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E:\Learning\Python\BoringStuff\exceltest\"/>
    </mc:Choice>
  </mc:AlternateContent>
  <bookViews>
    <workbookView xWindow="0" yWindow="0" windowWidth="21600" windowHeight="10950"/>
  </bookViews>
  <sheets>
    <sheet name="WSU" sheetId="1" r:id="rId1"/>
    <sheet name="WSU - Stats" sheetId="20" r:id="rId2"/>
    <sheet name="Scot - Stats" sheetId="34" r:id="rId3"/>
    <sheet name="Disability - Stats" sheetId="21" r:id="rId4"/>
    <sheet name="Migrant - Stats" sheetId="22" r:id="rId5"/>
    <sheet name="Homeless - Stats" sheetId="23" r:id="rId6"/>
    <sheet name="ASB - Stats" sheetId="24" r:id="rId7"/>
    <sheet name="FIP - Stats" sheetId="32" r:id="rId8"/>
    <sheet name="Lone Parent - Stats" sheetId="25" r:id="rId9"/>
    <sheet name="Social Tenant - Stats" sheetId="26" r:id="rId10"/>
    <sheet name="Universal Credit - Stats" sheetId="27" r:id="rId11"/>
    <sheet name="Offender - Stats" sheetId="28" r:id="rId12"/>
    <sheet name="Jobseeker - Stats" sheetId="29" r:id="rId13"/>
    <sheet name="KI" sheetId="35" r:id="rId14"/>
    <sheet name="KI - Stats" sheetId="36" r:id="rId15"/>
  </sheets>
  <calcPr calcId="171027" calcMode="manual" calcCompleted="0" calcOnSave="0"/>
</workbook>
</file>

<file path=xl/calcChain.xml><?xml version="1.0" encoding="utf-8"?>
<calcChain xmlns="http://schemas.openxmlformats.org/spreadsheetml/2006/main">
  <c r="KH36" i="1" l="1"/>
  <c r="KI391" i="1"/>
  <c r="M3" i="20" l="1"/>
  <c r="M2" i="20"/>
  <c r="A688" i="29" l="1"/>
  <c r="A667" i="29"/>
  <c r="A646" i="29"/>
  <c r="A625" i="29"/>
  <c r="A604" i="29"/>
  <c r="A583" i="29"/>
  <c r="A562" i="29"/>
  <c r="A541" i="29"/>
  <c r="A520" i="29"/>
  <c r="A499" i="29"/>
  <c r="A478" i="29"/>
  <c r="A457" i="29"/>
  <c r="A444" i="29"/>
  <c r="A431" i="29"/>
  <c r="A418" i="29"/>
  <c r="A405" i="29"/>
  <c r="A392" i="29"/>
  <c r="A379" i="29"/>
  <c r="A366" i="29"/>
  <c r="A353" i="29"/>
  <c r="A340" i="29"/>
  <c r="A327" i="29"/>
  <c r="A314" i="29"/>
  <c r="A301" i="29"/>
  <c r="G288" i="29"/>
  <c r="F288" i="29"/>
  <c r="E288" i="29"/>
  <c r="D288" i="29"/>
  <c r="C288" i="29"/>
  <c r="B288" i="29"/>
  <c r="B284" i="29"/>
  <c r="B283" i="29"/>
  <c r="B282" i="29"/>
  <c r="B281" i="29"/>
  <c r="B280" i="29"/>
  <c r="B279" i="29"/>
  <c r="B278" i="29"/>
  <c r="B277" i="29"/>
  <c r="B276" i="29"/>
  <c r="G275" i="29"/>
  <c r="F275" i="29"/>
  <c r="E275" i="29"/>
  <c r="D275" i="29"/>
  <c r="C275" i="29"/>
  <c r="B275" i="29"/>
  <c r="A272" i="29"/>
  <c r="A271" i="29"/>
  <c r="A270" i="29"/>
  <c r="A269" i="29"/>
  <c r="A268" i="29"/>
  <c r="A267" i="29"/>
  <c r="A263" i="29"/>
  <c r="A262" i="29"/>
  <c r="A261" i="29"/>
  <c r="A260" i="29"/>
  <c r="A259" i="29"/>
  <c r="C258" i="29"/>
  <c r="D258" i="29" s="1"/>
  <c r="D267" i="29" s="1"/>
  <c r="B258" i="29"/>
  <c r="A258" i="29"/>
  <c r="G249" i="29"/>
  <c r="F249" i="29"/>
  <c r="E249" i="29"/>
  <c r="D249" i="29"/>
  <c r="C249" i="29"/>
  <c r="B249" i="29"/>
  <c r="B245" i="29"/>
  <c r="B244" i="29"/>
  <c r="B243" i="29"/>
  <c r="B242" i="29"/>
  <c r="G241" i="29"/>
  <c r="F241" i="29"/>
  <c r="E241" i="29"/>
  <c r="D241" i="29"/>
  <c r="C241" i="29"/>
  <c r="B241" i="29"/>
  <c r="A238" i="29"/>
  <c r="A237" i="29"/>
  <c r="A236" i="29"/>
  <c r="A235" i="29"/>
  <c r="A234" i="29"/>
  <c r="A233" i="29"/>
  <c r="A229" i="29"/>
  <c r="A228" i="29"/>
  <c r="A227" i="29"/>
  <c r="A226" i="29"/>
  <c r="A225" i="29"/>
  <c r="D224" i="29"/>
  <c r="C224" i="29"/>
  <c r="B224" i="29"/>
  <c r="A224" i="29"/>
  <c r="G214" i="29"/>
  <c r="F214" i="29"/>
  <c r="E214" i="29"/>
  <c r="D214" i="29"/>
  <c r="C214" i="29"/>
  <c r="B214" i="29"/>
  <c r="B210" i="29"/>
  <c r="B209" i="29"/>
  <c r="B208" i="29"/>
  <c r="B207" i="29"/>
  <c r="B206" i="29"/>
  <c r="G205" i="29"/>
  <c r="F205" i="29"/>
  <c r="E205" i="29"/>
  <c r="D205" i="29"/>
  <c r="C205" i="29"/>
  <c r="B205" i="29"/>
  <c r="A202" i="29"/>
  <c r="A201" i="29"/>
  <c r="A200" i="29"/>
  <c r="A199" i="29"/>
  <c r="A198" i="29"/>
  <c r="A197" i="29"/>
  <c r="A193" i="29"/>
  <c r="A192" i="29"/>
  <c r="A191" i="29"/>
  <c r="A190" i="29"/>
  <c r="A189" i="29"/>
  <c r="D188" i="29"/>
  <c r="C188" i="29"/>
  <c r="B188" i="29"/>
  <c r="A188" i="29"/>
  <c r="A184" i="29"/>
  <c r="A183" i="29"/>
  <c r="A182" i="29"/>
  <c r="A181" i="29"/>
  <c r="A180" i="29"/>
  <c r="A179" i="29"/>
  <c r="A175" i="29"/>
  <c r="A174" i="29"/>
  <c r="A173" i="29"/>
  <c r="A172" i="29"/>
  <c r="A171" i="29"/>
  <c r="C170" i="29"/>
  <c r="B170" i="29"/>
  <c r="A170" i="29"/>
  <c r="A166" i="29"/>
  <c r="A165" i="29"/>
  <c r="A164" i="29"/>
  <c r="A163" i="29"/>
  <c r="A162" i="29"/>
  <c r="A161" i="29"/>
  <c r="A157" i="29"/>
  <c r="A156" i="29"/>
  <c r="A155" i="29"/>
  <c r="A154" i="29"/>
  <c r="A153" i="29"/>
  <c r="C152" i="29"/>
  <c r="B152" i="29"/>
  <c r="D152" i="29" s="1"/>
  <c r="D161" i="29" s="1"/>
  <c r="A152" i="29"/>
  <c r="G140" i="29"/>
  <c r="F140" i="29"/>
  <c r="E140" i="29"/>
  <c r="D140" i="29"/>
  <c r="C140" i="29"/>
  <c r="B140" i="29"/>
  <c r="B136" i="29"/>
  <c r="B135" i="29"/>
  <c r="B134" i="29"/>
  <c r="B133" i="29"/>
  <c r="B132" i="29"/>
  <c r="B131" i="29"/>
  <c r="B130" i="29"/>
  <c r="G129" i="29"/>
  <c r="F129" i="29"/>
  <c r="E129" i="29"/>
  <c r="D129" i="29"/>
  <c r="C129" i="29"/>
  <c r="B129" i="29"/>
  <c r="G119" i="29"/>
  <c r="F119" i="29"/>
  <c r="E119" i="29"/>
  <c r="D119" i="29"/>
  <c r="C119" i="29"/>
  <c r="B119" i="29"/>
  <c r="B115" i="29"/>
  <c r="B114" i="29"/>
  <c r="B113" i="29"/>
  <c r="B112" i="29"/>
  <c r="B111" i="29"/>
  <c r="B110" i="29"/>
  <c r="G109" i="29"/>
  <c r="F109" i="29"/>
  <c r="E109" i="29"/>
  <c r="D109" i="29"/>
  <c r="C109" i="29"/>
  <c r="B109" i="29"/>
  <c r="G99" i="29"/>
  <c r="F99" i="29"/>
  <c r="E99" i="29"/>
  <c r="D99" i="29"/>
  <c r="C99" i="29"/>
  <c r="B99" i="29"/>
  <c r="B95" i="29"/>
  <c r="B94" i="29"/>
  <c r="B93" i="29"/>
  <c r="B92" i="29"/>
  <c r="B91" i="29"/>
  <c r="B90" i="29"/>
  <c r="G89" i="29"/>
  <c r="F89" i="29"/>
  <c r="E89" i="29"/>
  <c r="D89" i="29"/>
  <c r="C89" i="29"/>
  <c r="B89" i="29"/>
  <c r="A86" i="29"/>
  <c r="A85" i="29"/>
  <c r="A84" i="29"/>
  <c r="A83" i="29"/>
  <c r="A82" i="29"/>
  <c r="A81" i="29"/>
  <c r="A77" i="29"/>
  <c r="A76" i="29"/>
  <c r="A75" i="29"/>
  <c r="A74" i="29"/>
  <c r="A73" i="29"/>
  <c r="C72" i="29"/>
  <c r="B72" i="29"/>
  <c r="A72" i="29"/>
  <c r="A68" i="29"/>
  <c r="A67" i="29"/>
  <c r="A66" i="29"/>
  <c r="A65" i="29"/>
  <c r="A64" i="29"/>
  <c r="A63" i="29"/>
  <c r="A59" i="29"/>
  <c r="A58" i="29"/>
  <c r="A57" i="29"/>
  <c r="A56" i="29"/>
  <c r="A55" i="29"/>
  <c r="C54" i="29"/>
  <c r="B54" i="29"/>
  <c r="A54" i="29"/>
  <c r="A50" i="29"/>
  <c r="A49" i="29"/>
  <c r="A48" i="29"/>
  <c r="A47" i="29"/>
  <c r="A46" i="29"/>
  <c r="A45" i="29"/>
  <c r="A41" i="29"/>
  <c r="A40" i="29"/>
  <c r="A39" i="29"/>
  <c r="A38" i="29"/>
  <c r="A37" i="29"/>
  <c r="F36" i="29"/>
  <c r="E36" i="29"/>
  <c r="D36" i="29"/>
  <c r="C36" i="29"/>
  <c r="B36" i="29"/>
  <c r="A36" i="29"/>
  <c r="A32" i="29"/>
  <c r="A31" i="29"/>
  <c r="A30" i="29"/>
  <c r="A29" i="29"/>
  <c r="A28" i="29"/>
  <c r="A27" i="29"/>
  <c r="A23" i="29"/>
  <c r="A22" i="29"/>
  <c r="A21" i="29"/>
  <c r="A20" i="29"/>
  <c r="A19" i="29"/>
  <c r="C18" i="29"/>
  <c r="B18" i="29"/>
  <c r="A18" i="29"/>
  <c r="B11" i="29"/>
  <c r="G10" i="29"/>
  <c r="F10" i="29"/>
  <c r="E10" i="29"/>
  <c r="D10" i="29"/>
  <c r="C10" i="29"/>
  <c r="B10" i="29"/>
  <c r="A688" i="28"/>
  <c r="A667" i="28"/>
  <c r="A646" i="28"/>
  <c r="A625" i="28"/>
  <c r="A604" i="28"/>
  <c r="A583" i="28"/>
  <c r="A562" i="28"/>
  <c r="A541" i="28"/>
  <c r="A520" i="28"/>
  <c r="A499" i="28"/>
  <c r="A478" i="28"/>
  <c r="A457" i="28"/>
  <c r="A444" i="28"/>
  <c r="A431" i="28"/>
  <c r="A418" i="28"/>
  <c r="A405" i="28"/>
  <c r="A392" i="28"/>
  <c r="A379" i="28"/>
  <c r="A366" i="28"/>
  <c r="A353" i="28"/>
  <c r="A340" i="28"/>
  <c r="A327" i="28"/>
  <c r="A314" i="28"/>
  <c r="A301" i="28"/>
  <c r="G288" i="28"/>
  <c r="F288" i="28"/>
  <c r="E288" i="28"/>
  <c r="D288" i="28"/>
  <c r="C288" i="28"/>
  <c r="B288" i="28"/>
  <c r="B284" i="28"/>
  <c r="B283" i="28"/>
  <c r="B282" i="28"/>
  <c r="B281" i="28"/>
  <c r="B280" i="28"/>
  <c r="B279" i="28"/>
  <c r="B278" i="28"/>
  <c r="B277" i="28"/>
  <c r="B276" i="28"/>
  <c r="G275" i="28"/>
  <c r="F275" i="28"/>
  <c r="E275" i="28"/>
  <c r="D275" i="28"/>
  <c r="C275" i="28"/>
  <c r="B275" i="28"/>
  <c r="A272" i="28"/>
  <c r="A271" i="28"/>
  <c r="A270" i="28"/>
  <c r="A269" i="28"/>
  <c r="A268" i="28"/>
  <c r="A267" i="28"/>
  <c r="A263" i="28"/>
  <c r="A262" i="28"/>
  <c r="A261" i="28"/>
  <c r="A260" i="28"/>
  <c r="A259" i="28"/>
  <c r="C258" i="28"/>
  <c r="B258" i="28"/>
  <c r="A258" i="28"/>
  <c r="G249" i="28"/>
  <c r="F249" i="28"/>
  <c r="E249" i="28"/>
  <c r="D249" i="28"/>
  <c r="C249" i="28"/>
  <c r="B249" i="28"/>
  <c r="B245" i="28"/>
  <c r="B244" i="28"/>
  <c r="B243" i="28"/>
  <c r="B242" i="28"/>
  <c r="G241" i="28"/>
  <c r="F241" i="28"/>
  <c r="E241" i="28"/>
  <c r="D241" i="28"/>
  <c r="C241" i="28"/>
  <c r="B241" i="28"/>
  <c r="A238" i="28"/>
  <c r="A237" i="28"/>
  <c r="A236" i="28"/>
  <c r="A235" i="28"/>
  <c r="A234" i="28"/>
  <c r="A233" i="28"/>
  <c r="A229" i="28"/>
  <c r="A228" i="28"/>
  <c r="A227" i="28"/>
  <c r="A226" i="28"/>
  <c r="A225" i="28"/>
  <c r="D224" i="28"/>
  <c r="C224" i="28"/>
  <c r="B224" i="28"/>
  <c r="A224" i="28"/>
  <c r="G214" i="28"/>
  <c r="F214" i="28"/>
  <c r="E214" i="28"/>
  <c r="D214" i="28"/>
  <c r="C214" i="28"/>
  <c r="B214" i="28"/>
  <c r="B210" i="28"/>
  <c r="B209" i="28"/>
  <c r="B208" i="28"/>
  <c r="B207" i="28"/>
  <c r="B206" i="28"/>
  <c r="G205" i="28"/>
  <c r="F205" i="28"/>
  <c r="E205" i="28"/>
  <c r="D205" i="28"/>
  <c r="C205" i="28"/>
  <c r="B205" i="28"/>
  <c r="A202" i="28"/>
  <c r="A201" i="28"/>
  <c r="A200" i="28"/>
  <c r="A199" i="28"/>
  <c r="A198" i="28"/>
  <c r="A197" i="28"/>
  <c r="A193" i="28"/>
  <c r="A192" i="28"/>
  <c r="A191" i="28"/>
  <c r="A190" i="28"/>
  <c r="A189" i="28"/>
  <c r="D188" i="28"/>
  <c r="C188" i="28"/>
  <c r="B188" i="28"/>
  <c r="A188" i="28"/>
  <c r="A184" i="28"/>
  <c r="A183" i="28"/>
  <c r="A182" i="28"/>
  <c r="A181" i="28"/>
  <c r="A180" i="28"/>
  <c r="A179" i="28"/>
  <c r="A175" i="28"/>
  <c r="A174" i="28"/>
  <c r="A173" i="28"/>
  <c r="A172" i="28"/>
  <c r="A171" i="28"/>
  <c r="C170" i="28"/>
  <c r="B170" i="28"/>
  <c r="A170" i="28"/>
  <c r="A166" i="28"/>
  <c r="A165" i="28"/>
  <c r="A164" i="28"/>
  <c r="A163" i="28"/>
  <c r="A162" i="28"/>
  <c r="A161" i="28"/>
  <c r="A157" i="28"/>
  <c r="A156" i="28"/>
  <c r="A155" i="28"/>
  <c r="A154" i="28"/>
  <c r="A153" i="28"/>
  <c r="C152" i="28"/>
  <c r="B152" i="28"/>
  <c r="D152" i="28" s="1"/>
  <c r="D161" i="28" s="1"/>
  <c r="A152" i="28"/>
  <c r="G140" i="28"/>
  <c r="F140" i="28"/>
  <c r="E140" i="28"/>
  <c r="D140" i="28"/>
  <c r="C140" i="28"/>
  <c r="B140" i="28"/>
  <c r="B136" i="28"/>
  <c r="B135" i="28"/>
  <c r="B134" i="28"/>
  <c r="B133" i="28"/>
  <c r="B132" i="28"/>
  <c r="B131" i="28"/>
  <c r="B130" i="28"/>
  <c r="G129" i="28"/>
  <c r="F129" i="28"/>
  <c r="E129" i="28"/>
  <c r="D129" i="28"/>
  <c r="C129" i="28"/>
  <c r="B129" i="28"/>
  <c r="G119" i="28"/>
  <c r="F119" i="28"/>
  <c r="E119" i="28"/>
  <c r="D119" i="28"/>
  <c r="C119" i="28"/>
  <c r="B119" i="28"/>
  <c r="B115" i="28"/>
  <c r="B114" i="28"/>
  <c r="B113" i="28"/>
  <c r="B112" i="28"/>
  <c r="B111" i="28"/>
  <c r="B110" i="28"/>
  <c r="G109" i="28"/>
  <c r="F109" i="28"/>
  <c r="E109" i="28"/>
  <c r="D109" i="28"/>
  <c r="C109" i="28"/>
  <c r="B109" i="28"/>
  <c r="G99" i="28"/>
  <c r="F99" i="28"/>
  <c r="E99" i="28"/>
  <c r="D99" i="28"/>
  <c r="C99" i="28"/>
  <c r="B99" i="28"/>
  <c r="B95" i="28"/>
  <c r="B94" i="28"/>
  <c r="B93" i="28"/>
  <c r="B92" i="28"/>
  <c r="B91" i="28"/>
  <c r="B90" i="28"/>
  <c r="G89" i="28"/>
  <c r="F89" i="28"/>
  <c r="E89" i="28"/>
  <c r="D89" i="28"/>
  <c r="C89" i="28"/>
  <c r="B89" i="28"/>
  <c r="A86" i="28"/>
  <c r="A85" i="28"/>
  <c r="A84" i="28"/>
  <c r="A83" i="28"/>
  <c r="A82" i="28"/>
  <c r="A81" i="28"/>
  <c r="A77" i="28"/>
  <c r="A76" i="28"/>
  <c r="A75" i="28"/>
  <c r="A74" i="28"/>
  <c r="A73" i="28"/>
  <c r="C72" i="28"/>
  <c r="B72" i="28"/>
  <c r="A72" i="28"/>
  <c r="A68" i="28"/>
  <c r="A67" i="28"/>
  <c r="A66" i="28"/>
  <c r="A65" i="28"/>
  <c r="A64" i="28"/>
  <c r="A63" i="28"/>
  <c r="A59" i="28"/>
  <c r="A58" i="28"/>
  <c r="A57" i="28"/>
  <c r="A56" i="28"/>
  <c r="A55" i="28"/>
  <c r="C54" i="28"/>
  <c r="B54" i="28"/>
  <c r="A54" i="28"/>
  <c r="A50" i="28"/>
  <c r="A49" i="28"/>
  <c r="A48" i="28"/>
  <c r="A47" i="28"/>
  <c r="A46" i="28"/>
  <c r="A45" i="28"/>
  <c r="A41" i="28"/>
  <c r="A40" i="28"/>
  <c r="A39" i="28"/>
  <c r="A38" i="28"/>
  <c r="A37" i="28"/>
  <c r="F36" i="28"/>
  <c r="E36" i="28"/>
  <c r="D36" i="28"/>
  <c r="C36" i="28"/>
  <c r="B36" i="28"/>
  <c r="A36" i="28"/>
  <c r="A32" i="28"/>
  <c r="A31" i="28"/>
  <c r="A30" i="28"/>
  <c r="A29" i="28"/>
  <c r="A28" i="28"/>
  <c r="A27" i="28"/>
  <c r="A23" i="28"/>
  <c r="A22" i="28"/>
  <c r="A21" i="28"/>
  <c r="A20" i="28"/>
  <c r="A19" i="28"/>
  <c r="C18" i="28"/>
  <c r="B18" i="28"/>
  <c r="A18" i="28"/>
  <c r="B11" i="28"/>
  <c r="G10" i="28"/>
  <c r="F10" i="28"/>
  <c r="E10" i="28"/>
  <c r="D10" i="28"/>
  <c r="C10" i="28"/>
  <c r="B10" i="28"/>
  <c r="A688" i="27"/>
  <c r="A667" i="27"/>
  <c r="A646" i="27"/>
  <c r="A625" i="27"/>
  <c r="A604" i="27"/>
  <c r="A583" i="27"/>
  <c r="A562" i="27"/>
  <c r="A541" i="27"/>
  <c r="A520" i="27"/>
  <c r="A499" i="27"/>
  <c r="A478" i="27"/>
  <c r="A457" i="27"/>
  <c r="A444" i="27"/>
  <c r="A431" i="27"/>
  <c r="A418" i="27"/>
  <c r="A405" i="27"/>
  <c r="A392" i="27"/>
  <c r="A379" i="27"/>
  <c r="A366" i="27"/>
  <c r="A353" i="27"/>
  <c r="A340" i="27"/>
  <c r="A327" i="27"/>
  <c r="A314" i="27"/>
  <c r="A301" i="27"/>
  <c r="G288" i="27"/>
  <c r="F288" i="27"/>
  <c r="E288" i="27"/>
  <c r="D288" i="27"/>
  <c r="C288" i="27"/>
  <c r="B288" i="27"/>
  <c r="B284" i="27"/>
  <c r="B283" i="27"/>
  <c r="B282" i="27"/>
  <c r="B281" i="27"/>
  <c r="B280" i="27"/>
  <c r="B279" i="27"/>
  <c r="B278" i="27"/>
  <c r="B277" i="27"/>
  <c r="B276" i="27"/>
  <c r="G275" i="27"/>
  <c r="F275" i="27"/>
  <c r="E275" i="27"/>
  <c r="D275" i="27"/>
  <c r="C275" i="27"/>
  <c r="B275" i="27"/>
  <c r="A272" i="27"/>
  <c r="A271" i="27"/>
  <c r="A270" i="27"/>
  <c r="A269" i="27"/>
  <c r="A268" i="27"/>
  <c r="A267" i="27"/>
  <c r="A263" i="27"/>
  <c r="A262" i="27"/>
  <c r="A261" i="27"/>
  <c r="A260" i="27"/>
  <c r="A259" i="27"/>
  <c r="C258" i="27"/>
  <c r="B258" i="27"/>
  <c r="A258" i="27"/>
  <c r="G249" i="27"/>
  <c r="F249" i="27"/>
  <c r="E249" i="27"/>
  <c r="D249" i="27"/>
  <c r="C249" i="27"/>
  <c r="B249" i="27"/>
  <c r="B245" i="27"/>
  <c r="B244" i="27"/>
  <c r="B243" i="27"/>
  <c r="B242" i="27"/>
  <c r="G241" i="27"/>
  <c r="F241" i="27"/>
  <c r="E241" i="27"/>
  <c r="D241" i="27"/>
  <c r="C241" i="27"/>
  <c r="B241" i="27"/>
  <c r="A238" i="27"/>
  <c r="A237" i="27"/>
  <c r="A236" i="27"/>
  <c r="A235" i="27"/>
  <c r="A234" i="27"/>
  <c r="A233" i="27"/>
  <c r="A229" i="27"/>
  <c r="A228" i="27"/>
  <c r="A227" i="27"/>
  <c r="A226" i="27"/>
  <c r="A225" i="27"/>
  <c r="D224" i="27"/>
  <c r="C224" i="27"/>
  <c r="B224" i="27"/>
  <c r="A224" i="27"/>
  <c r="G214" i="27"/>
  <c r="F214" i="27"/>
  <c r="E214" i="27"/>
  <c r="D214" i="27"/>
  <c r="C214" i="27"/>
  <c r="B214" i="27"/>
  <c r="B210" i="27"/>
  <c r="B209" i="27"/>
  <c r="B208" i="27"/>
  <c r="B207" i="27"/>
  <c r="B206" i="27"/>
  <c r="G205" i="27"/>
  <c r="F205" i="27"/>
  <c r="E205" i="27"/>
  <c r="D205" i="27"/>
  <c r="C205" i="27"/>
  <c r="B205" i="27"/>
  <c r="A202" i="27"/>
  <c r="A201" i="27"/>
  <c r="A200" i="27"/>
  <c r="A199" i="27"/>
  <c r="A198" i="27"/>
  <c r="A197" i="27"/>
  <c r="A193" i="27"/>
  <c r="A192" i="27"/>
  <c r="A191" i="27"/>
  <c r="A190" i="27"/>
  <c r="A189" i="27"/>
  <c r="D188" i="27"/>
  <c r="C188" i="27"/>
  <c r="B188" i="27"/>
  <c r="A188" i="27"/>
  <c r="A184" i="27"/>
  <c r="A183" i="27"/>
  <c r="A182" i="27"/>
  <c r="A181" i="27"/>
  <c r="A180" i="27"/>
  <c r="A179" i="27"/>
  <c r="A175" i="27"/>
  <c r="A174" i="27"/>
  <c r="A173" i="27"/>
  <c r="A172" i="27"/>
  <c r="A171" i="27"/>
  <c r="C170" i="27"/>
  <c r="B170" i="27"/>
  <c r="A170" i="27"/>
  <c r="A166" i="27"/>
  <c r="A165" i="27"/>
  <c r="A164" i="27"/>
  <c r="A163" i="27"/>
  <c r="A162" i="27"/>
  <c r="A161" i="27"/>
  <c r="A157" i="27"/>
  <c r="A156" i="27"/>
  <c r="A155" i="27"/>
  <c r="A154" i="27"/>
  <c r="A153" i="27"/>
  <c r="C152" i="27"/>
  <c r="B152" i="27"/>
  <c r="A152" i="27"/>
  <c r="G140" i="27"/>
  <c r="F140" i="27"/>
  <c r="E140" i="27"/>
  <c r="D140" i="27"/>
  <c r="C140" i="27"/>
  <c r="B140" i="27"/>
  <c r="B136" i="27"/>
  <c r="B135" i="27"/>
  <c r="B134" i="27"/>
  <c r="B133" i="27"/>
  <c r="B132" i="27"/>
  <c r="B131" i="27"/>
  <c r="B130" i="27"/>
  <c r="G129" i="27"/>
  <c r="F129" i="27"/>
  <c r="E129" i="27"/>
  <c r="D129" i="27"/>
  <c r="C129" i="27"/>
  <c r="B129" i="27"/>
  <c r="G119" i="27"/>
  <c r="F119" i="27"/>
  <c r="E119" i="27"/>
  <c r="D119" i="27"/>
  <c r="C119" i="27"/>
  <c r="B119" i="27"/>
  <c r="B115" i="27"/>
  <c r="B114" i="27"/>
  <c r="B113" i="27"/>
  <c r="B112" i="27"/>
  <c r="B111" i="27"/>
  <c r="B110" i="27"/>
  <c r="G109" i="27"/>
  <c r="F109" i="27"/>
  <c r="E109" i="27"/>
  <c r="D109" i="27"/>
  <c r="C109" i="27"/>
  <c r="B109" i="27"/>
  <c r="G99" i="27"/>
  <c r="F99" i="27"/>
  <c r="E99" i="27"/>
  <c r="D99" i="27"/>
  <c r="C99" i="27"/>
  <c r="B99" i="27"/>
  <c r="B95" i="27"/>
  <c r="B94" i="27"/>
  <c r="B93" i="27"/>
  <c r="B92" i="27"/>
  <c r="B91" i="27"/>
  <c r="B90" i="27"/>
  <c r="G89" i="27"/>
  <c r="F89" i="27"/>
  <c r="E89" i="27"/>
  <c r="D89" i="27"/>
  <c r="C89" i="27"/>
  <c r="B89" i="27"/>
  <c r="A86" i="27"/>
  <c r="A85" i="27"/>
  <c r="A84" i="27"/>
  <c r="A83" i="27"/>
  <c r="A82" i="27"/>
  <c r="A81" i="27"/>
  <c r="A77" i="27"/>
  <c r="A76" i="27"/>
  <c r="A75" i="27"/>
  <c r="A74" i="27"/>
  <c r="A73" i="27"/>
  <c r="C72" i="27"/>
  <c r="D72" i="27" s="1"/>
  <c r="D81" i="27" s="1"/>
  <c r="B72" i="27"/>
  <c r="A72" i="27"/>
  <c r="A68" i="27"/>
  <c r="A67" i="27"/>
  <c r="A66" i="27"/>
  <c r="A65" i="27"/>
  <c r="A64" i="27"/>
  <c r="A63" i="27"/>
  <c r="A59" i="27"/>
  <c r="A58" i="27"/>
  <c r="A57" i="27"/>
  <c r="A56" i="27"/>
  <c r="A55" i="27"/>
  <c r="C54" i="27"/>
  <c r="B54" i="27"/>
  <c r="A54" i="27"/>
  <c r="A50" i="27"/>
  <c r="A49" i="27"/>
  <c r="A48" i="27"/>
  <c r="A47" i="27"/>
  <c r="A46" i="27"/>
  <c r="A45" i="27"/>
  <c r="A41" i="27"/>
  <c r="A40" i="27"/>
  <c r="A39" i="27"/>
  <c r="A38" i="27"/>
  <c r="A37" i="27"/>
  <c r="F36" i="27"/>
  <c r="E36" i="27"/>
  <c r="D36" i="27"/>
  <c r="C36" i="27"/>
  <c r="B36" i="27"/>
  <c r="A36" i="27"/>
  <c r="A32" i="27"/>
  <c r="A31" i="27"/>
  <c r="A30" i="27"/>
  <c r="A29" i="27"/>
  <c r="A28" i="27"/>
  <c r="A27" i="27"/>
  <c r="A23" i="27"/>
  <c r="A22" i="27"/>
  <c r="A21" i="27"/>
  <c r="A20" i="27"/>
  <c r="A19" i="27"/>
  <c r="C18" i="27"/>
  <c r="B18" i="27"/>
  <c r="A18" i="27"/>
  <c r="B11" i="27"/>
  <c r="G10" i="27"/>
  <c r="F10" i="27"/>
  <c r="E10" i="27"/>
  <c r="D10" i="27"/>
  <c r="C10" i="27"/>
  <c r="B10" i="27"/>
  <c r="A688" i="26"/>
  <c r="A667" i="26"/>
  <c r="A646" i="26"/>
  <c r="A625" i="26"/>
  <c r="A604" i="26"/>
  <c r="A583" i="26"/>
  <c r="A562" i="26"/>
  <c r="A541" i="26"/>
  <c r="A520" i="26"/>
  <c r="A499" i="26"/>
  <c r="A478" i="26"/>
  <c r="A457" i="26"/>
  <c r="A444" i="26"/>
  <c r="A431" i="26"/>
  <c r="A418" i="26"/>
  <c r="A405" i="26"/>
  <c r="A392" i="26"/>
  <c r="A379" i="26"/>
  <c r="A366" i="26"/>
  <c r="A353" i="26"/>
  <c r="A340" i="26"/>
  <c r="A327" i="26"/>
  <c r="A314" i="26"/>
  <c r="A301" i="26"/>
  <c r="G288" i="26"/>
  <c r="F288" i="26"/>
  <c r="E288" i="26"/>
  <c r="D288" i="26"/>
  <c r="C288" i="26"/>
  <c r="B288" i="26"/>
  <c r="B284" i="26"/>
  <c r="B283" i="26"/>
  <c r="B282" i="26"/>
  <c r="B281" i="26"/>
  <c r="B280" i="26"/>
  <c r="B279" i="26"/>
  <c r="B278" i="26"/>
  <c r="B277" i="26"/>
  <c r="B276" i="26"/>
  <c r="G275" i="26"/>
  <c r="F275" i="26"/>
  <c r="E275" i="26"/>
  <c r="D275" i="26"/>
  <c r="C275" i="26"/>
  <c r="B275" i="26"/>
  <c r="A272" i="26"/>
  <c r="A271" i="26"/>
  <c r="A270" i="26"/>
  <c r="A269" i="26"/>
  <c r="A268" i="26"/>
  <c r="A267" i="26"/>
  <c r="A263" i="26"/>
  <c r="A262" i="26"/>
  <c r="A261" i="26"/>
  <c r="A260" i="26"/>
  <c r="A259" i="26"/>
  <c r="C258" i="26"/>
  <c r="B258" i="26"/>
  <c r="A258" i="26"/>
  <c r="G249" i="26"/>
  <c r="F249" i="26"/>
  <c r="E249" i="26"/>
  <c r="D249" i="26"/>
  <c r="C249" i="26"/>
  <c r="B249" i="26"/>
  <c r="B245" i="26"/>
  <c r="B244" i="26"/>
  <c r="B243" i="26"/>
  <c r="B242" i="26"/>
  <c r="G241" i="26"/>
  <c r="F241" i="26"/>
  <c r="E241" i="26"/>
  <c r="D241" i="26"/>
  <c r="C241" i="26"/>
  <c r="B241" i="26"/>
  <c r="A238" i="26"/>
  <c r="A237" i="26"/>
  <c r="A236" i="26"/>
  <c r="A235" i="26"/>
  <c r="A234" i="26"/>
  <c r="A233" i="26"/>
  <c r="A229" i="26"/>
  <c r="A228" i="26"/>
  <c r="A227" i="26"/>
  <c r="A226" i="26"/>
  <c r="A225" i="26"/>
  <c r="D224" i="26"/>
  <c r="C224" i="26"/>
  <c r="B224" i="26"/>
  <c r="A224" i="26"/>
  <c r="G214" i="26"/>
  <c r="F214" i="26"/>
  <c r="E214" i="26"/>
  <c r="D214" i="26"/>
  <c r="C214" i="26"/>
  <c r="B214" i="26"/>
  <c r="B210" i="26"/>
  <c r="B209" i="26"/>
  <c r="B208" i="26"/>
  <c r="B207" i="26"/>
  <c r="B206" i="26"/>
  <c r="G205" i="26"/>
  <c r="F205" i="26"/>
  <c r="E205" i="26"/>
  <c r="D205" i="26"/>
  <c r="C205" i="26"/>
  <c r="B205" i="26"/>
  <c r="A202" i="26"/>
  <c r="A201" i="26"/>
  <c r="A200" i="26"/>
  <c r="A199" i="26"/>
  <c r="A198" i="26"/>
  <c r="A197" i="26"/>
  <c r="A193" i="26"/>
  <c r="A192" i="26"/>
  <c r="A191" i="26"/>
  <c r="A190" i="26"/>
  <c r="A189" i="26"/>
  <c r="D188" i="26"/>
  <c r="C188" i="26"/>
  <c r="B188" i="26"/>
  <c r="A188" i="26"/>
  <c r="A184" i="26"/>
  <c r="A183" i="26"/>
  <c r="A182" i="26"/>
  <c r="A181" i="26"/>
  <c r="A180" i="26"/>
  <c r="A179" i="26"/>
  <c r="A175" i="26"/>
  <c r="A174" i="26"/>
  <c r="A173" i="26"/>
  <c r="A172" i="26"/>
  <c r="A171" i="26"/>
  <c r="C170" i="26"/>
  <c r="B170" i="26"/>
  <c r="A170" i="26"/>
  <c r="A166" i="26"/>
  <c r="A165" i="26"/>
  <c r="A164" i="26"/>
  <c r="A163" i="26"/>
  <c r="A162" i="26"/>
  <c r="A161" i="26"/>
  <c r="A157" i="26"/>
  <c r="A156" i="26"/>
  <c r="A155" i="26"/>
  <c r="A154" i="26"/>
  <c r="A153" i="26"/>
  <c r="C152" i="26"/>
  <c r="B152" i="26"/>
  <c r="A152" i="26"/>
  <c r="G140" i="26"/>
  <c r="F140" i="26"/>
  <c r="E140" i="26"/>
  <c r="D140" i="26"/>
  <c r="C140" i="26"/>
  <c r="B140" i="26"/>
  <c r="B136" i="26"/>
  <c r="B135" i="26"/>
  <c r="B134" i="26"/>
  <c r="B133" i="26"/>
  <c r="B132" i="26"/>
  <c r="B131" i="26"/>
  <c r="B137" i="26" s="1"/>
  <c r="B130" i="26"/>
  <c r="G129" i="26"/>
  <c r="F129" i="26"/>
  <c r="E129" i="26"/>
  <c r="D129" i="26"/>
  <c r="C129" i="26"/>
  <c r="B129" i="26"/>
  <c r="G119" i="26"/>
  <c r="F119" i="26"/>
  <c r="E119" i="26"/>
  <c r="D119" i="26"/>
  <c r="C119" i="26"/>
  <c r="B119" i="26"/>
  <c r="B115" i="26"/>
  <c r="B114" i="26"/>
  <c r="B113" i="26"/>
  <c r="B112" i="26"/>
  <c r="B111" i="26"/>
  <c r="B110" i="26"/>
  <c r="G109" i="26"/>
  <c r="F109" i="26"/>
  <c r="E109" i="26"/>
  <c r="D109" i="26"/>
  <c r="C109" i="26"/>
  <c r="B109" i="26"/>
  <c r="G99" i="26"/>
  <c r="F99" i="26"/>
  <c r="E99" i="26"/>
  <c r="D99" i="26"/>
  <c r="C99" i="26"/>
  <c r="B99" i="26"/>
  <c r="B95" i="26"/>
  <c r="B94" i="26"/>
  <c r="B93" i="26"/>
  <c r="B92" i="26"/>
  <c r="B91" i="26"/>
  <c r="B90" i="26"/>
  <c r="G89" i="26"/>
  <c r="F89" i="26"/>
  <c r="E89" i="26"/>
  <c r="D89" i="26"/>
  <c r="C89" i="26"/>
  <c r="B89" i="26"/>
  <c r="A86" i="26"/>
  <c r="A85" i="26"/>
  <c r="A84" i="26"/>
  <c r="A83" i="26"/>
  <c r="A82" i="26"/>
  <c r="A81" i="26"/>
  <c r="A77" i="26"/>
  <c r="A76" i="26"/>
  <c r="A75" i="26"/>
  <c r="A74" i="26"/>
  <c r="A73" i="26"/>
  <c r="C72" i="26"/>
  <c r="B72" i="26"/>
  <c r="A72" i="26"/>
  <c r="A68" i="26"/>
  <c r="A67" i="26"/>
  <c r="A66" i="26"/>
  <c r="A65" i="26"/>
  <c r="A64" i="26"/>
  <c r="A63" i="26"/>
  <c r="A59" i="26"/>
  <c r="A58" i="26"/>
  <c r="A57" i="26"/>
  <c r="A56" i="26"/>
  <c r="A55" i="26"/>
  <c r="C54" i="26"/>
  <c r="B54" i="26"/>
  <c r="A54" i="26"/>
  <c r="A50" i="26"/>
  <c r="A49" i="26"/>
  <c r="A48" i="26"/>
  <c r="A47" i="26"/>
  <c r="A46" i="26"/>
  <c r="A45" i="26"/>
  <c r="A41" i="26"/>
  <c r="A40" i="26"/>
  <c r="A39" i="26"/>
  <c r="A38" i="26"/>
  <c r="A37" i="26"/>
  <c r="F36" i="26"/>
  <c r="E36" i="26"/>
  <c r="D36" i="26"/>
  <c r="C36" i="26"/>
  <c r="B36" i="26"/>
  <c r="A36" i="26"/>
  <c r="A32" i="26"/>
  <c r="A31" i="26"/>
  <c r="A30" i="26"/>
  <c r="A29" i="26"/>
  <c r="A28" i="26"/>
  <c r="A27" i="26"/>
  <c r="A23" i="26"/>
  <c r="A22" i="26"/>
  <c r="A21" i="26"/>
  <c r="A20" i="26"/>
  <c r="A19" i="26"/>
  <c r="C18" i="26"/>
  <c r="B18" i="26"/>
  <c r="A18" i="26"/>
  <c r="B11" i="26"/>
  <c r="G10" i="26"/>
  <c r="F10" i="26"/>
  <c r="E10" i="26"/>
  <c r="D10" i="26"/>
  <c r="C10" i="26"/>
  <c r="B10" i="26"/>
  <c r="A688" i="25"/>
  <c r="A667" i="25"/>
  <c r="A646" i="25"/>
  <c r="A625" i="25"/>
  <c r="A604" i="25"/>
  <c r="A583" i="25"/>
  <c r="A562" i="25"/>
  <c r="A541" i="25"/>
  <c r="A520" i="25"/>
  <c r="A499" i="25"/>
  <c r="A478" i="25"/>
  <c r="A457" i="25"/>
  <c r="A444" i="25"/>
  <c r="A431" i="25"/>
  <c r="A418" i="25"/>
  <c r="A405" i="25"/>
  <c r="A392" i="25"/>
  <c r="A379" i="25"/>
  <c r="A366" i="25"/>
  <c r="A353" i="25"/>
  <c r="A340" i="25"/>
  <c r="A327" i="25"/>
  <c r="A314" i="25"/>
  <c r="A301" i="25"/>
  <c r="G288" i="25"/>
  <c r="F288" i="25"/>
  <c r="E288" i="25"/>
  <c r="D288" i="25"/>
  <c r="C288" i="25"/>
  <c r="B288" i="25"/>
  <c r="B284" i="25"/>
  <c r="B283" i="25"/>
  <c r="B282" i="25"/>
  <c r="B281" i="25"/>
  <c r="B280" i="25"/>
  <c r="B279" i="25"/>
  <c r="B278" i="25"/>
  <c r="B277" i="25"/>
  <c r="B276" i="25"/>
  <c r="G275" i="25"/>
  <c r="F275" i="25"/>
  <c r="E275" i="25"/>
  <c r="D275" i="25"/>
  <c r="C275" i="25"/>
  <c r="B275" i="25"/>
  <c r="A272" i="25"/>
  <c r="A271" i="25"/>
  <c r="A270" i="25"/>
  <c r="A269" i="25"/>
  <c r="A268" i="25"/>
  <c r="A267" i="25"/>
  <c r="A263" i="25"/>
  <c r="A262" i="25"/>
  <c r="A261" i="25"/>
  <c r="A260" i="25"/>
  <c r="A259" i="25"/>
  <c r="C258" i="25"/>
  <c r="B258" i="25"/>
  <c r="A258" i="25"/>
  <c r="G249" i="25"/>
  <c r="F249" i="25"/>
  <c r="E249" i="25"/>
  <c r="D249" i="25"/>
  <c r="C249" i="25"/>
  <c r="B249" i="25"/>
  <c r="B245" i="25"/>
  <c r="B244" i="25"/>
  <c r="B243" i="25"/>
  <c r="B242" i="25"/>
  <c r="G241" i="25"/>
  <c r="F241" i="25"/>
  <c r="E241" i="25"/>
  <c r="D241" i="25"/>
  <c r="C241" i="25"/>
  <c r="B241" i="25"/>
  <c r="A238" i="25"/>
  <c r="A237" i="25"/>
  <c r="A236" i="25"/>
  <c r="A235" i="25"/>
  <c r="A234" i="25"/>
  <c r="A233" i="25"/>
  <c r="A229" i="25"/>
  <c r="A228" i="25"/>
  <c r="A227" i="25"/>
  <c r="A226" i="25"/>
  <c r="A225" i="25"/>
  <c r="D224" i="25"/>
  <c r="C224" i="25"/>
  <c r="B224" i="25"/>
  <c r="A224" i="25"/>
  <c r="G214" i="25"/>
  <c r="F214" i="25"/>
  <c r="E214" i="25"/>
  <c r="D214" i="25"/>
  <c r="C214" i="25"/>
  <c r="B214" i="25"/>
  <c r="B210" i="25"/>
  <c r="B209" i="25"/>
  <c r="B208" i="25"/>
  <c r="B207" i="25"/>
  <c r="B206" i="25"/>
  <c r="G205" i="25"/>
  <c r="F205" i="25"/>
  <c r="E205" i="25"/>
  <c r="D205" i="25"/>
  <c r="C205" i="25"/>
  <c r="B205" i="25"/>
  <c r="A202" i="25"/>
  <c r="A201" i="25"/>
  <c r="A200" i="25"/>
  <c r="A199" i="25"/>
  <c r="A198" i="25"/>
  <c r="A197" i="25"/>
  <c r="A193" i="25"/>
  <c r="A192" i="25"/>
  <c r="A191" i="25"/>
  <c r="A190" i="25"/>
  <c r="A189" i="25"/>
  <c r="D188" i="25"/>
  <c r="C188" i="25"/>
  <c r="B188" i="25"/>
  <c r="A188" i="25"/>
  <c r="A184" i="25"/>
  <c r="A183" i="25"/>
  <c r="A182" i="25"/>
  <c r="A181" i="25"/>
  <c r="A180" i="25"/>
  <c r="A179" i="25"/>
  <c r="A175" i="25"/>
  <c r="A174" i="25"/>
  <c r="A173" i="25"/>
  <c r="A172" i="25"/>
  <c r="A171" i="25"/>
  <c r="C170" i="25"/>
  <c r="B170" i="25"/>
  <c r="A170" i="25"/>
  <c r="A166" i="25"/>
  <c r="A165" i="25"/>
  <c r="A164" i="25"/>
  <c r="A163" i="25"/>
  <c r="A162" i="25"/>
  <c r="A161" i="25"/>
  <c r="A157" i="25"/>
  <c r="A156" i="25"/>
  <c r="A155" i="25"/>
  <c r="A154" i="25"/>
  <c r="A153" i="25"/>
  <c r="C152" i="25"/>
  <c r="B152" i="25"/>
  <c r="A152" i="25"/>
  <c r="G140" i="25"/>
  <c r="F140" i="25"/>
  <c r="E140" i="25"/>
  <c r="D140" i="25"/>
  <c r="C140" i="25"/>
  <c r="B140" i="25"/>
  <c r="B136" i="25"/>
  <c r="B135" i="25"/>
  <c r="B134" i="25"/>
  <c r="B133" i="25"/>
  <c r="B132" i="25"/>
  <c r="B131" i="25"/>
  <c r="B130" i="25"/>
  <c r="G129" i="25"/>
  <c r="F129" i="25"/>
  <c r="E129" i="25"/>
  <c r="D129" i="25"/>
  <c r="C129" i="25"/>
  <c r="B129" i="25"/>
  <c r="G119" i="25"/>
  <c r="F119" i="25"/>
  <c r="E119" i="25"/>
  <c r="D119" i="25"/>
  <c r="C119" i="25"/>
  <c r="B119" i="25"/>
  <c r="B115" i="25"/>
  <c r="B114" i="25"/>
  <c r="B113" i="25"/>
  <c r="B112" i="25"/>
  <c r="B111" i="25"/>
  <c r="B110" i="25"/>
  <c r="G109" i="25"/>
  <c r="F109" i="25"/>
  <c r="E109" i="25"/>
  <c r="D109" i="25"/>
  <c r="C109" i="25"/>
  <c r="B109" i="25"/>
  <c r="G99" i="25"/>
  <c r="F99" i="25"/>
  <c r="E99" i="25"/>
  <c r="D99" i="25"/>
  <c r="C99" i="25"/>
  <c r="B99" i="25"/>
  <c r="B95" i="25"/>
  <c r="B94" i="25"/>
  <c r="B93" i="25"/>
  <c r="B92" i="25"/>
  <c r="B91" i="25"/>
  <c r="B90" i="25"/>
  <c r="G89" i="25"/>
  <c r="F89" i="25"/>
  <c r="E89" i="25"/>
  <c r="D89" i="25"/>
  <c r="C89" i="25"/>
  <c r="B89" i="25"/>
  <c r="A86" i="25"/>
  <c r="A85" i="25"/>
  <c r="A84" i="25"/>
  <c r="A83" i="25"/>
  <c r="A82" i="25"/>
  <c r="A81" i="25"/>
  <c r="A77" i="25"/>
  <c r="A76" i="25"/>
  <c r="A75" i="25"/>
  <c r="A74" i="25"/>
  <c r="A73" i="25"/>
  <c r="C72" i="25"/>
  <c r="B72" i="25"/>
  <c r="A72" i="25"/>
  <c r="A68" i="25"/>
  <c r="A67" i="25"/>
  <c r="A66" i="25"/>
  <c r="A65" i="25"/>
  <c r="A64" i="25"/>
  <c r="A63" i="25"/>
  <c r="A59" i="25"/>
  <c r="A58" i="25"/>
  <c r="A57" i="25"/>
  <c r="A56" i="25"/>
  <c r="A55" i="25"/>
  <c r="C54" i="25"/>
  <c r="B54" i="25"/>
  <c r="A54" i="25"/>
  <c r="A50" i="25"/>
  <c r="A49" i="25"/>
  <c r="A48" i="25"/>
  <c r="A47" i="25"/>
  <c r="A46" i="25"/>
  <c r="A45" i="25"/>
  <c r="A41" i="25"/>
  <c r="A40" i="25"/>
  <c r="A39" i="25"/>
  <c r="A38" i="25"/>
  <c r="A37" i="25"/>
  <c r="F36" i="25"/>
  <c r="E36" i="25"/>
  <c r="D36" i="25"/>
  <c r="C36" i="25"/>
  <c r="B36" i="25"/>
  <c r="A36" i="25"/>
  <c r="A32" i="25"/>
  <c r="A31" i="25"/>
  <c r="A30" i="25"/>
  <c r="A29" i="25"/>
  <c r="A28" i="25"/>
  <c r="A27" i="25"/>
  <c r="A23" i="25"/>
  <c r="A22" i="25"/>
  <c r="A21" i="25"/>
  <c r="A20" i="25"/>
  <c r="A19" i="25"/>
  <c r="C18" i="25"/>
  <c r="B18" i="25"/>
  <c r="A18" i="25"/>
  <c r="B11" i="25"/>
  <c r="G10" i="25"/>
  <c r="F10" i="25"/>
  <c r="E10" i="25"/>
  <c r="D10" i="25"/>
  <c r="C10" i="25"/>
  <c r="B10" i="25"/>
  <c r="A688" i="32"/>
  <c r="A667" i="32"/>
  <c r="A646" i="32"/>
  <c r="A625" i="32"/>
  <c r="A604" i="32"/>
  <c r="A583" i="32"/>
  <c r="A562" i="32"/>
  <c r="A541" i="32"/>
  <c r="A520" i="32"/>
  <c r="A499" i="32"/>
  <c r="A478" i="32"/>
  <c r="A457" i="32"/>
  <c r="A444" i="32"/>
  <c r="A431" i="32"/>
  <c r="A418" i="32"/>
  <c r="A405" i="32"/>
  <c r="A392" i="32"/>
  <c r="A379" i="32"/>
  <c r="A366" i="32"/>
  <c r="A353" i="32"/>
  <c r="A340" i="32"/>
  <c r="A327" i="32"/>
  <c r="A314" i="32"/>
  <c r="A301" i="32"/>
  <c r="G288" i="32"/>
  <c r="F288" i="32"/>
  <c r="E288" i="32"/>
  <c r="D288" i="32"/>
  <c r="C288" i="32"/>
  <c r="B288" i="32"/>
  <c r="B284" i="32"/>
  <c r="B283" i="32"/>
  <c r="B282" i="32"/>
  <c r="B281" i="32"/>
  <c r="B280" i="32"/>
  <c r="B279" i="32"/>
  <c r="B278" i="32"/>
  <c r="B277" i="32"/>
  <c r="B276" i="32"/>
  <c r="G275" i="32"/>
  <c r="F275" i="32"/>
  <c r="E275" i="32"/>
  <c r="D275" i="32"/>
  <c r="C275" i="32"/>
  <c r="B275" i="32"/>
  <c r="A272" i="32"/>
  <c r="A271" i="32"/>
  <c r="A270" i="32"/>
  <c r="A269" i="32"/>
  <c r="A268" i="32"/>
  <c r="A267" i="32"/>
  <c r="A263" i="32"/>
  <c r="A262" i="32"/>
  <c r="A261" i="32"/>
  <c r="A260" i="32"/>
  <c r="A259" i="32"/>
  <c r="C258" i="32"/>
  <c r="B258" i="32"/>
  <c r="A258" i="32"/>
  <c r="G249" i="32"/>
  <c r="F249" i="32"/>
  <c r="E249" i="32"/>
  <c r="D249" i="32"/>
  <c r="C249" i="32"/>
  <c r="B249" i="32"/>
  <c r="B245" i="32"/>
  <c r="B244" i="32"/>
  <c r="B243" i="32"/>
  <c r="B242" i="32"/>
  <c r="G241" i="32"/>
  <c r="F241" i="32"/>
  <c r="E241" i="32"/>
  <c r="D241" i="32"/>
  <c r="C241" i="32"/>
  <c r="B241" i="32"/>
  <c r="A238" i="32"/>
  <c r="A237" i="32"/>
  <c r="A236" i="32"/>
  <c r="A235" i="32"/>
  <c r="A234" i="32"/>
  <c r="A233" i="32"/>
  <c r="A229" i="32"/>
  <c r="A228" i="32"/>
  <c r="A227" i="32"/>
  <c r="A226" i="32"/>
  <c r="A225" i="32"/>
  <c r="D224" i="32"/>
  <c r="C224" i="32"/>
  <c r="B224" i="32"/>
  <c r="A224" i="32"/>
  <c r="G214" i="32"/>
  <c r="F214" i="32"/>
  <c r="E214" i="32"/>
  <c r="D214" i="32"/>
  <c r="C214" i="32"/>
  <c r="B214" i="32"/>
  <c r="B210" i="32"/>
  <c r="B209" i="32"/>
  <c r="B208" i="32"/>
  <c r="B207" i="32"/>
  <c r="B206" i="32"/>
  <c r="G205" i="32"/>
  <c r="F205" i="32"/>
  <c r="E205" i="32"/>
  <c r="D205" i="32"/>
  <c r="C205" i="32"/>
  <c r="B205" i="32"/>
  <c r="A202" i="32"/>
  <c r="A201" i="32"/>
  <c r="A200" i="32"/>
  <c r="A199" i="32"/>
  <c r="A198" i="32"/>
  <c r="A197" i="32"/>
  <c r="A193" i="32"/>
  <c r="A192" i="32"/>
  <c r="A191" i="32"/>
  <c r="A190" i="32"/>
  <c r="A189" i="32"/>
  <c r="D188" i="32"/>
  <c r="C188" i="32"/>
  <c r="B188" i="32"/>
  <c r="E188" i="32" s="1"/>
  <c r="E197" i="32" s="1"/>
  <c r="A188" i="32"/>
  <c r="A184" i="32"/>
  <c r="A183" i="32"/>
  <c r="A182" i="32"/>
  <c r="A181" i="32"/>
  <c r="A180" i="32"/>
  <c r="A179" i="32"/>
  <c r="A175" i="32"/>
  <c r="A174" i="32"/>
  <c r="A173" i="32"/>
  <c r="A172" i="32"/>
  <c r="A171" i="32"/>
  <c r="C170" i="32"/>
  <c r="B170" i="32"/>
  <c r="A170" i="32"/>
  <c r="A166" i="32"/>
  <c r="A165" i="32"/>
  <c r="A164" i="32"/>
  <c r="A163" i="32"/>
  <c r="A162" i="32"/>
  <c r="A161" i="32"/>
  <c r="A157" i="32"/>
  <c r="A156" i="32"/>
  <c r="A155" i="32"/>
  <c r="A154" i="32"/>
  <c r="A153" i="32"/>
  <c r="C152" i="32"/>
  <c r="B152" i="32"/>
  <c r="A152" i="32"/>
  <c r="G140" i="32"/>
  <c r="F140" i="32"/>
  <c r="E140" i="32"/>
  <c r="D140" i="32"/>
  <c r="C140" i="32"/>
  <c r="B140" i="32"/>
  <c r="B136" i="32"/>
  <c r="B135" i="32"/>
  <c r="B134" i="32"/>
  <c r="B133" i="32"/>
  <c r="B132" i="32"/>
  <c r="B131" i="32"/>
  <c r="B130" i="32"/>
  <c r="G129" i="32"/>
  <c r="F129" i="32"/>
  <c r="E129" i="32"/>
  <c r="D129" i="32"/>
  <c r="C129" i="32"/>
  <c r="B129" i="32"/>
  <c r="G119" i="32"/>
  <c r="F119" i="32"/>
  <c r="E119" i="32"/>
  <c r="D119" i="32"/>
  <c r="C119" i="32"/>
  <c r="B119" i="32"/>
  <c r="B115" i="32"/>
  <c r="B114" i="32"/>
  <c r="B113" i="32"/>
  <c r="B112" i="32"/>
  <c r="B111" i="32"/>
  <c r="B110" i="32"/>
  <c r="G109" i="32"/>
  <c r="F109" i="32"/>
  <c r="E109" i="32"/>
  <c r="D109" i="32"/>
  <c r="C109" i="32"/>
  <c r="B109" i="32"/>
  <c r="G99" i="32"/>
  <c r="F99" i="32"/>
  <c r="E99" i="32"/>
  <c r="D99" i="32"/>
  <c r="C99" i="32"/>
  <c r="B99" i="32"/>
  <c r="B95" i="32"/>
  <c r="B94" i="32"/>
  <c r="B93" i="32"/>
  <c r="B92" i="32"/>
  <c r="B91" i="32"/>
  <c r="B90" i="32"/>
  <c r="G89" i="32"/>
  <c r="F89" i="32"/>
  <c r="E89" i="32"/>
  <c r="D89" i="32"/>
  <c r="C89" i="32"/>
  <c r="B89" i="32"/>
  <c r="A86" i="32"/>
  <c r="A85" i="32"/>
  <c r="A84" i="32"/>
  <c r="A83" i="32"/>
  <c r="A82" i="32"/>
  <c r="A81" i="32"/>
  <c r="A77" i="32"/>
  <c r="A76" i="32"/>
  <c r="A75" i="32"/>
  <c r="A74" i="32"/>
  <c r="A73" i="32"/>
  <c r="C72" i="32"/>
  <c r="B72" i="32"/>
  <c r="A72" i="32"/>
  <c r="A68" i="32"/>
  <c r="A67" i="32"/>
  <c r="A66" i="32"/>
  <c r="A65" i="32"/>
  <c r="A64" i="32"/>
  <c r="A63" i="32"/>
  <c r="A59" i="32"/>
  <c r="A58" i="32"/>
  <c r="A57" i="32"/>
  <c r="A56" i="32"/>
  <c r="A55" i="32"/>
  <c r="C54" i="32"/>
  <c r="B54" i="32"/>
  <c r="A54" i="32"/>
  <c r="A50" i="32"/>
  <c r="A49" i="32"/>
  <c r="A48" i="32"/>
  <c r="A47" i="32"/>
  <c r="A46" i="32"/>
  <c r="A45" i="32"/>
  <c r="A41" i="32"/>
  <c r="A40" i="32"/>
  <c r="A39" i="32"/>
  <c r="A38" i="32"/>
  <c r="A37" i="32"/>
  <c r="F36" i="32"/>
  <c r="E36" i="32"/>
  <c r="D36" i="32"/>
  <c r="C36" i="32"/>
  <c r="B36" i="32"/>
  <c r="A36" i="32"/>
  <c r="A32" i="32"/>
  <c r="A31" i="32"/>
  <c r="A30" i="32"/>
  <c r="A29" i="32"/>
  <c r="A28" i="32"/>
  <c r="A27" i="32"/>
  <c r="A23" i="32"/>
  <c r="A22" i="32"/>
  <c r="A21" i="32"/>
  <c r="A20" i="32"/>
  <c r="A19" i="32"/>
  <c r="C18" i="32"/>
  <c r="B18" i="32"/>
  <c r="A18" i="32"/>
  <c r="B11" i="32"/>
  <c r="G10" i="32"/>
  <c r="F10" i="32"/>
  <c r="E10" i="32"/>
  <c r="D10" i="32"/>
  <c r="C10" i="32"/>
  <c r="B10" i="32"/>
  <c r="A688" i="24"/>
  <c r="A667" i="24"/>
  <c r="A646" i="24"/>
  <c r="A625" i="24"/>
  <c r="A604" i="24"/>
  <c r="A583" i="24"/>
  <c r="A562" i="24"/>
  <c r="A541" i="24"/>
  <c r="A520" i="24"/>
  <c r="A499" i="24"/>
  <c r="A478" i="24"/>
  <c r="A457" i="24"/>
  <c r="A444" i="24"/>
  <c r="A431" i="24"/>
  <c r="A418" i="24"/>
  <c r="A405" i="24"/>
  <c r="A392" i="24"/>
  <c r="A379" i="24"/>
  <c r="A366" i="24"/>
  <c r="A353" i="24"/>
  <c r="A340" i="24"/>
  <c r="A327" i="24"/>
  <c r="A314" i="24"/>
  <c r="A301" i="24"/>
  <c r="G288" i="24"/>
  <c r="F288" i="24"/>
  <c r="E288" i="24"/>
  <c r="D288" i="24"/>
  <c r="C288" i="24"/>
  <c r="B288" i="24"/>
  <c r="B284" i="24"/>
  <c r="B283" i="24"/>
  <c r="B282" i="24"/>
  <c r="B281" i="24"/>
  <c r="B280" i="24"/>
  <c r="B279" i="24"/>
  <c r="B278" i="24"/>
  <c r="B277" i="24"/>
  <c r="B276" i="24"/>
  <c r="G275" i="24"/>
  <c r="F275" i="24"/>
  <c r="E275" i="24"/>
  <c r="D275" i="24"/>
  <c r="C275" i="24"/>
  <c r="B275" i="24"/>
  <c r="A272" i="24"/>
  <c r="A271" i="24"/>
  <c r="A270" i="24"/>
  <c r="A269" i="24"/>
  <c r="A268" i="24"/>
  <c r="A267" i="24"/>
  <c r="A263" i="24"/>
  <c r="A262" i="24"/>
  <c r="A261" i="24"/>
  <c r="A260" i="24"/>
  <c r="A259" i="24"/>
  <c r="C258" i="24"/>
  <c r="B258" i="24"/>
  <c r="A258" i="24"/>
  <c r="G249" i="24"/>
  <c r="F249" i="24"/>
  <c r="E249" i="24"/>
  <c r="D249" i="24"/>
  <c r="C249" i="24"/>
  <c r="B249" i="24"/>
  <c r="B245" i="24"/>
  <c r="B244" i="24"/>
  <c r="B243" i="24"/>
  <c r="B242" i="24"/>
  <c r="G241" i="24"/>
  <c r="F241" i="24"/>
  <c r="E241" i="24"/>
  <c r="D241" i="24"/>
  <c r="C241" i="24"/>
  <c r="B241" i="24"/>
  <c r="A238" i="24"/>
  <c r="A237" i="24"/>
  <c r="A236" i="24"/>
  <c r="A235" i="24"/>
  <c r="A234" i="24"/>
  <c r="A233" i="24"/>
  <c r="A229" i="24"/>
  <c r="A228" i="24"/>
  <c r="A227" i="24"/>
  <c r="A226" i="24"/>
  <c r="A225" i="24"/>
  <c r="D224" i="24"/>
  <c r="C224" i="24"/>
  <c r="B224" i="24"/>
  <c r="A224" i="24"/>
  <c r="G214" i="24"/>
  <c r="F214" i="24"/>
  <c r="E214" i="24"/>
  <c r="D214" i="24"/>
  <c r="C214" i="24"/>
  <c r="B214" i="24"/>
  <c r="B210" i="24"/>
  <c r="B209" i="24"/>
  <c r="B208" i="24"/>
  <c r="B207" i="24"/>
  <c r="B206" i="24"/>
  <c r="G205" i="24"/>
  <c r="F205" i="24"/>
  <c r="E205" i="24"/>
  <c r="D205" i="24"/>
  <c r="C205" i="24"/>
  <c r="B205" i="24"/>
  <c r="A202" i="24"/>
  <c r="A201" i="24"/>
  <c r="A200" i="24"/>
  <c r="A199" i="24"/>
  <c r="A198" i="24"/>
  <c r="A197" i="24"/>
  <c r="A193" i="24"/>
  <c r="A192" i="24"/>
  <c r="A191" i="24"/>
  <c r="A190" i="24"/>
  <c r="A189" i="24"/>
  <c r="D188" i="24"/>
  <c r="C188" i="24"/>
  <c r="B188" i="24"/>
  <c r="A188" i="24"/>
  <c r="A184" i="24"/>
  <c r="A183" i="24"/>
  <c r="A182" i="24"/>
  <c r="A181" i="24"/>
  <c r="A180" i="24"/>
  <c r="A179" i="24"/>
  <c r="A175" i="24"/>
  <c r="A174" i="24"/>
  <c r="A173" i="24"/>
  <c r="A172" i="24"/>
  <c r="A171" i="24"/>
  <c r="C170" i="24"/>
  <c r="B170" i="24"/>
  <c r="A170" i="24"/>
  <c r="A166" i="24"/>
  <c r="A165" i="24"/>
  <c r="A164" i="24"/>
  <c r="A163" i="24"/>
  <c r="A162" i="24"/>
  <c r="A161" i="24"/>
  <c r="A157" i="24"/>
  <c r="A156" i="24"/>
  <c r="A155" i="24"/>
  <c r="A154" i="24"/>
  <c r="A153" i="24"/>
  <c r="C152" i="24"/>
  <c r="B152" i="24"/>
  <c r="D152" i="24" s="1"/>
  <c r="D161" i="24" s="1"/>
  <c r="A152" i="24"/>
  <c r="G140" i="24"/>
  <c r="F140" i="24"/>
  <c r="E140" i="24"/>
  <c r="D140" i="24"/>
  <c r="C140" i="24"/>
  <c r="B140" i="24"/>
  <c r="B136" i="24"/>
  <c r="B135" i="24"/>
  <c r="B134" i="24"/>
  <c r="B133" i="24"/>
  <c r="B132" i="24"/>
  <c r="B131" i="24"/>
  <c r="B130" i="24"/>
  <c r="G129" i="24"/>
  <c r="F129" i="24"/>
  <c r="E129" i="24"/>
  <c r="D129" i="24"/>
  <c r="C129" i="24"/>
  <c r="B129" i="24"/>
  <c r="G119" i="24"/>
  <c r="F119" i="24"/>
  <c r="E119" i="24"/>
  <c r="D119" i="24"/>
  <c r="C119" i="24"/>
  <c r="B119" i="24"/>
  <c r="B115" i="24"/>
  <c r="B114" i="24"/>
  <c r="B113" i="24"/>
  <c r="B112" i="24"/>
  <c r="B111" i="24"/>
  <c r="B110" i="24"/>
  <c r="G109" i="24"/>
  <c r="F109" i="24"/>
  <c r="E109" i="24"/>
  <c r="D109" i="24"/>
  <c r="C109" i="24"/>
  <c r="B109" i="24"/>
  <c r="G99" i="24"/>
  <c r="F99" i="24"/>
  <c r="E99" i="24"/>
  <c r="D99" i="24"/>
  <c r="C99" i="24"/>
  <c r="B99" i="24"/>
  <c r="B95" i="24"/>
  <c r="B94" i="24"/>
  <c r="B93" i="24"/>
  <c r="B92" i="24"/>
  <c r="B91" i="24"/>
  <c r="B90" i="24"/>
  <c r="G89" i="24"/>
  <c r="F89" i="24"/>
  <c r="E89" i="24"/>
  <c r="D89" i="24"/>
  <c r="C89" i="24"/>
  <c r="B89" i="24"/>
  <c r="A86" i="24"/>
  <c r="A85" i="24"/>
  <c r="A84" i="24"/>
  <c r="A83" i="24"/>
  <c r="A82" i="24"/>
  <c r="A81" i="24"/>
  <c r="A77" i="24"/>
  <c r="A76" i="24"/>
  <c r="A75" i="24"/>
  <c r="A74" i="24"/>
  <c r="A73" i="24"/>
  <c r="C72" i="24"/>
  <c r="B72" i="24"/>
  <c r="A72" i="24"/>
  <c r="A68" i="24"/>
  <c r="A67" i="24"/>
  <c r="A66" i="24"/>
  <c r="A65" i="24"/>
  <c r="A64" i="24"/>
  <c r="A63" i="24"/>
  <c r="A59" i="24"/>
  <c r="A58" i="24"/>
  <c r="A57" i="24"/>
  <c r="A56" i="24"/>
  <c r="A55" i="24"/>
  <c r="C54" i="24"/>
  <c r="B54" i="24"/>
  <c r="A54" i="24"/>
  <c r="A50" i="24"/>
  <c r="A49" i="24"/>
  <c r="A48" i="24"/>
  <c r="A47" i="24"/>
  <c r="A46" i="24"/>
  <c r="A45" i="24"/>
  <c r="A41" i="24"/>
  <c r="A40" i="24"/>
  <c r="A39" i="24"/>
  <c r="A38" i="24"/>
  <c r="A37" i="24"/>
  <c r="F36" i="24"/>
  <c r="E36" i="24"/>
  <c r="D36" i="24"/>
  <c r="C36" i="24"/>
  <c r="B36" i="24"/>
  <c r="A36" i="24"/>
  <c r="A32" i="24"/>
  <c r="A31" i="24"/>
  <c r="A30" i="24"/>
  <c r="A29" i="24"/>
  <c r="A28" i="24"/>
  <c r="A27" i="24"/>
  <c r="A23" i="24"/>
  <c r="A22" i="24"/>
  <c r="A21" i="24"/>
  <c r="A20" i="24"/>
  <c r="A19" i="24"/>
  <c r="C18" i="24"/>
  <c r="B18" i="24"/>
  <c r="A18" i="24"/>
  <c r="B11" i="24"/>
  <c r="G10" i="24"/>
  <c r="F10" i="24"/>
  <c r="E10" i="24"/>
  <c r="D10" i="24"/>
  <c r="C10" i="24"/>
  <c r="B10" i="24"/>
  <c r="A688" i="23"/>
  <c r="A667" i="23"/>
  <c r="A646" i="23"/>
  <c r="A625" i="23"/>
  <c r="A604" i="23"/>
  <c r="A583" i="23"/>
  <c r="A562" i="23"/>
  <c r="A541" i="23"/>
  <c r="A520" i="23"/>
  <c r="A499" i="23"/>
  <c r="A478" i="23"/>
  <c r="A457" i="23"/>
  <c r="A444" i="23"/>
  <c r="A431" i="23"/>
  <c r="A418" i="23"/>
  <c r="A405" i="23"/>
  <c r="A392" i="23"/>
  <c r="A379" i="23"/>
  <c r="A366" i="23"/>
  <c r="A353" i="23"/>
  <c r="A340" i="23"/>
  <c r="A327" i="23"/>
  <c r="A314" i="23"/>
  <c r="A301" i="23"/>
  <c r="G288" i="23"/>
  <c r="F288" i="23"/>
  <c r="E288" i="23"/>
  <c r="D288" i="23"/>
  <c r="C288" i="23"/>
  <c r="B288" i="23"/>
  <c r="B284" i="23"/>
  <c r="B283" i="23"/>
  <c r="B282" i="23"/>
  <c r="B281" i="23"/>
  <c r="B280" i="23"/>
  <c r="B279" i="23"/>
  <c r="B278" i="23"/>
  <c r="B277" i="23"/>
  <c r="B276" i="23"/>
  <c r="G275" i="23"/>
  <c r="F275" i="23"/>
  <c r="E275" i="23"/>
  <c r="D275" i="23"/>
  <c r="C275" i="23"/>
  <c r="B275" i="23"/>
  <c r="A272" i="23"/>
  <c r="A271" i="23"/>
  <c r="A270" i="23"/>
  <c r="A269" i="23"/>
  <c r="A268" i="23"/>
  <c r="A267" i="23"/>
  <c r="A263" i="23"/>
  <c r="A262" i="23"/>
  <c r="A261" i="23"/>
  <c r="A260" i="23"/>
  <c r="A259" i="23"/>
  <c r="C258" i="23"/>
  <c r="B258" i="23"/>
  <c r="A258" i="23"/>
  <c r="G249" i="23"/>
  <c r="F249" i="23"/>
  <c r="E249" i="23"/>
  <c r="D249" i="23"/>
  <c r="C249" i="23"/>
  <c r="B249" i="23"/>
  <c r="B245" i="23"/>
  <c r="B244" i="23"/>
  <c r="B243" i="23"/>
  <c r="B242" i="23"/>
  <c r="G241" i="23"/>
  <c r="F241" i="23"/>
  <c r="E241" i="23"/>
  <c r="D241" i="23"/>
  <c r="C241" i="23"/>
  <c r="B241" i="23"/>
  <c r="A238" i="23"/>
  <c r="A237" i="23"/>
  <c r="A236" i="23"/>
  <c r="A235" i="23"/>
  <c r="A234" i="23"/>
  <c r="A233" i="23"/>
  <c r="A229" i="23"/>
  <c r="A228" i="23"/>
  <c r="A227" i="23"/>
  <c r="A226" i="23"/>
  <c r="A225" i="23"/>
  <c r="D224" i="23"/>
  <c r="C224" i="23"/>
  <c r="B224" i="23"/>
  <c r="A224" i="23"/>
  <c r="G214" i="23"/>
  <c r="F214" i="23"/>
  <c r="E214" i="23"/>
  <c r="D214" i="23"/>
  <c r="C214" i="23"/>
  <c r="B214" i="23"/>
  <c r="B210" i="23"/>
  <c r="B209" i="23"/>
  <c r="B208" i="23"/>
  <c r="B207" i="23"/>
  <c r="B206" i="23"/>
  <c r="G205" i="23"/>
  <c r="F205" i="23"/>
  <c r="E205" i="23"/>
  <c r="D205" i="23"/>
  <c r="C205" i="23"/>
  <c r="B205" i="23"/>
  <c r="A202" i="23"/>
  <c r="A201" i="23"/>
  <c r="A200" i="23"/>
  <c r="A199" i="23"/>
  <c r="A198" i="23"/>
  <c r="A197" i="23"/>
  <c r="A193" i="23"/>
  <c r="A192" i="23"/>
  <c r="A191" i="23"/>
  <c r="A190" i="23"/>
  <c r="A189" i="23"/>
  <c r="D188" i="23"/>
  <c r="C188" i="23"/>
  <c r="B188" i="23"/>
  <c r="A188" i="23"/>
  <c r="A184" i="23"/>
  <c r="A183" i="23"/>
  <c r="A182" i="23"/>
  <c r="A181" i="23"/>
  <c r="A180" i="23"/>
  <c r="A179" i="23"/>
  <c r="A175" i="23"/>
  <c r="A174" i="23"/>
  <c r="A173" i="23"/>
  <c r="A172" i="23"/>
  <c r="A171" i="23"/>
  <c r="C170" i="23"/>
  <c r="B170" i="23"/>
  <c r="A170" i="23"/>
  <c r="A166" i="23"/>
  <c r="A165" i="23"/>
  <c r="A164" i="23"/>
  <c r="A163" i="23"/>
  <c r="A162" i="23"/>
  <c r="A161" i="23"/>
  <c r="A157" i="23"/>
  <c r="A156" i="23"/>
  <c r="A155" i="23"/>
  <c r="A154" i="23"/>
  <c r="A153" i="23"/>
  <c r="C152" i="23"/>
  <c r="B152" i="23"/>
  <c r="A152" i="23"/>
  <c r="G140" i="23"/>
  <c r="F140" i="23"/>
  <c r="E140" i="23"/>
  <c r="D140" i="23"/>
  <c r="C140" i="23"/>
  <c r="B140" i="23"/>
  <c r="B136" i="23"/>
  <c r="B135" i="23"/>
  <c r="B134" i="23"/>
  <c r="B133" i="23"/>
  <c r="B132" i="23"/>
  <c r="B131" i="23"/>
  <c r="B130" i="23"/>
  <c r="G129" i="23"/>
  <c r="F129" i="23"/>
  <c r="E129" i="23"/>
  <c r="D129" i="23"/>
  <c r="C129" i="23"/>
  <c r="B129" i="23"/>
  <c r="G119" i="23"/>
  <c r="F119" i="23"/>
  <c r="E119" i="23"/>
  <c r="D119" i="23"/>
  <c r="C119" i="23"/>
  <c r="B119" i="23"/>
  <c r="B115" i="23"/>
  <c r="B114" i="23"/>
  <c r="B113" i="23"/>
  <c r="B112" i="23"/>
  <c r="B111" i="23"/>
  <c r="B110" i="23"/>
  <c r="G109" i="23"/>
  <c r="F109" i="23"/>
  <c r="E109" i="23"/>
  <c r="D109" i="23"/>
  <c r="C109" i="23"/>
  <c r="B109" i="23"/>
  <c r="G99" i="23"/>
  <c r="F99" i="23"/>
  <c r="E99" i="23"/>
  <c r="D99" i="23"/>
  <c r="C99" i="23"/>
  <c r="B99" i="23"/>
  <c r="B95" i="23"/>
  <c r="B94" i="23"/>
  <c r="B93" i="23"/>
  <c r="B92" i="23"/>
  <c r="B91" i="23"/>
  <c r="B90" i="23"/>
  <c r="G89" i="23"/>
  <c r="F89" i="23"/>
  <c r="E89" i="23"/>
  <c r="D89" i="23"/>
  <c r="C89" i="23"/>
  <c r="B89" i="23"/>
  <c r="A86" i="23"/>
  <c r="A85" i="23"/>
  <c r="A84" i="23"/>
  <c r="A83" i="23"/>
  <c r="A82" i="23"/>
  <c r="A81" i="23"/>
  <c r="A77" i="23"/>
  <c r="A76" i="23"/>
  <c r="A75" i="23"/>
  <c r="A74" i="23"/>
  <c r="A73" i="23"/>
  <c r="C72" i="23"/>
  <c r="B72" i="23"/>
  <c r="A72" i="23"/>
  <c r="A68" i="23"/>
  <c r="A67" i="23"/>
  <c r="A66" i="23"/>
  <c r="A65" i="23"/>
  <c r="A64" i="23"/>
  <c r="A63" i="23"/>
  <c r="A59" i="23"/>
  <c r="A58" i="23"/>
  <c r="A57" i="23"/>
  <c r="A56" i="23"/>
  <c r="A55" i="23"/>
  <c r="C54" i="23"/>
  <c r="B54" i="23"/>
  <c r="A54" i="23"/>
  <c r="A50" i="23"/>
  <c r="A49" i="23"/>
  <c r="A48" i="23"/>
  <c r="A47" i="23"/>
  <c r="A46" i="23"/>
  <c r="A45" i="23"/>
  <c r="A41" i="23"/>
  <c r="A40" i="23"/>
  <c r="A39" i="23"/>
  <c r="A38" i="23"/>
  <c r="A37" i="23"/>
  <c r="F36" i="23"/>
  <c r="E36" i="23"/>
  <c r="D36" i="23"/>
  <c r="C36" i="23"/>
  <c r="B36" i="23"/>
  <c r="A36" i="23"/>
  <c r="A32" i="23"/>
  <c r="A31" i="23"/>
  <c r="A30" i="23"/>
  <c r="A29" i="23"/>
  <c r="A28" i="23"/>
  <c r="A27" i="23"/>
  <c r="A23" i="23"/>
  <c r="A22" i="23"/>
  <c r="A21" i="23"/>
  <c r="A20" i="23"/>
  <c r="A19" i="23"/>
  <c r="C18" i="23"/>
  <c r="B18" i="23"/>
  <c r="A18" i="23"/>
  <c r="B11" i="23"/>
  <c r="G10" i="23"/>
  <c r="F10" i="23"/>
  <c r="E10" i="23"/>
  <c r="D10" i="23"/>
  <c r="C10" i="23"/>
  <c r="B10" i="23"/>
  <c r="A688" i="22"/>
  <c r="A667" i="22"/>
  <c r="A646" i="22"/>
  <c r="A625" i="22"/>
  <c r="A604" i="22"/>
  <c r="A583" i="22"/>
  <c r="A562" i="22"/>
  <c r="A541" i="22"/>
  <c r="A520" i="22"/>
  <c r="A499" i="22"/>
  <c r="A478" i="22"/>
  <c r="A457" i="22"/>
  <c r="A444" i="22"/>
  <c r="A431" i="22"/>
  <c r="A418" i="22"/>
  <c r="A405" i="22"/>
  <c r="A392" i="22"/>
  <c r="A379" i="22"/>
  <c r="A366" i="22"/>
  <c r="A353" i="22"/>
  <c r="A340" i="22"/>
  <c r="A327" i="22"/>
  <c r="A314" i="22"/>
  <c r="A301" i="22"/>
  <c r="G288" i="22"/>
  <c r="F288" i="22"/>
  <c r="E288" i="22"/>
  <c r="D288" i="22"/>
  <c r="C288" i="22"/>
  <c r="B288" i="22"/>
  <c r="B284" i="22"/>
  <c r="B283" i="22"/>
  <c r="B282" i="22"/>
  <c r="B281" i="22"/>
  <c r="B280" i="22"/>
  <c r="B279" i="22"/>
  <c r="B278" i="22"/>
  <c r="B277" i="22"/>
  <c r="B276" i="22"/>
  <c r="G275" i="22"/>
  <c r="F275" i="22"/>
  <c r="E275" i="22"/>
  <c r="D275" i="22"/>
  <c r="C275" i="22"/>
  <c r="B275" i="22"/>
  <c r="A272" i="22"/>
  <c r="A271" i="22"/>
  <c r="A270" i="22"/>
  <c r="A269" i="22"/>
  <c r="A268" i="22"/>
  <c r="A267" i="22"/>
  <c r="A263" i="22"/>
  <c r="A262" i="22"/>
  <c r="A261" i="22"/>
  <c r="A260" i="22"/>
  <c r="A259" i="22"/>
  <c r="C258" i="22"/>
  <c r="B258" i="22"/>
  <c r="A258" i="22"/>
  <c r="G249" i="22"/>
  <c r="F249" i="22"/>
  <c r="E249" i="22"/>
  <c r="D249" i="22"/>
  <c r="C249" i="22"/>
  <c r="B249" i="22"/>
  <c r="B245" i="22"/>
  <c r="B244" i="22"/>
  <c r="B243" i="22"/>
  <c r="B242" i="22"/>
  <c r="G241" i="22"/>
  <c r="F241" i="22"/>
  <c r="E241" i="22"/>
  <c r="D241" i="22"/>
  <c r="C241" i="22"/>
  <c r="B241" i="22"/>
  <c r="A238" i="22"/>
  <c r="A237" i="22"/>
  <c r="A236" i="22"/>
  <c r="A235" i="22"/>
  <c r="A234" i="22"/>
  <c r="A233" i="22"/>
  <c r="A229" i="22"/>
  <c r="A228" i="22"/>
  <c r="A227" i="22"/>
  <c r="A226" i="22"/>
  <c r="A225" i="22"/>
  <c r="D224" i="22"/>
  <c r="C224" i="22"/>
  <c r="B224" i="22"/>
  <c r="A224" i="22"/>
  <c r="G214" i="22"/>
  <c r="F214" i="22"/>
  <c r="E214" i="22"/>
  <c r="D214" i="22"/>
  <c r="C214" i="22"/>
  <c r="B214" i="22"/>
  <c r="B210" i="22"/>
  <c r="B209" i="22"/>
  <c r="B208" i="22"/>
  <c r="B207" i="22"/>
  <c r="B206" i="22"/>
  <c r="G205" i="22"/>
  <c r="F205" i="22"/>
  <c r="E205" i="22"/>
  <c r="D205" i="22"/>
  <c r="C205" i="22"/>
  <c r="B205" i="22"/>
  <c r="A202" i="22"/>
  <c r="A201" i="22"/>
  <c r="A200" i="22"/>
  <c r="A199" i="22"/>
  <c r="A198" i="22"/>
  <c r="A197" i="22"/>
  <c r="A193" i="22"/>
  <c r="A192" i="22"/>
  <c r="A191" i="22"/>
  <c r="A190" i="22"/>
  <c r="A189" i="22"/>
  <c r="D188" i="22"/>
  <c r="C188" i="22"/>
  <c r="B188" i="22"/>
  <c r="A188" i="22"/>
  <c r="A184" i="22"/>
  <c r="A183" i="22"/>
  <c r="A182" i="22"/>
  <c r="A181" i="22"/>
  <c r="A180" i="22"/>
  <c r="A179" i="22"/>
  <c r="A175" i="22"/>
  <c r="A174" i="22"/>
  <c r="A173" i="22"/>
  <c r="A172" i="22"/>
  <c r="A171" i="22"/>
  <c r="C170" i="22"/>
  <c r="B170" i="22"/>
  <c r="A170" i="22"/>
  <c r="A166" i="22"/>
  <c r="A165" i="22"/>
  <c r="A164" i="22"/>
  <c r="A163" i="22"/>
  <c r="A162" i="22"/>
  <c r="A161" i="22"/>
  <c r="A157" i="22"/>
  <c r="A156" i="22"/>
  <c r="A155" i="22"/>
  <c r="A154" i="22"/>
  <c r="A153" i="22"/>
  <c r="C152" i="22"/>
  <c r="B152" i="22"/>
  <c r="A152" i="22"/>
  <c r="G140" i="22"/>
  <c r="F140" i="22"/>
  <c r="E140" i="22"/>
  <c r="D140" i="22"/>
  <c r="C140" i="22"/>
  <c r="B140" i="22"/>
  <c r="B136" i="22"/>
  <c r="B135" i="22"/>
  <c r="B134" i="22"/>
  <c r="B133" i="22"/>
  <c r="B132" i="22"/>
  <c r="B131" i="22"/>
  <c r="B130" i="22"/>
  <c r="G129" i="22"/>
  <c r="F129" i="22"/>
  <c r="E129" i="22"/>
  <c r="D129" i="22"/>
  <c r="C129" i="22"/>
  <c r="B129" i="22"/>
  <c r="G119" i="22"/>
  <c r="F119" i="22"/>
  <c r="E119" i="22"/>
  <c r="D119" i="22"/>
  <c r="C119" i="22"/>
  <c r="B119" i="22"/>
  <c r="B115" i="22"/>
  <c r="B114" i="22"/>
  <c r="B113" i="22"/>
  <c r="B112" i="22"/>
  <c r="B111" i="22"/>
  <c r="B110" i="22"/>
  <c r="G109" i="22"/>
  <c r="F109" i="22"/>
  <c r="E109" i="22"/>
  <c r="D109" i="22"/>
  <c r="C109" i="22"/>
  <c r="B109" i="22"/>
  <c r="G99" i="22"/>
  <c r="F99" i="22"/>
  <c r="E99" i="22"/>
  <c r="D99" i="22"/>
  <c r="C99" i="22"/>
  <c r="B99" i="22"/>
  <c r="B95" i="22"/>
  <c r="B94" i="22"/>
  <c r="B93" i="22"/>
  <c r="B92" i="22"/>
  <c r="B91" i="22"/>
  <c r="B90" i="22"/>
  <c r="G89" i="22"/>
  <c r="F89" i="22"/>
  <c r="E89" i="22"/>
  <c r="D89" i="22"/>
  <c r="C89" i="22"/>
  <c r="B89" i="22"/>
  <c r="A86" i="22"/>
  <c r="A85" i="22"/>
  <c r="A84" i="22"/>
  <c r="A83" i="22"/>
  <c r="A82" i="22"/>
  <c r="A81" i="22"/>
  <c r="A77" i="22"/>
  <c r="A76" i="22"/>
  <c r="A75" i="22"/>
  <c r="A74" i="22"/>
  <c r="A73" i="22"/>
  <c r="C72" i="22"/>
  <c r="B72" i="22"/>
  <c r="A72" i="22"/>
  <c r="A68" i="22"/>
  <c r="A67" i="22"/>
  <c r="A66" i="22"/>
  <c r="A65" i="22"/>
  <c r="A64" i="22"/>
  <c r="A63" i="22"/>
  <c r="A59" i="22"/>
  <c r="A58" i="22"/>
  <c r="A57" i="22"/>
  <c r="A56" i="22"/>
  <c r="A55" i="22"/>
  <c r="C54" i="22"/>
  <c r="B54" i="22"/>
  <c r="A54" i="22"/>
  <c r="A50" i="22"/>
  <c r="A49" i="22"/>
  <c r="A48" i="22"/>
  <c r="A47" i="22"/>
  <c r="A46" i="22"/>
  <c r="A45" i="22"/>
  <c r="A41" i="22"/>
  <c r="A40" i="22"/>
  <c r="A39" i="22"/>
  <c r="A38" i="22"/>
  <c r="A37" i="22"/>
  <c r="F36" i="22"/>
  <c r="E36" i="22"/>
  <c r="D36" i="22"/>
  <c r="C36" i="22"/>
  <c r="B36" i="22"/>
  <c r="A36" i="22"/>
  <c r="A32" i="22"/>
  <c r="A31" i="22"/>
  <c r="A30" i="22"/>
  <c r="A29" i="22"/>
  <c r="A28" i="22"/>
  <c r="A27" i="22"/>
  <c r="A23" i="22"/>
  <c r="A22" i="22"/>
  <c r="A21" i="22"/>
  <c r="A20" i="22"/>
  <c r="A19" i="22"/>
  <c r="C18" i="22"/>
  <c r="B18" i="22"/>
  <c r="A18" i="22"/>
  <c r="B11" i="22"/>
  <c r="G10" i="22"/>
  <c r="F10" i="22"/>
  <c r="E10" i="22"/>
  <c r="D10" i="22"/>
  <c r="C10" i="22"/>
  <c r="B10" i="22"/>
  <c r="B116" i="23" l="1"/>
  <c r="B126" i="23" s="1"/>
  <c r="E224" i="26"/>
  <c r="E233" i="26" s="1"/>
  <c r="D170" i="28"/>
  <c r="B179" i="28" s="1"/>
  <c r="B96" i="27"/>
  <c r="B211" i="29"/>
  <c r="B215" i="29" s="1"/>
  <c r="B116" i="28"/>
  <c r="D72" i="22"/>
  <c r="D81" i="22" s="1"/>
  <c r="B116" i="26"/>
  <c r="B121" i="26" s="1"/>
  <c r="D152" i="26"/>
  <c r="D161" i="26" s="1"/>
  <c r="B246" i="26"/>
  <c r="B254" i="26" s="1"/>
  <c r="B137" i="28"/>
  <c r="B96" i="24"/>
  <c r="D170" i="24"/>
  <c r="D179" i="24" s="1"/>
  <c r="E224" i="22"/>
  <c r="C233" i="22" s="1"/>
  <c r="D170" i="23"/>
  <c r="D179" i="23" s="1"/>
  <c r="B211" i="32"/>
  <c r="C179" i="28"/>
  <c r="D18" i="22"/>
  <c r="D27" i="22" s="1"/>
  <c r="B96" i="22"/>
  <c r="B102" i="22" s="1"/>
  <c r="B137" i="22"/>
  <c r="B148" i="22" s="1"/>
  <c r="B147" i="22"/>
  <c r="D152" i="22"/>
  <c r="D161" i="22" s="1"/>
  <c r="B211" i="22"/>
  <c r="D72" i="23"/>
  <c r="D81" i="23" s="1"/>
  <c r="B121" i="23"/>
  <c r="D258" i="23"/>
  <c r="D267" i="23" s="1"/>
  <c r="G36" i="24"/>
  <c r="G45" i="24" s="1"/>
  <c r="D72" i="24"/>
  <c r="C161" i="24"/>
  <c r="D72" i="32"/>
  <c r="D81" i="32" s="1"/>
  <c r="C197" i="32"/>
  <c r="D258" i="32"/>
  <c r="D267" i="32" s="1"/>
  <c r="D72" i="25"/>
  <c r="D258" i="25"/>
  <c r="D267" i="25" s="1"/>
  <c r="D54" i="26"/>
  <c r="D63" i="26" s="1"/>
  <c r="D72" i="26"/>
  <c r="D81" i="26" s="1"/>
  <c r="B251" i="26"/>
  <c r="D258" i="26"/>
  <c r="D267" i="26" s="1"/>
  <c r="D18" i="27"/>
  <c r="D27" i="27" s="1"/>
  <c r="B101" i="27"/>
  <c r="D152" i="27"/>
  <c r="D161" i="27" s="1"/>
  <c r="D170" i="27"/>
  <c r="D54" i="28"/>
  <c r="D63" i="28" s="1"/>
  <c r="D72" i="28"/>
  <c r="D81" i="28" s="1"/>
  <c r="B144" i="28"/>
  <c r="E224" i="28"/>
  <c r="E233" i="28" s="1"/>
  <c r="D258" i="28"/>
  <c r="D267" i="28" s="1"/>
  <c r="G36" i="29"/>
  <c r="G45" i="29" s="1"/>
  <c r="D72" i="29"/>
  <c r="D81" i="29" s="1"/>
  <c r="B96" i="29"/>
  <c r="B116" i="29"/>
  <c r="B126" i="29" s="1"/>
  <c r="B101" i="22"/>
  <c r="B81" i="24"/>
  <c r="G36" i="32"/>
  <c r="G45" i="32" s="1"/>
  <c r="C81" i="32"/>
  <c r="D197" i="32"/>
  <c r="C267" i="26"/>
  <c r="B116" i="27"/>
  <c r="B125" i="27" s="1"/>
  <c r="B147" i="28"/>
  <c r="C267" i="28"/>
  <c r="B123" i="29"/>
  <c r="B144" i="29"/>
  <c r="B137" i="29"/>
  <c r="B148" i="29" s="1"/>
  <c r="B45" i="29"/>
  <c r="E45" i="29"/>
  <c r="B106" i="29"/>
  <c r="B103" i="29"/>
  <c r="B101" i="29"/>
  <c r="B104" i="29"/>
  <c r="B125" i="29"/>
  <c r="D18" i="29"/>
  <c r="B27" i="29" s="1"/>
  <c r="D45" i="29"/>
  <c r="B100" i="29"/>
  <c r="C161" i="29"/>
  <c r="B217" i="29"/>
  <c r="B105" i="29"/>
  <c r="E188" i="29"/>
  <c r="C197" i="29" s="1"/>
  <c r="C81" i="29"/>
  <c r="B102" i="29"/>
  <c r="B219" i="29"/>
  <c r="D54" i="29"/>
  <c r="D63" i="29" s="1"/>
  <c r="B120" i="29"/>
  <c r="B147" i="29"/>
  <c r="B141" i="29"/>
  <c r="B220" i="29"/>
  <c r="B218" i="29"/>
  <c r="B81" i="29"/>
  <c r="B146" i="29"/>
  <c r="B216" i="29"/>
  <c r="B161" i="29"/>
  <c r="D170" i="29"/>
  <c r="D179" i="29" s="1"/>
  <c r="E224" i="29"/>
  <c r="E233" i="29" s="1"/>
  <c r="C267" i="29"/>
  <c r="B285" i="29"/>
  <c r="B293" i="29" s="1"/>
  <c r="B246" i="29"/>
  <c r="B251" i="29" s="1"/>
  <c r="B267" i="29"/>
  <c r="D18" i="28"/>
  <c r="D27" i="28" s="1"/>
  <c r="B124" i="28"/>
  <c r="B126" i="28"/>
  <c r="B125" i="28"/>
  <c r="B145" i="28"/>
  <c r="B121" i="28"/>
  <c r="B122" i="28"/>
  <c r="G36" i="28"/>
  <c r="B45" i="28" s="1"/>
  <c r="B146" i="28"/>
  <c r="B148" i="28"/>
  <c r="B141" i="28"/>
  <c r="C161" i="28"/>
  <c r="B161" i="28"/>
  <c r="B63" i="28"/>
  <c r="B142" i="28"/>
  <c r="C63" i="28"/>
  <c r="B123" i="28"/>
  <c r="B143" i="28"/>
  <c r="D233" i="28"/>
  <c r="C233" i="28"/>
  <c r="D179" i="28"/>
  <c r="B96" i="28"/>
  <c r="B100" i="28" s="1"/>
  <c r="B211" i="28"/>
  <c r="B220" i="28" s="1"/>
  <c r="B120" i="28"/>
  <c r="B246" i="28"/>
  <c r="B251" i="28" s="1"/>
  <c r="B267" i="28"/>
  <c r="B233" i="28"/>
  <c r="E188" i="28"/>
  <c r="E197" i="28" s="1"/>
  <c r="B285" i="28"/>
  <c r="B298" i="28" s="1"/>
  <c r="B297" i="28"/>
  <c r="B27" i="27"/>
  <c r="B106" i="27"/>
  <c r="B102" i="27"/>
  <c r="B105" i="27"/>
  <c r="D179" i="27"/>
  <c r="C179" i="27"/>
  <c r="C27" i="27"/>
  <c r="B103" i="27"/>
  <c r="G36" i="27"/>
  <c r="D45" i="27" s="1"/>
  <c r="B104" i="27"/>
  <c r="C161" i="27"/>
  <c r="B124" i="27"/>
  <c r="B179" i="27"/>
  <c r="B126" i="27"/>
  <c r="B81" i="27"/>
  <c r="B100" i="27"/>
  <c r="B161" i="27"/>
  <c r="B137" i="27"/>
  <c r="B142" i="27" s="1"/>
  <c r="D54" i="27"/>
  <c r="D63" i="27" s="1"/>
  <c r="C81" i="27"/>
  <c r="E188" i="27"/>
  <c r="E197" i="27" s="1"/>
  <c r="B211" i="27"/>
  <c r="B220" i="27" s="1"/>
  <c r="B285" i="27"/>
  <c r="B298" i="27" s="1"/>
  <c r="B246" i="27"/>
  <c r="B254" i="27" s="1"/>
  <c r="E224" i="27"/>
  <c r="B233" i="27" s="1"/>
  <c r="D258" i="27"/>
  <c r="D267" i="27" s="1"/>
  <c r="C63" i="26"/>
  <c r="B81" i="26"/>
  <c r="B63" i="26"/>
  <c r="G36" i="26"/>
  <c r="F45" i="26" s="1"/>
  <c r="C161" i="26"/>
  <c r="D18" i="26"/>
  <c r="D27" i="26" s="1"/>
  <c r="B142" i="26"/>
  <c r="B147" i="26"/>
  <c r="C27" i="26"/>
  <c r="B143" i="26"/>
  <c r="B148" i="26"/>
  <c r="B146" i="26"/>
  <c r="B144" i="26"/>
  <c r="E188" i="26"/>
  <c r="B197" i="26" s="1"/>
  <c r="B96" i="26"/>
  <c r="B106" i="26" s="1"/>
  <c r="B211" i="26"/>
  <c r="B215" i="26" s="1"/>
  <c r="B145" i="26"/>
  <c r="D170" i="26"/>
  <c r="D179" i="26" s="1"/>
  <c r="C233" i="26"/>
  <c r="B233" i="26"/>
  <c r="D233" i="26"/>
  <c r="B252" i="26"/>
  <c r="B219" i="26"/>
  <c r="B141" i="26"/>
  <c r="B161" i="26"/>
  <c r="B253" i="26"/>
  <c r="B250" i="26"/>
  <c r="B285" i="26"/>
  <c r="B291" i="26" s="1"/>
  <c r="D54" i="25"/>
  <c r="D63" i="25" s="1"/>
  <c r="B116" i="25"/>
  <c r="B123" i="25" s="1"/>
  <c r="G36" i="25"/>
  <c r="F45" i="25" s="1"/>
  <c r="B96" i="25"/>
  <c r="B103" i="25" s="1"/>
  <c r="B81" i="25"/>
  <c r="D18" i="25"/>
  <c r="D27" i="25" s="1"/>
  <c r="E188" i="25"/>
  <c r="E197" i="25" s="1"/>
  <c r="B137" i="25"/>
  <c r="B145" i="25" s="1"/>
  <c r="D152" i="25"/>
  <c r="D161" i="25" s="1"/>
  <c r="B211" i="25"/>
  <c r="B217" i="25" s="1"/>
  <c r="B246" i="25"/>
  <c r="B252" i="25" s="1"/>
  <c r="D170" i="25"/>
  <c r="D179" i="25" s="1"/>
  <c r="B267" i="25"/>
  <c r="B285" i="25"/>
  <c r="B296" i="25" s="1"/>
  <c r="E224" i="25"/>
  <c r="E233" i="25" s="1"/>
  <c r="C267" i="25"/>
  <c r="B220" i="32"/>
  <c r="B218" i="32"/>
  <c r="B216" i="32"/>
  <c r="B217" i="32"/>
  <c r="B219" i="32"/>
  <c r="B246" i="32"/>
  <c r="B254" i="32" s="1"/>
  <c r="B137" i="32"/>
  <c r="B146" i="32" s="1"/>
  <c r="D18" i="32"/>
  <c r="D27" i="32" s="1"/>
  <c r="D152" i="32"/>
  <c r="D161" i="32" s="1"/>
  <c r="B116" i="32"/>
  <c r="B121" i="32" s="1"/>
  <c r="C267" i="32"/>
  <c r="B96" i="32"/>
  <c r="B103" i="32" s="1"/>
  <c r="B81" i="32"/>
  <c r="F45" i="32"/>
  <c r="D54" i="32"/>
  <c r="C63" i="32" s="1"/>
  <c r="D170" i="32"/>
  <c r="D179" i="32" s="1"/>
  <c r="B215" i="32"/>
  <c r="B197" i="32"/>
  <c r="E224" i="32"/>
  <c r="E233" i="32" s="1"/>
  <c r="B267" i="32"/>
  <c r="B285" i="32"/>
  <c r="B290" i="32" s="1"/>
  <c r="B45" i="24"/>
  <c r="B101" i="24"/>
  <c r="B106" i="24"/>
  <c r="F45" i="24"/>
  <c r="C179" i="24"/>
  <c r="B102" i="24"/>
  <c r="B103" i="24"/>
  <c r="B104" i="24"/>
  <c r="B105" i="24"/>
  <c r="C45" i="24"/>
  <c r="B116" i="24"/>
  <c r="B126" i="24" s="1"/>
  <c r="E188" i="24"/>
  <c r="B197" i="24" s="1"/>
  <c r="D18" i="24"/>
  <c r="D27" i="24" s="1"/>
  <c r="B100" i="24"/>
  <c r="B179" i="24"/>
  <c r="B137" i="24"/>
  <c r="B141" i="24" s="1"/>
  <c r="B161" i="24"/>
  <c r="D54" i="24"/>
  <c r="D63" i="24" s="1"/>
  <c r="B123" i="24"/>
  <c r="B211" i="24"/>
  <c r="B220" i="24" s="1"/>
  <c r="B285" i="24"/>
  <c r="B298" i="24" s="1"/>
  <c r="B246" i="24"/>
  <c r="B254" i="24" s="1"/>
  <c r="B297" i="24"/>
  <c r="E224" i="24"/>
  <c r="B233" i="24" s="1"/>
  <c r="D258" i="24"/>
  <c r="D267" i="24" s="1"/>
  <c r="D54" i="23"/>
  <c r="D63" i="23" s="1"/>
  <c r="B122" i="23"/>
  <c r="B125" i="23"/>
  <c r="B123" i="23"/>
  <c r="B96" i="23"/>
  <c r="B106" i="23" s="1"/>
  <c r="D18" i="23"/>
  <c r="D27" i="23" s="1"/>
  <c r="G36" i="23"/>
  <c r="C45" i="23" s="1"/>
  <c r="B63" i="23"/>
  <c r="B137" i="23"/>
  <c r="B148" i="23" s="1"/>
  <c r="B81" i="23"/>
  <c r="B120" i="23"/>
  <c r="B124" i="23"/>
  <c r="C81" i="23"/>
  <c r="B104" i="23"/>
  <c r="D152" i="23"/>
  <c r="B161" i="23" s="1"/>
  <c r="B211" i="23"/>
  <c r="B219" i="23" s="1"/>
  <c r="B246" i="23"/>
  <c r="B251" i="23" s="1"/>
  <c r="B267" i="23"/>
  <c r="E188" i="23"/>
  <c r="D197" i="23" s="1"/>
  <c r="B285" i="23"/>
  <c r="B292" i="23" s="1"/>
  <c r="E224" i="23"/>
  <c r="C233" i="23" s="1"/>
  <c r="C267" i="23"/>
  <c r="B103" i="22"/>
  <c r="B104" i="22"/>
  <c r="C27" i="22"/>
  <c r="B106" i="22"/>
  <c r="B100" i="22"/>
  <c r="B105" i="22"/>
  <c r="G36" i="22"/>
  <c r="C45" i="22" s="1"/>
  <c r="B217" i="22"/>
  <c r="B116" i="22"/>
  <c r="B126" i="22" s="1"/>
  <c r="B141" i="22"/>
  <c r="B142" i="22"/>
  <c r="B27" i="22"/>
  <c r="B143" i="22"/>
  <c r="B145" i="22"/>
  <c r="B144" i="22"/>
  <c r="C161" i="22"/>
  <c r="B220" i="22"/>
  <c r="B219" i="22"/>
  <c r="B215" i="22"/>
  <c r="D54" i="22"/>
  <c r="D63" i="22" s="1"/>
  <c r="B216" i="22"/>
  <c r="B218" i="22"/>
  <c r="D170" i="22"/>
  <c r="D179" i="22" s="1"/>
  <c r="B246" i="22"/>
  <c r="B254" i="22" s="1"/>
  <c r="E188" i="22"/>
  <c r="E197" i="22" s="1"/>
  <c r="B285" i="22"/>
  <c r="B293" i="22" s="1"/>
  <c r="D258" i="22"/>
  <c r="D267" i="22" s="1"/>
  <c r="B120" i="26" l="1"/>
  <c r="B294" i="24"/>
  <c r="C81" i="26"/>
  <c r="C81" i="22"/>
  <c r="B267" i="22"/>
  <c r="B161" i="22"/>
  <c r="B123" i="26"/>
  <c r="B124" i="26"/>
  <c r="B253" i="32"/>
  <c r="B126" i="26"/>
  <c r="C81" i="28"/>
  <c r="B81" i="28"/>
  <c r="B81" i="22"/>
  <c r="D233" i="22"/>
  <c r="B125" i="26"/>
  <c r="B233" i="22"/>
  <c r="B217" i="26"/>
  <c r="B122" i="26"/>
  <c r="B292" i="24"/>
  <c r="B297" i="25"/>
  <c r="B215" i="25"/>
  <c r="B296" i="28"/>
  <c r="B297" i="29"/>
  <c r="B121" i="29"/>
  <c r="B233" i="23"/>
  <c r="B292" i="25"/>
  <c r="B63" i="25"/>
  <c r="B295" i="29"/>
  <c r="C179" i="23"/>
  <c r="B296" i="24"/>
  <c r="B297" i="27"/>
  <c r="B145" i="27"/>
  <c r="B290" i="29"/>
  <c r="B124" i="29"/>
  <c r="B179" i="23"/>
  <c r="B147" i="23"/>
  <c r="B292" i="27"/>
  <c r="B290" i="27"/>
  <c r="B233" i="29"/>
  <c r="E233" i="22"/>
  <c r="B251" i="32"/>
  <c r="B294" i="27"/>
  <c r="F45" i="27"/>
  <c r="F45" i="28"/>
  <c r="F45" i="29"/>
  <c r="C45" i="29"/>
  <c r="D45" i="24"/>
  <c r="E45" i="24"/>
  <c r="B45" i="32"/>
  <c r="C45" i="27"/>
  <c r="E45" i="28"/>
  <c r="B252" i="22"/>
  <c r="B251" i="22"/>
  <c r="B294" i="23"/>
  <c r="B144" i="23"/>
  <c r="B141" i="23"/>
  <c r="B145" i="23"/>
  <c r="B295" i="24"/>
  <c r="B253" i="24"/>
  <c r="B252" i="24"/>
  <c r="B215" i="24"/>
  <c r="B120" i="24"/>
  <c r="D233" i="32"/>
  <c r="C161" i="32"/>
  <c r="C179" i="32"/>
  <c r="B27" i="32"/>
  <c r="B253" i="25"/>
  <c r="B296" i="27"/>
  <c r="B289" i="27"/>
  <c r="C267" i="27"/>
  <c r="B141" i="27"/>
  <c r="B294" i="28"/>
  <c r="B295" i="28"/>
  <c r="B252" i="28"/>
  <c r="C45" i="28"/>
  <c r="B142" i="29"/>
  <c r="B122" i="27"/>
  <c r="E45" i="32"/>
  <c r="B145" i="29"/>
  <c r="B121" i="27"/>
  <c r="B267" i="26"/>
  <c r="B146" i="22"/>
  <c r="B253" i="22"/>
  <c r="B146" i="23"/>
  <c r="B101" i="23"/>
  <c r="B293" i="24"/>
  <c r="C267" i="24"/>
  <c r="B217" i="24"/>
  <c r="B250" i="24"/>
  <c r="B146" i="24"/>
  <c r="B293" i="32"/>
  <c r="B233" i="32"/>
  <c r="B120" i="32"/>
  <c r="C27" i="32"/>
  <c r="B293" i="25"/>
  <c r="C63" i="25"/>
  <c r="B293" i="27"/>
  <c r="B252" i="27"/>
  <c r="B291" i="28"/>
  <c r="B105" i="28"/>
  <c r="B292" i="29"/>
  <c r="B289" i="29"/>
  <c r="B291" i="29"/>
  <c r="D233" i="29"/>
  <c r="B179" i="29"/>
  <c r="B120" i="27"/>
  <c r="C45" i="32"/>
  <c r="B143" i="29"/>
  <c r="B122" i="29"/>
  <c r="B123" i="27"/>
  <c r="C81" i="25"/>
  <c r="D81" i="25"/>
  <c r="D45" i="32"/>
  <c r="D81" i="24"/>
  <c r="C81" i="24"/>
  <c r="C267" i="22"/>
  <c r="E45" i="22"/>
  <c r="B291" i="23"/>
  <c r="E45" i="23"/>
  <c r="B103" i="23"/>
  <c r="B291" i="22"/>
  <c r="B121" i="22"/>
  <c r="B293" i="23"/>
  <c r="B252" i="23"/>
  <c r="B27" i="23"/>
  <c r="C27" i="23"/>
  <c r="B295" i="22"/>
  <c r="B297" i="22"/>
  <c r="B250" i="22"/>
  <c r="F45" i="22"/>
  <c r="B124" i="22"/>
  <c r="B253" i="23"/>
  <c r="F45" i="23"/>
  <c r="D45" i="23"/>
  <c r="D197" i="22"/>
  <c r="B123" i="22"/>
  <c r="C63" i="22"/>
  <c r="B120" i="22"/>
  <c r="B289" i="23"/>
  <c r="B197" i="23"/>
  <c r="B218" i="23"/>
  <c r="B216" i="23"/>
  <c r="B100" i="23"/>
  <c r="B292" i="22"/>
  <c r="B296" i="22"/>
  <c r="B290" i="22"/>
  <c r="D45" i="22"/>
  <c r="C179" i="22"/>
  <c r="B297" i="23"/>
  <c r="B290" i="23"/>
  <c r="B142" i="23"/>
  <c r="C63" i="23"/>
  <c r="B289" i="22"/>
  <c r="B179" i="22"/>
  <c r="B63" i="22"/>
  <c r="B296" i="23"/>
  <c r="B143" i="23"/>
  <c r="B197" i="22"/>
  <c r="C197" i="22"/>
  <c r="B215" i="23"/>
  <c r="B125" i="22"/>
  <c r="B122" i="22"/>
  <c r="B102" i="23"/>
  <c r="B105" i="23"/>
  <c r="B267" i="24"/>
  <c r="B251" i="24"/>
  <c r="B143" i="24"/>
  <c r="B145" i="24"/>
  <c r="B122" i="24"/>
  <c r="B27" i="24"/>
  <c r="B252" i="32"/>
  <c r="B100" i="32"/>
  <c r="B295" i="25"/>
  <c r="B141" i="25"/>
  <c r="B197" i="25"/>
  <c r="D197" i="25"/>
  <c r="B297" i="26"/>
  <c r="C197" i="26"/>
  <c r="B289" i="26"/>
  <c r="B45" i="26"/>
  <c r="B100" i="26"/>
  <c r="B103" i="26"/>
  <c r="B267" i="27"/>
  <c r="B197" i="27"/>
  <c r="B147" i="27"/>
  <c r="B251" i="27"/>
  <c r="B146" i="27"/>
  <c r="E45" i="27"/>
  <c r="D197" i="27"/>
  <c r="B289" i="24"/>
  <c r="B147" i="24"/>
  <c r="B216" i="24"/>
  <c r="B219" i="24"/>
  <c r="B218" i="24"/>
  <c r="B297" i="32"/>
  <c r="B290" i="25"/>
  <c r="B251" i="25"/>
  <c r="B100" i="25"/>
  <c r="C45" i="25"/>
  <c r="B179" i="25"/>
  <c r="B293" i="26"/>
  <c r="C179" i="26"/>
  <c r="B143" i="27"/>
  <c r="B250" i="27"/>
  <c r="B142" i="24"/>
  <c r="C197" i="24"/>
  <c r="B121" i="24"/>
  <c r="C27" i="24"/>
  <c r="B291" i="32"/>
  <c r="B296" i="32"/>
  <c r="B292" i="32"/>
  <c r="B141" i="32"/>
  <c r="B161" i="32"/>
  <c r="B289" i="25"/>
  <c r="B147" i="25"/>
  <c r="B233" i="25"/>
  <c r="C161" i="25"/>
  <c r="C27" i="25"/>
  <c r="B124" i="25"/>
  <c r="B296" i="26"/>
  <c r="B104" i="26"/>
  <c r="B27" i="26"/>
  <c r="B253" i="27"/>
  <c r="C233" i="27"/>
  <c r="C197" i="27"/>
  <c r="B63" i="24"/>
  <c r="B125" i="24"/>
  <c r="B295" i="32"/>
  <c r="B147" i="32"/>
  <c r="C233" i="32"/>
  <c r="B143" i="25"/>
  <c r="D233" i="25"/>
  <c r="B45" i="25"/>
  <c r="B104" i="25"/>
  <c r="B219" i="27"/>
  <c r="C63" i="24"/>
  <c r="B291" i="25"/>
  <c r="B219" i="25"/>
  <c r="B122" i="25"/>
  <c r="B27" i="25"/>
  <c r="B292" i="26"/>
  <c r="B290" i="26"/>
  <c r="B105" i="26"/>
  <c r="C45" i="26"/>
  <c r="B216" i="27"/>
  <c r="B290" i="24"/>
  <c r="B291" i="24"/>
  <c r="B124" i="24"/>
  <c r="B289" i="32"/>
  <c r="C197" i="25"/>
  <c r="B105" i="25"/>
  <c r="B101" i="25"/>
  <c r="B291" i="27"/>
  <c r="C233" i="25"/>
  <c r="C179" i="25"/>
  <c r="B294" i="26"/>
  <c r="B179" i="26"/>
  <c r="B295" i="27"/>
  <c r="B63" i="27"/>
  <c r="B218" i="27"/>
  <c r="B250" i="32"/>
  <c r="B179" i="32"/>
  <c r="B161" i="25"/>
  <c r="B102" i="26"/>
  <c r="B101" i="26"/>
  <c r="B215" i="27"/>
  <c r="B217" i="27"/>
  <c r="C63" i="27"/>
  <c r="B289" i="28"/>
  <c r="B293" i="28"/>
  <c r="C27" i="28"/>
  <c r="B294" i="29"/>
  <c r="B197" i="29"/>
  <c r="C63" i="29"/>
  <c r="B197" i="28"/>
  <c r="B217" i="28"/>
  <c r="B215" i="28"/>
  <c r="B252" i="29"/>
  <c r="B250" i="29"/>
  <c r="B292" i="28"/>
  <c r="B290" i="28"/>
  <c r="B219" i="28"/>
  <c r="D197" i="28"/>
  <c r="B104" i="28"/>
  <c r="C233" i="29"/>
  <c r="B63" i="29"/>
  <c r="B218" i="28"/>
  <c r="B216" i="28"/>
  <c r="B101" i="28"/>
  <c r="C179" i="29"/>
  <c r="C197" i="28"/>
  <c r="B27" i="28"/>
  <c r="B103" i="28"/>
  <c r="B253" i="29"/>
  <c r="B254" i="29"/>
  <c r="B298" i="29"/>
  <c r="B296" i="29"/>
  <c r="D197" i="29"/>
  <c r="E197" i="29"/>
  <c r="C27" i="29"/>
  <c r="D27" i="29"/>
  <c r="B253" i="28"/>
  <c r="B250" i="28"/>
  <c r="B254" i="28"/>
  <c r="B106" i="28"/>
  <c r="B102" i="28"/>
  <c r="G45" i="28"/>
  <c r="D45" i="28"/>
  <c r="E233" i="27"/>
  <c r="D233" i="27"/>
  <c r="B144" i="27"/>
  <c r="B148" i="27"/>
  <c r="G45" i="27"/>
  <c r="B45" i="27"/>
  <c r="B298" i="26"/>
  <c r="B295" i="26"/>
  <c r="B216" i="26"/>
  <c r="B220" i="26"/>
  <c r="B218" i="26"/>
  <c r="E197" i="26"/>
  <c r="D197" i="26"/>
  <c r="E45" i="26"/>
  <c r="D45" i="26"/>
  <c r="G45" i="26"/>
  <c r="B294" i="25"/>
  <c r="B298" i="25"/>
  <c r="B250" i="25"/>
  <c r="B254" i="25"/>
  <c r="B218" i="25"/>
  <c r="B220" i="25"/>
  <c r="B216" i="25"/>
  <c r="B146" i="25"/>
  <c r="B148" i="25"/>
  <c r="B142" i="25"/>
  <c r="B144" i="25"/>
  <c r="B106" i="25"/>
  <c r="B102" i="25"/>
  <c r="E45" i="25"/>
  <c r="D45" i="25"/>
  <c r="G45" i="25"/>
  <c r="B120" i="25"/>
  <c r="B125" i="25"/>
  <c r="B126" i="25"/>
  <c r="B121" i="25"/>
  <c r="B294" i="32"/>
  <c r="B298" i="32"/>
  <c r="D63" i="32"/>
  <c r="B63" i="32"/>
  <c r="B105" i="32"/>
  <c r="B101" i="32"/>
  <c r="B102" i="32"/>
  <c r="B106" i="32"/>
  <c r="B104" i="32"/>
  <c r="B126" i="32"/>
  <c r="B124" i="32"/>
  <c r="B122" i="32"/>
  <c r="B125" i="32"/>
  <c r="B123" i="32"/>
  <c r="B145" i="32"/>
  <c r="B143" i="32"/>
  <c r="B148" i="32"/>
  <c r="B142" i="32"/>
  <c r="B144" i="32"/>
  <c r="C233" i="24"/>
  <c r="E233" i="24"/>
  <c r="D233" i="24"/>
  <c r="B148" i="24"/>
  <c r="B144" i="24"/>
  <c r="E197" i="24"/>
  <c r="D197" i="24"/>
  <c r="E233" i="23"/>
  <c r="D233" i="23"/>
  <c r="B298" i="23"/>
  <c r="B295" i="23"/>
  <c r="C197" i="23"/>
  <c r="E197" i="23"/>
  <c r="B250" i="23"/>
  <c r="B254" i="23"/>
  <c r="B220" i="23"/>
  <c r="B217" i="23"/>
  <c r="D161" i="23"/>
  <c r="C161" i="23"/>
  <c r="B45" i="23"/>
  <c r="G45" i="23"/>
  <c r="B298" i="22"/>
  <c r="B294" i="22"/>
  <c r="B45" i="22"/>
  <c r="G45" i="22"/>
  <c r="A688" i="21"/>
  <c r="A667" i="21"/>
  <c r="A646" i="21"/>
  <c r="A625" i="21"/>
  <c r="A604" i="21"/>
  <c r="A583" i="21"/>
  <c r="A562" i="21"/>
  <c r="A541" i="21"/>
  <c r="A520" i="21"/>
  <c r="A499" i="21"/>
  <c r="A478" i="21"/>
  <c r="A457" i="21"/>
  <c r="A444" i="21"/>
  <c r="A431" i="21"/>
  <c r="A418" i="21"/>
  <c r="A405" i="21"/>
  <c r="A392" i="21"/>
  <c r="A379" i="21"/>
  <c r="A366" i="21"/>
  <c r="A353" i="21"/>
  <c r="A340" i="21"/>
  <c r="A327" i="21"/>
  <c r="A314" i="21"/>
  <c r="A301" i="21"/>
  <c r="G288" i="21"/>
  <c r="F288" i="21"/>
  <c r="E288" i="21"/>
  <c r="D288" i="21"/>
  <c r="C288" i="21"/>
  <c r="B288" i="21"/>
  <c r="B284" i="21"/>
  <c r="B283" i="21"/>
  <c r="B282" i="21"/>
  <c r="B281" i="21"/>
  <c r="B280" i="21"/>
  <c r="B279" i="21"/>
  <c r="B278" i="21"/>
  <c r="B277" i="21"/>
  <c r="B276" i="21"/>
  <c r="G275" i="21"/>
  <c r="F275" i="21"/>
  <c r="E275" i="21"/>
  <c r="D275" i="21"/>
  <c r="C275" i="21"/>
  <c r="B275" i="21"/>
  <c r="A272" i="21"/>
  <c r="A271" i="21"/>
  <c r="A270" i="21"/>
  <c r="A269" i="21"/>
  <c r="A268" i="21"/>
  <c r="A267" i="21"/>
  <c r="A263" i="21"/>
  <c r="A262" i="21"/>
  <c r="A261" i="21"/>
  <c r="A260" i="21"/>
  <c r="A259" i="21"/>
  <c r="C258" i="21"/>
  <c r="B258" i="21"/>
  <c r="A258" i="21"/>
  <c r="G249" i="21"/>
  <c r="F249" i="21"/>
  <c r="E249" i="21"/>
  <c r="D249" i="21"/>
  <c r="C249" i="21"/>
  <c r="B249" i="21"/>
  <c r="B245" i="21"/>
  <c r="B244" i="21"/>
  <c r="B243" i="21"/>
  <c r="B242" i="21"/>
  <c r="G241" i="21"/>
  <c r="F241" i="21"/>
  <c r="E241" i="21"/>
  <c r="D241" i="21"/>
  <c r="C241" i="21"/>
  <c r="B241" i="21"/>
  <c r="A238" i="21"/>
  <c r="A237" i="21"/>
  <c r="A236" i="21"/>
  <c r="A235" i="21"/>
  <c r="A234" i="21"/>
  <c r="A233" i="21"/>
  <c r="A229" i="21"/>
  <c r="A228" i="21"/>
  <c r="A227" i="21"/>
  <c r="A226" i="21"/>
  <c r="A225" i="21"/>
  <c r="D224" i="21"/>
  <c r="C224" i="21"/>
  <c r="B224" i="21"/>
  <c r="A224" i="21"/>
  <c r="G214" i="21"/>
  <c r="F214" i="21"/>
  <c r="E214" i="21"/>
  <c r="D214" i="21"/>
  <c r="C214" i="21"/>
  <c r="B214" i="21"/>
  <c r="B210" i="21"/>
  <c r="B209" i="21"/>
  <c r="B208" i="21"/>
  <c r="B207" i="21"/>
  <c r="B206" i="21"/>
  <c r="G205" i="21"/>
  <c r="F205" i="21"/>
  <c r="E205" i="21"/>
  <c r="D205" i="21"/>
  <c r="C205" i="21"/>
  <c r="B205" i="21"/>
  <c r="A202" i="21"/>
  <c r="A201" i="21"/>
  <c r="A200" i="21"/>
  <c r="A199" i="21"/>
  <c r="A198" i="21"/>
  <c r="A197" i="21"/>
  <c r="A193" i="21"/>
  <c r="A192" i="21"/>
  <c r="A191" i="21"/>
  <c r="A190" i="21"/>
  <c r="A189" i="21"/>
  <c r="D188" i="21"/>
  <c r="C188" i="21"/>
  <c r="B188" i="21"/>
  <c r="E188" i="21" s="1"/>
  <c r="E197" i="21" s="1"/>
  <c r="A188" i="21"/>
  <c r="A184" i="21"/>
  <c r="A183" i="21"/>
  <c r="A182" i="21"/>
  <c r="A181" i="21"/>
  <c r="A180" i="21"/>
  <c r="A179" i="21"/>
  <c r="A175" i="21"/>
  <c r="A174" i="21"/>
  <c r="A173" i="21"/>
  <c r="A172" i="21"/>
  <c r="A171" i="21"/>
  <c r="C170" i="21"/>
  <c r="B170" i="21"/>
  <c r="D170" i="21" s="1"/>
  <c r="D179" i="21" s="1"/>
  <c r="A170" i="21"/>
  <c r="A166" i="21"/>
  <c r="A165" i="21"/>
  <c r="A164" i="21"/>
  <c r="A163" i="21"/>
  <c r="A162" i="21"/>
  <c r="A161" i="21"/>
  <c r="A157" i="21"/>
  <c r="A156" i="21"/>
  <c r="A155" i="21"/>
  <c r="A154" i="21"/>
  <c r="A153" i="21"/>
  <c r="C152" i="21"/>
  <c r="B152" i="21"/>
  <c r="D152" i="21" s="1"/>
  <c r="D161" i="21" s="1"/>
  <c r="A152" i="21"/>
  <c r="G140" i="21"/>
  <c r="F140" i="21"/>
  <c r="E140" i="21"/>
  <c r="D140" i="21"/>
  <c r="C140" i="21"/>
  <c r="B140" i="21"/>
  <c r="B136" i="21"/>
  <c r="B135" i="21"/>
  <c r="B134" i="21"/>
  <c r="B133" i="21"/>
  <c r="B132" i="21"/>
  <c r="B131" i="21"/>
  <c r="B130" i="21"/>
  <c r="G129" i="21"/>
  <c r="F129" i="21"/>
  <c r="E129" i="21"/>
  <c r="D129" i="21"/>
  <c r="C129" i="21"/>
  <c r="B129" i="21"/>
  <c r="G119" i="21"/>
  <c r="F119" i="21"/>
  <c r="E119" i="21"/>
  <c r="D119" i="21"/>
  <c r="C119" i="21"/>
  <c r="B119" i="21"/>
  <c r="B115" i="21"/>
  <c r="B114" i="21"/>
  <c r="B113" i="21"/>
  <c r="B112" i="21"/>
  <c r="B111" i="21"/>
  <c r="B110" i="21"/>
  <c r="G109" i="21"/>
  <c r="F109" i="21"/>
  <c r="E109" i="21"/>
  <c r="D109" i="21"/>
  <c r="C109" i="21"/>
  <c r="B109" i="21"/>
  <c r="G99" i="21"/>
  <c r="F99" i="21"/>
  <c r="E99" i="21"/>
  <c r="D99" i="21"/>
  <c r="C99" i="21"/>
  <c r="B99" i="21"/>
  <c r="B95" i="21"/>
  <c r="B94" i="21"/>
  <c r="B93" i="21"/>
  <c r="B92" i="21"/>
  <c r="B91" i="21"/>
  <c r="B90" i="21"/>
  <c r="G89" i="21"/>
  <c r="F89" i="21"/>
  <c r="E89" i="21"/>
  <c r="D89" i="21"/>
  <c r="C89" i="21"/>
  <c r="B89" i="21"/>
  <c r="A86" i="21"/>
  <c r="A85" i="21"/>
  <c r="A84" i="21"/>
  <c r="A83" i="21"/>
  <c r="A82" i="21"/>
  <c r="A81" i="21"/>
  <c r="A77" i="21"/>
  <c r="A76" i="21"/>
  <c r="A75" i="21"/>
  <c r="A74" i="21"/>
  <c r="A73" i="21"/>
  <c r="C72" i="21"/>
  <c r="B72" i="21"/>
  <c r="A72" i="21"/>
  <c r="A68" i="21"/>
  <c r="A67" i="21"/>
  <c r="A66" i="21"/>
  <c r="A65" i="21"/>
  <c r="A64" i="21"/>
  <c r="A63" i="21"/>
  <c r="A59" i="21"/>
  <c r="A58" i="21"/>
  <c r="A57" i="21"/>
  <c r="A56" i="21"/>
  <c r="A55" i="21"/>
  <c r="C54" i="21"/>
  <c r="B54" i="21"/>
  <c r="A54" i="21"/>
  <c r="A50" i="21"/>
  <c r="A49" i="21"/>
  <c r="A48" i="21"/>
  <c r="A47" i="21"/>
  <c r="A46" i="21"/>
  <c r="A45" i="21"/>
  <c r="A41" i="21"/>
  <c r="A40" i="21"/>
  <c r="A39" i="21"/>
  <c r="A38" i="21"/>
  <c r="A37" i="21"/>
  <c r="F36" i="21"/>
  <c r="E36" i="21"/>
  <c r="D36" i="21"/>
  <c r="C36" i="21"/>
  <c r="B36" i="21"/>
  <c r="A36" i="21"/>
  <c r="A32" i="21"/>
  <c r="A31" i="21"/>
  <c r="A30" i="21"/>
  <c r="A29" i="21"/>
  <c r="A28" i="21"/>
  <c r="A27" i="21"/>
  <c r="A23" i="21"/>
  <c r="A22" i="21"/>
  <c r="A21" i="21"/>
  <c r="A20" i="21"/>
  <c r="A19" i="21"/>
  <c r="C18" i="21"/>
  <c r="B18" i="21"/>
  <c r="D18" i="21" s="1"/>
  <c r="A18" i="21"/>
  <c r="B11" i="21"/>
  <c r="G10" i="21"/>
  <c r="F10" i="21"/>
  <c r="E10" i="21"/>
  <c r="D10" i="21"/>
  <c r="C10" i="21"/>
  <c r="B10" i="21"/>
  <c r="E224" i="21" l="1"/>
  <c r="E233" i="21" s="1"/>
  <c r="B211" i="21"/>
  <c r="B217" i="21" s="1"/>
  <c r="B137" i="21"/>
  <c r="B148" i="21" s="1"/>
  <c r="B246" i="21"/>
  <c r="B254" i="21" s="1"/>
  <c r="D72" i="21"/>
  <c r="D81" i="21" s="1"/>
  <c r="B233" i="21"/>
  <c r="C233" i="21"/>
  <c r="D197" i="21"/>
  <c r="D27" i="21"/>
  <c r="C27" i="21"/>
  <c r="B116" i="21"/>
  <c r="B124" i="21" s="1"/>
  <c r="D54" i="21"/>
  <c r="D63" i="21" s="1"/>
  <c r="C179" i="21"/>
  <c r="B219" i="21"/>
  <c r="B220" i="21"/>
  <c r="B218" i="21"/>
  <c r="B215" i="21"/>
  <c r="B96" i="21"/>
  <c r="B101" i="21" s="1"/>
  <c r="B146" i="21"/>
  <c r="B216" i="21"/>
  <c r="B27" i="21"/>
  <c r="B142" i="21"/>
  <c r="B141" i="21"/>
  <c r="B251" i="21"/>
  <c r="G36" i="21"/>
  <c r="E45" i="21" s="1"/>
  <c r="B121" i="21"/>
  <c r="B161" i="21"/>
  <c r="B252" i="21"/>
  <c r="B63" i="21"/>
  <c r="C161" i="21"/>
  <c r="C197" i="21"/>
  <c r="B253" i="21"/>
  <c r="B125" i="21"/>
  <c r="B145" i="21"/>
  <c r="B179" i="21"/>
  <c r="B250" i="21"/>
  <c r="D233" i="21"/>
  <c r="B285" i="21"/>
  <c r="B298" i="21" s="1"/>
  <c r="D258" i="21"/>
  <c r="D267" i="21" s="1"/>
  <c r="B197" i="21"/>
  <c r="B267" i="21" l="1"/>
  <c r="B81" i="21"/>
  <c r="B297" i="21"/>
  <c r="B289" i="21"/>
  <c r="B294" i="21"/>
  <c r="B296" i="21"/>
  <c r="B293" i="21"/>
  <c r="C81" i="21"/>
  <c r="B144" i="21"/>
  <c r="B147" i="21"/>
  <c r="F45" i="21"/>
  <c r="B45" i="21"/>
  <c r="B122" i="21"/>
  <c r="B143" i="21"/>
  <c r="B290" i="21"/>
  <c r="B104" i="21"/>
  <c r="B295" i="21"/>
  <c r="B100" i="21"/>
  <c r="B103" i="21"/>
  <c r="B291" i="21"/>
  <c r="C63" i="21"/>
  <c r="B292" i="21"/>
  <c r="C267" i="21"/>
  <c r="D45" i="21"/>
  <c r="C45" i="21"/>
  <c r="G45" i="21"/>
  <c r="B105" i="21"/>
  <c r="B106" i="21"/>
  <c r="B102" i="21"/>
  <c r="B126" i="21"/>
  <c r="B120" i="21"/>
  <c r="B123" i="21"/>
  <c r="D507" i="29"/>
  <c r="D634" i="28"/>
  <c r="E633" i="29"/>
  <c r="E677" i="28"/>
  <c r="E548" i="29"/>
  <c r="E592" i="28"/>
  <c r="D595" i="29"/>
  <c r="D677" i="28"/>
  <c r="C682" i="29"/>
  <c r="E473" i="29"/>
  <c r="C599" i="29"/>
  <c r="C641" i="29"/>
  <c r="C260" i="29"/>
  <c r="B172" i="28"/>
  <c r="C76" i="29"/>
  <c r="E276" i="28"/>
  <c r="E637" i="29"/>
  <c r="E681" i="28"/>
  <c r="E552" i="29"/>
  <c r="E596" i="28"/>
  <c r="D599" i="29"/>
  <c r="D681" i="28"/>
  <c r="E585" i="29"/>
  <c r="C335" i="29"/>
  <c r="E626" i="29"/>
  <c r="C502" i="29"/>
  <c r="E543" i="29"/>
  <c r="C509" i="29"/>
  <c r="F114" i="29"/>
  <c r="F133" i="28"/>
  <c r="D38" i="29"/>
  <c r="B76" i="28"/>
  <c r="C547" i="29"/>
  <c r="D413" i="29"/>
  <c r="D590" i="29"/>
  <c r="C193" i="29"/>
  <c r="C675" i="29"/>
  <c r="C277" i="29"/>
  <c r="C590" i="29"/>
  <c r="F283" i="29"/>
  <c r="D674" i="29"/>
  <c r="E283" i="29"/>
  <c r="E672" i="29"/>
  <c r="C550" i="29"/>
  <c r="C57" i="29"/>
  <c r="E600" i="27"/>
  <c r="D632" i="28"/>
  <c r="E517" i="27"/>
  <c r="E591" i="29"/>
  <c r="D206" i="29"/>
  <c r="C433" i="29"/>
  <c r="F244" i="29"/>
  <c r="E683" i="29"/>
  <c r="C354" i="29"/>
  <c r="E598" i="29"/>
  <c r="B175" i="29"/>
  <c r="D685" i="29"/>
  <c r="D284" i="29"/>
  <c r="D517" i="29"/>
  <c r="D386" i="29"/>
  <c r="E639" i="29"/>
  <c r="C243" i="29"/>
  <c r="E554" i="29"/>
  <c r="C473" i="29"/>
  <c r="B225" i="29"/>
  <c r="D634" i="27"/>
  <c r="C157" i="29"/>
  <c r="E677" i="27"/>
  <c r="C626" i="29"/>
  <c r="G207" i="29"/>
  <c r="C543" i="29"/>
  <c r="D361" i="29"/>
  <c r="D586" i="29"/>
  <c r="D468" i="29"/>
  <c r="C671" i="29"/>
  <c r="B261" i="29"/>
  <c r="E558" i="29"/>
  <c r="C558" i="29"/>
  <c r="D670" i="29"/>
  <c r="G280" i="29"/>
  <c r="F95" i="29"/>
  <c r="E681" i="27"/>
  <c r="G132" i="29"/>
  <c r="E596" i="27"/>
  <c r="E502" i="29"/>
  <c r="D115" i="29"/>
  <c r="C546" i="29"/>
  <c r="C155" i="29"/>
  <c r="C409" i="29"/>
  <c r="G209" i="29"/>
  <c r="C500" i="29"/>
  <c r="D114" i="29"/>
  <c r="C361" i="29"/>
  <c r="C132" i="29"/>
  <c r="C633" i="29"/>
  <c r="C56" i="29"/>
  <c r="C261" i="28"/>
  <c r="D508" i="27"/>
  <c r="C227" i="28"/>
  <c r="D384" i="27"/>
  <c r="E500" i="29"/>
  <c r="C75" i="29"/>
  <c r="D359" i="29"/>
  <c r="E111" i="29"/>
  <c r="C283" i="29"/>
  <c r="C77" i="29"/>
  <c r="D190" i="29"/>
  <c r="E626" i="28"/>
  <c r="G91" i="29"/>
  <c r="D640" i="28"/>
  <c r="F281" i="29"/>
  <c r="E683" i="28"/>
  <c r="G132" i="28"/>
  <c r="C631" i="27"/>
  <c r="C157" i="28"/>
  <c r="E680" i="29"/>
  <c r="D590" i="28"/>
  <c r="E642" i="29"/>
  <c r="D414" i="29"/>
  <c r="E559" i="29"/>
  <c r="D384" i="29"/>
  <c r="D559" i="29"/>
  <c r="C503" i="29"/>
  <c r="C638" i="29"/>
  <c r="C279" i="29"/>
  <c r="C555" i="29"/>
  <c r="E90" i="29"/>
  <c r="D673" i="28"/>
  <c r="D92" i="28"/>
  <c r="C386" i="29"/>
  <c r="G93" i="28"/>
  <c r="E627" i="29"/>
  <c r="D437" i="29"/>
  <c r="E542" i="29"/>
  <c r="C384" i="29"/>
  <c r="D589" i="29"/>
  <c r="C225" i="29"/>
  <c r="D508" i="29"/>
  <c r="C309" i="29"/>
  <c r="D627" i="29"/>
  <c r="B193" i="29"/>
  <c r="C643" i="29"/>
  <c r="C228" i="29"/>
  <c r="D554" i="28"/>
  <c r="C685" i="27"/>
  <c r="C280" i="28"/>
  <c r="C600" i="27"/>
  <c r="E507" i="29"/>
  <c r="D132" i="29"/>
  <c r="D544" i="29"/>
  <c r="B59" i="29"/>
  <c r="E501" i="29"/>
  <c r="C112" i="29"/>
  <c r="D558" i="29"/>
  <c r="F11" i="29"/>
  <c r="D556" i="29"/>
  <c r="C135" i="29"/>
  <c r="D415" i="29"/>
  <c r="B37" i="29"/>
  <c r="D415" i="28"/>
  <c r="E279" i="27"/>
  <c r="C226" i="28"/>
  <c r="D464" i="27"/>
  <c r="D408" i="28"/>
  <c r="F114" i="27"/>
  <c r="D513" i="28"/>
  <c r="E463" i="27"/>
  <c r="E556" i="28"/>
  <c r="C558" i="27"/>
  <c r="D504" i="28"/>
  <c r="B171" i="27"/>
  <c r="E463" i="28"/>
  <c r="E90" i="27"/>
  <c r="C284" i="28"/>
  <c r="D206" i="27"/>
  <c r="C328" i="27"/>
  <c r="C282" i="26"/>
  <c r="C505" i="27"/>
  <c r="G134" i="26"/>
  <c r="E593" i="29"/>
  <c r="C436" i="29"/>
  <c r="D356" i="29"/>
  <c r="D193" i="29"/>
  <c r="E471" i="29"/>
  <c r="E93" i="29"/>
  <c r="D502" i="29"/>
  <c r="D245" i="29"/>
  <c r="C439" i="29"/>
  <c r="D229" i="29"/>
  <c r="C635" i="29"/>
  <c r="B189" i="29"/>
  <c r="D389" i="28"/>
  <c r="D627" i="27"/>
  <c r="D332" i="28"/>
  <c r="D668" i="27"/>
  <c r="D380" i="29"/>
  <c r="F243" i="29"/>
  <c r="E475" i="29"/>
  <c r="D112" i="29"/>
  <c r="E510" i="29"/>
  <c r="F278" i="29"/>
  <c r="C385" i="29"/>
  <c r="C154" i="29"/>
  <c r="E461" i="29"/>
  <c r="E92" i="29"/>
  <c r="C337" i="29"/>
  <c r="F112" i="29"/>
  <c r="D380" i="28"/>
  <c r="D672" i="27"/>
  <c r="F244" i="28"/>
  <c r="D504" i="27"/>
  <c r="E472" i="29"/>
  <c r="B19" i="29"/>
  <c r="C472" i="29"/>
  <c r="C41" i="29"/>
  <c r="D335" i="29"/>
  <c r="D91" i="29"/>
  <c r="E280" i="29"/>
  <c r="C682" i="28"/>
  <c r="B157" i="29"/>
  <c r="C595" i="28"/>
  <c r="B76" i="29"/>
  <c r="D636" i="28"/>
  <c r="C511" i="28"/>
  <c r="C354" i="27"/>
  <c r="E115" i="28"/>
  <c r="C546" i="27"/>
  <c r="C381" i="29"/>
  <c r="D683" i="28"/>
  <c r="D303" i="29"/>
  <c r="D515" i="28"/>
  <c r="D459" i="29"/>
  <c r="E639" i="28"/>
  <c r="D408" i="29"/>
  <c r="E554" i="28"/>
  <c r="C474" i="29"/>
  <c r="D550" i="28"/>
  <c r="G281" i="29"/>
  <c r="D593" i="28"/>
  <c r="E510" i="28"/>
  <c r="E130" i="27"/>
  <c r="C388" i="28"/>
  <c r="C683" i="29"/>
  <c r="G283" i="29"/>
  <c r="C598" i="29"/>
  <c r="D333" i="29"/>
  <c r="C515" i="29"/>
  <c r="C358" i="29"/>
  <c r="D585" i="29"/>
  <c r="E209" i="29"/>
  <c r="D436" i="29"/>
  <c r="D283" i="29"/>
  <c r="D546" i="29"/>
  <c r="F135" i="29"/>
  <c r="D600" i="28"/>
  <c r="D596" i="27"/>
  <c r="D542" i="28"/>
  <c r="C681" i="27"/>
  <c r="C311" i="29"/>
  <c r="B154" i="29"/>
  <c r="D471" i="29"/>
  <c r="D94" i="29"/>
  <c r="C510" i="29"/>
  <c r="G133" i="29"/>
  <c r="C435" i="29"/>
  <c r="D95" i="29"/>
  <c r="E512" i="29"/>
  <c r="E133" i="29"/>
  <c r="E511" i="29"/>
  <c r="F113" i="29"/>
  <c r="G114" i="28"/>
  <c r="D413" i="27"/>
  <c r="G281" i="28"/>
  <c r="G276" i="27"/>
  <c r="D226" i="29"/>
  <c r="E638" i="28"/>
  <c r="G115" i="29"/>
  <c r="E555" i="28"/>
  <c r="C408" i="29"/>
  <c r="D555" i="28"/>
  <c r="C304" i="29"/>
  <c r="C638" i="28"/>
  <c r="C631" i="29"/>
  <c r="C551" i="28"/>
  <c r="C406" i="29"/>
  <c r="D592" i="28"/>
  <c r="C673" i="28"/>
  <c r="C356" i="27"/>
  <c r="C588" i="28"/>
  <c r="E676" i="27"/>
  <c r="G110" i="29"/>
  <c r="C439" i="28"/>
  <c r="E515" i="28"/>
  <c r="C471" i="27"/>
  <c r="C550" i="28"/>
  <c r="C259" i="27"/>
  <c r="C363" i="28"/>
  <c r="E242" i="27"/>
  <c r="D501" i="28"/>
  <c r="C134" i="27"/>
  <c r="C360" i="28"/>
  <c r="D111" i="27"/>
  <c r="D433" i="27"/>
  <c r="D132" i="26"/>
  <c r="E277" i="27"/>
  <c r="D93" i="26"/>
  <c r="C544" i="29"/>
  <c r="E135" i="29"/>
  <c r="C307" i="29"/>
  <c r="D41" i="29"/>
  <c r="E464" i="29"/>
  <c r="C22" i="29"/>
  <c r="C464" i="29"/>
  <c r="B21" i="29"/>
  <c r="C471" i="29"/>
  <c r="B23" i="29"/>
  <c r="C245" i="29"/>
  <c r="C670" i="28"/>
  <c r="E111" i="28"/>
  <c r="C333" i="27"/>
  <c r="D114" i="28"/>
  <c r="C466" i="27"/>
  <c r="C331" i="29"/>
  <c r="C73" i="29"/>
  <c r="E468" i="29"/>
  <c r="F40" i="29"/>
  <c r="C468" i="29"/>
  <c r="D37" i="29"/>
  <c r="D311" i="29"/>
  <c r="C55" i="29"/>
  <c r="B262" i="29"/>
  <c r="C674" i="28"/>
  <c r="B153" i="29"/>
  <c r="C591" i="28"/>
  <c r="C130" i="28"/>
  <c r="C470" i="27"/>
  <c r="C229" i="28"/>
  <c r="C330" i="27"/>
  <c r="C242" i="29"/>
  <c r="E594" i="28"/>
  <c r="D329" i="29"/>
  <c r="D679" i="28"/>
  <c r="E282" i="29"/>
  <c r="D511" i="28"/>
  <c r="D382" i="29"/>
  <c r="E635" i="28"/>
  <c r="D328" i="29"/>
  <c r="E546" i="28"/>
  <c r="C466" i="29"/>
  <c r="D546" i="28"/>
  <c r="D587" i="28"/>
  <c r="E210" i="27"/>
  <c r="E502" i="28"/>
  <c r="E114" i="27"/>
  <c r="C276" i="29"/>
  <c r="D409" i="28"/>
  <c r="D310" i="29"/>
  <c r="C552" i="28"/>
  <c r="C432" i="29"/>
  <c r="C409" i="28"/>
  <c r="D363" i="29"/>
  <c r="C515" i="28"/>
  <c r="C208" i="29"/>
  <c r="D363" i="28"/>
  <c r="F284" i="29"/>
  <c r="C512" i="28"/>
  <c r="F283" i="28"/>
  <c r="C173" i="27"/>
  <c r="E460" i="28"/>
  <c r="C441" i="29"/>
  <c r="C263" i="29"/>
  <c r="D635" i="29"/>
  <c r="G134" i="29"/>
  <c r="D463" i="29"/>
  <c r="C59" i="29"/>
  <c r="E504" i="29"/>
  <c r="E112" i="29"/>
  <c r="C387" i="29"/>
  <c r="B56" i="29"/>
  <c r="E506" i="29"/>
  <c r="C95" i="29"/>
  <c r="E245" i="28"/>
  <c r="C552" i="27"/>
  <c r="C112" i="28"/>
  <c r="D389" i="27"/>
  <c r="C357" i="29"/>
  <c r="C111" i="29"/>
  <c r="C209" i="29"/>
  <c r="E634" i="28"/>
  <c r="C113" i="29"/>
  <c r="E551" i="28"/>
  <c r="C382" i="29"/>
  <c r="D551" i="28"/>
  <c r="C280" i="29"/>
  <c r="C630" i="28"/>
  <c r="D460" i="29"/>
  <c r="C547" i="28"/>
  <c r="F41" i="28"/>
  <c r="E471" i="27"/>
  <c r="C669" i="28"/>
  <c r="C332" i="27"/>
  <c r="E597" i="29"/>
  <c r="C590" i="28"/>
  <c r="E470" i="29"/>
  <c r="D633" i="28"/>
  <c r="C330" i="29"/>
  <c r="D674" i="28"/>
  <c r="B171" i="29"/>
  <c r="D506" i="28"/>
  <c r="D434" i="29"/>
  <c r="E461" i="28"/>
  <c r="D281" i="29"/>
  <c r="G282" i="28"/>
  <c r="D459" i="28"/>
  <c r="C260" i="27"/>
  <c r="E668" i="28"/>
  <c r="C358" i="27"/>
  <c r="E514" i="28"/>
  <c r="D461" i="27"/>
  <c r="E283" i="28"/>
  <c r="D39" i="27"/>
  <c r="D306" i="28"/>
  <c r="E596" i="29"/>
  <c r="B261" i="28"/>
  <c r="C584" i="29"/>
  <c r="D277" i="28"/>
  <c r="E551" i="29"/>
  <c r="E113" i="28"/>
  <c r="C677" i="28"/>
  <c r="E506" i="27"/>
  <c r="D310" i="28"/>
  <c r="E278" i="27"/>
  <c r="F110" i="29"/>
  <c r="D470" i="29"/>
  <c r="D628" i="28"/>
  <c r="C413" i="29"/>
  <c r="E671" i="28"/>
  <c r="G208" i="29"/>
  <c r="E586" i="28"/>
  <c r="E674" i="29"/>
  <c r="D671" i="28"/>
  <c r="C303" i="29"/>
  <c r="C683" i="28"/>
  <c r="C507" i="29"/>
  <c r="C598" i="28"/>
  <c r="D639" i="28"/>
  <c r="D465" i="27"/>
  <c r="D680" i="28"/>
  <c r="C305" i="27"/>
  <c r="C461" i="29"/>
  <c r="E675" i="28"/>
  <c r="B226" i="29"/>
  <c r="E590" i="28"/>
  <c r="F282" i="29"/>
  <c r="D675" i="28"/>
  <c r="E505" i="29"/>
  <c r="D507" i="28"/>
  <c r="D552" i="29"/>
  <c r="E627" i="28"/>
  <c r="D631" i="29"/>
  <c r="E542" i="28"/>
  <c r="D684" i="28"/>
  <c r="C329" i="27"/>
  <c r="D516" i="28"/>
  <c r="G207" i="27"/>
  <c r="B74" i="29"/>
  <c r="C505" i="28"/>
  <c r="C229" i="29"/>
  <c r="D385" i="28"/>
  <c r="C281" i="29"/>
  <c r="C510" i="28"/>
  <c r="C328" i="29"/>
  <c r="C385" i="28"/>
  <c r="C306" i="29"/>
  <c r="C475" i="28"/>
  <c r="D192" i="29"/>
  <c r="D355" i="28"/>
  <c r="E501" i="28"/>
  <c r="C92" i="27"/>
  <c r="E680" i="28"/>
  <c r="C157" i="27"/>
  <c r="D225" i="29"/>
  <c r="E462" i="28"/>
  <c r="F277" i="29"/>
  <c r="G284" i="28"/>
  <c r="E136" i="29"/>
  <c r="D464" i="28"/>
  <c r="F92" i="29"/>
  <c r="F284" i="28"/>
  <c r="D110" i="29"/>
  <c r="D356" i="28"/>
  <c r="C58" i="29"/>
  <c r="D588" i="29"/>
  <c r="C466" i="28"/>
  <c r="D512" i="29"/>
  <c r="C208" i="28"/>
  <c r="D383" i="29"/>
  <c r="E115" i="29"/>
  <c r="C305" i="29"/>
  <c r="G92" i="29"/>
  <c r="E206" i="29"/>
  <c r="E630" i="28"/>
  <c r="E110" i="29"/>
  <c r="E547" i="28"/>
  <c r="C308" i="29"/>
  <c r="D543" i="28"/>
  <c r="E277" i="29"/>
  <c r="C626" i="28"/>
  <c r="B193" i="28"/>
  <c r="D356" i="27"/>
  <c r="D517" i="28"/>
  <c r="E467" i="27"/>
  <c r="E599" i="29"/>
  <c r="C671" i="28"/>
  <c r="E516" i="29"/>
  <c r="C586" i="28"/>
  <c r="E462" i="29"/>
  <c r="D629" i="28"/>
  <c r="D506" i="29"/>
  <c r="D670" i="28"/>
  <c r="E130" i="29"/>
  <c r="E672" i="28"/>
  <c r="D330" i="29"/>
  <c r="D441" i="28"/>
  <c r="E670" i="28"/>
  <c r="D134" i="27"/>
  <c r="D438" i="28"/>
  <c r="C243" i="27"/>
  <c r="C465" i="29"/>
  <c r="E684" i="28"/>
  <c r="G276" i="29"/>
  <c r="C459" i="28"/>
  <c r="D409" i="29"/>
  <c r="C281" i="28"/>
  <c r="B191" i="29"/>
  <c r="D384" i="28"/>
  <c r="E41" i="29"/>
  <c r="E474" i="28"/>
  <c r="D210" i="29"/>
  <c r="D357" i="28"/>
  <c r="D474" i="28"/>
  <c r="C226" i="27"/>
  <c r="D354" i="28"/>
  <c r="E279" i="29"/>
  <c r="F242" i="29"/>
  <c r="C642" i="29"/>
  <c r="D439" i="28"/>
  <c r="D388" i="29"/>
  <c r="E136" i="28"/>
  <c r="G277" i="29"/>
  <c r="B153" i="28"/>
  <c r="G244" i="29"/>
  <c r="E206" i="28"/>
  <c r="D360" i="29"/>
  <c r="E40" i="28"/>
  <c r="C380" i="27"/>
  <c r="D472" i="29"/>
  <c r="D307" i="28"/>
  <c r="F276" i="29"/>
  <c r="D432" i="28"/>
  <c r="G113" i="29"/>
  <c r="C546" i="28"/>
  <c r="F245" i="29"/>
  <c r="D413" i="28"/>
  <c r="F136" i="29"/>
  <c r="C514" i="28"/>
  <c r="E95" i="29"/>
  <c r="C389" i="28"/>
  <c r="E505" i="28"/>
  <c r="C75" i="27"/>
  <c r="C542" i="28"/>
  <c r="E677" i="29"/>
  <c r="C262" i="29"/>
  <c r="D440" i="28"/>
  <c r="C131" i="29"/>
  <c r="C631" i="28"/>
  <c r="B172" i="29"/>
  <c r="D437" i="28"/>
  <c r="B227" i="29"/>
  <c r="C629" i="28"/>
  <c r="G112" i="29"/>
  <c r="C413" i="28"/>
  <c r="D136" i="29"/>
  <c r="C516" i="28"/>
  <c r="C303" i="28"/>
  <c r="D553" i="29"/>
  <c r="C283" i="28"/>
  <c r="C601" i="29"/>
  <c r="F93" i="29"/>
  <c r="D642" i="29"/>
  <c r="E91" i="29"/>
  <c r="E685" i="29"/>
  <c r="E113" i="29"/>
  <c r="E600" i="29"/>
  <c r="C91" i="29"/>
  <c r="D683" i="29"/>
  <c r="C601" i="28"/>
  <c r="D515" i="29"/>
  <c r="D642" i="28"/>
  <c r="C460" i="29"/>
  <c r="D211" i="28"/>
  <c r="E587" i="29"/>
  <c r="E277" i="28"/>
  <c r="D672" i="29"/>
  <c r="C545" i="28"/>
  <c r="C637" i="29"/>
  <c r="D586" i="28"/>
  <c r="E638" i="29"/>
  <c r="D358" i="29"/>
  <c r="E555" i="29"/>
  <c r="D336" i="29"/>
  <c r="D551" i="29"/>
  <c r="C462" i="29"/>
  <c r="C634" i="29"/>
  <c r="B260" i="29"/>
  <c r="E549" i="28"/>
  <c r="F112" i="28"/>
  <c r="D594" i="28"/>
  <c r="F115" i="28"/>
  <c r="D385" i="29"/>
  <c r="C637" i="28"/>
  <c r="C459" i="29"/>
  <c r="C433" i="28"/>
  <c r="D389" i="29"/>
  <c r="E585" i="28"/>
  <c r="D228" i="29"/>
  <c r="D411" i="28"/>
  <c r="D305" i="29"/>
  <c r="E599" i="28"/>
  <c r="F206" i="29"/>
  <c r="D328" i="28"/>
  <c r="E464" i="28"/>
  <c r="C94" i="27"/>
  <c r="C304" i="28"/>
  <c r="F41" i="27"/>
  <c r="D191" i="29"/>
  <c r="D472" i="28"/>
  <c r="D134" i="29"/>
  <c r="C333" i="28"/>
  <c r="C74" i="29"/>
  <c r="D412" i="28"/>
  <c r="C114" i="29"/>
  <c r="E636" i="29"/>
  <c r="D209" i="29"/>
  <c r="E553" i="29"/>
  <c r="C156" i="29"/>
  <c r="D555" i="29"/>
  <c r="E93" i="28"/>
  <c r="D501" i="29"/>
  <c r="D303" i="28"/>
  <c r="C557" i="29"/>
  <c r="C668" i="28"/>
  <c r="D600" i="29"/>
  <c r="C585" i="28"/>
  <c r="C685" i="29"/>
  <c r="D626" i="28"/>
  <c r="C600" i="29"/>
  <c r="E669" i="28"/>
  <c r="D684" i="29"/>
  <c r="C557" i="28"/>
  <c r="D516" i="29"/>
  <c r="D598" i="28"/>
  <c r="D433" i="29"/>
  <c r="G207" i="28"/>
  <c r="C136" i="29"/>
  <c r="D113" i="28"/>
  <c r="D441" i="29"/>
  <c r="D244" i="29"/>
  <c r="E284" i="29"/>
  <c r="B58" i="28"/>
  <c r="B229" i="29"/>
  <c r="E549" i="27"/>
  <c r="C678" i="28"/>
  <c r="E584" i="27"/>
  <c r="E598" i="28"/>
  <c r="D675" i="27"/>
  <c r="E550" i="28"/>
  <c r="D507" i="27"/>
  <c r="F111" i="28"/>
  <c r="E550" i="26"/>
  <c r="F91" i="28"/>
  <c r="D556" i="26"/>
  <c r="E11" i="29"/>
  <c r="F38" i="29"/>
  <c r="C676" i="28"/>
  <c r="F38" i="28"/>
  <c r="C21" i="29"/>
  <c r="G94" i="29"/>
  <c r="C597" i="28"/>
  <c r="D208" i="28"/>
  <c r="D685" i="28"/>
  <c r="D641" i="29"/>
  <c r="C434" i="29"/>
  <c r="F92" i="28"/>
  <c r="G279" i="29"/>
  <c r="D682" i="29"/>
  <c r="E545" i="28"/>
  <c r="C40" i="29"/>
  <c r="D588" i="28"/>
  <c r="D584" i="28"/>
  <c r="C549" i="29"/>
  <c r="D211" i="29"/>
  <c r="D597" i="28"/>
  <c r="C467" i="29"/>
  <c r="G90" i="28"/>
  <c r="C441" i="28"/>
  <c r="D628" i="29"/>
  <c r="D557" i="28"/>
  <c r="D336" i="28"/>
  <c r="C470" i="29"/>
  <c r="B191" i="28"/>
  <c r="C357" i="28"/>
  <c r="E514" i="29"/>
  <c r="C133" i="29"/>
  <c r="D557" i="29"/>
  <c r="D329" i="28"/>
  <c r="E557" i="27"/>
  <c r="C414" i="29"/>
  <c r="B192" i="28"/>
  <c r="C554" i="27"/>
  <c r="D304" i="29"/>
  <c r="E643" i="27"/>
  <c r="E558" i="27"/>
  <c r="B58" i="29"/>
  <c r="D207" i="28"/>
  <c r="C474" i="28"/>
  <c r="E668" i="27"/>
  <c r="F208" i="28"/>
  <c r="E682" i="27"/>
  <c r="C260" i="28"/>
  <c r="D436" i="27"/>
  <c r="D112" i="28"/>
  <c r="C544" i="27"/>
  <c r="C681" i="28"/>
  <c r="C388" i="27"/>
  <c r="C586" i="27"/>
  <c r="F243" i="26"/>
  <c r="D637" i="27"/>
  <c r="E243" i="26"/>
  <c r="E544" i="29"/>
  <c r="C190" i="29"/>
  <c r="C584" i="28"/>
  <c r="C627" i="27"/>
  <c r="D672" i="28"/>
  <c r="C438" i="27"/>
  <c r="C332" i="28"/>
  <c r="C228" i="27"/>
  <c r="D471" i="28"/>
  <c r="C469" i="27"/>
  <c r="D334" i="28"/>
  <c r="D276" i="27"/>
  <c r="D410" i="27"/>
  <c r="F38" i="26"/>
  <c r="E508" i="27"/>
  <c r="F134" i="26"/>
  <c r="D681" i="29"/>
  <c r="D227" i="29"/>
  <c r="D631" i="28"/>
  <c r="C441" i="27"/>
  <c r="D508" i="28"/>
  <c r="B175" i="27"/>
  <c r="D475" i="28"/>
  <c r="C281" i="27"/>
  <c r="D358" i="28"/>
  <c r="F280" i="27"/>
  <c r="C473" i="28"/>
  <c r="D225" i="27"/>
  <c r="C548" i="27"/>
  <c r="B171" i="26"/>
  <c r="D407" i="27"/>
  <c r="F206" i="26"/>
  <c r="B77" i="29"/>
  <c r="D556" i="27"/>
  <c r="E282" i="28"/>
  <c r="C189" i="27"/>
  <c r="E517" i="28"/>
  <c r="C207" i="27"/>
  <c r="D458" i="28"/>
  <c r="B40" i="27"/>
  <c r="C641" i="28"/>
  <c r="C39" i="27"/>
  <c r="C335" i="28"/>
  <c r="E281" i="29"/>
  <c r="F279" i="27"/>
  <c r="C278" i="29"/>
  <c r="B153" i="27"/>
  <c r="G131" i="29"/>
  <c r="C438" i="29"/>
  <c r="C677" i="29"/>
  <c r="E593" i="28"/>
  <c r="C630" i="29"/>
  <c r="C330" i="28"/>
  <c r="E469" i="29"/>
  <c r="F134" i="28"/>
  <c r="C501" i="29"/>
  <c r="C627" i="28"/>
  <c r="B173" i="29"/>
  <c r="D131" i="28"/>
  <c r="E633" i="27"/>
  <c r="F136" i="27"/>
  <c r="D472" i="27"/>
  <c r="B20" i="27"/>
  <c r="D637" i="28"/>
  <c r="D305" i="28"/>
  <c r="C383" i="29"/>
  <c r="G113" i="28"/>
  <c r="C227" i="29"/>
  <c r="E135" i="28"/>
  <c r="B22" i="29"/>
  <c r="D514" i="28"/>
  <c r="D337" i="28"/>
  <c r="C329" i="28"/>
  <c r="G206" i="27"/>
  <c r="C500" i="28"/>
  <c r="C502" i="28"/>
  <c r="C471" i="28"/>
  <c r="C461" i="27"/>
  <c r="E458" i="28"/>
  <c r="D460" i="28"/>
  <c r="D630" i="29"/>
  <c r="E545" i="29"/>
  <c r="C628" i="29"/>
  <c r="D438" i="29"/>
  <c r="C189" i="29"/>
  <c r="E94" i="29"/>
  <c r="G242" i="28"/>
  <c r="D309" i="28"/>
  <c r="D440" i="29"/>
  <c r="E553" i="28"/>
  <c r="E632" i="29"/>
  <c r="C412" i="28"/>
  <c r="C115" i="28"/>
  <c r="C553" i="29"/>
  <c r="C244" i="29"/>
  <c r="D362" i="29"/>
  <c r="D680" i="29"/>
  <c r="C328" i="28"/>
  <c r="E636" i="27"/>
  <c r="D632" i="29"/>
  <c r="F133" i="29"/>
  <c r="C261" i="29"/>
  <c r="D505" i="29"/>
  <c r="C458" i="28"/>
  <c r="E544" i="27"/>
  <c r="D601" i="28"/>
  <c r="C58" i="28"/>
  <c r="G281" i="27"/>
  <c r="G134" i="28"/>
  <c r="F91" i="27"/>
  <c r="C193" i="27"/>
  <c r="C589" i="29"/>
  <c r="D461" i="29"/>
  <c r="E641" i="28"/>
  <c r="C308" i="27"/>
  <c r="D627" i="28"/>
  <c r="C433" i="27"/>
  <c r="E467" i="28"/>
  <c r="C93" i="27"/>
  <c r="C308" i="28"/>
  <c r="D210" i="27"/>
  <c r="D467" i="28"/>
  <c r="G283" i="27"/>
  <c r="E516" i="27"/>
  <c r="B156" i="26"/>
  <c r="D386" i="27"/>
  <c r="C11" i="26"/>
  <c r="E588" i="28"/>
  <c r="D135" i="28"/>
  <c r="E601" i="28"/>
  <c r="D280" i="27"/>
  <c r="G279" i="28"/>
  <c r="G134" i="27"/>
  <c r="C408" i="28"/>
  <c r="D38" i="27"/>
  <c r="C517" i="28"/>
  <c r="B23" i="27"/>
  <c r="D410" i="28"/>
  <c r="B190" i="27"/>
  <c r="C507" i="27"/>
  <c r="D601" i="29"/>
  <c r="D382" i="27"/>
  <c r="G95" i="26"/>
  <c r="C469" i="29"/>
  <c r="D630" i="27"/>
  <c r="C438" i="28"/>
  <c r="C463" i="27"/>
  <c r="C387" i="28"/>
  <c r="F277" i="27"/>
  <c r="E595" i="28"/>
  <c r="F93" i="27"/>
  <c r="D434" i="28"/>
  <c r="C206" i="27"/>
  <c r="C556" i="28"/>
  <c r="D598" i="29"/>
  <c r="D406" i="27"/>
  <c r="C282" i="29"/>
  <c r="C261" i="27"/>
  <c r="D597" i="29"/>
  <c r="D469" i="29"/>
  <c r="C111" i="27"/>
  <c r="C470" i="28"/>
  <c r="E641" i="29"/>
  <c r="D311" i="28"/>
  <c r="C586" i="29"/>
  <c r="E279" i="28"/>
  <c r="C508" i="29"/>
  <c r="E114" i="28"/>
  <c r="D406" i="29"/>
  <c r="G115" i="28"/>
  <c r="E243" i="28"/>
  <c r="G130" i="27"/>
  <c r="C589" i="27"/>
  <c r="D209" i="27"/>
  <c r="E559" i="28"/>
  <c r="D596" i="28"/>
  <c r="C356" i="29"/>
  <c r="F245" i="28"/>
  <c r="E276" i="29"/>
  <c r="E130" i="28"/>
  <c r="C130" i="29"/>
  <c r="C40" i="28"/>
  <c r="D131" i="29"/>
  <c r="B174" i="28"/>
  <c r="E628" i="28"/>
  <c r="E90" i="28"/>
  <c r="G136" i="27"/>
  <c r="D115" i="27"/>
  <c r="C676" i="26"/>
  <c r="C670" i="26"/>
  <c r="C362" i="29"/>
  <c r="E244" i="29"/>
  <c r="D554" i="29"/>
  <c r="D91" i="28"/>
  <c r="D466" i="29"/>
  <c r="E628" i="27"/>
  <c r="C171" i="29"/>
  <c r="C593" i="29"/>
  <c r="E673" i="29"/>
  <c r="D473" i="29"/>
  <c r="C680" i="29"/>
  <c r="D638" i="29"/>
  <c r="E592" i="29"/>
  <c r="E684" i="29"/>
  <c r="E556" i="29"/>
  <c r="E601" i="29"/>
  <c r="E547" i="29"/>
  <c r="C23" i="29"/>
  <c r="D594" i="29"/>
  <c r="C594" i="29"/>
  <c r="E632" i="28"/>
  <c r="F90" i="29"/>
  <c r="E543" i="28"/>
  <c r="C131" i="28"/>
  <c r="C632" i="29"/>
  <c r="D130" i="29"/>
  <c r="D558" i="28"/>
  <c r="C588" i="29"/>
  <c r="G210" i="28"/>
  <c r="E591" i="27"/>
  <c r="C587" i="29"/>
  <c r="E557" i="28"/>
  <c r="E278" i="28"/>
  <c r="D669" i="29"/>
  <c r="D39" i="28"/>
  <c r="C156" i="27"/>
  <c r="D593" i="29"/>
  <c r="C463" i="29"/>
  <c r="E557" i="29"/>
  <c r="D465" i="29"/>
  <c r="E640" i="27"/>
  <c r="C463" i="28"/>
  <c r="G94" i="28"/>
  <c r="C513" i="27"/>
  <c r="C628" i="28"/>
  <c r="D93" i="28"/>
  <c r="C595" i="26"/>
  <c r="D638" i="26"/>
  <c r="D39" i="29"/>
  <c r="C207" i="28"/>
  <c r="D414" i="28"/>
  <c r="F208" i="27"/>
  <c r="C414" i="28"/>
  <c r="C334" i="27"/>
  <c r="C509" i="28"/>
  <c r="C172" i="27"/>
  <c r="C384" i="28"/>
  <c r="B22" i="27"/>
  <c r="E511" i="28"/>
  <c r="B19" i="27"/>
  <c r="C280" i="27"/>
  <c r="F110" i="26"/>
  <c r="D475" i="27"/>
  <c r="D671" i="29"/>
  <c r="D587" i="29"/>
  <c r="C641" i="27"/>
  <c r="D330" i="28"/>
  <c r="C684" i="29"/>
  <c r="C386" i="28"/>
  <c r="E630" i="29"/>
  <c r="E133" i="28"/>
  <c r="C551" i="29"/>
  <c r="C460" i="28"/>
  <c r="D678" i="29"/>
  <c r="B228" i="28"/>
  <c r="E503" i="28"/>
  <c r="G242" i="27"/>
  <c r="D210" i="28"/>
  <c r="C244" i="27"/>
  <c r="D636" i="29"/>
  <c r="D509" i="29"/>
  <c r="F90" i="27"/>
  <c r="C415" i="28"/>
  <c r="C640" i="29"/>
  <c r="C276" i="28"/>
  <c r="E586" i="29"/>
  <c r="F278" i="28"/>
  <c r="E550" i="29"/>
  <c r="G244" i="28"/>
  <c r="E463" i="29"/>
  <c r="E284" i="28"/>
  <c r="C643" i="28"/>
  <c r="B259" i="27"/>
  <c r="D40" i="28"/>
  <c r="E113" i="27"/>
  <c r="E245" i="29"/>
  <c r="D208" i="29"/>
  <c r="C411" i="29"/>
  <c r="D278" i="28"/>
  <c r="C639" i="29"/>
  <c r="B229" i="28"/>
  <c r="D306" i="29"/>
  <c r="E110" i="28"/>
  <c r="C172" i="29"/>
  <c r="F210" i="28"/>
  <c r="B57" i="29"/>
  <c r="C19" i="28"/>
  <c r="E91" i="27"/>
  <c r="B174" i="27"/>
  <c r="C131" i="27"/>
  <c r="C110" i="27"/>
  <c r="C440" i="29"/>
  <c r="C505" i="29"/>
  <c r="D553" i="28"/>
  <c r="B57" i="28"/>
  <c r="B228" i="29"/>
  <c r="C684" i="27"/>
  <c r="D111" i="29"/>
  <c r="D553" i="27"/>
  <c r="F91" i="29"/>
  <c r="C636" i="27"/>
  <c r="C599" i="28"/>
  <c r="C553" i="27"/>
  <c r="D507" i="26"/>
  <c r="D501" i="26"/>
  <c r="E633" i="26"/>
  <c r="E627" i="26"/>
  <c r="D678" i="28"/>
  <c r="D465" i="28"/>
  <c r="D503" i="28"/>
  <c r="D588" i="27"/>
  <c r="D461" i="28"/>
  <c r="C592" i="27"/>
  <c r="E508" i="28"/>
  <c r="C410" i="29"/>
  <c r="D387" i="29"/>
  <c r="B259" i="29"/>
  <c r="C465" i="28"/>
  <c r="G243" i="29"/>
  <c r="E207" i="29"/>
  <c r="D282" i="29"/>
  <c r="C310" i="28"/>
  <c r="C134" i="29"/>
  <c r="C259" i="29"/>
  <c r="C38" i="29"/>
  <c r="D383" i="28"/>
  <c r="F111" i="29"/>
  <c r="C514" i="29"/>
  <c r="D309" i="29"/>
  <c r="C669" i="29"/>
  <c r="E244" i="28"/>
  <c r="D592" i="27"/>
  <c r="D475" i="29"/>
  <c r="E636" i="28"/>
  <c r="D388" i="28"/>
  <c r="G111" i="29"/>
  <c r="C134" i="28"/>
  <c r="C636" i="29"/>
  <c r="C437" i="29"/>
  <c r="D548" i="29"/>
  <c r="C592" i="29"/>
  <c r="C39" i="29"/>
  <c r="B21" i="28"/>
  <c r="C591" i="29"/>
  <c r="D92" i="29"/>
  <c r="D337" i="29"/>
  <c r="D673" i="29"/>
  <c r="B55" i="29"/>
  <c r="E629" i="27"/>
  <c r="G283" i="28"/>
  <c r="C76" i="28"/>
  <c r="C437" i="27"/>
  <c r="C464" i="28"/>
  <c r="C77" i="28"/>
  <c r="C412" i="26"/>
  <c r="E599" i="26"/>
  <c r="D626" i="29"/>
  <c r="D281" i="27"/>
  <c r="D466" i="28"/>
  <c r="D132" i="27"/>
  <c r="C407" i="28"/>
  <c r="C596" i="29"/>
  <c r="E280" i="28"/>
  <c r="C595" i="29"/>
  <c r="G130" i="28"/>
  <c r="D677" i="29"/>
  <c r="C306" i="28"/>
  <c r="D463" i="28"/>
  <c r="C382" i="27"/>
  <c r="D386" i="28"/>
  <c r="C227" i="27"/>
  <c r="C589" i="28"/>
  <c r="D669" i="28"/>
  <c r="D500" i="29"/>
  <c r="C156" i="28"/>
  <c r="C355" i="29"/>
  <c r="D229" i="28"/>
  <c r="D334" i="29"/>
  <c r="G91" i="28"/>
  <c r="C93" i="29"/>
  <c r="C110" i="28"/>
  <c r="C333" i="29"/>
  <c r="C90" i="28"/>
  <c r="D11" i="27"/>
  <c r="D40" i="27"/>
  <c r="C40" i="27"/>
  <c r="C21" i="27"/>
  <c r="E466" i="29"/>
  <c r="C475" i="29"/>
  <c r="C511" i="29"/>
  <c r="C173" i="28"/>
  <c r="C388" i="29"/>
  <c r="B175" i="28"/>
  <c r="G135" i="29"/>
  <c r="C113" i="28"/>
  <c r="C512" i="29"/>
  <c r="C93" i="28"/>
  <c r="D90" i="29"/>
  <c r="F207" i="28"/>
  <c r="F112" i="27"/>
  <c r="B39" i="27"/>
  <c r="G208" i="27"/>
  <c r="C135" i="27"/>
  <c r="C556" i="29"/>
  <c r="C407" i="29"/>
  <c r="C110" i="29"/>
  <c r="F242" i="28"/>
  <c r="E685" i="28"/>
  <c r="C111" i="28"/>
  <c r="F279" i="29"/>
  <c r="C601" i="27"/>
  <c r="F132" i="29"/>
  <c r="C516" i="27"/>
  <c r="C20" i="29"/>
  <c r="D545" i="27"/>
  <c r="C559" i="26"/>
  <c r="C553" i="26"/>
  <c r="D600" i="26"/>
  <c r="D594" i="26"/>
  <c r="D559" i="28"/>
  <c r="C679" i="28"/>
  <c r="D547" i="28"/>
  <c r="E513" i="27"/>
  <c r="D589" i="28"/>
  <c r="C673" i="27"/>
  <c r="C437" i="28"/>
  <c r="D544" i="27"/>
  <c r="D407" i="28"/>
  <c r="D587" i="27"/>
  <c r="B263" i="28"/>
  <c r="D440" i="27"/>
  <c r="B56" i="28"/>
  <c r="C383" i="26"/>
  <c r="C91" i="28"/>
  <c r="E505" i="26"/>
  <c r="B192" i="29"/>
  <c r="D302" i="28"/>
  <c r="C225" i="28"/>
  <c r="E474" i="27"/>
  <c r="C434" i="28"/>
  <c r="E601" i="27"/>
  <c r="C192" i="29"/>
  <c r="D11" i="29"/>
  <c r="B41" i="29"/>
  <c r="C210" i="28"/>
  <c r="F37" i="29"/>
  <c r="B73" i="29"/>
  <c r="C680" i="28"/>
  <c r="E95" i="28"/>
  <c r="E600" i="28"/>
  <c r="C415" i="29"/>
  <c r="D550" i="29"/>
  <c r="G95" i="28"/>
  <c r="C210" i="29"/>
  <c r="F94" i="29"/>
  <c r="E39" i="29"/>
  <c r="D412" i="29"/>
  <c r="F93" i="28"/>
  <c r="D549" i="29"/>
  <c r="C173" i="29"/>
  <c r="E558" i="28"/>
  <c r="C673" i="29"/>
  <c r="D135" i="29"/>
  <c r="D435" i="27"/>
  <c r="C670" i="29"/>
  <c r="E640" i="28"/>
  <c r="D435" i="28"/>
  <c r="C559" i="29"/>
  <c r="C553" i="28"/>
  <c r="C73" i="27"/>
  <c r="E546" i="29"/>
  <c r="E458" i="29"/>
  <c r="C668" i="29"/>
  <c r="E678" i="29"/>
  <c r="D411" i="29"/>
  <c r="C629" i="29"/>
  <c r="C226" i="29"/>
  <c r="C677" i="27"/>
  <c r="C684" i="28"/>
  <c r="F243" i="28"/>
  <c r="E458" i="27"/>
  <c r="D280" i="26"/>
  <c r="D229" i="26"/>
  <c r="C11" i="29"/>
  <c r="E643" i="29"/>
  <c r="F279" i="28"/>
  <c r="C359" i="29"/>
  <c r="B156" i="28"/>
  <c r="G282" i="29"/>
  <c r="B225" i="28"/>
  <c r="E676" i="29"/>
  <c r="B77" i="28"/>
  <c r="D280" i="29"/>
  <c r="B260" i="28"/>
  <c r="F276" i="27"/>
  <c r="G209" i="27"/>
  <c r="C56" i="27"/>
  <c r="B38" i="27"/>
  <c r="D503" i="29"/>
  <c r="C678" i="29"/>
  <c r="C332" i="29"/>
  <c r="D110" i="28"/>
  <c r="F41" i="29"/>
  <c r="D226" i="28"/>
  <c r="C513" i="29"/>
  <c r="E39" i="28"/>
  <c r="E503" i="29"/>
  <c r="C676" i="27"/>
  <c r="D302" i="29"/>
  <c r="C593" i="27"/>
  <c r="D551" i="26"/>
  <c r="D545" i="26"/>
  <c r="C634" i="26"/>
  <c r="C628" i="26"/>
  <c r="E679" i="29"/>
  <c r="E635" i="29"/>
  <c r="F207" i="29"/>
  <c r="D132" i="28"/>
  <c r="F134" i="29"/>
  <c r="B75" i="28"/>
  <c r="E114" i="29"/>
  <c r="C680" i="27"/>
  <c r="D458" i="29"/>
  <c r="C597" i="27"/>
  <c r="D40" i="29"/>
  <c r="D642" i="27"/>
  <c r="C638" i="26"/>
  <c r="C632" i="26"/>
  <c r="C555" i="26"/>
  <c r="C549" i="26"/>
  <c r="C389" i="29"/>
  <c r="D207" i="29"/>
  <c r="C90" i="29"/>
  <c r="E673" i="27"/>
  <c r="E679" i="28"/>
  <c r="D683" i="27"/>
  <c r="C361" i="28"/>
  <c r="C588" i="27"/>
  <c r="D304" i="28"/>
  <c r="D639" i="27"/>
  <c r="E674" i="28"/>
  <c r="D680" i="27"/>
  <c r="C192" i="28"/>
  <c r="C468" i="26"/>
  <c r="G92" i="28"/>
  <c r="D311" i="26"/>
  <c r="D355" i="29"/>
  <c r="C592" i="28"/>
  <c r="C503" i="28"/>
  <c r="D360" i="27"/>
  <c r="C92" i="28"/>
  <c r="D357" i="27"/>
  <c r="C190" i="28"/>
  <c r="E599" i="27"/>
  <c r="C242" i="28"/>
  <c r="C410" i="27"/>
  <c r="C155" i="28"/>
  <c r="E276" i="27"/>
  <c r="D677" i="27"/>
  <c r="D466" i="26"/>
  <c r="D509" i="27"/>
  <c r="D306" i="26"/>
  <c r="D510" i="28"/>
  <c r="D227" i="27"/>
  <c r="F135" i="28"/>
  <c r="D308" i="27"/>
  <c r="E637" i="28"/>
  <c r="C284" i="27"/>
  <c r="C676" i="29"/>
  <c r="D634" i="29"/>
  <c r="E588" i="29"/>
  <c r="E589" i="29"/>
  <c r="C597" i="29"/>
  <c r="E681" i="29"/>
  <c r="D679" i="29"/>
  <c r="D407" i="29"/>
  <c r="D668" i="29"/>
  <c r="E634" i="29"/>
  <c r="D547" i="29"/>
  <c r="D638" i="28"/>
  <c r="C679" i="29"/>
  <c r="F131" i="29"/>
  <c r="D510" i="29"/>
  <c r="D545" i="28"/>
  <c r="D408" i="27"/>
  <c r="D242" i="29"/>
  <c r="E643" i="28"/>
  <c r="D592" i="29"/>
  <c r="G93" i="29"/>
  <c r="E589" i="28"/>
  <c r="C458" i="29"/>
  <c r="F130" i="29"/>
  <c r="C635" i="28"/>
  <c r="E671" i="29"/>
  <c r="C636" i="28"/>
  <c r="E470" i="28"/>
  <c r="D354" i="29"/>
  <c r="D504" i="29"/>
  <c r="D436" i="28"/>
  <c r="D308" i="29"/>
  <c r="C284" i="29"/>
  <c r="D513" i="29"/>
  <c r="D331" i="28"/>
  <c r="C506" i="28"/>
  <c r="F280" i="29"/>
  <c r="F206" i="28"/>
  <c r="D304" i="27"/>
  <c r="C601" i="26"/>
  <c r="C516" i="26"/>
  <c r="C153" i="29"/>
  <c r="C37" i="29"/>
  <c r="G245" i="29"/>
  <c r="E632" i="27"/>
  <c r="D189" i="29"/>
  <c r="D557" i="27"/>
  <c r="C634" i="28"/>
  <c r="D679" i="27"/>
  <c r="C594" i="28"/>
  <c r="D511" i="27"/>
  <c r="E465" i="28"/>
  <c r="E637" i="27"/>
  <c r="F94" i="28"/>
  <c r="D627" i="26"/>
  <c r="C209" i="28"/>
  <c r="D668" i="26"/>
  <c r="E629" i="29"/>
  <c r="G210" i="29"/>
  <c r="E682" i="28"/>
  <c r="C517" i="27"/>
  <c r="D284" i="28"/>
  <c r="D595" i="27"/>
  <c r="G206" i="28"/>
  <c r="E466" i="27"/>
  <c r="C354" i="28"/>
  <c r="D309" i="27"/>
  <c r="C558" i="28"/>
  <c r="C501" i="27"/>
  <c r="E543" i="27"/>
  <c r="D459" i="26"/>
  <c r="D547" i="27"/>
  <c r="E516" i="26"/>
  <c r="E594" i="29"/>
  <c r="G206" i="29"/>
  <c r="C544" i="28"/>
  <c r="D552" i="27"/>
  <c r="C362" i="28"/>
  <c r="C639" i="27"/>
  <c r="C462" i="28"/>
  <c r="D333" i="27"/>
  <c r="C278" i="28"/>
  <c r="C509" i="27"/>
  <c r="D133" i="28"/>
  <c r="C381" i="27"/>
  <c r="D551" i="27"/>
  <c r="E597" i="26"/>
  <c r="C634" i="27"/>
  <c r="D411" i="26"/>
  <c r="C175" i="29"/>
  <c r="E548" i="27"/>
  <c r="D111" i="28"/>
  <c r="C462" i="27"/>
  <c r="C410" i="28"/>
  <c r="C500" i="27"/>
  <c r="E633" i="28"/>
  <c r="E281" i="27"/>
  <c r="E548" i="28"/>
  <c r="C503" i="27"/>
  <c r="D548" i="28"/>
  <c r="C361" i="27"/>
  <c r="D589" i="27"/>
  <c r="C263" i="26"/>
  <c r="C502" i="27"/>
  <c r="B263" i="26"/>
  <c r="C206" i="29"/>
  <c r="D635" i="28"/>
  <c r="E475" i="28"/>
  <c r="G111" i="27"/>
  <c r="E507" i="28"/>
  <c r="D387" i="27"/>
  <c r="C406" i="28"/>
  <c r="C262" i="27"/>
  <c r="C633" i="28"/>
  <c r="G114" i="27"/>
  <c r="C331" i="28"/>
  <c r="F206" i="27"/>
  <c r="C415" i="27"/>
  <c r="G135" i="26"/>
  <c r="C512" i="27"/>
  <c r="E113" i="26"/>
  <c r="E469" i="28"/>
  <c r="D332" i="27"/>
  <c r="C440" i="28"/>
  <c r="C57" i="27"/>
  <c r="D462" i="28"/>
  <c r="E473" i="28"/>
  <c r="D361" i="28"/>
  <c r="C282" i="28"/>
  <c r="C310" i="29"/>
  <c r="C334" i="29"/>
  <c r="C632" i="28"/>
  <c r="C681" i="29"/>
  <c r="B174" i="29"/>
  <c r="C174" i="29"/>
  <c r="G280" i="28"/>
  <c r="E500" i="28"/>
  <c r="F209" i="29"/>
  <c r="C552" i="29"/>
  <c r="E545" i="26"/>
  <c r="D630" i="28"/>
  <c r="C19" i="29"/>
  <c r="C513" i="28"/>
  <c r="C245" i="28"/>
  <c r="E595" i="29"/>
  <c r="C115" i="29"/>
  <c r="C305" i="28"/>
  <c r="B39" i="28"/>
  <c r="D332" i="29"/>
  <c r="D359" i="28"/>
  <c r="B154" i="28"/>
  <c r="C638" i="27"/>
  <c r="C642" i="28"/>
  <c r="D509" i="28"/>
  <c r="D599" i="28"/>
  <c r="C307" i="27"/>
  <c r="C336" i="29"/>
  <c r="D406" i="28"/>
  <c r="G277" i="28"/>
  <c r="E584" i="29"/>
  <c r="G245" i="28"/>
  <c r="C517" i="29"/>
  <c r="C244" i="28"/>
  <c r="E516" i="28"/>
  <c r="D226" i="27"/>
  <c r="C596" i="28"/>
  <c r="D363" i="27"/>
  <c r="E131" i="29"/>
  <c r="C381" i="28"/>
  <c r="G11" i="29"/>
  <c r="G243" i="27"/>
  <c r="C94" i="29"/>
  <c r="G131" i="27"/>
  <c r="D93" i="29"/>
  <c r="G115" i="27"/>
  <c r="F40" i="28"/>
  <c r="D331" i="27"/>
  <c r="C336" i="28"/>
  <c r="G245" i="27"/>
  <c r="B228" i="27"/>
  <c r="C55" i="26"/>
  <c r="D509" i="26"/>
  <c r="C95" i="26"/>
  <c r="C171" i="28"/>
  <c r="D673" i="27"/>
  <c r="C435" i="27"/>
  <c r="B259" i="26"/>
  <c r="E587" i="27"/>
  <c r="B227" i="26"/>
  <c r="E509" i="27"/>
  <c r="F209" i="26"/>
  <c r="E512" i="27"/>
  <c r="C37" i="26"/>
  <c r="C633" i="27"/>
  <c r="C190" i="26"/>
  <c r="C310" i="26"/>
  <c r="D130" i="25"/>
  <c r="D472" i="26"/>
  <c r="C111" i="25"/>
  <c r="E511" i="27"/>
  <c r="F277" i="26"/>
  <c r="C383" i="27"/>
  <c r="F113" i="26"/>
  <c r="E473" i="27"/>
  <c r="E93" i="26"/>
  <c r="E469" i="27"/>
  <c r="B259" i="28"/>
  <c r="D279" i="27"/>
  <c r="C516" i="29"/>
  <c r="D307" i="27"/>
  <c r="B40" i="28"/>
  <c r="D384" i="26"/>
  <c r="D685" i="27"/>
  <c r="C558" i="26"/>
  <c r="D244" i="28"/>
  <c r="F245" i="27"/>
  <c r="C357" i="27"/>
  <c r="F95" i="27"/>
  <c r="C337" i="27"/>
  <c r="C11" i="27"/>
  <c r="D242" i="27"/>
  <c r="B172" i="27"/>
  <c r="E636" i="26"/>
  <c r="E630" i="26"/>
  <c r="F37" i="27"/>
  <c r="G132" i="27"/>
  <c r="C595" i="25"/>
  <c r="C601" i="25"/>
  <c r="D636" i="25"/>
  <c r="D642" i="25"/>
  <c r="C411" i="28"/>
  <c r="C259" i="28"/>
  <c r="C593" i="26"/>
  <c r="C587" i="26"/>
  <c r="D636" i="26"/>
  <c r="D630" i="26"/>
  <c r="D632" i="26"/>
  <c r="D626" i="26"/>
  <c r="D189" i="28"/>
  <c r="D639" i="26"/>
  <c r="D511" i="26"/>
  <c r="D505" i="26"/>
  <c r="D544" i="25"/>
  <c r="D550" i="25"/>
  <c r="D587" i="25"/>
  <c r="D593" i="25"/>
  <c r="C193" i="28"/>
  <c r="C20" i="28"/>
  <c r="D543" i="26"/>
  <c r="E681" i="26"/>
  <c r="C626" i="26"/>
  <c r="E596" i="26"/>
  <c r="E598" i="26"/>
  <c r="E592" i="26"/>
  <c r="E682" i="29"/>
  <c r="E278" i="29"/>
  <c r="D133" i="29"/>
  <c r="C545" i="29"/>
  <c r="B156" i="29"/>
  <c r="D591" i="29"/>
  <c r="D357" i="29"/>
  <c r="D410" i="29"/>
  <c r="D307" i="29"/>
  <c r="C153" i="28"/>
  <c r="C672" i="29"/>
  <c r="C501" i="28"/>
  <c r="C189" i="28"/>
  <c r="C599" i="27"/>
  <c r="E673" i="28"/>
  <c r="E92" i="28"/>
  <c r="C685" i="28"/>
  <c r="D641" i="27"/>
  <c r="B155" i="29"/>
  <c r="G209" i="28"/>
  <c r="E629" i="28"/>
  <c r="D542" i="27"/>
  <c r="E467" i="29"/>
  <c r="E471" i="28"/>
  <c r="E504" i="28"/>
  <c r="D415" i="27"/>
  <c r="C559" i="28"/>
  <c r="E678" i="28"/>
  <c r="C263" i="28"/>
  <c r="G91" i="27"/>
  <c r="C360" i="29"/>
  <c r="F276" i="28"/>
  <c r="D193" i="28"/>
  <c r="E242" i="29"/>
  <c r="D134" i="28"/>
  <c r="B190" i="29"/>
  <c r="C191" i="28"/>
  <c r="C282" i="27"/>
  <c r="C37" i="27"/>
  <c r="E243" i="27"/>
  <c r="B21" i="27"/>
  <c r="E132" i="29"/>
  <c r="D684" i="27"/>
  <c r="B189" i="28"/>
  <c r="G110" i="27"/>
  <c r="E685" i="27"/>
  <c r="C175" i="27"/>
  <c r="C628" i="27"/>
  <c r="C171" i="27"/>
  <c r="D91" i="27"/>
  <c r="B41" i="27"/>
  <c r="D92" i="27"/>
  <c r="C59" i="27"/>
  <c r="B21" i="26"/>
  <c r="C135" i="26"/>
  <c r="C19" i="26"/>
  <c r="B22" i="26"/>
  <c r="C413" i="27"/>
  <c r="D462" i="26"/>
  <c r="B262" i="27"/>
  <c r="B59" i="26"/>
  <c r="C359" i="27"/>
  <c r="G243" i="26"/>
  <c r="C335" i="27"/>
  <c r="C587" i="28"/>
  <c r="C113" i="27"/>
  <c r="D640" i="29"/>
  <c r="D414" i="27"/>
  <c r="D679" i="26"/>
  <c r="D437" i="26"/>
  <c r="B173" i="28"/>
  <c r="D336" i="26"/>
  <c r="E37" i="29"/>
  <c r="D552" i="28"/>
  <c r="E466" i="28"/>
  <c r="B58" i="27"/>
  <c r="C133" i="28"/>
  <c r="F135" i="27"/>
  <c r="B190" i="28"/>
  <c r="E674" i="27"/>
  <c r="D432" i="27"/>
  <c r="C76" i="27"/>
  <c r="C38" i="28"/>
  <c r="E133" i="27"/>
  <c r="D383" i="26"/>
  <c r="G209" i="26"/>
  <c r="D474" i="26"/>
  <c r="C157" i="26"/>
  <c r="D512" i="28"/>
  <c r="C548" i="28"/>
  <c r="C672" i="26"/>
  <c r="E642" i="26"/>
  <c r="C589" i="26"/>
  <c r="E559" i="26"/>
  <c r="C585" i="26"/>
  <c r="E555" i="26"/>
  <c r="F113" i="28"/>
  <c r="C586" i="26"/>
  <c r="D675" i="26"/>
  <c r="D669" i="26"/>
  <c r="D643" i="25"/>
  <c r="E546" i="25"/>
  <c r="D684" i="25"/>
  <c r="D546" i="25"/>
  <c r="C310" i="27"/>
  <c r="E243" i="29"/>
  <c r="D245" i="28"/>
  <c r="E542" i="26"/>
  <c r="C39" i="28"/>
  <c r="D548" i="26"/>
  <c r="G11" i="28"/>
  <c r="D544" i="26"/>
  <c r="E634" i="27"/>
  <c r="C308" i="26"/>
  <c r="D94" i="28"/>
  <c r="C407" i="26"/>
  <c r="D383" i="25"/>
  <c r="C410" i="25"/>
  <c r="C517" i="25"/>
  <c r="C633" i="25"/>
  <c r="E465" i="29"/>
  <c r="C154" i="27"/>
  <c r="C206" i="28"/>
  <c r="D599" i="26"/>
  <c r="C135" i="28"/>
  <c r="D469" i="28"/>
  <c r="C337" i="28"/>
  <c r="E591" i="28"/>
  <c r="D584" i="29"/>
  <c r="D113" i="29"/>
  <c r="D543" i="29"/>
  <c r="D243" i="29"/>
  <c r="G242" i="29"/>
  <c r="D464" i="29"/>
  <c r="F39" i="28"/>
  <c r="E669" i="29"/>
  <c r="E91" i="28"/>
  <c r="B23" i="28"/>
  <c r="D642" i="26"/>
  <c r="E670" i="29"/>
  <c r="E669" i="27"/>
  <c r="E641" i="27"/>
  <c r="D672" i="26"/>
  <c r="E515" i="29"/>
  <c r="E588" i="27"/>
  <c r="C584" i="27"/>
  <c r="D508" i="26"/>
  <c r="D387" i="28"/>
  <c r="D336" i="27"/>
  <c r="C389" i="27"/>
  <c r="D435" i="26"/>
  <c r="C229" i="27"/>
  <c r="E459" i="27"/>
  <c r="D277" i="27"/>
  <c r="G280" i="26"/>
  <c r="C461" i="28"/>
  <c r="E502" i="27"/>
  <c r="E207" i="28"/>
  <c r="C672" i="28"/>
  <c r="F95" i="28"/>
  <c r="E584" i="28"/>
  <c r="B22" i="28"/>
  <c r="C680" i="26"/>
  <c r="C674" i="26"/>
  <c r="C597" i="26"/>
  <c r="C591" i="26"/>
  <c r="E38" i="29"/>
  <c r="D279" i="28"/>
  <c r="E208" i="27"/>
  <c r="F115" i="27"/>
  <c r="F94" i="27"/>
  <c r="B77" i="27"/>
  <c r="C91" i="27"/>
  <c r="F38" i="27"/>
  <c r="D683" i="26"/>
  <c r="D677" i="26"/>
  <c r="D555" i="26"/>
  <c r="D549" i="26"/>
  <c r="D594" i="25"/>
  <c r="D600" i="25"/>
  <c r="C673" i="25"/>
  <c r="D639" i="29"/>
  <c r="B171" i="28"/>
  <c r="F210" i="29"/>
  <c r="E134" i="27"/>
  <c r="C508" i="28"/>
  <c r="C473" i="27"/>
  <c r="D276" i="28"/>
  <c r="C414" i="27"/>
  <c r="C549" i="27"/>
  <c r="C155" i="27"/>
  <c r="G110" i="28"/>
  <c r="E282" i="27"/>
  <c r="D673" i="26"/>
  <c r="E112" i="26"/>
  <c r="C415" i="26"/>
  <c r="B175" i="26"/>
  <c r="D468" i="27"/>
  <c r="C385" i="27"/>
  <c r="D631" i="27"/>
  <c r="C115" i="27"/>
  <c r="C474" i="27"/>
  <c r="D90" i="27"/>
  <c r="C362" i="27"/>
  <c r="B57" i="27"/>
  <c r="C20" i="27"/>
  <c r="C55" i="27"/>
  <c r="C95" i="27"/>
  <c r="B75" i="27"/>
  <c r="C674" i="25"/>
  <c r="C680" i="25"/>
  <c r="C591" i="25"/>
  <c r="C597" i="25"/>
  <c r="B192" i="27"/>
  <c r="C112" i="27"/>
  <c r="E629" i="26"/>
  <c r="C598" i="26"/>
  <c r="D209" i="28"/>
  <c r="C515" i="26"/>
  <c r="D206" i="28"/>
  <c r="D643" i="26"/>
  <c r="C73" i="28"/>
  <c r="E463" i="26"/>
  <c r="C175" i="28"/>
  <c r="D359" i="26"/>
  <c r="E502" i="25"/>
  <c r="E513" i="25"/>
  <c r="D359" i="25"/>
  <c r="C386" i="25"/>
  <c r="C432" i="28"/>
  <c r="B157" i="27"/>
  <c r="C670" i="27"/>
  <c r="C380" i="26"/>
  <c r="C587" i="27"/>
  <c r="C508" i="26"/>
  <c r="E559" i="27"/>
  <c r="D475" i="26"/>
  <c r="C598" i="27"/>
  <c r="D310" i="26"/>
  <c r="D681" i="27"/>
  <c r="D470" i="26"/>
  <c r="C584" i="26"/>
  <c r="D475" i="25"/>
  <c r="D633" i="26"/>
  <c r="D136" i="25"/>
  <c r="F110" i="28"/>
  <c r="E115" i="27"/>
  <c r="D640" i="27"/>
  <c r="D414" i="26"/>
  <c r="E683" i="27"/>
  <c r="C475" i="26"/>
  <c r="D278" i="29"/>
  <c r="G284" i="29"/>
  <c r="C92" i="29"/>
  <c r="E668" i="29"/>
  <c r="D468" i="28"/>
  <c r="E587" i="28"/>
  <c r="G95" i="29"/>
  <c r="E675" i="29"/>
  <c r="D190" i="28"/>
  <c r="D412" i="27"/>
  <c r="D514" i="29"/>
  <c r="D548" i="27"/>
  <c r="E462" i="27"/>
  <c r="E682" i="26"/>
  <c r="B38" i="28"/>
  <c r="C458" i="27"/>
  <c r="C412" i="27"/>
  <c r="F276" i="26"/>
  <c r="C585" i="27"/>
  <c r="E284" i="27"/>
  <c r="G278" i="27"/>
  <c r="E131" i="26"/>
  <c r="D333" i="28"/>
  <c r="G95" i="27"/>
  <c r="B229" i="27"/>
  <c r="B228" i="26"/>
  <c r="C309" i="27"/>
  <c r="B37" i="27"/>
  <c r="E517" i="29"/>
  <c r="B262" i="28"/>
  <c r="C548" i="29"/>
  <c r="E640" i="29"/>
  <c r="C640" i="27"/>
  <c r="E642" i="28"/>
  <c r="C557" i="27"/>
  <c r="C555" i="28"/>
  <c r="D671" i="27"/>
  <c r="E637" i="26"/>
  <c r="E631" i="26"/>
  <c r="D281" i="28"/>
  <c r="E546" i="26"/>
  <c r="E592" i="27"/>
  <c r="D516" i="27"/>
  <c r="C551" i="26"/>
  <c r="C545" i="26"/>
  <c r="D592" i="26"/>
  <c r="D586" i="26"/>
  <c r="D588" i="26"/>
  <c r="D517" i="26"/>
  <c r="B73" i="28"/>
  <c r="D407" i="26"/>
  <c r="C56" i="28"/>
  <c r="D676" i="26"/>
  <c r="G280" i="25"/>
  <c r="G284" i="25"/>
  <c r="D464" i="25"/>
  <c r="E242" i="28"/>
  <c r="E514" i="27"/>
  <c r="D638" i="27"/>
  <c r="C192" i="27"/>
  <c r="D676" i="27"/>
  <c r="E111" i="27"/>
  <c r="D512" i="27"/>
  <c r="E92" i="27"/>
  <c r="C74" i="27"/>
  <c r="E207" i="27"/>
  <c r="C174" i="27"/>
  <c r="D41" i="27"/>
  <c r="C41" i="26"/>
  <c r="B76" i="26"/>
  <c r="C670" i="25"/>
  <c r="C676" i="25"/>
  <c r="D225" i="28"/>
  <c r="D595" i="28"/>
  <c r="F113" i="27"/>
  <c r="F92" i="27"/>
  <c r="C668" i="26"/>
  <c r="E638" i="26"/>
  <c r="E640" i="26"/>
  <c r="E634" i="26"/>
  <c r="C673" i="26"/>
  <c r="E643" i="26"/>
  <c r="E586" i="26"/>
  <c r="C557" i="26"/>
  <c r="C596" i="25"/>
  <c r="E627" i="25"/>
  <c r="D639" i="25"/>
  <c r="E542" i="25"/>
  <c r="C356" i="28"/>
  <c r="E280" i="27"/>
  <c r="C55" i="28"/>
  <c r="E475" i="26"/>
  <c r="E642" i="27"/>
  <c r="C356" i="26"/>
  <c r="E638" i="27"/>
  <c r="C332" i="26"/>
  <c r="C679" i="27"/>
  <c r="E464" i="26"/>
  <c r="E586" i="27"/>
  <c r="G283" i="26"/>
  <c r="C414" i="25"/>
  <c r="C469" i="25"/>
  <c r="E556" i="26"/>
  <c r="D459" i="25"/>
  <c r="F40" i="27"/>
  <c r="C467" i="28"/>
  <c r="E635" i="27"/>
  <c r="C643" i="26"/>
  <c r="E550" i="27"/>
  <c r="C510" i="26"/>
  <c r="E546" i="27"/>
  <c r="E462" i="26"/>
  <c r="E684" i="27"/>
  <c r="C225" i="26"/>
  <c r="C331" i="27"/>
  <c r="D302" i="26"/>
  <c r="E461" i="26"/>
  <c r="C226" i="25"/>
  <c r="G282" i="26"/>
  <c r="C508" i="25"/>
  <c r="D276" i="29"/>
  <c r="F132" i="27"/>
  <c r="D633" i="27"/>
  <c r="C229" i="26"/>
  <c r="D674" i="27"/>
  <c r="D189" i="27"/>
  <c r="E209" i="27"/>
  <c r="D511" i="29"/>
  <c r="C363" i="29"/>
  <c r="C309" i="28"/>
  <c r="D474" i="29"/>
  <c r="G278" i="29"/>
  <c r="E590" i="29"/>
  <c r="D381" i="28"/>
  <c r="E507" i="27"/>
  <c r="B263" i="29"/>
  <c r="C640" i="28"/>
  <c r="D381" i="29"/>
  <c r="D547" i="26"/>
  <c r="C302" i="29"/>
  <c r="E631" i="28"/>
  <c r="C507" i="28"/>
  <c r="C21" i="28"/>
  <c r="D277" i="29"/>
  <c r="D502" i="28"/>
  <c r="E506" i="28"/>
  <c r="C154" i="28"/>
  <c r="D308" i="28"/>
  <c r="F281" i="28"/>
  <c r="D136" i="28"/>
  <c r="C555" i="27"/>
  <c r="C95" i="28"/>
  <c r="D556" i="28"/>
  <c r="C639" i="28"/>
  <c r="E460" i="27"/>
  <c r="C380" i="28"/>
  <c r="D542" i="29"/>
  <c r="D591" i="27"/>
  <c r="F277" i="28"/>
  <c r="C506" i="27"/>
  <c r="F282" i="28"/>
  <c r="D282" i="27"/>
  <c r="D37" i="28"/>
  <c r="C512" i="26"/>
  <c r="C674" i="27"/>
  <c r="C388" i="26"/>
  <c r="C675" i="28"/>
  <c r="E131" i="28"/>
  <c r="B20" i="28"/>
  <c r="C460" i="26"/>
  <c r="D38" i="28"/>
  <c r="C552" i="26"/>
  <c r="D95" i="28"/>
  <c r="C509" i="26"/>
  <c r="E594" i="27"/>
  <c r="D331" i="26"/>
  <c r="E547" i="27"/>
  <c r="D463" i="26"/>
  <c r="C380" i="25"/>
  <c r="D409" i="25"/>
  <c r="C556" i="25"/>
  <c r="C468" i="28"/>
  <c r="E208" i="28"/>
  <c r="G113" i="27"/>
  <c r="G92" i="27"/>
  <c r="D94" i="27"/>
  <c r="F39" i="27"/>
  <c r="C22" i="27"/>
  <c r="E38" i="27"/>
  <c r="D584" i="26"/>
  <c r="D513" i="26"/>
  <c r="C642" i="26"/>
  <c r="C636" i="26"/>
  <c r="C677" i="25"/>
  <c r="C683" i="25"/>
  <c r="C592" i="25"/>
  <c r="C598" i="25"/>
  <c r="C306" i="27"/>
  <c r="D245" i="27"/>
  <c r="C685" i="26"/>
  <c r="C679" i="26"/>
  <c r="C600" i="26"/>
  <c r="C594" i="26"/>
  <c r="B37" i="28"/>
  <c r="C590" i="26"/>
  <c r="C94" i="28"/>
  <c r="E684" i="26"/>
  <c r="E210" i="28"/>
  <c r="C472" i="26"/>
  <c r="C333" i="25"/>
  <c r="D362" i="25"/>
  <c r="C472" i="25"/>
  <c r="E505" i="25"/>
  <c r="C245" i="27"/>
  <c r="C91" i="26"/>
  <c r="D505" i="27"/>
  <c r="D283" i="26"/>
  <c r="E631" i="27"/>
  <c r="E510" i="26"/>
  <c r="E627" i="27"/>
  <c r="C355" i="26"/>
  <c r="C384" i="27"/>
  <c r="C544" i="26"/>
  <c r="E589" i="27"/>
  <c r="D303" i="26"/>
  <c r="E668" i="26"/>
  <c r="B74" i="25"/>
  <c r="D441" i="26"/>
  <c r="F207" i="25"/>
  <c r="D283" i="28"/>
  <c r="B76" i="27"/>
  <c r="E283" i="27"/>
  <c r="C262" i="26"/>
  <c r="D470" i="27"/>
  <c r="F115" i="26"/>
  <c r="D466" i="27"/>
  <c r="G112" i="26"/>
  <c r="D329" i="27"/>
  <c r="D193" i="26"/>
  <c r="C439" i="27"/>
  <c r="C155" i="26"/>
  <c r="C432" i="26"/>
  <c r="E115" i="25"/>
  <c r="G281" i="26"/>
  <c r="E38" i="25"/>
  <c r="G276" i="28"/>
  <c r="F111" i="27"/>
  <c r="D362" i="27"/>
  <c r="F112" i="26"/>
  <c r="C472" i="27"/>
  <c r="C77" i="26"/>
  <c r="C302" i="28"/>
  <c r="C435" i="28"/>
  <c r="D335" i="28"/>
  <c r="D279" i="29"/>
  <c r="D629" i="29"/>
  <c r="D467" i="29"/>
  <c r="E508" i="29"/>
  <c r="B40" i="29"/>
  <c r="D362" i="28"/>
  <c r="C678" i="27"/>
  <c r="D473" i="28"/>
  <c r="F280" i="28"/>
  <c r="D280" i="28"/>
  <c r="C514" i="27"/>
  <c r="G208" i="28"/>
  <c r="D115" i="28"/>
  <c r="C600" i="28"/>
  <c r="D682" i="27"/>
  <c r="B226" i="28"/>
  <c r="D505" i="28"/>
  <c r="E544" i="28"/>
  <c r="D585" i="27"/>
  <c r="D676" i="28"/>
  <c r="D382" i="28"/>
  <c r="C358" i="28"/>
  <c r="G277" i="27"/>
  <c r="E597" i="28"/>
  <c r="C383" i="28"/>
  <c r="C243" i="28"/>
  <c r="F207" i="27"/>
  <c r="D192" i="28"/>
  <c r="E37" i="28"/>
  <c r="C434" i="27"/>
  <c r="D191" i="28"/>
  <c r="C279" i="27"/>
  <c r="D682" i="28"/>
  <c r="D585" i="28"/>
  <c r="D282" i="28"/>
  <c r="D545" i="29"/>
  <c r="C545" i="27"/>
  <c r="D331" i="29"/>
  <c r="D432" i="29"/>
  <c r="E459" i="29"/>
  <c r="B39" i="29"/>
  <c r="D381" i="27"/>
  <c r="E244" i="27"/>
  <c r="C172" i="28"/>
  <c r="C59" i="28"/>
  <c r="C672" i="27"/>
  <c r="E685" i="26"/>
  <c r="E553" i="27"/>
  <c r="D515" i="27"/>
  <c r="E556" i="27"/>
  <c r="D504" i="26"/>
  <c r="D626" i="27"/>
  <c r="C669" i="27"/>
  <c r="D635" i="27"/>
  <c r="C464" i="26"/>
  <c r="D599" i="27"/>
  <c r="C550" i="27"/>
  <c r="E504" i="27"/>
  <c r="E278" i="26"/>
  <c r="C508" i="27"/>
  <c r="C409" i="27"/>
  <c r="G135" i="27"/>
  <c r="C384" i="26"/>
  <c r="C277" i="27"/>
  <c r="D668" i="28"/>
  <c r="F281" i="27"/>
  <c r="D500" i="28"/>
  <c r="B155" i="27"/>
  <c r="E459" i="28"/>
  <c r="B74" i="27"/>
  <c r="E464" i="27"/>
  <c r="E458" i="26"/>
  <c r="C304" i="27"/>
  <c r="G278" i="26"/>
  <c r="D360" i="28"/>
  <c r="F37" i="28"/>
  <c r="D514" i="27"/>
  <c r="D243" i="26"/>
  <c r="C411" i="27"/>
  <c r="E244" i="26"/>
  <c r="C387" i="27"/>
  <c r="C227" i="26"/>
  <c r="D311" i="27"/>
  <c r="G113" i="26"/>
  <c r="D434" i="27"/>
  <c r="E91" i="26"/>
  <c r="C465" i="26"/>
  <c r="E132" i="25"/>
  <c r="C302" i="26"/>
  <c r="E209" i="28"/>
  <c r="C559" i="27"/>
  <c r="C57" i="28"/>
  <c r="C637" i="26"/>
  <c r="E11" i="28"/>
  <c r="C311" i="26"/>
  <c r="E134" i="28"/>
  <c r="C303" i="26"/>
  <c r="E515" i="27"/>
  <c r="E503" i="26"/>
  <c r="D555" i="27"/>
  <c r="E680" i="26"/>
  <c r="C641" i="25"/>
  <c r="E277" i="25"/>
  <c r="C355" i="25"/>
  <c r="D384" i="25"/>
  <c r="D284" i="27"/>
  <c r="G277" i="26"/>
  <c r="D669" i="27"/>
  <c r="D458" i="26"/>
  <c r="D501" i="27"/>
  <c r="C542" i="26"/>
  <c r="C683" i="27"/>
  <c r="E500" i="26"/>
  <c r="E501" i="27"/>
  <c r="B191" i="26"/>
  <c r="D593" i="27"/>
  <c r="E279" i="26"/>
  <c r="D436" i="26"/>
  <c r="G135" i="25"/>
  <c r="E601" i="26"/>
  <c r="B56" i="25"/>
  <c r="D244" i="27"/>
  <c r="F132" i="26"/>
  <c r="E503" i="27"/>
  <c r="G110" i="26"/>
  <c r="D361" i="27"/>
  <c r="C74" i="26"/>
  <c r="D337" i="27"/>
  <c r="G135" i="28"/>
  <c r="E510" i="27"/>
  <c r="E474" i="29"/>
  <c r="B173" i="27"/>
  <c r="E590" i="27"/>
  <c r="D189" i="26"/>
  <c r="C355" i="27"/>
  <c r="D432" i="26"/>
  <c r="E40" i="29"/>
  <c r="C359" i="28"/>
  <c r="D643" i="28"/>
  <c r="F278" i="27"/>
  <c r="C334" i="28"/>
  <c r="D229" i="27"/>
  <c r="E509" i="28"/>
  <c r="C465" i="27"/>
  <c r="C133" i="27"/>
  <c r="E136" i="27"/>
  <c r="D503" i="27"/>
  <c r="C191" i="27"/>
  <c r="C411" i="26"/>
  <c r="C39" i="26"/>
  <c r="D131" i="26"/>
  <c r="C174" i="26"/>
  <c r="F39" i="29"/>
  <c r="C23" i="28"/>
  <c r="E513" i="28"/>
  <c r="F209" i="27"/>
  <c r="G112" i="28"/>
  <c r="G210" i="27"/>
  <c r="D227" i="28"/>
  <c r="D462" i="29"/>
  <c r="C504" i="28"/>
  <c r="C276" i="27"/>
  <c r="F242" i="27"/>
  <c r="C132" i="27"/>
  <c r="E595" i="27"/>
  <c r="D643" i="27"/>
  <c r="E680" i="27"/>
  <c r="E206" i="27"/>
  <c r="C304" i="26"/>
  <c r="C281" i="26"/>
  <c r="D434" i="26"/>
  <c r="C435" i="26"/>
  <c r="G243" i="25"/>
  <c r="F283" i="27"/>
  <c r="G284" i="26"/>
  <c r="D191" i="26"/>
  <c r="F114" i="25"/>
  <c r="D130" i="28"/>
  <c r="D591" i="28"/>
  <c r="B41" i="28"/>
  <c r="D360" i="26"/>
  <c r="D469" i="27"/>
  <c r="G94" i="27"/>
  <c r="D191" i="27"/>
  <c r="E683" i="25"/>
  <c r="G133" i="27"/>
  <c r="D413" i="26"/>
  <c r="C208" i="27"/>
  <c r="E675" i="26"/>
  <c r="E669" i="26"/>
  <c r="E628" i="26"/>
  <c r="C599" i="26"/>
  <c r="C630" i="25"/>
  <c r="C636" i="25"/>
  <c r="C547" i="25"/>
  <c r="C553" i="25"/>
  <c r="E38" i="28"/>
  <c r="C632" i="27"/>
  <c r="C630" i="26"/>
  <c r="E600" i="26"/>
  <c r="C547" i="26"/>
  <c r="D685" i="26"/>
  <c r="C543" i="26"/>
  <c r="D681" i="26"/>
  <c r="C262" i="28"/>
  <c r="E509" i="26"/>
  <c r="E132" i="28"/>
  <c r="D631" i="26"/>
  <c r="C432" i="25"/>
  <c r="E458" i="25"/>
  <c r="C278" i="25"/>
  <c r="C282" i="25"/>
  <c r="D467" i="27"/>
  <c r="F210" i="26"/>
  <c r="D516" i="25"/>
  <c r="D589" i="25"/>
  <c r="E472" i="25"/>
  <c r="D503" i="25"/>
  <c r="D672" i="25"/>
  <c r="D678" i="25"/>
  <c r="E585" i="25"/>
  <c r="E668" i="25"/>
  <c r="C440" i="25"/>
  <c r="E462" i="25"/>
  <c r="E511" i="32"/>
  <c r="C505" i="24"/>
  <c r="E503" i="32"/>
  <c r="C406" i="24"/>
  <c r="D136" i="27"/>
  <c r="F242" i="26"/>
  <c r="D674" i="26"/>
  <c r="E209" i="25"/>
  <c r="D506" i="26"/>
  <c r="D473" i="25"/>
  <c r="D554" i="26"/>
  <c r="D435" i="25"/>
  <c r="E473" i="26"/>
  <c r="D280" i="25"/>
  <c r="E513" i="26"/>
  <c r="F278" i="25"/>
  <c r="D310" i="32"/>
  <c r="C640" i="23"/>
  <c r="D473" i="32"/>
  <c r="C636" i="23"/>
  <c r="B59" i="27"/>
  <c r="C632" i="25"/>
  <c r="D510" i="26"/>
  <c r="C516" i="25"/>
  <c r="C466" i="26"/>
  <c r="D382" i="25"/>
  <c r="D601" i="26"/>
  <c r="C189" i="25"/>
  <c r="D361" i="26"/>
  <c r="C471" i="25"/>
  <c r="C410" i="26"/>
  <c r="B260" i="25"/>
  <c r="C243" i="32"/>
  <c r="E584" i="23"/>
  <c r="C556" i="32"/>
  <c r="C557" i="23"/>
  <c r="E673" i="26"/>
  <c r="C679" i="25"/>
  <c r="C470" i="26"/>
  <c r="C473" i="25"/>
  <c r="C330" i="26"/>
  <c r="G207" i="25"/>
  <c r="D502" i="26"/>
  <c r="C433" i="25"/>
  <c r="E511" i="26"/>
  <c r="G277" i="25"/>
  <c r="E502" i="26"/>
  <c r="B155" i="25"/>
  <c r="C228" i="32"/>
  <c r="D673" i="23"/>
  <c r="G209" i="32"/>
  <c r="D669" i="23"/>
  <c r="D591" i="26"/>
  <c r="C554" i="25"/>
  <c r="C354" i="26"/>
  <c r="E210" i="25"/>
  <c r="D380" i="26"/>
  <c r="E114" i="25"/>
  <c r="C462" i="26"/>
  <c r="C334" i="25"/>
  <c r="C409" i="26"/>
  <c r="F111" i="25"/>
  <c r="D284" i="26"/>
  <c r="E208" i="29"/>
  <c r="C595" i="27"/>
  <c r="E115" i="26"/>
  <c r="B75" i="26"/>
  <c r="C355" i="28"/>
  <c r="D330" i="26"/>
  <c r="D335" i="26"/>
  <c r="E591" i="26"/>
  <c r="E460" i="26"/>
  <c r="C260" i="25"/>
  <c r="D596" i="26"/>
  <c r="C677" i="26"/>
  <c r="D41" i="28"/>
  <c r="C309" i="25"/>
  <c r="B19" i="28"/>
  <c r="C114" i="28"/>
  <c r="C642" i="27"/>
  <c r="F281" i="25"/>
  <c r="C440" i="27"/>
  <c r="C278" i="27"/>
  <c r="C283" i="27"/>
  <c r="D357" i="26"/>
  <c r="D385" i="27"/>
  <c r="B226" i="27"/>
  <c r="E94" i="27"/>
  <c r="D192" i="26"/>
  <c r="D471" i="27"/>
  <c r="C506" i="29"/>
  <c r="C114" i="27"/>
  <c r="G133" i="28"/>
  <c r="D587" i="26"/>
  <c r="F114" i="28"/>
  <c r="E554" i="26"/>
  <c r="E514" i="25"/>
  <c r="C639" i="25"/>
  <c r="C408" i="25"/>
  <c r="D437" i="25"/>
  <c r="E513" i="29"/>
  <c r="D671" i="26"/>
  <c r="F11" i="28"/>
  <c r="D500" i="26"/>
  <c r="D11" i="28"/>
  <c r="D439" i="26"/>
  <c r="F90" i="28"/>
  <c r="D415" i="26"/>
  <c r="E675" i="27"/>
  <c r="C467" i="26"/>
  <c r="E626" i="27"/>
  <c r="E281" i="26"/>
  <c r="E475" i="25"/>
  <c r="E508" i="25"/>
  <c r="C356" i="25"/>
  <c r="D385" i="25"/>
  <c r="E549" i="29"/>
  <c r="E110" i="27"/>
  <c r="C509" i="25"/>
  <c r="C548" i="25"/>
  <c r="D284" i="25"/>
  <c r="C311" i="25"/>
  <c r="D303" i="25"/>
  <c r="C330" i="25"/>
  <c r="E595" i="25"/>
  <c r="D304" i="25"/>
  <c r="C505" i="25"/>
  <c r="E516" i="25"/>
  <c r="G282" i="32"/>
  <c r="B38" i="24"/>
  <c r="C280" i="32"/>
  <c r="D439" i="29"/>
  <c r="B189" i="27"/>
  <c r="B228" i="25"/>
  <c r="D461" i="26"/>
  <c r="B154" i="25"/>
  <c r="C546" i="26"/>
  <c r="B20" i="25"/>
  <c r="C548" i="26"/>
  <c r="C305" i="25"/>
  <c r="E595" i="26"/>
  <c r="D209" i="25"/>
  <c r="C469" i="26"/>
  <c r="F136" i="25"/>
  <c r="E37" i="32"/>
  <c r="E599" i="23"/>
  <c r="B19" i="32"/>
  <c r="D243" i="27"/>
  <c r="D628" i="26"/>
  <c r="C192" i="25"/>
  <c r="C631" i="26"/>
  <c r="C20" i="25"/>
  <c r="C414" i="26"/>
  <c r="E91" i="25"/>
  <c r="C433" i="26"/>
  <c r="D115" i="25"/>
  <c r="E593" i="26"/>
  <c r="B41" i="25"/>
  <c r="C334" i="26"/>
  <c r="E136" i="25"/>
  <c r="C172" i="32"/>
  <c r="B259" i="25"/>
  <c r="D132" i="32"/>
  <c r="C279" i="28"/>
  <c r="G111" i="28"/>
  <c r="C115" i="25"/>
  <c r="C438" i="26"/>
  <c r="E111" i="25"/>
  <c r="G279" i="26"/>
  <c r="C74" i="25"/>
  <c r="C511" i="26"/>
  <c r="B229" i="25"/>
  <c r="C629" i="26"/>
  <c r="B57" i="25"/>
  <c r="E506" i="26"/>
  <c r="G133" i="25"/>
  <c r="E112" i="32"/>
  <c r="D277" i="25"/>
  <c r="C95" i="32"/>
  <c r="C674" i="29"/>
  <c r="E555" i="27"/>
  <c r="G94" i="25"/>
  <c r="E282" i="26"/>
  <c r="F91" i="25"/>
  <c r="D464" i="26"/>
  <c r="C191" i="25"/>
  <c r="C406" i="26"/>
  <c r="E468" i="28"/>
  <c r="G130" i="29"/>
  <c r="C596" i="27"/>
  <c r="F284" i="27"/>
  <c r="C153" i="27"/>
  <c r="F210" i="27"/>
  <c r="E132" i="26"/>
  <c r="C359" i="26"/>
  <c r="B55" i="26"/>
  <c r="C93" i="26"/>
  <c r="D515" i="26"/>
  <c r="C551" i="27"/>
  <c r="D594" i="27"/>
  <c r="D546" i="27"/>
  <c r="D412" i="26"/>
  <c r="E670" i="27"/>
  <c r="C408" i="27"/>
  <c r="D439" i="27"/>
  <c r="C357" i="26"/>
  <c r="D193" i="27"/>
  <c r="F244" i="27"/>
  <c r="E245" i="27"/>
  <c r="G11" i="26"/>
  <c r="E11" i="27"/>
  <c r="G112" i="27"/>
  <c r="F134" i="27"/>
  <c r="D545" i="25"/>
  <c r="E135" i="27"/>
  <c r="D135" i="27"/>
  <c r="C554" i="26"/>
  <c r="D628" i="27"/>
  <c r="D358" i="26"/>
  <c r="C682" i="27"/>
  <c r="C436" i="26"/>
  <c r="D356" i="25"/>
  <c r="C383" i="25"/>
  <c r="E471" i="25"/>
  <c r="E501" i="25"/>
  <c r="B59" i="28"/>
  <c r="D598" i="26"/>
  <c r="D543" i="27"/>
  <c r="E504" i="26"/>
  <c r="C626" i="27"/>
  <c r="D363" i="26"/>
  <c r="E598" i="27"/>
  <c r="D355" i="26"/>
  <c r="D601" i="27"/>
  <c r="D309" i="26"/>
  <c r="C590" i="27"/>
  <c r="D278" i="26"/>
  <c r="D585" i="26"/>
  <c r="C112" i="25"/>
  <c r="C474" i="26"/>
  <c r="E515" i="25"/>
  <c r="D463" i="27"/>
  <c r="G92" i="26"/>
  <c r="D629" i="26"/>
  <c r="C504" i="25"/>
  <c r="D670" i="26"/>
  <c r="G206" i="25"/>
  <c r="E544" i="26"/>
  <c r="D279" i="25"/>
  <c r="D332" i="26"/>
  <c r="G95" i="25"/>
  <c r="D589" i="26"/>
  <c r="G114" i="25"/>
  <c r="D281" i="32"/>
  <c r="D553" i="23"/>
  <c r="G244" i="32"/>
  <c r="F131" i="28"/>
  <c r="E95" i="27"/>
  <c r="G278" i="28"/>
  <c r="C278" i="26"/>
  <c r="D380" i="27"/>
  <c r="C130" i="26"/>
  <c r="B59" i="25"/>
  <c r="C226" i="26"/>
  <c r="C515" i="27"/>
  <c r="C307" i="26"/>
  <c r="E112" i="27"/>
  <c r="D328" i="26"/>
  <c r="D388" i="25"/>
  <c r="D559" i="24"/>
  <c r="E512" i="25"/>
  <c r="D555" i="24"/>
  <c r="D637" i="29"/>
  <c r="D557" i="26"/>
  <c r="C637" i="27"/>
  <c r="G132" i="26"/>
  <c r="E632" i="26"/>
  <c r="C261" i="26"/>
  <c r="C436" i="28"/>
  <c r="C242" i="26"/>
  <c r="D458" i="27"/>
  <c r="C260" i="26"/>
  <c r="E590" i="26"/>
  <c r="E468" i="26"/>
  <c r="D546" i="26"/>
  <c r="E671" i="24"/>
  <c r="D593" i="26"/>
  <c r="C642" i="24"/>
  <c r="G243" i="28"/>
  <c r="D684" i="26"/>
  <c r="D37" i="27"/>
  <c r="E276" i="26"/>
  <c r="C74" i="28"/>
  <c r="D276" i="26"/>
  <c r="B56" i="27"/>
  <c r="E678" i="26"/>
  <c r="E593" i="27"/>
  <c r="D130" i="26"/>
  <c r="C228" i="28"/>
  <c r="C504" i="26"/>
  <c r="C505" i="26"/>
  <c r="E590" i="24"/>
  <c r="C385" i="26"/>
  <c r="E586" i="24"/>
  <c r="C668" i="27"/>
  <c r="D471" i="26"/>
  <c r="C669" i="26"/>
  <c r="D279" i="26"/>
  <c r="B55" i="28"/>
  <c r="C279" i="26"/>
  <c r="E553" i="26"/>
  <c r="F244" i="26"/>
  <c r="D278" i="27"/>
  <c r="D111" i="26"/>
  <c r="E671" i="27"/>
  <c r="C380" i="29"/>
  <c r="D328" i="27"/>
  <c r="C436" i="27"/>
  <c r="E628" i="29"/>
  <c r="B227" i="28"/>
  <c r="E639" i="27"/>
  <c r="C630" i="27"/>
  <c r="C543" i="27"/>
  <c r="C511" i="27"/>
  <c r="C362" i="26"/>
  <c r="D590" i="26"/>
  <c r="C671" i="26"/>
  <c r="D512" i="26"/>
  <c r="D354" i="25"/>
  <c r="C335" i="26"/>
  <c r="E467" i="26"/>
  <c r="C459" i="26"/>
  <c r="C438" i="25"/>
  <c r="C336" i="26"/>
  <c r="E242" i="26"/>
  <c r="G93" i="26"/>
  <c r="C110" i="25"/>
  <c r="F90" i="26"/>
  <c r="C554" i="28"/>
  <c r="E672" i="27"/>
  <c r="G90" i="29"/>
  <c r="C329" i="29"/>
  <c r="C472" i="28"/>
  <c r="C471" i="26"/>
  <c r="D554" i="27"/>
  <c r="C193" i="26"/>
  <c r="C671" i="27"/>
  <c r="D333" i="26"/>
  <c r="D682" i="26"/>
  <c r="G242" i="25"/>
  <c r="D514" i="26"/>
  <c r="E678" i="25"/>
  <c r="F208" i="29"/>
  <c r="D503" i="26"/>
  <c r="D678" i="27"/>
  <c r="C627" i="26"/>
  <c r="D510" i="27"/>
  <c r="D227" i="26"/>
  <c r="D506" i="27"/>
  <c r="C507" i="26"/>
  <c r="C464" i="27"/>
  <c r="C57" i="26"/>
  <c r="E585" i="27"/>
  <c r="D190" i="26"/>
  <c r="C337" i="26"/>
  <c r="B75" i="25"/>
  <c r="C461" i="26"/>
  <c r="D633" i="29"/>
  <c r="C307" i="28"/>
  <c r="C225" i="25"/>
  <c r="C280" i="26"/>
  <c r="D461" i="25"/>
  <c r="C441" i="26"/>
  <c r="F134" i="25"/>
  <c r="D385" i="26"/>
  <c r="C558" i="25"/>
  <c r="C437" i="26"/>
  <c r="F133" i="25"/>
  <c r="C361" i="26"/>
  <c r="F90" i="25"/>
  <c r="C207" i="32"/>
  <c r="E678" i="23"/>
  <c r="B156" i="32"/>
  <c r="C469" i="28"/>
  <c r="D437" i="27"/>
  <c r="B261" i="27"/>
  <c r="C90" i="26"/>
  <c r="C38" i="27"/>
  <c r="C136" i="26"/>
  <c r="D305" i="27"/>
  <c r="D133" i="26"/>
  <c r="E283" i="26"/>
  <c r="G94" i="26"/>
  <c r="D93" i="27"/>
  <c r="C59" i="26"/>
  <c r="C415" i="25"/>
  <c r="D542" i="24"/>
  <c r="E597" i="25"/>
  <c r="D682" i="24"/>
  <c r="D208" i="27"/>
  <c r="C684" i="26"/>
  <c r="B55" i="27"/>
  <c r="C173" i="26"/>
  <c r="E626" i="26"/>
  <c r="C208" i="26"/>
  <c r="D207" i="27"/>
  <c r="D115" i="26"/>
  <c r="C94" i="26"/>
  <c r="C76" i="26"/>
  <c r="E584" i="26"/>
  <c r="C115" i="26"/>
  <c r="C281" i="25"/>
  <c r="D589" i="24"/>
  <c r="C132" i="25"/>
  <c r="D585" i="24"/>
  <c r="D640" i="26"/>
  <c r="E641" i="26"/>
  <c r="C682" i="26"/>
  <c r="C244" i="26"/>
  <c r="E558" i="26"/>
  <c r="B77" i="26"/>
  <c r="D130" i="27"/>
  <c r="C133" i="26"/>
  <c r="G207" i="26"/>
  <c r="G242" i="26"/>
  <c r="C503" i="26"/>
  <c r="D38" i="26"/>
  <c r="C261" i="25"/>
  <c r="E512" i="24"/>
  <c r="F93" i="25"/>
  <c r="E504" i="24"/>
  <c r="E41" i="28"/>
  <c r="C41" i="28"/>
  <c r="E639" i="26"/>
  <c r="E92" i="26"/>
  <c r="D549" i="28"/>
  <c r="G284" i="27"/>
  <c r="D473" i="27"/>
  <c r="D433" i="28"/>
  <c r="E472" i="28"/>
  <c r="D409" i="27"/>
  <c r="D383" i="27"/>
  <c r="E597" i="27"/>
  <c r="C542" i="27"/>
  <c r="C328" i="26"/>
  <c r="E674" i="26"/>
  <c r="D410" i="26"/>
  <c r="C134" i="26"/>
  <c r="C133" i="25"/>
  <c r="F245" i="26"/>
  <c r="F280" i="26"/>
  <c r="D37" i="26"/>
  <c r="E460" i="29"/>
  <c r="D544" i="28"/>
  <c r="B260" i="27"/>
  <c r="D307" i="26"/>
  <c r="E505" i="27"/>
  <c r="C225" i="27"/>
  <c r="E557" i="26"/>
  <c r="D640" i="25"/>
  <c r="C542" i="29"/>
  <c r="C19" i="27"/>
  <c r="E679" i="27"/>
  <c r="C363" i="26"/>
  <c r="D306" i="27"/>
  <c r="E210" i="26"/>
  <c r="C336" i="27"/>
  <c r="C408" i="26"/>
  <c r="D469" i="26"/>
  <c r="F242" i="25"/>
  <c r="C329" i="26"/>
  <c r="E37" i="25"/>
  <c r="E545" i="27"/>
  <c r="C683" i="26"/>
  <c r="E500" i="27"/>
  <c r="F131" i="26"/>
  <c r="D359" i="27"/>
  <c r="C153" i="26"/>
  <c r="D335" i="27"/>
  <c r="E134" i="29"/>
  <c r="D302" i="27"/>
  <c r="C23" i="26"/>
  <c r="G282" i="27"/>
  <c r="C11" i="28"/>
  <c r="B190" i="26"/>
  <c r="E37" i="27"/>
  <c r="D281" i="26"/>
  <c r="C554" i="29"/>
  <c r="F282" i="27"/>
  <c r="B40" i="25"/>
  <c r="G276" i="26"/>
  <c r="F209" i="28"/>
  <c r="G244" i="26"/>
  <c r="F95" i="25"/>
  <c r="B260" i="26"/>
  <c r="E551" i="27"/>
  <c r="D244" i="26"/>
  <c r="B155" i="28"/>
  <c r="C206" i="26"/>
  <c r="E672" i="25"/>
  <c r="E553" i="24"/>
  <c r="E460" i="25"/>
  <c r="E549" i="24"/>
  <c r="B263" i="27"/>
  <c r="E39" i="27"/>
  <c r="D209" i="26"/>
  <c r="C207" i="26"/>
  <c r="D110" i="26"/>
  <c r="C113" i="26"/>
  <c r="E206" i="26"/>
  <c r="C58" i="26"/>
  <c r="E551" i="25"/>
  <c r="E557" i="25"/>
  <c r="B58" i="26"/>
  <c r="B37" i="26"/>
  <c r="E557" i="32"/>
  <c r="E682" i="24"/>
  <c r="E553" i="32"/>
  <c r="E599" i="24"/>
  <c r="B156" i="27"/>
  <c r="C678" i="26"/>
  <c r="D114" i="26"/>
  <c r="C132" i="26"/>
  <c r="G111" i="26"/>
  <c r="F41" i="26"/>
  <c r="B172" i="26"/>
  <c r="E133" i="26"/>
  <c r="D555" i="25"/>
  <c r="D626" i="25"/>
  <c r="F133" i="26"/>
  <c r="E110" i="26"/>
  <c r="D626" i="32"/>
  <c r="C458" i="24"/>
  <c r="D557" i="32"/>
  <c r="C434" i="24"/>
  <c r="D634" i="26"/>
  <c r="E635" i="26"/>
  <c r="F130" i="26"/>
  <c r="E90" i="26"/>
  <c r="C38" i="26"/>
  <c r="C21" i="26"/>
  <c r="D90" i="26"/>
  <c r="B74" i="26"/>
  <c r="C642" i="25"/>
  <c r="E673" i="25"/>
  <c r="C678" i="25"/>
  <c r="C684" i="25"/>
  <c r="E673" i="32"/>
  <c r="E284" i="24"/>
  <c r="E669" i="32"/>
  <c r="G281" i="24"/>
  <c r="D552" i="26"/>
  <c r="E585" i="26"/>
  <c r="E40" i="26"/>
  <c r="D11" i="26"/>
  <c r="E638" i="25"/>
  <c r="C668" i="25"/>
  <c r="B56" i="26"/>
  <c r="B20" i="26"/>
  <c r="E586" i="25"/>
  <c r="E592" i="25"/>
  <c r="C599" i="25"/>
  <c r="D470" i="28"/>
  <c r="D460" i="27"/>
  <c r="C475" i="27"/>
  <c r="E631" i="29"/>
  <c r="F130" i="27"/>
  <c r="F114" i="26"/>
  <c r="C175" i="26"/>
  <c r="C593" i="28"/>
  <c r="C58" i="27"/>
  <c r="E470" i="27"/>
  <c r="D598" i="27"/>
  <c r="C363" i="27"/>
  <c r="C386" i="26"/>
  <c r="E552" i="28"/>
  <c r="C432" i="27"/>
  <c r="C311" i="27"/>
  <c r="C500" i="26"/>
  <c r="C382" i="28"/>
  <c r="C263" i="27"/>
  <c r="E40" i="27"/>
  <c r="C189" i="26"/>
  <c r="C585" i="29"/>
  <c r="C130" i="27"/>
  <c r="E551" i="26"/>
  <c r="E545" i="25"/>
  <c r="B20" i="29"/>
  <c r="D133" i="27"/>
  <c r="C468" i="27"/>
  <c r="E676" i="28"/>
  <c r="C556" i="27"/>
  <c r="D90" i="28"/>
  <c r="C302" i="27"/>
  <c r="D190" i="27"/>
  <c r="E95" i="26"/>
  <c r="C210" i="27"/>
  <c r="C192" i="26"/>
  <c r="D435" i="29"/>
  <c r="D549" i="27"/>
  <c r="D242" i="28"/>
  <c r="B227" i="27"/>
  <c r="F136" i="28"/>
  <c r="E93" i="27"/>
  <c r="C22" i="28"/>
  <c r="G90" i="27"/>
  <c r="E131" i="27"/>
  <c r="F110" i="27"/>
  <c r="C190" i="27"/>
  <c r="C41" i="27"/>
  <c r="C156" i="26"/>
  <c r="F91" i="26"/>
  <c r="B40" i="26"/>
  <c r="E94" i="26"/>
  <c r="G244" i="27"/>
  <c r="F243" i="27"/>
  <c r="C111" i="26"/>
  <c r="B157" i="26"/>
  <c r="B189" i="26"/>
  <c r="B154" i="26"/>
  <c r="F208" i="26"/>
  <c r="D113" i="26"/>
  <c r="E630" i="25"/>
  <c r="E636" i="25"/>
  <c r="G210" i="26"/>
  <c r="F95" i="26"/>
  <c r="E636" i="32"/>
  <c r="C437" i="24"/>
  <c r="E632" i="32"/>
  <c r="C413" i="24"/>
  <c r="B191" i="27"/>
  <c r="C191" i="26"/>
  <c r="D500" i="25"/>
  <c r="E510" i="25"/>
  <c r="C360" i="25"/>
  <c r="D389" i="25"/>
  <c r="D508" i="25"/>
  <c r="D514" i="25"/>
  <c r="D439" i="25"/>
  <c r="C462" i="25"/>
  <c r="E283" i="25"/>
  <c r="D309" i="25"/>
  <c r="D413" i="32"/>
  <c r="D278" i="24"/>
  <c r="D389" i="32"/>
  <c r="G245" i="24"/>
  <c r="F131" i="27"/>
  <c r="D549" i="25"/>
  <c r="C384" i="25"/>
  <c r="D413" i="25"/>
  <c r="E587" i="25"/>
  <c r="G276" i="25"/>
  <c r="E468" i="25"/>
  <c r="E474" i="25"/>
  <c r="C283" i="25"/>
  <c r="C306" i="25"/>
  <c r="D472" i="25"/>
  <c r="C503" i="25"/>
  <c r="E279" i="32"/>
  <c r="C556" i="24"/>
  <c r="E682" i="32"/>
  <c r="D355" i="24"/>
  <c r="E677" i="26"/>
  <c r="D597" i="25"/>
  <c r="E670" i="25"/>
  <c r="E279" i="25"/>
  <c r="C437" i="25"/>
  <c r="D462" i="25"/>
  <c r="C336" i="25"/>
  <c r="D381" i="25"/>
  <c r="D412" i="25"/>
  <c r="C439" i="25"/>
  <c r="C357" i="25"/>
  <c r="D386" i="25"/>
  <c r="D464" i="32"/>
  <c r="D192" i="24"/>
  <c r="D460" i="32"/>
  <c r="C136" i="24"/>
  <c r="D595" i="26"/>
  <c r="C279" i="25"/>
  <c r="D460" i="25"/>
  <c r="D466" i="25"/>
  <c r="E684" i="25"/>
  <c r="D306" i="25"/>
  <c r="C514" i="25"/>
  <c r="C637" i="25"/>
  <c r="C546" i="25"/>
  <c r="E680" i="25"/>
  <c r="E509" i="25"/>
  <c r="C406" i="27"/>
  <c r="C547" i="27"/>
  <c r="C675" i="26"/>
  <c r="E471" i="26"/>
  <c r="D245" i="26"/>
  <c r="D226" i="26"/>
  <c r="C639" i="26"/>
  <c r="E475" i="27"/>
  <c r="E130" i="26"/>
  <c r="C23" i="27"/>
  <c r="D112" i="27"/>
  <c r="E549" i="26"/>
  <c r="D590" i="25"/>
  <c r="E679" i="25"/>
  <c r="D559" i="25"/>
  <c r="C555" i="25"/>
  <c r="C584" i="32"/>
  <c r="D308" i="25"/>
  <c r="D436" i="25"/>
  <c r="C388" i="25"/>
  <c r="D276" i="32"/>
  <c r="E467" i="25"/>
  <c r="C631" i="25"/>
  <c r="C276" i="25"/>
  <c r="G130" i="32"/>
  <c r="C332" i="25"/>
  <c r="E459" i="25"/>
  <c r="C387" i="25"/>
  <c r="E591" i="32"/>
  <c r="C515" i="25"/>
  <c r="D336" i="25"/>
  <c r="E464" i="25"/>
  <c r="E544" i="25"/>
  <c r="C543" i="25"/>
  <c r="D303" i="32"/>
  <c r="E38" i="24"/>
  <c r="F279" i="32"/>
  <c r="C22" i="24"/>
  <c r="D382" i="26"/>
  <c r="D470" i="25"/>
  <c r="D388" i="26"/>
  <c r="E130" i="25"/>
  <c r="E508" i="26"/>
  <c r="C441" i="25"/>
  <c r="E670" i="26"/>
  <c r="B192" i="25"/>
  <c r="E501" i="26"/>
  <c r="D211" i="25"/>
  <c r="E465" i="26"/>
  <c r="D242" i="25"/>
  <c r="G132" i="32"/>
  <c r="E639" i="23"/>
  <c r="E115" i="32"/>
  <c r="D643" i="29"/>
  <c r="D462" i="27"/>
  <c r="B37" i="25"/>
  <c r="C333" i="26"/>
  <c r="G209" i="25"/>
  <c r="F278" i="26"/>
  <c r="G90" i="25"/>
  <c r="D460" i="26"/>
  <c r="D559" i="26"/>
  <c r="B229" i="26"/>
  <c r="C684" i="32"/>
  <c r="C331" i="26"/>
  <c r="C172" i="26"/>
  <c r="C38" i="32"/>
  <c r="E245" i="26"/>
  <c r="C684" i="24"/>
  <c r="E674" i="25"/>
  <c r="F210" i="25"/>
  <c r="E589" i="26"/>
  <c r="C638" i="24"/>
  <c r="C434" i="26"/>
  <c r="C634" i="24"/>
  <c r="E512" i="26"/>
  <c r="C630" i="24"/>
  <c r="C413" i="26"/>
  <c r="C547" i="24"/>
  <c r="D337" i="26"/>
  <c r="E594" i="24"/>
  <c r="E598" i="24"/>
  <c r="D189" i="32"/>
  <c r="D360" i="24"/>
  <c r="F11" i="32"/>
  <c r="C306" i="26"/>
  <c r="C440" i="26"/>
  <c r="F206" i="25"/>
  <c r="D440" i="24"/>
  <c r="F208" i="25"/>
  <c r="D432" i="24"/>
  <c r="B156" i="25"/>
  <c r="D408" i="24"/>
  <c r="B73" i="25"/>
  <c r="C508" i="24"/>
  <c r="C155" i="25"/>
  <c r="D336" i="24"/>
  <c r="G110" i="25"/>
  <c r="B190" i="32"/>
  <c r="C501" i="25"/>
  <c r="E638" i="24"/>
  <c r="E461" i="27"/>
  <c r="E669" i="25"/>
  <c r="E584" i="32"/>
  <c r="D412" i="24"/>
  <c r="C557" i="32"/>
  <c r="D388" i="24"/>
  <c r="C553" i="32"/>
  <c r="D380" i="24"/>
  <c r="D594" i="32"/>
  <c r="E473" i="24"/>
  <c r="D685" i="32"/>
  <c r="D308" i="24"/>
  <c r="F130" i="25"/>
  <c r="C600" i="24"/>
  <c r="D93" i="25"/>
  <c r="C517" i="24"/>
  <c r="E39" i="26"/>
  <c r="C135" i="25"/>
  <c r="D673" i="32"/>
  <c r="C544" i="24"/>
  <c r="D669" i="32"/>
  <c r="C510" i="24"/>
  <c r="D598" i="32"/>
  <c r="C502" i="24"/>
  <c r="C681" i="32"/>
  <c r="D361" i="24"/>
  <c r="D586" i="32"/>
  <c r="C504" i="29"/>
  <c r="C514" i="26"/>
  <c r="C75" i="28"/>
  <c r="D590" i="27"/>
  <c r="E465" i="27"/>
  <c r="D211" i="27"/>
  <c r="D670" i="27"/>
  <c r="D441" i="27"/>
  <c r="E135" i="26"/>
  <c r="D358" i="27"/>
  <c r="C209" i="27"/>
  <c r="C467" i="27"/>
  <c r="E38" i="26"/>
  <c r="C171" i="26"/>
  <c r="D277" i="26"/>
  <c r="B225" i="26"/>
  <c r="D637" i="24"/>
  <c r="C628" i="25"/>
  <c r="E677" i="25"/>
  <c r="D671" i="25"/>
  <c r="D414" i="24"/>
  <c r="C549" i="25"/>
  <c r="E596" i="25"/>
  <c r="D507" i="25"/>
  <c r="D307" i="24"/>
  <c r="D592" i="25"/>
  <c r="D683" i="25"/>
  <c r="E631" i="25"/>
  <c r="B173" i="24"/>
  <c r="C675" i="25"/>
  <c r="E547" i="26"/>
  <c r="D597" i="26"/>
  <c r="C461" i="25"/>
  <c r="E90" i="25"/>
  <c r="D110" i="32"/>
  <c r="D509" i="23"/>
  <c r="B74" i="32"/>
  <c r="C136" i="28"/>
  <c r="E542" i="27"/>
  <c r="E243" i="25"/>
  <c r="D468" i="26"/>
  <c r="G244" i="25"/>
  <c r="C309" i="26"/>
  <c r="B193" i="25"/>
  <c r="C277" i="26"/>
  <c r="D113" i="27"/>
  <c r="E507" i="26"/>
  <c r="D39" i="25"/>
  <c r="E472" i="26"/>
  <c r="D438" i="27"/>
  <c r="D135" i="32"/>
  <c r="D355" i="27"/>
  <c r="F131" i="32"/>
  <c r="E552" i="27"/>
  <c r="C110" i="26"/>
  <c r="D586" i="27"/>
  <c r="E466" i="26"/>
  <c r="C360" i="27"/>
  <c r="E280" i="26"/>
  <c r="E630" i="27"/>
  <c r="C276" i="26"/>
  <c r="D553" i="26"/>
  <c r="B173" i="26"/>
  <c r="C460" i="27"/>
  <c r="D228" i="26"/>
  <c r="C209" i="26"/>
  <c r="C671" i="24"/>
  <c r="F111" i="26"/>
  <c r="E643" i="24"/>
  <c r="D433" i="26"/>
  <c r="D473" i="26"/>
  <c r="D310" i="25"/>
  <c r="D514" i="24"/>
  <c r="F276" i="25"/>
  <c r="D510" i="24"/>
  <c r="B171" i="25"/>
  <c r="D506" i="24"/>
  <c r="C228" i="25"/>
  <c r="D384" i="24"/>
  <c r="C406" i="25"/>
  <c r="E589" i="24"/>
  <c r="C244" i="25"/>
  <c r="C55" i="32"/>
  <c r="C627" i="25"/>
  <c r="C59" i="32"/>
  <c r="G93" i="25"/>
  <c r="C638" i="25"/>
  <c r="C640" i="32"/>
  <c r="C279" i="24"/>
  <c r="C636" i="32"/>
  <c r="E276" i="24"/>
  <c r="C632" i="32"/>
  <c r="B260" i="24"/>
  <c r="C549" i="32"/>
  <c r="D356" i="24"/>
  <c r="E596" i="32"/>
  <c r="E510" i="24"/>
  <c r="F38" i="25"/>
  <c r="C681" i="24"/>
  <c r="D113" i="25"/>
  <c r="C596" i="24"/>
  <c r="E136" i="26"/>
  <c r="C590" i="24"/>
  <c r="C469" i="32"/>
  <c r="G91" i="24"/>
  <c r="C465" i="32"/>
  <c r="B76" i="24"/>
  <c r="C461" i="32"/>
  <c r="B58" i="24"/>
  <c r="E282" i="32"/>
  <c r="F135" i="24"/>
  <c r="C406" i="32"/>
  <c r="D279" i="24"/>
  <c r="F41" i="25"/>
  <c r="G276" i="24"/>
  <c r="E642" i="32"/>
  <c r="D462" i="24"/>
  <c r="F94" i="26"/>
  <c r="E585" i="24"/>
  <c r="C334" i="32"/>
  <c r="D226" i="24"/>
  <c r="C310" i="32"/>
  <c r="F207" i="24"/>
  <c r="C302" i="32"/>
  <c r="D193" i="24"/>
  <c r="D432" i="32"/>
  <c r="C226" i="24"/>
  <c r="E210" i="29"/>
  <c r="C277" i="28"/>
  <c r="D502" i="27"/>
  <c r="C439" i="26"/>
  <c r="D386" i="26"/>
  <c r="D40" i="26"/>
  <c r="D641" i="28"/>
  <c r="D310" i="27"/>
  <c r="D95" i="27"/>
  <c r="B41" i="26"/>
  <c r="F11" i="27"/>
  <c r="C77" i="27"/>
  <c r="E543" i="26"/>
  <c r="D596" i="25"/>
  <c r="E685" i="25"/>
  <c r="D630" i="25"/>
  <c r="E584" i="25"/>
  <c r="C542" i="24"/>
  <c r="C335" i="25"/>
  <c r="D505" i="25"/>
  <c r="D433" i="25"/>
  <c r="F91" i="24"/>
  <c r="E473" i="25"/>
  <c r="C303" i="25"/>
  <c r="C280" i="25"/>
  <c r="F110" i="24"/>
  <c r="D361" i="25"/>
  <c r="E465" i="25"/>
  <c r="D432" i="25"/>
  <c r="B172" i="24"/>
  <c r="E591" i="25"/>
  <c r="D513" i="25"/>
  <c r="B226" i="26"/>
  <c r="C389" i="26"/>
  <c r="D676" i="29"/>
  <c r="E135" i="32"/>
  <c r="D228" i="28"/>
  <c r="C130" i="32"/>
  <c r="B225" i="27"/>
  <c r="D389" i="26"/>
  <c r="B74" i="28"/>
  <c r="F282" i="26"/>
  <c r="C675" i="27"/>
  <c r="D408" i="26"/>
  <c r="B157" i="28"/>
  <c r="B261" i="26"/>
  <c r="C90" i="27"/>
  <c r="D95" i="26"/>
  <c r="D597" i="27"/>
  <c r="E277" i="26"/>
  <c r="C114" i="26"/>
  <c r="D517" i="24"/>
  <c r="D91" i="26"/>
  <c r="D513" i="24"/>
  <c r="E554" i="27"/>
  <c r="E468" i="27"/>
  <c r="D362" i="26"/>
  <c r="F135" i="26"/>
  <c r="C501" i="26"/>
  <c r="G130" i="26"/>
  <c r="C284" i="26"/>
  <c r="C131" i="26"/>
  <c r="F11" i="26"/>
  <c r="D41" i="26"/>
  <c r="C73" i="26"/>
  <c r="F207" i="26"/>
  <c r="E95" i="25"/>
  <c r="C336" i="24"/>
  <c r="D40" i="25"/>
  <c r="C328" i="24"/>
  <c r="D193" i="25"/>
  <c r="F244" i="25"/>
  <c r="D553" i="32"/>
  <c r="C410" i="24"/>
  <c r="D549" i="32"/>
  <c r="C386" i="24"/>
  <c r="D545" i="32"/>
  <c r="C362" i="24"/>
  <c r="C628" i="32"/>
  <c r="C631" i="24"/>
  <c r="E677" i="32"/>
  <c r="C306" i="24"/>
  <c r="C229" i="25"/>
  <c r="D592" i="24"/>
  <c r="C22" i="25"/>
  <c r="C677" i="24"/>
  <c r="D242" i="26"/>
  <c r="E632" i="24"/>
  <c r="D508" i="32"/>
  <c r="B157" i="24"/>
  <c r="D504" i="32"/>
  <c r="B153" i="24"/>
  <c r="E672" i="32"/>
  <c r="E134" i="24"/>
  <c r="C438" i="32"/>
  <c r="C473" i="24"/>
  <c r="E508" i="32"/>
  <c r="C113" i="24"/>
  <c r="E41" i="25"/>
  <c r="D389" i="24"/>
  <c r="C21" i="25"/>
  <c r="E668" i="24"/>
  <c r="C594" i="27"/>
  <c r="E588" i="25"/>
  <c r="E678" i="32"/>
  <c r="E245" i="24"/>
  <c r="E595" i="32"/>
  <c r="B225" i="24"/>
  <c r="C514" i="32"/>
  <c r="D209" i="24"/>
  <c r="C303" i="32"/>
  <c r="F92" i="24"/>
  <c r="C415" i="32"/>
  <c r="C171" i="24"/>
  <c r="C679" i="32"/>
  <c r="C356" i="24"/>
  <c r="C594" i="32"/>
  <c r="E676" i="24"/>
  <c r="F283" i="26"/>
  <c r="C94" i="25"/>
  <c r="C359" i="32"/>
  <c r="E208" i="24"/>
  <c r="C335" i="32"/>
  <c r="E115" i="24"/>
  <c r="C311" i="32"/>
  <c r="F111" i="24"/>
  <c r="E469" i="32"/>
  <c r="E92" i="24"/>
  <c r="C627" i="32"/>
  <c r="D596" i="29"/>
  <c r="D388" i="27"/>
  <c r="F279" i="26"/>
  <c r="D468" i="25"/>
  <c r="C363" i="25"/>
  <c r="C381" i="26"/>
  <c r="E515" i="26"/>
  <c r="D675" i="29"/>
  <c r="C549" i="28"/>
  <c r="E509" i="29"/>
  <c r="G114" i="29"/>
  <c r="E112" i="28"/>
  <c r="G279" i="27"/>
  <c r="D39" i="26"/>
  <c r="D411" i="27"/>
  <c r="D467" i="26"/>
  <c r="D506" i="25"/>
  <c r="C311" i="28"/>
  <c r="D681" i="25"/>
  <c r="D556" i="25"/>
  <c r="D635" i="32"/>
  <c r="G93" i="27"/>
  <c r="D517" i="25"/>
  <c r="D668" i="25"/>
  <c r="D680" i="32"/>
  <c r="E683" i="26"/>
  <c r="E641" i="25"/>
  <c r="D504" i="25"/>
  <c r="D516" i="32"/>
  <c r="C174" i="28"/>
  <c r="E459" i="26"/>
  <c r="C284" i="25"/>
  <c r="G115" i="26"/>
  <c r="D208" i="26"/>
  <c r="E470" i="26"/>
  <c r="D681" i="24"/>
  <c r="G208" i="26"/>
  <c r="D677" i="24"/>
  <c r="C591" i="27"/>
  <c r="D517" i="27"/>
  <c r="C635" i="26"/>
  <c r="B153" i="26"/>
  <c r="D381" i="26"/>
  <c r="G114" i="26"/>
  <c r="D635" i="26"/>
  <c r="B73" i="26"/>
  <c r="F37" i="26"/>
  <c r="C40" i="26"/>
  <c r="C283" i="26"/>
  <c r="E41" i="26"/>
  <c r="C55" i="25"/>
  <c r="E468" i="24"/>
  <c r="C57" i="25"/>
  <c r="E464" i="24"/>
  <c r="D210" i="26"/>
  <c r="E474" i="26"/>
  <c r="C587" i="25"/>
  <c r="C593" i="25"/>
  <c r="D628" i="25"/>
  <c r="D634" i="25"/>
  <c r="E634" i="25"/>
  <c r="E640" i="25"/>
  <c r="D509" i="25"/>
  <c r="D515" i="25"/>
  <c r="D547" i="25"/>
  <c r="D553" i="25"/>
  <c r="D517" i="32"/>
  <c r="E461" i="24"/>
  <c r="D513" i="32"/>
  <c r="D441" i="24"/>
  <c r="C633" i="26"/>
  <c r="F113" i="32"/>
  <c r="D672" i="32"/>
  <c r="F279" i="24"/>
  <c r="D668" i="32"/>
  <c r="C261" i="24"/>
  <c r="D599" i="32"/>
  <c r="G243" i="24"/>
  <c r="E589" i="32"/>
  <c r="G131" i="24"/>
  <c r="D587" i="32"/>
  <c r="E206" i="24"/>
  <c r="E11" i="25"/>
  <c r="C504" i="24"/>
  <c r="C39" i="25"/>
  <c r="D381" i="24"/>
  <c r="F40" i="25"/>
  <c r="C559" i="25"/>
  <c r="C437" i="32"/>
  <c r="E133" i="24"/>
  <c r="C413" i="32"/>
  <c r="G130" i="24"/>
  <c r="C389" i="32"/>
  <c r="E113" i="24"/>
  <c r="C506" i="32"/>
  <c r="C192" i="24"/>
  <c r="C333" i="32"/>
  <c r="G90" i="24"/>
  <c r="D592" i="32"/>
  <c r="E471" i="24"/>
  <c r="C675" i="32"/>
  <c r="C332" i="24"/>
  <c r="C360" i="26"/>
  <c r="C586" i="24"/>
  <c r="B262" i="32"/>
  <c r="D41" i="24"/>
  <c r="C245" i="32"/>
  <c r="B39" i="24"/>
  <c r="E242" i="32"/>
  <c r="C21" i="24"/>
  <c r="G131" i="32"/>
  <c r="E640" i="23"/>
  <c r="E206" i="32"/>
  <c r="C41" i="24"/>
  <c r="C411" i="32"/>
  <c r="C210" i="24"/>
  <c r="E585" i="32"/>
  <c r="D207" i="24"/>
  <c r="C112" i="26"/>
  <c r="E516" i="24"/>
  <c r="B157" i="32"/>
  <c r="C676" i="23"/>
  <c r="B153" i="32"/>
  <c r="C672" i="23"/>
  <c r="E134" i="32"/>
  <c r="C668" i="23"/>
  <c r="C337" i="32"/>
  <c r="B38" i="29"/>
  <c r="D513" i="27"/>
  <c r="C506" i="26"/>
  <c r="D474" i="25"/>
  <c r="D408" i="25"/>
  <c r="C174" i="25"/>
  <c r="C504" i="27"/>
  <c r="G11" i="27"/>
  <c r="B38" i="26"/>
  <c r="B75" i="29"/>
  <c r="D131" i="27"/>
  <c r="E594" i="26"/>
  <c r="C551" i="25"/>
  <c r="C56" i="26"/>
  <c r="E594" i="25"/>
  <c r="E552" i="25"/>
  <c r="C588" i="32"/>
  <c r="D243" i="28"/>
  <c r="E463" i="25"/>
  <c r="C596" i="26"/>
  <c r="F282" i="32"/>
  <c r="B73" i="27"/>
  <c r="C308" i="25"/>
  <c r="C517" i="26"/>
  <c r="E133" i="32"/>
  <c r="E679" i="26"/>
  <c r="C507" i="25"/>
  <c r="D550" i="26"/>
  <c r="C262" i="32"/>
  <c r="G136" i="28"/>
  <c r="C584" i="25"/>
  <c r="B192" i="26"/>
  <c r="E470" i="25"/>
  <c r="D206" i="26"/>
  <c r="D114" i="25"/>
  <c r="D328" i="24"/>
  <c r="E207" i="25"/>
  <c r="D304" i="24"/>
  <c r="E517" i="26"/>
  <c r="D354" i="26"/>
  <c r="E642" i="25"/>
  <c r="C672" i="25"/>
  <c r="E559" i="25"/>
  <c r="C589" i="25"/>
  <c r="B23" i="26"/>
  <c r="E114" i="26"/>
  <c r="D673" i="25"/>
  <c r="D679" i="25"/>
  <c r="E543" i="25"/>
  <c r="E549" i="25"/>
  <c r="D681" i="32"/>
  <c r="D284" i="24"/>
  <c r="D677" i="32"/>
  <c r="C629" i="24"/>
  <c r="D629" i="27"/>
  <c r="D305" i="26"/>
  <c r="D635" i="25"/>
  <c r="D641" i="25"/>
  <c r="D676" i="25"/>
  <c r="D682" i="25"/>
  <c r="E556" i="25"/>
  <c r="C586" i="25"/>
  <c r="C506" i="25"/>
  <c r="C552" i="25"/>
  <c r="D595" i="25"/>
  <c r="D601" i="25"/>
  <c r="C637" i="32"/>
  <c r="E674" i="24"/>
  <c r="C552" i="32"/>
  <c r="C513" i="24"/>
  <c r="D414" i="25"/>
  <c r="D633" i="23"/>
  <c r="E599" i="32"/>
  <c r="E282" i="24"/>
  <c r="C515" i="32"/>
  <c r="B259" i="24"/>
  <c r="C507" i="32"/>
  <c r="C244" i="24"/>
  <c r="C381" i="32"/>
  <c r="G110" i="24"/>
  <c r="D468" i="32"/>
  <c r="C208" i="24"/>
  <c r="C547" i="32"/>
  <c r="C335" i="24"/>
  <c r="D588" i="32"/>
  <c r="E467" i="24"/>
  <c r="F284" i="26"/>
  <c r="E628" i="24"/>
  <c r="C470" i="32"/>
  <c r="E136" i="24"/>
  <c r="D438" i="32"/>
  <c r="C131" i="24"/>
  <c r="C354" i="32"/>
  <c r="C110" i="24"/>
  <c r="D226" i="32"/>
  <c r="F11" i="24"/>
  <c r="D469" i="32"/>
  <c r="C55" i="24"/>
  <c r="C281" i="32"/>
  <c r="D134" i="24"/>
  <c r="C387" i="32"/>
  <c r="D438" i="26"/>
  <c r="B262" i="26"/>
  <c r="D500" i="27"/>
  <c r="F132" i="28"/>
  <c r="E512" i="28"/>
  <c r="E41" i="27"/>
  <c r="C207" i="29"/>
  <c r="D459" i="27"/>
  <c r="D304" i="26"/>
  <c r="G136" i="29"/>
  <c r="D228" i="27"/>
  <c r="D192" i="27"/>
  <c r="E208" i="26"/>
  <c r="C132" i="28"/>
  <c r="E37" i="26"/>
  <c r="D112" i="26"/>
  <c r="D641" i="24"/>
  <c r="F39" i="26"/>
  <c r="C545" i="25"/>
  <c r="D629" i="25"/>
  <c r="D438" i="24"/>
  <c r="D543" i="25"/>
  <c r="D588" i="25"/>
  <c r="D674" i="25"/>
  <c r="C459" i="24"/>
  <c r="D591" i="25"/>
  <c r="C671" i="25"/>
  <c r="D510" i="25"/>
  <c r="D190" i="24"/>
  <c r="E599" i="25"/>
  <c r="C307" i="25"/>
  <c r="D584" i="25"/>
  <c r="G134" i="25"/>
  <c r="E628" i="25"/>
  <c r="E592" i="32"/>
  <c r="E502" i="24"/>
  <c r="E588" i="32"/>
  <c r="D436" i="24"/>
  <c r="D636" i="27"/>
  <c r="D637" i="26"/>
  <c r="C588" i="25"/>
  <c r="C594" i="25"/>
  <c r="D631" i="25"/>
  <c r="D637" i="25"/>
  <c r="E637" i="25"/>
  <c r="E643" i="25"/>
  <c r="C328" i="25"/>
  <c r="D357" i="25"/>
  <c r="D548" i="25"/>
  <c r="D554" i="25"/>
  <c r="C382" i="32"/>
  <c r="B261" i="24"/>
  <c r="C358" i="32"/>
  <c r="F243" i="24"/>
  <c r="C210" i="26"/>
  <c r="E282" i="25"/>
  <c r="C468" i="25"/>
  <c r="C474" i="25"/>
  <c r="D311" i="25"/>
  <c r="C354" i="25"/>
  <c r="C635" i="25"/>
  <c r="D283" i="25"/>
  <c r="E281" i="25"/>
  <c r="D305" i="25"/>
  <c r="E682" i="25"/>
  <c r="G281" i="25"/>
  <c r="C558" i="32"/>
  <c r="B22" i="24"/>
  <c r="E517" i="32"/>
  <c r="C174" i="24"/>
  <c r="C502" i="26"/>
  <c r="D94" i="32"/>
  <c r="E113" i="32"/>
  <c r="D93" i="24"/>
  <c r="G110" i="32"/>
  <c r="B75" i="24"/>
  <c r="E93" i="32"/>
  <c r="F37" i="24"/>
  <c r="C305" i="32"/>
  <c r="G92" i="24"/>
  <c r="B38" i="32"/>
  <c r="C172" i="24"/>
  <c r="D435" i="32"/>
  <c r="D435" i="24"/>
  <c r="E278" i="32"/>
  <c r="G131" i="28"/>
  <c r="E94" i="28"/>
  <c r="D549" i="23"/>
  <c r="B174" i="32"/>
  <c r="D598" i="23"/>
  <c r="C157" i="32"/>
  <c r="D594" i="23"/>
  <c r="F207" i="32"/>
  <c r="D590" i="23"/>
  <c r="C191" i="32"/>
  <c r="C675" i="23"/>
  <c r="F115" i="32"/>
  <c r="D513" i="23"/>
  <c r="D284" i="32"/>
  <c r="B55" i="24"/>
  <c r="E463" i="32"/>
  <c r="B174" i="26"/>
  <c r="B57" i="26"/>
  <c r="F133" i="27"/>
  <c r="G112" i="32"/>
  <c r="E671" i="26"/>
  <c r="E95" i="32"/>
  <c r="F130" i="28"/>
  <c r="E90" i="32"/>
  <c r="D334" i="26"/>
  <c r="D206" i="32"/>
  <c r="D283" i="27"/>
  <c r="C37" i="32"/>
  <c r="E681" i="32"/>
  <c r="D302" i="32"/>
  <c r="E516" i="32"/>
  <c r="D335" i="32"/>
  <c r="E678" i="27"/>
  <c r="B19" i="26"/>
  <c r="D114" i="27"/>
  <c r="F93" i="32"/>
  <c r="C640" i="26"/>
  <c r="D90" i="32"/>
  <c r="D516" i="26"/>
  <c r="D225" i="32"/>
  <c r="C386" i="27"/>
  <c r="C20" i="26"/>
  <c r="D110" i="27"/>
  <c r="E600" i="25"/>
  <c r="E469" i="25"/>
  <c r="D337" i="25"/>
  <c r="C542" i="25"/>
  <c r="D134" i="26"/>
  <c r="C501" i="32"/>
  <c r="D406" i="26"/>
  <c r="C464" i="25"/>
  <c r="C436" i="25"/>
  <c r="C407" i="32"/>
  <c r="D558" i="27"/>
  <c r="E548" i="26"/>
  <c r="C458" i="26"/>
  <c r="E110" i="32"/>
  <c r="C382" i="25"/>
  <c r="C441" i="32"/>
  <c r="D191" i="32"/>
  <c r="C502" i="32"/>
  <c r="G245" i="26"/>
  <c r="C74" i="32"/>
  <c r="B75" i="32"/>
  <c r="E130" i="32"/>
  <c r="E284" i="26"/>
  <c r="D673" i="24"/>
  <c r="C683" i="23"/>
  <c r="C19" i="25"/>
  <c r="D586" i="24"/>
  <c r="F90" i="24"/>
  <c r="G133" i="26"/>
  <c r="D509" i="24"/>
  <c r="E627" i="23"/>
  <c r="E632" i="25"/>
  <c r="G206" i="26"/>
  <c r="C360" i="24"/>
  <c r="E242" i="25"/>
  <c r="C587" i="24"/>
  <c r="G131" i="25"/>
  <c r="D630" i="24"/>
  <c r="D638" i="25"/>
  <c r="C640" i="25"/>
  <c r="B19" i="25"/>
  <c r="C304" i="24"/>
  <c r="E131" i="25"/>
  <c r="E283" i="24"/>
  <c r="B38" i="25"/>
  <c r="G280" i="24"/>
  <c r="C672" i="32"/>
  <c r="D468" i="24"/>
  <c r="D91" i="25"/>
  <c r="C635" i="24"/>
  <c r="E134" i="25"/>
  <c r="D634" i="24"/>
  <c r="C512" i="25"/>
  <c r="E677" i="24"/>
  <c r="D585" i="25"/>
  <c r="B190" i="24"/>
  <c r="D328" i="32"/>
  <c r="G283" i="24"/>
  <c r="D304" i="32"/>
  <c r="F276" i="24"/>
  <c r="D282" i="32"/>
  <c r="C260" i="24"/>
  <c r="E462" i="32"/>
  <c r="D227" i="24"/>
  <c r="C550" i="32"/>
  <c r="B193" i="24"/>
  <c r="D636" i="32"/>
  <c r="C468" i="24"/>
  <c r="E679" i="32"/>
  <c r="D311" i="24"/>
  <c r="C460" i="25"/>
  <c r="D433" i="32"/>
  <c r="E277" i="32"/>
  <c r="C59" i="24"/>
  <c r="E597" i="32"/>
  <c r="B174" i="24"/>
  <c r="C517" i="32"/>
  <c r="E132" i="24"/>
  <c r="C208" i="32"/>
  <c r="F38" i="24"/>
  <c r="C330" i="32"/>
  <c r="F114" i="24"/>
  <c r="D593" i="32"/>
  <c r="E210" i="24"/>
  <c r="E512" i="32"/>
  <c r="E114" i="24"/>
  <c r="G245" i="25"/>
  <c r="C226" i="32"/>
  <c r="C244" i="32"/>
  <c r="B21" i="24"/>
  <c r="D228" i="32"/>
  <c r="E11" i="24"/>
  <c r="G210" i="32"/>
  <c r="C77" i="24"/>
  <c r="G90" i="32"/>
  <c r="D112" i="24"/>
  <c r="C136" i="32"/>
  <c r="C134" i="24"/>
  <c r="C554" i="32"/>
  <c r="E130" i="24"/>
  <c r="D411" i="32"/>
  <c r="B41" i="32"/>
  <c r="D112" i="32"/>
  <c r="C174" i="32"/>
  <c r="C76" i="32"/>
  <c r="E684" i="24"/>
  <c r="D38" i="32"/>
  <c r="F208" i="24"/>
  <c r="E132" i="32"/>
  <c r="C465" i="24"/>
  <c r="C115" i="32"/>
  <c r="B154" i="24"/>
  <c r="D114" i="32"/>
  <c r="C415" i="23"/>
  <c r="B57" i="22"/>
  <c r="D411" i="23"/>
  <c r="F38" i="22"/>
  <c r="C208" i="25"/>
  <c r="B23" i="32"/>
  <c r="D192" i="25"/>
  <c r="F133" i="32"/>
  <c r="C310" i="25"/>
  <c r="E626" i="24"/>
  <c r="E94" i="25"/>
  <c r="C681" i="26"/>
  <c r="D334" i="27"/>
  <c r="F115" i="29"/>
  <c r="C635" i="27"/>
  <c r="E671" i="25"/>
  <c r="E590" i="25"/>
  <c r="D677" i="25"/>
  <c r="C590" i="25"/>
  <c r="C309" i="32"/>
  <c r="D632" i="27"/>
  <c r="B261" i="25"/>
  <c r="E672" i="26"/>
  <c r="D190" i="32"/>
  <c r="E207" i="26"/>
  <c r="D409" i="26"/>
  <c r="C382" i="26"/>
  <c r="C57" i="32"/>
  <c r="C641" i="26"/>
  <c r="C75" i="32"/>
  <c r="E208" i="32"/>
  <c r="E210" i="32"/>
  <c r="C412" i="29"/>
  <c r="C555" i="24"/>
  <c r="D594" i="24"/>
  <c r="B39" i="32"/>
  <c r="D680" i="26"/>
  <c r="D282" i="24"/>
  <c r="C243" i="26"/>
  <c r="E40" i="32"/>
  <c r="E472" i="24"/>
  <c r="G115" i="24"/>
  <c r="E11" i="26"/>
  <c r="E460" i="24"/>
  <c r="F40" i="26"/>
  <c r="D135" i="25"/>
  <c r="D211" i="26"/>
  <c r="E465" i="24"/>
  <c r="D111" i="25"/>
  <c r="E544" i="24"/>
  <c r="F94" i="25"/>
  <c r="D548" i="24"/>
  <c r="E675" i="25"/>
  <c r="C669" i="32"/>
  <c r="D509" i="32"/>
  <c r="D433" i="24"/>
  <c r="D505" i="32"/>
  <c r="D409" i="24"/>
  <c r="C685" i="32"/>
  <c r="D385" i="24"/>
  <c r="C600" i="32"/>
  <c r="C242" i="24"/>
  <c r="C673" i="32"/>
  <c r="D329" i="24"/>
  <c r="G112" i="25"/>
  <c r="D552" i="24"/>
  <c r="D227" i="25"/>
  <c r="D595" i="24"/>
  <c r="D627" i="25"/>
  <c r="D336" i="32"/>
  <c r="D409" i="32"/>
  <c r="F132" i="24"/>
  <c r="D385" i="32"/>
  <c r="C115" i="24"/>
  <c r="D361" i="32"/>
  <c r="F95" i="24"/>
  <c r="D471" i="32"/>
  <c r="C111" i="24"/>
  <c r="D305" i="32"/>
  <c r="D40" i="24"/>
  <c r="D546" i="32"/>
  <c r="C329" i="24"/>
  <c r="D589" i="32"/>
  <c r="G207" i="24"/>
  <c r="C466" i="25"/>
  <c r="B37" i="24"/>
  <c r="C242" i="32"/>
  <c r="D545" i="23"/>
  <c r="B226" i="32"/>
  <c r="E685" i="23"/>
  <c r="C474" i="32"/>
  <c r="E681" i="23"/>
  <c r="F276" i="32"/>
  <c r="E596" i="23"/>
  <c r="D359" i="32"/>
  <c r="E669" i="23"/>
  <c r="D474" i="32"/>
  <c r="C225" i="24"/>
  <c r="D354" i="32"/>
  <c r="C92" i="24"/>
  <c r="B263" i="25"/>
  <c r="C90" i="24"/>
  <c r="D407" i="32"/>
  <c r="C632" i="23"/>
  <c r="D358" i="32"/>
  <c r="C628" i="23"/>
  <c r="F280" i="32"/>
  <c r="E600" i="23"/>
  <c r="D278" i="32"/>
  <c r="D685" i="23"/>
  <c r="G245" i="32"/>
  <c r="E588" i="23"/>
  <c r="D362" i="32"/>
  <c r="G94" i="24"/>
  <c r="D436" i="32"/>
  <c r="D189" i="25"/>
  <c r="C155" i="32"/>
  <c r="C475" i="25"/>
  <c r="G133" i="32"/>
  <c r="C409" i="25"/>
  <c r="C682" i="24"/>
  <c r="B173" i="25"/>
  <c r="E543" i="24"/>
  <c r="B157" i="25"/>
  <c r="D642" i="24"/>
  <c r="B76" i="25"/>
  <c r="E685" i="24"/>
  <c r="D385" i="23"/>
  <c r="C38" i="22"/>
  <c r="G133" i="23"/>
  <c r="C595" i="23"/>
  <c r="G136" i="25"/>
  <c r="D584" i="24"/>
  <c r="F132" i="25"/>
  <c r="D515" i="24"/>
  <c r="C206" i="25"/>
  <c r="C584" i="24"/>
  <c r="F131" i="25"/>
  <c r="D676" i="24"/>
  <c r="F112" i="25"/>
  <c r="D672" i="24"/>
  <c r="C510" i="27"/>
  <c r="B193" i="27"/>
  <c r="E588" i="26"/>
  <c r="E558" i="25"/>
  <c r="E244" i="25"/>
  <c r="F245" i="25"/>
  <c r="C385" i="25"/>
  <c r="D329" i="25"/>
  <c r="E110" i="24"/>
  <c r="B191" i="25"/>
  <c r="C470" i="25"/>
  <c r="E461" i="25"/>
  <c r="C155" i="24"/>
  <c r="D465" i="26"/>
  <c r="D302" i="25"/>
  <c r="F280" i="25"/>
  <c r="E628" i="23"/>
  <c r="E545" i="23"/>
  <c r="C549" i="23"/>
  <c r="D586" i="23"/>
  <c r="B189" i="24"/>
  <c r="D244" i="25"/>
  <c r="D208" i="25"/>
  <c r="G210" i="25"/>
  <c r="E600" i="32"/>
  <c r="C459" i="27"/>
  <c r="D501" i="23"/>
  <c r="G132" i="25"/>
  <c r="C683" i="24"/>
  <c r="E643" i="23"/>
  <c r="D226" i="25"/>
  <c r="G90" i="26"/>
  <c r="E631" i="23"/>
  <c r="B23" i="25"/>
  <c r="B189" i="32"/>
  <c r="C73" i="25"/>
  <c r="F115" i="24"/>
  <c r="C670" i="32"/>
  <c r="D466" i="24"/>
  <c r="C587" i="32"/>
  <c r="D306" i="24"/>
  <c r="E681" i="25"/>
  <c r="D305" i="24"/>
  <c r="C512" i="32"/>
  <c r="D411" i="24"/>
  <c r="C504" i="32"/>
  <c r="C302" i="24"/>
  <c r="D440" i="32"/>
  <c r="D243" i="24"/>
  <c r="E668" i="32"/>
  <c r="C243" i="24"/>
  <c r="D384" i="32"/>
  <c r="C206" i="24"/>
  <c r="C591" i="32"/>
  <c r="D330" i="24"/>
  <c r="D632" i="32"/>
  <c r="C464" i="24"/>
  <c r="D633" i="25"/>
  <c r="C469" i="24"/>
  <c r="E674" i="32"/>
  <c r="D642" i="23"/>
  <c r="D475" i="32"/>
  <c r="D638" i="23"/>
  <c r="D459" i="32"/>
  <c r="D634" i="23"/>
  <c r="C458" i="32"/>
  <c r="E677" i="23"/>
  <c r="D311" i="32"/>
  <c r="D557" i="23"/>
  <c r="C304" i="32"/>
  <c r="D189" i="24"/>
  <c r="D470" i="32"/>
  <c r="F92" i="26"/>
  <c r="C435" i="25"/>
  <c r="E674" i="23"/>
  <c r="C134" i="32"/>
  <c r="E670" i="23"/>
  <c r="F130" i="32"/>
  <c r="C643" i="23"/>
  <c r="D113" i="32"/>
  <c r="C639" i="23"/>
  <c r="F112" i="32"/>
  <c r="C554" i="23"/>
  <c r="D41" i="32"/>
  <c r="C627" i="23"/>
  <c r="E41" i="32"/>
  <c r="C75" i="24"/>
  <c r="C513" i="32"/>
  <c r="D330" i="27"/>
  <c r="E587" i="26"/>
  <c r="E595" i="23"/>
  <c r="D111" i="32"/>
  <c r="E591" i="23"/>
  <c r="C23" i="32"/>
  <c r="E587" i="23"/>
  <c r="C11" i="32"/>
  <c r="C558" i="23"/>
  <c r="D37" i="32"/>
  <c r="D387" i="25"/>
  <c r="F210" i="32"/>
  <c r="C546" i="23"/>
  <c r="G277" i="32"/>
  <c r="E514" i="26"/>
  <c r="G207" i="32"/>
  <c r="D438" i="25"/>
  <c r="D683" i="24"/>
  <c r="C329" i="25"/>
  <c r="D679" i="24"/>
  <c r="B226" i="25"/>
  <c r="E641" i="24"/>
  <c r="E208" i="25"/>
  <c r="D631" i="24"/>
  <c r="C172" i="25"/>
  <c r="D627" i="24"/>
  <c r="C193" i="25"/>
  <c r="D668" i="24"/>
  <c r="C227" i="23"/>
  <c r="E556" i="23"/>
  <c r="E135" i="23"/>
  <c r="E283" i="23"/>
  <c r="E112" i="25"/>
  <c r="E470" i="24"/>
  <c r="F92" i="25"/>
  <c r="E466" i="24"/>
  <c r="D110" i="25"/>
  <c r="E511" i="24"/>
  <c r="E547" i="32"/>
  <c r="C511" i="24"/>
  <c r="E543" i="32"/>
  <c r="C37" i="28"/>
  <c r="D94" i="26"/>
  <c r="E281" i="28"/>
  <c r="C136" i="27"/>
  <c r="D598" i="25"/>
  <c r="C681" i="25"/>
  <c r="C600" i="25"/>
  <c r="D207" i="26"/>
  <c r="D331" i="24"/>
  <c r="D678" i="26"/>
  <c r="F279" i="25"/>
  <c r="D358" i="25"/>
  <c r="C684" i="23"/>
  <c r="C359" i="25"/>
  <c r="F135" i="25"/>
  <c r="B189" i="25"/>
  <c r="E558" i="23"/>
  <c r="C243" i="25"/>
  <c r="E504" i="25"/>
  <c r="C629" i="25"/>
  <c r="D191" i="25"/>
  <c r="C473" i="26"/>
  <c r="C556" i="26"/>
  <c r="D440" i="26"/>
  <c r="C546" i="24"/>
  <c r="E111" i="26"/>
  <c r="E676" i="26"/>
  <c r="E207" i="32"/>
  <c r="C408" i="24"/>
  <c r="C330" i="24"/>
  <c r="C308" i="32"/>
  <c r="B193" i="26"/>
  <c r="E134" i="26"/>
  <c r="B76" i="32"/>
  <c r="C668" i="24"/>
  <c r="C277" i="32"/>
  <c r="D38" i="24"/>
  <c r="C598" i="32"/>
  <c r="C229" i="24"/>
  <c r="D641" i="32"/>
  <c r="D461" i="24"/>
  <c r="E555" i="25"/>
  <c r="E641" i="32"/>
  <c r="E509" i="32"/>
  <c r="G132" i="24"/>
  <c r="E501" i="32"/>
  <c r="D115" i="24"/>
  <c r="E473" i="32"/>
  <c r="E111" i="24"/>
  <c r="D337" i="32"/>
  <c r="D90" i="24"/>
  <c r="E461" i="32"/>
  <c r="F41" i="24"/>
  <c r="E542" i="32"/>
  <c r="D465" i="24"/>
  <c r="D542" i="32"/>
  <c r="D354" i="27"/>
  <c r="C389" i="25"/>
  <c r="D629" i="23"/>
  <c r="C91" i="32"/>
  <c r="D558" i="23"/>
  <c r="B56" i="32"/>
  <c r="D554" i="23"/>
  <c r="C40" i="32"/>
  <c r="D550" i="23"/>
  <c r="C94" i="32"/>
  <c r="C635" i="23"/>
  <c r="D243" i="32"/>
  <c r="E682" i="23"/>
  <c r="G206" i="32"/>
  <c r="D110" i="24"/>
  <c r="C39" i="32"/>
  <c r="C543" i="28"/>
  <c r="E503" i="25"/>
  <c r="C304" i="25"/>
  <c r="E545" i="24"/>
  <c r="C500" i="25"/>
  <c r="C516" i="24"/>
  <c r="C381" i="25"/>
  <c r="D640" i="24"/>
  <c r="E507" i="25"/>
  <c r="E683" i="24"/>
  <c r="E280" i="25"/>
  <c r="D628" i="24"/>
  <c r="F245" i="32"/>
  <c r="E276" i="32"/>
  <c r="C192" i="32"/>
  <c r="D131" i="32"/>
  <c r="F281" i="26"/>
  <c r="B175" i="25"/>
  <c r="C412" i="25"/>
  <c r="D551" i="24"/>
  <c r="G278" i="25"/>
  <c r="D547" i="24"/>
  <c r="C411" i="25"/>
  <c r="D543" i="24"/>
  <c r="D308" i="26"/>
  <c r="C626" i="24"/>
  <c r="C513" i="26"/>
  <c r="E675" i="24"/>
  <c r="C135" i="32"/>
  <c r="C154" i="32"/>
  <c r="C543" i="24"/>
  <c r="B154" i="32"/>
  <c r="B55" i="25"/>
  <c r="C331" i="24"/>
  <c r="E39" i="25"/>
  <c r="C307" i="24"/>
  <c r="B21" i="25"/>
  <c r="D309" i="24"/>
  <c r="E626" i="32"/>
  <c r="D386" i="24"/>
  <c r="C599" i="32"/>
  <c r="D362" i="24"/>
  <c r="D640" i="32"/>
  <c r="C472" i="24"/>
  <c r="C74" i="23"/>
  <c r="D383" i="23"/>
  <c r="E555" i="22"/>
  <c r="D334" i="23"/>
  <c r="D683" i="32"/>
  <c r="C303" i="24"/>
  <c r="D679" i="32"/>
  <c r="E678" i="24"/>
  <c r="E639" i="32"/>
  <c r="E281" i="24"/>
  <c r="D558" i="32"/>
  <c r="C385" i="24"/>
  <c r="D554" i="32"/>
  <c r="C629" i="27"/>
  <c r="C407" i="27"/>
  <c r="C154" i="26"/>
  <c r="C557" i="25"/>
  <c r="E593" i="24"/>
  <c r="D95" i="24"/>
  <c r="C114" i="24"/>
  <c r="D131" i="24"/>
  <c r="E40" i="25"/>
  <c r="C473" i="32"/>
  <c r="F284" i="25"/>
  <c r="C413" i="25"/>
  <c r="D407" i="25"/>
  <c r="C383" i="32"/>
  <c r="F277" i="25"/>
  <c r="F283" i="25"/>
  <c r="D641" i="26"/>
  <c r="E94" i="32"/>
  <c r="C472" i="32"/>
  <c r="D382" i="32"/>
  <c r="C261" i="32"/>
  <c r="C643" i="32"/>
  <c r="F91" i="32"/>
  <c r="F242" i="32"/>
  <c r="B172" i="32"/>
  <c r="D279" i="32"/>
  <c r="D505" i="23"/>
  <c r="B190" i="25"/>
  <c r="D598" i="24"/>
  <c r="C594" i="23"/>
  <c r="E676" i="25"/>
  <c r="B20" i="32"/>
  <c r="E635" i="23"/>
  <c r="G92" i="25"/>
  <c r="D501" i="24"/>
  <c r="E627" i="24"/>
  <c r="C113" i="32"/>
  <c r="E632" i="23"/>
  <c r="C635" i="32"/>
  <c r="D211" i="24"/>
  <c r="C440" i="32"/>
  <c r="C358" i="24"/>
  <c r="C585" i="25"/>
  <c r="G282" i="24"/>
  <c r="E680" i="32"/>
  <c r="C597" i="23"/>
  <c r="E510" i="32"/>
  <c r="C593" i="23"/>
  <c r="C460" i="32"/>
  <c r="C589" i="23"/>
  <c r="C410" i="32"/>
  <c r="D630" i="23"/>
  <c r="D277" i="32"/>
  <c r="E553" i="23"/>
  <c r="E460" i="32"/>
  <c r="E501" i="24"/>
  <c r="E283" i="32"/>
  <c r="C305" i="26"/>
  <c r="D434" i="25"/>
  <c r="D669" i="25"/>
  <c r="C601" i="24"/>
  <c r="C685" i="25"/>
  <c r="C597" i="24"/>
  <c r="E629" i="25"/>
  <c r="C593" i="24"/>
  <c r="E517" i="25"/>
  <c r="D636" i="24"/>
  <c r="D599" i="25"/>
  <c r="E557" i="24"/>
  <c r="D40" i="32"/>
  <c r="B263" i="32"/>
  <c r="F136" i="32"/>
  <c r="D244" i="32"/>
  <c r="D335" i="25"/>
  <c r="D380" i="25"/>
  <c r="D333" i="25"/>
  <c r="D633" i="24"/>
  <c r="C510" i="25"/>
  <c r="D629" i="24"/>
  <c r="D410" i="25"/>
  <c r="D558" i="24"/>
  <c r="D282" i="25"/>
  <c r="D601" i="24"/>
  <c r="E284" i="25"/>
  <c r="D546" i="24"/>
  <c r="D681" i="23"/>
  <c r="G136" i="32"/>
  <c r="D281" i="25"/>
  <c r="C190" i="32"/>
  <c r="E552" i="26"/>
  <c r="D542" i="26"/>
  <c r="D441" i="25"/>
  <c r="D678" i="24"/>
  <c r="G282" i="25"/>
  <c r="D674" i="24"/>
  <c r="D440" i="25"/>
  <c r="D670" i="24"/>
  <c r="C93" i="25"/>
  <c r="D502" i="24"/>
  <c r="B227" i="25"/>
  <c r="D593" i="24"/>
  <c r="C337" i="25"/>
  <c r="F206" i="32"/>
  <c r="D228" i="25"/>
  <c r="E38" i="32"/>
  <c r="E594" i="32"/>
  <c r="E506" i="24"/>
  <c r="E590" i="32"/>
  <c r="C439" i="24"/>
  <c r="D511" i="32"/>
  <c r="C436" i="24"/>
  <c r="E554" i="32"/>
  <c r="E505" i="24"/>
  <c r="E550" i="32"/>
  <c r="D473" i="24"/>
  <c r="D550" i="32"/>
  <c r="C337" i="24"/>
  <c r="E517" i="22"/>
  <c r="E277" i="23"/>
  <c r="D680" i="22"/>
  <c r="E474" i="24"/>
  <c r="D387" i="32"/>
  <c r="C277" i="24"/>
  <c r="D363" i="32"/>
  <c r="C245" i="24"/>
  <c r="C331" i="32"/>
  <c r="D363" i="24"/>
  <c r="C259" i="26"/>
  <c r="G280" i="27"/>
  <c r="D600" i="27"/>
  <c r="B154" i="27"/>
  <c r="E466" i="25"/>
  <c r="D631" i="32"/>
  <c r="D676" i="32"/>
  <c r="D512" i="32"/>
  <c r="C463" i="26"/>
  <c r="F284" i="32"/>
  <c r="C331" i="25"/>
  <c r="E500" i="25"/>
  <c r="C588" i="26"/>
  <c r="B173" i="32"/>
  <c r="C550" i="26"/>
  <c r="D356" i="26"/>
  <c r="D329" i="26"/>
  <c r="F39" i="32"/>
  <c r="D92" i="32"/>
  <c r="C41" i="32"/>
  <c r="E131" i="32"/>
  <c r="E114" i="32"/>
  <c r="C559" i="24"/>
  <c r="C551" i="24"/>
  <c r="D685" i="24"/>
  <c r="D134" i="32"/>
  <c r="C387" i="26"/>
  <c r="D211" i="32"/>
  <c r="C552" i="24"/>
  <c r="C245" i="26"/>
  <c r="E467" i="32"/>
  <c r="E559" i="24"/>
  <c r="C75" i="26"/>
  <c r="G92" i="32"/>
  <c r="C432" i="24"/>
  <c r="C278" i="24"/>
  <c r="C19" i="32"/>
  <c r="C586" i="23"/>
  <c r="C332" i="32"/>
  <c r="C73" i="24"/>
  <c r="D415" i="32"/>
  <c r="G131" i="26"/>
  <c r="E633" i="25"/>
  <c r="E554" i="23"/>
  <c r="B37" i="32"/>
  <c r="E550" i="23"/>
  <c r="B227" i="32"/>
  <c r="E546" i="23"/>
  <c r="B193" i="32"/>
  <c r="E542" i="23"/>
  <c r="F40" i="32"/>
  <c r="D546" i="23"/>
  <c r="F132" i="32"/>
  <c r="D637" i="23"/>
  <c r="D584" i="27"/>
  <c r="F136" i="26"/>
  <c r="C191" i="29"/>
  <c r="D303" i="27"/>
  <c r="D135" i="26"/>
  <c r="C626" i="25"/>
  <c r="E506" i="25"/>
  <c r="D332" i="25"/>
  <c r="E550" i="25"/>
  <c r="E94" i="24"/>
  <c r="D330" i="25"/>
  <c r="D458" i="25"/>
  <c r="C434" i="25"/>
  <c r="F134" i="24"/>
  <c r="D363" i="25"/>
  <c r="D328" i="25"/>
  <c r="F209" i="25"/>
  <c r="C601" i="23"/>
  <c r="C553" i="23"/>
  <c r="C545" i="23"/>
  <c r="D677" i="23"/>
  <c r="C643" i="27"/>
  <c r="D225" i="25"/>
  <c r="D559" i="27"/>
  <c r="E276" i="25"/>
  <c r="E132" i="27"/>
  <c r="C171" i="25"/>
  <c r="D669" i="24"/>
  <c r="C679" i="23"/>
  <c r="D90" i="25"/>
  <c r="C156" i="32"/>
  <c r="D474" i="27"/>
  <c r="D38" i="25"/>
  <c r="D505" i="24"/>
  <c r="C598" i="23"/>
  <c r="C585" i="23"/>
  <c r="B57" i="32"/>
  <c r="D591" i="32"/>
  <c r="C386" i="32"/>
  <c r="C357" i="32"/>
  <c r="C385" i="32"/>
  <c r="B155" i="26"/>
  <c r="E639" i="25"/>
  <c r="D92" i="26"/>
  <c r="C680" i="24"/>
  <c r="B39" i="26"/>
  <c r="C676" i="24"/>
  <c r="C682" i="25"/>
  <c r="C672" i="24"/>
  <c r="E548" i="25"/>
  <c r="C589" i="24"/>
  <c r="D551" i="25"/>
  <c r="E636" i="24"/>
  <c r="D472" i="32"/>
  <c r="C433" i="32"/>
  <c r="C641" i="32"/>
  <c r="B259" i="32"/>
  <c r="D542" i="25"/>
  <c r="D502" i="25"/>
  <c r="C114" i="25"/>
  <c r="E507" i="24"/>
  <c r="C680" i="32"/>
  <c r="C500" i="24"/>
  <c r="C676" i="32"/>
  <c r="D472" i="24"/>
  <c r="C593" i="32"/>
  <c r="C333" i="24"/>
  <c r="E640" i="32"/>
  <c r="D460" i="24"/>
  <c r="B58" i="25"/>
  <c r="E681" i="24"/>
  <c r="D206" i="25"/>
  <c r="E596" i="24"/>
  <c r="C502" i="25"/>
  <c r="D441" i="32"/>
  <c r="E556" i="32"/>
  <c r="E509" i="24"/>
  <c r="E552" i="32"/>
  <c r="D475" i="24"/>
  <c r="E548" i="32"/>
  <c r="D471" i="24"/>
  <c r="D548" i="32"/>
  <c r="D334" i="24"/>
  <c r="D639" i="32"/>
  <c r="D459" i="24"/>
  <c r="G113" i="25"/>
  <c r="D500" i="24"/>
  <c r="D37" i="25"/>
  <c r="C355" i="24"/>
  <c r="D558" i="26"/>
  <c r="D242" i="32"/>
  <c r="D627" i="32"/>
  <c r="D406" i="24"/>
  <c r="D556" i="32"/>
  <c r="D382" i="24"/>
  <c r="D552" i="32"/>
  <c r="D358" i="24"/>
  <c r="D595" i="32"/>
  <c r="D228" i="24"/>
  <c r="D684" i="32"/>
  <c r="D302" i="24"/>
  <c r="F39" i="25"/>
  <c r="C363" i="24"/>
  <c r="C41" i="25"/>
  <c r="E209" i="24"/>
  <c r="D330" i="32"/>
  <c r="C461" i="24"/>
  <c r="D306" i="32"/>
  <c r="C310" i="24"/>
  <c r="E513" i="32"/>
  <c r="E135" i="24"/>
  <c r="C276" i="32"/>
  <c r="C207" i="24"/>
  <c r="C546" i="32"/>
  <c r="C135" i="24"/>
  <c r="E209" i="32"/>
  <c r="B41" i="24"/>
  <c r="D386" i="22"/>
  <c r="C626" i="23"/>
  <c r="C360" i="22"/>
  <c r="C303" i="27"/>
  <c r="C511" i="25"/>
  <c r="D467" i="25"/>
  <c r="C637" i="24"/>
  <c r="C515" i="23"/>
  <c r="G91" i="26"/>
  <c r="D557" i="25"/>
  <c r="B229" i="32"/>
  <c r="C280" i="24"/>
  <c r="G244" i="24"/>
  <c r="C643" i="24"/>
  <c r="C639" i="24"/>
  <c r="F280" i="24"/>
  <c r="E244" i="24"/>
  <c r="F282" i="24"/>
  <c r="E514" i="24"/>
  <c r="G242" i="24"/>
  <c r="F209" i="24"/>
  <c r="D132" i="24"/>
  <c r="D550" i="27"/>
  <c r="F115" i="25"/>
  <c r="E458" i="32"/>
  <c r="E593" i="23"/>
  <c r="D282" i="26"/>
  <c r="D388" i="32"/>
  <c r="F92" i="32"/>
  <c r="D549" i="24"/>
  <c r="C283" i="32"/>
  <c r="E592" i="23"/>
  <c r="F38" i="32"/>
  <c r="C514" i="23"/>
  <c r="F209" i="22"/>
  <c r="E278" i="23"/>
  <c r="B190" i="22"/>
  <c r="D501" i="25"/>
  <c r="E39" i="32"/>
  <c r="D465" i="25"/>
  <c r="C20" i="32"/>
  <c r="D190" i="25"/>
  <c r="E547" i="24"/>
  <c r="D278" i="25"/>
  <c r="C636" i="24"/>
  <c r="F243" i="25"/>
  <c r="C632" i="24"/>
  <c r="D307" i="25"/>
  <c r="C549" i="24"/>
  <c r="F276" i="23"/>
  <c r="E112" i="24"/>
  <c r="G208" i="23"/>
  <c r="C551" i="23"/>
  <c r="E93" i="25"/>
  <c r="C592" i="24"/>
  <c r="D245" i="25"/>
  <c r="C588" i="24"/>
  <c r="E135" i="25"/>
  <c r="D680" i="24"/>
  <c r="F37" i="25"/>
  <c r="C435" i="24"/>
  <c r="C11" i="25"/>
  <c r="C411" i="24"/>
  <c r="F11" i="25"/>
  <c r="C512" i="24"/>
  <c r="B55" i="23"/>
  <c r="E460" i="23"/>
  <c r="D11" i="23"/>
  <c r="C472" i="23"/>
  <c r="C590" i="32"/>
  <c r="C627" i="24"/>
  <c r="C586" i="32"/>
  <c r="C558" i="24"/>
  <c r="D674" i="32"/>
  <c r="F281" i="24"/>
  <c r="C467" i="32"/>
  <c r="E90" i="24"/>
  <c r="C463" i="32"/>
  <c r="B74" i="24"/>
  <c r="G283" i="32"/>
  <c r="C190" i="24"/>
  <c r="D684" i="22"/>
  <c r="D440" i="23"/>
  <c r="D635" i="22"/>
  <c r="D130" i="24"/>
  <c r="C432" i="32"/>
  <c r="D280" i="24"/>
  <c r="C408" i="32"/>
  <c r="C259" i="24"/>
  <c r="D458" i="32"/>
  <c r="G134" i="24"/>
  <c r="D356" i="32"/>
  <c r="B156" i="24"/>
  <c r="D332" i="32"/>
  <c r="F113" i="24"/>
  <c r="E471" i="32"/>
  <c r="C94" i="24"/>
  <c r="C411" i="22"/>
  <c r="C115" i="23"/>
  <c r="F283" i="22"/>
  <c r="B59" i="24"/>
  <c r="F208" i="32"/>
  <c r="E636" i="23"/>
  <c r="F135" i="32"/>
  <c r="C459" i="25"/>
  <c r="F114" i="32"/>
  <c r="D334" i="25"/>
  <c r="C678" i="24"/>
  <c r="G283" i="25"/>
  <c r="C674" i="24"/>
  <c r="C245" i="25"/>
  <c r="C591" i="24"/>
  <c r="C412" i="23"/>
  <c r="D41" i="22"/>
  <c r="E243" i="23"/>
  <c r="E91" i="24"/>
  <c r="D380" i="32"/>
  <c r="C504" i="22"/>
  <c r="F130" i="23"/>
  <c r="C587" i="23"/>
  <c r="D227" i="23"/>
  <c r="C669" i="23"/>
  <c r="F113" i="23"/>
  <c r="C384" i="23"/>
  <c r="E11" i="23"/>
  <c r="D601" i="23"/>
  <c r="B58" i="23"/>
  <c r="E515" i="23"/>
  <c r="D91" i="23"/>
  <c r="D407" i="23"/>
  <c r="D191" i="22"/>
  <c r="E90" i="22"/>
  <c r="C678" i="23"/>
  <c r="G284" i="32"/>
  <c r="D584" i="23"/>
  <c r="E460" i="22"/>
  <c r="C544" i="23"/>
  <c r="B263" i="22"/>
  <c r="D354" i="23"/>
  <c r="D207" i="22"/>
  <c r="E511" i="23"/>
  <c r="E92" i="22"/>
  <c r="C505" i="23"/>
  <c r="B77" i="22"/>
  <c r="D678" i="23"/>
  <c r="D227" i="22"/>
  <c r="C356" i="22"/>
  <c r="E502" i="22"/>
  <c r="C173" i="32"/>
  <c r="D463" i="24"/>
  <c r="D441" i="23"/>
  <c r="E514" i="22"/>
  <c r="G90" i="23"/>
  <c r="D414" i="22"/>
  <c r="E134" i="23"/>
  <c r="C331" i="22"/>
  <c r="D189" i="23"/>
  <c r="E468" i="22"/>
  <c r="B19" i="23"/>
  <c r="C439" i="22"/>
  <c r="B23" i="23"/>
  <c r="C328" i="22"/>
  <c r="F92" i="23"/>
  <c r="C589" i="22"/>
  <c r="D632" i="22"/>
  <c r="D95" i="32"/>
  <c r="D39" i="22"/>
  <c r="D244" i="23"/>
  <c r="C677" i="23"/>
  <c r="F110" i="23"/>
  <c r="D506" i="23"/>
  <c r="C22" i="23"/>
  <c r="D684" i="23"/>
  <c r="F39" i="23"/>
  <c r="D412" i="23"/>
  <c r="F133" i="23"/>
  <c r="D388" i="23"/>
  <c r="E642" i="22"/>
  <c r="D475" i="23"/>
  <c r="C94" i="22"/>
  <c r="C90" i="22"/>
  <c r="D511" i="24"/>
  <c r="D507" i="23"/>
  <c r="D208" i="23"/>
  <c r="C517" i="23"/>
  <c r="B20" i="23"/>
  <c r="C408" i="23"/>
  <c r="E91" i="23"/>
  <c r="C460" i="23"/>
  <c r="C674" i="22"/>
  <c r="E510" i="23"/>
  <c r="C670" i="22"/>
  <c r="D504" i="23"/>
  <c r="C587" i="22"/>
  <c r="D382" i="23"/>
  <c r="C23" i="22"/>
  <c r="C77" i="22"/>
  <c r="C56" i="25"/>
  <c r="B37" i="23"/>
  <c r="D432" i="23"/>
  <c r="C76" i="22"/>
  <c r="G111" i="23"/>
  <c r="E555" i="23"/>
  <c r="B175" i="23"/>
  <c r="D631" i="23"/>
  <c r="F243" i="23"/>
  <c r="C360" i="23"/>
  <c r="E598" i="25"/>
  <c r="E593" i="25"/>
  <c r="E469" i="26"/>
  <c r="E209" i="26"/>
  <c r="C675" i="24"/>
  <c r="E639" i="24"/>
  <c r="C594" i="24"/>
  <c r="D680" i="25"/>
  <c r="D511" i="25"/>
  <c r="E601" i="25"/>
  <c r="C11" i="24"/>
  <c r="C362" i="25"/>
  <c r="C601" i="32"/>
  <c r="D638" i="32"/>
  <c r="D210" i="25"/>
  <c r="C361" i="25"/>
  <c r="E545" i="32"/>
  <c r="E685" i="32"/>
  <c r="C544" i="25"/>
  <c r="E504" i="32"/>
  <c r="C516" i="32"/>
  <c r="E468" i="32"/>
  <c r="D305" i="22"/>
  <c r="D590" i="24"/>
  <c r="B175" i="32"/>
  <c r="D135" i="24"/>
  <c r="B229" i="24"/>
  <c r="B21" i="32"/>
  <c r="D229" i="25"/>
  <c r="C628" i="24"/>
  <c r="D281" i="23"/>
  <c r="F90" i="22"/>
  <c r="D305" i="23"/>
  <c r="D543" i="23"/>
  <c r="B22" i="25"/>
  <c r="C673" i="24"/>
  <c r="C242" i="25"/>
  <c r="C669" i="24"/>
  <c r="B225" i="25"/>
  <c r="D635" i="24"/>
  <c r="C207" i="25"/>
  <c r="D512" i="24"/>
  <c r="C154" i="25"/>
  <c r="D508" i="24"/>
  <c r="B77" i="25"/>
  <c r="C387" i="24"/>
  <c r="C134" i="23"/>
  <c r="C542" i="23"/>
  <c r="D93" i="23"/>
  <c r="C333" i="23"/>
  <c r="F110" i="25"/>
  <c r="E601" i="24"/>
  <c r="C91" i="25"/>
  <c r="C550" i="24"/>
  <c r="E551" i="32"/>
  <c r="C548" i="24"/>
  <c r="C638" i="32"/>
  <c r="G277" i="24"/>
  <c r="C634" i="32"/>
  <c r="B262" i="24"/>
  <c r="C551" i="32"/>
  <c r="C359" i="24"/>
  <c r="E638" i="22"/>
  <c r="D471" i="23"/>
  <c r="E592" i="22"/>
  <c r="D281" i="24"/>
  <c r="E515" i="32"/>
  <c r="D191" i="24"/>
  <c r="E507" i="32"/>
  <c r="C467" i="24"/>
  <c r="C633" i="32"/>
  <c r="C334" i="24"/>
  <c r="C629" i="32"/>
  <c r="E242" i="24"/>
  <c r="C544" i="32"/>
  <c r="F210" i="24"/>
  <c r="D308" i="32"/>
  <c r="D94" i="24"/>
  <c r="D355" i="22"/>
  <c r="C95" i="23"/>
  <c r="D362" i="22"/>
  <c r="F112" i="24"/>
  <c r="C306" i="32"/>
  <c r="B23" i="24"/>
  <c r="D280" i="32"/>
  <c r="D91" i="24"/>
  <c r="E514" i="32"/>
  <c r="D558" i="25"/>
  <c r="B155" i="32"/>
  <c r="C458" i="25"/>
  <c r="G135" i="32"/>
  <c r="D634" i="32"/>
  <c r="C362" i="32"/>
  <c r="D600" i="23"/>
  <c r="D629" i="22"/>
  <c r="E470" i="23"/>
  <c r="B227" i="22"/>
  <c r="D463" i="25"/>
  <c r="E673" i="24"/>
  <c r="D406" i="25"/>
  <c r="E669" i="24"/>
  <c r="G279" i="25"/>
  <c r="D675" i="24"/>
  <c r="G208" i="25"/>
  <c r="E637" i="24"/>
  <c r="C156" i="25"/>
  <c r="E633" i="24"/>
  <c r="D132" i="25"/>
  <c r="E548" i="24"/>
  <c r="C226" i="23"/>
  <c r="C559" i="23"/>
  <c r="C131" i="23"/>
  <c r="D589" i="23"/>
  <c r="D133" i="24"/>
  <c r="D636" i="23"/>
  <c r="B156" i="23"/>
  <c r="G280" i="23"/>
  <c r="C135" i="23"/>
  <c r="C464" i="23"/>
  <c r="C599" i="22"/>
  <c r="D438" i="23"/>
  <c r="C632" i="22"/>
  <c r="G279" i="23"/>
  <c r="C628" i="22"/>
  <c r="C277" i="23"/>
  <c r="C545" i="22"/>
  <c r="F281" i="23"/>
  <c r="D131" i="22"/>
  <c r="C358" i="21"/>
  <c r="C260" i="32"/>
  <c r="C466" i="32"/>
  <c r="C512" i="23"/>
  <c r="C440" i="22"/>
  <c r="C359" i="23"/>
  <c r="E511" i="22"/>
  <c r="D355" i="23"/>
  <c r="D132" i="22"/>
  <c r="C112" i="23"/>
  <c r="G111" i="22"/>
  <c r="E516" i="23"/>
  <c r="E94" i="22"/>
  <c r="D384" i="23"/>
  <c r="D94" i="22"/>
  <c r="C437" i="22"/>
  <c r="C208" i="22"/>
  <c r="D245" i="32"/>
  <c r="F41" i="32"/>
  <c r="F209" i="23"/>
  <c r="C544" i="22"/>
  <c r="F95" i="23"/>
  <c r="E506" i="22"/>
  <c r="D503" i="23"/>
  <c r="C306" i="22"/>
  <c r="D516" i="23"/>
  <c r="E244" i="22"/>
  <c r="E509" i="23"/>
  <c r="C227" i="22"/>
  <c r="D389" i="23"/>
  <c r="G130" i="22"/>
  <c r="D598" i="22"/>
  <c r="E546" i="22"/>
  <c r="D589" i="22"/>
  <c r="E278" i="25"/>
  <c r="C259" i="23"/>
  <c r="C20" i="23"/>
  <c r="C468" i="23"/>
  <c r="C682" i="22"/>
  <c r="D284" i="23"/>
  <c r="C636" i="22"/>
  <c r="E282" i="23"/>
  <c r="D503" i="22"/>
  <c r="D360" i="23"/>
  <c r="C685" i="22"/>
  <c r="E281" i="23"/>
  <c r="C600" i="22"/>
  <c r="D408" i="23"/>
  <c r="C357" i="21"/>
  <c r="E131" i="23"/>
  <c r="C175" i="25"/>
  <c r="E39" i="23"/>
  <c r="C21" i="23"/>
  <c r="D335" i="23"/>
  <c r="E626" i="22"/>
  <c r="D459" i="23"/>
  <c r="C557" i="22"/>
  <c r="C436" i="23"/>
  <c r="E633" i="22"/>
  <c r="D674" i="23"/>
  <c r="E629" i="22"/>
  <c r="E500" i="23"/>
  <c r="E544" i="22"/>
  <c r="B226" i="23"/>
  <c r="D355" i="21"/>
  <c r="D673" i="22"/>
  <c r="E462" i="24"/>
  <c r="D502" i="23"/>
  <c r="G245" i="23"/>
  <c r="C637" i="23"/>
  <c r="D133" i="23"/>
  <c r="C278" i="23"/>
  <c r="C38" i="23"/>
  <c r="D303" i="23"/>
  <c r="C595" i="22"/>
  <c r="D414" i="23"/>
  <c r="D685" i="25"/>
  <c r="C680" i="23"/>
  <c r="D41" i="25"/>
  <c r="E136" i="32"/>
  <c r="C209" i="24"/>
  <c r="F93" i="26"/>
  <c r="G210" i="24"/>
  <c r="D512" i="25"/>
  <c r="E633" i="32"/>
  <c r="E544" i="32"/>
  <c r="D276" i="25"/>
  <c r="C513" i="25"/>
  <c r="E470" i="32"/>
  <c r="D309" i="32"/>
  <c r="E683" i="32"/>
  <c r="C467" i="25"/>
  <c r="D357" i="32"/>
  <c r="C500" i="32"/>
  <c r="C626" i="32"/>
  <c r="D461" i="32"/>
  <c r="C93" i="32"/>
  <c r="E506" i="32"/>
  <c r="G283" i="22"/>
  <c r="D412" i="32"/>
  <c r="C131" i="32"/>
  <c r="D329" i="32"/>
  <c r="E131" i="24"/>
  <c r="D545" i="24"/>
  <c r="C131" i="25"/>
  <c r="D504" i="24"/>
  <c r="D282" i="23"/>
  <c r="E676" i="23"/>
  <c r="B171" i="23"/>
  <c r="D468" i="23"/>
  <c r="C76" i="25"/>
  <c r="D357" i="24"/>
  <c r="C40" i="25"/>
  <c r="D333" i="24"/>
  <c r="E630" i="32"/>
  <c r="D410" i="24"/>
  <c r="D551" i="32"/>
  <c r="D407" i="24"/>
  <c r="D547" i="32"/>
  <c r="D383" i="24"/>
  <c r="C630" i="32"/>
  <c r="E680" i="24"/>
  <c r="G95" i="23"/>
  <c r="D356" i="23"/>
  <c r="E673" i="22"/>
  <c r="C334" i="23"/>
  <c r="C671" i="32"/>
  <c r="C308" i="24"/>
  <c r="E643" i="32"/>
  <c r="C284" i="24"/>
  <c r="D629" i="32"/>
  <c r="C409" i="24"/>
  <c r="D506" i="32"/>
  <c r="B155" i="24"/>
  <c r="D502" i="32"/>
  <c r="G135" i="24"/>
  <c r="C459" i="32"/>
  <c r="B56" i="24"/>
  <c r="C596" i="22"/>
  <c r="E471" i="23"/>
  <c r="D441" i="22"/>
  <c r="E41" i="24"/>
  <c r="C284" i="32"/>
  <c r="C39" i="24"/>
  <c r="E281" i="32"/>
  <c r="G11" i="24"/>
  <c r="G114" i="32"/>
  <c r="D552" i="25"/>
  <c r="B260" i="32"/>
  <c r="D415" i="25"/>
  <c r="G243" i="32"/>
  <c r="C227" i="25"/>
  <c r="C133" i="32"/>
  <c r="C634" i="23"/>
  <c r="D436" i="22"/>
  <c r="E585" i="23"/>
  <c r="C281" i="22"/>
  <c r="C439" i="32"/>
  <c r="D334" i="32"/>
  <c r="E676" i="32"/>
  <c r="C505" i="32"/>
  <c r="D136" i="32"/>
  <c r="C206" i="32"/>
  <c r="E542" i="24"/>
  <c r="F94" i="32"/>
  <c r="D550" i="24"/>
  <c r="D91" i="32"/>
  <c r="C466" i="24"/>
  <c r="B191" i="32"/>
  <c r="D668" i="23"/>
  <c r="F131" i="22"/>
  <c r="E507" i="23"/>
  <c r="B156" i="22"/>
  <c r="D207" i="25"/>
  <c r="D591" i="24"/>
  <c r="B174" i="25"/>
  <c r="D587" i="24"/>
  <c r="C37" i="25"/>
  <c r="F283" i="24"/>
  <c r="G11" i="25"/>
  <c r="G284" i="24"/>
  <c r="D131" i="25"/>
  <c r="C282" i="24"/>
  <c r="C674" i="32"/>
  <c r="D470" i="24"/>
  <c r="F111" i="23"/>
  <c r="C357" i="23"/>
  <c r="D92" i="23"/>
  <c r="D332" i="23"/>
  <c r="C388" i="32"/>
  <c r="C542" i="22"/>
  <c r="E551" i="22"/>
  <c r="D310" i="23"/>
  <c r="E584" i="22"/>
  <c r="E467" i="23"/>
  <c r="E556" i="22"/>
  <c r="F278" i="23"/>
  <c r="E473" i="22"/>
  <c r="E207" i="23"/>
  <c r="E469" i="22"/>
  <c r="C280" i="23"/>
  <c r="D329" i="22"/>
  <c r="D190" i="23"/>
  <c r="D336" i="22"/>
  <c r="D189" i="22"/>
  <c r="E553" i="25"/>
  <c r="D627" i="23"/>
  <c r="D597" i="23"/>
  <c r="E135" i="22"/>
  <c r="C262" i="23"/>
  <c r="C207" i="22"/>
  <c r="G94" i="23"/>
  <c r="E547" i="23"/>
  <c r="C175" i="23"/>
  <c r="E629" i="23"/>
  <c r="C153" i="23"/>
  <c r="C596" i="23"/>
  <c r="D131" i="23"/>
  <c r="E684" i="23"/>
  <c r="C432" i="22"/>
  <c r="F281" i="22"/>
  <c r="B22" i="32"/>
  <c r="D136" i="24"/>
  <c r="C592" i="23"/>
  <c r="C359" i="22"/>
  <c r="E462" i="23"/>
  <c r="B191" i="22"/>
  <c r="C474" i="23"/>
  <c r="D280" i="22"/>
  <c r="C311" i="23"/>
  <c r="F279" i="22"/>
  <c r="C303" i="23"/>
  <c r="D245" i="22"/>
  <c r="C441" i="23"/>
  <c r="B76" i="22"/>
  <c r="D473" i="22"/>
  <c r="C382" i="22"/>
  <c r="D432" i="22"/>
  <c r="C599" i="24"/>
  <c r="C40" i="24"/>
  <c r="E588" i="22"/>
  <c r="E504" i="23"/>
  <c r="E641" i="22"/>
  <c r="D409" i="23"/>
  <c r="E500" i="22"/>
  <c r="B38" i="23"/>
  <c r="D382" i="22"/>
  <c r="D225" i="23"/>
  <c r="D358" i="22"/>
  <c r="G209" i="23"/>
  <c r="C475" i="22"/>
  <c r="G243" i="23"/>
  <c r="C114" i="22"/>
  <c r="D130" i="23"/>
  <c r="E556" i="24"/>
  <c r="C440" i="23"/>
  <c r="D679" i="22"/>
  <c r="D228" i="23"/>
  <c r="C584" i="22"/>
  <c r="G282" i="23"/>
  <c r="D385" i="22"/>
  <c r="B228" i="23"/>
  <c r="E513" i="22"/>
  <c r="F277" i="23"/>
  <c r="C505" i="22"/>
  <c r="B259" i="23"/>
  <c r="D363" i="22"/>
  <c r="D112" i="23"/>
  <c r="C73" i="23"/>
  <c r="C19" i="23"/>
  <c r="C682" i="32"/>
  <c r="E634" i="22"/>
  <c r="G92" i="23"/>
  <c r="D508" i="23"/>
  <c r="E547" i="22"/>
  <c r="D302" i="23"/>
  <c r="D671" i="22"/>
  <c r="C208" i="23"/>
  <c r="E552" i="22"/>
  <c r="D586" i="25"/>
  <c r="D471" i="25"/>
  <c r="C358" i="26"/>
  <c r="E642" i="24"/>
  <c r="D39" i="32"/>
  <c r="E635" i="24"/>
  <c r="D463" i="32"/>
  <c r="E589" i="25"/>
  <c r="E554" i="24"/>
  <c r="D554" i="24"/>
  <c r="E91" i="32"/>
  <c r="C407" i="25"/>
  <c r="C381" i="24"/>
  <c r="C470" i="24"/>
  <c r="E600" i="24"/>
  <c r="E245" i="25"/>
  <c r="C507" i="24"/>
  <c r="C354" i="24"/>
  <c r="C545" i="24"/>
  <c r="G111" i="24"/>
  <c r="C471" i="24"/>
  <c r="B263" i="24"/>
  <c r="C156" i="23"/>
  <c r="B192" i="32"/>
  <c r="C153" i="24"/>
  <c r="B57" i="24"/>
  <c r="D439" i="32"/>
  <c r="C503" i="24"/>
  <c r="D543" i="32"/>
  <c r="D359" i="24"/>
  <c r="F131" i="23"/>
  <c r="D682" i="23"/>
  <c r="D626" i="22"/>
  <c r="C469" i="23"/>
  <c r="D584" i="32"/>
  <c r="E463" i="24"/>
  <c r="D515" i="32"/>
  <c r="E459" i="24"/>
  <c r="E558" i="32"/>
  <c r="E513" i="24"/>
  <c r="D670" i="32"/>
  <c r="D277" i="24"/>
  <c r="D601" i="32"/>
  <c r="D245" i="24"/>
  <c r="C639" i="32"/>
  <c r="C133" i="24"/>
  <c r="C677" i="22"/>
  <c r="C260" i="23"/>
  <c r="C556" i="22"/>
  <c r="C305" i="24"/>
  <c r="C363" i="32"/>
  <c r="C193" i="24"/>
  <c r="C355" i="32"/>
  <c r="C509" i="24"/>
  <c r="C384" i="32"/>
  <c r="D244" i="24"/>
  <c r="D434" i="32"/>
  <c r="C132" i="24"/>
  <c r="D410" i="32"/>
  <c r="G114" i="24"/>
  <c r="C510" i="32"/>
  <c r="F206" i="24"/>
  <c r="C471" i="22"/>
  <c r="B227" i="23"/>
  <c r="D474" i="22"/>
  <c r="C414" i="32"/>
  <c r="E284" i="32"/>
  <c r="G279" i="32"/>
  <c r="C279" i="32"/>
  <c r="F281" i="32"/>
  <c r="E502" i="32"/>
  <c r="C585" i="24"/>
  <c r="D227" i="32"/>
  <c r="D632" i="24"/>
  <c r="D209" i="32"/>
  <c r="D597" i="24"/>
  <c r="C56" i="32"/>
  <c r="D434" i="23"/>
  <c r="C558" i="22"/>
  <c r="C407" i="23"/>
  <c r="F40" i="22"/>
  <c r="C175" i="24"/>
  <c r="B40" i="32"/>
  <c r="F40" i="24"/>
  <c r="C21" i="32"/>
  <c r="D641" i="23"/>
  <c r="D93" i="32"/>
  <c r="E133" i="25"/>
  <c r="G91" i="32"/>
  <c r="G130" i="25"/>
  <c r="B77" i="32"/>
  <c r="C262" i="25"/>
  <c r="C670" i="24"/>
  <c r="C281" i="23"/>
  <c r="E37" i="22"/>
  <c r="C513" i="23"/>
  <c r="C57" i="22"/>
  <c r="D628" i="32"/>
  <c r="C460" i="24"/>
  <c r="D559" i="32"/>
  <c r="D439" i="24"/>
  <c r="E586" i="32"/>
  <c r="C415" i="24"/>
  <c r="D507" i="32"/>
  <c r="C412" i="24"/>
  <c r="D503" i="32"/>
  <c r="C388" i="24"/>
  <c r="E627" i="32"/>
  <c r="E243" i="24"/>
  <c r="E677" i="22"/>
  <c r="C358" i="23"/>
  <c r="C673" i="22"/>
  <c r="F133" i="24"/>
  <c r="C130" i="24"/>
  <c r="E113" i="23"/>
  <c r="D676" i="22"/>
  <c r="C307" i="23"/>
  <c r="D409" i="22"/>
  <c r="B261" i="23"/>
  <c r="D435" i="22"/>
  <c r="F135" i="23"/>
  <c r="D558" i="22"/>
  <c r="F37" i="23"/>
  <c r="D542" i="22"/>
  <c r="D136" i="23"/>
  <c r="D410" i="22"/>
  <c r="C58" i="23"/>
  <c r="F114" i="23"/>
  <c r="E640" i="22"/>
  <c r="B171" i="32"/>
  <c r="E243" i="22"/>
  <c r="C276" i="23"/>
  <c r="E679" i="23"/>
  <c r="C193" i="23"/>
  <c r="D639" i="23"/>
  <c r="E114" i="23"/>
  <c r="D587" i="23"/>
  <c r="G115" i="23"/>
  <c r="D439" i="23"/>
  <c r="D111" i="23"/>
  <c r="D415" i="23"/>
  <c r="C57" i="23"/>
  <c r="G277" i="23"/>
  <c r="C91" i="22"/>
  <c r="C11" i="22"/>
  <c r="B225" i="32"/>
  <c r="E111" i="32"/>
  <c r="C410" i="23"/>
  <c r="F243" i="22"/>
  <c r="D473" i="23"/>
  <c r="E130" i="22"/>
  <c r="D328" i="23"/>
  <c r="D112" i="22"/>
  <c r="E473" i="23"/>
  <c r="F130" i="22"/>
  <c r="D433" i="23"/>
  <c r="D113" i="22"/>
  <c r="F280" i="23"/>
  <c r="G136" i="24"/>
  <c r="C458" i="22"/>
  <c r="C515" i="22"/>
  <c r="C671" i="23"/>
  <c r="B262" i="25"/>
  <c r="C355" i="23"/>
  <c r="D433" i="22"/>
  <c r="C154" i="23"/>
  <c r="E591" i="22"/>
  <c r="G132" i="23"/>
  <c r="D639" i="22"/>
  <c r="C56" i="23"/>
  <c r="D412" i="22"/>
  <c r="C55" i="23"/>
  <c r="C362" i="22"/>
  <c r="E551" i="23"/>
  <c r="G206" i="22"/>
  <c r="D39" i="23"/>
  <c r="D636" i="22"/>
  <c r="C190" i="25"/>
  <c r="C153" i="25"/>
  <c r="F210" i="23"/>
  <c r="D554" i="22"/>
  <c r="E244" i="23"/>
  <c r="C459" i="22"/>
  <c r="C157" i="23"/>
  <c r="D462" i="22"/>
  <c r="C591" i="23"/>
  <c r="C225" i="22"/>
  <c r="E559" i="23"/>
  <c r="E209" i="22"/>
  <c r="C642" i="23"/>
  <c r="C472" i="22"/>
  <c r="C672" i="22"/>
  <c r="E683" i="22"/>
  <c r="E598" i="22"/>
  <c r="E503" i="24"/>
  <c r="E514" i="23"/>
  <c r="D515" i="22"/>
  <c r="G110" i="23"/>
  <c r="D672" i="22"/>
  <c r="D280" i="23"/>
  <c r="E505" i="22"/>
  <c r="C207" i="23"/>
  <c r="C669" i="25"/>
  <c r="G111" i="25"/>
  <c r="D225" i="26"/>
  <c r="D136" i="26"/>
  <c r="E93" i="24"/>
  <c r="C22" i="26"/>
  <c r="E92" i="32"/>
  <c r="D360" i="32"/>
  <c r="E277" i="24"/>
  <c r="D467" i="24"/>
  <c r="D599" i="24"/>
  <c r="D39" i="24"/>
  <c r="D276" i="24"/>
  <c r="B191" i="24"/>
  <c r="D335" i="24"/>
  <c r="E549" i="23"/>
  <c r="C227" i="24"/>
  <c r="B227" i="24"/>
  <c r="E597" i="24"/>
  <c r="G136" i="26"/>
  <c r="E601" i="32"/>
  <c r="D192" i="32"/>
  <c r="D410" i="23"/>
  <c r="F134" i="32"/>
  <c r="C677" i="32"/>
  <c r="C360" i="32"/>
  <c r="G93" i="24"/>
  <c r="C361" i="24"/>
  <c r="D597" i="32"/>
  <c r="D242" i="24"/>
  <c r="D588" i="22"/>
  <c r="G130" i="23"/>
  <c r="D516" i="22"/>
  <c r="C311" i="24"/>
  <c r="E670" i="32"/>
  <c r="D114" i="24"/>
  <c r="E587" i="32"/>
  <c r="E591" i="24"/>
  <c r="D500" i="32"/>
  <c r="C382" i="24"/>
  <c r="C548" i="32"/>
  <c r="C262" i="24"/>
  <c r="C511" i="32"/>
  <c r="F245" i="24"/>
  <c r="D386" i="32"/>
  <c r="C112" i="24"/>
  <c r="E678" i="22"/>
  <c r="D191" i="23"/>
  <c r="E589" i="22"/>
  <c r="C57" i="24"/>
  <c r="E459" i="32"/>
  <c r="E40" i="24"/>
  <c r="C436" i="32"/>
  <c r="C38" i="24"/>
  <c r="E245" i="32"/>
  <c r="E37" i="24"/>
  <c r="C462" i="32"/>
  <c r="E630" i="23"/>
  <c r="D414" i="32"/>
  <c r="C592" i="26"/>
  <c r="B228" i="32"/>
  <c r="E543" i="23"/>
  <c r="C189" i="22"/>
  <c r="D552" i="23"/>
  <c r="C229" i="22"/>
  <c r="C414" i="24"/>
  <c r="G208" i="32"/>
  <c r="F131" i="24"/>
  <c r="C175" i="32"/>
  <c r="E557" i="23"/>
  <c r="D130" i="32"/>
  <c r="D411" i="25"/>
  <c r="C111" i="32"/>
  <c r="C302" i="25"/>
  <c r="G93" i="32"/>
  <c r="E113" i="25"/>
  <c r="D208" i="32"/>
  <c r="D435" i="23"/>
  <c r="F41" i="22"/>
  <c r="D336" i="23"/>
  <c r="B20" i="22"/>
  <c r="G115" i="25"/>
  <c r="D626" i="24"/>
  <c r="C113" i="25"/>
  <c r="D557" i="24"/>
  <c r="E511" i="25"/>
  <c r="E584" i="24"/>
  <c r="C95" i="25"/>
  <c r="D507" i="24"/>
  <c r="C92" i="25"/>
  <c r="D503" i="24"/>
  <c r="C134" i="25"/>
  <c r="E629" i="24"/>
  <c r="G11" i="23"/>
  <c r="D551" i="23"/>
  <c r="B263" i="23"/>
  <c r="E668" i="23"/>
  <c r="D682" i="32"/>
  <c r="C475" i="24"/>
  <c r="D678" i="32"/>
  <c r="C438" i="24"/>
  <c r="C471" i="32"/>
  <c r="C93" i="24"/>
  <c r="C508" i="32"/>
  <c r="D387" i="24"/>
  <c r="E500" i="32"/>
  <c r="C281" i="24"/>
  <c r="E684" i="32"/>
  <c r="F244" i="24"/>
  <c r="E593" i="22"/>
  <c r="D110" i="23"/>
  <c r="C643" i="22"/>
  <c r="D466" i="32"/>
  <c r="C380" i="32"/>
  <c r="B190" i="23"/>
  <c r="D307" i="22"/>
  <c r="B77" i="23"/>
  <c r="D466" i="22"/>
  <c r="D547" i="23"/>
  <c r="C335" i="22"/>
  <c r="E544" i="23"/>
  <c r="E281" i="22"/>
  <c r="D643" i="23"/>
  <c r="G278" i="22"/>
  <c r="E601" i="23"/>
  <c r="D381" i="22"/>
  <c r="C630" i="22"/>
  <c r="C683" i="22"/>
  <c r="C598" i="22"/>
  <c r="C596" i="32"/>
  <c r="C509" i="23"/>
  <c r="C133" i="23"/>
  <c r="D464" i="23"/>
  <c r="B74" i="23"/>
  <c r="D311" i="23"/>
  <c r="E543" i="22"/>
  <c r="D593" i="23"/>
  <c r="C553" i="22"/>
  <c r="C387" i="23"/>
  <c r="C549" i="22"/>
  <c r="D337" i="23"/>
  <c r="D592" i="22"/>
  <c r="E133" i="23"/>
  <c r="C110" i="22"/>
  <c r="D363" i="21"/>
  <c r="C598" i="24"/>
  <c r="E284" i="23"/>
  <c r="C284" i="23"/>
  <c r="F95" i="22"/>
  <c r="C511" i="23"/>
  <c r="C154" i="24"/>
  <c r="E210" i="23"/>
  <c r="C638" i="23"/>
  <c r="B153" i="23"/>
  <c r="D556" i="23"/>
  <c r="D134" i="23"/>
  <c r="D548" i="23"/>
  <c r="B155" i="23"/>
  <c r="C548" i="23"/>
  <c r="C243" i="22"/>
  <c r="E242" i="22"/>
  <c r="C114" i="32"/>
  <c r="C595" i="24"/>
  <c r="E92" i="23"/>
  <c r="D470" i="22"/>
  <c r="E638" i="23"/>
  <c r="E245" i="22"/>
  <c r="E552" i="23"/>
  <c r="C284" i="22"/>
  <c r="D437" i="23"/>
  <c r="C136" i="22"/>
  <c r="D413" i="23"/>
  <c r="E133" i="22"/>
  <c r="D670" i="23"/>
  <c r="D276" i="22"/>
  <c r="D501" i="22"/>
  <c r="D593" i="22"/>
  <c r="E592" i="24"/>
  <c r="E552" i="24"/>
  <c r="F245" i="23"/>
  <c r="D354" i="22"/>
  <c r="D555" i="23"/>
  <c r="C386" i="22"/>
  <c r="E672" i="23"/>
  <c r="C464" i="22"/>
  <c r="C282" i="23"/>
  <c r="B38" i="22"/>
  <c r="E279" i="23"/>
  <c r="C415" i="22"/>
  <c r="D458" i="23"/>
  <c r="E210" i="22"/>
  <c r="E631" i="22"/>
  <c r="C637" i="22"/>
  <c r="D92" i="25"/>
  <c r="C678" i="32"/>
  <c r="E93" i="23"/>
  <c r="D438" i="22"/>
  <c r="B173" i="23"/>
  <c r="D633" i="22"/>
  <c r="B73" i="23"/>
  <c r="C550" i="22"/>
  <c r="E683" i="23"/>
  <c r="F284" i="22"/>
  <c r="E675" i="23"/>
  <c r="D387" i="26"/>
  <c r="C550" i="25"/>
  <c r="D331" i="25"/>
  <c r="E672" i="24"/>
  <c r="C110" i="32"/>
  <c r="B58" i="32"/>
  <c r="E631" i="24"/>
  <c r="E95" i="24"/>
  <c r="D675" i="25"/>
  <c r="E635" i="25"/>
  <c r="D670" i="25"/>
  <c r="D517" i="23"/>
  <c r="E628" i="32"/>
  <c r="C597" i="32"/>
  <c r="C585" i="32"/>
  <c r="D469" i="25"/>
  <c r="E549" i="32"/>
  <c r="D642" i="32"/>
  <c r="D630" i="32"/>
  <c r="C173" i="25"/>
  <c r="C475" i="32"/>
  <c r="E472" i="32"/>
  <c r="C328" i="32"/>
  <c r="D331" i="22"/>
  <c r="C157" i="24"/>
  <c r="D337" i="24"/>
  <c r="G242" i="32"/>
  <c r="G91" i="25"/>
  <c r="D225" i="24"/>
  <c r="C503" i="32"/>
  <c r="F242" i="24"/>
  <c r="D463" i="22"/>
  <c r="E208" i="23"/>
  <c r="C387" i="22"/>
  <c r="E39" i="24"/>
  <c r="E593" i="32"/>
  <c r="C37" i="24"/>
  <c r="C542" i="32"/>
  <c r="B20" i="24"/>
  <c r="G278" i="32"/>
  <c r="B73" i="24"/>
  <c r="C112" i="32"/>
  <c r="F39" i="24"/>
  <c r="G94" i="32"/>
  <c r="C20" i="24"/>
  <c r="C329" i="32"/>
  <c r="G113" i="24"/>
  <c r="E283" i="22"/>
  <c r="C600" i="23"/>
  <c r="C408" i="22"/>
  <c r="C545" i="32"/>
  <c r="F243" i="32"/>
  <c r="D590" i="32"/>
  <c r="D229" i="32"/>
  <c r="E465" i="32"/>
  <c r="D465" i="32"/>
  <c r="C22" i="32"/>
  <c r="C171" i="32"/>
  <c r="C73" i="32"/>
  <c r="F209" i="32"/>
  <c r="E679" i="24"/>
  <c r="C193" i="32"/>
  <c r="C516" i="23"/>
  <c r="F242" i="22"/>
  <c r="G281" i="23"/>
  <c r="E132" i="22"/>
  <c r="C209" i="25"/>
  <c r="E555" i="24"/>
  <c r="E206" i="25"/>
  <c r="E551" i="24"/>
  <c r="F282" i="25"/>
  <c r="C640" i="24"/>
  <c r="C263" i="25"/>
  <c r="D671" i="24"/>
  <c r="C259" i="25"/>
  <c r="D600" i="24"/>
  <c r="C77" i="25"/>
  <c r="C685" i="24"/>
  <c r="G136" i="23"/>
  <c r="E626" i="23"/>
  <c r="D211" i="23"/>
  <c r="E548" i="23"/>
  <c r="C210" i="25"/>
  <c r="D544" i="24"/>
  <c r="B172" i="25"/>
  <c r="D684" i="24"/>
  <c r="C58" i="25"/>
  <c r="C501" i="24"/>
  <c r="D112" i="25"/>
  <c r="E458" i="24"/>
  <c r="E92" i="25"/>
  <c r="D437" i="24"/>
  <c r="D94" i="25"/>
  <c r="E279" i="24"/>
  <c r="B39" i="23"/>
  <c r="D472" i="23"/>
  <c r="C111" i="23"/>
  <c r="E207" i="24"/>
  <c r="G280" i="32"/>
  <c r="C641" i="24"/>
  <c r="C278" i="32"/>
  <c r="C463" i="24"/>
  <c r="D283" i="32"/>
  <c r="F277" i="24"/>
  <c r="E505" i="32"/>
  <c r="F130" i="24"/>
  <c r="E475" i="32"/>
  <c r="D113" i="24"/>
  <c r="C356" i="32"/>
  <c r="D92" i="24"/>
  <c r="C633" i="22"/>
  <c r="C91" i="24"/>
  <c r="G280" i="22"/>
  <c r="G206" i="24"/>
  <c r="D111" i="24"/>
  <c r="E594" i="23"/>
  <c r="D311" i="22"/>
  <c r="E680" i="23"/>
  <c r="C509" i="22"/>
  <c r="D470" i="23"/>
  <c r="B172" i="22"/>
  <c r="C354" i="23"/>
  <c r="C193" i="22"/>
  <c r="C330" i="23"/>
  <c r="B175" i="22"/>
  <c r="C439" i="23"/>
  <c r="B73" i="22"/>
  <c r="C242" i="27"/>
  <c r="G279" i="24"/>
  <c r="C228" i="26"/>
  <c r="E472" i="27"/>
  <c r="C440" i="24"/>
  <c r="D632" i="25"/>
  <c r="E554" i="25"/>
  <c r="B77" i="24"/>
  <c r="E637" i="32"/>
  <c r="E629" i="32"/>
  <c r="C592" i="32"/>
  <c r="D95" i="25"/>
  <c r="E474" i="32"/>
  <c r="E466" i="32"/>
  <c r="D437" i="32"/>
  <c r="E598" i="32"/>
  <c r="D381" i="32"/>
  <c r="D333" i="32"/>
  <c r="C282" i="32"/>
  <c r="C543" i="32"/>
  <c r="G281" i="32"/>
  <c r="C229" i="32"/>
  <c r="F278" i="32"/>
  <c r="C260" i="22"/>
  <c r="C92" i="26"/>
  <c r="C412" i="32"/>
  <c r="D383" i="32"/>
  <c r="C336" i="32"/>
  <c r="C95" i="24"/>
  <c r="C92" i="32"/>
  <c r="C23" i="24"/>
  <c r="D308" i="22"/>
  <c r="D592" i="23"/>
  <c r="E503" i="22"/>
  <c r="D11" i="25"/>
  <c r="G111" i="32"/>
  <c r="C23" i="25"/>
  <c r="G95" i="32"/>
  <c r="D408" i="32"/>
  <c r="E243" i="32"/>
  <c r="C361" i="32"/>
  <c r="C464" i="32"/>
  <c r="C409" i="32"/>
  <c r="D406" i="32"/>
  <c r="C263" i="32"/>
  <c r="D193" i="32"/>
  <c r="D381" i="23"/>
  <c r="E113" i="22"/>
  <c r="C434" i="23"/>
  <c r="D277" i="22"/>
  <c r="D332" i="24"/>
  <c r="D115" i="32"/>
  <c r="E469" i="24"/>
  <c r="F111" i="32"/>
  <c r="C76" i="24"/>
  <c r="D11" i="32"/>
  <c r="D542" i="23"/>
  <c r="C90" i="32"/>
  <c r="C631" i="23"/>
  <c r="G276" i="32"/>
  <c r="C277" i="25"/>
  <c r="C77" i="32"/>
  <c r="E517" i="23"/>
  <c r="B174" i="22"/>
  <c r="C189" i="23"/>
  <c r="B19" i="22"/>
  <c r="C90" i="25"/>
  <c r="D643" i="24"/>
  <c r="C59" i="25"/>
  <c r="D639" i="24"/>
  <c r="C157" i="25"/>
  <c r="D516" i="24"/>
  <c r="D133" i="25"/>
  <c r="E670" i="24"/>
  <c r="B39" i="25"/>
  <c r="E587" i="24"/>
  <c r="C38" i="25"/>
  <c r="D413" i="24"/>
  <c r="C172" i="23"/>
  <c r="C304" i="23"/>
  <c r="D41" i="23"/>
  <c r="D359" i="23"/>
  <c r="E559" i="32"/>
  <c r="D283" i="24"/>
  <c r="E555" i="32"/>
  <c r="C633" i="24"/>
  <c r="C642" i="32"/>
  <c r="E280" i="24"/>
  <c r="D671" i="32"/>
  <c r="C514" i="24"/>
  <c r="D600" i="32"/>
  <c r="C506" i="24"/>
  <c r="C683" i="32"/>
  <c r="C380" i="24"/>
  <c r="D630" i="22"/>
  <c r="C473" i="23"/>
  <c r="D584" i="22"/>
  <c r="F136" i="24"/>
  <c r="G134" i="32"/>
  <c r="C156" i="24"/>
  <c r="C132" i="32"/>
  <c r="E547" i="25"/>
  <c r="F277" i="32"/>
  <c r="C668" i="32"/>
  <c r="C631" i="32"/>
  <c r="C589" i="32"/>
  <c r="C468" i="32"/>
  <c r="D544" i="32"/>
  <c r="C434" i="32"/>
  <c r="E633" i="23"/>
  <c r="C434" i="22"/>
  <c r="D357" i="23"/>
  <c r="G110" i="22"/>
  <c r="D462" i="32"/>
  <c r="D501" i="32"/>
  <c r="D386" i="23"/>
  <c r="D242" i="22"/>
  <c r="E276" i="23"/>
  <c r="E112" i="22"/>
  <c r="C471" i="23"/>
  <c r="D93" i="22"/>
  <c r="G242" i="23"/>
  <c r="C133" i="22"/>
  <c r="C225" i="23"/>
  <c r="D110" i="22"/>
  <c r="C435" i="23"/>
  <c r="B74" i="22"/>
  <c r="D550" i="22"/>
  <c r="D335" i="22"/>
  <c r="B40" i="24"/>
  <c r="D643" i="32"/>
  <c r="D514" i="23"/>
  <c r="D512" i="22"/>
  <c r="F207" i="23"/>
  <c r="C514" i="22"/>
  <c r="C210" i="23"/>
  <c r="D544" i="22"/>
  <c r="B57" i="23"/>
  <c r="D458" i="22"/>
  <c r="D95" i="23"/>
  <c r="D434" i="22"/>
  <c r="F91" i="23"/>
  <c r="D356" i="22"/>
  <c r="G131" i="23"/>
  <c r="C668" i="22"/>
  <c r="C585" i="22"/>
  <c r="B226" i="24"/>
  <c r="D510" i="23"/>
  <c r="C75" i="23"/>
  <c r="C309" i="23"/>
  <c r="C173" i="23"/>
  <c r="C502" i="23"/>
  <c r="D549" i="22"/>
  <c r="C438" i="23"/>
  <c r="D600" i="22"/>
  <c r="D192" i="23"/>
  <c r="D596" i="22"/>
  <c r="C136" i="23"/>
  <c r="C681" i="22"/>
  <c r="D277" i="23"/>
  <c r="E115" i="22"/>
  <c r="C19" i="21"/>
  <c r="F110" i="32"/>
  <c r="D638" i="24"/>
  <c r="C279" i="23"/>
  <c r="C115" i="22"/>
  <c r="C361" i="23"/>
  <c r="C175" i="22"/>
  <c r="E245" i="23"/>
  <c r="C157" i="22"/>
  <c r="C356" i="23"/>
  <c r="B19" i="24"/>
  <c r="C308" i="23"/>
  <c r="C58" i="24"/>
  <c r="D278" i="23"/>
  <c r="C74" i="24"/>
  <c r="D380" i="22"/>
  <c r="E276" i="22"/>
  <c r="E588" i="24"/>
  <c r="D556" i="24"/>
  <c r="C383" i="23"/>
  <c r="D38" i="22"/>
  <c r="C475" i="23"/>
  <c r="F110" i="22"/>
  <c r="G114" i="23"/>
  <c r="G115" i="22"/>
  <c r="C331" i="23"/>
  <c r="G133" i="24"/>
  <c r="F282" i="23"/>
  <c r="F94" i="24"/>
  <c r="C174" i="23"/>
  <c r="E634" i="23"/>
  <c r="G210" i="22"/>
  <c r="C501" i="22"/>
  <c r="C75" i="25"/>
  <c r="C595" i="32"/>
  <c r="E466" i="23"/>
  <c r="G207" i="22"/>
  <c r="D362" i="23"/>
  <c r="D210" i="22"/>
  <c r="C335" i="23"/>
  <c r="C383" i="22"/>
  <c r="C467" i="23"/>
  <c r="C75" i="22"/>
  <c r="C627" i="29"/>
  <c r="E558" i="24"/>
  <c r="E515" i="24"/>
  <c r="C679" i="24"/>
  <c r="D585" i="23"/>
  <c r="D626" i="23"/>
  <c r="D361" i="23"/>
  <c r="C463" i="25"/>
  <c r="G278" i="23"/>
  <c r="C559" i="32"/>
  <c r="D683" i="22"/>
  <c r="D331" i="32"/>
  <c r="D459" i="22"/>
  <c r="C259" i="32"/>
  <c r="C56" i="22"/>
  <c r="C682" i="23"/>
  <c r="C280" i="22"/>
  <c r="C155" i="23"/>
  <c r="C555" i="23"/>
  <c r="C633" i="23"/>
  <c r="C551" i="22"/>
  <c r="F133" i="22"/>
  <c r="E503" i="23"/>
  <c r="C508" i="23"/>
  <c r="F206" i="23"/>
  <c r="G206" i="23"/>
  <c r="G209" i="24"/>
  <c r="E589" i="23"/>
  <c r="E464" i="23"/>
  <c r="C190" i="23"/>
  <c r="C56" i="24"/>
  <c r="E472" i="23"/>
  <c r="C328" i="23"/>
  <c r="D354" i="24"/>
  <c r="D136" i="22"/>
  <c r="D281" i="22"/>
  <c r="C591" i="22"/>
  <c r="D406" i="23"/>
  <c r="D634" i="22"/>
  <c r="C501" i="23"/>
  <c r="C58" i="22"/>
  <c r="F94" i="22"/>
  <c r="D675" i="32"/>
  <c r="E596" i="22"/>
  <c r="C229" i="23"/>
  <c r="D11" i="24"/>
  <c r="C228" i="23"/>
  <c r="E671" i="23"/>
  <c r="B225" i="23"/>
  <c r="E597" i="23"/>
  <c r="C110" i="23"/>
  <c r="D512" i="23"/>
  <c r="D90" i="23"/>
  <c r="C506" i="23"/>
  <c r="C130" i="23"/>
  <c r="C381" i="23"/>
  <c r="C171" i="22"/>
  <c r="B75" i="22"/>
  <c r="D514" i="32"/>
  <c r="E464" i="32"/>
  <c r="E502" i="23"/>
  <c r="F207" i="22"/>
  <c r="C386" i="23"/>
  <c r="D211" i="22"/>
  <c r="C337" i="23"/>
  <c r="D193" i="22"/>
  <c r="D591" i="23"/>
  <c r="C93" i="22"/>
  <c r="E475" i="23"/>
  <c r="D91" i="22"/>
  <c r="E209" i="23"/>
  <c r="B22" i="22"/>
  <c r="D304" i="22"/>
  <c r="D388" i="22"/>
  <c r="C470" i="22"/>
  <c r="B55" i="22"/>
  <c r="B39" i="22"/>
  <c r="E11" i="22"/>
  <c r="C356" i="21"/>
  <c r="D586" i="22"/>
  <c r="C590" i="22"/>
  <c r="D510" i="22"/>
  <c r="C380" i="22"/>
  <c r="D225" i="22"/>
  <c r="C679" i="22"/>
  <c r="E670" i="22"/>
  <c r="C310" i="22"/>
  <c r="F208" i="22"/>
  <c r="C23" i="23"/>
  <c r="B261" i="22"/>
  <c r="B19" i="21"/>
  <c r="F38" i="23"/>
  <c r="B41" i="23"/>
  <c r="D115" i="22"/>
  <c r="D407" i="22"/>
  <c r="D682" i="22"/>
  <c r="C548" i="22"/>
  <c r="D546" i="22"/>
  <c r="C517" i="22"/>
  <c r="F41" i="23"/>
  <c r="C680" i="22"/>
  <c r="C508" i="22"/>
  <c r="C311" i="22"/>
  <c r="E464" i="22"/>
  <c r="E110" i="22"/>
  <c r="F91" i="22"/>
  <c r="E459" i="22"/>
  <c r="C441" i="22"/>
  <c r="C461" i="22"/>
  <c r="D328" i="22"/>
  <c r="C131" i="22"/>
  <c r="E465" i="22"/>
  <c r="E136" i="22"/>
  <c r="G132" i="22"/>
  <c r="C336" i="22"/>
  <c r="B157" i="22"/>
  <c r="C359" i="21"/>
  <c r="D628" i="22"/>
  <c r="D357" i="21"/>
  <c r="C303" i="22"/>
  <c r="C283" i="24"/>
  <c r="E41" i="23"/>
  <c r="C263" i="24"/>
  <c r="C263" i="22"/>
  <c r="D469" i="22"/>
  <c r="F115" i="23"/>
  <c r="C675" i="22"/>
  <c r="F92" i="22"/>
  <c r="E557" i="22"/>
  <c r="B41" i="22"/>
  <c r="D517" i="22"/>
  <c r="D360" i="25"/>
  <c r="E550" i="24"/>
  <c r="C474" i="24"/>
  <c r="D210" i="32"/>
  <c r="F115" i="22"/>
  <c r="F90" i="32"/>
  <c r="C20" i="22"/>
  <c r="C557" i="24"/>
  <c r="C685" i="23"/>
  <c r="C407" i="24"/>
  <c r="C244" i="23"/>
  <c r="D210" i="24"/>
  <c r="C209" i="32"/>
  <c r="C309" i="24"/>
  <c r="C189" i="24"/>
  <c r="E461" i="23"/>
  <c r="C337" i="22"/>
  <c r="D557" i="22"/>
  <c r="D668" i="22"/>
  <c r="D337" i="22"/>
  <c r="C302" i="22"/>
  <c r="B192" i="23"/>
  <c r="F93" i="23"/>
  <c r="F90" i="23"/>
  <c r="C262" i="22"/>
  <c r="D544" i="23"/>
  <c r="C362" i="23"/>
  <c r="D461" i="23"/>
  <c r="C361" i="22"/>
  <c r="C552" i="23"/>
  <c r="D599" i="23"/>
  <c r="C305" i="23"/>
  <c r="E510" i="22"/>
  <c r="E112" i="23"/>
  <c r="D672" i="23"/>
  <c r="C674" i="23"/>
  <c r="E548" i="22"/>
  <c r="C242" i="23"/>
  <c r="D591" i="22"/>
  <c r="G276" i="23"/>
  <c r="C601" i="22"/>
  <c r="D670" i="22"/>
  <c r="E595" i="24"/>
  <c r="C363" i="23"/>
  <c r="G113" i="23"/>
  <c r="E512" i="23"/>
  <c r="D114" i="23"/>
  <c r="D460" i="23"/>
  <c r="G112" i="23"/>
  <c r="D436" i="23"/>
  <c r="D642" i="22"/>
  <c r="E513" i="23"/>
  <c r="D638" i="22"/>
  <c r="C507" i="23"/>
  <c r="E681" i="22"/>
  <c r="C382" i="23"/>
  <c r="F93" i="22"/>
  <c r="G92" i="22"/>
  <c r="B175" i="24"/>
  <c r="D229" i="24"/>
  <c r="C504" i="23"/>
  <c r="E114" i="22"/>
  <c r="F279" i="23"/>
  <c r="C192" i="22"/>
  <c r="C380" i="23"/>
  <c r="C191" i="24"/>
  <c r="B174" i="23"/>
  <c r="C630" i="23"/>
  <c r="E469" i="23"/>
  <c r="E598" i="23"/>
  <c r="F208" i="23"/>
  <c r="D515" i="23"/>
  <c r="E682" i="22"/>
  <c r="E587" i="22"/>
  <c r="C55" i="22"/>
  <c r="C22" i="22"/>
  <c r="D354" i="21"/>
  <c r="C634" i="22"/>
  <c r="E679" i="22"/>
  <c r="D461" i="22"/>
  <c r="C465" i="22"/>
  <c r="D360" i="22"/>
  <c r="D460" i="22"/>
  <c r="B21" i="23"/>
  <c r="C389" i="22"/>
  <c r="C282" i="22"/>
  <c r="D333" i="22"/>
  <c r="C503" i="22"/>
  <c r="D359" i="21"/>
  <c r="E636" i="22"/>
  <c r="D559" i="22"/>
  <c r="E586" i="22"/>
  <c r="D505" i="22"/>
  <c r="D192" i="22"/>
  <c r="E463" i="22"/>
  <c r="C334" i="22"/>
  <c r="C552" i="22"/>
  <c r="C333" i="22"/>
  <c r="D228" i="22"/>
  <c r="D11" i="22"/>
  <c r="E95" i="23"/>
  <c r="E38" i="23"/>
  <c r="C684" i="22"/>
  <c r="C516" i="22"/>
  <c r="C41" i="23"/>
  <c r="C358" i="22"/>
  <c r="E501" i="22"/>
  <c r="D282" i="22"/>
  <c r="C462" i="22"/>
  <c r="D302" i="22"/>
  <c r="F132" i="22"/>
  <c r="C277" i="22"/>
  <c r="E675" i="22"/>
  <c r="E643" i="22"/>
  <c r="E475" i="22"/>
  <c r="C242" i="22"/>
  <c r="C206" i="22"/>
  <c r="C414" i="22"/>
  <c r="E641" i="23"/>
  <c r="C467" i="22"/>
  <c r="E637" i="22"/>
  <c r="D135" i="23"/>
  <c r="D506" i="22"/>
  <c r="D674" i="22"/>
  <c r="D133" i="22"/>
  <c r="F282" i="22"/>
  <c r="D556" i="22"/>
  <c r="D111" i="22"/>
  <c r="E597" i="22"/>
  <c r="E40" i="22"/>
  <c r="B155" i="22"/>
  <c r="F37" i="22"/>
  <c r="D632" i="23"/>
  <c r="D628" i="23"/>
  <c r="G284" i="23"/>
  <c r="C306" i="23"/>
  <c r="D226" i="22"/>
  <c r="D678" i="22"/>
  <c r="D552" i="22"/>
  <c r="D130" i="22"/>
  <c r="E594" i="22"/>
  <c r="C643" i="25"/>
  <c r="C515" i="24"/>
  <c r="C462" i="24"/>
  <c r="F95" i="32"/>
  <c r="E500" i="24"/>
  <c r="E673" i="23"/>
  <c r="C465" i="25"/>
  <c r="D355" i="25"/>
  <c r="E638" i="32"/>
  <c r="C555" i="32"/>
  <c r="D637" i="32"/>
  <c r="D307" i="32"/>
  <c r="E244" i="32"/>
  <c r="D207" i="32"/>
  <c r="G112" i="24"/>
  <c r="D596" i="23"/>
  <c r="C132" i="22"/>
  <c r="C363" i="22"/>
  <c r="C283" i="22"/>
  <c r="D413" i="22"/>
  <c r="E627" i="22"/>
  <c r="E669" i="22"/>
  <c r="D504" i="22"/>
  <c r="D471" i="22"/>
  <c r="G209" i="22"/>
  <c r="G134" i="23"/>
  <c r="B154" i="23"/>
  <c r="C191" i="23"/>
  <c r="G134" i="22"/>
  <c r="D279" i="23"/>
  <c r="D193" i="23"/>
  <c r="B75" i="23"/>
  <c r="G11" i="22"/>
  <c r="E501" i="23"/>
  <c r="D680" i="23"/>
  <c r="G244" i="23"/>
  <c r="D387" i="22"/>
  <c r="D115" i="23"/>
  <c r="C435" i="22"/>
  <c r="B22" i="23"/>
  <c r="D37" i="23"/>
  <c r="F94" i="23"/>
  <c r="E635" i="32"/>
  <c r="C592" i="22"/>
  <c r="B76" i="23"/>
  <c r="D308" i="23"/>
  <c r="D553" i="22"/>
  <c r="C461" i="23"/>
  <c r="D507" i="22"/>
  <c r="C411" i="23"/>
  <c r="D599" i="22"/>
  <c r="C261" i="23"/>
  <c r="D595" i="22"/>
  <c r="F244" i="23"/>
  <c r="C629" i="22"/>
  <c r="D113" i="23"/>
  <c r="D551" i="22"/>
  <c r="C554" i="22"/>
  <c r="D355" i="32"/>
  <c r="E461" i="22"/>
  <c r="D243" i="23"/>
  <c r="C19" i="24"/>
  <c r="C171" i="23"/>
  <c r="D679" i="23"/>
  <c r="G93" i="23"/>
  <c r="D500" i="23"/>
  <c r="C90" i="23"/>
  <c r="C413" i="23"/>
  <c r="E40" i="23"/>
  <c r="C389" i="23"/>
  <c r="B40" i="23"/>
  <c r="E508" i="23"/>
  <c r="C259" i="22"/>
  <c r="D243" i="22"/>
  <c r="E558" i="22"/>
  <c r="E474" i="22"/>
  <c r="C210" i="22"/>
  <c r="D631" i="22"/>
  <c r="E509" i="22"/>
  <c r="C304" i="22"/>
  <c r="C506" i="22"/>
  <c r="C384" i="22"/>
  <c r="E458" i="22"/>
  <c r="C500" i="22"/>
  <c r="C330" i="22"/>
  <c r="C112" i="22"/>
  <c r="D244" i="22"/>
  <c r="D669" i="22"/>
  <c r="D362" i="21"/>
  <c r="C594" i="22"/>
  <c r="D514" i="22"/>
  <c r="C412" i="22"/>
  <c r="C385" i="22"/>
  <c r="C261" i="22"/>
  <c r="G284" i="22"/>
  <c r="C410" i="22"/>
  <c r="D383" i="22"/>
  <c r="C39" i="22"/>
  <c r="D548" i="22"/>
  <c r="D681" i="22"/>
  <c r="D601" i="22"/>
  <c r="B260" i="22"/>
  <c r="D209" i="22"/>
  <c r="F277" i="22"/>
  <c r="E470" i="22"/>
  <c r="D463" i="23"/>
  <c r="F283" i="23"/>
  <c r="D132" i="23"/>
  <c r="D685" i="22"/>
  <c r="D585" i="22"/>
  <c r="F113" i="22"/>
  <c r="D358" i="21"/>
  <c r="C466" i="22"/>
  <c r="B40" i="22"/>
  <c r="C329" i="22"/>
  <c r="G281" i="22"/>
  <c r="C363" i="21"/>
  <c r="D474" i="24"/>
  <c r="D469" i="24"/>
  <c r="D640" i="23"/>
  <c r="C407" i="22"/>
  <c r="D310" i="22"/>
  <c r="E680" i="22"/>
  <c r="E41" i="22"/>
  <c r="E516" i="22"/>
  <c r="D360" i="21"/>
  <c r="E635" i="22"/>
  <c r="C597" i="22"/>
  <c r="E595" i="22"/>
  <c r="F244" i="32"/>
  <c r="D133" i="32"/>
  <c r="D588" i="24"/>
  <c r="C225" i="32"/>
  <c r="E11" i="32"/>
  <c r="B73" i="32"/>
  <c r="E634" i="24"/>
  <c r="C553" i="24"/>
  <c r="D458" i="24"/>
  <c r="C383" i="24"/>
  <c r="C441" i="24"/>
  <c r="D206" i="24"/>
  <c r="G115" i="32"/>
  <c r="D310" i="24"/>
  <c r="D387" i="23"/>
  <c r="E242" i="23"/>
  <c r="C473" i="22"/>
  <c r="C465" i="23"/>
  <c r="D276" i="23"/>
  <c r="D207" i="23"/>
  <c r="D95" i="22"/>
  <c r="C543" i="23"/>
  <c r="C437" i="23"/>
  <c r="E280" i="23"/>
  <c r="D37" i="22"/>
  <c r="E674" i="22"/>
  <c r="D208" i="22"/>
  <c r="D92" i="22"/>
  <c r="D440" i="22"/>
  <c r="E278" i="22"/>
  <c r="C95" i="22"/>
  <c r="B21" i="22"/>
  <c r="E676" i="22"/>
  <c r="C639" i="22"/>
  <c r="B259" i="22"/>
  <c r="F132" i="23"/>
  <c r="C631" i="22"/>
  <c r="D675" i="23"/>
  <c r="B262" i="22"/>
  <c r="C593" i="22"/>
  <c r="C626" i="22"/>
  <c r="C543" i="22"/>
  <c r="G278" i="24"/>
  <c r="D467" i="23"/>
  <c r="C669" i="22"/>
  <c r="E465" i="23"/>
  <c r="D508" i="22"/>
  <c r="B189" i="23"/>
  <c r="D406" i="22"/>
  <c r="D229" i="23"/>
  <c r="C510" i="22"/>
  <c r="F40" i="23"/>
  <c r="C502" i="22"/>
  <c r="D38" i="23"/>
  <c r="E668" i="22"/>
  <c r="F136" i="23"/>
  <c r="C113" i="23"/>
  <c r="F134" i="23"/>
  <c r="C228" i="24"/>
  <c r="D226" i="23"/>
  <c r="C37" i="23"/>
  <c r="C432" i="23"/>
  <c r="C40" i="23"/>
  <c r="F284" i="23"/>
  <c r="C678" i="22"/>
  <c r="D595" i="23"/>
  <c r="D545" i="22"/>
  <c r="C414" i="23"/>
  <c r="E685" i="22"/>
  <c r="C406" i="23"/>
  <c r="E600" i="22"/>
  <c r="E506" i="23"/>
  <c r="E91" i="22"/>
  <c r="F111" i="22"/>
  <c r="C77" i="23"/>
  <c r="E90" i="23"/>
  <c r="E549" i="22"/>
  <c r="F206" i="22"/>
  <c r="G244" i="22"/>
  <c r="D229" i="22"/>
  <c r="C209" i="22"/>
  <c r="D357" i="22"/>
  <c r="G93" i="22"/>
  <c r="G245" i="22"/>
  <c r="B59" i="22"/>
  <c r="C59" i="22"/>
  <c r="B37" i="22"/>
  <c r="C474" i="22"/>
  <c r="E601" i="22"/>
  <c r="C469" i="22"/>
  <c r="D384" i="22"/>
  <c r="D468" i="22"/>
  <c r="D437" i="22"/>
  <c r="C190" i="22"/>
  <c r="G114" i="22"/>
  <c r="D278" i="22"/>
  <c r="F245" i="22"/>
  <c r="C37" i="22"/>
  <c r="B171" i="22"/>
  <c r="D303" i="22"/>
  <c r="E585" i="22"/>
  <c r="D627" i="22"/>
  <c r="E599" i="22"/>
  <c r="C513" i="22"/>
  <c r="D135" i="22"/>
  <c r="D134" i="22"/>
  <c r="G133" i="22"/>
  <c r="F136" i="22"/>
  <c r="F112" i="22"/>
  <c r="E545" i="22"/>
  <c r="C500" i="21"/>
  <c r="C547" i="23"/>
  <c r="E280" i="22"/>
  <c r="D683" i="23"/>
  <c r="G277" i="22"/>
  <c r="D640" i="22"/>
  <c r="C547" i="22"/>
  <c r="C307" i="32"/>
  <c r="E630" i="22"/>
  <c r="C302" i="23"/>
  <c r="E672" i="22"/>
  <c r="C245" i="23"/>
  <c r="C671" i="22"/>
  <c r="G131" i="22"/>
  <c r="C41" i="22"/>
  <c r="D637" i="22"/>
  <c r="D408" i="22"/>
  <c r="C226" i="22"/>
  <c r="G276" i="22"/>
  <c r="C21" i="22"/>
  <c r="B23" i="22"/>
  <c r="F278" i="22"/>
  <c r="C388" i="23"/>
  <c r="F93" i="24"/>
  <c r="E590" i="23"/>
  <c r="E472" i="22"/>
  <c r="C466" i="23"/>
  <c r="E282" i="22"/>
  <c r="E632" i="22"/>
  <c r="D332" i="22"/>
  <c r="E671" i="22"/>
  <c r="E38" i="22"/>
  <c r="D502" i="22"/>
  <c r="E626" i="25"/>
  <c r="C389" i="24"/>
  <c r="G95" i="24"/>
  <c r="B261" i="32"/>
  <c r="C384" i="24"/>
  <c r="C550" i="23"/>
  <c r="C358" i="25"/>
  <c r="D243" i="25"/>
  <c r="E634" i="32"/>
  <c r="D596" i="32"/>
  <c r="D633" i="32"/>
  <c r="C435" i="32"/>
  <c r="C227" i="32"/>
  <c r="F37" i="32"/>
  <c r="C19" i="22"/>
  <c r="D588" i="23"/>
  <c r="G11" i="32"/>
  <c r="D209" i="23"/>
  <c r="C641" i="23"/>
  <c r="C503" i="23"/>
  <c r="E542" i="22"/>
  <c r="C310" i="23"/>
  <c r="B172" i="23"/>
  <c r="B260" i="23"/>
  <c r="C362" i="21"/>
  <c r="F114" i="22"/>
  <c r="D671" i="23"/>
  <c r="C556" i="23"/>
  <c r="B154" i="22"/>
  <c r="F39" i="22"/>
  <c r="E637" i="23"/>
  <c r="E468" i="23"/>
  <c r="B228" i="22"/>
  <c r="E134" i="22"/>
  <c r="F134" i="22"/>
  <c r="D462" i="23"/>
  <c r="F244" i="22"/>
  <c r="D283" i="23"/>
  <c r="F135" i="22"/>
  <c r="E550" i="22"/>
  <c r="E467" i="22"/>
  <c r="E675" i="32"/>
  <c r="E631" i="32"/>
  <c r="C192" i="23"/>
  <c r="C627" i="22"/>
  <c r="G135" i="23"/>
  <c r="C355" i="22"/>
  <c r="D206" i="23"/>
  <c r="E462" i="22"/>
  <c r="D590" i="22"/>
  <c r="C640" i="22"/>
  <c r="D500" i="22"/>
  <c r="C244" i="22"/>
  <c r="C191" i="22"/>
  <c r="E37" i="23"/>
  <c r="D90" i="22"/>
  <c r="C357" i="22"/>
  <c r="C114" i="23"/>
  <c r="C336" i="23"/>
  <c r="F242" i="23"/>
  <c r="C584" i="23"/>
  <c r="G243" i="22"/>
  <c r="G94" i="22"/>
  <c r="C555" i="22"/>
  <c r="E639" i="22"/>
  <c r="D677" i="22"/>
  <c r="C354" i="21"/>
  <c r="C634" i="25"/>
  <c r="C357" i="24"/>
  <c r="E278" i="24"/>
  <c r="E280" i="32"/>
  <c r="B55" i="32"/>
  <c r="C210" i="32"/>
  <c r="E630" i="24"/>
  <c r="D596" i="24"/>
  <c r="D434" i="24"/>
  <c r="E475" i="24"/>
  <c r="C433" i="24"/>
  <c r="B228" i="24"/>
  <c r="E640" i="24"/>
  <c r="C458" i="23"/>
  <c r="C132" i="23"/>
  <c r="D329" i="23"/>
  <c r="C509" i="32"/>
  <c r="D675" i="22"/>
  <c r="D361" i="22"/>
  <c r="D467" i="22"/>
  <c r="G113" i="32"/>
  <c r="B229" i="23"/>
  <c r="D94" i="23"/>
  <c r="F112" i="23"/>
  <c r="C590" i="23"/>
  <c r="D309" i="23"/>
  <c r="D465" i="23"/>
  <c r="D676" i="23"/>
  <c r="D134" i="25"/>
  <c r="D474" i="23"/>
  <c r="C329" i="23"/>
  <c r="C459" i="23"/>
  <c r="C554" i="24"/>
  <c r="E586" i="23"/>
  <c r="D466" i="23"/>
  <c r="C463" i="23"/>
  <c r="C40" i="22"/>
  <c r="G283" i="23"/>
  <c r="B56" i="22"/>
  <c r="C406" i="22"/>
  <c r="E515" i="22"/>
  <c r="D303" i="24"/>
  <c r="C276" i="24"/>
  <c r="C670" i="23"/>
  <c r="C278" i="22"/>
  <c r="D511" i="23"/>
  <c r="D359" i="22"/>
  <c r="E458" i="23"/>
  <c r="C172" i="22"/>
  <c r="D330" i="23"/>
  <c r="D190" i="22"/>
  <c r="D306" i="23"/>
  <c r="C156" i="22"/>
  <c r="C462" i="23"/>
  <c r="E208" i="22"/>
  <c r="D597" i="22"/>
  <c r="C332" i="22"/>
  <c r="D465" i="22"/>
  <c r="F278" i="24"/>
  <c r="D304" i="23"/>
  <c r="C588" i="22"/>
  <c r="C332" i="23"/>
  <c r="E508" i="22"/>
  <c r="D40" i="23"/>
  <c r="C546" i="22"/>
  <c r="E115" i="23"/>
  <c r="C307" i="22"/>
  <c r="B157" i="23"/>
  <c r="E684" i="22"/>
  <c r="E132" i="23"/>
  <c r="E512" i="22"/>
  <c r="E130" i="23"/>
  <c r="C76" i="23"/>
  <c r="E110" i="23"/>
  <c r="D643" i="22"/>
  <c r="C635" i="22"/>
  <c r="D641" i="22"/>
  <c r="E590" i="22"/>
  <c r="F11" i="22"/>
  <c r="C355" i="21"/>
  <c r="C361" i="21"/>
  <c r="C559" i="22"/>
  <c r="E504" i="22"/>
  <c r="C134" i="22"/>
  <c r="C468" i="22"/>
  <c r="C173" i="22"/>
  <c r="C642" i="22"/>
  <c r="C354" i="22"/>
  <c r="F276" i="22"/>
  <c r="B229" i="22"/>
  <c r="D114" i="22"/>
  <c r="G113" i="22"/>
  <c r="E111" i="22"/>
  <c r="D509" i="22"/>
  <c r="D361" i="21"/>
  <c r="F11" i="23"/>
  <c r="C409" i="22"/>
  <c r="E284" i="22"/>
  <c r="C308" i="22"/>
  <c r="E466" i="22"/>
  <c r="D415" i="22"/>
  <c r="G279" i="22"/>
  <c r="C92" i="22"/>
  <c r="B192" i="22"/>
  <c r="D472" i="22"/>
  <c r="C638" i="22"/>
  <c r="C309" i="22"/>
  <c r="G208" i="22"/>
  <c r="C153" i="22"/>
  <c r="G282" i="22"/>
  <c r="C388" i="22"/>
  <c r="C189" i="32"/>
  <c r="C245" i="22"/>
  <c r="C73" i="22"/>
  <c r="D415" i="24"/>
  <c r="D358" i="23"/>
  <c r="D245" i="23"/>
  <c r="C243" i="23"/>
  <c r="F210" i="22"/>
  <c r="D210" i="23"/>
  <c r="C629" i="23"/>
  <c r="C283" i="23"/>
  <c r="B153" i="25"/>
  <c r="C130" i="25"/>
  <c r="G207" i="23"/>
  <c r="C500" i="23"/>
  <c r="C155" i="22"/>
  <c r="E131" i="22"/>
  <c r="C92" i="23"/>
  <c r="B192" i="24"/>
  <c r="D40" i="22"/>
  <c r="B153" i="22"/>
  <c r="E554" i="22"/>
  <c r="C174" i="22"/>
  <c r="B58" i="22"/>
  <c r="C586" i="22"/>
  <c r="E546" i="24"/>
  <c r="F284" i="24"/>
  <c r="D208" i="24"/>
  <c r="E474" i="23"/>
  <c r="G208" i="24"/>
  <c r="C433" i="23"/>
  <c r="E110" i="25"/>
  <c r="C263" i="23"/>
  <c r="D555" i="32"/>
  <c r="E559" i="22"/>
  <c r="D510" i="32"/>
  <c r="D587" i="22"/>
  <c r="B59" i="32"/>
  <c r="D389" i="22"/>
  <c r="B173" i="22"/>
  <c r="C588" i="23"/>
  <c r="D467" i="32"/>
  <c r="D330" i="22"/>
  <c r="D439" i="22"/>
  <c r="D279" i="22"/>
  <c r="C58" i="32"/>
  <c r="D511" i="22"/>
  <c r="D475" i="22"/>
  <c r="D334" i="22"/>
  <c r="C136" i="25"/>
  <c r="C510" i="23"/>
  <c r="E206" i="23"/>
  <c r="B59" i="23"/>
  <c r="F113" i="25"/>
  <c r="B262" i="23"/>
  <c r="C91" i="23"/>
  <c r="B191" i="23"/>
  <c r="E508" i="24"/>
  <c r="D363" i="23"/>
  <c r="C209" i="23"/>
  <c r="C206" i="23"/>
  <c r="E642" i="23"/>
  <c r="C39" i="23"/>
  <c r="D559" i="23"/>
  <c r="D283" i="22"/>
  <c r="E277" i="22"/>
  <c r="E671" i="32"/>
  <c r="E546" i="32"/>
  <c r="D333" i="23"/>
  <c r="E93" i="22"/>
  <c r="E505" i="23"/>
  <c r="F280" i="22"/>
  <c r="D469" i="23"/>
  <c r="C113" i="22"/>
  <c r="D331" i="23"/>
  <c r="E95" i="22"/>
  <c r="D307" i="23"/>
  <c r="G91" i="22"/>
  <c r="E459" i="23"/>
  <c r="C74" i="22"/>
  <c r="E507" i="22"/>
  <c r="C413" i="22"/>
  <c r="D585" i="32"/>
  <c r="F283" i="32"/>
  <c r="E136" i="23"/>
  <c r="C463" i="22"/>
  <c r="B193" i="23"/>
  <c r="C507" i="22"/>
  <c r="C599" i="23"/>
  <c r="G242" i="22"/>
  <c r="C681" i="23"/>
  <c r="D284" i="22"/>
  <c r="C673" i="23"/>
  <c r="C512" i="22"/>
  <c r="D635" i="23"/>
  <c r="C276" i="22"/>
  <c r="D543" i="22"/>
  <c r="D594" i="22"/>
  <c r="C641" i="22"/>
  <c r="C381" i="22"/>
  <c r="E279" i="22"/>
  <c r="D306" i="22"/>
  <c r="D464" i="22"/>
  <c r="C438" i="22"/>
  <c r="C111" i="22"/>
  <c r="G136" i="22"/>
  <c r="C93" i="23"/>
  <c r="B56" i="23"/>
  <c r="D513" i="22"/>
  <c r="C94" i="23"/>
  <c r="E553" i="22"/>
  <c r="C511" i="22"/>
  <c r="C228" i="22"/>
  <c r="B225" i="22"/>
  <c r="G135" i="22"/>
  <c r="C154" i="22"/>
  <c r="G112" i="22"/>
  <c r="D356" i="21"/>
  <c r="B226" i="22"/>
  <c r="D309" i="22"/>
  <c r="G91" i="23"/>
  <c r="C11" i="23"/>
  <c r="C676" i="22"/>
  <c r="C360" i="21"/>
  <c r="E207" i="22"/>
  <c r="C305" i="22"/>
  <c r="E39" i="22"/>
  <c r="E206" i="22"/>
  <c r="C130" i="22"/>
  <c r="C433" i="22"/>
  <c r="E111" i="23"/>
  <c r="E94" i="23"/>
  <c r="E628" i="22"/>
  <c r="D547" i="22"/>
  <c r="E517" i="24"/>
  <c r="C173" i="24"/>
  <c r="C153" i="32"/>
  <c r="D553" i="24"/>
  <c r="D37" i="24"/>
  <c r="B171" i="24"/>
  <c r="D464" i="24"/>
  <c r="C409" i="23"/>
  <c r="E471" i="22"/>
  <c r="G210" i="23"/>
  <c r="D242" i="23"/>
  <c r="C135" i="22"/>
  <c r="D380" i="23"/>
  <c r="G90" i="22"/>
  <c r="G95" i="22"/>
  <c r="B193" i="22"/>
  <c r="B189" i="22"/>
  <c r="D411" i="22"/>
  <c r="C59" i="23"/>
  <c r="C385" i="23"/>
  <c r="E463" i="23"/>
  <c r="C279" i="22"/>
  <c r="C470" i="23"/>
  <c r="C460" i="22"/>
  <c r="D555" i="22"/>
  <c r="C436" i="22"/>
  <c r="D206" i="22"/>
  <c r="C328" i="21"/>
  <c r="D215" i="22" l="1"/>
  <c r="D576" i="22"/>
  <c r="E484" i="23"/>
  <c r="D424" i="22"/>
  <c r="E189" i="22"/>
  <c r="E193" i="22"/>
  <c r="G96" i="22"/>
  <c r="G105" i="22" s="1"/>
  <c r="D393" i="23"/>
  <c r="E492" i="22"/>
  <c r="D485" i="24"/>
  <c r="D574" i="24"/>
  <c r="E538" i="24"/>
  <c r="D568" i="22"/>
  <c r="E649" i="22"/>
  <c r="C137" i="22"/>
  <c r="C146" i="22" s="1"/>
  <c r="E211" i="22"/>
  <c r="E220" i="22" s="1"/>
  <c r="E360" i="21"/>
  <c r="D322" i="22"/>
  <c r="E225" i="22"/>
  <c r="B234" i="22" s="1"/>
  <c r="E574" i="22"/>
  <c r="D534" i="22"/>
  <c r="D56" i="23"/>
  <c r="D65" i="23" s="1"/>
  <c r="D485" i="22"/>
  <c r="D319" i="22"/>
  <c r="D615" i="22"/>
  <c r="D564" i="22"/>
  <c r="D656" i="23"/>
  <c r="E193" i="23"/>
  <c r="D606" i="32"/>
  <c r="E528" i="22"/>
  <c r="E480" i="23"/>
  <c r="D320" i="23"/>
  <c r="D344" i="23"/>
  <c r="D490" i="23"/>
  <c r="E526" i="23"/>
  <c r="D346" i="23"/>
  <c r="E567" i="32"/>
  <c r="E692" i="32"/>
  <c r="D580" i="23"/>
  <c r="E663" i="23"/>
  <c r="D376" i="23"/>
  <c r="E529" i="24"/>
  <c r="E191" i="23"/>
  <c r="D262" i="23"/>
  <c r="D59" i="23"/>
  <c r="C68" i="23" s="1"/>
  <c r="E211" i="23"/>
  <c r="D347" i="22"/>
  <c r="D496" i="22"/>
  <c r="D532" i="22"/>
  <c r="D452" i="22"/>
  <c r="D343" i="22"/>
  <c r="D488" i="32"/>
  <c r="D173" i="22"/>
  <c r="B182" i="22" s="1"/>
  <c r="D402" i="22"/>
  <c r="D59" i="32"/>
  <c r="D608" i="22"/>
  <c r="D531" i="32"/>
  <c r="E580" i="22"/>
  <c r="D576" i="32"/>
  <c r="E116" i="25"/>
  <c r="E124" i="25" s="1"/>
  <c r="E495" i="23"/>
  <c r="D217" i="24"/>
  <c r="E567" i="24"/>
  <c r="D58" i="22"/>
  <c r="B67" i="22" s="1"/>
  <c r="E575" i="22"/>
  <c r="D153" i="22"/>
  <c r="B162" i="22" s="1"/>
  <c r="E192" i="24"/>
  <c r="C137" i="25"/>
  <c r="C141" i="25" s="1"/>
  <c r="D153" i="25"/>
  <c r="D219" i="23"/>
  <c r="D371" i="23"/>
  <c r="D428" i="24"/>
  <c r="D493" i="22"/>
  <c r="E192" i="22"/>
  <c r="E201" i="22" s="1"/>
  <c r="D428" i="22"/>
  <c r="E487" i="22"/>
  <c r="D530" i="22"/>
  <c r="E229" i="22"/>
  <c r="E238" i="22" s="1"/>
  <c r="F285" i="22"/>
  <c r="F298" i="22" s="1"/>
  <c r="C145" i="22"/>
  <c r="E525" i="22"/>
  <c r="E361" i="21"/>
  <c r="E355" i="21"/>
  <c r="E611" i="22"/>
  <c r="D662" i="22"/>
  <c r="D664" i="22"/>
  <c r="E116" i="23"/>
  <c r="E137" i="23"/>
  <c r="E147" i="23" s="1"/>
  <c r="E533" i="22"/>
  <c r="E705" i="22"/>
  <c r="D157" i="23"/>
  <c r="B166" i="23" s="1"/>
  <c r="E529" i="22"/>
  <c r="D317" i="23"/>
  <c r="D486" i="22"/>
  <c r="D618" i="22"/>
  <c r="D319" i="23"/>
  <c r="D343" i="23"/>
  <c r="E479" i="23"/>
  <c r="D372" i="22"/>
  <c r="D532" i="23"/>
  <c r="D316" i="24"/>
  <c r="E536" i="22"/>
  <c r="D56" i="22"/>
  <c r="D65" i="22" s="1"/>
  <c r="D487" i="23"/>
  <c r="E607" i="23"/>
  <c r="D495" i="23"/>
  <c r="D697" i="23"/>
  <c r="D486" i="23"/>
  <c r="D322" i="23"/>
  <c r="E229" i="23"/>
  <c r="D488" i="22"/>
  <c r="D374" i="22"/>
  <c r="D696" i="22"/>
  <c r="D342" i="23"/>
  <c r="E661" i="24"/>
  <c r="E228" i="24"/>
  <c r="B237" i="24" s="1"/>
  <c r="E496" i="24"/>
  <c r="D447" i="24"/>
  <c r="D617" i="24"/>
  <c r="E651" i="24"/>
  <c r="D55" i="32"/>
  <c r="E354" i="21"/>
  <c r="D698" i="22"/>
  <c r="E660" i="22"/>
  <c r="F246" i="23"/>
  <c r="D521" i="22"/>
  <c r="D611" i="22"/>
  <c r="E483" i="22"/>
  <c r="D215" i="23"/>
  <c r="E652" i="32"/>
  <c r="E696" i="32"/>
  <c r="E488" i="22"/>
  <c r="E571" i="22"/>
  <c r="D483" i="23"/>
  <c r="E228" i="22"/>
  <c r="C237" i="22" s="1"/>
  <c r="E489" i="23"/>
  <c r="E658" i="23"/>
  <c r="D154" i="22"/>
  <c r="B163" i="22" s="1"/>
  <c r="D692" i="23"/>
  <c r="E362" i="21"/>
  <c r="D260" i="23"/>
  <c r="D269" i="23" s="1"/>
  <c r="D172" i="23"/>
  <c r="D181" i="23" s="1"/>
  <c r="E563" i="22"/>
  <c r="D218" i="23"/>
  <c r="D609" i="23"/>
  <c r="D654" i="32"/>
  <c r="D617" i="32"/>
  <c r="E655" i="32"/>
  <c r="D261" i="32"/>
  <c r="D270" i="32" s="1"/>
  <c r="E647" i="25"/>
  <c r="D523" i="22"/>
  <c r="E692" i="22"/>
  <c r="D345" i="22"/>
  <c r="E653" i="22"/>
  <c r="E493" i="22"/>
  <c r="E611" i="23"/>
  <c r="D23" i="22"/>
  <c r="B32" i="22" s="1"/>
  <c r="G285" i="22"/>
  <c r="G292" i="22" s="1"/>
  <c r="D421" i="22"/>
  <c r="D658" i="22"/>
  <c r="E693" i="22"/>
  <c r="E651" i="22"/>
  <c r="D661" i="22"/>
  <c r="D704" i="23"/>
  <c r="E566" i="22"/>
  <c r="E620" i="22"/>
  <c r="D648" i="22"/>
  <c r="E606" i="22"/>
  <c r="D316" i="22"/>
  <c r="D171" i="22"/>
  <c r="D180" i="22" s="1"/>
  <c r="D450" i="22"/>
  <c r="D489" i="22"/>
  <c r="D397" i="22"/>
  <c r="E622" i="22"/>
  <c r="D59" i="22"/>
  <c r="C68" i="22" s="1"/>
  <c r="D370" i="22"/>
  <c r="F211" i="22"/>
  <c r="F215" i="22" s="1"/>
  <c r="E570" i="22"/>
  <c r="E96" i="23"/>
  <c r="E103" i="23" s="1"/>
  <c r="E527" i="23"/>
  <c r="E621" i="22"/>
  <c r="E706" i="22"/>
  <c r="D566" i="22"/>
  <c r="D616" i="23"/>
  <c r="E689" i="22"/>
  <c r="D419" i="22"/>
  <c r="D529" i="22"/>
  <c r="E486" i="23"/>
  <c r="D488" i="23"/>
  <c r="D262" i="22"/>
  <c r="B271" i="22" s="1"/>
  <c r="D696" i="23"/>
  <c r="D259" i="22"/>
  <c r="B268" i="22" s="1"/>
  <c r="E697" i="22"/>
  <c r="D21" i="22"/>
  <c r="B30" i="22" s="1"/>
  <c r="D453" i="22"/>
  <c r="D217" i="22"/>
  <c r="E695" i="22"/>
  <c r="D216" i="23"/>
  <c r="D285" i="23"/>
  <c r="D296" i="23" s="1"/>
  <c r="E246" i="23"/>
  <c r="D400" i="23"/>
  <c r="D323" i="24"/>
  <c r="D215" i="24"/>
  <c r="D479" i="24"/>
  <c r="E655" i="24"/>
  <c r="D73" i="32"/>
  <c r="B82" i="32" s="1"/>
  <c r="D609" i="24"/>
  <c r="E616" i="22"/>
  <c r="E656" i="22"/>
  <c r="E537" i="22"/>
  <c r="E701" i="22"/>
  <c r="D323" i="22"/>
  <c r="D661" i="23"/>
  <c r="D490" i="24"/>
  <c r="D495" i="24"/>
  <c r="E363" i="21"/>
  <c r="G40" i="22"/>
  <c r="D49" i="22" s="1"/>
  <c r="D606" i="22"/>
  <c r="D706" i="22"/>
  <c r="D484" i="23"/>
  <c r="E491" i="22"/>
  <c r="D218" i="22"/>
  <c r="D260" i="22"/>
  <c r="D622" i="22"/>
  <c r="D702" i="22"/>
  <c r="D569" i="22"/>
  <c r="D396" i="22"/>
  <c r="G297" i="22"/>
  <c r="D535" i="22"/>
  <c r="D690" i="22"/>
  <c r="E479" i="22"/>
  <c r="E530" i="22"/>
  <c r="D652" i="22"/>
  <c r="E495" i="22"/>
  <c r="E579" i="22"/>
  <c r="E529" i="23"/>
  <c r="C96" i="23"/>
  <c r="C100" i="23" s="1"/>
  <c r="D521" i="23"/>
  <c r="D700" i="23"/>
  <c r="E482" i="22"/>
  <c r="D368" i="32"/>
  <c r="D572" i="22"/>
  <c r="F252" i="23"/>
  <c r="D616" i="22"/>
  <c r="D620" i="22"/>
  <c r="D528" i="22"/>
  <c r="D574" i="22"/>
  <c r="D321" i="23"/>
  <c r="D76" i="23"/>
  <c r="B85" i="23" s="1"/>
  <c r="E656" i="32"/>
  <c r="D22" i="23"/>
  <c r="D400" i="22"/>
  <c r="D701" i="23"/>
  <c r="E522" i="23"/>
  <c r="D75" i="23"/>
  <c r="D202" i="23"/>
  <c r="C200" i="23"/>
  <c r="D154" i="23"/>
  <c r="D163" i="23" s="1"/>
  <c r="D492" i="22"/>
  <c r="D525" i="22"/>
  <c r="F525" i="22" s="1"/>
  <c r="E690" i="22"/>
  <c r="E648" i="22"/>
  <c r="D426" i="22"/>
  <c r="D617" i="23"/>
  <c r="D216" i="32"/>
  <c r="D320" i="32"/>
  <c r="D658" i="32"/>
  <c r="E659" i="32"/>
  <c r="D368" i="25"/>
  <c r="E694" i="23"/>
  <c r="E521" i="24"/>
  <c r="E615" i="22"/>
  <c r="D137" i="22"/>
  <c r="D145" i="22" s="1"/>
  <c r="D573" i="22"/>
  <c r="D699" i="22"/>
  <c r="D649" i="23"/>
  <c r="D653" i="23"/>
  <c r="D155" i="22"/>
  <c r="B164" i="22" s="1"/>
  <c r="E49" i="22"/>
  <c r="E618" i="22"/>
  <c r="D577" i="22"/>
  <c r="F295" i="22"/>
  <c r="D695" i="22"/>
  <c r="D527" i="22"/>
  <c r="E658" i="22"/>
  <c r="E662" i="23"/>
  <c r="C246" i="22"/>
  <c r="C252" i="22" s="1"/>
  <c r="E496" i="22"/>
  <c r="E664" i="22"/>
  <c r="E696" i="22"/>
  <c r="D315" i="22"/>
  <c r="E522" i="22"/>
  <c r="E484" i="22"/>
  <c r="D526" i="22"/>
  <c r="E607" i="22"/>
  <c r="D580" i="22"/>
  <c r="E657" i="22"/>
  <c r="D346" i="22"/>
  <c r="D21" i="23"/>
  <c r="D30" i="23" s="1"/>
  <c r="D481" i="22"/>
  <c r="D373" i="22"/>
  <c r="D482" i="22"/>
  <c r="E700" i="22"/>
  <c r="E608" i="22"/>
  <c r="E703" i="22"/>
  <c r="D536" i="23"/>
  <c r="E619" i="23"/>
  <c r="E490" i="23"/>
  <c r="D174" i="23"/>
  <c r="E702" i="22"/>
  <c r="D659" i="22"/>
  <c r="E534" i="23"/>
  <c r="D663" i="22"/>
  <c r="D449" i="23"/>
  <c r="D481" i="23"/>
  <c r="E533" i="23"/>
  <c r="E616" i="24"/>
  <c r="D691" i="22"/>
  <c r="G285" i="23"/>
  <c r="G298" i="23" s="1"/>
  <c r="D612" i="22"/>
  <c r="C246" i="23"/>
  <c r="C250" i="23" s="1"/>
  <c r="E569" i="22"/>
  <c r="D693" i="23"/>
  <c r="E531" i="22"/>
  <c r="D620" i="23"/>
  <c r="D482" i="23"/>
  <c r="D565" i="23"/>
  <c r="F96" i="23"/>
  <c r="F103" i="23" s="1"/>
  <c r="D350" i="22"/>
  <c r="D689" i="22"/>
  <c r="D578" i="22"/>
  <c r="E482" i="23"/>
  <c r="D219" i="24"/>
  <c r="F96" i="32"/>
  <c r="F100" i="32" s="1"/>
  <c r="D219" i="32"/>
  <c r="E571" i="24"/>
  <c r="D373" i="25"/>
  <c r="D538" i="22"/>
  <c r="G41" i="22"/>
  <c r="F50" i="22" s="1"/>
  <c r="E578" i="22"/>
  <c r="D490" i="22"/>
  <c r="D649" i="22"/>
  <c r="E359" i="21"/>
  <c r="D157" i="22"/>
  <c r="E486" i="22"/>
  <c r="D341" i="22"/>
  <c r="E480" i="22"/>
  <c r="E116" i="22"/>
  <c r="E121" i="22" s="1"/>
  <c r="E485" i="22"/>
  <c r="D567" i="22"/>
  <c r="D703" i="22"/>
  <c r="D420" i="22"/>
  <c r="G41" i="23"/>
  <c r="E50" i="23" s="1"/>
  <c r="D261" i="22"/>
  <c r="E691" i="22"/>
  <c r="D531" i="22"/>
  <c r="D607" i="22"/>
  <c r="E356" i="21"/>
  <c r="G39" i="22"/>
  <c r="F48" i="22" s="1"/>
  <c r="D55" i="22"/>
  <c r="B64" i="22" s="1"/>
  <c r="D401" i="22"/>
  <c r="D317" i="22"/>
  <c r="D22" i="22"/>
  <c r="B31" i="22" s="1"/>
  <c r="E218" i="23"/>
  <c r="E496" i="23"/>
  <c r="D612" i="23"/>
  <c r="D220" i="22"/>
  <c r="E523" i="23"/>
  <c r="E485" i="32"/>
  <c r="D535" i="32"/>
  <c r="D75" i="22"/>
  <c r="C137" i="23"/>
  <c r="C143" i="23" s="1"/>
  <c r="D96" i="23"/>
  <c r="D103" i="23" s="1"/>
  <c r="D533" i="23"/>
  <c r="C116" i="23"/>
  <c r="C123" i="23" s="1"/>
  <c r="E618" i="23"/>
  <c r="E225" i="23"/>
  <c r="E234" i="23" s="1"/>
  <c r="E692" i="23"/>
  <c r="E617" i="22"/>
  <c r="D696" i="32"/>
  <c r="D655" i="22"/>
  <c r="D419" i="23"/>
  <c r="D147" i="22"/>
  <c r="D367" i="24"/>
  <c r="E493" i="23"/>
  <c r="E485" i="23"/>
  <c r="E610" i="23"/>
  <c r="G211" i="23"/>
  <c r="G219" i="23" s="1"/>
  <c r="F211" i="23"/>
  <c r="F217" i="23" s="1"/>
  <c r="E524" i="23"/>
  <c r="D480" i="22"/>
  <c r="D344" i="32"/>
  <c r="D704" i="22"/>
  <c r="D374" i="23"/>
  <c r="D647" i="23"/>
  <c r="D606" i="23"/>
  <c r="E536" i="24"/>
  <c r="E579" i="24"/>
  <c r="C84" i="22"/>
  <c r="D219" i="22"/>
  <c r="D375" i="23"/>
  <c r="E487" i="23"/>
  <c r="E655" i="23"/>
  <c r="C183" i="23"/>
  <c r="F116" i="22"/>
  <c r="F123" i="22" s="1"/>
  <c r="D577" i="24"/>
  <c r="E609" i="24"/>
  <c r="D393" i="22"/>
  <c r="D291" i="23"/>
  <c r="D19" i="24"/>
  <c r="D28" i="24" s="1"/>
  <c r="E253" i="23"/>
  <c r="D659" i="24"/>
  <c r="F116" i="32"/>
  <c r="D290" i="23"/>
  <c r="C147" i="23"/>
  <c r="D617" i="22"/>
  <c r="D621" i="22"/>
  <c r="D570" i="22"/>
  <c r="C84" i="23"/>
  <c r="D531" i="23"/>
  <c r="E226" i="24"/>
  <c r="C235" i="24" s="1"/>
  <c r="D369" i="22"/>
  <c r="F101" i="23"/>
  <c r="D447" i="22"/>
  <c r="D479" i="22"/>
  <c r="D57" i="23"/>
  <c r="D565" i="22"/>
  <c r="F216" i="23"/>
  <c r="D533" i="22"/>
  <c r="D535" i="23"/>
  <c r="D664" i="32"/>
  <c r="D348" i="22"/>
  <c r="D571" i="22"/>
  <c r="D74" i="22"/>
  <c r="B83" i="22" s="1"/>
  <c r="D116" i="22"/>
  <c r="D126" i="22" s="1"/>
  <c r="C234" i="23"/>
  <c r="G246" i="23"/>
  <c r="G250" i="23" s="1"/>
  <c r="E285" i="23"/>
  <c r="E293" i="23" s="1"/>
  <c r="D246" i="22"/>
  <c r="D252" i="22" s="1"/>
  <c r="D399" i="23"/>
  <c r="D522" i="32"/>
  <c r="D483" i="32"/>
  <c r="G116" i="22"/>
  <c r="G124" i="22" s="1"/>
  <c r="D370" i="23"/>
  <c r="E654" i="23"/>
  <c r="D565" i="32"/>
  <c r="E568" i="25"/>
  <c r="D605" i="22"/>
  <c r="D651" i="22"/>
  <c r="D621" i="32"/>
  <c r="D692" i="32"/>
  <c r="E576" i="32"/>
  <c r="E580" i="32"/>
  <c r="D372" i="23"/>
  <c r="D426" i="24"/>
  <c r="E608" i="24"/>
  <c r="G39" i="25"/>
  <c r="G48" i="25" s="1"/>
  <c r="E691" i="24"/>
  <c r="D537" i="24"/>
  <c r="D660" i="24"/>
  <c r="D664" i="24"/>
  <c r="C96" i="25"/>
  <c r="C104" i="25" s="1"/>
  <c r="D19" i="22"/>
  <c r="B28" i="22" s="1"/>
  <c r="D174" i="22"/>
  <c r="B183" i="22" s="1"/>
  <c r="E538" i="23"/>
  <c r="C96" i="32"/>
  <c r="C100" i="32" s="1"/>
  <c r="D563" i="23"/>
  <c r="F121" i="32"/>
  <c r="E490" i="24"/>
  <c r="D345" i="24"/>
  <c r="D394" i="23"/>
  <c r="D419" i="32"/>
  <c r="D421" i="32"/>
  <c r="E524" i="22"/>
  <c r="D613" i="23"/>
  <c r="D321" i="22"/>
  <c r="D396" i="32"/>
  <c r="D346" i="32"/>
  <c r="D394" i="32"/>
  <c r="E619" i="32"/>
  <c r="D450" i="32"/>
  <c r="E487" i="32"/>
  <c r="E495" i="32"/>
  <c r="E650" i="32"/>
  <c r="E658" i="32"/>
  <c r="E575" i="25"/>
  <c r="D653" i="25"/>
  <c r="E493" i="27"/>
  <c r="C246" i="27"/>
  <c r="C254" i="27" s="1"/>
  <c r="D73" i="22"/>
  <c r="D82" i="22" s="1"/>
  <c r="D175" i="22"/>
  <c r="D184" i="22" s="1"/>
  <c r="D172" i="22"/>
  <c r="D181" i="22" s="1"/>
  <c r="D491" i="23"/>
  <c r="E701" i="23"/>
  <c r="D324" i="22"/>
  <c r="E615" i="23"/>
  <c r="G211" i="24"/>
  <c r="G218" i="24" s="1"/>
  <c r="E496" i="32"/>
  <c r="E526" i="32"/>
  <c r="D493" i="23"/>
  <c r="G39" i="23"/>
  <c r="B48" i="23" s="1"/>
  <c r="D450" i="24"/>
  <c r="E479" i="24"/>
  <c r="D705" i="24"/>
  <c r="D172" i="25"/>
  <c r="B181" i="25" s="1"/>
  <c r="D565" i="24"/>
  <c r="E569" i="23"/>
  <c r="D220" i="23"/>
  <c r="E647" i="23"/>
  <c r="D621" i="24"/>
  <c r="D692" i="24"/>
  <c r="E572" i="24"/>
  <c r="E211" i="25"/>
  <c r="E576" i="24"/>
  <c r="F246" i="22"/>
  <c r="E700" i="24"/>
  <c r="D486" i="32"/>
  <c r="E486" i="32"/>
  <c r="D611" i="32"/>
  <c r="D20" i="24"/>
  <c r="B29" i="24" s="1"/>
  <c r="E614" i="32"/>
  <c r="E217" i="23"/>
  <c r="D484" i="22"/>
  <c r="F246" i="24"/>
  <c r="F250" i="24" s="1"/>
  <c r="G246" i="32"/>
  <c r="G250" i="32" s="1"/>
  <c r="D350" i="24"/>
  <c r="D344" i="22"/>
  <c r="E493" i="32"/>
  <c r="D651" i="32"/>
  <c r="D663" i="32"/>
  <c r="E570" i="32"/>
  <c r="D490" i="25"/>
  <c r="E649" i="32"/>
  <c r="D538" i="23"/>
  <c r="D691" i="25"/>
  <c r="E656" i="25"/>
  <c r="D696" i="25"/>
  <c r="E652" i="24"/>
  <c r="D58" i="32"/>
  <c r="B67" i="32" s="1"/>
  <c r="C116" i="32"/>
  <c r="C126" i="32" s="1"/>
  <c r="E693" i="24"/>
  <c r="D344" i="25"/>
  <c r="D400" i="26"/>
  <c r="E696" i="23"/>
  <c r="E704" i="23"/>
  <c r="D73" i="23"/>
  <c r="D654" i="22"/>
  <c r="D173" i="23"/>
  <c r="B182" i="23" s="1"/>
  <c r="D451" i="22"/>
  <c r="E652" i="22"/>
  <c r="D479" i="23"/>
  <c r="E693" i="23"/>
  <c r="D576" i="23"/>
  <c r="D367" i="22"/>
  <c r="F253" i="23"/>
  <c r="E573" i="24"/>
  <c r="E613" i="24"/>
  <c r="D614" i="22"/>
  <c r="D522" i="22"/>
  <c r="D285" i="22"/>
  <c r="D297" i="22" s="1"/>
  <c r="D691" i="23"/>
  <c r="D426" i="23"/>
  <c r="D450" i="23"/>
  <c r="E573" i="23"/>
  <c r="E659" i="23"/>
  <c r="D491" i="22"/>
  <c r="E246" i="22"/>
  <c r="E253" i="22" s="1"/>
  <c r="C251" i="22"/>
  <c r="D155" i="23"/>
  <c r="D569" i="23"/>
  <c r="D577" i="23"/>
  <c r="D153" i="23"/>
  <c r="B162" i="23" s="1"/>
  <c r="E219" i="23"/>
  <c r="C116" i="22"/>
  <c r="C122" i="22" s="1"/>
  <c r="D613" i="22"/>
  <c r="D350" i="23"/>
  <c r="D614" i="23"/>
  <c r="E564" i="22"/>
  <c r="D324" i="23"/>
  <c r="D74" i="23"/>
  <c r="C83" i="23" s="1"/>
  <c r="D485" i="23"/>
  <c r="C144" i="23"/>
  <c r="D394" i="22"/>
  <c r="E622" i="23"/>
  <c r="D664" i="23"/>
  <c r="E565" i="23"/>
  <c r="D568" i="23"/>
  <c r="D487" i="22"/>
  <c r="D77" i="23"/>
  <c r="B86" i="23" s="1"/>
  <c r="D320" i="22"/>
  <c r="E190" i="23"/>
  <c r="C199" i="23" s="1"/>
  <c r="D487" i="32"/>
  <c r="D116" i="23"/>
  <c r="D125" i="23" s="1"/>
  <c r="E614" i="22"/>
  <c r="E705" i="32"/>
  <c r="E521" i="32"/>
  <c r="D400" i="24"/>
  <c r="D699" i="32"/>
  <c r="D703" i="32"/>
  <c r="E689" i="23"/>
  <c r="D263" i="23"/>
  <c r="B272" i="23" s="1"/>
  <c r="D572" i="23"/>
  <c r="E650" i="24"/>
  <c r="C145" i="25"/>
  <c r="D524" i="24"/>
  <c r="D528" i="24"/>
  <c r="E605" i="24"/>
  <c r="E532" i="25"/>
  <c r="D578" i="24"/>
  <c r="D647" i="24"/>
  <c r="D20" i="22"/>
  <c r="B29" i="22" s="1"/>
  <c r="D349" i="23"/>
  <c r="D448" i="23"/>
  <c r="D217" i="32"/>
  <c r="D424" i="25"/>
  <c r="D137" i="32"/>
  <c r="D148" i="32" s="1"/>
  <c r="E578" i="23"/>
  <c r="D573" i="23"/>
  <c r="C198" i="22"/>
  <c r="E564" i="23"/>
  <c r="D427" i="32"/>
  <c r="E651" i="23"/>
  <c r="E480" i="32"/>
  <c r="E610" i="22"/>
  <c r="D200" i="23"/>
  <c r="E699" i="22"/>
  <c r="D399" i="32"/>
  <c r="D521" i="32"/>
  <c r="E612" i="24"/>
  <c r="E608" i="32"/>
  <c r="E691" i="32"/>
  <c r="D537" i="22"/>
  <c r="G137" i="23"/>
  <c r="G145" i="23" s="1"/>
  <c r="D609" i="22"/>
  <c r="D618" i="32"/>
  <c r="D423" i="23"/>
  <c r="E622" i="32"/>
  <c r="E618" i="24"/>
  <c r="E227" i="24"/>
  <c r="C236" i="24" s="1"/>
  <c r="E570" i="23"/>
  <c r="D348" i="24"/>
  <c r="E191" i="24"/>
  <c r="B200" i="24" s="1"/>
  <c r="D620" i="24"/>
  <c r="D488" i="24"/>
  <c r="D373" i="32"/>
  <c r="E526" i="22"/>
  <c r="D293" i="23"/>
  <c r="D693" i="22"/>
  <c r="G116" i="23"/>
  <c r="G122" i="23" s="1"/>
  <c r="D536" i="22"/>
  <c r="E535" i="23"/>
  <c r="E524" i="24"/>
  <c r="E619" i="22"/>
  <c r="E704" i="22"/>
  <c r="E580" i="23"/>
  <c r="D483" i="22"/>
  <c r="E252" i="23"/>
  <c r="D575" i="22"/>
  <c r="F219" i="23"/>
  <c r="D657" i="22"/>
  <c r="G211" i="22"/>
  <c r="G217" i="22" s="1"/>
  <c r="E572" i="23"/>
  <c r="D425" i="22"/>
  <c r="D660" i="22"/>
  <c r="E612" i="22"/>
  <c r="D446" i="22"/>
  <c r="D262" i="25"/>
  <c r="B271" i="25" s="1"/>
  <c r="D123" i="22"/>
  <c r="D446" i="23"/>
  <c r="E494" i="23"/>
  <c r="D341" i="23"/>
  <c r="E137" i="22"/>
  <c r="E148" i="22" s="1"/>
  <c r="D494" i="23"/>
  <c r="F251" i="22"/>
  <c r="E225" i="32"/>
  <c r="D234" i="32" s="1"/>
  <c r="G290" i="23"/>
  <c r="C66" i="23"/>
  <c r="D428" i="23"/>
  <c r="D121" i="23"/>
  <c r="D452" i="23"/>
  <c r="G125" i="23"/>
  <c r="D608" i="23"/>
  <c r="D660" i="23"/>
  <c r="C202" i="23"/>
  <c r="E700" i="23"/>
  <c r="C285" i="23"/>
  <c r="C297" i="23" s="1"/>
  <c r="E251" i="22"/>
  <c r="D171" i="32"/>
  <c r="B180" i="32" s="1"/>
  <c r="E661" i="22"/>
  <c r="D423" i="22"/>
  <c r="D563" i="22"/>
  <c r="D579" i="22"/>
  <c r="D448" i="22"/>
  <c r="D261" i="23"/>
  <c r="B270" i="23" s="1"/>
  <c r="D422" i="22"/>
  <c r="D697" i="22"/>
  <c r="C137" i="24"/>
  <c r="C142" i="24" s="1"/>
  <c r="E698" i="22"/>
  <c r="E648" i="32"/>
  <c r="D524" i="32"/>
  <c r="D528" i="32"/>
  <c r="E607" i="32"/>
  <c r="D452" i="24"/>
  <c r="D580" i="32"/>
  <c r="D649" i="32"/>
  <c r="D77" i="32"/>
  <c r="C86" i="32" s="1"/>
  <c r="G137" i="25"/>
  <c r="G148" i="25" s="1"/>
  <c r="D662" i="23"/>
  <c r="G40" i="32"/>
  <c r="B49" i="32" s="1"/>
  <c r="F49" i="22"/>
  <c r="D447" i="23"/>
  <c r="D618" i="24"/>
  <c r="D218" i="32"/>
  <c r="D653" i="24"/>
  <c r="E523" i="32"/>
  <c r="D495" i="22"/>
  <c r="E227" i="23"/>
  <c r="B236" i="23" s="1"/>
  <c r="F211" i="24"/>
  <c r="F217" i="24" s="1"/>
  <c r="D423" i="32"/>
  <c r="D447" i="32"/>
  <c r="D622" i="32"/>
  <c r="D691" i="32"/>
  <c r="E534" i="24"/>
  <c r="E579" i="32"/>
  <c r="E480" i="24"/>
  <c r="D536" i="32"/>
  <c r="E484" i="24"/>
  <c r="D605" i="32"/>
  <c r="D647" i="22"/>
  <c r="D703" i="23"/>
  <c r="D372" i="24"/>
  <c r="D564" i="32"/>
  <c r="D452" i="32"/>
  <c r="D57" i="24"/>
  <c r="C66" i="24" s="1"/>
  <c r="E192" i="32"/>
  <c r="C201" i="32" s="1"/>
  <c r="D263" i="24"/>
  <c r="B272" i="24" s="1"/>
  <c r="E621" i="24"/>
  <c r="D575" i="24"/>
  <c r="E575" i="24"/>
  <c r="E610" i="25"/>
  <c r="D484" i="32"/>
  <c r="E656" i="24"/>
  <c r="E663" i="24"/>
  <c r="D492" i="25"/>
  <c r="D607" i="25"/>
  <c r="E573" i="22"/>
  <c r="D692" i="22"/>
  <c r="D315" i="23"/>
  <c r="E568" i="22"/>
  <c r="D529" i="23"/>
  <c r="E655" i="22"/>
  <c r="C82" i="23"/>
  <c r="D122" i="23"/>
  <c r="D376" i="22"/>
  <c r="D259" i="23"/>
  <c r="D268" i="23" s="1"/>
  <c r="E534" i="22"/>
  <c r="D398" i="22"/>
  <c r="D700" i="22"/>
  <c r="E577" i="24"/>
  <c r="D137" i="23"/>
  <c r="D144" i="23" s="1"/>
  <c r="C124" i="22"/>
  <c r="G251" i="23"/>
  <c r="G218" i="23"/>
  <c r="D371" i="22"/>
  <c r="D395" i="22"/>
  <c r="E521" i="22"/>
  <c r="D422" i="23"/>
  <c r="E662" i="22"/>
  <c r="E525" i="23"/>
  <c r="E609" i="22"/>
  <c r="D445" i="22"/>
  <c r="D494" i="22"/>
  <c r="D76" i="22"/>
  <c r="D293" i="22"/>
  <c r="E483" i="23"/>
  <c r="D22" i="32"/>
  <c r="B31" i="32" s="1"/>
  <c r="E705" i="23"/>
  <c r="E650" i="23"/>
  <c r="E568" i="23"/>
  <c r="C271" i="23"/>
  <c r="D618" i="23"/>
  <c r="D648" i="23"/>
  <c r="E574" i="25"/>
  <c r="D198" i="22"/>
  <c r="D349" i="22"/>
  <c r="D199" i="23"/>
  <c r="D342" i="22"/>
  <c r="C293" i="23"/>
  <c r="E490" i="22"/>
  <c r="E216" i="23"/>
  <c r="E494" i="22"/>
  <c r="E577" i="22"/>
  <c r="E488" i="23"/>
  <c r="E605" i="22"/>
  <c r="D323" i="23"/>
  <c r="E572" i="22"/>
  <c r="D345" i="23"/>
  <c r="D491" i="24"/>
  <c r="D608" i="24"/>
  <c r="D174" i="25"/>
  <c r="D183" i="25" s="1"/>
  <c r="D612" i="24"/>
  <c r="D216" i="25"/>
  <c r="D156" i="22"/>
  <c r="C165" i="22" s="1"/>
  <c r="E528" i="23"/>
  <c r="D689" i="23"/>
  <c r="E191" i="32"/>
  <c r="E200" i="32" s="1"/>
  <c r="D571" i="24"/>
  <c r="F104" i="32"/>
  <c r="E563" i="24"/>
  <c r="E697" i="32"/>
  <c r="D347" i="32"/>
  <c r="E606" i="23"/>
  <c r="D449" i="22"/>
  <c r="D428" i="25"/>
  <c r="D260" i="32"/>
  <c r="B269" i="32" s="1"/>
  <c r="D573" i="25"/>
  <c r="D454" i="22"/>
  <c r="E492" i="23"/>
  <c r="D56" i="24"/>
  <c r="D523" i="32"/>
  <c r="D155" i="24"/>
  <c r="D164" i="24" s="1"/>
  <c r="D527" i="32"/>
  <c r="D650" i="32"/>
  <c r="E664" i="32"/>
  <c r="E694" i="22"/>
  <c r="D369" i="23"/>
  <c r="E701" i="24"/>
  <c r="D396" i="24"/>
  <c r="D568" i="32"/>
  <c r="D420" i="24"/>
  <c r="D572" i="32"/>
  <c r="D423" i="24"/>
  <c r="E651" i="32"/>
  <c r="D346" i="24"/>
  <c r="D370" i="24"/>
  <c r="D489" i="23"/>
  <c r="D171" i="23"/>
  <c r="C180" i="23" s="1"/>
  <c r="E697" i="23"/>
  <c r="D295" i="23"/>
  <c r="D525" i="24"/>
  <c r="D566" i="24"/>
  <c r="D342" i="32"/>
  <c r="D425" i="32"/>
  <c r="E527" i="32"/>
  <c r="C103" i="32"/>
  <c r="D482" i="32"/>
  <c r="D370" i="32"/>
  <c r="E704" i="32"/>
  <c r="D322" i="32"/>
  <c r="E491" i="32"/>
  <c r="E565" i="32"/>
  <c r="E654" i="32"/>
  <c r="D533" i="25"/>
  <c r="D706" i="25"/>
  <c r="D427" i="23"/>
  <c r="D316" i="23"/>
  <c r="C291" i="23"/>
  <c r="D523" i="23"/>
  <c r="E483" i="24"/>
  <c r="D694" i="22"/>
  <c r="E226" i="23"/>
  <c r="E235" i="23" s="1"/>
  <c r="E565" i="22"/>
  <c r="E521" i="23"/>
  <c r="E650" i="22"/>
  <c r="D695" i="23"/>
  <c r="E654" i="22"/>
  <c r="D480" i="23"/>
  <c r="E647" i="22"/>
  <c r="D348" i="23"/>
  <c r="E48" i="23"/>
  <c r="E357" i="21"/>
  <c r="D421" i="23"/>
  <c r="D373" i="23"/>
  <c r="D524" i="22"/>
  <c r="D610" i="22"/>
  <c r="E567" i="22"/>
  <c r="D619" i="22"/>
  <c r="G137" i="22"/>
  <c r="G148" i="22" s="1"/>
  <c r="D402" i="23"/>
  <c r="E530" i="23"/>
  <c r="E252" i="22"/>
  <c r="D537" i="23"/>
  <c r="D524" i="23"/>
  <c r="E527" i="22"/>
  <c r="F218" i="23"/>
  <c r="D397" i="23"/>
  <c r="E537" i="23"/>
  <c r="G121" i="22"/>
  <c r="D143" i="22"/>
  <c r="D368" i="23"/>
  <c r="E532" i="22"/>
  <c r="E358" i="21"/>
  <c r="D142" i="22"/>
  <c r="D451" i="23"/>
  <c r="C146" i="23"/>
  <c r="D156" i="23"/>
  <c r="D165" i="23" s="1"/>
  <c r="D657" i="23"/>
  <c r="D610" i="23"/>
  <c r="C142" i="23"/>
  <c r="E569" i="24"/>
  <c r="E654" i="24"/>
  <c r="E658" i="24"/>
  <c r="D696" i="24"/>
  <c r="E690" i="24"/>
  <c r="D419" i="25"/>
  <c r="E694" i="24"/>
  <c r="D484" i="25"/>
  <c r="E227" i="22"/>
  <c r="B236" i="22" s="1"/>
  <c r="E491" i="23"/>
  <c r="D650" i="22"/>
  <c r="D621" i="23"/>
  <c r="D655" i="32"/>
  <c r="D155" i="32"/>
  <c r="D164" i="32" s="1"/>
  <c r="D579" i="25"/>
  <c r="E535" i="32"/>
  <c r="D23" i="24"/>
  <c r="B32" i="24" s="1"/>
  <c r="D375" i="22"/>
  <c r="D368" i="22"/>
  <c r="D321" i="32"/>
  <c r="E246" i="24"/>
  <c r="E252" i="24" s="1"/>
  <c r="E528" i="32"/>
  <c r="E536" i="32"/>
  <c r="E613" i="22"/>
  <c r="D492" i="23"/>
  <c r="E659" i="22"/>
  <c r="D262" i="24"/>
  <c r="B271" i="24" s="1"/>
  <c r="E572" i="32"/>
  <c r="E622" i="24"/>
  <c r="F116" i="25"/>
  <c r="F120" i="25" s="1"/>
  <c r="C145" i="23"/>
  <c r="D77" i="25"/>
  <c r="B86" i="25" s="1"/>
  <c r="D529" i="24"/>
  <c r="D533" i="24"/>
  <c r="D656" i="24"/>
  <c r="E225" i="25"/>
  <c r="B234" i="25" s="1"/>
  <c r="C246" i="25"/>
  <c r="C252" i="25" s="1"/>
  <c r="D22" i="25"/>
  <c r="B31" i="25" s="1"/>
  <c r="D564" i="23"/>
  <c r="D318" i="23"/>
  <c r="D294" i="23"/>
  <c r="D21" i="32"/>
  <c r="B30" i="32" s="1"/>
  <c r="E229" i="24"/>
  <c r="D238" i="24" s="1"/>
  <c r="D175" i="32"/>
  <c r="B184" i="32" s="1"/>
  <c r="D611" i="24"/>
  <c r="D318" i="22"/>
  <c r="E489" i="32"/>
  <c r="E525" i="32"/>
  <c r="E706" i="32"/>
  <c r="E566" i="32"/>
  <c r="D219" i="25"/>
  <c r="D659" i="32"/>
  <c r="E622" i="25"/>
  <c r="D532" i="25"/>
  <c r="D701" i="25"/>
  <c r="E660" i="24"/>
  <c r="E490" i="26"/>
  <c r="E614" i="25"/>
  <c r="E619" i="25"/>
  <c r="F251" i="23"/>
  <c r="D652" i="23"/>
  <c r="D175" i="23"/>
  <c r="B184" i="23" s="1"/>
  <c r="E576" i="23"/>
  <c r="D445" i="23"/>
  <c r="G37" i="23"/>
  <c r="E46" i="23" s="1"/>
  <c r="D395" i="23"/>
  <c r="D525" i="23"/>
  <c r="E531" i="23"/>
  <c r="D217" i="23"/>
  <c r="D528" i="23"/>
  <c r="F528" i="23" s="1"/>
  <c r="D532" i="24"/>
  <c r="C96" i="22"/>
  <c r="C101" i="22" s="1"/>
  <c r="D496" i="23"/>
  <c r="E663" i="22"/>
  <c r="D401" i="23"/>
  <c r="D425" i="23"/>
  <c r="D705" i="23"/>
  <c r="C31" i="23"/>
  <c r="D527" i="23"/>
  <c r="F116" i="23"/>
  <c r="F121" i="23" s="1"/>
  <c r="D653" i="22"/>
  <c r="D23" i="23"/>
  <c r="B32" i="23" s="1"/>
  <c r="D19" i="23"/>
  <c r="B28" i="23" s="1"/>
  <c r="E489" i="22"/>
  <c r="D427" i="22"/>
  <c r="E535" i="22"/>
  <c r="D454" i="23"/>
  <c r="D484" i="24"/>
  <c r="E523" i="22"/>
  <c r="D236" i="22"/>
  <c r="D699" i="23"/>
  <c r="D77" i="22"/>
  <c r="C86" i="22" s="1"/>
  <c r="E532" i="23"/>
  <c r="D216" i="22"/>
  <c r="D367" i="23"/>
  <c r="D263" i="22"/>
  <c r="B272" i="22" s="1"/>
  <c r="E481" i="22"/>
  <c r="D605" i="23"/>
  <c r="E96" i="22"/>
  <c r="E106" i="22" s="1"/>
  <c r="D420" i="23"/>
  <c r="E536" i="23"/>
  <c r="D58" i="23"/>
  <c r="B67" i="23" s="1"/>
  <c r="D622" i="23"/>
  <c r="F123" i="23"/>
  <c r="D393" i="32"/>
  <c r="E251" i="23"/>
  <c r="D347" i="25"/>
  <c r="F124" i="32"/>
  <c r="E657" i="23"/>
  <c r="E492" i="32"/>
  <c r="D345" i="32"/>
  <c r="D156" i="24"/>
  <c r="C165" i="24" s="1"/>
  <c r="D369" i="32"/>
  <c r="D479" i="32"/>
  <c r="D137" i="24"/>
  <c r="D146" i="24" s="1"/>
  <c r="D656" i="22"/>
  <c r="D453" i="23"/>
  <c r="D705" i="22"/>
  <c r="D695" i="32"/>
  <c r="E481" i="23"/>
  <c r="D55" i="23"/>
  <c r="C64" i="23" s="1"/>
  <c r="D701" i="24"/>
  <c r="F285" i="23"/>
  <c r="F297" i="23" s="1"/>
  <c r="D320" i="25"/>
  <c r="E568" i="24"/>
  <c r="D486" i="25"/>
  <c r="D522" i="25"/>
  <c r="E190" i="22"/>
  <c r="C199" i="22" s="1"/>
  <c r="E613" i="23"/>
  <c r="D570" i="24"/>
  <c r="D401" i="32"/>
  <c r="E614" i="23"/>
  <c r="E479" i="32"/>
  <c r="D571" i="27"/>
  <c r="G246" i="24"/>
  <c r="G254" i="24" s="1"/>
  <c r="E535" i="24"/>
  <c r="E229" i="32"/>
  <c r="B238" i="32" s="1"/>
  <c r="D578" i="25"/>
  <c r="D488" i="25"/>
  <c r="D399" i="22"/>
  <c r="G41" i="24"/>
  <c r="B50" i="24" s="1"/>
  <c r="C285" i="32"/>
  <c r="C289" i="32" s="1"/>
  <c r="E534" i="32"/>
  <c r="D319" i="32"/>
  <c r="D343" i="32"/>
  <c r="D315" i="24"/>
  <c r="D705" i="32"/>
  <c r="D616" i="32"/>
  <c r="D371" i="24"/>
  <c r="D573" i="32"/>
  <c r="D395" i="24"/>
  <c r="D577" i="32"/>
  <c r="D419" i="24"/>
  <c r="D648" i="32"/>
  <c r="D246" i="32"/>
  <c r="D254" i="32" s="1"/>
  <c r="D579" i="26"/>
  <c r="D521" i="24"/>
  <c r="D480" i="24"/>
  <c r="D660" i="32"/>
  <c r="D347" i="24"/>
  <c r="D569" i="32"/>
  <c r="D492" i="24"/>
  <c r="E569" i="32"/>
  <c r="D496" i="24"/>
  <c r="E573" i="32"/>
  <c r="E530" i="24"/>
  <c r="E577" i="32"/>
  <c r="D454" i="32"/>
  <c r="E617" i="24"/>
  <c r="D215" i="25"/>
  <c r="E702" i="24"/>
  <c r="D58" i="25"/>
  <c r="B67" i="25" s="1"/>
  <c r="D481" i="24"/>
  <c r="E661" i="32"/>
  <c r="D493" i="24"/>
  <c r="E528" i="24"/>
  <c r="D523" i="25"/>
  <c r="F523" i="25" s="1"/>
  <c r="D563" i="25"/>
  <c r="D259" i="32"/>
  <c r="B268" i="32" s="1"/>
  <c r="D493" i="32"/>
  <c r="E657" i="24"/>
  <c r="D572" i="25"/>
  <c r="E569" i="25"/>
  <c r="G39" i="26"/>
  <c r="B48" i="26" s="1"/>
  <c r="E660" i="25"/>
  <c r="D155" i="26"/>
  <c r="B164" i="26" s="1"/>
  <c r="D612" i="32"/>
  <c r="D526" i="24"/>
  <c r="D495" i="27"/>
  <c r="D96" i="25"/>
  <c r="D100" i="25" s="1"/>
  <c r="D690" i="24"/>
  <c r="E285" i="25"/>
  <c r="E289" i="25" s="1"/>
  <c r="D580" i="27"/>
  <c r="D698" i="23"/>
  <c r="D341" i="25"/>
  <c r="D376" i="25"/>
  <c r="D479" i="25"/>
  <c r="D343" i="25"/>
  <c r="E571" i="25"/>
  <c r="D345" i="25"/>
  <c r="E527" i="25"/>
  <c r="D316" i="27"/>
  <c r="D605" i="27"/>
  <c r="D658" i="23"/>
  <c r="D567" i="23"/>
  <c r="F49" i="32"/>
  <c r="E563" i="23"/>
  <c r="E193" i="32"/>
  <c r="E202" i="32" s="1"/>
  <c r="E567" i="23"/>
  <c r="E227" i="32"/>
  <c r="E236" i="32" s="1"/>
  <c r="E571" i="23"/>
  <c r="G37" i="32"/>
  <c r="B46" i="32" s="1"/>
  <c r="E575" i="23"/>
  <c r="E654" i="25"/>
  <c r="D428" i="32"/>
  <c r="E580" i="24"/>
  <c r="E488" i="32"/>
  <c r="D220" i="32"/>
  <c r="D706" i="24"/>
  <c r="D342" i="26"/>
  <c r="D369" i="26"/>
  <c r="E521" i="25"/>
  <c r="D533" i="32"/>
  <c r="D697" i="32"/>
  <c r="D652" i="32"/>
  <c r="E487" i="25"/>
  <c r="D621" i="27"/>
  <c r="D376" i="24"/>
  <c r="D376" i="32"/>
  <c r="D400" i="32"/>
  <c r="E495" i="24"/>
  <c r="D701" i="22"/>
  <c r="E290" i="23"/>
  <c r="E538" i="22"/>
  <c r="D571" i="32"/>
  <c r="D494" i="24"/>
  <c r="E571" i="32"/>
  <c r="E526" i="24"/>
  <c r="E575" i="32"/>
  <c r="D532" i="32"/>
  <c r="E611" i="32"/>
  <c r="E527" i="24"/>
  <c r="E615" i="32"/>
  <c r="F211" i="32"/>
  <c r="F215" i="32" s="1"/>
  <c r="D614" i="24"/>
  <c r="E227" i="25"/>
  <c r="B236" i="25" s="1"/>
  <c r="D523" i="24"/>
  <c r="D691" i="24"/>
  <c r="D453" i="25"/>
  <c r="D695" i="24"/>
  <c r="D699" i="24"/>
  <c r="D454" i="25"/>
  <c r="D563" i="26"/>
  <c r="E573" i="26"/>
  <c r="D702" i="23"/>
  <c r="D567" i="24"/>
  <c r="D622" i="24"/>
  <c r="D579" i="24"/>
  <c r="D423" i="25"/>
  <c r="D650" i="24"/>
  <c r="D654" i="24"/>
  <c r="D346" i="25"/>
  <c r="D393" i="25"/>
  <c r="D348" i="25"/>
  <c r="D252" i="32"/>
  <c r="D263" i="32"/>
  <c r="B272" i="32" s="1"/>
  <c r="E578" i="24"/>
  <c r="D620" i="25"/>
  <c r="D657" i="24"/>
  <c r="E538" i="25"/>
  <c r="E650" i="25"/>
  <c r="D690" i="25"/>
  <c r="D447" i="25"/>
  <c r="E522" i="24"/>
  <c r="E481" i="32"/>
  <c r="E574" i="23"/>
  <c r="D651" i="23"/>
  <c r="E531" i="32"/>
  <c r="E701" i="32"/>
  <c r="D220" i="24"/>
  <c r="E653" i="23"/>
  <c r="E648" i="24"/>
  <c r="D522" i="24"/>
  <c r="E656" i="23"/>
  <c r="D20" i="32"/>
  <c r="B29" i="32" s="1"/>
  <c r="E697" i="25"/>
  <c r="D619" i="24"/>
  <c r="E190" i="25"/>
  <c r="E199" i="25" s="1"/>
  <c r="D526" i="23"/>
  <c r="D172" i="32"/>
  <c r="B181" i="32" s="1"/>
  <c r="F246" i="32"/>
  <c r="F250" i="32" s="1"/>
  <c r="D395" i="32"/>
  <c r="D662" i="26"/>
  <c r="D420" i="25"/>
  <c r="E614" i="24"/>
  <c r="D575" i="32"/>
  <c r="D579" i="32"/>
  <c r="E660" i="32"/>
  <c r="E699" i="24"/>
  <c r="D700" i="32"/>
  <c r="D704" i="32"/>
  <c r="D347" i="23"/>
  <c r="E576" i="22"/>
  <c r="D396" i="23"/>
  <c r="D661" i="32"/>
  <c r="D375" i="24"/>
  <c r="D399" i="24"/>
  <c r="E647" i="32"/>
  <c r="D322" i="24"/>
  <c r="D21" i="25"/>
  <c r="B30" i="25" s="1"/>
  <c r="D55" i="25"/>
  <c r="D64" i="25" s="1"/>
  <c r="D154" i="32"/>
  <c r="B163" i="32" s="1"/>
  <c r="E696" i="24"/>
  <c r="D321" i="26"/>
  <c r="D564" i="24"/>
  <c r="D568" i="24"/>
  <c r="D572" i="24"/>
  <c r="D175" i="25"/>
  <c r="B184" i="25" s="1"/>
  <c r="F253" i="32"/>
  <c r="D649" i="24"/>
  <c r="E704" i="24"/>
  <c r="E528" i="25"/>
  <c r="D661" i="24"/>
  <c r="E566" i="24"/>
  <c r="E524" i="25"/>
  <c r="G211" i="32"/>
  <c r="G219" i="32" s="1"/>
  <c r="E703" i="23"/>
  <c r="D251" i="32"/>
  <c r="D571" i="23"/>
  <c r="C49" i="32"/>
  <c r="D575" i="23"/>
  <c r="D56" i="32"/>
  <c r="B65" i="32" s="1"/>
  <c r="D579" i="23"/>
  <c r="D650" i="23"/>
  <c r="D367" i="27"/>
  <c r="D563" i="32"/>
  <c r="D486" i="24"/>
  <c r="E563" i="32"/>
  <c r="E482" i="32"/>
  <c r="D96" i="24"/>
  <c r="D100" i="24" s="1"/>
  <c r="D350" i="32"/>
  <c r="E494" i="32"/>
  <c r="E522" i="32"/>
  <c r="E530" i="32"/>
  <c r="E662" i="32"/>
  <c r="E576" i="25"/>
  <c r="D482" i="24"/>
  <c r="D662" i="32"/>
  <c r="C238" i="24"/>
  <c r="D76" i="32"/>
  <c r="B85" i="32" s="1"/>
  <c r="E193" i="26"/>
  <c r="B202" i="26" s="1"/>
  <c r="E697" i="26"/>
  <c r="D453" i="26"/>
  <c r="E525" i="25"/>
  <c r="E579" i="23"/>
  <c r="E189" i="25"/>
  <c r="C198" i="25" s="1"/>
  <c r="D371" i="25"/>
  <c r="D699" i="26"/>
  <c r="D344" i="24"/>
  <c r="D216" i="26"/>
  <c r="D619" i="25"/>
  <c r="E564" i="32"/>
  <c r="E568" i="32"/>
  <c r="E532" i="24"/>
  <c r="D116" i="25"/>
  <c r="D124" i="25" s="1"/>
  <c r="E487" i="24"/>
  <c r="E491" i="24"/>
  <c r="E122" i="25"/>
  <c r="E296" i="23"/>
  <c r="E577" i="23"/>
  <c r="D689" i="24"/>
  <c r="D648" i="24"/>
  <c r="D652" i="24"/>
  <c r="E217" i="25"/>
  <c r="E662" i="24"/>
  <c r="E226" i="25"/>
  <c r="D235" i="25" s="1"/>
  <c r="D700" i="24"/>
  <c r="D704" i="24"/>
  <c r="D451" i="25"/>
  <c r="E535" i="26"/>
  <c r="D400" i="25"/>
  <c r="D46" i="32"/>
  <c r="E608" i="23"/>
  <c r="E612" i="23"/>
  <c r="E616" i="23"/>
  <c r="E608" i="26"/>
  <c r="D343" i="27"/>
  <c r="F122" i="32"/>
  <c r="F137" i="32"/>
  <c r="F141" i="32" s="1"/>
  <c r="E691" i="23"/>
  <c r="E695" i="23"/>
  <c r="D491" i="32"/>
  <c r="D578" i="23"/>
  <c r="D324" i="32"/>
  <c r="E698" i="23"/>
  <c r="D655" i="23"/>
  <c r="D480" i="32"/>
  <c r="D659" i="23"/>
  <c r="D496" i="32"/>
  <c r="D663" i="23"/>
  <c r="E695" i="32"/>
  <c r="D654" i="25"/>
  <c r="D653" i="32"/>
  <c r="D343" i="24"/>
  <c r="C211" i="24"/>
  <c r="C218" i="24" s="1"/>
  <c r="D397" i="32"/>
  <c r="E689" i="32"/>
  <c r="D453" i="32"/>
  <c r="D424" i="24"/>
  <c r="D318" i="24"/>
  <c r="E702" i="25"/>
  <c r="D319" i="24"/>
  <c r="D487" i="24"/>
  <c r="E189" i="32"/>
  <c r="B198" i="32" s="1"/>
  <c r="D23" i="25"/>
  <c r="B32" i="25" s="1"/>
  <c r="E652" i="23"/>
  <c r="G96" i="26"/>
  <c r="G100" i="26" s="1"/>
  <c r="E664" i="23"/>
  <c r="D522" i="23"/>
  <c r="E621" i="32"/>
  <c r="D217" i="25"/>
  <c r="E189" i="24"/>
  <c r="C198" i="24" s="1"/>
  <c r="D607" i="23"/>
  <c r="E566" i="23"/>
  <c r="E649" i="23"/>
  <c r="D315" i="25"/>
  <c r="D486" i="26"/>
  <c r="E482" i="25"/>
  <c r="E191" i="25"/>
  <c r="B200" i="25" s="1"/>
  <c r="E116" i="24"/>
  <c r="E121" i="24" s="1"/>
  <c r="D342" i="25"/>
  <c r="E579" i="25"/>
  <c r="E609" i="26"/>
  <c r="E193" i="27"/>
  <c r="E202" i="27" s="1"/>
  <c r="D693" i="24"/>
  <c r="D697" i="24"/>
  <c r="C211" i="25"/>
  <c r="C215" i="25" s="1"/>
  <c r="D536" i="24"/>
  <c r="D605" i="24"/>
  <c r="G144" i="23"/>
  <c r="D398" i="23"/>
  <c r="E706" i="24"/>
  <c r="D663" i="24"/>
  <c r="D157" i="25"/>
  <c r="B166" i="25" s="1"/>
  <c r="E564" i="24"/>
  <c r="D173" i="25"/>
  <c r="B182" i="25" s="1"/>
  <c r="D449" i="32"/>
  <c r="D375" i="32"/>
  <c r="E609" i="23"/>
  <c r="D706" i="23"/>
  <c r="E621" i="23"/>
  <c r="D371" i="32"/>
  <c r="D420" i="32"/>
  <c r="C96" i="24"/>
  <c r="C106" i="24" s="1"/>
  <c r="D263" i="25"/>
  <c r="D367" i="32"/>
  <c r="D495" i="32"/>
  <c r="E690" i="23"/>
  <c r="D372" i="32"/>
  <c r="E617" i="23"/>
  <c r="F285" i="32"/>
  <c r="F289" i="32" s="1"/>
  <c r="E702" i="23"/>
  <c r="E706" i="23"/>
  <c r="E226" i="32"/>
  <c r="D235" i="32" s="1"/>
  <c r="D566" i="23"/>
  <c r="G216" i="24"/>
  <c r="D610" i="32"/>
  <c r="D567" i="32"/>
  <c r="D318" i="32"/>
  <c r="D492" i="32"/>
  <c r="D374" i="32"/>
  <c r="D398" i="32"/>
  <c r="D422" i="32"/>
  <c r="D349" i="32"/>
  <c r="D648" i="25"/>
  <c r="D616" i="24"/>
  <c r="D573" i="24"/>
  <c r="D342" i="24"/>
  <c r="C246" i="24"/>
  <c r="C252" i="24" s="1"/>
  <c r="D398" i="24"/>
  <c r="D422" i="24"/>
  <c r="D526" i="32"/>
  <c r="D446" i="24"/>
  <c r="D530" i="32"/>
  <c r="E696" i="25"/>
  <c r="D569" i="24"/>
  <c r="E565" i="24"/>
  <c r="E486" i="24"/>
  <c r="D220" i="26"/>
  <c r="E481" i="24"/>
  <c r="E493" i="24"/>
  <c r="E49" i="32"/>
  <c r="D701" i="26"/>
  <c r="G39" i="32"/>
  <c r="D48" i="32" s="1"/>
  <c r="D615" i="24"/>
  <c r="D422" i="26"/>
  <c r="E693" i="26"/>
  <c r="D261" i="25"/>
  <c r="B270" i="25" s="1"/>
  <c r="D653" i="27"/>
  <c r="D698" i="25"/>
  <c r="E611" i="25"/>
  <c r="E692" i="25"/>
  <c r="D347" i="27"/>
  <c r="E647" i="24"/>
  <c r="F144" i="32"/>
  <c r="D23" i="32"/>
  <c r="B32" i="32" s="1"/>
  <c r="D424" i="23"/>
  <c r="D57" i="22"/>
  <c r="C66" i="22" s="1"/>
  <c r="D154" i="24"/>
  <c r="B163" i="24" s="1"/>
  <c r="C125" i="32"/>
  <c r="E705" i="24"/>
  <c r="G41" i="32"/>
  <c r="B50" i="32" s="1"/>
  <c r="D424" i="32"/>
  <c r="E137" i="24"/>
  <c r="E141" i="24" s="1"/>
  <c r="G96" i="32"/>
  <c r="G102" i="32" s="1"/>
  <c r="D21" i="24"/>
  <c r="B30" i="24" s="1"/>
  <c r="E124" i="24"/>
  <c r="E533" i="32"/>
  <c r="D614" i="32"/>
  <c r="D174" i="24"/>
  <c r="B183" i="24" s="1"/>
  <c r="E618" i="32"/>
  <c r="D446" i="32"/>
  <c r="D324" i="24"/>
  <c r="E700" i="32"/>
  <c r="D657" i="32"/>
  <c r="E193" i="24"/>
  <c r="D202" i="24" s="1"/>
  <c r="E483" i="32"/>
  <c r="D317" i="32"/>
  <c r="D341" i="32"/>
  <c r="E190" i="24"/>
  <c r="B199" i="24" s="1"/>
  <c r="D606" i="25"/>
  <c r="E698" i="24"/>
  <c r="D655" i="24"/>
  <c r="D101" i="25"/>
  <c r="D489" i="24"/>
  <c r="G38" i="25"/>
  <c r="B47" i="25" s="1"/>
  <c r="D19" i="25"/>
  <c r="B28" i="25" s="1"/>
  <c r="D659" i="25"/>
  <c r="D651" i="24"/>
  <c r="E246" i="25"/>
  <c r="E250" i="25" s="1"/>
  <c r="G211" i="26"/>
  <c r="G215" i="26" s="1"/>
  <c r="E653" i="25"/>
  <c r="E648" i="23"/>
  <c r="D530" i="24"/>
  <c r="D607" i="24"/>
  <c r="D694" i="24"/>
  <c r="E137" i="32"/>
  <c r="E141" i="32" s="1"/>
  <c r="D75" i="32"/>
  <c r="D84" i="32" s="1"/>
  <c r="E116" i="32"/>
  <c r="E120" i="32" s="1"/>
  <c r="E569" i="26"/>
  <c r="D579" i="27"/>
  <c r="D419" i="26"/>
  <c r="D350" i="25"/>
  <c r="E490" i="25"/>
  <c r="E621" i="25"/>
  <c r="D116" i="27"/>
  <c r="D120" i="27" s="1"/>
  <c r="D537" i="26"/>
  <c r="D96" i="32"/>
  <c r="D100" i="32" s="1"/>
  <c r="D19" i="26"/>
  <c r="B28" i="26" s="1"/>
  <c r="E699" i="27"/>
  <c r="D348" i="32"/>
  <c r="E537" i="32"/>
  <c r="D315" i="32"/>
  <c r="E702" i="32"/>
  <c r="C46" i="32"/>
  <c r="D215" i="32"/>
  <c r="D347" i="26"/>
  <c r="E96" i="32"/>
  <c r="E100" i="32" s="1"/>
  <c r="E692" i="26"/>
  <c r="D57" i="26"/>
  <c r="B66" i="26" s="1"/>
  <c r="D174" i="26"/>
  <c r="B183" i="26" s="1"/>
  <c r="E484" i="32"/>
  <c r="D55" i="24"/>
  <c r="D534" i="23"/>
  <c r="F125" i="32"/>
  <c r="D611" i="23"/>
  <c r="D615" i="23"/>
  <c r="D619" i="23"/>
  <c r="D174" i="32"/>
  <c r="B183" i="32" s="1"/>
  <c r="D570" i="23"/>
  <c r="D448" i="24"/>
  <c r="D448" i="32"/>
  <c r="G38" i="32"/>
  <c r="B47" i="32" s="1"/>
  <c r="D75" i="24"/>
  <c r="B84" i="24" s="1"/>
  <c r="G116" i="32"/>
  <c r="G120" i="32" s="1"/>
  <c r="E538" i="32"/>
  <c r="E703" i="25"/>
  <c r="D318" i="25"/>
  <c r="D324" i="25"/>
  <c r="D261" i="24"/>
  <c r="B270" i="24" s="1"/>
  <c r="D575" i="25"/>
  <c r="D569" i="25"/>
  <c r="D370" i="25"/>
  <c r="E664" i="25"/>
  <c r="E658" i="25"/>
  <c r="D658" i="25"/>
  <c r="D652" i="25"/>
  <c r="D658" i="26"/>
  <c r="D657" i="27"/>
  <c r="D449" i="24"/>
  <c r="E609" i="32"/>
  <c r="E523" i="24"/>
  <c r="E613" i="32"/>
  <c r="E649" i="25"/>
  <c r="D605" i="25"/>
  <c r="E620" i="25"/>
  <c r="D531" i="25"/>
  <c r="D612" i="25"/>
  <c r="D695" i="25"/>
  <c r="D609" i="25"/>
  <c r="D564" i="25"/>
  <c r="D451" i="24"/>
  <c r="D650" i="25"/>
  <c r="D662" i="24"/>
  <c r="D317" i="26"/>
  <c r="D480" i="27"/>
  <c r="E533" i="28"/>
  <c r="D521" i="27"/>
  <c r="D262" i="26"/>
  <c r="B271" i="26" s="1"/>
  <c r="D451" i="26"/>
  <c r="C64" i="24"/>
  <c r="D490" i="32"/>
  <c r="C116" i="24"/>
  <c r="C120" i="24" s="1"/>
  <c r="D451" i="32"/>
  <c r="E649" i="24"/>
  <c r="E488" i="24"/>
  <c r="D609" i="32"/>
  <c r="C217" i="24"/>
  <c r="D489" i="32"/>
  <c r="G116" i="24"/>
  <c r="G123" i="24" s="1"/>
  <c r="D259" i="24"/>
  <c r="B268" i="24" s="1"/>
  <c r="E620" i="32"/>
  <c r="D654" i="23"/>
  <c r="D427" i="25"/>
  <c r="E695" i="24"/>
  <c r="D622" i="25"/>
  <c r="D616" i="25"/>
  <c r="E577" i="25"/>
  <c r="D703" i="25"/>
  <c r="D697" i="25"/>
  <c r="D662" i="25"/>
  <c r="D656" i="25"/>
  <c r="D318" i="26"/>
  <c r="D650" i="27"/>
  <c r="D698" i="32"/>
  <c r="D702" i="32"/>
  <c r="E570" i="25"/>
  <c r="E564" i="25"/>
  <c r="D700" i="25"/>
  <c r="D694" i="25"/>
  <c r="D23" i="26"/>
  <c r="B32" i="26" s="1"/>
  <c r="E580" i="25"/>
  <c r="E663" i="25"/>
  <c r="D367" i="26"/>
  <c r="E538" i="26"/>
  <c r="D317" i="24"/>
  <c r="E216" i="25"/>
  <c r="D341" i="24"/>
  <c r="D215" i="26"/>
  <c r="E491" i="25"/>
  <c r="E192" i="26"/>
  <c r="B201" i="26" s="1"/>
  <c r="D571" i="26"/>
  <c r="E700" i="26"/>
  <c r="D73" i="27"/>
  <c r="D82" i="27" s="1"/>
  <c r="F295" i="32"/>
  <c r="E484" i="25"/>
  <c r="E573" i="25"/>
  <c r="E615" i="25"/>
  <c r="E615" i="26"/>
  <c r="D75" i="29"/>
  <c r="D84" i="29" s="1"/>
  <c r="G38" i="26"/>
  <c r="G47" i="26" s="1"/>
  <c r="D421" i="25"/>
  <c r="D495" i="25"/>
  <c r="D534" i="27"/>
  <c r="G38" i="29"/>
  <c r="G47" i="29" s="1"/>
  <c r="D153" i="32"/>
  <c r="B162" i="32" s="1"/>
  <c r="D157" i="32"/>
  <c r="B166" i="32" s="1"/>
  <c r="E537" i="24"/>
  <c r="D216" i="24"/>
  <c r="E606" i="32"/>
  <c r="C219" i="24"/>
  <c r="E211" i="32"/>
  <c r="E215" i="32" s="1"/>
  <c r="E661" i="23"/>
  <c r="E246" i="32"/>
  <c r="E254" i="32" s="1"/>
  <c r="G39" i="24"/>
  <c r="F48" i="24" s="1"/>
  <c r="D262" i="32"/>
  <c r="B271" i="32" s="1"/>
  <c r="E492" i="24"/>
  <c r="D613" i="32"/>
  <c r="C201" i="24"/>
  <c r="E123" i="24"/>
  <c r="D394" i="24"/>
  <c r="E211" i="24"/>
  <c r="E215" i="24" s="1"/>
  <c r="D608" i="32"/>
  <c r="E610" i="32"/>
  <c r="D620" i="32"/>
  <c r="D689" i="32"/>
  <c r="D693" i="32"/>
  <c r="F123" i="32"/>
  <c r="D454" i="24"/>
  <c r="D534" i="32"/>
  <c r="E482" i="24"/>
  <c r="D538" i="32"/>
  <c r="D574" i="25"/>
  <c r="D568" i="25"/>
  <c r="D536" i="25"/>
  <c r="D530" i="25"/>
  <c r="E661" i="25"/>
  <c r="E655" i="25"/>
  <c r="D655" i="25"/>
  <c r="D649" i="25"/>
  <c r="E495" i="26"/>
  <c r="D219" i="26"/>
  <c r="E485" i="24"/>
  <c r="E489" i="24"/>
  <c r="D73" i="26"/>
  <c r="B82" i="26" s="1"/>
  <c r="D656" i="26"/>
  <c r="D394" i="26"/>
  <c r="D153" i="26"/>
  <c r="B162" i="26" s="1"/>
  <c r="D538" i="27"/>
  <c r="D698" i="24"/>
  <c r="G217" i="26"/>
  <c r="D702" i="24"/>
  <c r="E491" i="26"/>
  <c r="D217" i="26"/>
  <c r="E480" i="26"/>
  <c r="D537" i="32"/>
  <c r="D525" i="25"/>
  <c r="E662" i="25"/>
  <c r="E704" i="26"/>
  <c r="D701" i="32"/>
  <c r="D689" i="25"/>
  <c r="D538" i="25"/>
  <c r="D656" i="32"/>
  <c r="D577" i="25"/>
  <c r="D702" i="25"/>
  <c r="D527" i="25"/>
  <c r="D488" i="26"/>
  <c r="D424" i="27"/>
  <c r="E530" i="29"/>
  <c r="D696" i="29"/>
  <c r="E536" i="26"/>
  <c r="F536" i="26" s="1"/>
  <c r="D489" i="25"/>
  <c r="D401" i="27"/>
  <c r="D617" i="29"/>
  <c r="E490" i="32"/>
  <c r="E125" i="24"/>
  <c r="E697" i="24"/>
  <c r="D218" i="24"/>
  <c r="E225" i="24"/>
  <c r="B234" i="24" s="1"/>
  <c r="E616" i="32"/>
  <c r="E253" i="24"/>
  <c r="E699" i="32"/>
  <c r="E609" i="25"/>
  <c r="E689" i="24"/>
  <c r="D402" i="24"/>
  <c r="E529" i="32"/>
  <c r="F529" i="32" s="1"/>
  <c r="E693" i="32"/>
  <c r="D153" i="24"/>
  <c r="D525" i="32"/>
  <c r="D529" i="32"/>
  <c r="E653" i="24"/>
  <c r="D246" i="26"/>
  <c r="D250" i="26" s="1"/>
  <c r="D613" i="24"/>
  <c r="E698" i="32"/>
  <c r="D566" i="32"/>
  <c r="D570" i="32"/>
  <c r="D574" i="32"/>
  <c r="G137" i="26"/>
  <c r="G147" i="26" s="1"/>
  <c r="D375" i="26"/>
  <c r="E489" i="27"/>
  <c r="E575" i="27"/>
  <c r="D534" i="24"/>
  <c r="F534" i="24" s="1"/>
  <c r="D538" i="24"/>
  <c r="D618" i="27"/>
  <c r="D261" i="26"/>
  <c r="B270" i="26" s="1"/>
  <c r="D421" i="26"/>
  <c r="D402" i="26"/>
  <c r="E225" i="27"/>
  <c r="D234" i="27" s="1"/>
  <c r="C137" i="32"/>
  <c r="C141" i="32" s="1"/>
  <c r="D697" i="29"/>
  <c r="E226" i="26"/>
  <c r="C235" i="26" s="1"/>
  <c r="D534" i="25"/>
  <c r="E612" i="25"/>
  <c r="D172" i="24"/>
  <c r="C181" i="24" s="1"/>
  <c r="D445" i="25"/>
  <c r="E486" i="25"/>
  <c r="D374" i="25"/>
  <c r="F116" i="24"/>
  <c r="F123" i="24" s="1"/>
  <c r="E494" i="25"/>
  <c r="D446" i="25"/>
  <c r="D526" i="25"/>
  <c r="E605" i="25"/>
  <c r="D651" i="25"/>
  <c r="E706" i="25"/>
  <c r="D617" i="25"/>
  <c r="E564" i="26"/>
  <c r="G41" i="26"/>
  <c r="B50" i="26" s="1"/>
  <c r="D323" i="27"/>
  <c r="D662" i="28"/>
  <c r="D399" i="26"/>
  <c r="D523" i="27"/>
  <c r="D445" i="32"/>
  <c r="E606" i="24"/>
  <c r="D483" i="24"/>
  <c r="E663" i="32"/>
  <c r="G285" i="24"/>
  <c r="G289" i="24" s="1"/>
  <c r="D58" i="24"/>
  <c r="B67" i="24" s="1"/>
  <c r="D76" i="24"/>
  <c r="C85" i="24" s="1"/>
  <c r="F47" i="25"/>
  <c r="E531" i="24"/>
  <c r="E617" i="32"/>
  <c r="D369" i="24"/>
  <c r="D260" i="24"/>
  <c r="B269" i="24" s="1"/>
  <c r="E285" i="24"/>
  <c r="E291" i="24" s="1"/>
  <c r="C64" i="32"/>
  <c r="E610" i="24"/>
  <c r="D397" i="24"/>
  <c r="D527" i="24"/>
  <c r="D171" i="25"/>
  <c r="B180" i="25" s="1"/>
  <c r="D531" i="24"/>
  <c r="F285" i="25"/>
  <c r="F289" i="25" s="1"/>
  <c r="D535" i="24"/>
  <c r="D323" i="25"/>
  <c r="D494" i="26"/>
  <c r="D446" i="26"/>
  <c r="E664" i="24"/>
  <c r="D173" i="26"/>
  <c r="B182" i="26" s="1"/>
  <c r="D574" i="26"/>
  <c r="C285" i="26"/>
  <c r="C289" i="26" s="1"/>
  <c r="E651" i="27"/>
  <c r="E487" i="26"/>
  <c r="D607" i="27"/>
  <c r="C116" i="26"/>
  <c r="C120" i="26" s="1"/>
  <c r="E573" i="27"/>
  <c r="D368" i="27"/>
  <c r="D451" i="27"/>
  <c r="E493" i="26"/>
  <c r="E528" i="26"/>
  <c r="D123" i="27"/>
  <c r="E193" i="25"/>
  <c r="D202" i="25" s="1"/>
  <c r="D489" i="26"/>
  <c r="E563" i="27"/>
  <c r="D74" i="32"/>
  <c r="B83" i="32" s="1"/>
  <c r="D530" i="23"/>
  <c r="D116" i="32"/>
  <c r="D120" i="32" s="1"/>
  <c r="E96" i="25"/>
  <c r="E100" i="25" s="1"/>
  <c r="D618" i="26"/>
  <c r="E568" i="26"/>
  <c r="E652" i="25"/>
  <c r="D704" i="25"/>
  <c r="D613" i="25"/>
  <c r="D320" i="24"/>
  <c r="D528" i="25"/>
  <c r="E617" i="25"/>
  <c r="D427" i="24"/>
  <c r="D692" i="25"/>
  <c r="E698" i="25"/>
  <c r="D658" i="24"/>
  <c r="E225" i="26"/>
  <c r="B234" i="26" s="1"/>
  <c r="E47" i="26"/>
  <c r="D371" i="27"/>
  <c r="D454" i="27"/>
  <c r="D691" i="27"/>
  <c r="D220" i="27"/>
  <c r="E486" i="27"/>
  <c r="D611" i="27"/>
  <c r="D607" i="32"/>
  <c r="D374" i="24"/>
  <c r="D619" i="32"/>
  <c r="D690" i="32"/>
  <c r="D694" i="32"/>
  <c r="C146" i="25"/>
  <c r="F137" i="25"/>
  <c r="F147" i="25" s="1"/>
  <c r="D321" i="24"/>
  <c r="D706" i="32"/>
  <c r="E494" i="24"/>
  <c r="D615" i="32"/>
  <c r="D393" i="24"/>
  <c r="D401" i="24"/>
  <c r="D425" i="24"/>
  <c r="E605" i="32"/>
  <c r="E690" i="25"/>
  <c r="E482" i="27"/>
  <c r="E659" i="24"/>
  <c r="E190" i="32"/>
  <c r="D199" i="32" s="1"/>
  <c r="G116" i="25"/>
  <c r="G120" i="25" s="1"/>
  <c r="D349" i="24"/>
  <c r="D73" i="25"/>
  <c r="B82" i="25" s="1"/>
  <c r="D421" i="24"/>
  <c r="D156" i="25"/>
  <c r="B165" i="25" s="1"/>
  <c r="D445" i="24"/>
  <c r="D453" i="24"/>
  <c r="D373" i="24"/>
  <c r="E619" i="24"/>
  <c r="E615" i="24"/>
  <c r="D350" i="26"/>
  <c r="E533" i="26"/>
  <c r="E610" i="26"/>
  <c r="E695" i="25"/>
  <c r="E229" i="26"/>
  <c r="B238" i="26" s="1"/>
  <c r="D580" i="26"/>
  <c r="D481" i="26"/>
  <c r="G96" i="25"/>
  <c r="G100" i="25" s="1"/>
  <c r="G37" i="25"/>
  <c r="B46" i="25" s="1"/>
  <c r="D483" i="27"/>
  <c r="D664" i="29"/>
  <c r="E660" i="23"/>
  <c r="D246" i="25"/>
  <c r="D250" i="25" s="1"/>
  <c r="E486" i="26"/>
  <c r="D220" i="25"/>
  <c r="E522" i="26"/>
  <c r="E192" i="25"/>
  <c r="C201" i="25" s="1"/>
  <c r="E691" i="26"/>
  <c r="E529" i="26"/>
  <c r="E137" i="25"/>
  <c r="E141" i="25" s="1"/>
  <c r="D401" i="26"/>
  <c r="D491" i="25"/>
  <c r="D395" i="26"/>
  <c r="F292" i="32"/>
  <c r="D316" i="32"/>
  <c r="E565" i="25"/>
  <c r="E485" i="25"/>
  <c r="D349" i="25"/>
  <c r="E612" i="32"/>
  <c r="E480" i="25"/>
  <c r="G137" i="32"/>
  <c r="G141" i="32" s="1"/>
  <c r="C285" i="25"/>
  <c r="C292" i="25" s="1"/>
  <c r="E488" i="25"/>
  <c r="D285" i="32"/>
  <c r="D289" i="32" s="1"/>
  <c r="D449" i="25"/>
  <c r="D321" i="25"/>
  <c r="D580" i="25"/>
  <c r="E700" i="25"/>
  <c r="D611" i="25"/>
  <c r="E570" i="26"/>
  <c r="E137" i="26"/>
  <c r="E141" i="26" s="1"/>
  <c r="E496" i="27"/>
  <c r="D253" i="26"/>
  <c r="E492" i="26"/>
  <c r="E530" i="25"/>
  <c r="E701" i="25"/>
  <c r="D319" i="25"/>
  <c r="E705" i="25"/>
  <c r="D487" i="25"/>
  <c r="D481" i="25"/>
  <c r="D616" i="26"/>
  <c r="D481" i="32"/>
  <c r="D201" i="24"/>
  <c r="D485" i="32"/>
  <c r="D399" i="25"/>
  <c r="D425" i="25"/>
  <c r="D394" i="25"/>
  <c r="D483" i="25"/>
  <c r="E691" i="25"/>
  <c r="D618" i="25"/>
  <c r="E698" i="26"/>
  <c r="D368" i="24"/>
  <c r="E703" i="32"/>
  <c r="D493" i="25"/>
  <c r="C296" i="25"/>
  <c r="E495" i="25"/>
  <c r="E489" i="25"/>
  <c r="G285" i="25"/>
  <c r="G296" i="25" s="1"/>
  <c r="E608" i="25"/>
  <c r="D426" i="25"/>
  <c r="D570" i="25"/>
  <c r="D402" i="32"/>
  <c r="D426" i="32"/>
  <c r="D322" i="25"/>
  <c r="D452" i="25"/>
  <c r="D535" i="25"/>
  <c r="D529" i="25"/>
  <c r="D402" i="25"/>
  <c r="E531" i="25"/>
  <c r="D521" i="25"/>
  <c r="E191" i="27"/>
  <c r="E653" i="32"/>
  <c r="E657" i="32"/>
  <c r="E657" i="25"/>
  <c r="E651" i="25"/>
  <c r="D154" i="26"/>
  <c r="B163" i="26" s="1"/>
  <c r="E189" i="26"/>
  <c r="E198" i="26" s="1"/>
  <c r="D157" i="26"/>
  <c r="B166" i="26" s="1"/>
  <c r="G40" i="26"/>
  <c r="D49" i="26" s="1"/>
  <c r="F116" i="27"/>
  <c r="F120" i="27" s="1"/>
  <c r="G96" i="27"/>
  <c r="G100" i="27" s="1"/>
  <c r="E227" i="27"/>
  <c r="E236" i="27" s="1"/>
  <c r="D246" i="28"/>
  <c r="D250" i="28" s="1"/>
  <c r="D570" i="27"/>
  <c r="D448" i="29"/>
  <c r="D96" i="28"/>
  <c r="D106" i="28" s="1"/>
  <c r="E697" i="28"/>
  <c r="D20" i="29"/>
  <c r="D29" i="29" s="1"/>
  <c r="E566" i="25"/>
  <c r="E572" i="26"/>
  <c r="C137" i="27"/>
  <c r="C148" i="27" s="1"/>
  <c r="E573" i="28"/>
  <c r="D619" i="27"/>
  <c r="E491" i="27"/>
  <c r="E652" i="29"/>
  <c r="D481" i="27"/>
  <c r="D491" i="28"/>
  <c r="E613" i="25"/>
  <c r="E607" i="25"/>
  <c r="D20" i="26"/>
  <c r="B29" i="26" s="1"/>
  <c r="D56" i="26"/>
  <c r="B65" i="26" s="1"/>
  <c r="E659" i="25"/>
  <c r="E49" i="26"/>
  <c r="E606" i="26"/>
  <c r="D573" i="26"/>
  <c r="E690" i="32"/>
  <c r="E297" i="24"/>
  <c r="E694" i="32"/>
  <c r="E694" i="25"/>
  <c r="D74" i="26"/>
  <c r="B83" i="26" s="1"/>
  <c r="D96" i="26"/>
  <c r="D106" i="26" s="1"/>
  <c r="E96" i="26"/>
  <c r="E104" i="26" s="1"/>
  <c r="F137" i="26"/>
  <c r="F141" i="26" s="1"/>
  <c r="E656" i="26"/>
  <c r="D655" i="26"/>
  <c r="D578" i="32"/>
  <c r="D647" i="32"/>
  <c r="E116" i="26"/>
  <c r="E120" i="26" s="1"/>
  <c r="D647" i="25"/>
  <c r="D576" i="25"/>
  <c r="E144" i="26"/>
  <c r="D172" i="26"/>
  <c r="B181" i="26" s="1"/>
  <c r="D156" i="27"/>
  <c r="D165" i="27" s="1"/>
  <c r="E620" i="24"/>
  <c r="E574" i="32"/>
  <c r="E703" i="24"/>
  <c r="E578" i="32"/>
  <c r="G37" i="26"/>
  <c r="B46" i="26" s="1"/>
  <c r="D58" i="26"/>
  <c r="B67" i="26" s="1"/>
  <c r="E578" i="25"/>
  <c r="E572" i="25"/>
  <c r="E211" i="26"/>
  <c r="E215" i="26" s="1"/>
  <c r="D116" i="26"/>
  <c r="D120" i="26" s="1"/>
  <c r="D218" i="26"/>
  <c r="D263" i="27"/>
  <c r="B272" i="27" s="1"/>
  <c r="E570" i="24"/>
  <c r="E481" i="25"/>
  <c r="E574" i="24"/>
  <c r="E693" i="25"/>
  <c r="C211" i="26"/>
  <c r="C215" i="26" s="1"/>
  <c r="D155" i="28"/>
  <c r="D164" i="28" s="1"/>
  <c r="E572" i="27"/>
  <c r="D260" i="26"/>
  <c r="B269" i="26" s="1"/>
  <c r="G285" i="26"/>
  <c r="G289" i="26" s="1"/>
  <c r="G40" i="25"/>
  <c r="B49" i="25" s="1"/>
  <c r="E190" i="26"/>
  <c r="B199" i="26" s="1"/>
  <c r="D315" i="27"/>
  <c r="D348" i="27"/>
  <c r="D372" i="27"/>
  <c r="E521" i="27"/>
  <c r="E566" i="27"/>
  <c r="F246" i="25"/>
  <c r="F250" i="25" s="1"/>
  <c r="D490" i="26"/>
  <c r="D319" i="27"/>
  <c r="E700" i="27"/>
  <c r="D661" i="25"/>
  <c r="E578" i="26"/>
  <c r="E526" i="27"/>
  <c r="D320" i="26"/>
  <c r="D260" i="27"/>
  <c r="D269" i="27" s="1"/>
  <c r="D565" i="28"/>
  <c r="E481" i="29"/>
  <c r="D46" i="26"/>
  <c r="C144" i="25"/>
  <c r="D423" i="26"/>
  <c r="E695" i="26"/>
  <c r="E618" i="27"/>
  <c r="D396" i="27"/>
  <c r="D422" i="27"/>
  <c r="E493" i="28"/>
  <c r="D446" i="28"/>
  <c r="D494" i="27"/>
  <c r="D570" i="28"/>
  <c r="E660" i="26"/>
  <c r="E525" i="24"/>
  <c r="E533" i="24"/>
  <c r="G246" i="26"/>
  <c r="G252" i="26" s="1"/>
  <c r="G216" i="26"/>
  <c r="D137" i="27"/>
  <c r="D148" i="27" s="1"/>
  <c r="D77" i="26"/>
  <c r="B86" i="26" s="1"/>
  <c r="E579" i="26"/>
  <c r="E662" i="26"/>
  <c r="D661" i="26"/>
  <c r="D606" i="24"/>
  <c r="C143" i="25"/>
  <c r="D610" i="24"/>
  <c r="E605" i="26"/>
  <c r="D216" i="27"/>
  <c r="E647" i="26"/>
  <c r="D55" i="27"/>
  <c r="D217" i="27"/>
  <c r="D703" i="24"/>
  <c r="E618" i="25"/>
  <c r="D563" i="24"/>
  <c r="D318" i="27"/>
  <c r="C96" i="26"/>
  <c r="C100" i="26" s="1"/>
  <c r="D450" i="27"/>
  <c r="D156" i="32"/>
  <c r="C165" i="32" s="1"/>
  <c r="E699" i="23"/>
  <c r="F96" i="25"/>
  <c r="F100" i="25" s="1"/>
  <c r="D398" i="26"/>
  <c r="D482" i="25"/>
  <c r="D654" i="29"/>
  <c r="D75" i="25"/>
  <c r="B84" i="25" s="1"/>
  <c r="E606" i="27"/>
  <c r="D527" i="27"/>
  <c r="D531" i="27"/>
  <c r="D699" i="27"/>
  <c r="D524" i="26"/>
  <c r="E699" i="25"/>
  <c r="D535" i="26"/>
  <c r="F535" i="26" s="1"/>
  <c r="G246" i="25"/>
  <c r="G250" i="25" s="1"/>
  <c r="D703" i="26"/>
  <c r="D346" i="26"/>
  <c r="D575" i="27"/>
  <c r="E693" i="27"/>
  <c r="F96" i="26"/>
  <c r="F100" i="26" s="1"/>
  <c r="C116" i="25"/>
  <c r="C120" i="25" s="1"/>
  <c r="E246" i="26"/>
  <c r="E250" i="26" s="1"/>
  <c r="E488" i="26"/>
  <c r="D367" i="25"/>
  <c r="D533" i="26"/>
  <c r="D611" i="26"/>
  <c r="E660" i="27"/>
  <c r="E227" i="28"/>
  <c r="E649" i="29"/>
  <c r="D341" i="27"/>
  <c r="E692" i="27"/>
  <c r="E574" i="26"/>
  <c r="D55" i="28"/>
  <c r="D64" i="28" s="1"/>
  <c r="D492" i="26"/>
  <c r="E607" i="24"/>
  <c r="E611" i="24"/>
  <c r="D137" i="26"/>
  <c r="D141" i="26" s="1"/>
  <c r="E614" i="27"/>
  <c r="E699" i="26"/>
  <c r="D56" i="27"/>
  <c r="D65" i="27" s="1"/>
  <c r="D285" i="26"/>
  <c r="D289" i="26" s="1"/>
  <c r="E285" i="26"/>
  <c r="E289" i="26" s="1"/>
  <c r="D705" i="26"/>
  <c r="D614" i="26"/>
  <c r="E692" i="24"/>
  <c r="D567" i="26"/>
  <c r="E489" i="26"/>
  <c r="E611" i="26"/>
  <c r="D479" i="27"/>
  <c r="C246" i="26"/>
  <c r="C252" i="26" s="1"/>
  <c r="E653" i="26"/>
  <c r="G143" i="26"/>
  <c r="D578" i="26"/>
  <c r="D658" i="29"/>
  <c r="D576" i="24"/>
  <c r="E533" i="25"/>
  <c r="D580" i="24"/>
  <c r="D401" i="25"/>
  <c r="D341" i="26"/>
  <c r="D59" i="25"/>
  <c r="B68" i="25" s="1"/>
  <c r="C137" i="26"/>
  <c r="C141" i="26" s="1"/>
  <c r="D393" i="27"/>
  <c r="D574" i="23"/>
  <c r="D610" i="26"/>
  <c r="G105" i="25"/>
  <c r="D345" i="26"/>
  <c r="E565" i="26"/>
  <c r="G211" i="25"/>
  <c r="G215" i="25" s="1"/>
  <c r="D691" i="26"/>
  <c r="D650" i="26"/>
  <c r="D484" i="27"/>
  <c r="E536" i="25"/>
  <c r="D606" i="26"/>
  <c r="D322" i="26"/>
  <c r="D622" i="27"/>
  <c r="D368" i="26"/>
  <c r="E619" i="27"/>
  <c r="D376" i="26"/>
  <c r="E525" i="26"/>
  <c r="D564" i="27"/>
  <c r="D619" i="26"/>
  <c r="D59" i="28"/>
  <c r="D68" i="28" s="1"/>
  <c r="E522" i="25"/>
  <c r="E492" i="25"/>
  <c r="D369" i="25"/>
  <c r="D371" i="26"/>
  <c r="D649" i="27"/>
  <c r="D566" i="25"/>
  <c r="D202" i="27"/>
  <c r="D452" i="27"/>
  <c r="E691" i="27"/>
  <c r="D425" i="26"/>
  <c r="D567" i="27"/>
  <c r="D615" i="27"/>
  <c r="D536" i="26"/>
  <c r="C103" i="26"/>
  <c r="D55" i="26"/>
  <c r="B64" i="26" s="1"/>
  <c r="E143" i="26"/>
  <c r="G137" i="29"/>
  <c r="G141" i="29" s="1"/>
  <c r="E489" i="28"/>
  <c r="D485" i="26"/>
  <c r="G104" i="25"/>
  <c r="E576" i="27"/>
  <c r="E527" i="26"/>
  <c r="D57" i="25"/>
  <c r="B66" i="25" s="1"/>
  <c r="E229" i="25"/>
  <c r="D238" i="25" s="1"/>
  <c r="C125" i="25"/>
  <c r="D259" i="25"/>
  <c r="B268" i="25" s="1"/>
  <c r="G41" i="25"/>
  <c r="B50" i="25" s="1"/>
  <c r="E614" i="26"/>
  <c r="D649" i="26"/>
  <c r="D19" i="32"/>
  <c r="B28" i="32" s="1"/>
  <c r="E620" i="23"/>
  <c r="D218" i="25"/>
  <c r="E616" i="26"/>
  <c r="D154" i="25"/>
  <c r="C163" i="25" s="1"/>
  <c r="D482" i="26"/>
  <c r="E228" i="25"/>
  <c r="E237" i="25" s="1"/>
  <c r="E189" i="27"/>
  <c r="E198" i="27" s="1"/>
  <c r="D452" i="29"/>
  <c r="G38" i="24"/>
  <c r="B47" i="24" s="1"/>
  <c r="E537" i="25"/>
  <c r="D317" i="25"/>
  <c r="E616" i="25"/>
  <c r="D316" i="25"/>
  <c r="E116" i="27"/>
  <c r="E125" i="27" s="1"/>
  <c r="E570" i="29"/>
  <c r="D398" i="25"/>
  <c r="E529" i="25"/>
  <c r="E496" i="25"/>
  <c r="E647" i="27"/>
  <c r="E696" i="27"/>
  <c r="D428" i="26"/>
  <c r="F96" i="28"/>
  <c r="F106" i="28" s="1"/>
  <c r="D452" i="26"/>
  <c r="D521" i="26"/>
  <c r="D692" i="26"/>
  <c r="E534" i="29"/>
  <c r="D450" i="25"/>
  <c r="E535" i="25"/>
  <c r="E575" i="26"/>
  <c r="D608" i="26"/>
  <c r="D492" i="27"/>
  <c r="E226" i="27"/>
  <c r="E235" i="27" s="1"/>
  <c r="D398" i="27"/>
  <c r="D370" i="26"/>
  <c r="F294" i="25"/>
  <c r="D19" i="28"/>
  <c r="D28" i="28" s="1"/>
  <c r="D617" i="26"/>
  <c r="E481" i="26"/>
  <c r="E612" i="26"/>
  <c r="D348" i="26"/>
  <c r="D343" i="26"/>
  <c r="D75" i="26"/>
  <c r="B84" i="26" s="1"/>
  <c r="E125" i="26"/>
  <c r="D297" i="26"/>
  <c r="D393" i="26"/>
  <c r="E219" i="25"/>
  <c r="D612" i="26"/>
  <c r="D690" i="23"/>
  <c r="G218" i="32"/>
  <c r="D694" i="23"/>
  <c r="D155" i="25"/>
  <c r="B164" i="25" s="1"/>
  <c r="E523" i="26"/>
  <c r="E532" i="26"/>
  <c r="D523" i="26"/>
  <c r="E694" i="26"/>
  <c r="E605" i="23"/>
  <c r="D260" i="25"/>
  <c r="D269" i="25" s="1"/>
  <c r="D374" i="26"/>
  <c r="D622" i="26"/>
  <c r="D395" i="25"/>
  <c r="D531" i="26"/>
  <c r="D494" i="32"/>
  <c r="D323" i="32"/>
  <c r="E534" i="26"/>
  <c r="E494" i="26"/>
  <c r="D448" i="25"/>
  <c r="D575" i="26"/>
  <c r="D494" i="25"/>
  <c r="D527" i="26"/>
  <c r="E218" i="25"/>
  <c r="D695" i="26"/>
  <c r="F246" i="26"/>
  <c r="F250" i="26" s="1"/>
  <c r="E524" i="32"/>
  <c r="E532" i="32"/>
  <c r="E483" i="25"/>
  <c r="E689" i="25"/>
  <c r="E606" i="25"/>
  <c r="D699" i="25"/>
  <c r="D693" i="25"/>
  <c r="D524" i="25"/>
  <c r="E493" i="25"/>
  <c r="D610" i="25"/>
  <c r="D537" i="25"/>
  <c r="D488" i="27"/>
  <c r="E479" i="25"/>
  <c r="D652" i="26"/>
  <c r="E530" i="26"/>
  <c r="D702" i="26"/>
  <c r="D706" i="26"/>
  <c r="E621" i="26"/>
  <c r="E649" i="26"/>
  <c r="E690" i="26"/>
  <c r="E696" i="26"/>
  <c r="D426" i="26"/>
  <c r="E704" i="25"/>
  <c r="D200" i="27"/>
  <c r="D490" i="27"/>
  <c r="D373" i="26"/>
  <c r="D612" i="28"/>
  <c r="D137" i="28"/>
  <c r="D148" i="28" s="1"/>
  <c r="G297" i="26"/>
  <c r="G251" i="25"/>
  <c r="D447" i="26"/>
  <c r="C294" i="26"/>
  <c r="E211" i="27"/>
  <c r="E220" i="27" s="1"/>
  <c r="E701" i="27"/>
  <c r="D664" i="27"/>
  <c r="E616" i="27"/>
  <c r="D483" i="29"/>
  <c r="D236" i="28"/>
  <c r="E534" i="28"/>
  <c r="C200" i="27"/>
  <c r="D524" i="27"/>
  <c r="E530" i="28"/>
  <c r="D664" i="28"/>
  <c r="D445" i="26"/>
  <c r="E611" i="27"/>
  <c r="D173" i="27"/>
  <c r="D182" i="27" s="1"/>
  <c r="E495" i="29"/>
  <c r="E531" i="27"/>
  <c r="D350" i="27"/>
  <c r="D374" i="27"/>
  <c r="G116" i="26"/>
  <c r="G120" i="26" s="1"/>
  <c r="E524" i="27"/>
  <c r="D56" i="25"/>
  <c r="B65" i="25" s="1"/>
  <c r="E622" i="26"/>
  <c r="D449" i="26"/>
  <c r="D614" i="27"/>
  <c r="E191" i="26"/>
  <c r="E200" i="26" s="1"/>
  <c r="E522" i="27"/>
  <c r="E521" i="26"/>
  <c r="D522" i="27"/>
  <c r="D479" i="26"/>
  <c r="D690" i="27"/>
  <c r="G290" i="26"/>
  <c r="D397" i="25"/>
  <c r="E701" i="26"/>
  <c r="D576" i="27"/>
  <c r="E524" i="26"/>
  <c r="E536" i="27"/>
  <c r="E101" i="26"/>
  <c r="D447" i="27"/>
  <c r="D324" i="27"/>
  <c r="D251" i="26"/>
  <c r="D535" i="27"/>
  <c r="D373" i="28"/>
  <c r="G291" i="26"/>
  <c r="E479" i="26"/>
  <c r="E485" i="27"/>
  <c r="D74" i="27"/>
  <c r="D83" i="27" s="1"/>
  <c r="E480" i="28"/>
  <c r="D155" i="27"/>
  <c r="C164" i="27" s="1"/>
  <c r="D521" i="28"/>
  <c r="F521" i="28" s="1"/>
  <c r="D689" i="28"/>
  <c r="E525" i="27"/>
  <c r="D620" i="27"/>
  <c r="D656" i="27"/>
  <c r="D647" i="27"/>
  <c r="D525" i="26"/>
  <c r="E577" i="27"/>
  <c r="D536" i="27"/>
  <c r="F536" i="27" s="1"/>
  <c r="E574" i="27"/>
  <c r="E706" i="26"/>
  <c r="D394" i="27"/>
  <c r="G39" i="29"/>
  <c r="G48" i="29" s="1"/>
  <c r="E480" i="29"/>
  <c r="D445" i="29"/>
  <c r="D344" i="29"/>
  <c r="D566" i="29"/>
  <c r="D606" i="28"/>
  <c r="D703" i="28"/>
  <c r="E618" i="28"/>
  <c r="D395" i="28"/>
  <c r="D697" i="28"/>
  <c r="D606" i="27"/>
  <c r="E565" i="28"/>
  <c r="D526" i="28"/>
  <c r="F526" i="28" s="1"/>
  <c r="D703" i="27"/>
  <c r="D494" i="28"/>
  <c r="D375" i="28"/>
  <c r="E529" i="29"/>
  <c r="D488" i="29"/>
  <c r="D650" i="29"/>
  <c r="D348" i="28"/>
  <c r="D375" i="27"/>
  <c r="D342" i="27"/>
  <c r="D487" i="27"/>
  <c r="D491" i="27"/>
  <c r="D76" i="27"/>
  <c r="B85" i="27" s="1"/>
  <c r="D454" i="26"/>
  <c r="D74" i="25"/>
  <c r="B83" i="25" s="1"/>
  <c r="E689" i="26"/>
  <c r="D316" i="26"/>
  <c r="E610" i="27"/>
  <c r="E648" i="27"/>
  <c r="E531" i="26"/>
  <c r="E652" i="27"/>
  <c r="D296" i="26"/>
  <c r="D526" i="27"/>
  <c r="C101" i="26"/>
  <c r="C253" i="27"/>
  <c r="E526" i="25"/>
  <c r="D375" i="25"/>
  <c r="E705" i="26"/>
  <c r="G37" i="28"/>
  <c r="G46" i="28" s="1"/>
  <c r="D534" i="26"/>
  <c r="D605" i="26"/>
  <c r="D422" i="25"/>
  <c r="D484" i="26"/>
  <c r="E568" i="27"/>
  <c r="D344" i="26"/>
  <c r="E615" i="27"/>
  <c r="D105" i="28"/>
  <c r="D612" i="27"/>
  <c r="D563" i="29"/>
  <c r="E481" i="27"/>
  <c r="D577" i="28"/>
  <c r="D321" i="28"/>
  <c r="E527" i="28"/>
  <c r="D523" i="28"/>
  <c r="E652" i="28"/>
  <c r="D568" i="26"/>
  <c r="D394" i="29"/>
  <c r="D263" i="29"/>
  <c r="D272" i="29" s="1"/>
  <c r="E528" i="27"/>
  <c r="D394" i="28"/>
  <c r="E611" i="29"/>
  <c r="D495" i="29"/>
  <c r="D532" i="29"/>
  <c r="D198" i="27"/>
  <c r="D695" i="27"/>
  <c r="D654" i="27"/>
  <c r="E482" i="26"/>
  <c r="D315" i="26"/>
  <c r="C234" i="26"/>
  <c r="E705" i="27"/>
  <c r="E483" i="26"/>
  <c r="E567" i="27"/>
  <c r="E571" i="27"/>
  <c r="E656" i="27"/>
  <c r="D480" i="25"/>
  <c r="E577" i="26"/>
  <c r="E607" i="27"/>
  <c r="E485" i="26"/>
  <c r="E659" i="27"/>
  <c r="E663" i="27"/>
  <c r="E496" i="26"/>
  <c r="C64" i="28"/>
  <c r="E563" i="25"/>
  <c r="D660" i="25"/>
  <c r="E648" i="25"/>
  <c r="E607" i="26"/>
  <c r="E664" i="26"/>
  <c r="E655" i="26"/>
  <c r="E661" i="26"/>
  <c r="E659" i="26"/>
  <c r="D616" i="28"/>
  <c r="D76" i="26"/>
  <c r="B85" i="26" s="1"/>
  <c r="C50" i="26"/>
  <c r="D533" i="27"/>
  <c r="E121" i="27"/>
  <c r="D697" i="27"/>
  <c r="D659" i="27"/>
  <c r="E535" i="27"/>
  <c r="D485" i="25"/>
  <c r="G297" i="25"/>
  <c r="G293" i="25"/>
  <c r="D697" i="26"/>
  <c r="D420" i="26"/>
  <c r="D538" i="26"/>
  <c r="F538" i="26" s="1"/>
  <c r="D609" i="26"/>
  <c r="D607" i="26"/>
  <c r="D613" i="26"/>
  <c r="D537" i="27"/>
  <c r="E613" i="27"/>
  <c r="E567" i="26"/>
  <c r="E652" i="26"/>
  <c r="E658" i="26"/>
  <c r="D692" i="27"/>
  <c r="E663" i="28"/>
  <c r="E661" i="29"/>
  <c r="D262" i="28"/>
  <c r="D271" i="28" s="1"/>
  <c r="E538" i="29"/>
  <c r="E228" i="26"/>
  <c r="B237" i="26" s="1"/>
  <c r="D346" i="28"/>
  <c r="E142" i="26"/>
  <c r="F285" i="26"/>
  <c r="F289" i="26" s="1"/>
  <c r="G38" i="28"/>
  <c r="F47" i="28" s="1"/>
  <c r="E703" i="26"/>
  <c r="E483" i="27"/>
  <c r="D569" i="27"/>
  <c r="D535" i="29"/>
  <c r="D425" i="27"/>
  <c r="E696" i="29"/>
  <c r="E608" i="28"/>
  <c r="D489" i="28"/>
  <c r="E689" i="29"/>
  <c r="E704" i="27"/>
  <c r="D427" i="26"/>
  <c r="D661" i="27"/>
  <c r="F116" i="28"/>
  <c r="F120" i="28" s="1"/>
  <c r="D654" i="26"/>
  <c r="D496" i="25"/>
  <c r="D491" i="26"/>
  <c r="D702" i="27"/>
  <c r="D323" i="26"/>
  <c r="D496" i="26"/>
  <c r="E580" i="27"/>
  <c r="D372" i="25"/>
  <c r="E534" i="25"/>
  <c r="F534" i="25" s="1"/>
  <c r="E523" i="25"/>
  <c r="D372" i="26"/>
  <c r="E484" i="26"/>
  <c r="D664" i="26"/>
  <c r="D215" i="28"/>
  <c r="D218" i="28"/>
  <c r="E650" i="26"/>
  <c r="D75" i="27"/>
  <c r="D84" i="27" s="1"/>
  <c r="C64" i="27"/>
  <c r="D96" i="27"/>
  <c r="D652" i="27"/>
  <c r="D489" i="27"/>
  <c r="D175" i="26"/>
  <c r="D184" i="26" s="1"/>
  <c r="E122" i="26"/>
  <c r="D694" i="26"/>
  <c r="G116" i="28"/>
  <c r="G121" i="28" s="1"/>
  <c r="D171" i="28"/>
  <c r="D180" i="28" s="1"/>
  <c r="D660" i="29"/>
  <c r="D621" i="25"/>
  <c r="D615" i="25"/>
  <c r="D570" i="26"/>
  <c r="D576" i="26"/>
  <c r="D698" i="26"/>
  <c r="D704" i="26"/>
  <c r="D77" i="27"/>
  <c r="B86" i="27" s="1"/>
  <c r="D22" i="28"/>
  <c r="B31" i="28" s="1"/>
  <c r="E605" i="28"/>
  <c r="F105" i="28"/>
  <c r="E523" i="27"/>
  <c r="G293" i="26"/>
  <c r="E480" i="27"/>
  <c r="D448" i="26"/>
  <c r="D349" i="27"/>
  <c r="D400" i="28"/>
  <c r="D529" i="26"/>
  <c r="E609" i="27"/>
  <c r="E536" i="29"/>
  <c r="D693" i="26"/>
  <c r="E662" i="27"/>
  <c r="E690" i="27"/>
  <c r="E691" i="29"/>
  <c r="D663" i="26"/>
  <c r="E690" i="29"/>
  <c r="D485" i="29"/>
  <c r="G246" i="29"/>
  <c r="G254" i="29" s="1"/>
  <c r="D564" i="29"/>
  <c r="D605" i="29"/>
  <c r="F605" i="29" s="1"/>
  <c r="E612" i="28"/>
  <c r="D490" i="28"/>
  <c r="D620" i="26"/>
  <c r="C211" i="28"/>
  <c r="C220" i="28" s="1"/>
  <c r="E486" i="29"/>
  <c r="D396" i="25"/>
  <c r="D104" i="28"/>
  <c r="E655" i="27"/>
  <c r="D565" i="26"/>
  <c r="D569" i="26"/>
  <c r="E563" i="26"/>
  <c r="D567" i="25"/>
  <c r="D705" i="25"/>
  <c r="E567" i="25"/>
  <c r="D664" i="25"/>
  <c r="D690" i="26"/>
  <c r="D696" i="26"/>
  <c r="E576" i="26"/>
  <c r="E580" i="26"/>
  <c r="E663" i="26"/>
  <c r="D533" i="28"/>
  <c r="D495" i="26"/>
  <c r="G218" i="26"/>
  <c r="D396" i="26"/>
  <c r="D445" i="27"/>
  <c r="E695" i="27"/>
  <c r="D58" i="27"/>
  <c r="B67" i="27" s="1"/>
  <c r="E487" i="28"/>
  <c r="D573" i="28"/>
  <c r="D349" i="26"/>
  <c r="D173" i="28"/>
  <c r="D182" i="28" s="1"/>
  <c r="D450" i="26"/>
  <c r="D700" i="26"/>
  <c r="D427" i="27"/>
  <c r="D661" i="29"/>
  <c r="D59" i="26"/>
  <c r="B68" i="26" s="1"/>
  <c r="D483" i="26"/>
  <c r="D22" i="26"/>
  <c r="B31" i="26" s="1"/>
  <c r="D21" i="26"/>
  <c r="B30" i="26" s="1"/>
  <c r="G41" i="27"/>
  <c r="E50" i="27" s="1"/>
  <c r="E706" i="27"/>
  <c r="G116" i="27"/>
  <c r="E189" i="28"/>
  <c r="B198" i="28" s="1"/>
  <c r="D705" i="27"/>
  <c r="D21" i="27"/>
  <c r="D145" i="28"/>
  <c r="E699" i="28"/>
  <c r="D428" i="27"/>
  <c r="E525" i="28"/>
  <c r="E492" i="28"/>
  <c r="E488" i="29"/>
  <c r="D563" i="27"/>
  <c r="E650" i="28"/>
  <c r="D662" i="27"/>
  <c r="E694" i="28"/>
  <c r="C198" i="28"/>
  <c r="D320" i="29"/>
  <c r="D423" i="29"/>
  <c r="D370" i="29"/>
  <c r="D612" i="29"/>
  <c r="D156" i="29"/>
  <c r="D165" i="29" s="1"/>
  <c r="E703" i="29"/>
  <c r="E613" i="26"/>
  <c r="E619" i="26"/>
  <c r="E617" i="26"/>
  <c r="E702" i="26"/>
  <c r="D564" i="26"/>
  <c r="D614" i="25"/>
  <c r="D608" i="25"/>
  <c r="D571" i="25"/>
  <c r="D565" i="25"/>
  <c r="D526" i="26"/>
  <c r="F526" i="26" s="1"/>
  <c r="D532" i="26"/>
  <c r="D660" i="26"/>
  <c r="D647" i="26"/>
  <c r="D653" i="26"/>
  <c r="D651" i="26"/>
  <c r="D657" i="26"/>
  <c r="D663" i="25"/>
  <c r="D657" i="25"/>
  <c r="E651" i="26"/>
  <c r="E657" i="26"/>
  <c r="D172" i="27"/>
  <c r="D181" i="27" s="1"/>
  <c r="D246" i="27"/>
  <c r="D254" i="27" s="1"/>
  <c r="D706" i="27"/>
  <c r="D397" i="26"/>
  <c r="G40" i="28"/>
  <c r="B49" i="28" s="1"/>
  <c r="D320" i="27"/>
  <c r="E490" i="27"/>
  <c r="E103" i="26"/>
  <c r="E494" i="27"/>
  <c r="E532" i="27"/>
  <c r="C121" i="25"/>
  <c r="D493" i="26"/>
  <c r="D137" i="25"/>
  <c r="C46" i="26"/>
  <c r="E533" i="27"/>
  <c r="E530" i="27"/>
  <c r="E227" i="26"/>
  <c r="E608" i="27"/>
  <c r="D259" i="26"/>
  <c r="D694" i="27"/>
  <c r="C105" i="26"/>
  <c r="D530" i="26"/>
  <c r="D344" i="27"/>
  <c r="D376" i="27"/>
  <c r="E537" i="28"/>
  <c r="E605" i="29"/>
  <c r="D419" i="28"/>
  <c r="D620" i="28"/>
  <c r="D530" i="28"/>
  <c r="D154" i="28"/>
  <c r="C163" i="28" s="1"/>
  <c r="D372" i="28"/>
  <c r="D345" i="29"/>
  <c r="G39" i="28"/>
  <c r="G48" i="28" s="1"/>
  <c r="E616" i="29"/>
  <c r="D651" i="28"/>
  <c r="E566" i="26"/>
  <c r="E521" i="28"/>
  <c r="D174" i="29"/>
  <c r="D183" i="29" s="1"/>
  <c r="D374" i="28"/>
  <c r="E494" i="28"/>
  <c r="D483" i="28"/>
  <c r="D345" i="27"/>
  <c r="E490" i="28"/>
  <c r="G146" i="26"/>
  <c r="D400" i="27"/>
  <c r="E528" i="28"/>
  <c r="E496" i="28"/>
  <c r="D656" i="28"/>
  <c r="D263" i="26"/>
  <c r="D272" i="26" s="1"/>
  <c r="D610" i="27"/>
  <c r="D569" i="28"/>
  <c r="E569" i="28"/>
  <c r="E654" i="28"/>
  <c r="E569" i="27"/>
  <c r="D424" i="26"/>
  <c r="E618" i="26"/>
  <c r="D572" i="27"/>
  <c r="D346" i="27"/>
  <c r="D573" i="27"/>
  <c r="G211" i="29"/>
  <c r="G220" i="29" s="1"/>
  <c r="E615" i="29"/>
  <c r="E537" i="26"/>
  <c r="D568" i="27"/>
  <c r="D480" i="26"/>
  <c r="E564" i="27"/>
  <c r="D322" i="27"/>
  <c r="E487" i="27"/>
  <c r="G211" i="28"/>
  <c r="D616" i="27"/>
  <c r="E703" i="28"/>
  <c r="E650" i="29"/>
  <c r="D689" i="26"/>
  <c r="C218" i="28"/>
  <c r="D648" i="26"/>
  <c r="F104" i="28"/>
  <c r="E658" i="27"/>
  <c r="E486" i="28"/>
  <c r="D532" i="27"/>
  <c r="D700" i="27"/>
  <c r="D578" i="27"/>
  <c r="E653" i="27"/>
  <c r="D317" i="27"/>
  <c r="F211" i="28"/>
  <c r="F218" i="28" s="1"/>
  <c r="D344" i="28"/>
  <c r="D534" i="29"/>
  <c r="D321" i="29"/>
  <c r="D449" i="28"/>
  <c r="D525" i="29"/>
  <c r="D367" i="29"/>
  <c r="E491" i="28"/>
  <c r="E692" i="29"/>
  <c r="F137" i="29"/>
  <c r="F148" i="29" s="1"/>
  <c r="E610" i="28"/>
  <c r="D613" i="29"/>
  <c r="E664" i="28"/>
  <c r="D421" i="27"/>
  <c r="D566" i="28"/>
  <c r="D531" i="29"/>
  <c r="D659" i="28"/>
  <c r="D568" i="29"/>
  <c r="E655" i="29"/>
  <c r="D689" i="29"/>
  <c r="D420" i="29"/>
  <c r="D700" i="29"/>
  <c r="E702" i="29"/>
  <c r="E610" i="29"/>
  <c r="E609" i="29"/>
  <c r="D655" i="29"/>
  <c r="E658" i="28"/>
  <c r="D321" i="27"/>
  <c r="D236" i="27"/>
  <c r="D531" i="28"/>
  <c r="D319" i="26"/>
  <c r="D530" i="27"/>
  <c r="D487" i="26"/>
  <c r="D698" i="27"/>
  <c r="E285" i="27"/>
  <c r="E296" i="27" s="1"/>
  <c r="C246" i="28"/>
  <c r="C252" i="28" s="1"/>
  <c r="E620" i="27"/>
  <c r="D370" i="27"/>
  <c r="D373" i="27"/>
  <c r="D368" i="29"/>
  <c r="D324" i="26"/>
  <c r="D701" i="27"/>
  <c r="E695" i="28"/>
  <c r="D660" i="27"/>
  <c r="D317" i="28"/>
  <c r="D704" i="27"/>
  <c r="E700" i="28"/>
  <c r="E694" i="27"/>
  <c r="C96" i="29"/>
  <c r="C106" i="29" s="1"/>
  <c r="D216" i="29"/>
  <c r="D663" i="27"/>
  <c r="D479" i="29"/>
  <c r="D75" i="28"/>
  <c r="C84" i="28" s="1"/>
  <c r="E656" i="29"/>
  <c r="E700" i="29"/>
  <c r="D566" i="26"/>
  <c r="D572" i="26"/>
  <c r="D315" i="29"/>
  <c r="E524" i="29"/>
  <c r="D524" i="29"/>
  <c r="G38" i="27"/>
  <c r="C65" i="27"/>
  <c r="F285" i="27"/>
  <c r="D77" i="28"/>
  <c r="D86" i="28" s="1"/>
  <c r="E697" i="29"/>
  <c r="E225" i="28"/>
  <c r="C234" i="28" s="1"/>
  <c r="E664" i="29"/>
  <c r="D293" i="26"/>
  <c r="E479" i="27"/>
  <c r="D424" i="29"/>
  <c r="E699" i="29"/>
  <c r="E479" i="29"/>
  <c r="E567" i="29"/>
  <c r="D448" i="28"/>
  <c r="E661" i="28"/>
  <c r="D448" i="27"/>
  <c r="E579" i="28"/>
  <c r="D570" i="29"/>
  <c r="F103" i="28"/>
  <c r="D425" i="29"/>
  <c r="D571" i="29"/>
  <c r="E621" i="28"/>
  <c r="D73" i="29"/>
  <c r="D82" i="29" s="1"/>
  <c r="C219" i="28"/>
  <c r="E622" i="27"/>
  <c r="E495" i="27"/>
  <c r="D315" i="28"/>
  <c r="E192" i="29"/>
  <c r="B201" i="29" s="1"/>
  <c r="E526" i="26"/>
  <c r="D56" i="28"/>
  <c r="C65" i="28" s="1"/>
  <c r="D453" i="27"/>
  <c r="D263" i="28"/>
  <c r="D608" i="27"/>
  <c r="D420" i="28"/>
  <c r="D565" i="27"/>
  <c r="D610" i="28"/>
  <c r="E534" i="27"/>
  <c r="D568" i="28"/>
  <c r="D580" i="28"/>
  <c r="D615" i="26"/>
  <c r="D621" i="26"/>
  <c r="D566" i="27"/>
  <c r="E706" i="28"/>
  <c r="F246" i="28"/>
  <c r="F254" i="28" s="1"/>
  <c r="C116" i="29"/>
  <c r="C126" i="29" s="1"/>
  <c r="F216" i="28"/>
  <c r="D96" i="29"/>
  <c r="D106" i="29" s="1"/>
  <c r="G146" i="29"/>
  <c r="D175" i="28"/>
  <c r="B184" i="28" s="1"/>
  <c r="E487" i="29"/>
  <c r="C30" i="27"/>
  <c r="C96" i="28"/>
  <c r="C101" i="28" s="1"/>
  <c r="C116" i="28"/>
  <c r="C124" i="28" s="1"/>
  <c r="D347" i="29"/>
  <c r="D521" i="29"/>
  <c r="D690" i="28"/>
  <c r="C236" i="27"/>
  <c r="D399" i="28"/>
  <c r="D484" i="28"/>
  <c r="D698" i="29"/>
  <c r="D143" i="27"/>
  <c r="D487" i="28"/>
  <c r="D647" i="29"/>
  <c r="E620" i="26"/>
  <c r="E650" i="27"/>
  <c r="D55" i="29"/>
  <c r="D64" i="29" s="1"/>
  <c r="D694" i="29"/>
  <c r="D350" i="29"/>
  <c r="D102" i="29"/>
  <c r="D21" i="28"/>
  <c r="C30" i="28" s="1"/>
  <c r="D569" i="29"/>
  <c r="D401" i="28"/>
  <c r="E657" i="28"/>
  <c r="D496" i="29"/>
  <c r="D613" i="27"/>
  <c r="D322" i="29"/>
  <c r="D396" i="28"/>
  <c r="G251" i="29"/>
  <c r="D400" i="29"/>
  <c r="E529" i="28"/>
  <c r="D482" i="28"/>
  <c r="D609" i="27"/>
  <c r="D524" i="28"/>
  <c r="D486" i="28"/>
  <c r="D699" i="28"/>
  <c r="E648" i="26"/>
  <c r="E654" i="26"/>
  <c r="D522" i="26"/>
  <c r="D528" i="26"/>
  <c r="D574" i="27"/>
  <c r="E228" i="29"/>
  <c r="E237" i="29" s="1"/>
  <c r="D57" i="28"/>
  <c r="D574" i="28"/>
  <c r="C116" i="27"/>
  <c r="C449" i="22"/>
  <c r="E436" i="22"/>
  <c r="E449" i="22" s="1"/>
  <c r="C481" i="22"/>
  <c r="F460" i="22"/>
  <c r="F481" i="22" s="1"/>
  <c r="F470" i="23"/>
  <c r="F491" i="23" s="1"/>
  <c r="C491" i="23"/>
  <c r="C398" i="23"/>
  <c r="E385" i="23"/>
  <c r="E398" i="23" s="1"/>
  <c r="B198" i="22"/>
  <c r="E198" i="22"/>
  <c r="G100" i="22"/>
  <c r="G106" i="22"/>
  <c r="D246" i="23"/>
  <c r="D250" i="23" s="1"/>
  <c r="E409" i="23"/>
  <c r="E422" i="23" s="1"/>
  <c r="C422" i="23"/>
  <c r="D171" i="24"/>
  <c r="B180" i="24" s="1"/>
  <c r="E433" i="22"/>
  <c r="E446" i="22" s="1"/>
  <c r="C446" i="22"/>
  <c r="C141" i="22"/>
  <c r="C148" i="22"/>
  <c r="E305" i="22"/>
  <c r="E318" i="22" s="1"/>
  <c r="C318" i="22"/>
  <c r="F676" i="22"/>
  <c r="F697" i="22" s="1"/>
  <c r="C697" i="22"/>
  <c r="E226" i="22"/>
  <c r="C235" i="22" s="1"/>
  <c r="F511" i="22"/>
  <c r="C532" i="22"/>
  <c r="C451" i="22"/>
  <c r="E438" i="22"/>
  <c r="E451" i="22" s="1"/>
  <c r="C394" i="22"/>
  <c r="E381" i="22"/>
  <c r="E394" i="22" s="1"/>
  <c r="C662" i="22"/>
  <c r="F641" i="22"/>
  <c r="F662" i="22" s="1"/>
  <c r="C285" i="22"/>
  <c r="C289" i="22" s="1"/>
  <c r="C533" i="22"/>
  <c r="F533" i="22" s="1"/>
  <c r="F512" i="22"/>
  <c r="F673" i="23"/>
  <c r="F694" i="23" s="1"/>
  <c r="C694" i="23"/>
  <c r="C702" i="23"/>
  <c r="F681" i="23"/>
  <c r="F702" i="23" s="1"/>
  <c r="G246" i="22"/>
  <c r="G250" i="22" s="1"/>
  <c r="F599" i="23"/>
  <c r="F620" i="23" s="1"/>
  <c r="C620" i="23"/>
  <c r="F507" i="22"/>
  <c r="C528" i="22"/>
  <c r="B202" i="23"/>
  <c r="E202" i="23"/>
  <c r="C484" i="22"/>
  <c r="F463" i="22"/>
  <c r="F484" i="22" s="1"/>
  <c r="C426" i="22"/>
  <c r="E413" i="22"/>
  <c r="E426" i="22" s="1"/>
  <c r="C211" i="23"/>
  <c r="C215" i="23" s="1"/>
  <c r="B200" i="23"/>
  <c r="E200" i="23"/>
  <c r="B271" i="23"/>
  <c r="D271" i="23"/>
  <c r="B68" i="23"/>
  <c r="D68" i="23"/>
  <c r="E215" i="23"/>
  <c r="E220" i="23"/>
  <c r="C531" i="23"/>
  <c r="F510" i="23"/>
  <c r="C609" i="23"/>
  <c r="F588" i="23"/>
  <c r="F609" i="23" s="1"/>
  <c r="C446" i="23"/>
  <c r="E433" i="23"/>
  <c r="E446" i="23" s="1"/>
  <c r="C607" i="22"/>
  <c r="F586" i="22"/>
  <c r="F607" i="22" s="1"/>
  <c r="B201" i="24"/>
  <c r="E201" i="24"/>
  <c r="F500" i="23"/>
  <c r="C521" i="23"/>
  <c r="F521" i="23" s="1"/>
  <c r="F629" i="23"/>
  <c r="F650" i="23" s="1"/>
  <c r="C650" i="23"/>
  <c r="C401" i="22"/>
  <c r="E388" i="22"/>
  <c r="E401" i="22" s="1"/>
  <c r="C322" i="22"/>
  <c r="E309" i="22"/>
  <c r="E322" i="22" s="1"/>
  <c r="F638" i="22"/>
  <c r="F659" i="22" s="1"/>
  <c r="C659" i="22"/>
  <c r="C321" i="22"/>
  <c r="E308" i="22"/>
  <c r="E321" i="22" s="1"/>
  <c r="E409" i="22"/>
  <c r="E422" i="22" s="1"/>
  <c r="C422" i="22"/>
  <c r="C367" i="22"/>
  <c r="E354" i="22"/>
  <c r="E367" i="22" s="1"/>
  <c r="F642" i="22"/>
  <c r="F663" i="22" s="1"/>
  <c r="C663" i="22"/>
  <c r="C489" i="22"/>
  <c r="F468" i="22"/>
  <c r="F489" i="22" s="1"/>
  <c r="F559" i="22"/>
  <c r="F580" i="22" s="1"/>
  <c r="C580" i="22"/>
  <c r="F635" i="22"/>
  <c r="F656" i="22" s="1"/>
  <c r="C656" i="22"/>
  <c r="E307" i="22"/>
  <c r="E320" i="22" s="1"/>
  <c r="C320" i="22"/>
  <c r="C567" i="22"/>
  <c r="F546" i="22"/>
  <c r="F567" i="22" s="1"/>
  <c r="E332" i="23"/>
  <c r="E345" i="23" s="1"/>
  <c r="C345" i="23"/>
  <c r="F588" i="22"/>
  <c r="F609" i="22" s="1"/>
  <c r="C609" i="22"/>
  <c r="C345" i="22"/>
  <c r="E332" i="22"/>
  <c r="E345" i="22" s="1"/>
  <c r="C483" i="23"/>
  <c r="F462" i="23"/>
  <c r="F483" i="23" s="1"/>
  <c r="F670" i="23"/>
  <c r="F691" i="23" s="1"/>
  <c r="C691" i="23"/>
  <c r="C285" i="24"/>
  <c r="C289" i="24" s="1"/>
  <c r="E406" i="22"/>
  <c r="E419" i="22" s="1"/>
  <c r="C419" i="22"/>
  <c r="F463" i="23"/>
  <c r="F484" i="23" s="1"/>
  <c r="C484" i="23"/>
  <c r="F554" i="24"/>
  <c r="F575" i="24" s="1"/>
  <c r="C575" i="24"/>
  <c r="F459" i="23"/>
  <c r="F480" i="23" s="1"/>
  <c r="C480" i="23"/>
  <c r="E329" i="23"/>
  <c r="E342" i="23" s="1"/>
  <c r="C342" i="23"/>
  <c r="C611" i="23"/>
  <c r="F590" i="23"/>
  <c r="F611" i="23" s="1"/>
  <c r="C530" i="32"/>
  <c r="F530" i="32" s="1"/>
  <c r="F509" i="32"/>
  <c r="C479" i="23"/>
  <c r="F458" i="23"/>
  <c r="F479" i="23" s="1"/>
  <c r="C446" i="24"/>
  <c r="E433" i="24"/>
  <c r="E446" i="24" s="1"/>
  <c r="B64" i="32"/>
  <c r="D64" i="32"/>
  <c r="C370" i="24"/>
  <c r="E357" i="24"/>
  <c r="E370" i="24" s="1"/>
  <c r="F634" i="25"/>
  <c r="F655" i="25" s="1"/>
  <c r="C655" i="25"/>
  <c r="F555" i="22"/>
  <c r="F576" i="22" s="1"/>
  <c r="C576" i="22"/>
  <c r="F584" i="23"/>
  <c r="C605" i="23"/>
  <c r="F605" i="23" s="1"/>
  <c r="F250" i="23"/>
  <c r="F254" i="23"/>
  <c r="E336" i="23"/>
  <c r="E349" i="23" s="1"/>
  <c r="C349" i="23"/>
  <c r="C370" i="22"/>
  <c r="E357" i="22"/>
  <c r="E370" i="22" s="1"/>
  <c r="D96" i="22"/>
  <c r="D100" i="22" s="1"/>
  <c r="C661" i="22"/>
  <c r="F640" i="22"/>
  <c r="F661" i="22" s="1"/>
  <c r="E355" i="22"/>
  <c r="E368" i="22" s="1"/>
  <c r="C368" i="22"/>
  <c r="C648" i="22"/>
  <c r="F627" i="22"/>
  <c r="F648" i="22" s="1"/>
  <c r="B237" i="22"/>
  <c r="F556" i="23"/>
  <c r="F577" i="23" s="1"/>
  <c r="C577" i="23"/>
  <c r="E310" i="23"/>
  <c r="E323" i="23" s="1"/>
  <c r="C323" i="23"/>
  <c r="F503" i="23"/>
  <c r="C524" i="23"/>
  <c r="F524" i="23" s="1"/>
  <c r="F641" i="23"/>
  <c r="F662" i="23" s="1"/>
  <c r="C662" i="23"/>
  <c r="E435" i="32"/>
  <c r="E448" i="32" s="1"/>
  <c r="C448" i="32"/>
  <c r="E358" i="25"/>
  <c r="E371" i="25" s="1"/>
  <c r="C371" i="25"/>
  <c r="C571" i="23"/>
  <c r="F550" i="23"/>
  <c r="F571" i="23" s="1"/>
  <c r="C397" i="24"/>
  <c r="E384" i="24"/>
  <c r="E397" i="24" s="1"/>
  <c r="E389" i="24"/>
  <c r="E402" i="24" s="1"/>
  <c r="C402" i="24"/>
  <c r="F466" i="23"/>
  <c r="F487" i="23" s="1"/>
  <c r="C487" i="23"/>
  <c r="E388" i="23"/>
  <c r="E401" i="23" s="1"/>
  <c r="C401" i="23"/>
  <c r="G289" i="22"/>
  <c r="G298" i="22"/>
  <c r="F671" i="22"/>
  <c r="F692" i="22" s="1"/>
  <c r="C692" i="22"/>
  <c r="E302" i="23"/>
  <c r="E315" i="23" s="1"/>
  <c r="C315" i="23"/>
  <c r="C320" i="32"/>
  <c r="E307" i="32"/>
  <c r="E320" i="32" s="1"/>
  <c r="F547" i="22"/>
  <c r="F568" i="22" s="1"/>
  <c r="C568" i="22"/>
  <c r="C568" i="23"/>
  <c r="F547" i="23"/>
  <c r="F568" i="23" s="1"/>
  <c r="F513" i="22"/>
  <c r="C534" i="22"/>
  <c r="F469" i="22"/>
  <c r="F490" i="22" s="1"/>
  <c r="C490" i="22"/>
  <c r="C495" i="22"/>
  <c r="F474" i="22"/>
  <c r="F495" i="22" s="1"/>
  <c r="G37" i="22"/>
  <c r="B46" i="22" s="1"/>
  <c r="C419" i="23"/>
  <c r="E406" i="23"/>
  <c r="E419" i="23" s="1"/>
  <c r="C427" i="23"/>
  <c r="E414" i="23"/>
  <c r="E427" i="23" s="1"/>
  <c r="F678" i="22"/>
  <c r="F699" i="22" s="1"/>
  <c r="C699" i="22"/>
  <c r="E432" i="23"/>
  <c r="E445" i="23" s="1"/>
  <c r="C445" i="23"/>
  <c r="C523" i="22"/>
  <c r="F502" i="22"/>
  <c r="F510" i="22"/>
  <c r="C531" i="22"/>
  <c r="F531" i="22" s="1"/>
  <c r="E189" i="23"/>
  <c r="B198" i="23" s="1"/>
  <c r="F669" i="22"/>
  <c r="F690" i="22" s="1"/>
  <c r="C690" i="22"/>
  <c r="F543" i="22"/>
  <c r="F564" i="22" s="1"/>
  <c r="C564" i="22"/>
  <c r="C647" i="22"/>
  <c r="F626" i="22"/>
  <c r="F647" i="22" s="1"/>
  <c r="C614" i="22"/>
  <c r="F593" i="22"/>
  <c r="F614" i="22" s="1"/>
  <c r="F631" i="22"/>
  <c r="F652" i="22" s="1"/>
  <c r="C652" i="22"/>
  <c r="F639" i="22"/>
  <c r="F660" i="22" s="1"/>
  <c r="C660" i="22"/>
  <c r="E437" i="23"/>
  <c r="E450" i="23" s="1"/>
  <c r="C450" i="23"/>
  <c r="C564" i="23"/>
  <c r="F543" i="23"/>
  <c r="F564" i="23" s="1"/>
  <c r="D289" i="23"/>
  <c r="D298" i="23"/>
  <c r="C486" i="23"/>
  <c r="F465" i="23"/>
  <c r="F486" i="23" s="1"/>
  <c r="F473" i="22"/>
  <c r="F494" i="22" s="1"/>
  <c r="C494" i="22"/>
  <c r="E250" i="23"/>
  <c r="E254" i="23"/>
  <c r="E441" i="24"/>
  <c r="E454" i="24" s="1"/>
  <c r="C454" i="24"/>
  <c r="C396" i="24"/>
  <c r="E383" i="24"/>
  <c r="E396" i="24" s="1"/>
  <c r="F553" i="24"/>
  <c r="F574" i="24" s="1"/>
  <c r="C574" i="24"/>
  <c r="C618" i="22"/>
  <c r="F597" i="22"/>
  <c r="F618" i="22" s="1"/>
  <c r="E407" i="22"/>
  <c r="E420" i="22" s="1"/>
  <c r="C420" i="22"/>
  <c r="C342" i="22"/>
  <c r="E329" i="22"/>
  <c r="E342" i="22" s="1"/>
  <c r="B49" i="22"/>
  <c r="G49" i="22"/>
  <c r="C487" i="22"/>
  <c r="F466" i="22"/>
  <c r="F487" i="22" s="1"/>
  <c r="E410" i="22"/>
  <c r="E423" i="22" s="1"/>
  <c r="C423" i="22"/>
  <c r="E385" i="22"/>
  <c r="E398" i="22" s="1"/>
  <c r="C398" i="22"/>
  <c r="C425" i="22"/>
  <c r="E412" i="22"/>
  <c r="E425" i="22" s="1"/>
  <c r="F594" i="22"/>
  <c r="F615" i="22" s="1"/>
  <c r="C615" i="22"/>
  <c r="C343" i="22"/>
  <c r="E330" i="22"/>
  <c r="E343" i="22" s="1"/>
  <c r="F500" i="22"/>
  <c r="C521" i="22"/>
  <c r="C397" i="22"/>
  <c r="E384" i="22"/>
  <c r="E397" i="22" s="1"/>
  <c r="F506" i="22"/>
  <c r="C527" i="22"/>
  <c r="E304" i="22"/>
  <c r="E317" i="22" s="1"/>
  <c r="C317" i="22"/>
  <c r="G40" i="23"/>
  <c r="B49" i="23" s="1"/>
  <c r="E389" i="23"/>
  <c r="E402" i="23" s="1"/>
  <c r="C402" i="23"/>
  <c r="E413" i="23"/>
  <c r="E426" i="23" s="1"/>
  <c r="C426" i="23"/>
  <c r="F554" i="22"/>
  <c r="F575" i="22" s="1"/>
  <c r="C575" i="22"/>
  <c r="F629" i="22"/>
  <c r="F650" i="22" s="1"/>
  <c r="C650" i="22"/>
  <c r="C424" i="23"/>
  <c r="E411" i="23"/>
  <c r="E424" i="23" s="1"/>
  <c r="C482" i="23"/>
  <c r="F461" i="23"/>
  <c r="F482" i="23" s="1"/>
  <c r="F592" i="22"/>
  <c r="F613" i="22" s="1"/>
  <c r="C613" i="22"/>
  <c r="B31" i="23"/>
  <c r="D31" i="23"/>
  <c r="E435" i="22"/>
  <c r="E448" i="22" s="1"/>
  <c r="C448" i="22"/>
  <c r="B84" i="23"/>
  <c r="D84" i="23"/>
  <c r="E363" i="22"/>
  <c r="E376" i="22" s="1"/>
  <c r="C376" i="22"/>
  <c r="C576" i="32"/>
  <c r="F555" i="32"/>
  <c r="F576" i="32" s="1"/>
  <c r="C486" i="25"/>
  <c r="F465" i="25"/>
  <c r="F486" i="25" s="1"/>
  <c r="F462" i="24"/>
  <c r="F483" i="24" s="1"/>
  <c r="C483" i="24"/>
  <c r="C536" i="24"/>
  <c r="F536" i="24" s="1"/>
  <c r="F515" i="24"/>
  <c r="C664" i="25"/>
  <c r="F643" i="25"/>
  <c r="F664" i="25" s="1"/>
  <c r="D141" i="22"/>
  <c r="D148" i="22"/>
  <c r="C319" i="23"/>
  <c r="E306" i="23"/>
  <c r="E319" i="23" s="1"/>
  <c r="F467" i="22"/>
  <c r="F488" i="22" s="1"/>
  <c r="C488" i="22"/>
  <c r="E414" i="22"/>
  <c r="E427" i="22" s="1"/>
  <c r="C427" i="22"/>
  <c r="C211" i="22"/>
  <c r="C215" i="22" s="1"/>
  <c r="C250" i="22"/>
  <c r="C254" i="22"/>
  <c r="C483" i="22"/>
  <c r="F462" i="22"/>
  <c r="F483" i="22" s="1"/>
  <c r="C371" i="22"/>
  <c r="E358" i="22"/>
  <c r="E371" i="22" s="1"/>
  <c r="C537" i="22"/>
  <c r="F537" i="22" s="1"/>
  <c r="F516" i="22"/>
  <c r="F684" i="22"/>
  <c r="F705" i="22" s="1"/>
  <c r="C705" i="22"/>
  <c r="C346" i="22"/>
  <c r="E333" i="22"/>
  <c r="E346" i="22" s="1"/>
  <c r="F552" i="22"/>
  <c r="F573" i="22" s="1"/>
  <c r="C573" i="22"/>
  <c r="E334" i="22"/>
  <c r="E347" i="22" s="1"/>
  <c r="C347" i="22"/>
  <c r="F503" i="22"/>
  <c r="C524" i="22"/>
  <c r="F524" i="22" s="1"/>
  <c r="E389" i="22"/>
  <c r="E402" i="22" s="1"/>
  <c r="C402" i="22"/>
  <c r="C486" i="22"/>
  <c r="F465" i="22"/>
  <c r="F486" i="22" s="1"/>
  <c r="C655" i="22"/>
  <c r="F634" i="22"/>
  <c r="F655" i="22" s="1"/>
  <c r="F630" i="23"/>
  <c r="F651" i="23" s="1"/>
  <c r="C651" i="23"/>
  <c r="B183" i="23"/>
  <c r="D183" i="23"/>
  <c r="E380" i="23"/>
  <c r="E393" i="23" s="1"/>
  <c r="C393" i="23"/>
  <c r="F504" i="23"/>
  <c r="C525" i="23"/>
  <c r="D175" i="24"/>
  <c r="B184" i="24" s="1"/>
  <c r="C395" i="23"/>
  <c r="E382" i="23"/>
  <c r="E395" i="23" s="1"/>
  <c r="C528" i="23"/>
  <c r="F507" i="23"/>
  <c r="C376" i="23"/>
  <c r="E363" i="23"/>
  <c r="E376" i="23" s="1"/>
  <c r="C622" i="22"/>
  <c r="F601" i="22"/>
  <c r="F622" i="22" s="1"/>
  <c r="F674" i="23"/>
  <c r="F695" i="23" s="1"/>
  <c r="C695" i="23"/>
  <c r="E305" i="23"/>
  <c r="E318" i="23" s="1"/>
  <c r="C318" i="23"/>
  <c r="C573" i="23"/>
  <c r="F552" i="23"/>
  <c r="F573" i="23" s="1"/>
  <c r="C374" i="22"/>
  <c r="E361" i="22"/>
  <c r="E374" i="22" s="1"/>
  <c r="E362" i="23"/>
  <c r="E375" i="23" s="1"/>
  <c r="C375" i="23"/>
  <c r="F100" i="23"/>
  <c r="F106" i="23"/>
  <c r="E192" i="23"/>
  <c r="D201" i="23" s="1"/>
  <c r="C315" i="22"/>
  <c r="E302" i="22"/>
  <c r="E315" i="22" s="1"/>
  <c r="E337" i="22"/>
  <c r="E350" i="22" s="1"/>
  <c r="C350" i="22"/>
  <c r="E309" i="24"/>
  <c r="E322" i="24" s="1"/>
  <c r="C322" i="24"/>
  <c r="C420" i="24"/>
  <c r="E407" i="24"/>
  <c r="E420" i="24" s="1"/>
  <c r="C706" i="23"/>
  <c r="F685" i="23"/>
  <c r="F706" i="23" s="1"/>
  <c r="F557" i="24"/>
  <c r="F578" i="24" s="1"/>
  <c r="C578" i="24"/>
  <c r="C495" i="24"/>
  <c r="F474" i="24"/>
  <c r="F495" i="24" s="1"/>
  <c r="F675" i="22"/>
  <c r="F696" i="22" s="1"/>
  <c r="C696" i="22"/>
  <c r="C316" i="22"/>
  <c r="E303" i="22"/>
  <c r="E316" i="22" s="1"/>
  <c r="C349" i="22"/>
  <c r="E336" i="22"/>
  <c r="E349" i="22" s="1"/>
  <c r="C482" i="22"/>
  <c r="F461" i="22"/>
  <c r="F482" i="22" s="1"/>
  <c r="C454" i="22"/>
  <c r="E441" i="22"/>
  <c r="E454" i="22" s="1"/>
  <c r="E311" i="22"/>
  <c r="E324" i="22" s="1"/>
  <c r="C324" i="22"/>
  <c r="C529" i="22"/>
  <c r="F508" i="22"/>
  <c r="F680" i="22"/>
  <c r="F701" i="22" s="1"/>
  <c r="C701" i="22"/>
  <c r="C538" i="22"/>
  <c r="F538" i="22" s="1"/>
  <c r="F517" i="22"/>
  <c r="F548" i="22"/>
  <c r="F569" i="22" s="1"/>
  <c r="C569" i="22"/>
  <c r="E310" i="22"/>
  <c r="E323" i="22" s="1"/>
  <c r="C323" i="22"/>
  <c r="C700" i="22"/>
  <c r="F679" i="22"/>
  <c r="F700" i="22" s="1"/>
  <c r="E380" i="22"/>
  <c r="E393" i="22" s="1"/>
  <c r="C393" i="22"/>
  <c r="F590" i="22"/>
  <c r="F611" i="22" s="1"/>
  <c r="C611" i="22"/>
  <c r="B48" i="22"/>
  <c r="G48" i="22"/>
  <c r="C491" i="22"/>
  <c r="F470" i="22"/>
  <c r="F491" i="22" s="1"/>
  <c r="E337" i="23"/>
  <c r="E350" i="23" s="1"/>
  <c r="C350" i="23"/>
  <c r="E386" i="23"/>
  <c r="E399" i="23" s="1"/>
  <c r="C399" i="23"/>
  <c r="B84" i="22"/>
  <c r="D84" i="22"/>
  <c r="E381" i="23"/>
  <c r="E394" i="23" s="1"/>
  <c r="C394" i="23"/>
  <c r="C141" i="23"/>
  <c r="C148" i="23"/>
  <c r="C527" i="23"/>
  <c r="F527" i="23" s="1"/>
  <c r="F506" i="23"/>
  <c r="C120" i="23"/>
  <c r="C126" i="23"/>
  <c r="C522" i="23"/>
  <c r="F522" i="23" s="1"/>
  <c r="F501" i="23"/>
  <c r="F591" i="22"/>
  <c r="F612" i="22" s="1"/>
  <c r="C612" i="22"/>
  <c r="E328" i="23"/>
  <c r="E341" i="23" s="1"/>
  <c r="C341" i="23"/>
  <c r="G217" i="23"/>
  <c r="G220" i="23"/>
  <c r="F215" i="23"/>
  <c r="F220" i="23"/>
  <c r="F508" i="23"/>
  <c r="C529" i="23"/>
  <c r="C572" i="22"/>
  <c r="F551" i="22"/>
  <c r="F572" i="22" s="1"/>
  <c r="F633" i="23"/>
  <c r="F654" i="23" s="1"/>
  <c r="C654" i="23"/>
  <c r="F555" i="23"/>
  <c r="F576" i="23" s="1"/>
  <c r="C576" i="23"/>
  <c r="F682" i="23"/>
  <c r="F703" i="23" s="1"/>
  <c r="C703" i="23"/>
  <c r="C580" i="32"/>
  <c r="F559" i="32"/>
  <c r="F580" i="32" s="1"/>
  <c r="C484" i="25"/>
  <c r="F463" i="25"/>
  <c r="F484" i="25" s="1"/>
  <c r="C700" i="24"/>
  <c r="F679" i="24"/>
  <c r="F700" i="24" s="1"/>
  <c r="C648" i="29"/>
  <c r="F627" i="29"/>
  <c r="F648" i="29" s="1"/>
  <c r="C488" i="23"/>
  <c r="F467" i="23"/>
  <c r="F488" i="23" s="1"/>
  <c r="E383" i="22"/>
  <c r="E396" i="22" s="1"/>
  <c r="C396" i="22"/>
  <c r="E335" i="23"/>
  <c r="E348" i="23" s="1"/>
  <c r="C348" i="23"/>
  <c r="C616" i="32"/>
  <c r="F595" i="32"/>
  <c r="F616" i="32" s="1"/>
  <c r="C522" i="22"/>
  <c r="F522" i="22" s="1"/>
  <c r="F501" i="22"/>
  <c r="C344" i="23"/>
  <c r="E331" i="23"/>
  <c r="E344" i="23" s="1"/>
  <c r="F120" i="22"/>
  <c r="F126" i="22"/>
  <c r="F475" i="23"/>
  <c r="F496" i="23" s="1"/>
  <c r="C496" i="23"/>
  <c r="E383" i="23"/>
  <c r="E396" i="23" s="1"/>
  <c r="C396" i="23"/>
  <c r="E285" i="22"/>
  <c r="E289" i="22" s="1"/>
  <c r="E308" i="23"/>
  <c r="E321" i="23" s="1"/>
  <c r="C321" i="23"/>
  <c r="C369" i="23"/>
  <c r="E356" i="23"/>
  <c r="E369" i="23" s="1"/>
  <c r="C374" i="23"/>
  <c r="E361" i="23"/>
  <c r="E374" i="23" s="1"/>
  <c r="F120" i="32"/>
  <c r="F126" i="32"/>
  <c r="C702" i="22"/>
  <c r="F681" i="22"/>
  <c r="F702" i="22" s="1"/>
  <c r="E438" i="23"/>
  <c r="E451" i="23" s="1"/>
  <c r="C451" i="23"/>
  <c r="F502" i="23"/>
  <c r="C523" i="23"/>
  <c r="E309" i="23"/>
  <c r="E322" i="23" s="1"/>
  <c r="C322" i="23"/>
  <c r="C606" i="22"/>
  <c r="F585" i="22"/>
  <c r="F606" i="22" s="1"/>
  <c r="C689" i="22"/>
  <c r="F668" i="22"/>
  <c r="F689" i="22" s="1"/>
  <c r="B66" i="23"/>
  <c r="D66" i="23"/>
  <c r="C535" i="22"/>
  <c r="F535" i="22" s="1"/>
  <c r="F514" i="22"/>
  <c r="G40" i="24"/>
  <c r="B49" i="24" s="1"/>
  <c r="E435" i="23"/>
  <c r="E448" i="23" s="1"/>
  <c r="C448" i="23"/>
  <c r="C492" i="23"/>
  <c r="F471" i="23"/>
  <c r="F492" i="23" s="1"/>
  <c r="E289" i="23"/>
  <c r="E298" i="23"/>
  <c r="E434" i="22"/>
  <c r="E447" i="22" s="1"/>
  <c r="C447" i="22"/>
  <c r="C447" i="32"/>
  <c r="E434" i="32"/>
  <c r="E447" i="32" s="1"/>
  <c r="F468" i="32"/>
  <c r="F489" i="32" s="1"/>
  <c r="C489" i="32"/>
  <c r="C610" i="32"/>
  <c r="F589" i="32"/>
  <c r="F610" i="32" s="1"/>
  <c r="F631" i="32"/>
  <c r="F652" i="32" s="1"/>
  <c r="C652" i="32"/>
  <c r="C689" i="32"/>
  <c r="F668" i="32"/>
  <c r="F689" i="32" s="1"/>
  <c r="C494" i="23"/>
  <c r="F473" i="23"/>
  <c r="F494" i="23" s="1"/>
  <c r="C393" i="24"/>
  <c r="E380" i="24"/>
  <c r="E393" i="24" s="1"/>
  <c r="F683" i="32"/>
  <c r="F704" i="32" s="1"/>
  <c r="C704" i="32"/>
  <c r="C527" i="24"/>
  <c r="F506" i="24"/>
  <c r="C535" i="24"/>
  <c r="F535" i="24" s="1"/>
  <c r="F514" i="24"/>
  <c r="F642" i="32"/>
  <c r="F663" i="32" s="1"/>
  <c r="C663" i="32"/>
  <c r="F633" i="24"/>
  <c r="F654" i="24" s="1"/>
  <c r="C654" i="24"/>
  <c r="C317" i="23"/>
  <c r="E304" i="23"/>
  <c r="E317" i="23" s="1"/>
  <c r="G285" i="32"/>
  <c r="G289" i="32" s="1"/>
  <c r="F631" i="23"/>
  <c r="F652" i="23" s="1"/>
  <c r="C652" i="23"/>
  <c r="C447" i="23"/>
  <c r="E434" i="23"/>
  <c r="E447" i="23" s="1"/>
  <c r="C422" i="32"/>
  <c r="E409" i="32"/>
  <c r="E422" i="32" s="1"/>
  <c r="F464" i="32"/>
  <c r="F485" i="32" s="1"/>
  <c r="C485" i="32"/>
  <c r="C374" i="32"/>
  <c r="E361" i="32"/>
  <c r="E374" i="32" s="1"/>
  <c r="C349" i="32"/>
  <c r="E336" i="32"/>
  <c r="E349" i="32" s="1"/>
  <c r="E412" i="32"/>
  <c r="E425" i="32" s="1"/>
  <c r="C425" i="32"/>
  <c r="C564" i="32"/>
  <c r="F543" i="32"/>
  <c r="F564" i="32" s="1"/>
  <c r="F592" i="32"/>
  <c r="F613" i="32" s="1"/>
  <c r="C613" i="32"/>
  <c r="D77" i="24"/>
  <c r="B86" i="24" s="1"/>
  <c r="E440" i="24"/>
  <c r="E453" i="24" s="1"/>
  <c r="C453" i="24"/>
  <c r="C452" i="23"/>
  <c r="E439" i="23"/>
  <c r="E452" i="23" s="1"/>
  <c r="E330" i="23"/>
  <c r="E343" i="23" s="1"/>
  <c r="C343" i="23"/>
  <c r="E354" i="23"/>
  <c r="E367" i="23" s="1"/>
  <c r="C367" i="23"/>
  <c r="C530" i="22"/>
  <c r="F530" i="22" s="1"/>
  <c r="F509" i="22"/>
  <c r="F633" i="22"/>
  <c r="F654" i="22" s="1"/>
  <c r="C654" i="22"/>
  <c r="C369" i="32"/>
  <c r="E356" i="32"/>
  <c r="E369" i="32" s="1"/>
  <c r="F137" i="24"/>
  <c r="F141" i="24" s="1"/>
  <c r="C484" i="24"/>
  <c r="F463" i="24"/>
  <c r="F484" i="24" s="1"/>
  <c r="C662" i="24"/>
  <c r="F641" i="24"/>
  <c r="F662" i="24" s="1"/>
  <c r="F501" i="24"/>
  <c r="C522" i="24"/>
  <c r="F522" i="24" s="1"/>
  <c r="F685" i="24"/>
  <c r="F706" i="24" s="1"/>
  <c r="C706" i="24"/>
  <c r="F640" i="24"/>
  <c r="F661" i="24" s="1"/>
  <c r="C661" i="24"/>
  <c r="E215" i="25"/>
  <c r="E220" i="25"/>
  <c r="F516" i="23"/>
  <c r="C537" i="23"/>
  <c r="F537" i="23" s="1"/>
  <c r="C566" i="32"/>
  <c r="F545" i="32"/>
  <c r="F566" i="32" s="1"/>
  <c r="E408" i="22"/>
  <c r="E421" i="22" s="1"/>
  <c r="C421" i="22"/>
  <c r="F600" i="23"/>
  <c r="F621" i="23" s="1"/>
  <c r="C621" i="23"/>
  <c r="E329" i="32"/>
  <c r="E342" i="32" s="1"/>
  <c r="C342" i="32"/>
  <c r="D73" i="24"/>
  <c r="B82" i="24" s="1"/>
  <c r="C563" i="32"/>
  <c r="F542" i="32"/>
  <c r="F563" i="32" s="1"/>
  <c r="E387" i="22"/>
  <c r="E400" i="22" s="1"/>
  <c r="C400" i="22"/>
  <c r="C524" i="32"/>
  <c r="F503" i="32"/>
  <c r="E328" i="32"/>
  <c r="E341" i="32" s="1"/>
  <c r="C341" i="32"/>
  <c r="F475" i="32"/>
  <c r="F496" i="32" s="1"/>
  <c r="C496" i="32"/>
  <c r="F585" i="32"/>
  <c r="F606" i="32" s="1"/>
  <c r="C606" i="32"/>
  <c r="F597" i="32"/>
  <c r="F618" i="32" s="1"/>
  <c r="C618" i="32"/>
  <c r="F550" i="25"/>
  <c r="F571" i="25" s="1"/>
  <c r="C571" i="25"/>
  <c r="F550" i="22"/>
  <c r="F571" i="22" s="1"/>
  <c r="C571" i="22"/>
  <c r="B82" i="23"/>
  <c r="D82" i="23"/>
  <c r="F678" i="32"/>
  <c r="F699" i="32" s="1"/>
  <c r="C699" i="32"/>
  <c r="F637" i="22"/>
  <c r="F658" i="22" s="1"/>
  <c r="C658" i="22"/>
  <c r="E415" i="22"/>
  <c r="E428" i="22" s="1"/>
  <c r="C428" i="22"/>
  <c r="G38" i="22"/>
  <c r="B47" i="22" s="1"/>
  <c r="F464" i="22"/>
  <c r="F485" i="22" s="1"/>
  <c r="C485" i="22"/>
  <c r="E386" i="22"/>
  <c r="E399" i="22" s="1"/>
  <c r="C399" i="22"/>
  <c r="D289" i="22"/>
  <c r="D298" i="22"/>
  <c r="C616" i="24"/>
  <c r="F595" i="24"/>
  <c r="F616" i="24" s="1"/>
  <c r="E250" i="22"/>
  <c r="E254" i="22"/>
  <c r="C569" i="23"/>
  <c r="F548" i="23"/>
  <c r="F569" i="23" s="1"/>
  <c r="F638" i="23"/>
  <c r="F659" i="23" s="1"/>
  <c r="C659" i="23"/>
  <c r="F511" i="23"/>
  <c r="C532" i="23"/>
  <c r="F532" i="23" s="1"/>
  <c r="C619" i="24"/>
  <c r="F598" i="24"/>
  <c r="F619" i="24" s="1"/>
  <c r="F549" i="22"/>
  <c r="F570" i="22" s="1"/>
  <c r="C570" i="22"/>
  <c r="C400" i="23"/>
  <c r="E387" i="23"/>
  <c r="E400" i="23" s="1"/>
  <c r="F553" i="22"/>
  <c r="F574" i="22" s="1"/>
  <c r="C574" i="22"/>
  <c r="C530" i="23"/>
  <c r="F509" i="23"/>
  <c r="C617" i="32"/>
  <c r="F596" i="32"/>
  <c r="F617" i="32" s="1"/>
  <c r="F598" i="22"/>
  <c r="F619" i="22" s="1"/>
  <c r="C619" i="22"/>
  <c r="C704" i="22"/>
  <c r="F683" i="22"/>
  <c r="F704" i="22" s="1"/>
  <c r="C651" i="22"/>
  <c r="F630" i="22"/>
  <c r="F651" i="22" s="1"/>
  <c r="E335" i="22"/>
  <c r="E348" i="22" s="1"/>
  <c r="C348" i="22"/>
  <c r="B199" i="23"/>
  <c r="E199" i="23"/>
  <c r="C393" i="32"/>
  <c r="E380" i="32"/>
  <c r="E393" i="32" s="1"/>
  <c r="F643" i="22"/>
  <c r="F664" i="22" s="1"/>
  <c r="C664" i="22"/>
  <c r="D120" i="23"/>
  <c r="D126" i="23"/>
  <c r="C529" i="32"/>
  <c r="F508" i="32"/>
  <c r="F471" i="32"/>
  <c r="F492" i="32" s="1"/>
  <c r="C492" i="32"/>
  <c r="E438" i="24"/>
  <c r="E451" i="24" s="1"/>
  <c r="C451" i="24"/>
  <c r="C496" i="24"/>
  <c r="F475" i="24"/>
  <c r="F496" i="24" s="1"/>
  <c r="C315" i="25"/>
  <c r="E302" i="25"/>
  <c r="E315" i="25" s="1"/>
  <c r="E414" i="24"/>
  <c r="E427" i="24" s="1"/>
  <c r="C427" i="24"/>
  <c r="E228" i="32"/>
  <c r="C237" i="32" s="1"/>
  <c r="F592" i="26"/>
  <c r="F613" i="26" s="1"/>
  <c r="C613" i="26"/>
  <c r="F462" i="32"/>
  <c r="F483" i="32" s="1"/>
  <c r="C483" i="32"/>
  <c r="C449" i="32"/>
  <c r="E436" i="32"/>
  <c r="E449" i="32" s="1"/>
  <c r="C532" i="32"/>
  <c r="F532" i="32" s="1"/>
  <c r="F511" i="32"/>
  <c r="C569" i="32"/>
  <c r="F548" i="32"/>
  <c r="F569" i="32" s="1"/>
  <c r="C395" i="24"/>
  <c r="E382" i="24"/>
  <c r="E395" i="24" s="1"/>
  <c r="E311" i="24"/>
  <c r="E324" i="24" s="1"/>
  <c r="C324" i="24"/>
  <c r="D246" i="24"/>
  <c r="D251" i="24" s="1"/>
  <c r="E361" i="24"/>
  <c r="E374" i="24" s="1"/>
  <c r="C374" i="24"/>
  <c r="E360" i="32"/>
  <c r="E373" i="32" s="1"/>
  <c r="C373" i="32"/>
  <c r="F677" i="32"/>
  <c r="F698" i="32" s="1"/>
  <c r="C698" i="32"/>
  <c r="D285" i="24"/>
  <c r="D289" i="24" s="1"/>
  <c r="C690" i="25"/>
  <c r="F669" i="25"/>
  <c r="F690" i="25" s="1"/>
  <c r="G120" i="23"/>
  <c r="G126" i="23"/>
  <c r="F672" i="22"/>
  <c r="F693" i="22" s="1"/>
  <c r="C693" i="22"/>
  <c r="C493" i="22"/>
  <c r="F472" i="22"/>
  <c r="F493" i="22" s="1"/>
  <c r="F642" i="23"/>
  <c r="F663" i="23" s="1"/>
  <c r="C663" i="23"/>
  <c r="C612" i="23"/>
  <c r="F591" i="23"/>
  <c r="F612" i="23" s="1"/>
  <c r="F459" i="22"/>
  <c r="F480" i="22" s="1"/>
  <c r="C480" i="22"/>
  <c r="G215" i="22"/>
  <c r="G220" i="22"/>
  <c r="C375" i="22"/>
  <c r="E362" i="22"/>
  <c r="E375" i="22" s="1"/>
  <c r="C368" i="23"/>
  <c r="E355" i="23"/>
  <c r="E368" i="23" s="1"/>
  <c r="C692" i="23"/>
  <c r="F671" i="23"/>
  <c r="F692" i="23" s="1"/>
  <c r="C536" i="22"/>
  <c r="F515" i="22"/>
  <c r="F458" i="22"/>
  <c r="F479" i="22" s="1"/>
  <c r="C479" i="22"/>
  <c r="F137" i="22"/>
  <c r="F141" i="22" s="1"/>
  <c r="E410" i="23"/>
  <c r="E423" i="23" s="1"/>
  <c r="C423" i="23"/>
  <c r="C289" i="23"/>
  <c r="C298" i="23"/>
  <c r="C320" i="23"/>
  <c r="E307" i="23"/>
  <c r="E320" i="23" s="1"/>
  <c r="F673" i="22"/>
  <c r="F694" i="22" s="1"/>
  <c r="C694" i="22"/>
  <c r="E358" i="23"/>
  <c r="E371" i="23" s="1"/>
  <c r="C371" i="23"/>
  <c r="E388" i="24"/>
  <c r="E401" i="24" s="1"/>
  <c r="C401" i="24"/>
  <c r="C425" i="24"/>
  <c r="E412" i="24"/>
  <c r="E425" i="24" s="1"/>
  <c r="C428" i="24"/>
  <c r="E415" i="24"/>
  <c r="E428" i="24" s="1"/>
  <c r="F460" i="24"/>
  <c r="F481" i="24" s="1"/>
  <c r="C481" i="24"/>
  <c r="F513" i="23"/>
  <c r="C534" i="23"/>
  <c r="F534" i="23" s="1"/>
  <c r="C691" i="24"/>
  <c r="F670" i="24"/>
  <c r="F691" i="24" s="1"/>
  <c r="B86" i="32"/>
  <c r="D86" i="32"/>
  <c r="C420" i="23"/>
  <c r="E407" i="23"/>
  <c r="E420" i="23" s="1"/>
  <c r="C579" i="22"/>
  <c r="F558" i="22"/>
  <c r="F579" i="22" s="1"/>
  <c r="F585" i="24"/>
  <c r="F606" i="24" s="1"/>
  <c r="C606" i="24"/>
  <c r="E414" i="32"/>
  <c r="E427" i="32" s="1"/>
  <c r="C427" i="32"/>
  <c r="F471" i="22"/>
  <c r="F492" i="22" s="1"/>
  <c r="C492" i="22"/>
  <c r="C531" i="32"/>
  <c r="F531" i="32" s="1"/>
  <c r="F510" i="32"/>
  <c r="E384" i="32"/>
  <c r="E397" i="32" s="1"/>
  <c r="C397" i="32"/>
  <c r="C530" i="24"/>
  <c r="F509" i="24"/>
  <c r="E355" i="32"/>
  <c r="E368" i="32" s="1"/>
  <c r="C368" i="32"/>
  <c r="C376" i="32"/>
  <c r="E363" i="32"/>
  <c r="E376" i="32" s="1"/>
  <c r="E305" i="24"/>
  <c r="E318" i="24" s="1"/>
  <c r="C318" i="24"/>
  <c r="F556" i="22"/>
  <c r="F577" i="22" s="1"/>
  <c r="C577" i="22"/>
  <c r="F677" i="22"/>
  <c r="F698" i="22" s="1"/>
  <c r="C698" i="22"/>
  <c r="C660" i="32"/>
  <c r="F639" i="32"/>
  <c r="F660" i="32" s="1"/>
  <c r="C490" i="23"/>
  <c r="F469" i="23"/>
  <c r="F490" i="23" s="1"/>
  <c r="C524" i="24"/>
  <c r="F503" i="24"/>
  <c r="B66" i="24"/>
  <c r="D66" i="24"/>
  <c r="F471" i="24"/>
  <c r="F492" i="24" s="1"/>
  <c r="C492" i="24"/>
  <c r="F545" i="24"/>
  <c r="F566" i="24" s="1"/>
  <c r="C566" i="24"/>
  <c r="E354" i="24"/>
  <c r="E367" i="24" s="1"/>
  <c r="C367" i="24"/>
  <c r="F507" i="24"/>
  <c r="C528" i="24"/>
  <c r="F528" i="24" s="1"/>
  <c r="F470" i="24"/>
  <c r="F491" i="24" s="1"/>
  <c r="C491" i="24"/>
  <c r="E381" i="24"/>
  <c r="E394" i="24" s="1"/>
  <c r="C394" i="24"/>
  <c r="E407" i="25"/>
  <c r="E420" i="25" s="1"/>
  <c r="C420" i="25"/>
  <c r="E358" i="26"/>
  <c r="E371" i="26" s="1"/>
  <c r="C371" i="26"/>
  <c r="F682" i="32"/>
  <c r="F703" i="32" s="1"/>
  <c r="C703" i="32"/>
  <c r="C526" i="22"/>
  <c r="F526" i="22" s="1"/>
  <c r="F505" i="22"/>
  <c r="E228" i="23"/>
  <c r="D237" i="23" s="1"/>
  <c r="F584" i="22"/>
  <c r="C605" i="22"/>
  <c r="E440" i="23"/>
  <c r="E453" i="23" s="1"/>
  <c r="C453" i="23"/>
  <c r="C496" i="22"/>
  <c r="F475" i="22"/>
  <c r="F496" i="22" s="1"/>
  <c r="G38" i="23"/>
  <c r="B47" i="23" s="1"/>
  <c r="C620" i="24"/>
  <c r="F599" i="24"/>
  <c r="F620" i="24" s="1"/>
  <c r="E382" i="22"/>
  <c r="E395" i="22" s="1"/>
  <c r="C395" i="22"/>
  <c r="C454" i="23"/>
  <c r="E441" i="23"/>
  <c r="E454" i="23" s="1"/>
  <c r="E303" i="23"/>
  <c r="E316" i="23" s="1"/>
  <c r="C316" i="23"/>
  <c r="E311" i="23"/>
  <c r="E324" i="23" s="1"/>
  <c r="C324" i="23"/>
  <c r="C495" i="23"/>
  <c r="F474" i="23"/>
  <c r="F495" i="23" s="1"/>
  <c r="E191" i="22"/>
  <c r="B200" i="22" s="1"/>
  <c r="C372" i="22"/>
  <c r="E359" i="22"/>
  <c r="E372" i="22" s="1"/>
  <c r="F592" i="23"/>
  <c r="F613" i="23" s="1"/>
  <c r="C613" i="23"/>
  <c r="C445" i="22"/>
  <c r="E432" i="22"/>
  <c r="E445" i="22" s="1"/>
  <c r="F596" i="23"/>
  <c r="F617" i="23" s="1"/>
  <c r="C617" i="23"/>
  <c r="C563" i="22"/>
  <c r="F542" i="22"/>
  <c r="F563" i="22" s="1"/>
  <c r="C401" i="32"/>
  <c r="E388" i="32"/>
  <c r="E401" i="32" s="1"/>
  <c r="E357" i="23"/>
  <c r="E370" i="23" s="1"/>
  <c r="C370" i="23"/>
  <c r="F674" i="32"/>
  <c r="F695" i="32" s="1"/>
  <c r="C695" i="32"/>
  <c r="B165" i="22"/>
  <c r="D165" i="22"/>
  <c r="F466" i="24"/>
  <c r="F487" i="24" s="1"/>
  <c r="C487" i="24"/>
  <c r="C211" i="32"/>
  <c r="C215" i="32" s="1"/>
  <c r="C526" i="32"/>
  <c r="F505" i="32"/>
  <c r="C452" i="32"/>
  <c r="E439" i="32"/>
  <c r="E452" i="32" s="1"/>
  <c r="F634" i="23"/>
  <c r="F655" i="23" s="1"/>
  <c r="C655" i="23"/>
  <c r="F596" i="22"/>
  <c r="F617" i="22" s="1"/>
  <c r="C617" i="22"/>
  <c r="B65" i="24"/>
  <c r="D65" i="24"/>
  <c r="F459" i="32"/>
  <c r="F480" i="32" s="1"/>
  <c r="C480" i="32"/>
  <c r="C422" i="24"/>
  <c r="E409" i="24"/>
  <c r="E422" i="24" s="1"/>
  <c r="C321" i="24"/>
  <c r="E308" i="24"/>
  <c r="E321" i="24" s="1"/>
  <c r="F671" i="32"/>
  <c r="F692" i="32" s="1"/>
  <c r="C692" i="32"/>
  <c r="E334" i="23"/>
  <c r="E347" i="23" s="1"/>
  <c r="C347" i="23"/>
  <c r="F630" i="32"/>
  <c r="F651" i="32" s="1"/>
  <c r="C651" i="32"/>
  <c r="B180" i="23"/>
  <c r="D180" i="23"/>
  <c r="F626" i="32"/>
  <c r="F647" i="32" s="1"/>
  <c r="C647" i="32"/>
  <c r="F500" i="32"/>
  <c r="C521" i="32"/>
  <c r="F467" i="25"/>
  <c r="F488" i="25" s="1"/>
  <c r="C488" i="25"/>
  <c r="F513" i="25"/>
  <c r="C534" i="25"/>
  <c r="D285" i="25"/>
  <c r="D289" i="25" s="1"/>
  <c r="F680" i="23"/>
  <c r="F701" i="23" s="1"/>
  <c r="C701" i="23"/>
  <c r="C616" i="22"/>
  <c r="F595" i="22"/>
  <c r="F616" i="22" s="1"/>
  <c r="F637" i="23"/>
  <c r="F658" i="23" s="1"/>
  <c r="C658" i="23"/>
  <c r="C449" i="23"/>
  <c r="E436" i="23"/>
  <c r="E449" i="23" s="1"/>
  <c r="C578" i="22"/>
  <c r="F557" i="22"/>
  <c r="F578" i="22" s="1"/>
  <c r="F600" i="22"/>
  <c r="F621" i="22" s="1"/>
  <c r="C621" i="22"/>
  <c r="C706" i="22"/>
  <c r="F685" i="22"/>
  <c r="F706" i="22" s="1"/>
  <c r="C657" i="22"/>
  <c r="F636" i="22"/>
  <c r="F657" i="22" s="1"/>
  <c r="F682" i="22"/>
  <c r="F703" i="22" s="1"/>
  <c r="C703" i="22"/>
  <c r="C489" i="23"/>
  <c r="F468" i="23"/>
  <c r="F489" i="23" s="1"/>
  <c r="C319" i="22"/>
  <c r="E306" i="22"/>
  <c r="E319" i="22" s="1"/>
  <c r="F544" i="22"/>
  <c r="F565" i="22" s="1"/>
  <c r="C565" i="22"/>
  <c r="C450" i="22"/>
  <c r="E437" i="22"/>
  <c r="E450" i="22" s="1"/>
  <c r="C372" i="23"/>
  <c r="E359" i="23"/>
  <c r="E372" i="23" s="1"/>
  <c r="E440" i="22"/>
  <c r="E453" i="22" s="1"/>
  <c r="C453" i="22"/>
  <c r="C533" i="23"/>
  <c r="F533" i="23" s="1"/>
  <c r="F512" i="23"/>
  <c r="F466" i="32"/>
  <c r="F487" i="32" s="1"/>
  <c r="C487" i="32"/>
  <c r="C566" i="22"/>
  <c r="F545" i="22"/>
  <c r="F566" i="22" s="1"/>
  <c r="F628" i="22"/>
  <c r="F649" i="22" s="1"/>
  <c r="C649" i="22"/>
  <c r="C653" i="22"/>
  <c r="F632" i="22"/>
  <c r="F653" i="22" s="1"/>
  <c r="C620" i="22"/>
  <c r="F599" i="22"/>
  <c r="F620" i="22" s="1"/>
  <c r="F464" i="23"/>
  <c r="F485" i="23" s="1"/>
  <c r="C485" i="23"/>
  <c r="C580" i="23"/>
  <c r="F559" i="23"/>
  <c r="F580" i="23" s="1"/>
  <c r="C375" i="32"/>
  <c r="E362" i="32"/>
  <c r="E375" i="32" s="1"/>
  <c r="C479" i="25"/>
  <c r="F458" i="25"/>
  <c r="F479" i="25" s="1"/>
  <c r="E306" i="32"/>
  <c r="E319" i="32" s="1"/>
  <c r="C319" i="32"/>
  <c r="F544" i="32"/>
  <c r="F565" i="32" s="1"/>
  <c r="C565" i="32"/>
  <c r="F629" i="32"/>
  <c r="F650" i="32" s="1"/>
  <c r="C650" i="32"/>
  <c r="E334" i="24"/>
  <c r="E347" i="24" s="1"/>
  <c r="C347" i="24"/>
  <c r="F633" i="32"/>
  <c r="F654" i="32" s="1"/>
  <c r="C654" i="32"/>
  <c r="C488" i="24"/>
  <c r="F467" i="24"/>
  <c r="F488" i="24" s="1"/>
  <c r="E359" i="24"/>
  <c r="E372" i="24" s="1"/>
  <c r="C372" i="24"/>
  <c r="F551" i="32"/>
  <c r="F572" i="32" s="1"/>
  <c r="C572" i="32"/>
  <c r="F634" i="32"/>
  <c r="F655" i="32" s="1"/>
  <c r="C655" i="32"/>
  <c r="C659" i="32"/>
  <c r="F638" i="32"/>
  <c r="F659" i="32" s="1"/>
  <c r="F548" i="24"/>
  <c r="F569" i="24" s="1"/>
  <c r="C569" i="24"/>
  <c r="C571" i="24"/>
  <c r="F550" i="24"/>
  <c r="F571" i="24" s="1"/>
  <c r="C346" i="23"/>
  <c r="E333" i="23"/>
  <c r="E346" i="23" s="1"/>
  <c r="F542" i="23"/>
  <c r="F563" i="23" s="1"/>
  <c r="C563" i="23"/>
  <c r="C400" i="24"/>
  <c r="E387" i="24"/>
  <c r="E400" i="24" s="1"/>
  <c r="C690" i="24"/>
  <c r="F669" i="24"/>
  <c r="F690" i="24" s="1"/>
  <c r="C694" i="24"/>
  <c r="F673" i="24"/>
  <c r="F694" i="24" s="1"/>
  <c r="F96" i="22"/>
  <c r="F100" i="22" s="1"/>
  <c r="F628" i="24"/>
  <c r="F649" i="24" s="1"/>
  <c r="C649" i="24"/>
  <c r="B238" i="24"/>
  <c r="E238" i="24"/>
  <c r="C537" i="32"/>
  <c r="F516" i="32"/>
  <c r="C565" i="25"/>
  <c r="F544" i="25"/>
  <c r="F565" i="25" s="1"/>
  <c r="C374" i="25"/>
  <c r="E361" i="25"/>
  <c r="E374" i="25" s="1"/>
  <c r="C622" i="32"/>
  <c r="F601" i="32"/>
  <c r="F622" i="32" s="1"/>
  <c r="E362" i="25"/>
  <c r="E375" i="25" s="1"/>
  <c r="C375" i="25"/>
  <c r="F594" i="24"/>
  <c r="F615" i="24" s="1"/>
  <c r="C615" i="24"/>
  <c r="C696" i="24"/>
  <c r="F675" i="24"/>
  <c r="F696" i="24" s="1"/>
  <c r="E360" i="23"/>
  <c r="E373" i="23" s="1"/>
  <c r="C373" i="23"/>
  <c r="B46" i="23"/>
  <c r="G46" i="23"/>
  <c r="C608" i="22"/>
  <c r="F587" i="22"/>
  <c r="F608" i="22" s="1"/>
  <c r="C691" i="22"/>
  <c r="F670" i="22"/>
  <c r="F691" i="22" s="1"/>
  <c r="C695" i="22"/>
  <c r="F674" i="22"/>
  <c r="F695" i="22" s="1"/>
  <c r="C481" i="23"/>
  <c r="F460" i="23"/>
  <c r="F481" i="23" s="1"/>
  <c r="C421" i="23"/>
  <c r="E408" i="23"/>
  <c r="E421" i="23" s="1"/>
  <c r="D20" i="23"/>
  <c r="B29" i="23"/>
  <c r="C538" i="23"/>
  <c r="F517" i="23"/>
  <c r="C698" i="23"/>
  <c r="F677" i="23"/>
  <c r="F698" i="23" s="1"/>
  <c r="C610" i="22"/>
  <c r="F589" i="22"/>
  <c r="F610" i="22" s="1"/>
  <c r="C341" i="22"/>
  <c r="E328" i="22"/>
  <c r="E341" i="22" s="1"/>
  <c r="E439" i="22"/>
  <c r="E452" i="22" s="1"/>
  <c r="C452" i="22"/>
  <c r="E331" i="22"/>
  <c r="E344" i="22" s="1"/>
  <c r="C344" i="22"/>
  <c r="G96" i="23"/>
  <c r="G100" i="23"/>
  <c r="C369" i="22"/>
  <c r="E356" i="22"/>
  <c r="E369" i="22" s="1"/>
  <c r="C526" i="23"/>
  <c r="F505" i="23"/>
  <c r="C565" i="23"/>
  <c r="F544" i="23"/>
  <c r="F565" i="23" s="1"/>
  <c r="C699" i="23"/>
  <c r="F678" i="23"/>
  <c r="F699" i="23" s="1"/>
  <c r="C397" i="23"/>
  <c r="E384" i="23"/>
  <c r="E397" i="23" s="1"/>
  <c r="C690" i="23"/>
  <c r="F669" i="23"/>
  <c r="F690" i="23" s="1"/>
  <c r="F587" i="23"/>
  <c r="F608" i="23" s="1"/>
  <c r="C608" i="23"/>
  <c r="F137" i="23"/>
  <c r="F141" i="23" s="1"/>
  <c r="C525" i="22"/>
  <c r="F504" i="22"/>
  <c r="C425" i="23"/>
  <c r="E412" i="23"/>
  <c r="E425" i="23" s="1"/>
  <c r="F591" i="24"/>
  <c r="F612" i="24" s="1"/>
  <c r="C612" i="24"/>
  <c r="C695" i="24"/>
  <c r="F674" i="24"/>
  <c r="F695" i="24" s="1"/>
  <c r="C699" i="24"/>
  <c r="F678" i="24"/>
  <c r="F699" i="24" s="1"/>
  <c r="F459" i="25"/>
  <c r="F480" i="25" s="1"/>
  <c r="C480" i="25"/>
  <c r="D59" i="24"/>
  <c r="B68" i="24" s="1"/>
  <c r="C424" i="22"/>
  <c r="E411" i="22"/>
  <c r="E424" i="22" s="1"/>
  <c r="B165" i="24"/>
  <c r="D165" i="24"/>
  <c r="E408" i="32"/>
  <c r="E421" i="32" s="1"/>
  <c r="C421" i="32"/>
  <c r="E432" i="32"/>
  <c r="E445" i="32" s="1"/>
  <c r="C445" i="32"/>
  <c r="D74" i="24"/>
  <c r="B83" i="24" s="1"/>
  <c r="F463" i="32"/>
  <c r="F484" i="32" s="1"/>
  <c r="C484" i="32"/>
  <c r="E96" i="24"/>
  <c r="E100" i="24" s="1"/>
  <c r="F467" i="32"/>
  <c r="F488" i="32" s="1"/>
  <c r="C488" i="32"/>
  <c r="F558" i="24"/>
  <c r="F579" i="24" s="1"/>
  <c r="C579" i="24"/>
  <c r="C607" i="32"/>
  <c r="F586" i="32"/>
  <c r="F607" i="32" s="1"/>
  <c r="C648" i="24"/>
  <c r="F627" i="24"/>
  <c r="F648" i="24" s="1"/>
  <c r="F590" i="32"/>
  <c r="F611" i="32" s="1"/>
  <c r="C611" i="32"/>
  <c r="F472" i="23"/>
  <c r="F493" i="23" s="1"/>
  <c r="C493" i="23"/>
  <c r="B64" i="23"/>
  <c r="D64" i="23"/>
  <c r="C533" i="24"/>
  <c r="F533" i="24" s="1"/>
  <c r="F512" i="24"/>
  <c r="E411" i="24"/>
  <c r="E424" i="24" s="1"/>
  <c r="C424" i="24"/>
  <c r="C448" i="24"/>
  <c r="E435" i="24"/>
  <c r="E448" i="24" s="1"/>
  <c r="F588" i="24"/>
  <c r="F609" i="24" s="1"/>
  <c r="C609" i="24"/>
  <c r="F592" i="24"/>
  <c r="F613" i="24" s="1"/>
  <c r="C613" i="24"/>
  <c r="F551" i="23"/>
  <c r="F572" i="23" s="1"/>
  <c r="C572" i="23"/>
  <c r="F549" i="24"/>
  <c r="F570" i="24" s="1"/>
  <c r="C570" i="24"/>
  <c r="C653" i="24"/>
  <c r="F632" i="24"/>
  <c r="F653" i="24" s="1"/>
  <c r="C657" i="24"/>
  <c r="F636" i="24"/>
  <c r="F657" i="24" s="1"/>
  <c r="B199" i="22"/>
  <c r="E199" i="22"/>
  <c r="C535" i="23"/>
  <c r="F535" i="23" s="1"/>
  <c r="F514" i="23"/>
  <c r="F639" i="24"/>
  <c r="F660" i="24" s="1"/>
  <c r="C660" i="24"/>
  <c r="C664" i="24"/>
  <c r="F643" i="24"/>
  <c r="F664" i="24" s="1"/>
  <c r="F515" i="23"/>
  <c r="C536" i="23"/>
  <c r="C658" i="24"/>
  <c r="F637" i="24"/>
  <c r="F658" i="24" s="1"/>
  <c r="F511" i="25"/>
  <c r="C532" i="25"/>
  <c r="F532" i="25" s="1"/>
  <c r="E303" i="27"/>
  <c r="E316" i="27" s="1"/>
  <c r="C316" i="27"/>
  <c r="C373" i="22"/>
  <c r="E360" i="22"/>
  <c r="E373" i="22" s="1"/>
  <c r="F626" i="23"/>
  <c r="F647" i="23" s="1"/>
  <c r="C647" i="23"/>
  <c r="C567" i="32"/>
  <c r="F546" i="32"/>
  <c r="F567" i="32" s="1"/>
  <c r="C323" i="24"/>
  <c r="E310" i="24"/>
  <c r="E323" i="24" s="1"/>
  <c r="F461" i="24"/>
  <c r="F482" i="24" s="1"/>
  <c r="C482" i="24"/>
  <c r="E363" i="24"/>
  <c r="E376" i="24" s="1"/>
  <c r="C376" i="24"/>
  <c r="E355" i="24"/>
  <c r="E368" i="24" s="1"/>
  <c r="C368" i="24"/>
  <c r="C523" i="25"/>
  <c r="F502" i="25"/>
  <c r="E333" i="24"/>
  <c r="E346" i="24" s="1"/>
  <c r="C346" i="24"/>
  <c r="C614" i="32"/>
  <c r="F593" i="32"/>
  <c r="F614" i="32" s="1"/>
  <c r="F676" i="32"/>
  <c r="F697" i="32" s="1"/>
  <c r="C697" i="32"/>
  <c r="F500" i="24"/>
  <c r="C521" i="24"/>
  <c r="C701" i="32"/>
  <c r="F680" i="32"/>
  <c r="F701" i="32" s="1"/>
  <c r="C662" i="32"/>
  <c r="F641" i="32"/>
  <c r="F662" i="32" s="1"/>
  <c r="C446" i="32"/>
  <c r="E433" i="32"/>
  <c r="E446" i="32" s="1"/>
  <c r="F589" i="24"/>
  <c r="F610" i="24" s="1"/>
  <c r="C610" i="24"/>
  <c r="C693" i="24"/>
  <c r="F672" i="24"/>
  <c r="F693" i="24" s="1"/>
  <c r="C703" i="25"/>
  <c r="F682" i="25"/>
  <c r="F703" i="25" s="1"/>
  <c r="C697" i="24"/>
  <c r="F676" i="24"/>
  <c r="F697" i="24" s="1"/>
  <c r="C701" i="24"/>
  <c r="F680" i="24"/>
  <c r="F701" i="24" s="1"/>
  <c r="E385" i="32"/>
  <c r="E398" i="32" s="1"/>
  <c r="C398" i="32"/>
  <c r="C370" i="32"/>
  <c r="E357" i="32"/>
  <c r="E370" i="32" s="1"/>
  <c r="C399" i="32"/>
  <c r="E386" i="32"/>
  <c r="E399" i="32" s="1"/>
  <c r="D57" i="32"/>
  <c r="B66" i="32" s="1"/>
  <c r="C606" i="23"/>
  <c r="F585" i="23"/>
  <c r="F606" i="23" s="1"/>
  <c r="F598" i="23"/>
  <c r="F619" i="23" s="1"/>
  <c r="C619" i="23"/>
  <c r="F679" i="23"/>
  <c r="F700" i="23" s="1"/>
  <c r="C700" i="23"/>
  <c r="C664" i="27"/>
  <c r="F643" i="27"/>
  <c r="F664" i="27" s="1"/>
  <c r="C566" i="23"/>
  <c r="F545" i="23"/>
  <c r="F566" i="23" s="1"/>
  <c r="C574" i="23"/>
  <c r="F553" i="23"/>
  <c r="F574" i="23" s="1"/>
  <c r="F601" i="23"/>
  <c r="F622" i="23" s="1"/>
  <c r="C622" i="23"/>
  <c r="C447" i="25"/>
  <c r="E434" i="25"/>
  <c r="E447" i="25" s="1"/>
  <c r="F626" i="25"/>
  <c r="F647" i="25" s="1"/>
  <c r="C647" i="25"/>
  <c r="C345" i="32"/>
  <c r="E332" i="32"/>
  <c r="E345" i="32" s="1"/>
  <c r="F586" i="23"/>
  <c r="F607" i="23" s="1"/>
  <c r="C607" i="23"/>
  <c r="C445" i="24"/>
  <c r="E432" i="24"/>
  <c r="E445" i="24" s="1"/>
  <c r="F552" i="24"/>
  <c r="F573" i="24" s="1"/>
  <c r="C573" i="24"/>
  <c r="C400" i="26"/>
  <c r="E387" i="26"/>
  <c r="E400" i="26" s="1"/>
  <c r="F551" i="24"/>
  <c r="F572" i="24" s="1"/>
  <c r="C572" i="24"/>
  <c r="F559" i="24"/>
  <c r="F580" i="24" s="1"/>
  <c r="C580" i="24"/>
  <c r="C571" i="26"/>
  <c r="F550" i="26"/>
  <c r="F571" i="26" s="1"/>
  <c r="D173" i="32"/>
  <c r="B182" i="32"/>
  <c r="C609" i="26"/>
  <c r="F588" i="26"/>
  <c r="F609" i="26" s="1"/>
  <c r="E331" i="25"/>
  <c r="E344" i="25" s="1"/>
  <c r="C344" i="25"/>
  <c r="C484" i="26"/>
  <c r="F463" i="26"/>
  <c r="F484" i="26" s="1"/>
  <c r="D154" i="27"/>
  <c r="B163" i="27" s="1"/>
  <c r="C344" i="32"/>
  <c r="E331" i="32"/>
  <c r="E344" i="32" s="1"/>
  <c r="E337" i="24"/>
  <c r="E350" i="24" s="1"/>
  <c r="C350" i="24"/>
  <c r="C449" i="24"/>
  <c r="E436" i="24"/>
  <c r="E449" i="24" s="1"/>
  <c r="E439" i="24"/>
  <c r="E452" i="24" s="1"/>
  <c r="C452" i="24"/>
  <c r="E337" i="25"/>
  <c r="E350" i="25" s="1"/>
  <c r="C350" i="25"/>
  <c r="F510" i="25"/>
  <c r="C531" i="25"/>
  <c r="F531" i="25" s="1"/>
  <c r="F593" i="24"/>
  <c r="F614" i="24" s="1"/>
  <c r="C614" i="24"/>
  <c r="C618" i="24"/>
  <c r="F597" i="24"/>
  <c r="F618" i="24" s="1"/>
  <c r="C706" i="25"/>
  <c r="F685" i="25"/>
  <c r="F706" i="25" s="1"/>
  <c r="F601" i="24"/>
  <c r="F622" i="24" s="1"/>
  <c r="C622" i="24"/>
  <c r="C318" i="26"/>
  <c r="E305" i="26"/>
  <c r="E318" i="26" s="1"/>
  <c r="E410" i="32"/>
  <c r="E423" i="32" s="1"/>
  <c r="C423" i="32"/>
  <c r="C610" i="23"/>
  <c r="F589" i="23"/>
  <c r="F610" i="23" s="1"/>
  <c r="F460" i="32"/>
  <c r="F481" i="32" s="1"/>
  <c r="C481" i="32"/>
  <c r="F593" i="23"/>
  <c r="F614" i="23" s="1"/>
  <c r="C614" i="23"/>
  <c r="F597" i="23"/>
  <c r="F618" i="23" s="1"/>
  <c r="C618" i="23"/>
  <c r="F585" i="25"/>
  <c r="F606" i="25" s="1"/>
  <c r="C606" i="25"/>
  <c r="C371" i="24"/>
  <c r="E358" i="24"/>
  <c r="E371" i="24" s="1"/>
  <c r="C453" i="32"/>
  <c r="E440" i="32"/>
  <c r="E453" i="32" s="1"/>
  <c r="C656" i="32"/>
  <c r="F635" i="32"/>
  <c r="F656" i="32" s="1"/>
  <c r="F594" i="23"/>
  <c r="F615" i="23" s="1"/>
  <c r="C615" i="23"/>
  <c r="F643" i="32"/>
  <c r="F664" i="32" s="1"/>
  <c r="C664" i="32"/>
  <c r="F472" i="32"/>
  <c r="F493" i="32" s="1"/>
  <c r="C493" i="32"/>
  <c r="E383" i="32"/>
  <c r="E396" i="32" s="1"/>
  <c r="C396" i="32"/>
  <c r="E413" i="25"/>
  <c r="E426" i="25" s="1"/>
  <c r="C426" i="25"/>
  <c r="F473" i="32"/>
  <c r="F494" i="32" s="1"/>
  <c r="C494" i="32"/>
  <c r="C578" i="25"/>
  <c r="F557" i="25"/>
  <c r="F578" i="25" s="1"/>
  <c r="E407" i="27"/>
  <c r="E420" i="27" s="1"/>
  <c r="C420" i="27"/>
  <c r="C650" i="27"/>
  <c r="F629" i="27"/>
  <c r="F650" i="27" s="1"/>
  <c r="E385" i="24"/>
  <c r="E398" i="24" s="1"/>
  <c r="C398" i="24"/>
  <c r="C316" i="24"/>
  <c r="E303" i="24"/>
  <c r="E316" i="24" s="1"/>
  <c r="F472" i="24"/>
  <c r="F493" i="24" s="1"/>
  <c r="C493" i="24"/>
  <c r="C620" i="32"/>
  <c r="F599" i="32"/>
  <c r="F620" i="32" s="1"/>
  <c r="C320" i="24"/>
  <c r="E307" i="24"/>
  <c r="E320" i="24" s="1"/>
  <c r="C344" i="24"/>
  <c r="E331" i="24"/>
  <c r="E344" i="24" s="1"/>
  <c r="C564" i="24"/>
  <c r="F543" i="24"/>
  <c r="F564" i="24" s="1"/>
  <c r="F513" i="26"/>
  <c r="C534" i="26"/>
  <c r="F534" i="26" s="1"/>
  <c r="C647" i="24"/>
  <c r="F626" i="24"/>
  <c r="F647" i="24" s="1"/>
  <c r="E411" i="25"/>
  <c r="E424" i="25" s="1"/>
  <c r="C424" i="25"/>
  <c r="E412" i="25"/>
  <c r="E425" i="25" s="1"/>
  <c r="C425" i="25"/>
  <c r="E285" i="32"/>
  <c r="E289" i="32" s="1"/>
  <c r="E381" i="25"/>
  <c r="E394" i="25" s="1"/>
  <c r="C394" i="25"/>
  <c r="C537" i="24"/>
  <c r="F537" i="24" s="1"/>
  <c r="F516" i="24"/>
  <c r="F500" i="25"/>
  <c r="C521" i="25"/>
  <c r="F521" i="25" s="1"/>
  <c r="C317" i="25"/>
  <c r="E304" i="25"/>
  <c r="E317" i="25" s="1"/>
  <c r="C564" i="28"/>
  <c r="F543" i="28"/>
  <c r="F564" i="28" s="1"/>
  <c r="D116" i="24"/>
  <c r="D120" i="24" s="1"/>
  <c r="F635" i="23"/>
  <c r="F656" i="23" s="1"/>
  <c r="C656" i="23"/>
  <c r="C402" i="25"/>
  <c r="E389" i="25"/>
  <c r="E402" i="25" s="1"/>
  <c r="C619" i="32"/>
  <c r="F598" i="32"/>
  <c r="F619" i="32" s="1"/>
  <c r="C689" i="24"/>
  <c r="F668" i="24"/>
  <c r="F689" i="24" s="1"/>
  <c r="C321" i="32"/>
  <c r="E308" i="32"/>
  <c r="E321" i="32" s="1"/>
  <c r="E330" i="24"/>
  <c r="E343" i="24" s="1"/>
  <c r="C343" i="24"/>
  <c r="E408" i="24"/>
  <c r="E421" i="24" s="1"/>
  <c r="C421" i="24"/>
  <c r="C567" i="24"/>
  <c r="F546" i="24"/>
  <c r="F567" i="24" s="1"/>
  <c r="C577" i="26"/>
  <c r="F556" i="26"/>
  <c r="F577" i="26" s="1"/>
  <c r="C494" i="26"/>
  <c r="F473" i="26"/>
  <c r="F494" i="26" s="1"/>
  <c r="F629" i="25"/>
  <c r="F650" i="25" s="1"/>
  <c r="C650" i="25"/>
  <c r="C372" i="25"/>
  <c r="E359" i="25"/>
  <c r="E372" i="25" s="1"/>
  <c r="F684" i="23"/>
  <c r="F705" i="23" s="1"/>
  <c r="C705" i="23"/>
  <c r="C621" i="25"/>
  <c r="F600" i="25"/>
  <c r="F621" i="25" s="1"/>
  <c r="C702" i="25"/>
  <c r="F681" i="25"/>
  <c r="F702" i="25" s="1"/>
  <c r="C532" i="24"/>
  <c r="F532" i="24" s="1"/>
  <c r="F511" i="24"/>
  <c r="C342" i="25"/>
  <c r="E329" i="25"/>
  <c r="E342" i="25" s="1"/>
  <c r="C567" i="23"/>
  <c r="F546" i="23"/>
  <c r="F567" i="23" s="1"/>
  <c r="C579" i="23"/>
  <c r="F558" i="23"/>
  <c r="F579" i="23" s="1"/>
  <c r="C534" i="32"/>
  <c r="F534" i="32" s="1"/>
  <c r="F513" i="32"/>
  <c r="C648" i="23"/>
  <c r="F627" i="23"/>
  <c r="F648" i="23" s="1"/>
  <c r="F554" i="23"/>
  <c r="F575" i="23" s="1"/>
  <c r="C575" i="23"/>
  <c r="C660" i="23"/>
  <c r="F639" i="23"/>
  <c r="F660" i="23" s="1"/>
  <c r="C664" i="23"/>
  <c r="F643" i="23"/>
  <c r="F664" i="23" s="1"/>
  <c r="E435" i="25"/>
  <c r="E448" i="25" s="1"/>
  <c r="C448" i="25"/>
  <c r="E304" i="32"/>
  <c r="E317" i="32" s="1"/>
  <c r="C317" i="32"/>
  <c r="C479" i="32"/>
  <c r="F458" i="32"/>
  <c r="F479" i="32" s="1"/>
  <c r="C490" i="24"/>
  <c r="F469" i="24"/>
  <c r="F490" i="24" s="1"/>
  <c r="C485" i="24"/>
  <c r="F464" i="24"/>
  <c r="F485" i="24" s="1"/>
  <c r="F591" i="32"/>
  <c r="F612" i="32" s="1"/>
  <c r="C612" i="32"/>
  <c r="C215" i="24"/>
  <c r="C220" i="24"/>
  <c r="C315" i="24"/>
  <c r="E302" i="24"/>
  <c r="E315" i="24" s="1"/>
  <c r="C525" i="32"/>
  <c r="F525" i="32" s="1"/>
  <c r="F504" i="32"/>
  <c r="C533" i="32"/>
  <c r="F533" i="32" s="1"/>
  <c r="F512" i="32"/>
  <c r="C608" i="32"/>
  <c r="F587" i="32"/>
  <c r="F608" i="32" s="1"/>
  <c r="F670" i="32"/>
  <c r="F691" i="32" s="1"/>
  <c r="C691" i="32"/>
  <c r="F683" i="24"/>
  <c r="F704" i="24" s="1"/>
  <c r="C704" i="24"/>
  <c r="C480" i="27"/>
  <c r="F459" i="27"/>
  <c r="F480" i="27" s="1"/>
  <c r="B198" i="24"/>
  <c r="E198" i="24"/>
  <c r="C570" i="23"/>
  <c r="F549" i="23"/>
  <c r="F570" i="23" s="1"/>
  <c r="C491" i="25"/>
  <c r="F470" i="25"/>
  <c r="F491" i="25" s="1"/>
  <c r="E120" i="24"/>
  <c r="E126" i="24"/>
  <c r="E385" i="25"/>
  <c r="E398" i="25" s="1"/>
  <c r="C398" i="25"/>
  <c r="F510" i="27"/>
  <c r="C531" i="27"/>
  <c r="F584" i="24"/>
  <c r="C605" i="24"/>
  <c r="C616" i="23"/>
  <c r="F595" i="23"/>
  <c r="F616" i="23" s="1"/>
  <c r="D76" i="25"/>
  <c r="B85" i="25" s="1"/>
  <c r="C703" i="24"/>
  <c r="F682" i="24"/>
  <c r="F703" i="24" s="1"/>
  <c r="E409" i="25"/>
  <c r="E422" i="25" s="1"/>
  <c r="C422" i="25"/>
  <c r="C496" i="25"/>
  <c r="F475" i="25"/>
  <c r="F496" i="25" s="1"/>
  <c r="C649" i="23"/>
  <c r="F628" i="23"/>
  <c r="F649" i="23" s="1"/>
  <c r="C653" i="23"/>
  <c r="F632" i="23"/>
  <c r="F653" i="23" s="1"/>
  <c r="C272" i="25"/>
  <c r="D272" i="25"/>
  <c r="C495" i="32"/>
  <c r="F474" i="32"/>
  <c r="F495" i="32" s="1"/>
  <c r="C246" i="32"/>
  <c r="C250" i="32" s="1"/>
  <c r="G37" i="24"/>
  <c r="B46" i="24" s="1"/>
  <c r="C487" i="25"/>
  <c r="F466" i="25"/>
  <c r="F487" i="25" s="1"/>
  <c r="C342" i="24"/>
  <c r="E329" i="24"/>
  <c r="E342" i="24" s="1"/>
  <c r="F673" i="32"/>
  <c r="F694" i="32" s="1"/>
  <c r="C694" i="32"/>
  <c r="C621" i="32"/>
  <c r="F600" i="32"/>
  <c r="F621" i="32" s="1"/>
  <c r="F685" i="32"/>
  <c r="F706" i="32" s="1"/>
  <c r="C706" i="32"/>
  <c r="F669" i="32"/>
  <c r="F690" i="32" s="1"/>
  <c r="C690" i="32"/>
  <c r="B48" i="32"/>
  <c r="G48" i="32"/>
  <c r="F555" i="24"/>
  <c r="F576" i="24" s="1"/>
  <c r="C576" i="24"/>
  <c r="C425" i="29"/>
  <c r="E412" i="29"/>
  <c r="E425" i="29" s="1"/>
  <c r="F641" i="26"/>
  <c r="F662" i="26" s="1"/>
  <c r="C662" i="26"/>
  <c r="C395" i="26"/>
  <c r="E382" i="26"/>
  <c r="E395" i="26" s="1"/>
  <c r="E309" i="32"/>
  <c r="E322" i="32" s="1"/>
  <c r="C322" i="32"/>
  <c r="C611" i="25"/>
  <c r="F590" i="25"/>
  <c r="F611" i="25" s="1"/>
  <c r="C656" i="27"/>
  <c r="F635" i="27"/>
  <c r="F656" i="27" s="1"/>
  <c r="C702" i="26"/>
  <c r="F681" i="26"/>
  <c r="F702" i="26" s="1"/>
  <c r="C323" i="25"/>
  <c r="E310" i="25"/>
  <c r="E323" i="25" s="1"/>
  <c r="B66" i="22"/>
  <c r="D66" i="22"/>
  <c r="E415" i="23"/>
  <c r="E428" i="23" s="1"/>
  <c r="C428" i="23"/>
  <c r="C486" i="24"/>
  <c r="F465" i="24"/>
  <c r="F486" i="24" s="1"/>
  <c r="F554" i="32"/>
  <c r="F575" i="32" s="1"/>
  <c r="C575" i="32"/>
  <c r="C343" i="32"/>
  <c r="E330" i="32"/>
  <c r="E343" i="32" s="1"/>
  <c r="F517" i="32"/>
  <c r="C538" i="32"/>
  <c r="F538" i="32" s="1"/>
  <c r="C481" i="25"/>
  <c r="F460" i="25"/>
  <c r="F481" i="25" s="1"/>
  <c r="F468" i="24"/>
  <c r="F489" i="24" s="1"/>
  <c r="C489" i="24"/>
  <c r="F550" i="32"/>
  <c r="F571" i="32" s="1"/>
  <c r="C571" i="32"/>
  <c r="F285" i="24"/>
  <c r="F289" i="24" s="1"/>
  <c r="C533" i="25"/>
  <c r="F533" i="25" s="1"/>
  <c r="F512" i="25"/>
  <c r="F635" i="24"/>
  <c r="F656" i="24" s="1"/>
  <c r="C656" i="24"/>
  <c r="F672" i="32"/>
  <c r="F693" i="32" s="1"/>
  <c r="C693" i="32"/>
  <c r="C317" i="24"/>
  <c r="E304" i="24"/>
  <c r="E317" i="24" s="1"/>
  <c r="C661" i="25"/>
  <c r="F640" i="25"/>
  <c r="F661" i="25" s="1"/>
  <c r="C608" i="24"/>
  <c r="F587" i="24"/>
  <c r="F608" i="24" s="1"/>
  <c r="E360" i="24"/>
  <c r="E373" i="24" s="1"/>
  <c r="C373" i="24"/>
  <c r="F96" i="24"/>
  <c r="F100" i="24" s="1"/>
  <c r="C704" i="23"/>
  <c r="F683" i="23"/>
  <c r="F704" i="23" s="1"/>
  <c r="C523" i="32"/>
  <c r="F523" i="32" s="1"/>
  <c r="F502" i="32"/>
  <c r="C454" i="32"/>
  <c r="E441" i="32"/>
  <c r="E454" i="32" s="1"/>
  <c r="E382" i="25"/>
  <c r="E395" i="25" s="1"/>
  <c r="C395" i="25"/>
  <c r="C479" i="26"/>
  <c r="F458" i="26"/>
  <c r="F479" i="26" s="1"/>
  <c r="E407" i="32"/>
  <c r="E420" i="32" s="1"/>
  <c r="C420" i="32"/>
  <c r="E436" i="25"/>
  <c r="E449" i="25" s="1"/>
  <c r="C449" i="25"/>
  <c r="F464" i="25"/>
  <c r="F485" i="25" s="1"/>
  <c r="C485" i="25"/>
  <c r="C522" i="32"/>
  <c r="F522" i="32" s="1"/>
  <c r="F501" i="32"/>
  <c r="C563" i="25"/>
  <c r="F542" i="25"/>
  <c r="F563" i="25" s="1"/>
  <c r="C399" i="27"/>
  <c r="E386" i="27"/>
  <c r="E399" i="27" s="1"/>
  <c r="C661" i="26"/>
  <c r="F640" i="26"/>
  <c r="F661" i="26" s="1"/>
  <c r="F137" i="28"/>
  <c r="F146" i="28" s="1"/>
  <c r="B64" i="24"/>
  <c r="D64" i="24"/>
  <c r="F675" i="23"/>
  <c r="F696" i="23" s="1"/>
  <c r="C696" i="23"/>
  <c r="E305" i="32"/>
  <c r="E318" i="32" s="1"/>
  <c r="C318" i="32"/>
  <c r="F502" i="26"/>
  <c r="C523" i="26"/>
  <c r="D22" i="24"/>
  <c r="B31" i="24" s="1"/>
  <c r="C579" i="32"/>
  <c r="F558" i="32"/>
  <c r="F579" i="32" s="1"/>
  <c r="F635" i="25"/>
  <c r="F656" i="25" s="1"/>
  <c r="C656" i="25"/>
  <c r="C367" i="25"/>
  <c r="E354" i="25"/>
  <c r="E367" i="25" s="1"/>
  <c r="C495" i="25"/>
  <c r="F474" i="25"/>
  <c r="F495" i="25" s="1"/>
  <c r="C489" i="25"/>
  <c r="F468" i="25"/>
  <c r="F489" i="25" s="1"/>
  <c r="C371" i="32"/>
  <c r="E358" i="32"/>
  <c r="E371" i="32" s="1"/>
  <c r="C395" i="32"/>
  <c r="E382" i="32"/>
  <c r="E395" i="32" s="1"/>
  <c r="E328" i="25"/>
  <c r="E341" i="25" s="1"/>
  <c r="C341" i="25"/>
  <c r="F594" i="25"/>
  <c r="F615" i="25" s="1"/>
  <c r="C615" i="25"/>
  <c r="F588" i="25"/>
  <c r="F609" i="25" s="1"/>
  <c r="C609" i="25"/>
  <c r="C320" i="25"/>
  <c r="E307" i="25"/>
  <c r="E320" i="25" s="1"/>
  <c r="F671" i="25"/>
  <c r="F692" i="25" s="1"/>
  <c r="C692" i="25"/>
  <c r="F459" i="24"/>
  <c r="F480" i="24" s="1"/>
  <c r="C480" i="24"/>
  <c r="C566" i="25"/>
  <c r="F545" i="25"/>
  <c r="F566" i="25" s="1"/>
  <c r="E387" i="32"/>
  <c r="E400" i="32" s="1"/>
  <c r="C400" i="32"/>
  <c r="C367" i="32"/>
  <c r="E354" i="32"/>
  <c r="E367" i="32" s="1"/>
  <c r="F470" i="32"/>
  <c r="F491" i="32" s="1"/>
  <c r="C491" i="32"/>
  <c r="C348" i="24"/>
  <c r="E335" i="24"/>
  <c r="E348" i="24" s="1"/>
  <c r="C568" i="32"/>
  <c r="F547" i="32"/>
  <c r="F568" i="32" s="1"/>
  <c r="G120" i="24"/>
  <c r="G126" i="24"/>
  <c r="C394" i="32"/>
  <c r="E381" i="32"/>
  <c r="E394" i="32" s="1"/>
  <c r="F507" i="32"/>
  <c r="C528" i="32"/>
  <c r="F528" i="32" s="1"/>
  <c r="F515" i="32"/>
  <c r="C536" i="32"/>
  <c r="F513" i="24"/>
  <c r="C534" i="24"/>
  <c r="C573" i="32"/>
  <c r="F552" i="32"/>
  <c r="F573" i="32" s="1"/>
  <c r="F637" i="32"/>
  <c r="F658" i="32" s="1"/>
  <c r="C658" i="32"/>
  <c r="F552" i="25"/>
  <c r="F573" i="25" s="1"/>
  <c r="C573" i="25"/>
  <c r="C527" i="25"/>
  <c r="F506" i="25"/>
  <c r="F586" i="25"/>
  <c r="F607" i="25" s="1"/>
  <c r="C607" i="25"/>
  <c r="F629" i="24"/>
  <c r="F650" i="24" s="1"/>
  <c r="C650" i="24"/>
  <c r="C610" i="25"/>
  <c r="F589" i="25"/>
  <c r="F610" i="25" s="1"/>
  <c r="C693" i="25"/>
  <c r="F672" i="25"/>
  <c r="F693" i="25" s="1"/>
  <c r="F584" i="25"/>
  <c r="C605" i="25"/>
  <c r="F605" i="25" s="1"/>
  <c r="C528" i="25"/>
  <c r="F528" i="25" s="1"/>
  <c r="F507" i="25"/>
  <c r="F517" i="26"/>
  <c r="C538" i="26"/>
  <c r="E308" i="25"/>
  <c r="E321" i="25" s="1"/>
  <c r="C321" i="25"/>
  <c r="F596" i="26"/>
  <c r="F617" i="26" s="1"/>
  <c r="C617" i="26"/>
  <c r="C609" i="32"/>
  <c r="F588" i="32"/>
  <c r="F609" i="32" s="1"/>
  <c r="F551" i="25"/>
  <c r="F572" i="25" s="1"/>
  <c r="C572" i="25"/>
  <c r="C525" i="27"/>
  <c r="F504" i="27"/>
  <c r="C527" i="26"/>
  <c r="F506" i="26"/>
  <c r="C350" i="32"/>
  <c r="E337" i="32"/>
  <c r="E350" i="32" s="1"/>
  <c r="F668" i="23"/>
  <c r="F689" i="23" s="1"/>
  <c r="C689" i="23"/>
  <c r="C693" i="23"/>
  <c r="F672" i="23"/>
  <c r="F693" i="23" s="1"/>
  <c r="F676" i="23"/>
  <c r="F697" i="23" s="1"/>
  <c r="C697" i="23"/>
  <c r="C424" i="32"/>
  <c r="E411" i="32"/>
  <c r="E424" i="32" s="1"/>
  <c r="C607" i="24"/>
  <c r="F586" i="24"/>
  <c r="F607" i="24" s="1"/>
  <c r="C373" i="26"/>
  <c r="E360" i="26"/>
  <c r="E373" i="26" s="1"/>
  <c r="C345" i="24"/>
  <c r="E332" i="24"/>
  <c r="E345" i="24" s="1"/>
  <c r="F675" i="32"/>
  <c r="F696" i="32" s="1"/>
  <c r="C696" i="32"/>
  <c r="G96" i="24"/>
  <c r="G100" i="24" s="1"/>
  <c r="E333" i="32"/>
  <c r="E346" i="32" s="1"/>
  <c r="C346" i="32"/>
  <c r="F506" i="32"/>
  <c r="C527" i="32"/>
  <c r="F527" i="32" s="1"/>
  <c r="E389" i="32"/>
  <c r="E402" i="32" s="1"/>
  <c r="C402" i="32"/>
  <c r="G137" i="24"/>
  <c r="G141" i="24" s="1"/>
  <c r="E413" i="32"/>
  <c r="E426" i="32" s="1"/>
  <c r="C426" i="32"/>
  <c r="E437" i="32"/>
  <c r="E450" i="32" s="1"/>
  <c r="C450" i="32"/>
  <c r="F559" i="25"/>
  <c r="F580" i="25" s="1"/>
  <c r="C580" i="25"/>
  <c r="C525" i="24"/>
  <c r="F504" i="24"/>
  <c r="C654" i="26"/>
  <c r="F633" i="26"/>
  <c r="F654" i="26" s="1"/>
  <c r="C614" i="25"/>
  <c r="F593" i="25"/>
  <c r="F614" i="25" s="1"/>
  <c r="C608" i="25"/>
  <c r="F587" i="25"/>
  <c r="F608" i="25" s="1"/>
  <c r="C656" i="26"/>
  <c r="F635" i="26"/>
  <c r="F656" i="26" s="1"/>
  <c r="C612" i="27"/>
  <c r="F591" i="27"/>
  <c r="F612" i="27" s="1"/>
  <c r="E311" i="28"/>
  <c r="E324" i="28" s="1"/>
  <c r="C324" i="28"/>
  <c r="C570" i="28"/>
  <c r="F549" i="28"/>
  <c r="F570" i="28" s="1"/>
  <c r="E381" i="26"/>
  <c r="E394" i="26" s="1"/>
  <c r="C394" i="26"/>
  <c r="E363" i="25"/>
  <c r="E376" i="25" s="1"/>
  <c r="C376" i="25"/>
  <c r="C648" i="32"/>
  <c r="F627" i="32"/>
  <c r="F648" i="32" s="1"/>
  <c r="E311" i="32"/>
  <c r="E324" i="32" s="1"/>
  <c r="C324" i="32"/>
  <c r="E335" i="32"/>
  <c r="E348" i="32" s="1"/>
  <c r="C348" i="32"/>
  <c r="C372" i="32"/>
  <c r="E359" i="32"/>
  <c r="E372" i="32" s="1"/>
  <c r="C615" i="32"/>
  <c r="F594" i="32"/>
  <c r="F615" i="32" s="1"/>
  <c r="C369" i="24"/>
  <c r="E356" i="24"/>
  <c r="E369" i="24" s="1"/>
  <c r="C700" i="32"/>
  <c r="F679" i="32"/>
  <c r="F700" i="32" s="1"/>
  <c r="E415" i="32"/>
  <c r="E428" i="32" s="1"/>
  <c r="C428" i="32"/>
  <c r="E303" i="32"/>
  <c r="E316" i="32" s="1"/>
  <c r="C316" i="32"/>
  <c r="C535" i="32"/>
  <c r="F514" i="32"/>
  <c r="F594" i="27"/>
  <c r="F615" i="27" s="1"/>
  <c r="C615" i="27"/>
  <c r="F473" i="24"/>
  <c r="F494" i="24" s="1"/>
  <c r="C494" i="24"/>
  <c r="C451" i="32"/>
  <c r="E438" i="32"/>
  <c r="E451" i="32" s="1"/>
  <c r="C162" i="24"/>
  <c r="D162" i="24"/>
  <c r="D157" i="24"/>
  <c r="B166" i="24" s="1"/>
  <c r="C698" i="24"/>
  <c r="F677" i="24"/>
  <c r="F698" i="24" s="1"/>
  <c r="E306" i="24"/>
  <c r="E319" i="24" s="1"/>
  <c r="C319" i="24"/>
  <c r="F631" i="24"/>
  <c r="F652" i="24" s="1"/>
  <c r="C652" i="24"/>
  <c r="F628" i="32"/>
  <c r="F649" i="32" s="1"/>
  <c r="C649" i="32"/>
  <c r="E362" i="24"/>
  <c r="E375" i="24" s="1"/>
  <c r="C375" i="24"/>
  <c r="C399" i="24"/>
  <c r="E386" i="24"/>
  <c r="E399" i="24" s="1"/>
  <c r="C423" i="24"/>
  <c r="E410" i="24"/>
  <c r="E423" i="24" s="1"/>
  <c r="E328" i="24"/>
  <c r="E341" i="24" s="1"/>
  <c r="C341" i="24"/>
  <c r="E336" i="24"/>
  <c r="E349" i="24" s="1"/>
  <c r="C349" i="24"/>
  <c r="G141" i="26"/>
  <c r="G148" i="26"/>
  <c r="F501" i="26"/>
  <c r="C522" i="26"/>
  <c r="C96" i="27"/>
  <c r="C104" i="27" s="1"/>
  <c r="D157" i="28"/>
  <c r="D166" i="28" s="1"/>
  <c r="C696" i="27"/>
  <c r="F675" i="27"/>
  <c r="F696" i="27" s="1"/>
  <c r="D74" i="28"/>
  <c r="D83" i="28" s="1"/>
  <c r="C402" i="26"/>
  <c r="E389" i="26"/>
  <c r="E402" i="26" s="1"/>
  <c r="B181" i="24"/>
  <c r="D181" i="24"/>
  <c r="E303" i="25"/>
  <c r="E316" i="25" s="1"/>
  <c r="C316" i="25"/>
  <c r="C348" i="25"/>
  <c r="E335" i="25"/>
  <c r="E348" i="25" s="1"/>
  <c r="F542" i="24"/>
  <c r="F563" i="24" s="1"/>
  <c r="C563" i="24"/>
  <c r="E439" i="26"/>
  <c r="E452" i="26" s="1"/>
  <c r="C452" i="26"/>
  <c r="C315" i="32"/>
  <c r="E302" i="32"/>
  <c r="E315" i="32" s="1"/>
  <c r="C323" i="32"/>
  <c r="E310" i="32"/>
  <c r="E323" i="32" s="1"/>
  <c r="E334" i="32"/>
  <c r="E347" i="32" s="1"/>
  <c r="C347" i="32"/>
  <c r="E406" i="32"/>
  <c r="E419" i="32" s="1"/>
  <c r="C419" i="32"/>
  <c r="C482" i="32"/>
  <c r="F461" i="32"/>
  <c r="F482" i="32" s="1"/>
  <c r="B85" i="24"/>
  <c r="D85" i="24"/>
  <c r="F465" i="32"/>
  <c r="F486" i="32" s="1"/>
  <c r="C486" i="32"/>
  <c r="F469" i="32"/>
  <c r="F490" i="32" s="1"/>
  <c r="C490" i="32"/>
  <c r="C611" i="24"/>
  <c r="F590" i="24"/>
  <c r="F611" i="24" s="1"/>
  <c r="F596" i="24"/>
  <c r="F617" i="24" s="1"/>
  <c r="C617" i="24"/>
  <c r="C702" i="24"/>
  <c r="F681" i="24"/>
  <c r="F702" i="24" s="1"/>
  <c r="C570" i="32"/>
  <c r="F549" i="32"/>
  <c r="F570" i="32" s="1"/>
  <c r="F632" i="32"/>
  <c r="F653" i="32" s="1"/>
  <c r="C653" i="32"/>
  <c r="E289" i="24"/>
  <c r="E298" i="24"/>
  <c r="F636" i="32"/>
  <c r="F657" i="32" s="1"/>
  <c r="C657" i="32"/>
  <c r="C661" i="32"/>
  <c r="F640" i="32"/>
  <c r="F661" i="32" s="1"/>
  <c r="F638" i="25"/>
  <c r="F659" i="25" s="1"/>
  <c r="C659" i="25"/>
  <c r="C648" i="25"/>
  <c r="F627" i="25"/>
  <c r="F648" i="25" s="1"/>
  <c r="C419" i="25"/>
  <c r="E406" i="25"/>
  <c r="E419" i="25" s="1"/>
  <c r="C692" i="24"/>
  <c r="F671" i="24"/>
  <c r="F692" i="24" s="1"/>
  <c r="C481" i="27"/>
  <c r="F460" i="27"/>
  <c r="F481" i="27" s="1"/>
  <c r="E360" i="27"/>
  <c r="E373" i="27" s="1"/>
  <c r="C373" i="27"/>
  <c r="C322" i="26"/>
  <c r="E309" i="26"/>
  <c r="E322" i="26" s="1"/>
  <c r="C482" i="25"/>
  <c r="F461" i="25"/>
  <c r="F482" i="25" s="1"/>
  <c r="C696" i="25"/>
  <c r="F675" i="25"/>
  <c r="F696" i="25" s="1"/>
  <c r="D173" i="24"/>
  <c r="B182" i="24" s="1"/>
  <c r="F549" i="25"/>
  <c r="F570" i="25" s="1"/>
  <c r="C570" i="25"/>
  <c r="C649" i="25"/>
  <c r="F628" i="25"/>
  <c r="F649" i="25" s="1"/>
  <c r="F467" i="27"/>
  <c r="F488" i="27" s="1"/>
  <c r="C488" i="27"/>
  <c r="F514" i="26"/>
  <c r="C535" i="26"/>
  <c r="C525" i="29"/>
  <c r="F504" i="29"/>
  <c r="F681" i="32"/>
  <c r="F702" i="32" s="1"/>
  <c r="C702" i="32"/>
  <c r="F502" i="24"/>
  <c r="C523" i="24"/>
  <c r="F523" i="24" s="1"/>
  <c r="C531" i="24"/>
  <c r="F510" i="24"/>
  <c r="F544" i="24"/>
  <c r="F565" i="24" s="1"/>
  <c r="C565" i="24"/>
  <c r="F517" i="24"/>
  <c r="C538" i="24"/>
  <c r="F600" i="24"/>
  <c r="F621" i="24" s="1"/>
  <c r="C621" i="24"/>
  <c r="C574" i="32"/>
  <c r="F553" i="32"/>
  <c r="F574" i="32" s="1"/>
  <c r="F557" i="32"/>
  <c r="F578" i="32" s="1"/>
  <c r="C578" i="32"/>
  <c r="F501" i="25"/>
  <c r="C522" i="25"/>
  <c r="C529" i="24"/>
  <c r="F529" i="24" s="1"/>
  <c r="F508" i="24"/>
  <c r="F211" i="25"/>
  <c r="F215" i="25" s="1"/>
  <c r="C453" i="26"/>
  <c r="E440" i="26"/>
  <c r="E453" i="26" s="1"/>
  <c r="C319" i="26"/>
  <c r="E306" i="26"/>
  <c r="E319" i="26" s="1"/>
  <c r="F547" i="24"/>
  <c r="F568" i="24" s="1"/>
  <c r="C568" i="24"/>
  <c r="C426" i="26"/>
  <c r="E413" i="26"/>
  <c r="E426" i="26" s="1"/>
  <c r="C651" i="24"/>
  <c r="F630" i="24"/>
  <c r="F651" i="24" s="1"/>
  <c r="C655" i="24"/>
  <c r="F634" i="24"/>
  <c r="F655" i="24" s="1"/>
  <c r="C447" i="26"/>
  <c r="E434" i="26"/>
  <c r="E447" i="26" s="1"/>
  <c r="C659" i="24"/>
  <c r="F638" i="24"/>
  <c r="F659" i="24" s="1"/>
  <c r="F684" i="24"/>
  <c r="F705" i="24" s="1"/>
  <c r="C705" i="24"/>
  <c r="C344" i="26"/>
  <c r="E331" i="26"/>
  <c r="E344" i="26" s="1"/>
  <c r="F684" i="32"/>
  <c r="F705" i="32" s="1"/>
  <c r="C705" i="32"/>
  <c r="E333" i="26"/>
  <c r="E346" i="26" s="1"/>
  <c r="C346" i="26"/>
  <c r="C454" i="25"/>
  <c r="E441" i="25"/>
  <c r="E454" i="25" s="1"/>
  <c r="F543" i="25"/>
  <c r="F564" i="25" s="1"/>
  <c r="C564" i="25"/>
  <c r="F515" i="25"/>
  <c r="C536" i="25"/>
  <c r="F536" i="25" s="1"/>
  <c r="E387" i="25"/>
  <c r="E400" i="25" s="1"/>
  <c r="C400" i="25"/>
  <c r="E332" i="25"/>
  <c r="E345" i="25" s="1"/>
  <c r="C345" i="25"/>
  <c r="F631" i="25"/>
  <c r="F652" i="25" s="1"/>
  <c r="C652" i="25"/>
  <c r="C401" i="25"/>
  <c r="E388" i="25"/>
  <c r="E401" i="25" s="1"/>
  <c r="F584" i="32"/>
  <c r="C605" i="32"/>
  <c r="F555" i="25"/>
  <c r="F576" i="25" s="1"/>
  <c r="C576" i="25"/>
  <c r="F639" i="26"/>
  <c r="F660" i="26" s="1"/>
  <c r="C660" i="26"/>
  <c r="C696" i="26"/>
  <c r="F675" i="26"/>
  <c r="F696" i="26" s="1"/>
  <c r="C568" i="27"/>
  <c r="F547" i="27"/>
  <c r="F568" i="27" s="1"/>
  <c r="E406" i="27"/>
  <c r="E419" i="27" s="1"/>
  <c r="C419" i="27"/>
  <c r="F546" i="25"/>
  <c r="F567" i="25" s="1"/>
  <c r="C567" i="25"/>
  <c r="C658" i="25"/>
  <c r="F637" i="25"/>
  <c r="F658" i="25" s="1"/>
  <c r="C535" i="25"/>
  <c r="F535" i="25" s="1"/>
  <c r="F514" i="25"/>
  <c r="E357" i="25"/>
  <c r="E370" i="25" s="1"/>
  <c r="C370" i="25"/>
  <c r="E439" i="25"/>
  <c r="E452" i="25" s="1"/>
  <c r="C452" i="25"/>
  <c r="E336" i="25"/>
  <c r="E349" i="25" s="1"/>
  <c r="C349" i="25"/>
  <c r="E437" i="25"/>
  <c r="E450" i="25" s="1"/>
  <c r="C450" i="25"/>
  <c r="C577" i="24"/>
  <c r="F556" i="24"/>
  <c r="F577" i="24" s="1"/>
  <c r="C524" i="25"/>
  <c r="F503" i="25"/>
  <c r="C319" i="25"/>
  <c r="E306" i="25"/>
  <c r="E319" i="25" s="1"/>
  <c r="G289" i="25"/>
  <c r="G298" i="25"/>
  <c r="C397" i="25"/>
  <c r="E384" i="25"/>
  <c r="E397" i="25" s="1"/>
  <c r="C483" i="25"/>
  <c r="F462" i="25"/>
  <c r="F483" i="25" s="1"/>
  <c r="C373" i="25"/>
  <c r="E360" i="25"/>
  <c r="E373" i="25" s="1"/>
  <c r="B200" i="27"/>
  <c r="E200" i="27"/>
  <c r="C426" i="24"/>
  <c r="E413" i="24"/>
  <c r="E426" i="24" s="1"/>
  <c r="C450" i="24"/>
  <c r="E437" i="24"/>
  <c r="E450" i="24" s="1"/>
  <c r="E302" i="27"/>
  <c r="E315" i="27" s="1"/>
  <c r="C315" i="27"/>
  <c r="C577" i="27"/>
  <c r="F556" i="27"/>
  <c r="F577" i="27" s="1"/>
  <c r="C489" i="27"/>
  <c r="F468" i="27"/>
  <c r="F489" i="27" s="1"/>
  <c r="F585" i="29"/>
  <c r="F606" i="29" s="1"/>
  <c r="C606" i="29"/>
  <c r="E382" i="28"/>
  <c r="E395" i="28" s="1"/>
  <c r="C395" i="28"/>
  <c r="C521" i="26"/>
  <c r="F500" i="26"/>
  <c r="E311" i="27"/>
  <c r="E324" i="27" s="1"/>
  <c r="C324" i="27"/>
  <c r="C445" i="27"/>
  <c r="E432" i="27"/>
  <c r="E445" i="27" s="1"/>
  <c r="E386" i="26"/>
  <c r="E399" i="26" s="1"/>
  <c r="C399" i="26"/>
  <c r="E363" i="27"/>
  <c r="E376" i="27" s="1"/>
  <c r="C376" i="27"/>
  <c r="C614" i="28"/>
  <c r="F593" i="28"/>
  <c r="F614" i="28" s="1"/>
  <c r="F137" i="27"/>
  <c r="F141" i="27" s="1"/>
  <c r="F475" i="27"/>
  <c r="F496" i="27" s="1"/>
  <c r="C496" i="27"/>
  <c r="C620" i="25"/>
  <c r="F599" i="25"/>
  <c r="F620" i="25" s="1"/>
  <c r="C689" i="25"/>
  <c r="F668" i="25"/>
  <c r="F689" i="25" s="1"/>
  <c r="C705" i="25"/>
  <c r="F684" i="25"/>
  <c r="F705" i="25" s="1"/>
  <c r="C699" i="25"/>
  <c r="F678" i="25"/>
  <c r="F699" i="25" s="1"/>
  <c r="C663" i="25"/>
  <c r="F642" i="25"/>
  <c r="F663" i="25" s="1"/>
  <c r="E434" i="24"/>
  <c r="E447" i="24" s="1"/>
  <c r="C447" i="24"/>
  <c r="F458" i="24"/>
  <c r="F479" i="24" s="1"/>
  <c r="C479" i="24"/>
  <c r="C699" i="26"/>
  <c r="F678" i="26"/>
  <c r="F699" i="26" s="1"/>
  <c r="F554" i="29"/>
  <c r="F575" i="29" s="1"/>
  <c r="C575" i="29"/>
  <c r="C704" i="26"/>
  <c r="F683" i="26"/>
  <c r="F704" i="26" s="1"/>
  <c r="C342" i="26"/>
  <c r="E329" i="26"/>
  <c r="E342" i="26" s="1"/>
  <c r="E408" i="26"/>
  <c r="E421" i="26" s="1"/>
  <c r="C421" i="26"/>
  <c r="E336" i="27"/>
  <c r="E349" i="27" s="1"/>
  <c r="C349" i="27"/>
  <c r="C376" i="26"/>
  <c r="E363" i="26"/>
  <c r="E376" i="26" s="1"/>
  <c r="F542" i="29"/>
  <c r="F563" i="29" s="1"/>
  <c r="C563" i="29"/>
  <c r="C341" i="26"/>
  <c r="E328" i="26"/>
  <c r="E341" i="26" s="1"/>
  <c r="C563" i="27"/>
  <c r="F542" i="27"/>
  <c r="F563" i="27" s="1"/>
  <c r="C524" i="26"/>
  <c r="F503" i="26"/>
  <c r="F682" i="26"/>
  <c r="F703" i="26" s="1"/>
  <c r="C703" i="26"/>
  <c r="B64" i="27"/>
  <c r="D64" i="27"/>
  <c r="F684" i="26"/>
  <c r="F705" i="26" s="1"/>
  <c r="C705" i="26"/>
  <c r="C428" i="25"/>
  <c r="E415" i="25"/>
  <c r="E428" i="25" s="1"/>
  <c r="D261" i="27"/>
  <c r="D270" i="27" s="1"/>
  <c r="F469" i="28"/>
  <c r="F490" i="28" s="1"/>
  <c r="C490" i="28"/>
  <c r="B165" i="32"/>
  <c r="D165" i="32"/>
  <c r="E361" i="26"/>
  <c r="E374" i="26" s="1"/>
  <c r="C374" i="26"/>
  <c r="C450" i="26"/>
  <c r="E437" i="26"/>
  <c r="E450" i="26" s="1"/>
  <c r="C579" i="25"/>
  <c r="F558" i="25"/>
  <c r="F579" i="25" s="1"/>
  <c r="C454" i="26"/>
  <c r="E441" i="26"/>
  <c r="E454" i="26" s="1"/>
  <c r="C320" i="28"/>
  <c r="E307" i="28"/>
  <c r="E320" i="28" s="1"/>
  <c r="F461" i="26"/>
  <c r="F482" i="26" s="1"/>
  <c r="C482" i="26"/>
  <c r="C350" i="26"/>
  <c r="E337" i="26"/>
  <c r="E350" i="26" s="1"/>
  <c r="F464" i="27"/>
  <c r="F485" i="27" s="1"/>
  <c r="C485" i="27"/>
  <c r="F507" i="26"/>
  <c r="C528" i="26"/>
  <c r="F528" i="26" s="1"/>
  <c r="C648" i="26"/>
  <c r="F627" i="26"/>
  <c r="F648" i="26" s="1"/>
  <c r="F671" i="27"/>
  <c r="F692" i="27" s="1"/>
  <c r="C692" i="27"/>
  <c r="F471" i="26"/>
  <c r="F492" i="26" s="1"/>
  <c r="C492" i="26"/>
  <c r="F472" i="28"/>
  <c r="F493" i="28" s="1"/>
  <c r="C493" i="28"/>
  <c r="C342" i="29"/>
  <c r="E329" i="29"/>
  <c r="E342" i="29" s="1"/>
  <c r="G96" i="29"/>
  <c r="G103" i="29" s="1"/>
  <c r="F554" i="28"/>
  <c r="F575" i="28" s="1"/>
  <c r="C575" i="28"/>
  <c r="C349" i="26"/>
  <c r="E336" i="26"/>
  <c r="E349" i="26" s="1"/>
  <c r="E438" i="25"/>
  <c r="E451" i="25" s="1"/>
  <c r="C451" i="25"/>
  <c r="C480" i="26"/>
  <c r="F459" i="26"/>
  <c r="F480" i="26" s="1"/>
  <c r="C348" i="26"/>
  <c r="E335" i="26"/>
  <c r="E348" i="26" s="1"/>
  <c r="C692" i="26"/>
  <c r="F671" i="26"/>
  <c r="F692" i="26" s="1"/>
  <c r="E362" i="26"/>
  <c r="E375" i="26" s="1"/>
  <c r="C375" i="26"/>
  <c r="F511" i="27"/>
  <c r="C532" i="27"/>
  <c r="F543" i="27"/>
  <c r="F564" i="27" s="1"/>
  <c r="C564" i="27"/>
  <c r="C651" i="27"/>
  <c r="F630" i="27"/>
  <c r="F651" i="27" s="1"/>
  <c r="B236" i="28"/>
  <c r="E236" i="28"/>
  <c r="C449" i="27"/>
  <c r="E436" i="27"/>
  <c r="E449" i="27" s="1"/>
  <c r="C393" i="29"/>
  <c r="E380" i="29"/>
  <c r="E393" i="29" s="1"/>
  <c r="C690" i="26"/>
  <c r="F669" i="26"/>
  <c r="F690" i="26" s="1"/>
  <c r="F668" i="27"/>
  <c r="F689" i="27" s="1"/>
  <c r="C689" i="27"/>
  <c r="E385" i="26"/>
  <c r="E398" i="26" s="1"/>
  <c r="C398" i="26"/>
  <c r="F505" i="26"/>
  <c r="C526" i="26"/>
  <c r="F504" i="26"/>
  <c r="C525" i="26"/>
  <c r="C663" i="24"/>
  <c r="F642" i="24"/>
  <c r="F663" i="24" s="1"/>
  <c r="E436" i="28"/>
  <c r="E449" i="28" s="1"/>
  <c r="C449" i="28"/>
  <c r="F637" i="27"/>
  <c r="F658" i="27" s="1"/>
  <c r="C658" i="27"/>
  <c r="E307" i="26"/>
  <c r="E320" i="26" s="1"/>
  <c r="C320" i="26"/>
  <c r="F515" i="27"/>
  <c r="C536" i="27"/>
  <c r="F504" i="25"/>
  <c r="C525" i="25"/>
  <c r="F525" i="25" s="1"/>
  <c r="C495" i="26"/>
  <c r="F474" i="26"/>
  <c r="F495" i="26" s="1"/>
  <c r="C611" i="27"/>
  <c r="F590" i="27"/>
  <c r="F611" i="27" s="1"/>
  <c r="C647" i="27"/>
  <c r="F626" i="27"/>
  <c r="F647" i="27" s="1"/>
  <c r="E383" i="25"/>
  <c r="E396" i="25" s="1"/>
  <c r="C396" i="25"/>
  <c r="C449" i="26"/>
  <c r="E436" i="26"/>
  <c r="E449" i="26" s="1"/>
  <c r="F682" i="27"/>
  <c r="F703" i="27" s="1"/>
  <c r="C703" i="27"/>
  <c r="F554" i="26"/>
  <c r="F575" i="26" s="1"/>
  <c r="C575" i="26"/>
  <c r="C370" i="26"/>
  <c r="E357" i="26"/>
  <c r="E370" i="26" s="1"/>
  <c r="E408" i="27"/>
  <c r="E421" i="27" s="1"/>
  <c r="C421" i="27"/>
  <c r="F551" i="27"/>
  <c r="F572" i="27" s="1"/>
  <c r="C572" i="27"/>
  <c r="E359" i="26"/>
  <c r="E372" i="26" s="1"/>
  <c r="C372" i="26"/>
  <c r="C617" i="27"/>
  <c r="F596" i="27"/>
  <c r="F617" i="27" s="1"/>
  <c r="C419" i="26"/>
  <c r="E406" i="26"/>
  <c r="E419" i="26" s="1"/>
  <c r="C695" i="29"/>
  <c r="F674" i="29"/>
  <c r="F695" i="29" s="1"/>
  <c r="F629" i="26"/>
  <c r="F650" i="26" s="1"/>
  <c r="C650" i="26"/>
  <c r="B238" i="25"/>
  <c r="E238" i="25"/>
  <c r="C532" i="26"/>
  <c r="F511" i="26"/>
  <c r="E438" i="26"/>
  <c r="E451" i="26" s="1"/>
  <c r="C451" i="26"/>
  <c r="C347" i="26"/>
  <c r="E334" i="26"/>
  <c r="E347" i="26" s="1"/>
  <c r="C446" i="26"/>
  <c r="E433" i="26"/>
  <c r="E446" i="26" s="1"/>
  <c r="C427" i="26"/>
  <c r="E414" i="26"/>
  <c r="E427" i="26" s="1"/>
  <c r="F631" i="26"/>
  <c r="F652" i="26" s="1"/>
  <c r="C652" i="26"/>
  <c r="C490" i="26"/>
  <c r="F469" i="26"/>
  <c r="F490" i="26" s="1"/>
  <c r="C318" i="25"/>
  <c r="E305" i="25"/>
  <c r="E318" i="25" s="1"/>
  <c r="F548" i="26"/>
  <c r="F569" i="26" s="1"/>
  <c r="C569" i="26"/>
  <c r="D20" i="25"/>
  <c r="B29" i="25" s="1"/>
  <c r="C567" i="26"/>
  <c r="F546" i="26"/>
  <c r="F567" i="26" s="1"/>
  <c r="B163" i="25"/>
  <c r="D163" i="25"/>
  <c r="F505" i="25"/>
  <c r="C526" i="25"/>
  <c r="E330" i="25"/>
  <c r="E343" i="25" s="1"/>
  <c r="C343" i="25"/>
  <c r="E311" i="25"/>
  <c r="E324" i="25" s="1"/>
  <c r="C324" i="25"/>
  <c r="F548" i="25"/>
  <c r="F569" i="25" s="1"/>
  <c r="C569" i="25"/>
  <c r="F509" i="25"/>
  <c r="C530" i="25"/>
  <c r="C369" i="25"/>
  <c r="E356" i="25"/>
  <c r="E369" i="25" s="1"/>
  <c r="F467" i="26"/>
  <c r="F488" i="26" s="1"/>
  <c r="C488" i="26"/>
  <c r="C421" i="25"/>
  <c r="E408" i="25"/>
  <c r="E421" i="25" s="1"/>
  <c r="F639" i="25"/>
  <c r="F660" i="25" s="1"/>
  <c r="C660" i="25"/>
  <c r="F506" i="29"/>
  <c r="C527" i="29"/>
  <c r="E440" i="27"/>
  <c r="E453" i="27" s="1"/>
  <c r="C453" i="27"/>
  <c r="F642" i="27"/>
  <c r="F663" i="27" s="1"/>
  <c r="C663" i="27"/>
  <c r="E309" i="25"/>
  <c r="E322" i="25" s="1"/>
  <c r="C322" i="25"/>
  <c r="C698" i="26"/>
  <c r="F677" i="26"/>
  <c r="F698" i="26" s="1"/>
  <c r="E355" i="28"/>
  <c r="E368" i="28" s="1"/>
  <c r="C368" i="28"/>
  <c r="C616" i="27"/>
  <c r="F595" i="27"/>
  <c r="F616" i="27" s="1"/>
  <c r="E409" i="26"/>
  <c r="E422" i="26" s="1"/>
  <c r="C422" i="26"/>
  <c r="E334" i="25"/>
  <c r="E347" i="25" s="1"/>
  <c r="C347" i="25"/>
  <c r="C483" i="26"/>
  <c r="F462" i="26"/>
  <c r="F483" i="26" s="1"/>
  <c r="E354" i="26"/>
  <c r="E367" i="26" s="1"/>
  <c r="C367" i="26"/>
  <c r="C575" i="25"/>
  <c r="F554" i="25"/>
  <c r="F575" i="25" s="1"/>
  <c r="E433" i="25"/>
  <c r="E446" i="25" s="1"/>
  <c r="C446" i="25"/>
  <c r="C343" i="26"/>
  <c r="E330" i="26"/>
  <c r="E343" i="26" s="1"/>
  <c r="C494" i="25"/>
  <c r="F473" i="25"/>
  <c r="F494" i="25" s="1"/>
  <c r="F470" i="26"/>
  <c r="F491" i="26" s="1"/>
  <c r="C491" i="26"/>
  <c r="C700" i="25"/>
  <c r="F679" i="25"/>
  <c r="F700" i="25" s="1"/>
  <c r="C578" i="23"/>
  <c r="F557" i="23"/>
  <c r="F578" i="23" s="1"/>
  <c r="C577" i="32"/>
  <c r="F556" i="32"/>
  <c r="F577" i="32" s="1"/>
  <c r="C423" i="26"/>
  <c r="E410" i="26"/>
  <c r="E423" i="26" s="1"/>
  <c r="C492" i="25"/>
  <c r="F471" i="25"/>
  <c r="F492" i="25" s="1"/>
  <c r="C487" i="26"/>
  <c r="F466" i="26"/>
  <c r="F487" i="26" s="1"/>
  <c r="C537" i="25"/>
  <c r="F516" i="25"/>
  <c r="C653" i="25"/>
  <c r="F632" i="25"/>
  <c r="F653" i="25" s="1"/>
  <c r="D59" i="27"/>
  <c r="B68" i="27" s="1"/>
  <c r="C657" i="23"/>
  <c r="F636" i="23"/>
  <c r="F657" i="23" s="1"/>
  <c r="F640" i="23"/>
  <c r="F661" i="23" s="1"/>
  <c r="C661" i="23"/>
  <c r="E406" i="24"/>
  <c r="E419" i="24" s="1"/>
  <c r="C419" i="24"/>
  <c r="F505" i="24"/>
  <c r="C526" i="24"/>
  <c r="E440" i="25"/>
  <c r="E453" i="25" s="1"/>
  <c r="C453" i="25"/>
  <c r="E432" i="25"/>
  <c r="E445" i="25" s="1"/>
  <c r="C445" i="25"/>
  <c r="C564" i="26"/>
  <c r="F543" i="26"/>
  <c r="F564" i="26" s="1"/>
  <c r="C568" i="26"/>
  <c r="F547" i="26"/>
  <c r="F568" i="26" s="1"/>
  <c r="F630" i="26"/>
  <c r="F651" i="26" s="1"/>
  <c r="C651" i="26"/>
  <c r="F632" i="27"/>
  <c r="F653" i="27" s="1"/>
  <c r="C653" i="27"/>
  <c r="F553" i="25"/>
  <c r="F574" i="25" s="1"/>
  <c r="C574" i="25"/>
  <c r="C568" i="25"/>
  <c r="F547" i="25"/>
  <c r="F568" i="25" s="1"/>
  <c r="F636" i="25"/>
  <c r="F657" i="25" s="1"/>
  <c r="C657" i="25"/>
  <c r="C651" i="25"/>
  <c r="F630" i="25"/>
  <c r="F651" i="25" s="1"/>
  <c r="C620" i="26"/>
  <c r="F599" i="26"/>
  <c r="F620" i="26" s="1"/>
  <c r="G41" i="28"/>
  <c r="B50" i="28"/>
  <c r="E435" i="26"/>
  <c r="E448" i="26" s="1"/>
  <c r="C448" i="26"/>
  <c r="C317" i="26"/>
  <c r="E304" i="26"/>
  <c r="E317" i="26" s="1"/>
  <c r="E215" i="27"/>
  <c r="F246" i="27"/>
  <c r="F252" i="27" s="1"/>
  <c r="C285" i="27"/>
  <c r="C291" i="27" s="1"/>
  <c r="F504" i="28"/>
  <c r="C525" i="28"/>
  <c r="C424" i="26"/>
  <c r="E411" i="26"/>
  <c r="E424" i="26" s="1"/>
  <c r="C486" i="27"/>
  <c r="F465" i="27"/>
  <c r="F486" i="27" s="1"/>
  <c r="E334" i="28"/>
  <c r="E347" i="28" s="1"/>
  <c r="C347" i="28"/>
  <c r="E359" i="28"/>
  <c r="E372" i="28" s="1"/>
  <c r="C372" i="28"/>
  <c r="C368" i="27"/>
  <c r="E355" i="27"/>
  <c r="E368" i="27" s="1"/>
  <c r="F683" i="27"/>
  <c r="F704" i="27" s="1"/>
  <c r="C704" i="27"/>
  <c r="C563" i="26"/>
  <c r="F542" i="26"/>
  <c r="F563" i="26" s="1"/>
  <c r="E355" i="25"/>
  <c r="E368" i="25" s="1"/>
  <c r="C368" i="25"/>
  <c r="F641" i="25"/>
  <c r="F662" i="25" s="1"/>
  <c r="C662" i="25"/>
  <c r="C316" i="26"/>
  <c r="E303" i="26"/>
  <c r="E316" i="26" s="1"/>
  <c r="C324" i="26"/>
  <c r="E311" i="26"/>
  <c r="E324" i="26" s="1"/>
  <c r="F637" i="26"/>
  <c r="F658" i="26" s="1"/>
  <c r="C658" i="26"/>
  <c r="F559" i="27"/>
  <c r="F580" i="27" s="1"/>
  <c r="C580" i="27"/>
  <c r="C315" i="26"/>
  <c r="E302" i="26"/>
  <c r="E315" i="26" s="1"/>
  <c r="F465" i="26"/>
  <c r="F486" i="26" s="1"/>
  <c r="C486" i="26"/>
  <c r="C400" i="27"/>
  <c r="E387" i="27"/>
  <c r="E400" i="27" s="1"/>
  <c r="C424" i="27"/>
  <c r="E411" i="27"/>
  <c r="E424" i="27" s="1"/>
  <c r="C317" i="27"/>
  <c r="E304" i="27"/>
  <c r="E317" i="27" s="1"/>
  <c r="E384" i="26"/>
  <c r="E397" i="26" s="1"/>
  <c r="C397" i="26"/>
  <c r="E409" i="27"/>
  <c r="E422" i="27" s="1"/>
  <c r="C422" i="27"/>
  <c r="F508" i="27"/>
  <c r="C529" i="27"/>
  <c r="F550" i="27"/>
  <c r="F571" i="27" s="1"/>
  <c r="C571" i="27"/>
  <c r="C485" i="26"/>
  <c r="F464" i="26"/>
  <c r="F485" i="26" s="1"/>
  <c r="F669" i="27"/>
  <c r="F690" i="27" s="1"/>
  <c r="C690" i="27"/>
  <c r="C693" i="27"/>
  <c r="F672" i="27"/>
  <c r="F693" i="27" s="1"/>
  <c r="C566" i="27"/>
  <c r="F545" i="27"/>
  <c r="F566" i="27" s="1"/>
  <c r="C447" i="27"/>
  <c r="E434" i="27"/>
  <c r="E447" i="27" s="1"/>
  <c r="E383" i="28"/>
  <c r="E396" i="28" s="1"/>
  <c r="C396" i="28"/>
  <c r="C371" i="28"/>
  <c r="E358" i="28"/>
  <c r="E371" i="28" s="1"/>
  <c r="E226" i="28"/>
  <c r="E235" i="28" s="1"/>
  <c r="C621" i="28"/>
  <c r="F600" i="28"/>
  <c r="F621" i="28" s="1"/>
  <c r="F514" i="27"/>
  <c r="C535" i="27"/>
  <c r="F678" i="27"/>
  <c r="F699" i="27" s="1"/>
  <c r="C699" i="27"/>
  <c r="G40" i="29"/>
  <c r="B49" i="29" s="1"/>
  <c r="E435" i="28"/>
  <c r="E448" i="28" s="1"/>
  <c r="C448" i="28"/>
  <c r="E302" i="28"/>
  <c r="E315" i="28" s="1"/>
  <c r="C315" i="28"/>
  <c r="C493" i="27"/>
  <c r="F472" i="27"/>
  <c r="F493" i="27" s="1"/>
  <c r="G285" i="28"/>
  <c r="G296" i="28" s="1"/>
  <c r="E432" i="26"/>
  <c r="E445" i="26" s="1"/>
  <c r="C445" i="26"/>
  <c r="E439" i="27"/>
  <c r="E452" i="27" s="1"/>
  <c r="C452" i="27"/>
  <c r="F544" i="26"/>
  <c r="F565" i="26" s="1"/>
  <c r="C565" i="26"/>
  <c r="E384" i="27"/>
  <c r="E397" i="27" s="1"/>
  <c r="C397" i="27"/>
  <c r="C368" i="26"/>
  <c r="E355" i="26"/>
  <c r="E368" i="26" s="1"/>
  <c r="C493" i="25"/>
  <c r="F472" i="25"/>
  <c r="F493" i="25" s="1"/>
  <c r="E333" i="25"/>
  <c r="E346" i="25" s="1"/>
  <c r="C346" i="25"/>
  <c r="F472" i="26"/>
  <c r="F493" i="26" s="1"/>
  <c r="C493" i="26"/>
  <c r="F590" i="26"/>
  <c r="F611" i="26" s="1"/>
  <c r="C611" i="26"/>
  <c r="F594" i="26"/>
  <c r="F615" i="26" s="1"/>
  <c r="C615" i="26"/>
  <c r="F600" i="26"/>
  <c r="F621" i="26" s="1"/>
  <c r="C621" i="26"/>
  <c r="F679" i="26"/>
  <c r="F700" i="26" s="1"/>
  <c r="C700" i="26"/>
  <c r="C706" i="26"/>
  <c r="F685" i="26"/>
  <c r="F706" i="26" s="1"/>
  <c r="E306" i="27"/>
  <c r="E319" i="27" s="1"/>
  <c r="C319" i="27"/>
  <c r="C619" i="25"/>
  <c r="F598" i="25"/>
  <c r="F619" i="25" s="1"/>
  <c r="F592" i="25"/>
  <c r="F613" i="25" s="1"/>
  <c r="C613" i="25"/>
  <c r="F683" i="25"/>
  <c r="F704" i="25" s="1"/>
  <c r="C704" i="25"/>
  <c r="C698" i="25"/>
  <c r="F677" i="25"/>
  <c r="F698" i="25" s="1"/>
  <c r="F636" i="26"/>
  <c r="F657" i="26" s="1"/>
  <c r="C657" i="26"/>
  <c r="F642" i="26"/>
  <c r="F663" i="26" s="1"/>
  <c r="C663" i="26"/>
  <c r="F468" i="28"/>
  <c r="F489" i="28" s="1"/>
  <c r="C489" i="28"/>
  <c r="C577" i="25"/>
  <c r="F556" i="25"/>
  <c r="F577" i="25" s="1"/>
  <c r="E380" i="25"/>
  <c r="E393" i="25" s="1"/>
  <c r="C393" i="25"/>
  <c r="C530" i="26"/>
  <c r="F509" i="26"/>
  <c r="F552" i="26"/>
  <c r="F573" i="26" s="1"/>
  <c r="C573" i="26"/>
  <c r="C481" i="26"/>
  <c r="F460" i="26"/>
  <c r="F481" i="26" s="1"/>
  <c r="D20" i="28"/>
  <c r="B29" i="28" s="1"/>
  <c r="C696" i="28"/>
  <c r="F675" i="28"/>
  <c r="F696" i="28" s="1"/>
  <c r="C401" i="26"/>
  <c r="E388" i="26"/>
  <c r="E401" i="26" s="1"/>
  <c r="F674" i="27"/>
  <c r="F695" i="27" s="1"/>
  <c r="C695" i="27"/>
  <c r="C533" i="26"/>
  <c r="F533" i="26" s="1"/>
  <c r="F512" i="26"/>
  <c r="C527" i="27"/>
  <c r="F506" i="27"/>
  <c r="C393" i="28"/>
  <c r="E380" i="28"/>
  <c r="E393" i="28" s="1"/>
  <c r="C660" i="28"/>
  <c r="F639" i="28"/>
  <c r="F660" i="28" s="1"/>
  <c r="C576" i="27"/>
  <c r="F555" i="27"/>
  <c r="F576" i="27" s="1"/>
  <c r="C528" i="28"/>
  <c r="F507" i="28"/>
  <c r="E302" i="29"/>
  <c r="E315" i="29" s="1"/>
  <c r="C315" i="29"/>
  <c r="C661" i="28"/>
  <c r="F640" i="28"/>
  <c r="F661" i="28" s="1"/>
  <c r="E309" i="28"/>
  <c r="E322" i="28" s="1"/>
  <c r="C322" i="28"/>
  <c r="C376" i="29"/>
  <c r="E363" i="29"/>
  <c r="E376" i="29" s="1"/>
  <c r="D285" i="29"/>
  <c r="D289" i="29" s="1"/>
  <c r="F508" i="25"/>
  <c r="C529" i="25"/>
  <c r="F529" i="25" s="1"/>
  <c r="E331" i="27"/>
  <c r="E344" i="27" s="1"/>
  <c r="C344" i="27"/>
  <c r="C531" i="26"/>
  <c r="F510" i="26"/>
  <c r="C664" i="26"/>
  <c r="F643" i="26"/>
  <c r="F664" i="26" s="1"/>
  <c r="F467" i="28"/>
  <c r="F488" i="28" s="1"/>
  <c r="C488" i="28"/>
  <c r="C490" i="25"/>
  <c r="F469" i="25"/>
  <c r="F490" i="25" s="1"/>
  <c r="C427" i="25"/>
  <c r="E414" i="25"/>
  <c r="E427" i="25" s="1"/>
  <c r="F679" i="27"/>
  <c r="F700" i="27" s="1"/>
  <c r="C700" i="27"/>
  <c r="C345" i="26"/>
  <c r="E332" i="26"/>
  <c r="E345" i="26" s="1"/>
  <c r="C369" i="26"/>
  <c r="E356" i="26"/>
  <c r="E369" i="26" s="1"/>
  <c r="E356" i="28"/>
  <c r="E369" i="28" s="1"/>
  <c r="C369" i="28"/>
  <c r="C617" i="25"/>
  <c r="F596" i="25"/>
  <c r="F617" i="25" s="1"/>
  <c r="C578" i="26"/>
  <c r="F557" i="26"/>
  <c r="F578" i="26" s="1"/>
  <c r="F673" i="26"/>
  <c r="F694" i="26" s="1"/>
  <c r="C694" i="26"/>
  <c r="F668" i="26"/>
  <c r="F689" i="26" s="1"/>
  <c r="C689" i="26"/>
  <c r="C697" i="25"/>
  <c r="F676" i="25"/>
  <c r="F697" i="25" s="1"/>
  <c r="F670" i="25"/>
  <c r="F691" i="25" s="1"/>
  <c r="C691" i="25"/>
  <c r="E246" i="28"/>
  <c r="E254" i="28" s="1"/>
  <c r="D73" i="28"/>
  <c r="B82" i="28" s="1"/>
  <c r="F545" i="26"/>
  <c r="F566" i="26" s="1"/>
  <c r="C566" i="26"/>
  <c r="F551" i="26"/>
  <c r="F572" i="26" s="1"/>
  <c r="C572" i="26"/>
  <c r="C576" i="28"/>
  <c r="F555" i="28"/>
  <c r="F576" i="28" s="1"/>
  <c r="C578" i="27"/>
  <c r="F557" i="27"/>
  <c r="F578" i="27" s="1"/>
  <c r="F640" i="27"/>
  <c r="F661" i="27" s="1"/>
  <c r="C661" i="27"/>
  <c r="C569" i="29"/>
  <c r="F548" i="29"/>
  <c r="F569" i="29" s="1"/>
  <c r="G37" i="27"/>
  <c r="B46" i="27" s="1"/>
  <c r="E309" i="27"/>
  <c r="E322" i="27" s="1"/>
  <c r="C322" i="27"/>
  <c r="E229" i="27"/>
  <c r="B238" i="27" s="1"/>
  <c r="F585" i="27"/>
  <c r="F606" i="27" s="1"/>
  <c r="C606" i="27"/>
  <c r="C425" i="27"/>
  <c r="E412" i="27"/>
  <c r="E425" i="27" s="1"/>
  <c r="C479" i="27"/>
  <c r="F458" i="27"/>
  <c r="F479" i="27" s="1"/>
  <c r="C496" i="26"/>
  <c r="F475" i="26"/>
  <c r="F496" i="26" s="1"/>
  <c r="C605" i="26"/>
  <c r="F584" i="26"/>
  <c r="C619" i="27"/>
  <c r="F598" i="27"/>
  <c r="F619" i="27" s="1"/>
  <c r="F508" i="26"/>
  <c r="C529" i="26"/>
  <c r="F529" i="26" s="1"/>
  <c r="F587" i="27"/>
  <c r="F608" i="27" s="1"/>
  <c r="C608" i="27"/>
  <c r="E380" i="26"/>
  <c r="E393" i="26" s="1"/>
  <c r="C393" i="26"/>
  <c r="F670" i="27"/>
  <c r="F691" i="27" s="1"/>
  <c r="C691" i="27"/>
  <c r="D157" i="27"/>
  <c r="D166" i="27" s="1"/>
  <c r="C445" i="28"/>
  <c r="E432" i="28"/>
  <c r="E445" i="28" s="1"/>
  <c r="E386" i="25"/>
  <c r="E399" i="25" s="1"/>
  <c r="C399" i="25"/>
  <c r="F515" i="26"/>
  <c r="C536" i="26"/>
  <c r="F598" i="26"/>
  <c r="F619" i="26" s="1"/>
  <c r="C619" i="26"/>
  <c r="E192" i="27"/>
  <c r="B201" i="27" s="1"/>
  <c r="C618" i="25"/>
  <c r="F597" i="25"/>
  <c r="F618" i="25" s="1"/>
  <c r="F591" i="25"/>
  <c r="F612" i="25" s="1"/>
  <c r="C612" i="25"/>
  <c r="F680" i="25"/>
  <c r="F701" i="25" s="1"/>
  <c r="C701" i="25"/>
  <c r="C695" i="25"/>
  <c r="F674" i="25"/>
  <c r="F695" i="25" s="1"/>
  <c r="D57" i="27"/>
  <c r="D66" i="27" s="1"/>
  <c r="C375" i="27"/>
  <c r="E362" i="27"/>
  <c r="E375" i="27" s="1"/>
  <c r="D101" i="27"/>
  <c r="D106" i="27"/>
  <c r="C495" i="27"/>
  <c r="F474" i="27"/>
  <c r="F495" i="27" s="1"/>
  <c r="C398" i="27"/>
  <c r="E385" i="27"/>
  <c r="E398" i="27" s="1"/>
  <c r="C428" i="26"/>
  <c r="E415" i="26"/>
  <c r="E428" i="26" s="1"/>
  <c r="C570" i="27"/>
  <c r="F549" i="27"/>
  <c r="F570" i="27" s="1"/>
  <c r="E414" i="27"/>
  <c r="E427" i="27" s="1"/>
  <c r="C427" i="27"/>
  <c r="D285" i="28"/>
  <c r="D289" i="28" s="1"/>
  <c r="F473" i="27"/>
  <c r="F494" i="27" s="1"/>
  <c r="C494" i="27"/>
  <c r="C529" i="28"/>
  <c r="F508" i="28"/>
  <c r="C694" i="25"/>
  <c r="F673" i="25"/>
  <c r="F694" i="25" s="1"/>
  <c r="C612" i="26"/>
  <c r="F591" i="26"/>
  <c r="F612" i="26" s="1"/>
  <c r="C618" i="26"/>
  <c r="F597" i="26"/>
  <c r="F618" i="26" s="1"/>
  <c r="F674" i="26"/>
  <c r="F695" i="26" s="1"/>
  <c r="C695" i="26"/>
  <c r="F680" i="26"/>
  <c r="F701" i="26" s="1"/>
  <c r="C701" i="26"/>
  <c r="F672" i="28"/>
  <c r="F693" i="28" s="1"/>
  <c r="C693" i="28"/>
  <c r="F461" i="28"/>
  <c r="F482" i="28" s="1"/>
  <c r="C482" i="28"/>
  <c r="E389" i="27"/>
  <c r="E402" i="27" s="1"/>
  <c r="C402" i="27"/>
  <c r="F584" i="27"/>
  <c r="C605" i="27"/>
  <c r="F605" i="27" s="1"/>
  <c r="D23" i="28"/>
  <c r="B32" i="28" s="1"/>
  <c r="C350" i="28"/>
  <c r="E337" i="28"/>
  <c r="E350" i="28" s="1"/>
  <c r="F633" i="25"/>
  <c r="F654" i="25" s="1"/>
  <c r="C654" i="25"/>
  <c r="F517" i="25"/>
  <c r="C538" i="25"/>
  <c r="E410" i="25"/>
  <c r="E423" i="25" s="1"/>
  <c r="C423" i="25"/>
  <c r="E407" i="26"/>
  <c r="E420" i="26" s="1"/>
  <c r="C420" i="26"/>
  <c r="E308" i="26"/>
  <c r="E321" i="26" s="1"/>
  <c r="C321" i="26"/>
  <c r="E310" i="27"/>
  <c r="E323" i="27" s="1"/>
  <c r="C323" i="27"/>
  <c r="F586" i="26"/>
  <c r="F607" i="26" s="1"/>
  <c r="C607" i="26"/>
  <c r="F585" i="26"/>
  <c r="F606" i="26" s="1"/>
  <c r="C606" i="26"/>
  <c r="C610" i="26"/>
  <c r="F589" i="26"/>
  <c r="F610" i="26" s="1"/>
  <c r="C693" i="26"/>
  <c r="F672" i="26"/>
  <c r="F693" i="26" s="1"/>
  <c r="F548" i="28"/>
  <c r="F569" i="28" s="1"/>
  <c r="C569" i="28"/>
  <c r="E190" i="28"/>
  <c r="B199" i="28" s="1"/>
  <c r="C608" i="28"/>
  <c r="F587" i="28"/>
  <c r="F608" i="28" s="1"/>
  <c r="E335" i="27"/>
  <c r="E348" i="27" s="1"/>
  <c r="C348" i="27"/>
  <c r="C372" i="27"/>
  <c r="E359" i="27"/>
  <c r="E372" i="27" s="1"/>
  <c r="D262" i="27"/>
  <c r="D271" i="27" s="1"/>
  <c r="C426" i="27"/>
  <c r="E413" i="27"/>
  <c r="E426" i="27" s="1"/>
  <c r="F628" i="27"/>
  <c r="F649" i="27" s="1"/>
  <c r="C649" i="27"/>
  <c r="G120" i="27"/>
  <c r="G126" i="27"/>
  <c r="B30" i="27"/>
  <c r="D30" i="27"/>
  <c r="E190" i="29"/>
  <c r="E199" i="29" s="1"/>
  <c r="E246" i="29"/>
  <c r="E250" i="29" s="1"/>
  <c r="F285" i="28"/>
  <c r="F289" i="28" s="1"/>
  <c r="E360" i="29"/>
  <c r="E373" i="29" s="1"/>
  <c r="C373" i="29"/>
  <c r="F559" i="28"/>
  <c r="F580" i="28" s="1"/>
  <c r="C580" i="28"/>
  <c r="D155" i="29"/>
  <c r="D164" i="29" s="1"/>
  <c r="F685" i="28"/>
  <c r="F706" i="28" s="1"/>
  <c r="C706" i="28"/>
  <c r="F599" i="27"/>
  <c r="F620" i="27" s="1"/>
  <c r="C620" i="27"/>
  <c r="F501" i="28"/>
  <c r="C522" i="28"/>
  <c r="F672" i="29"/>
  <c r="F693" i="29" s="1"/>
  <c r="C693" i="29"/>
  <c r="C566" i="29"/>
  <c r="F545" i="29"/>
  <c r="F566" i="29" s="1"/>
  <c r="F626" i="26"/>
  <c r="F647" i="26" s="1"/>
  <c r="C647" i="26"/>
  <c r="C608" i="26"/>
  <c r="F587" i="26"/>
  <c r="F608" i="26" s="1"/>
  <c r="F593" i="26"/>
  <c r="F614" i="26" s="1"/>
  <c r="C614" i="26"/>
  <c r="E411" i="28"/>
  <c r="E424" i="28" s="1"/>
  <c r="C424" i="28"/>
  <c r="F601" i="25"/>
  <c r="F622" i="25" s="1"/>
  <c r="C622" i="25"/>
  <c r="C616" i="25"/>
  <c r="F595" i="25"/>
  <c r="F616" i="25" s="1"/>
  <c r="E337" i="27"/>
  <c r="E350" i="27" s="1"/>
  <c r="C350" i="27"/>
  <c r="E357" i="27"/>
  <c r="E370" i="27" s="1"/>
  <c r="C370" i="27"/>
  <c r="C579" i="26"/>
  <c r="F558" i="26"/>
  <c r="F579" i="26" s="1"/>
  <c r="F516" i="29"/>
  <c r="C537" i="29"/>
  <c r="D259" i="28"/>
  <c r="B268" i="28" s="1"/>
  <c r="E383" i="27"/>
  <c r="E396" i="27" s="1"/>
  <c r="C396" i="27"/>
  <c r="C323" i="26"/>
  <c r="E310" i="26"/>
  <c r="E323" i="26" s="1"/>
  <c r="C654" i="27"/>
  <c r="F633" i="27"/>
  <c r="F654" i="27" s="1"/>
  <c r="C448" i="27"/>
  <c r="E435" i="27"/>
  <c r="E448" i="27" s="1"/>
  <c r="E228" i="27"/>
  <c r="B237" i="27" s="1"/>
  <c r="C349" i="28"/>
  <c r="E336" i="28"/>
  <c r="E349" i="28" s="1"/>
  <c r="E381" i="28"/>
  <c r="E394" i="28" s="1"/>
  <c r="C394" i="28"/>
  <c r="C617" i="28"/>
  <c r="F596" i="28"/>
  <c r="F617" i="28" s="1"/>
  <c r="C538" i="29"/>
  <c r="F517" i="29"/>
  <c r="C349" i="29"/>
  <c r="E336" i="29"/>
  <c r="E349" i="29" s="1"/>
  <c r="C320" i="27"/>
  <c r="E307" i="27"/>
  <c r="E320" i="27" s="1"/>
  <c r="F642" i="28"/>
  <c r="F663" i="28" s="1"/>
  <c r="C663" i="28"/>
  <c r="C659" i="27"/>
  <c r="F638" i="27"/>
  <c r="F659" i="27" s="1"/>
  <c r="B163" i="28"/>
  <c r="D163" i="28"/>
  <c r="E305" i="28"/>
  <c r="E318" i="28" s="1"/>
  <c r="C318" i="28"/>
  <c r="F513" i="28"/>
  <c r="C534" i="28"/>
  <c r="F552" i="29"/>
  <c r="F573" i="29" s="1"/>
  <c r="C573" i="29"/>
  <c r="C702" i="29"/>
  <c r="F681" i="29"/>
  <c r="F702" i="29" s="1"/>
  <c r="F632" i="28"/>
  <c r="F653" i="28" s="1"/>
  <c r="C653" i="28"/>
  <c r="E334" i="29"/>
  <c r="E347" i="29" s="1"/>
  <c r="C347" i="29"/>
  <c r="E310" i="29"/>
  <c r="E323" i="29" s="1"/>
  <c r="C323" i="29"/>
  <c r="C453" i="28"/>
  <c r="E440" i="28"/>
  <c r="E453" i="28" s="1"/>
  <c r="C533" i="27"/>
  <c r="F512" i="27"/>
  <c r="E415" i="27"/>
  <c r="E428" i="27" s="1"/>
  <c r="C428" i="27"/>
  <c r="F211" i="27"/>
  <c r="F215" i="27" s="1"/>
  <c r="E331" i="28"/>
  <c r="E344" i="28" s="1"/>
  <c r="C344" i="28"/>
  <c r="F633" i="28"/>
  <c r="F654" i="28" s="1"/>
  <c r="C654" i="28"/>
  <c r="C419" i="28"/>
  <c r="E406" i="28"/>
  <c r="E419" i="28" s="1"/>
  <c r="C211" i="29"/>
  <c r="C215" i="29" s="1"/>
  <c r="C523" i="27"/>
  <c r="F523" i="27" s="1"/>
  <c r="F502" i="27"/>
  <c r="E361" i="27"/>
  <c r="E374" i="27" s="1"/>
  <c r="C374" i="27"/>
  <c r="C524" i="27"/>
  <c r="F503" i="27"/>
  <c r="C521" i="27"/>
  <c r="F500" i="27"/>
  <c r="E410" i="28"/>
  <c r="E423" i="28" s="1"/>
  <c r="C423" i="28"/>
  <c r="F462" i="27"/>
  <c r="F483" i="27" s="1"/>
  <c r="C483" i="27"/>
  <c r="C655" i="27"/>
  <c r="F634" i="27"/>
  <c r="F655" i="27" s="1"/>
  <c r="C394" i="27"/>
  <c r="E381" i="27"/>
  <c r="E394" i="27" s="1"/>
  <c r="F509" i="27"/>
  <c r="C530" i="27"/>
  <c r="C483" i="28"/>
  <c r="F462" i="28"/>
  <c r="F483" i="28" s="1"/>
  <c r="C660" i="27"/>
  <c r="F639" i="27"/>
  <c r="F660" i="27" s="1"/>
  <c r="C375" i="28"/>
  <c r="E362" i="28"/>
  <c r="E375" i="28" s="1"/>
  <c r="C565" i="28"/>
  <c r="F544" i="28"/>
  <c r="F565" i="28" s="1"/>
  <c r="F501" i="27"/>
  <c r="C522" i="27"/>
  <c r="C579" i="28"/>
  <c r="F558" i="28"/>
  <c r="F579" i="28" s="1"/>
  <c r="C367" i="28"/>
  <c r="E354" i="28"/>
  <c r="E367" i="28" s="1"/>
  <c r="F517" i="27"/>
  <c r="C538" i="27"/>
  <c r="F594" i="28"/>
  <c r="F615" i="28" s="1"/>
  <c r="C615" i="28"/>
  <c r="C655" i="28"/>
  <c r="F634" i="28"/>
  <c r="F655" i="28" s="1"/>
  <c r="F516" i="26"/>
  <c r="C537" i="26"/>
  <c r="F537" i="26" s="1"/>
  <c r="C622" i="26"/>
  <c r="F601" i="26"/>
  <c r="F622" i="26" s="1"/>
  <c r="F215" i="28"/>
  <c r="F220" i="28"/>
  <c r="C527" i="28"/>
  <c r="F506" i="28"/>
  <c r="C657" i="28"/>
  <c r="F636" i="28"/>
  <c r="F657" i="28" s="1"/>
  <c r="F635" i="28"/>
  <c r="F656" i="28" s="1"/>
  <c r="C656" i="28"/>
  <c r="F458" i="29"/>
  <c r="F479" i="29" s="1"/>
  <c r="C479" i="29"/>
  <c r="D246" i="29"/>
  <c r="D250" i="29" s="1"/>
  <c r="F679" i="29"/>
  <c r="F700" i="29" s="1"/>
  <c r="C700" i="29"/>
  <c r="F597" i="29"/>
  <c r="F618" i="29" s="1"/>
  <c r="C618" i="29"/>
  <c r="C697" i="29"/>
  <c r="F676" i="29"/>
  <c r="F697" i="29" s="1"/>
  <c r="E410" i="27"/>
  <c r="E423" i="27" s="1"/>
  <c r="C423" i="27"/>
  <c r="C524" i="28"/>
  <c r="F503" i="28"/>
  <c r="C613" i="28"/>
  <c r="F592" i="28"/>
  <c r="F613" i="28" s="1"/>
  <c r="C489" i="26"/>
  <c r="F468" i="26"/>
  <c r="F489" i="26" s="1"/>
  <c r="C609" i="27"/>
  <c r="F588" i="27"/>
  <c r="F609" i="27" s="1"/>
  <c r="E361" i="28"/>
  <c r="E374" i="28" s="1"/>
  <c r="C374" i="28"/>
  <c r="C402" i="29"/>
  <c r="E389" i="29"/>
  <c r="E402" i="29" s="1"/>
  <c r="F549" i="26"/>
  <c r="F570" i="26" s="1"/>
  <c r="C570" i="26"/>
  <c r="C576" i="26"/>
  <c r="F555" i="26"/>
  <c r="F576" i="26" s="1"/>
  <c r="F632" i="26"/>
  <c r="F653" i="26" s="1"/>
  <c r="C653" i="26"/>
  <c r="F638" i="26"/>
  <c r="F659" i="26" s="1"/>
  <c r="C659" i="26"/>
  <c r="F597" i="27"/>
  <c r="F618" i="27" s="1"/>
  <c r="C618" i="27"/>
  <c r="C701" i="27"/>
  <c r="F680" i="27"/>
  <c r="F701" i="27" s="1"/>
  <c r="B84" i="28"/>
  <c r="D84" i="28"/>
  <c r="F628" i="26"/>
  <c r="F649" i="26" s="1"/>
  <c r="C649" i="26"/>
  <c r="F634" i="26"/>
  <c r="F655" i="26" s="1"/>
  <c r="C655" i="26"/>
  <c r="C614" i="27"/>
  <c r="F593" i="27"/>
  <c r="F614" i="27" s="1"/>
  <c r="C697" i="27"/>
  <c r="F676" i="27"/>
  <c r="F697" i="27" s="1"/>
  <c r="C534" i="29"/>
  <c r="F513" i="29"/>
  <c r="D116" i="28"/>
  <c r="D120" i="28" s="1"/>
  <c r="C345" i="29"/>
  <c r="E332" i="29"/>
  <c r="E345" i="29" s="1"/>
  <c r="C699" i="29"/>
  <c r="F678" i="29"/>
  <c r="F699" i="29" s="1"/>
  <c r="B47" i="27"/>
  <c r="G47" i="27"/>
  <c r="F289" i="27"/>
  <c r="F298" i="27"/>
  <c r="D260" i="28"/>
  <c r="D269" i="28" s="1"/>
  <c r="D156" i="28"/>
  <c r="D165" i="28" s="1"/>
  <c r="C372" i="29"/>
  <c r="E359" i="29"/>
  <c r="E372" i="29" s="1"/>
  <c r="C705" i="28"/>
  <c r="F684" i="28"/>
  <c r="F705" i="28" s="1"/>
  <c r="C698" i="27"/>
  <c r="F677" i="27"/>
  <c r="F698" i="27" s="1"/>
  <c r="F629" i="29"/>
  <c r="F650" i="29" s="1"/>
  <c r="C650" i="29"/>
  <c r="C689" i="29"/>
  <c r="F668" i="29"/>
  <c r="F689" i="29" s="1"/>
  <c r="F553" i="28"/>
  <c r="F574" i="28" s="1"/>
  <c r="C574" i="28"/>
  <c r="C580" i="29"/>
  <c r="F559" i="29"/>
  <c r="F580" i="29" s="1"/>
  <c r="F670" i="29"/>
  <c r="F691" i="29" s="1"/>
  <c r="C691" i="29"/>
  <c r="F673" i="29"/>
  <c r="F694" i="29" s="1"/>
  <c r="C694" i="29"/>
  <c r="E415" i="29"/>
  <c r="E428" i="29" s="1"/>
  <c r="C428" i="29"/>
  <c r="C701" i="28"/>
  <c r="F680" i="28"/>
  <c r="F701" i="28" s="1"/>
  <c r="G41" i="29"/>
  <c r="G50" i="29" s="1"/>
  <c r="C447" i="28"/>
  <c r="E434" i="28"/>
  <c r="E447" i="28" s="1"/>
  <c r="C396" i="26"/>
  <c r="E383" i="26"/>
  <c r="E396" i="26" s="1"/>
  <c r="E437" i="28"/>
  <c r="E450" i="28" s="1"/>
  <c r="C450" i="28"/>
  <c r="F673" i="27"/>
  <c r="F694" i="27" s="1"/>
  <c r="C694" i="27"/>
  <c r="F679" i="28"/>
  <c r="F700" i="28" s="1"/>
  <c r="C700" i="28"/>
  <c r="C574" i="26"/>
  <c r="F553" i="26"/>
  <c r="F574" i="26" s="1"/>
  <c r="C580" i="26"/>
  <c r="F559" i="26"/>
  <c r="F580" i="26" s="1"/>
  <c r="F516" i="27"/>
  <c r="C537" i="27"/>
  <c r="F601" i="27"/>
  <c r="F622" i="27" s="1"/>
  <c r="C622" i="27"/>
  <c r="C420" i="29"/>
  <c r="E407" i="29"/>
  <c r="E420" i="29" s="1"/>
  <c r="C577" i="29"/>
  <c r="F556" i="29"/>
  <c r="F577" i="29" s="1"/>
  <c r="G39" i="27"/>
  <c r="B48" i="27" s="1"/>
  <c r="C533" i="29"/>
  <c r="F512" i="29"/>
  <c r="C401" i="29"/>
  <c r="E388" i="29"/>
  <c r="E401" i="29" s="1"/>
  <c r="F511" i="29"/>
  <c r="C532" i="29"/>
  <c r="C496" i="29"/>
  <c r="F475" i="29"/>
  <c r="F496" i="29" s="1"/>
  <c r="C100" i="28"/>
  <c r="C106" i="28"/>
  <c r="E333" i="29"/>
  <c r="E346" i="29" s="1"/>
  <c r="C346" i="29"/>
  <c r="E355" i="29"/>
  <c r="E368" i="29" s="1"/>
  <c r="C368" i="29"/>
  <c r="C610" i="28"/>
  <c r="F589" i="28"/>
  <c r="F610" i="28" s="1"/>
  <c r="C395" i="27"/>
  <c r="E382" i="27"/>
  <c r="E395" i="27" s="1"/>
  <c r="C319" i="28"/>
  <c r="E306" i="28"/>
  <c r="E319" i="28" s="1"/>
  <c r="G137" i="28"/>
  <c r="G141" i="28" s="1"/>
  <c r="F595" i="29"/>
  <c r="F616" i="29" s="1"/>
  <c r="C616" i="29"/>
  <c r="C617" i="29"/>
  <c r="F596" i="29"/>
  <c r="F617" i="29" s="1"/>
  <c r="C420" i="28"/>
  <c r="E407" i="28"/>
  <c r="E420" i="28" s="1"/>
  <c r="E412" i="26"/>
  <c r="E425" i="26" s="1"/>
  <c r="C425" i="26"/>
  <c r="F464" i="28"/>
  <c r="F485" i="28" s="1"/>
  <c r="C485" i="28"/>
  <c r="E437" i="27"/>
  <c r="E450" i="27" s="1"/>
  <c r="C450" i="27"/>
  <c r="F591" i="29"/>
  <c r="F612" i="29" s="1"/>
  <c r="C612" i="29"/>
  <c r="B30" i="28"/>
  <c r="D30" i="28"/>
  <c r="F592" i="29"/>
  <c r="F613" i="29" s="1"/>
  <c r="C613" i="29"/>
  <c r="C450" i="29"/>
  <c r="E437" i="29"/>
  <c r="E450" i="29" s="1"/>
  <c r="F636" i="29"/>
  <c r="F657" i="29" s="1"/>
  <c r="C657" i="29"/>
  <c r="C690" i="29"/>
  <c r="F669" i="29"/>
  <c r="F690" i="29" s="1"/>
  <c r="F514" i="29"/>
  <c r="C535" i="29"/>
  <c r="C323" i="28"/>
  <c r="E310" i="28"/>
  <c r="E323" i="28" s="1"/>
  <c r="F465" i="28"/>
  <c r="F486" i="28" s="1"/>
  <c r="C486" i="28"/>
  <c r="D259" i="29"/>
  <c r="D268" i="29" s="1"/>
  <c r="C423" i="29"/>
  <c r="E410" i="29"/>
  <c r="E423" i="29" s="1"/>
  <c r="C613" i="27"/>
  <c r="F592" i="27"/>
  <c r="F613" i="27" s="1"/>
  <c r="C574" i="27"/>
  <c r="F553" i="27"/>
  <c r="F574" i="27" s="1"/>
  <c r="C620" i="28"/>
  <c r="F599" i="28"/>
  <c r="F620" i="28" s="1"/>
  <c r="C657" i="27"/>
  <c r="F636" i="27"/>
  <c r="F657" i="27" s="1"/>
  <c r="F684" i="27"/>
  <c r="F705" i="27" s="1"/>
  <c r="C705" i="27"/>
  <c r="C526" i="29"/>
  <c r="F526" i="29" s="1"/>
  <c r="F505" i="29"/>
  <c r="E440" i="29"/>
  <c r="E453" i="29" s="1"/>
  <c r="C453" i="29"/>
  <c r="D174" i="27"/>
  <c r="B183" i="27" s="1"/>
  <c r="C28" i="28"/>
  <c r="D57" i="29"/>
  <c r="D66" i="29" s="1"/>
  <c r="F219" i="28"/>
  <c r="E116" i="28"/>
  <c r="D319" i="29"/>
  <c r="E229" i="28"/>
  <c r="E238" i="28" s="1"/>
  <c r="F639" i="29"/>
  <c r="F660" i="29" s="1"/>
  <c r="C660" i="29"/>
  <c r="D291" i="28"/>
  <c r="C424" i="29"/>
  <c r="E411" i="29"/>
  <c r="E424" i="29" s="1"/>
  <c r="D217" i="29"/>
  <c r="E253" i="29"/>
  <c r="E123" i="27"/>
  <c r="D259" i="27"/>
  <c r="D268" i="27" s="1"/>
  <c r="C664" i="28"/>
  <c r="F643" i="28"/>
  <c r="F664" i="28" s="1"/>
  <c r="E484" i="29"/>
  <c r="E571" i="29"/>
  <c r="F291" i="28"/>
  <c r="E607" i="29"/>
  <c r="C285" i="28"/>
  <c r="C661" i="29"/>
  <c r="F640" i="29"/>
  <c r="F661" i="29" s="1"/>
  <c r="C428" i="28"/>
  <c r="E415" i="28"/>
  <c r="E428" i="28" s="1"/>
  <c r="F96" i="27"/>
  <c r="F100" i="27" s="1"/>
  <c r="D530" i="29"/>
  <c r="D657" i="29"/>
  <c r="C252" i="27"/>
  <c r="D219" i="28"/>
  <c r="G246" i="27"/>
  <c r="G251" i="27" s="1"/>
  <c r="E524" i="28"/>
  <c r="E228" i="28"/>
  <c r="D699" i="29"/>
  <c r="C481" i="28"/>
  <c r="F460" i="28"/>
  <c r="F481" i="28" s="1"/>
  <c r="C572" i="29"/>
  <c r="F551" i="29"/>
  <c r="F572" i="29" s="1"/>
  <c r="E651" i="29"/>
  <c r="E386" i="28"/>
  <c r="E399" i="28" s="1"/>
  <c r="C399" i="28"/>
  <c r="C705" i="29"/>
  <c r="F684" i="29"/>
  <c r="F705" i="29" s="1"/>
  <c r="D343" i="28"/>
  <c r="C662" i="27"/>
  <c r="F641" i="27"/>
  <c r="F662" i="27" s="1"/>
  <c r="D608" i="29"/>
  <c r="D692" i="29"/>
  <c r="D496" i="27"/>
  <c r="F116" i="26"/>
  <c r="F123" i="26" s="1"/>
  <c r="C293" i="27"/>
  <c r="D19" i="27"/>
  <c r="B28" i="27" s="1"/>
  <c r="E532" i="28"/>
  <c r="D22" i="27"/>
  <c r="B31" i="27" s="1"/>
  <c r="E384" i="28"/>
  <c r="E397" i="28" s="1"/>
  <c r="C397" i="28"/>
  <c r="C181" i="27"/>
  <c r="C530" i="28"/>
  <c r="F530" i="28" s="1"/>
  <c r="F509" i="28"/>
  <c r="C347" i="27"/>
  <c r="E334" i="27"/>
  <c r="E347" i="27" s="1"/>
  <c r="C427" i="28"/>
  <c r="E414" i="28"/>
  <c r="E427" i="28" s="1"/>
  <c r="D427" i="28"/>
  <c r="C216" i="28"/>
  <c r="D659" i="26"/>
  <c r="C616" i="26"/>
  <c r="F595" i="26"/>
  <c r="F616" i="26" s="1"/>
  <c r="D103" i="28"/>
  <c r="F628" i="28"/>
  <c r="F649" i="28" s="1"/>
  <c r="C649" i="28"/>
  <c r="C534" i="27"/>
  <c r="F534" i="27" s="1"/>
  <c r="F513" i="27"/>
  <c r="C484" i="28"/>
  <c r="F463" i="28"/>
  <c r="F484" i="28" s="1"/>
  <c r="E661" i="27"/>
  <c r="D486" i="29"/>
  <c r="E578" i="29"/>
  <c r="F463" i="29"/>
  <c r="F484" i="29" s="1"/>
  <c r="C484" i="29"/>
  <c r="D614" i="29"/>
  <c r="D48" i="28"/>
  <c r="D690" i="29"/>
  <c r="E578" i="28"/>
  <c r="C608" i="29"/>
  <c r="F587" i="29"/>
  <c r="F608" i="29" s="1"/>
  <c r="E612" i="27"/>
  <c r="G219" i="28"/>
  <c r="C609" i="29"/>
  <c r="F588" i="29"/>
  <c r="F609" i="29" s="1"/>
  <c r="D579" i="28"/>
  <c r="D137" i="29"/>
  <c r="D148" i="29" s="1"/>
  <c r="F632" i="29"/>
  <c r="F653" i="29" s="1"/>
  <c r="C653" i="29"/>
  <c r="E564" i="28"/>
  <c r="F96" i="29"/>
  <c r="F106" i="29" s="1"/>
  <c r="E653" i="28"/>
  <c r="F594" i="29"/>
  <c r="F615" i="29" s="1"/>
  <c r="C615" i="29"/>
  <c r="D615" i="29"/>
  <c r="E568" i="29"/>
  <c r="E622" i="29"/>
  <c r="E577" i="29"/>
  <c r="E705" i="29"/>
  <c r="E613" i="29"/>
  <c r="D659" i="29"/>
  <c r="C701" i="29"/>
  <c r="F680" i="29"/>
  <c r="F701" i="29" s="1"/>
  <c r="D494" i="29"/>
  <c r="E694" i="29"/>
  <c r="C614" i="29"/>
  <c r="F593" i="29"/>
  <c r="F614" i="29" s="1"/>
  <c r="E649" i="27"/>
  <c r="D487" i="29"/>
  <c r="D101" i="28"/>
  <c r="D575" i="29"/>
  <c r="E252" i="29"/>
  <c r="E362" i="29"/>
  <c r="E375" i="29" s="1"/>
  <c r="C375" i="29"/>
  <c r="F670" i="26"/>
  <c r="F691" i="26" s="1"/>
  <c r="C691" i="26"/>
  <c r="F676" i="26"/>
  <c r="F697" i="26" s="1"/>
  <c r="C697" i="26"/>
  <c r="E96" i="28"/>
  <c r="E649" i="28"/>
  <c r="D174" i="28"/>
  <c r="B183" i="28" s="1"/>
  <c r="C137" i="29"/>
  <c r="C148" i="29" s="1"/>
  <c r="E137" i="28"/>
  <c r="E285" i="29"/>
  <c r="C369" i="29"/>
  <c r="E356" i="29"/>
  <c r="E369" i="29" s="1"/>
  <c r="D617" i="28"/>
  <c r="E580" i="28"/>
  <c r="D218" i="27"/>
  <c r="C610" i="27"/>
  <c r="F589" i="27"/>
  <c r="F610" i="27" s="1"/>
  <c r="G137" i="27"/>
  <c r="G141" i="27" s="1"/>
  <c r="E251" i="28"/>
  <c r="D419" i="29"/>
  <c r="E124" i="28"/>
  <c r="C529" i="29"/>
  <c r="F508" i="29"/>
  <c r="F586" i="29"/>
  <c r="F607" i="29" s="1"/>
  <c r="C607" i="29"/>
  <c r="D324" i="28"/>
  <c r="E662" i="29"/>
  <c r="F470" i="28"/>
  <c r="F491" i="28" s="1"/>
  <c r="C491" i="28"/>
  <c r="C121" i="27"/>
  <c r="D490" i="29"/>
  <c r="D618" i="29"/>
  <c r="D419" i="27"/>
  <c r="D619" i="29"/>
  <c r="F556" i="28"/>
  <c r="F577" i="28" s="1"/>
  <c r="C577" i="28"/>
  <c r="C211" i="27"/>
  <c r="D447" i="28"/>
  <c r="E616" i="28"/>
  <c r="E387" i="28"/>
  <c r="E400" i="28" s="1"/>
  <c r="C400" i="28"/>
  <c r="F463" i="27"/>
  <c r="F484" i="27" s="1"/>
  <c r="C484" i="27"/>
  <c r="C451" i="28"/>
  <c r="E438" i="28"/>
  <c r="E451" i="28" s="1"/>
  <c r="D651" i="27"/>
  <c r="C490" i="29"/>
  <c r="F469" i="29"/>
  <c r="F490" i="29" s="1"/>
  <c r="D395" i="27"/>
  <c r="D622" i="29"/>
  <c r="C528" i="27"/>
  <c r="F507" i="27"/>
  <c r="E190" i="27"/>
  <c r="D423" i="28"/>
  <c r="D23" i="27"/>
  <c r="F517" i="28"/>
  <c r="C538" i="28"/>
  <c r="C421" i="28"/>
  <c r="E408" i="28"/>
  <c r="E421" i="28" s="1"/>
  <c r="G145" i="27"/>
  <c r="G292" i="28"/>
  <c r="E622" i="28"/>
  <c r="E609" i="28"/>
  <c r="D399" i="27"/>
  <c r="D156" i="26"/>
  <c r="B165" i="26" s="1"/>
  <c r="E537" i="27"/>
  <c r="D488" i="28"/>
  <c r="D219" i="27"/>
  <c r="E308" i="28"/>
  <c r="E321" i="28" s="1"/>
  <c r="C321" i="28"/>
  <c r="E488" i="28"/>
  <c r="C446" i="27"/>
  <c r="E433" i="27"/>
  <c r="E446" i="27" s="1"/>
  <c r="D648" i="28"/>
  <c r="C321" i="27"/>
  <c r="E308" i="27"/>
  <c r="E321" i="27" s="1"/>
  <c r="E662" i="28"/>
  <c r="D482" i="29"/>
  <c r="F589" i="29"/>
  <c r="F610" i="29" s="1"/>
  <c r="C610" i="29"/>
  <c r="C202" i="27"/>
  <c r="G145" i="28"/>
  <c r="D622" i="28"/>
  <c r="E565" i="27"/>
  <c r="C479" i="28"/>
  <c r="F458" i="28"/>
  <c r="F479" i="28" s="1"/>
  <c r="D526" i="29"/>
  <c r="F144" i="29"/>
  <c r="D653" i="29"/>
  <c r="E657" i="27"/>
  <c r="C341" i="28"/>
  <c r="E328" i="28"/>
  <c r="E341" i="28" s="1"/>
  <c r="D701" i="29"/>
  <c r="D375" i="29"/>
  <c r="C574" i="29"/>
  <c r="F553" i="29"/>
  <c r="F574" i="29" s="1"/>
  <c r="C425" i="28"/>
  <c r="E412" i="28"/>
  <c r="E425" i="28" s="1"/>
  <c r="E653" i="29"/>
  <c r="E574" i="28"/>
  <c r="D453" i="29"/>
  <c r="D322" i="28"/>
  <c r="G246" i="28"/>
  <c r="G254" i="28" s="1"/>
  <c r="D451" i="29"/>
  <c r="C649" i="29"/>
  <c r="F628" i="29"/>
  <c r="F649" i="29" s="1"/>
  <c r="E566" i="29"/>
  <c r="D651" i="29"/>
  <c r="D481" i="28"/>
  <c r="E479" i="28"/>
  <c r="F461" i="27"/>
  <c r="F482" i="27" s="1"/>
  <c r="C482" i="27"/>
  <c r="F471" i="28"/>
  <c r="F492" i="28" s="1"/>
  <c r="C492" i="28"/>
  <c r="C523" i="28"/>
  <c r="F502" i="28"/>
  <c r="F500" i="28"/>
  <c r="C521" i="28"/>
  <c r="G211" i="27"/>
  <c r="G219" i="27" s="1"/>
  <c r="C342" i="28"/>
  <c r="E329" i="28"/>
  <c r="E342" i="28" s="1"/>
  <c r="D350" i="28"/>
  <c r="D535" i="28"/>
  <c r="D22" i="29"/>
  <c r="D31" i="29" s="1"/>
  <c r="E146" i="28"/>
  <c r="C396" i="29"/>
  <c r="E383" i="29"/>
  <c r="E396" i="29" s="1"/>
  <c r="D318" i="28"/>
  <c r="D658" i="28"/>
  <c r="D20" i="27"/>
  <c r="B29" i="27" s="1"/>
  <c r="D493" i="27"/>
  <c r="E654" i="27"/>
  <c r="D173" i="29"/>
  <c r="D182" i="29" s="1"/>
  <c r="C648" i="28"/>
  <c r="F627" i="28"/>
  <c r="F648" i="28" s="1"/>
  <c r="F501" i="29"/>
  <c r="C522" i="29"/>
  <c r="F522" i="29" s="1"/>
  <c r="F145" i="28"/>
  <c r="E490" i="29"/>
  <c r="C343" i="28"/>
  <c r="E330" i="28"/>
  <c r="E343" i="28" s="1"/>
  <c r="F630" i="29"/>
  <c r="F651" i="29" s="1"/>
  <c r="C651" i="29"/>
  <c r="E614" i="28"/>
  <c r="F677" i="29"/>
  <c r="F698" i="29" s="1"/>
  <c r="C698" i="29"/>
  <c r="E438" i="29"/>
  <c r="E451" i="29" s="1"/>
  <c r="C451" i="29"/>
  <c r="D153" i="27"/>
  <c r="D162" i="27" s="1"/>
  <c r="F292" i="27"/>
  <c r="E294" i="29"/>
  <c r="C348" i="28"/>
  <c r="E335" i="28"/>
  <c r="E348" i="28" s="1"/>
  <c r="F641" i="28"/>
  <c r="F662" i="28" s="1"/>
  <c r="C662" i="28"/>
  <c r="G40" i="27"/>
  <c r="D479" i="28"/>
  <c r="C216" i="27"/>
  <c r="E538" i="28"/>
  <c r="C198" i="27"/>
  <c r="D577" i="27"/>
  <c r="D77" i="29"/>
  <c r="D86" i="29" s="1"/>
  <c r="F211" i="26"/>
  <c r="D420" i="27"/>
  <c r="D171" i="26"/>
  <c r="B180" i="26" s="1"/>
  <c r="C569" i="27"/>
  <c r="F548" i="27"/>
  <c r="F569" i="27" s="1"/>
  <c r="F473" i="28"/>
  <c r="F494" i="28" s="1"/>
  <c r="C494" i="28"/>
  <c r="D371" i="28"/>
  <c r="D496" i="28"/>
  <c r="D175" i="27"/>
  <c r="C184" i="27" s="1"/>
  <c r="D529" i="28"/>
  <c r="C454" i="27"/>
  <c r="E441" i="27"/>
  <c r="E454" i="27" s="1"/>
  <c r="D652" i="28"/>
  <c r="D702" i="29"/>
  <c r="F145" i="26"/>
  <c r="E529" i="27"/>
  <c r="D423" i="27"/>
  <c r="D285" i="27"/>
  <c r="D294" i="27" s="1"/>
  <c r="D347" i="28"/>
  <c r="F469" i="27"/>
  <c r="F490" i="27" s="1"/>
  <c r="C490" i="27"/>
  <c r="D492" i="28"/>
  <c r="C237" i="27"/>
  <c r="C345" i="28"/>
  <c r="E332" i="28"/>
  <c r="E345" i="28" s="1"/>
  <c r="E438" i="27"/>
  <c r="E451" i="27" s="1"/>
  <c r="C451" i="27"/>
  <c r="D693" i="28"/>
  <c r="F627" i="27"/>
  <c r="F648" i="27" s="1"/>
  <c r="C648" i="27"/>
  <c r="F584" i="28"/>
  <c r="C605" i="28"/>
  <c r="C199" i="29"/>
  <c r="E565" i="29"/>
  <c r="D658" i="27"/>
  <c r="F251" i="26"/>
  <c r="F586" i="27"/>
  <c r="F607" i="27" s="1"/>
  <c r="C607" i="27"/>
  <c r="C401" i="27"/>
  <c r="E388" i="27"/>
  <c r="E401" i="27" s="1"/>
  <c r="F681" i="28"/>
  <c r="F702" i="28" s="1"/>
  <c r="C702" i="28"/>
  <c r="F544" i="27"/>
  <c r="F565" i="27" s="1"/>
  <c r="C565" i="27"/>
  <c r="D122" i="28"/>
  <c r="D449" i="27"/>
  <c r="C269" i="28"/>
  <c r="E703" i="27"/>
  <c r="F217" i="28"/>
  <c r="E689" i="27"/>
  <c r="F474" i="28"/>
  <c r="F495" i="28" s="1"/>
  <c r="C495" i="28"/>
  <c r="D216" i="28"/>
  <c r="D58" i="29"/>
  <c r="D67" i="29" s="1"/>
  <c r="E579" i="27"/>
  <c r="E664" i="27"/>
  <c r="D317" i="29"/>
  <c r="C575" i="27"/>
  <c r="F554" i="27"/>
  <c r="F575" i="27" s="1"/>
  <c r="E192" i="28"/>
  <c r="E201" i="28" s="1"/>
  <c r="C427" i="29"/>
  <c r="E414" i="29"/>
  <c r="E427" i="29" s="1"/>
  <c r="E578" i="27"/>
  <c r="D342" i="28"/>
  <c r="D578" i="29"/>
  <c r="E535" i="29"/>
  <c r="C370" i="28"/>
  <c r="E357" i="28"/>
  <c r="E370" i="28" s="1"/>
  <c r="E191" i="28"/>
  <c r="B200" i="28" s="1"/>
  <c r="C491" i="29"/>
  <c r="F470" i="29"/>
  <c r="F491" i="29" s="1"/>
  <c r="D349" i="28"/>
  <c r="D578" i="28"/>
  <c r="D649" i="29"/>
  <c r="C454" i="28"/>
  <c r="E441" i="28"/>
  <c r="E454" i="28" s="1"/>
  <c r="G96" i="28"/>
  <c r="G104" i="28" s="1"/>
  <c r="C488" i="29"/>
  <c r="F467" i="29"/>
  <c r="F488" i="29" s="1"/>
  <c r="D618" i="28"/>
  <c r="D220" i="29"/>
  <c r="C570" i="29"/>
  <c r="F549" i="29"/>
  <c r="F570" i="29" s="1"/>
  <c r="D605" i="28"/>
  <c r="F605" i="28" s="1"/>
  <c r="D609" i="28"/>
  <c r="C49" i="29"/>
  <c r="E566" i="28"/>
  <c r="D703" i="29"/>
  <c r="F102" i="28"/>
  <c r="E434" i="29"/>
  <c r="E447" i="29" s="1"/>
  <c r="C447" i="29"/>
  <c r="D662" i="29"/>
  <c r="D706" i="28"/>
  <c r="D217" i="28"/>
  <c r="C618" i="28"/>
  <c r="F597" i="28"/>
  <c r="F618" i="28" s="1"/>
  <c r="G104" i="29"/>
  <c r="F676" i="28"/>
  <c r="F697" i="28" s="1"/>
  <c r="C697" i="28"/>
  <c r="D577" i="26"/>
  <c r="F101" i="28"/>
  <c r="E571" i="26"/>
  <c r="D528" i="27"/>
  <c r="E571" i="28"/>
  <c r="D696" i="27"/>
  <c r="E619" i="28"/>
  <c r="E605" i="27"/>
  <c r="F678" i="28"/>
  <c r="F699" i="28" s="1"/>
  <c r="C699" i="28"/>
  <c r="E570" i="27"/>
  <c r="E229" i="29"/>
  <c r="E238" i="29" s="1"/>
  <c r="D58" i="28"/>
  <c r="D67" i="28" s="1"/>
  <c r="E297" i="29"/>
  <c r="D252" i="29"/>
  <c r="D454" i="29"/>
  <c r="D123" i="28"/>
  <c r="G216" i="28"/>
  <c r="D446" i="29"/>
  <c r="D619" i="28"/>
  <c r="D537" i="29"/>
  <c r="F557" i="28"/>
  <c r="F578" i="28" s="1"/>
  <c r="C578" i="28"/>
  <c r="D705" i="29"/>
  <c r="E690" i="28"/>
  <c r="C621" i="29"/>
  <c r="F600" i="29"/>
  <c r="F621" i="29" s="1"/>
  <c r="D647" i="28"/>
  <c r="F685" i="29"/>
  <c r="F706" i="29" s="1"/>
  <c r="C706" i="29"/>
  <c r="C606" i="28"/>
  <c r="F585" i="28"/>
  <c r="F606" i="28" s="1"/>
  <c r="D621" i="29"/>
  <c r="F668" i="28"/>
  <c r="F689" i="28" s="1"/>
  <c r="C689" i="28"/>
  <c r="F557" i="29"/>
  <c r="F578" i="29" s="1"/>
  <c r="C578" i="29"/>
  <c r="D316" i="28"/>
  <c r="D522" i="29"/>
  <c r="E103" i="28"/>
  <c r="D576" i="29"/>
  <c r="C165" i="29"/>
  <c r="E574" i="29"/>
  <c r="D218" i="29"/>
  <c r="E657" i="29"/>
  <c r="C124" i="29"/>
  <c r="D425" i="28"/>
  <c r="E333" i="28"/>
  <c r="E346" i="28" s="1"/>
  <c r="C346" i="28"/>
  <c r="D493" i="28"/>
  <c r="E304" i="28"/>
  <c r="E317" i="28" s="1"/>
  <c r="C317" i="28"/>
  <c r="E485" i="28"/>
  <c r="D341" i="28"/>
  <c r="F211" i="29"/>
  <c r="E620" i="28"/>
  <c r="D318" i="29"/>
  <c r="D424" i="28"/>
  <c r="D237" i="29"/>
  <c r="E606" i="28"/>
  <c r="D402" i="29"/>
  <c r="C446" i="28"/>
  <c r="E433" i="28"/>
  <c r="E446" i="28" s="1"/>
  <c r="C480" i="29"/>
  <c r="F459" i="29"/>
  <c r="F480" i="29" s="1"/>
  <c r="C658" i="28"/>
  <c r="F637" i="28"/>
  <c r="F658" i="28" s="1"/>
  <c r="D398" i="29"/>
  <c r="F125" i="28"/>
  <c r="D615" i="28"/>
  <c r="E570" i="28"/>
  <c r="D260" i="29"/>
  <c r="D269" i="29" s="1"/>
  <c r="C655" i="29"/>
  <c r="F634" i="29"/>
  <c r="F655" i="29" s="1"/>
  <c r="F462" i="29"/>
  <c r="F483" i="29" s="1"/>
  <c r="C483" i="29"/>
  <c r="D572" i="29"/>
  <c r="D349" i="29"/>
  <c r="E576" i="29"/>
  <c r="D371" i="29"/>
  <c r="E659" i="29"/>
  <c r="D607" i="28"/>
  <c r="F637" i="29"/>
  <c r="F658" i="29" s="1"/>
  <c r="C658" i="29"/>
  <c r="C566" i="28"/>
  <c r="F545" i="28"/>
  <c r="F566" i="28" s="1"/>
  <c r="D693" i="29"/>
  <c r="E608" i="29"/>
  <c r="D220" i="28"/>
  <c r="F460" i="29"/>
  <c r="F481" i="29" s="1"/>
  <c r="C481" i="29"/>
  <c r="D663" i="28"/>
  <c r="D536" i="29"/>
  <c r="C622" i="28"/>
  <c r="F601" i="28"/>
  <c r="F622" i="28" s="1"/>
  <c r="D704" i="29"/>
  <c r="E621" i="29"/>
  <c r="E706" i="29"/>
  <c r="D663" i="29"/>
  <c r="F601" i="29"/>
  <c r="F622" i="29" s="1"/>
  <c r="C622" i="29"/>
  <c r="D574" i="29"/>
  <c r="E303" i="28"/>
  <c r="E316" i="28" s="1"/>
  <c r="C316" i="28"/>
  <c r="F516" i="28"/>
  <c r="C537" i="28"/>
  <c r="E413" i="28"/>
  <c r="E426" i="28" s="1"/>
  <c r="C426" i="28"/>
  <c r="C650" i="28"/>
  <c r="F629" i="28"/>
  <c r="F650" i="28" s="1"/>
  <c r="E227" i="29"/>
  <c r="E236" i="29" s="1"/>
  <c r="D450" i="28"/>
  <c r="D172" i="29"/>
  <c r="D181" i="29" s="1"/>
  <c r="C652" i="28"/>
  <c r="F631" i="28"/>
  <c r="F652" i="28" s="1"/>
  <c r="D453" i="28"/>
  <c r="E698" i="29"/>
  <c r="F542" i="28"/>
  <c r="F563" i="28" s="1"/>
  <c r="C563" i="28"/>
  <c r="E526" i="28"/>
  <c r="E389" i="28"/>
  <c r="E402" i="28" s="1"/>
  <c r="C402" i="28"/>
  <c r="F514" i="28"/>
  <c r="C535" i="28"/>
  <c r="F147" i="29"/>
  <c r="D426" i="28"/>
  <c r="C567" i="28"/>
  <c r="F546" i="28"/>
  <c r="F567" i="28" s="1"/>
  <c r="D445" i="28"/>
  <c r="F285" i="29"/>
  <c r="F298" i="29" s="1"/>
  <c r="D320" i="28"/>
  <c r="D493" i="29"/>
  <c r="C393" i="27"/>
  <c r="E380" i="27"/>
  <c r="E393" i="27" s="1"/>
  <c r="D373" i="29"/>
  <c r="E211" i="28"/>
  <c r="E215" i="28" s="1"/>
  <c r="G252" i="29"/>
  <c r="D153" i="28"/>
  <c r="D162" i="28" s="1"/>
  <c r="E147" i="28"/>
  <c r="D401" i="29"/>
  <c r="D452" i="28"/>
  <c r="F642" i="29"/>
  <c r="F663" i="29" s="1"/>
  <c r="C663" i="29"/>
  <c r="F246" i="29"/>
  <c r="F254" i="29" s="1"/>
  <c r="E292" i="29"/>
  <c r="D367" i="28"/>
  <c r="C235" i="27"/>
  <c r="D495" i="28"/>
  <c r="D370" i="28"/>
  <c r="D219" i="29"/>
  <c r="E495" i="28"/>
  <c r="E50" i="29"/>
  <c r="D397" i="28"/>
  <c r="E191" i="29"/>
  <c r="B200" i="29" s="1"/>
  <c r="D422" i="29"/>
  <c r="F459" i="28"/>
  <c r="F480" i="28" s="1"/>
  <c r="C480" i="28"/>
  <c r="G285" i="29"/>
  <c r="G298" i="29" s="1"/>
  <c r="E705" i="28"/>
  <c r="C486" i="29"/>
  <c r="F465" i="29"/>
  <c r="F486" i="29" s="1"/>
  <c r="C251" i="27"/>
  <c r="D451" i="28"/>
  <c r="E691" i="28"/>
  <c r="D454" i="28"/>
  <c r="D343" i="29"/>
  <c r="E693" i="28"/>
  <c r="E137" i="29"/>
  <c r="E143" i="29" s="1"/>
  <c r="D691" i="28"/>
  <c r="D527" i="29"/>
  <c r="D650" i="28"/>
  <c r="E483" i="29"/>
  <c r="C607" i="28"/>
  <c r="F586" i="28"/>
  <c r="F607" i="28" s="1"/>
  <c r="E537" i="29"/>
  <c r="F671" i="28"/>
  <c r="F692" i="28" s="1"/>
  <c r="C692" i="28"/>
  <c r="E620" i="29"/>
  <c r="E488" i="27"/>
  <c r="D538" i="28"/>
  <c r="D369" i="27"/>
  <c r="E193" i="28"/>
  <c r="C647" i="28"/>
  <c r="F626" i="28"/>
  <c r="F647" i="28" s="1"/>
  <c r="E290" i="29"/>
  <c r="D564" i="28"/>
  <c r="C321" i="29"/>
  <c r="E308" i="29"/>
  <c r="E321" i="29" s="1"/>
  <c r="E568" i="28"/>
  <c r="E116" i="29"/>
  <c r="E126" i="29" s="1"/>
  <c r="E651" i="28"/>
  <c r="E211" i="29"/>
  <c r="E216" i="29" s="1"/>
  <c r="G102" i="29"/>
  <c r="E305" i="29"/>
  <c r="E318" i="29" s="1"/>
  <c r="C318" i="29"/>
  <c r="D396" i="29"/>
  <c r="C217" i="28"/>
  <c r="D533" i="29"/>
  <c r="C487" i="28"/>
  <c r="F466" i="28"/>
  <c r="F487" i="28" s="1"/>
  <c r="D609" i="29"/>
  <c r="D369" i="28"/>
  <c r="D116" i="29"/>
  <c r="F297" i="28"/>
  <c r="D485" i="28"/>
  <c r="G297" i="28"/>
  <c r="F290" i="29"/>
  <c r="E483" i="28"/>
  <c r="C166" i="27"/>
  <c r="E701" i="28"/>
  <c r="E522" i="28"/>
  <c r="D368" i="28"/>
  <c r="F475" i="28"/>
  <c r="F496" i="28" s="1"/>
  <c r="C496" i="28"/>
  <c r="C319" i="29"/>
  <c r="E306" i="29"/>
  <c r="E319" i="29" s="1"/>
  <c r="C398" i="28"/>
  <c r="E385" i="28"/>
  <c r="E398" i="28" s="1"/>
  <c r="E328" i="29"/>
  <c r="E341" i="29" s="1"/>
  <c r="C341" i="29"/>
  <c r="F510" i="28"/>
  <c r="C531" i="28"/>
  <c r="D398" i="28"/>
  <c r="C238" i="29"/>
  <c r="F505" i="28"/>
  <c r="C526" i="28"/>
  <c r="D74" i="29"/>
  <c r="D83" i="29" s="1"/>
  <c r="D537" i="28"/>
  <c r="C342" i="27"/>
  <c r="E329" i="27"/>
  <c r="E342" i="27" s="1"/>
  <c r="D705" i="28"/>
  <c r="E563" i="28"/>
  <c r="D652" i="29"/>
  <c r="E648" i="28"/>
  <c r="D573" i="29"/>
  <c r="D528" i="28"/>
  <c r="F528" i="28" s="1"/>
  <c r="E526" i="29"/>
  <c r="D696" i="28"/>
  <c r="F295" i="29"/>
  <c r="E611" i="28"/>
  <c r="E226" i="29"/>
  <c r="E235" i="29" s="1"/>
  <c r="E696" i="28"/>
  <c r="F461" i="29"/>
  <c r="F482" i="29" s="1"/>
  <c r="C482" i="29"/>
  <c r="E305" i="27"/>
  <c r="E318" i="27" s="1"/>
  <c r="C318" i="27"/>
  <c r="D701" i="28"/>
  <c r="D486" i="27"/>
  <c r="D660" i="28"/>
  <c r="C619" i="28"/>
  <c r="F598" i="28"/>
  <c r="F619" i="28" s="1"/>
  <c r="C528" i="29"/>
  <c r="F507" i="29"/>
  <c r="F683" i="28"/>
  <c r="F704" i="28" s="1"/>
  <c r="C704" i="28"/>
  <c r="E303" i="29"/>
  <c r="E316" i="29" s="1"/>
  <c r="C316" i="29"/>
  <c r="D692" i="28"/>
  <c r="E695" i="29"/>
  <c r="E607" i="28"/>
  <c r="E692" i="28"/>
  <c r="E413" i="29"/>
  <c r="E426" i="29" s="1"/>
  <c r="C426" i="29"/>
  <c r="D649" i="28"/>
  <c r="D491" i="29"/>
  <c r="F116" i="29"/>
  <c r="F125" i="29" s="1"/>
  <c r="D323" i="28"/>
  <c r="E527" i="27"/>
  <c r="F527" i="27" s="1"/>
  <c r="F677" i="28"/>
  <c r="F698" i="28" s="1"/>
  <c r="C698" i="28"/>
  <c r="E123" i="28"/>
  <c r="E572" i="29"/>
  <c r="D290" i="28"/>
  <c r="C605" i="29"/>
  <c r="F584" i="29"/>
  <c r="D261" i="28"/>
  <c r="D270" i="28" s="1"/>
  <c r="E617" i="29"/>
  <c r="D319" i="28"/>
  <c r="D48" i="27"/>
  <c r="D482" i="27"/>
  <c r="E535" i="28"/>
  <c r="E358" i="27"/>
  <c r="E371" i="27" s="1"/>
  <c r="C371" i="27"/>
  <c r="E689" i="28"/>
  <c r="C269" i="27"/>
  <c r="D480" i="28"/>
  <c r="G295" i="28"/>
  <c r="D294" i="29"/>
  <c r="E482" i="28"/>
  <c r="D447" i="29"/>
  <c r="D527" i="28"/>
  <c r="D171" i="29"/>
  <c r="D180" i="29" s="1"/>
  <c r="D695" i="28"/>
  <c r="E330" i="29"/>
  <c r="E343" i="29" s="1"/>
  <c r="C343" i="29"/>
  <c r="D654" i="28"/>
  <c r="E491" i="29"/>
  <c r="C611" i="28"/>
  <c r="F590" i="28"/>
  <c r="F611" i="28" s="1"/>
  <c r="E618" i="29"/>
  <c r="E332" i="27"/>
  <c r="E345" i="27" s="1"/>
  <c r="C345" i="27"/>
  <c r="F669" i="28"/>
  <c r="F690" i="28" s="1"/>
  <c r="C690" i="28"/>
  <c r="E492" i="27"/>
  <c r="F50" i="28"/>
  <c r="F547" i="28"/>
  <c r="F568" i="28" s="1"/>
  <c r="C568" i="28"/>
  <c r="D481" i="29"/>
  <c r="F630" i="28"/>
  <c r="F651" i="28" s="1"/>
  <c r="C651" i="28"/>
  <c r="D572" i="28"/>
  <c r="C395" i="29"/>
  <c r="E382" i="29"/>
  <c r="E395" i="29" s="1"/>
  <c r="E572" i="28"/>
  <c r="C123" i="29"/>
  <c r="E655" i="28"/>
  <c r="C218" i="29"/>
  <c r="C121" i="29"/>
  <c r="C370" i="29"/>
  <c r="E357" i="29"/>
  <c r="E370" i="29" s="1"/>
  <c r="D402" i="27"/>
  <c r="C122" i="28"/>
  <c r="C573" i="27"/>
  <c r="F552" i="27"/>
  <c r="F573" i="27" s="1"/>
  <c r="E253" i="28"/>
  <c r="E527" i="29"/>
  <c r="D56" i="29"/>
  <c r="D65" i="29" s="1"/>
  <c r="E387" i="29"/>
  <c r="E400" i="29" s="1"/>
  <c r="C400" i="29"/>
  <c r="E122" i="29"/>
  <c r="E525" i="29"/>
  <c r="D484" i="29"/>
  <c r="D656" i="29"/>
  <c r="C454" i="29"/>
  <c r="E441" i="29"/>
  <c r="E454" i="29" s="1"/>
  <c r="E481" i="28"/>
  <c r="C182" i="27"/>
  <c r="F296" i="28"/>
  <c r="C533" i="28"/>
  <c r="F533" i="28" s="1"/>
  <c r="F512" i="28"/>
  <c r="D376" i="28"/>
  <c r="C217" i="29"/>
  <c r="F515" i="28"/>
  <c r="C536" i="28"/>
  <c r="D376" i="29"/>
  <c r="E409" i="28"/>
  <c r="E422" i="28" s="1"/>
  <c r="C422" i="28"/>
  <c r="C445" i="29"/>
  <c r="E432" i="29"/>
  <c r="E445" i="29" s="1"/>
  <c r="F552" i="28"/>
  <c r="F573" i="28" s="1"/>
  <c r="C573" i="28"/>
  <c r="D323" i="29"/>
  <c r="D422" i="28"/>
  <c r="C285" i="29"/>
  <c r="C290" i="29" s="1"/>
  <c r="E124" i="27"/>
  <c r="E523" i="28"/>
  <c r="D608" i="28"/>
  <c r="D567" i="28"/>
  <c r="F466" i="29"/>
  <c r="F487" i="29" s="1"/>
  <c r="C487" i="29"/>
  <c r="E567" i="28"/>
  <c r="D341" i="29"/>
  <c r="E656" i="28"/>
  <c r="D395" i="29"/>
  <c r="D532" i="28"/>
  <c r="E295" i="29"/>
  <c r="D700" i="28"/>
  <c r="D342" i="29"/>
  <c r="E615" i="28"/>
  <c r="C246" i="29"/>
  <c r="C254" i="29" s="1"/>
  <c r="C343" i="27"/>
  <c r="E330" i="27"/>
  <c r="E343" i="27" s="1"/>
  <c r="C238" i="28"/>
  <c r="C491" i="27"/>
  <c r="F470" i="27"/>
  <c r="F491" i="27" s="1"/>
  <c r="C137" i="28"/>
  <c r="C145" i="28" s="1"/>
  <c r="C612" i="28"/>
  <c r="F591" i="28"/>
  <c r="F612" i="28" s="1"/>
  <c r="D153" i="29"/>
  <c r="D162" i="29" s="1"/>
  <c r="F674" i="28"/>
  <c r="F695" i="28" s="1"/>
  <c r="C695" i="28"/>
  <c r="D262" i="29"/>
  <c r="D271" i="29" s="1"/>
  <c r="C64" i="29"/>
  <c r="D324" i="29"/>
  <c r="C489" i="29"/>
  <c r="F468" i="29"/>
  <c r="F489" i="29" s="1"/>
  <c r="F49" i="29"/>
  <c r="E489" i="29"/>
  <c r="C344" i="29"/>
  <c r="E331" i="29"/>
  <c r="E344" i="29" s="1"/>
  <c r="C487" i="27"/>
  <c r="F466" i="27"/>
  <c r="F487" i="27" s="1"/>
  <c r="D124" i="28"/>
  <c r="E333" i="27"/>
  <c r="E346" i="27" s="1"/>
  <c r="C346" i="27"/>
  <c r="E121" i="28"/>
  <c r="C691" i="28"/>
  <c r="F670" i="28"/>
  <c r="F691" i="28" s="1"/>
  <c r="C253" i="29"/>
  <c r="D23" i="29"/>
  <c r="D32" i="29" s="1"/>
  <c r="F471" i="29"/>
  <c r="F492" i="29" s="1"/>
  <c r="C492" i="29"/>
  <c r="D21" i="29"/>
  <c r="D30" i="29" s="1"/>
  <c r="F464" i="29"/>
  <c r="F485" i="29" s="1"/>
  <c r="C485" i="29"/>
  <c r="C31" i="29"/>
  <c r="E485" i="29"/>
  <c r="C320" i="29"/>
  <c r="E307" i="29"/>
  <c r="E320" i="29" s="1"/>
  <c r="C565" i="29"/>
  <c r="F544" i="29"/>
  <c r="F565" i="29" s="1"/>
  <c r="D103" i="26"/>
  <c r="D143" i="26"/>
  <c r="D446" i="27"/>
  <c r="E360" i="28"/>
  <c r="E373" i="28" s="1"/>
  <c r="C373" i="28"/>
  <c r="D522" i="28"/>
  <c r="E246" i="27"/>
  <c r="C376" i="28"/>
  <c r="E363" i="28"/>
  <c r="E376" i="28" s="1"/>
  <c r="C268" i="27"/>
  <c r="F550" i="28"/>
  <c r="F571" i="28" s="1"/>
  <c r="C571" i="28"/>
  <c r="C492" i="27"/>
  <c r="F471" i="27"/>
  <c r="F492" i="27" s="1"/>
  <c r="E536" i="28"/>
  <c r="C452" i="28"/>
  <c r="E439" i="28"/>
  <c r="E452" i="28" s="1"/>
  <c r="G116" i="29"/>
  <c r="G122" i="29" s="1"/>
  <c r="E697" i="27"/>
  <c r="C609" i="28"/>
  <c r="F588" i="28"/>
  <c r="F609" i="28" s="1"/>
  <c r="C369" i="27"/>
  <c r="E356" i="27"/>
  <c r="E369" i="27" s="1"/>
  <c r="F673" i="28"/>
  <c r="F694" i="28" s="1"/>
  <c r="C694" i="28"/>
  <c r="D613" i="28"/>
  <c r="C419" i="29"/>
  <c r="E406" i="29"/>
  <c r="E419" i="29" s="1"/>
  <c r="F551" i="28"/>
  <c r="F572" i="28" s="1"/>
  <c r="C572" i="28"/>
  <c r="F631" i="29"/>
  <c r="F652" i="29" s="1"/>
  <c r="C652" i="29"/>
  <c r="F638" i="28"/>
  <c r="F659" i="28" s="1"/>
  <c r="C659" i="28"/>
  <c r="C317" i="29"/>
  <c r="E304" i="29"/>
  <c r="E317" i="29" s="1"/>
  <c r="D576" i="28"/>
  <c r="C421" i="29"/>
  <c r="E408" i="29"/>
  <c r="E421" i="29" s="1"/>
  <c r="E576" i="28"/>
  <c r="E659" i="28"/>
  <c r="G285" i="27"/>
  <c r="G294" i="28"/>
  <c r="D426" i="27"/>
  <c r="F123" i="29"/>
  <c r="E532" i="29"/>
  <c r="E533" i="29"/>
  <c r="D105" i="29"/>
  <c r="E435" i="29"/>
  <c r="E448" i="29" s="1"/>
  <c r="C448" i="29"/>
  <c r="F510" i="29"/>
  <c r="C531" i="29"/>
  <c r="D104" i="29"/>
  <c r="D492" i="29"/>
  <c r="D154" i="29"/>
  <c r="D163" i="29" s="1"/>
  <c r="C324" i="29"/>
  <c r="E311" i="29"/>
  <c r="E324" i="29" s="1"/>
  <c r="C702" i="27"/>
  <c r="F681" i="27"/>
  <c r="F702" i="27" s="1"/>
  <c r="D563" i="28"/>
  <c r="D617" i="27"/>
  <c r="D621" i="28"/>
  <c r="F146" i="29"/>
  <c r="D567" i="29"/>
  <c r="D296" i="29"/>
  <c r="D449" i="29"/>
  <c r="D606" i="29"/>
  <c r="E358" i="29"/>
  <c r="E371" i="29" s="1"/>
  <c r="C371" i="29"/>
  <c r="F515" i="29"/>
  <c r="C536" i="29"/>
  <c r="D346" i="29"/>
  <c r="F598" i="29"/>
  <c r="F619" i="29" s="1"/>
  <c r="C619" i="29"/>
  <c r="F683" i="29"/>
  <c r="F704" i="29" s="1"/>
  <c r="C704" i="29"/>
  <c r="E388" i="28"/>
  <c r="E401" i="28" s="1"/>
  <c r="C401" i="28"/>
  <c r="E137" i="27"/>
  <c r="E141" i="27" s="1"/>
  <c r="E531" i="28"/>
  <c r="F531" i="28" s="1"/>
  <c r="D614" i="28"/>
  <c r="D571" i="28"/>
  <c r="F474" i="29"/>
  <c r="F495" i="29" s="1"/>
  <c r="C495" i="29"/>
  <c r="E575" i="28"/>
  <c r="D421" i="29"/>
  <c r="E660" i="28"/>
  <c r="D480" i="29"/>
  <c r="D536" i="28"/>
  <c r="F536" i="28" s="1"/>
  <c r="D316" i="29"/>
  <c r="D704" i="28"/>
  <c r="C394" i="29"/>
  <c r="E381" i="29"/>
  <c r="E394" i="29" s="1"/>
  <c r="C567" i="27"/>
  <c r="F546" i="27"/>
  <c r="F567" i="27" s="1"/>
  <c r="E125" i="28"/>
  <c r="E354" i="27"/>
  <c r="E367" i="27" s="1"/>
  <c r="C367" i="27"/>
  <c r="C532" i="28"/>
  <c r="F511" i="28"/>
  <c r="D657" i="28"/>
  <c r="D76" i="29"/>
  <c r="D85" i="29" s="1"/>
  <c r="C616" i="28"/>
  <c r="F595" i="28"/>
  <c r="F616" i="28" s="1"/>
  <c r="D157" i="29"/>
  <c r="D166" i="29" s="1"/>
  <c r="C703" i="28"/>
  <c r="F682" i="28"/>
  <c r="F703" i="28" s="1"/>
  <c r="E293" i="29"/>
  <c r="D101" i="29"/>
  <c r="D348" i="29"/>
  <c r="C493" i="29"/>
  <c r="F472" i="29"/>
  <c r="F493" i="29" s="1"/>
  <c r="D19" i="29"/>
  <c r="D28" i="29" s="1"/>
  <c r="E493" i="29"/>
  <c r="D525" i="27"/>
  <c r="D693" i="27"/>
  <c r="D393" i="28"/>
  <c r="F122" i="29"/>
  <c r="C350" i="29"/>
  <c r="E337" i="29"/>
  <c r="E350" i="29" s="1"/>
  <c r="E482" i="29"/>
  <c r="E385" i="29"/>
  <c r="E398" i="29" s="1"/>
  <c r="C398" i="29"/>
  <c r="F291" i="29"/>
  <c r="E531" i="29"/>
  <c r="D122" i="29"/>
  <c r="E496" i="29"/>
  <c r="F251" i="29"/>
  <c r="D393" i="29"/>
  <c r="D689" i="27"/>
  <c r="D345" i="28"/>
  <c r="D648" i="27"/>
  <c r="D402" i="28"/>
  <c r="E189" i="29"/>
  <c r="E198" i="29" s="1"/>
  <c r="C656" i="29"/>
  <c r="F635" i="29"/>
  <c r="F656" i="29" s="1"/>
  <c r="D238" i="29"/>
  <c r="C452" i="29"/>
  <c r="E439" i="29"/>
  <c r="E452" i="29" s="1"/>
  <c r="D253" i="29"/>
  <c r="D523" i="29"/>
  <c r="E492" i="29"/>
  <c r="D369" i="29"/>
  <c r="E436" i="29"/>
  <c r="E449" i="29" s="1"/>
  <c r="C449" i="29"/>
  <c r="E614" i="29"/>
  <c r="G145" i="26"/>
  <c r="C526" i="27"/>
  <c r="F526" i="27" s="1"/>
  <c r="F505" i="27"/>
  <c r="C295" i="26"/>
  <c r="E328" i="27"/>
  <c r="E341" i="27" s="1"/>
  <c r="C341" i="27"/>
  <c r="D215" i="27"/>
  <c r="E96" i="27"/>
  <c r="E484" i="28"/>
  <c r="D171" i="27"/>
  <c r="C180" i="27" s="1"/>
  <c r="D525" i="28"/>
  <c r="C579" i="27"/>
  <c r="F558" i="27"/>
  <c r="F579" i="27" s="1"/>
  <c r="E577" i="28"/>
  <c r="E484" i="27"/>
  <c r="D534" i="28"/>
  <c r="D421" i="28"/>
  <c r="D485" i="27"/>
  <c r="D428" i="28"/>
  <c r="G37" i="29"/>
  <c r="G46" i="29" s="1"/>
  <c r="D428" i="29"/>
  <c r="D577" i="29"/>
  <c r="D579" i="29"/>
  <c r="C122" i="29"/>
  <c r="E522" i="29"/>
  <c r="D59" i="29"/>
  <c r="D68" i="29" s="1"/>
  <c r="D565" i="29"/>
  <c r="E528" i="29"/>
  <c r="F528" i="29" s="1"/>
  <c r="F600" i="27"/>
  <c r="F621" i="27" s="1"/>
  <c r="C621" i="27"/>
  <c r="F685" i="27"/>
  <c r="F706" i="27" s="1"/>
  <c r="C706" i="27"/>
  <c r="D575" i="28"/>
  <c r="C237" i="29"/>
  <c r="F643" i="29"/>
  <c r="F664" i="29" s="1"/>
  <c r="C664" i="29"/>
  <c r="E193" i="29"/>
  <c r="E202" i="29" s="1"/>
  <c r="D648" i="29"/>
  <c r="E309" i="29"/>
  <c r="E322" i="29" s="1"/>
  <c r="C322" i="29"/>
  <c r="D529" i="29"/>
  <c r="D610" i="29"/>
  <c r="C397" i="29"/>
  <c r="E384" i="29"/>
  <c r="E397" i="29" s="1"/>
  <c r="E563" i="29"/>
  <c r="D450" i="29"/>
  <c r="E648" i="29"/>
  <c r="E386" i="29"/>
  <c r="E399" i="29" s="1"/>
  <c r="C399" i="29"/>
  <c r="D102" i="28"/>
  <c r="D694" i="28"/>
  <c r="E96" i="29"/>
  <c r="E106" i="29" s="1"/>
  <c r="C576" i="29"/>
  <c r="F555" i="29"/>
  <c r="F576" i="29" s="1"/>
  <c r="F638" i="29"/>
  <c r="F659" i="29" s="1"/>
  <c r="C659" i="29"/>
  <c r="C524" i="29"/>
  <c r="F503" i="29"/>
  <c r="D580" i="29"/>
  <c r="D397" i="29"/>
  <c r="E580" i="29"/>
  <c r="D427" i="29"/>
  <c r="E663" i="29"/>
  <c r="D611" i="28"/>
  <c r="E701" i="29"/>
  <c r="C166" i="28"/>
  <c r="C652" i="27"/>
  <c r="F631" i="27"/>
  <c r="F652" i="27" s="1"/>
  <c r="G143" i="28"/>
  <c r="E704" i="28"/>
  <c r="F294" i="29"/>
  <c r="D661" i="28"/>
  <c r="G101" i="29"/>
  <c r="E647" i="28"/>
  <c r="D199" i="29"/>
  <c r="C86" i="29"/>
  <c r="E121" i="29"/>
  <c r="D372" i="29"/>
  <c r="C84" i="29"/>
  <c r="E521" i="29"/>
  <c r="D397" i="27"/>
  <c r="C236" i="28"/>
  <c r="D529" i="27"/>
  <c r="C65" i="29"/>
  <c r="C654" i="29"/>
  <c r="F633" i="29"/>
  <c r="F654" i="29" s="1"/>
  <c r="E361" i="29"/>
  <c r="E374" i="29" s="1"/>
  <c r="C374" i="29"/>
  <c r="D124" i="29"/>
  <c r="C521" i="29"/>
  <c r="F500" i="29"/>
  <c r="C422" i="29"/>
  <c r="E409" i="29"/>
  <c r="E422" i="29" s="1"/>
  <c r="C164" i="29"/>
  <c r="F546" i="29"/>
  <c r="F567" i="29" s="1"/>
  <c r="C567" i="29"/>
  <c r="D125" i="29"/>
  <c r="E523" i="29"/>
  <c r="E617" i="27"/>
  <c r="G143" i="29"/>
  <c r="E702" i="27"/>
  <c r="G293" i="29"/>
  <c r="D691" i="29"/>
  <c r="C579" i="29"/>
  <c r="F558" i="29"/>
  <c r="F579" i="29" s="1"/>
  <c r="E579" i="29"/>
  <c r="D261" i="29"/>
  <c r="D270" i="29" s="1"/>
  <c r="F671" i="29"/>
  <c r="F692" i="29" s="1"/>
  <c r="C692" i="29"/>
  <c r="D489" i="29"/>
  <c r="D607" i="29"/>
  <c r="D374" i="29"/>
  <c r="C564" i="29"/>
  <c r="F543" i="29"/>
  <c r="F564" i="29" s="1"/>
  <c r="C647" i="29"/>
  <c r="F626" i="29"/>
  <c r="F647" i="29" s="1"/>
  <c r="E698" i="27"/>
  <c r="C166" i="29"/>
  <c r="D655" i="27"/>
  <c r="E225" i="29"/>
  <c r="E234" i="29" s="1"/>
  <c r="F473" i="29"/>
  <c r="F494" i="29" s="1"/>
  <c r="C494" i="29"/>
  <c r="E575" i="29"/>
  <c r="C251" i="29"/>
  <c r="E660" i="29"/>
  <c r="D399" i="29"/>
  <c r="D538" i="29"/>
  <c r="D297" i="29"/>
  <c r="D706" i="29"/>
  <c r="D175" i="29"/>
  <c r="D184" i="29" s="1"/>
  <c r="E619" i="29"/>
  <c r="C367" i="29"/>
  <c r="E354" i="29"/>
  <c r="E367" i="29" s="1"/>
  <c r="E704" i="29"/>
  <c r="F252" i="29"/>
  <c r="E433" i="29"/>
  <c r="E446" i="29" s="1"/>
  <c r="C446" i="29"/>
  <c r="D215" i="29"/>
  <c r="E612" i="29"/>
  <c r="E538" i="27"/>
  <c r="D653" i="28"/>
  <c r="E621" i="27"/>
  <c r="C66" i="29"/>
  <c r="C571" i="29"/>
  <c r="F550" i="29"/>
  <c r="F571" i="29" s="1"/>
  <c r="E693" i="29"/>
  <c r="E296" i="29"/>
  <c r="D695" i="29"/>
  <c r="C611" i="29"/>
  <c r="F590" i="29"/>
  <c r="F611" i="29" s="1"/>
  <c r="F675" i="29"/>
  <c r="F696" i="29" s="1"/>
  <c r="C696" i="29"/>
  <c r="C202" i="29"/>
  <c r="D611" i="29"/>
  <c r="D426" i="29"/>
  <c r="F547" i="29"/>
  <c r="F568" i="29" s="1"/>
  <c r="C568" i="29"/>
  <c r="D76" i="28"/>
  <c r="D85" i="28" s="1"/>
  <c r="F144" i="28"/>
  <c r="F124" i="29"/>
  <c r="F509" i="29"/>
  <c r="C530" i="29"/>
  <c r="E564" i="29"/>
  <c r="C523" i="29"/>
  <c r="F502" i="29"/>
  <c r="E647" i="29"/>
  <c r="C348" i="29"/>
  <c r="E335" i="29"/>
  <c r="E348" i="29" s="1"/>
  <c r="E606" i="29"/>
  <c r="D702" i="28"/>
  <c r="D620" i="29"/>
  <c r="E617" i="28"/>
  <c r="E573" i="29"/>
  <c r="E702" i="28"/>
  <c r="E658" i="29"/>
  <c r="E285" i="28"/>
  <c r="E294" i="28" s="1"/>
  <c r="C85" i="29"/>
  <c r="D172" i="28"/>
  <c r="C269" i="29"/>
  <c r="C662" i="29"/>
  <c r="F641" i="29"/>
  <c r="F662" i="29" s="1"/>
  <c r="F599" i="29"/>
  <c r="F620" i="29" s="1"/>
  <c r="C620" i="29"/>
  <c r="E494" i="29"/>
  <c r="C703" i="29"/>
  <c r="F682" i="29"/>
  <c r="F703" i="29" s="1"/>
  <c r="D698" i="28"/>
  <c r="D616" i="29"/>
  <c r="E613" i="28"/>
  <c r="E569" i="29"/>
  <c r="E698" i="28"/>
  <c r="E654" i="29"/>
  <c r="D655" i="28"/>
  <c r="D528" i="29"/>
  <c r="D50" i="29"/>
  <c r="F521" i="29"/>
  <c r="F527" i="29"/>
  <c r="G125" i="27"/>
  <c r="G144" i="22"/>
  <c r="G253" i="24"/>
  <c r="F220" i="22"/>
  <c r="F104" i="25"/>
  <c r="E218" i="32"/>
  <c r="C217" i="25"/>
  <c r="E103" i="25"/>
  <c r="C143" i="26"/>
  <c r="E237" i="32"/>
  <c r="G102" i="27"/>
  <c r="F126" i="28"/>
  <c r="D125" i="26"/>
  <c r="C103" i="25"/>
  <c r="F535" i="28"/>
  <c r="G217" i="29"/>
  <c r="E48" i="29"/>
  <c r="D200" i="29"/>
  <c r="F530" i="26"/>
  <c r="F535" i="32"/>
  <c r="D102" i="24"/>
  <c r="B164" i="24"/>
  <c r="E220" i="32"/>
  <c r="C218" i="25"/>
  <c r="E104" i="25"/>
  <c r="C291" i="28"/>
  <c r="C142" i="26"/>
  <c r="G289" i="29"/>
  <c r="F121" i="28"/>
  <c r="C289" i="28"/>
  <c r="C48" i="29"/>
  <c r="G103" i="27"/>
  <c r="D121" i="26"/>
  <c r="G216" i="29"/>
  <c r="C296" i="28"/>
  <c r="C297" i="28"/>
  <c r="F537" i="25"/>
  <c r="F521" i="32"/>
  <c r="C121" i="24"/>
  <c r="E297" i="26"/>
  <c r="D237" i="26"/>
  <c r="C216" i="25"/>
  <c r="C67" i="24"/>
  <c r="E290" i="26"/>
  <c r="E47" i="24"/>
  <c r="B48" i="29"/>
  <c r="G106" i="27"/>
  <c r="D124" i="26"/>
  <c r="G297" i="29"/>
  <c r="E101" i="25"/>
  <c r="C295" i="28"/>
  <c r="C82" i="27"/>
  <c r="G124" i="27"/>
  <c r="F533" i="27"/>
  <c r="F521" i="24"/>
  <c r="F526" i="32"/>
  <c r="D164" i="27"/>
  <c r="F143" i="25"/>
  <c r="C125" i="26"/>
  <c r="G124" i="26"/>
  <c r="C237" i="24"/>
  <c r="C123" i="24"/>
  <c r="C219" i="25"/>
  <c r="D67" i="24"/>
  <c r="C289" i="25"/>
  <c r="D100" i="27"/>
  <c r="F48" i="29"/>
  <c r="F47" i="24"/>
  <c r="D123" i="26"/>
  <c r="G122" i="27"/>
  <c r="G290" i="29"/>
  <c r="C236" i="29"/>
  <c r="C297" i="25"/>
  <c r="D122" i="26"/>
  <c r="D104" i="27"/>
  <c r="G250" i="24"/>
  <c r="F146" i="25"/>
  <c r="C124" i="26"/>
  <c r="E295" i="26"/>
  <c r="F531" i="27"/>
  <c r="B164" i="27"/>
  <c r="C101" i="25"/>
  <c r="E293" i="26"/>
  <c r="C121" i="26"/>
  <c r="D237" i="24"/>
  <c r="C122" i="24"/>
  <c r="C220" i="25"/>
  <c r="C84" i="24"/>
  <c r="G121" i="26"/>
  <c r="C293" i="25"/>
  <c r="C47" i="24"/>
  <c r="D198" i="28"/>
  <c r="G123" i="27"/>
  <c r="D105" i="27"/>
  <c r="C294" i="25"/>
  <c r="D126" i="26"/>
  <c r="D102" i="27"/>
  <c r="E216" i="32"/>
  <c r="F144" i="25"/>
  <c r="G294" i="29"/>
  <c r="F122" i="28"/>
  <c r="C294" i="28"/>
  <c r="E251" i="26"/>
  <c r="E291" i="26"/>
  <c r="G101" i="27"/>
  <c r="E292" i="26"/>
  <c r="F530" i="24"/>
  <c r="C298" i="25"/>
  <c r="C123" i="26"/>
  <c r="F103" i="25"/>
  <c r="E237" i="24"/>
  <c r="G251" i="24"/>
  <c r="G122" i="26"/>
  <c r="C29" i="24"/>
  <c r="D84" i="24"/>
  <c r="C145" i="26"/>
  <c r="G215" i="29"/>
  <c r="D47" i="24"/>
  <c r="C166" i="26"/>
  <c r="E198" i="28"/>
  <c r="D237" i="32"/>
  <c r="C292" i="28"/>
  <c r="C290" i="25"/>
  <c r="C83" i="28"/>
  <c r="D103" i="27"/>
  <c r="G252" i="24"/>
  <c r="E105" i="23"/>
  <c r="G218" i="29"/>
  <c r="G292" i="29"/>
  <c r="G105" i="27"/>
  <c r="G121" i="27"/>
  <c r="G251" i="26"/>
  <c r="F532" i="26"/>
  <c r="C291" i="25"/>
  <c r="C238" i="32"/>
  <c r="C164" i="24"/>
  <c r="E217" i="32"/>
  <c r="G125" i="26"/>
  <c r="D29" i="24"/>
  <c r="C146" i="26"/>
  <c r="C32" i="27"/>
  <c r="G219" i="29"/>
  <c r="G47" i="24"/>
  <c r="G104" i="27"/>
  <c r="D166" i="26"/>
  <c r="D253" i="28"/>
  <c r="F123" i="28"/>
  <c r="F145" i="25"/>
  <c r="F523" i="28"/>
  <c r="G296" i="29"/>
  <c r="C293" i="28"/>
  <c r="F538" i="24"/>
  <c r="C272" i="26"/>
  <c r="G291" i="29"/>
  <c r="F143" i="26"/>
  <c r="C125" i="29"/>
  <c r="C66" i="27"/>
  <c r="D252" i="27"/>
  <c r="D253" i="27"/>
  <c r="C295" i="25"/>
  <c r="B182" i="28"/>
  <c r="F538" i="28"/>
  <c r="F530" i="29"/>
  <c r="C294" i="23"/>
  <c r="C290" i="23"/>
  <c r="F521" i="27"/>
  <c r="G291" i="32"/>
  <c r="F524" i="28"/>
  <c r="E289" i="28"/>
  <c r="B164" i="32"/>
  <c r="F538" i="27"/>
  <c r="G217" i="25"/>
  <c r="C29" i="27"/>
  <c r="C31" i="28"/>
  <c r="F121" i="25"/>
  <c r="C101" i="29"/>
  <c r="D142" i="28"/>
  <c r="C199" i="26"/>
  <c r="G216" i="25"/>
  <c r="G253" i="28"/>
  <c r="D29" i="27"/>
  <c r="G250" i="28"/>
  <c r="D31" i="28"/>
  <c r="D146" i="28"/>
  <c r="F526" i="24"/>
  <c r="F522" i="25"/>
  <c r="G291" i="24"/>
  <c r="E125" i="32"/>
  <c r="C146" i="27"/>
  <c r="G252" i="28"/>
  <c r="C47" i="28"/>
  <c r="D290" i="32"/>
  <c r="B182" i="29"/>
  <c r="C183" i="28"/>
  <c r="C29" i="29"/>
  <c r="B198" i="25"/>
  <c r="G297" i="24"/>
  <c r="D291" i="32"/>
  <c r="C103" i="29"/>
  <c r="G251" i="28"/>
  <c r="D183" i="28"/>
  <c r="F124" i="25"/>
  <c r="C102" i="29"/>
  <c r="F525" i="27"/>
  <c r="B235" i="23"/>
  <c r="F535" i="29"/>
  <c r="E121" i="32"/>
  <c r="D292" i="32"/>
  <c r="C82" i="29"/>
  <c r="D143" i="28"/>
  <c r="D147" i="28"/>
  <c r="E124" i="32"/>
  <c r="E122" i="32"/>
  <c r="D141" i="28"/>
  <c r="B180" i="29"/>
  <c r="C100" i="29"/>
  <c r="C182" i="29"/>
  <c r="C105" i="29"/>
  <c r="E49" i="28"/>
  <c r="F522" i="27"/>
  <c r="D144" i="28"/>
  <c r="E234" i="24"/>
  <c r="C47" i="26"/>
  <c r="C234" i="27"/>
  <c r="B201" i="28"/>
  <c r="G120" i="29"/>
  <c r="C298" i="29"/>
  <c r="G218" i="27"/>
  <c r="E47" i="28"/>
  <c r="G47" i="28"/>
  <c r="F125" i="27"/>
  <c r="C292" i="29"/>
  <c r="F530" i="27"/>
  <c r="E290" i="25"/>
  <c r="F538" i="25"/>
  <c r="F524" i="24"/>
  <c r="G141" i="22"/>
  <c r="F538" i="23"/>
  <c r="F528" i="22"/>
  <c r="F47" i="26"/>
  <c r="E234" i="27"/>
  <c r="E47" i="29"/>
  <c r="D147" i="29"/>
  <c r="D198" i="26"/>
  <c r="C201" i="28"/>
  <c r="D146" i="29"/>
  <c r="F121" i="27"/>
  <c r="C84" i="32"/>
  <c r="C47" i="29"/>
  <c r="D235" i="27"/>
  <c r="F527" i="26"/>
  <c r="F536" i="23"/>
  <c r="F527" i="24"/>
  <c r="D47" i="26"/>
  <c r="C83" i="27"/>
  <c r="C293" i="29"/>
  <c r="C198" i="26"/>
  <c r="B83" i="27"/>
  <c r="D144" i="29"/>
  <c r="B83" i="29"/>
  <c r="G121" i="29"/>
  <c r="G125" i="29"/>
  <c r="D121" i="27"/>
  <c r="F531" i="23"/>
  <c r="F527" i="22"/>
  <c r="F218" i="22"/>
  <c r="C122" i="32"/>
  <c r="C200" i="25"/>
  <c r="B48" i="28"/>
  <c r="B47" i="29"/>
  <c r="F48" i="28"/>
  <c r="D47" i="29"/>
  <c r="E217" i="28"/>
  <c r="G123" i="29"/>
  <c r="B236" i="24"/>
  <c r="F605" i="24"/>
  <c r="C251" i="24"/>
  <c r="D199" i="24"/>
  <c r="F216" i="22"/>
  <c r="C124" i="32"/>
  <c r="D122" i="32"/>
  <c r="C86" i="23"/>
  <c r="C28" i="27"/>
  <c r="C184" i="28"/>
  <c r="G217" i="27"/>
  <c r="D142" i="29"/>
  <c r="B181" i="28"/>
  <c r="C68" i="28"/>
  <c r="C86" i="28"/>
  <c r="B47" i="28"/>
  <c r="F47" i="29"/>
  <c r="F252" i="28"/>
  <c r="C145" i="29"/>
  <c r="F122" i="27"/>
  <c r="D125" i="27"/>
  <c r="G146" i="25"/>
  <c r="B202" i="27"/>
  <c r="G141" i="23"/>
  <c r="D105" i="25"/>
  <c r="D103" i="25"/>
  <c r="D104" i="25"/>
  <c r="F219" i="22"/>
  <c r="C121" i="32"/>
  <c r="D124" i="32"/>
  <c r="C31" i="22"/>
  <c r="D86" i="23"/>
  <c r="B84" i="32"/>
  <c r="D28" i="27"/>
  <c r="D184" i="28"/>
  <c r="F251" i="28"/>
  <c r="B163" i="29"/>
  <c r="C84" i="25"/>
  <c r="C296" i="29"/>
  <c r="E219" i="28"/>
  <c r="B162" i="24"/>
  <c r="C48" i="28"/>
  <c r="C162" i="28"/>
  <c r="C163" i="29"/>
  <c r="B268" i="26"/>
  <c r="F524" i="25"/>
  <c r="G215" i="32"/>
  <c r="G220" i="27"/>
  <c r="D236" i="25"/>
  <c r="F217" i="22"/>
  <c r="C234" i="24"/>
  <c r="C123" i="32"/>
  <c r="D125" i="32"/>
  <c r="D31" i="22"/>
  <c r="D122" i="27"/>
  <c r="C65" i="24"/>
  <c r="D121" i="32"/>
  <c r="D141" i="29"/>
  <c r="D84" i="25"/>
  <c r="D201" i="28"/>
  <c r="E48" i="28"/>
  <c r="E220" i="28"/>
  <c r="D47" i="28"/>
  <c r="F104" i="29"/>
  <c r="B234" i="27"/>
  <c r="C294" i="29"/>
  <c r="C295" i="29"/>
  <c r="C289" i="29"/>
  <c r="C143" i="29"/>
  <c r="F124" i="27"/>
  <c r="C164" i="28"/>
  <c r="F253" i="26"/>
  <c r="F523" i="26"/>
  <c r="F525" i="24"/>
  <c r="F537" i="32"/>
  <c r="F532" i="22"/>
  <c r="F141" i="29"/>
  <c r="E289" i="29"/>
  <c r="D120" i="25"/>
  <c r="C100" i="22"/>
  <c r="B272" i="28"/>
  <c r="B236" i="27"/>
  <c r="C104" i="22"/>
  <c r="B162" i="29"/>
  <c r="E120" i="25"/>
  <c r="G120" i="22"/>
  <c r="B184" i="22"/>
  <c r="B64" i="28"/>
  <c r="B235" i="25"/>
  <c r="F215" i="24"/>
  <c r="E102" i="23"/>
  <c r="G143" i="22"/>
  <c r="D141" i="25"/>
  <c r="B198" i="26"/>
  <c r="B202" i="24"/>
  <c r="F120" i="23"/>
  <c r="F294" i="22"/>
  <c r="C180" i="22"/>
  <c r="B82" i="27"/>
  <c r="B201" i="25"/>
  <c r="B272" i="25"/>
  <c r="C236" i="23"/>
  <c r="D100" i="28"/>
  <c r="E120" i="27"/>
  <c r="B198" i="27"/>
  <c r="B199" i="32"/>
  <c r="B270" i="32"/>
  <c r="C250" i="25"/>
  <c r="B165" i="23"/>
  <c r="E100" i="23"/>
  <c r="B201" i="22"/>
  <c r="E101" i="23"/>
  <c r="G253" i="23"/>
  <c r="B269" i="29"/>
  <c r="F250" i="28"/>
  <c r="B65" i="27"/>
  <c r="B48" i="25"/>
  <c r="E297" i="23"/>
  <c r="C30" i="23"/>
  <c r="E105" i="22"/>
  <c r="C50" i="29"/>
  <c r="D235" i="29"/>
  <c r="E200" i="29"/>
  <c r="C200" i="29"/>
  <c r="F250" i="29"/>
  <c r="G295" i="29"/>
  <c r="F216" i="29"/>
  <c r="E124" i="29"/>
  <c r="F292" i="29"/>
  <c r="C295" i="27"/>
  <c r="C123" i="27"/>
  <c r="C122" i="27"/>
  <c r="F522" i="26"/>
  <c r="F252" i="22"/>
  <c r="F250" i="22"/>
  <c r="B238" i="23"/>
  <c r="C238" i="23"/>
  <c r="D85" i="22"/>
  <c r="B85" i="22"/>
  <c r="C85" i="22"/>
  <c r="E105" i="26"/>
  <c r="C105" i="32"/>
  <c r="C64" i="25"/>
  <c r="E103" i="32"/>
  <c r="B198" i="29"/>
  <c r="D120" i="29"/>
  <c r="B162" i="28"/>
  <c r="G297" i="27"/>
  <c r="F533" i="29"/>
  <c r="B49" i="27"/>
  <c r="F49" i="27"/>
  <c r="B184" i="26"/>
  <c r="F296" i="27"/>
  <c r="F605" i="26"/>
  <c r="G298" i="26"/>
  <c r="G295" i="26"/>
  <c r="G292" i="26"/>
  <c r="G296" i="26"/>
  <c r="G220" i="25"/>
  <c r="G218" i="25"/>
  <c r="D298" i="32"/>
  <c r="D295" i="32"/>
  <c r="D297" i="32"/>
  <c r="D293" i="32"/>
  <c r="D296" i="32"/>
  <c r="D294" i="32"/>
  <c r="D86" i="26"/>
  <c r="C86" i="26"/>
  <c r="C297" i="26"/>
  <c r="C291" i="26"/>
  <c r="C292" i="26"/>
  <c r="C293" i="26"/>
  <c r="F297" i="25"/>
  <c r="F290" i="25"/>
  <c r="F293" i="25"/>
  <c r="F292" i="25"/>
  <c r="F296" i="25"/>
  <c r="D180" i="25"/>
  <c r="C180" i="25"/>
  <c r="F254" i="32"/>
  <c r="F252" i="32"/>
  <c r="E254" i="25"/>
  <c r="E252" i="25"/>
  <c r="E251" i="25"/>
  <c r="E253" i="25"/>
  <c r="G46" i="32"/>
  <c r="E46" i="32"/>
  <c r="G48" i="26"/>
  <c r="D48" i="26"/>
  <c r="F48" i="26"/>
  <c r="C48" i="26"/>
  <c r="E48" i="26"/>
  <c r="E143" i="24"/>
  <c r="E147" i="24"/>
  <c r="E145" i="24"/>
  <c r="E144" i="24"/>
  <c r="D30" i="25"/>
  <c r="C30" i="25"/>
  <c r="D166" i="25"/>
  <c r="C166" i="25"/>
  <c r="G50" i="24"/>
  <c r="F50" i="24"/>
  <c r="C50" i="24"/>
  <c r="E50" i="24"/>
  <c r="D50" i="24"/>
  <c r="D121" i="25"/>
  <c r="D123" i="25"/>
  <c r="E234" i="25"/>
  <c r="D234" i="25"/>
  <c r="C234" i="25"/>
  <c r="F220" i="24"/>
  <c r="F219" i="24"/>
  <c r="F218" i="24"/>
  <c r="F216" i="24"/>
  <c r="G215" i="24"/>
  <c r="G219" i="24"/>
  <c r="D164" i="23"/>
  <c r="C164" i="23"/>
  <c r="B164" i="23"/>
  <c r="E202" i="22"/>
  <c r="C202" i="22"/>
  <c r="B202" i="22"/>
  <c r="D202" i="22"/>
  <c r="G294" i="26"/>
  <c r="F291" i="25"/>
  <c r="C251" i="25"/>
  <c r="F296" i="29"/>
  <c r="B65" i="29"/>
  <c r="D143" i="29"/>
  <c r="B86" i="28"/>
  <c r="D100" i="29"/>
  <c r="C120" i="29"/>
  <c r="G142" i="29"/>
  <c r="B237" i="29"/>
  <c r="E141" i="28"/>
  <c r="C250" i="28"/>
  <c r="E251" i="27"/>
  <c r="B180" i="28"/>
  <c r="E46" i="29"/>
  <c r="C46" i="28"/>
  <c r="B29" i="29"/>
  <c r="B47" i="26"/>
  <c r="F526" i="25"/>
  <c r="B269" i="25"/>
  <c r="D100" i="26"/>
  <c r="C250" i="24"/>
  <c r="G100" i="32"/>
  <c r="B64" i="25"/>
  <c r="B201" i="32"/>
  <c r="D143" i="24"/>
  <c r="D68" i="32"/>
  <c r="B68" i="32"/>
  <c r="C68" i="32"/>
  <c r="E123" i="23"/>
  <c r="E120" i="23"/>
  <c r="E125" i="23"/>
  <c r="E122" i="23"/>
  <c r="E124" i="23"/>
  <c r="D166" i="22"/>
  <c r="C166" i="22"/>
  <c r="B166" i="22"/>
  <c r="D125" i="25"/>
  <c r="D234" i="29"/>
  <c r="F297" i="29"/>
  <c r="C83" i="29"/>
  <c r="C297" i="29"/>
  <c r="B64" i="29"/>
  <c r="B67" i="28"/>
  <c r="D48" i="29"/>
  <c r="F524" i="29"/>
  <c r="G215" i="28"/>
  <c r="C298" i="27"/>
  <c r="C296" i="27"/>
  <c r="D236" i="29"/>
  <c r="F537" i="27"/>
  <c r="G146" i="27"/>
  <c r="C180" i="29"/>
  <c r="D250" i="27"/>
  <c r="F106" i="25"/>
  <c r="F101" i="25"/>
  <c r="F105" i="25"/>
  <c r="G46" i="26"/>
  <c r="F46" i="26"/>
  <c r="E46" i="26"/>
  <c r="F142" i="26"/>
  <c r="F147" i="26"/>
  <c r="E298" i="26"/>
  <c r="E294" i="26"/>
  <c r="D148" i="26"/>
  <c r="D146" i="26"/>
  <c r="D145" i="26"/>
  <c r="D142" i="26"/>
  <c r="D147" i="26"/>
  <c r="D144" i="26"/>
  <c r="D65" i="26"/>
  <c r="C65" i="26"/>
  <c r="D270" i="26"/>
  <c r="C270" i="26"/>
  <c r="E297" i="25"/>
  <c r="E294" i="25"/>
  <c r="E296" i="25"/>
  <c r="E293" i="25"/>
  <c r="E295" i="25"/>
  <c r="E292" i="25"/>
  <c r="D271" i="32"/>
  <c r="C271" i="32"/>
  <c r="G103" i="26"/>
  <c r="F296" i="32"/>
  <c r="F297" i="32"/>
  <c r="F219" i="32"/>
  <c r="F216" i="32"/>
  <c r="D182" i="25"/>
  <c r="C182" i="25"/>
  <c r="D30" i="32"/>
  <c r="C30" i="32"/>
  <c r="F102" i="32"/>
  <c r="F103" i="32"/>
  <c r="F101" i="32"/>
  <c r="D271" i="24"/>
  <c r="C271" i="24"/>
  <c r="G147" i="23"/>
  <c r="B234" i="29"/>
  <c r="C30" i="29"/>
  <c r="C268" i="29"/>
  <c r="B85" i="29"/>
  <c r="B165" i="29"/>
  <c r="G145" i="29"/>
  <c r="F536" i="29"/>
  <c r="B202" i="29"/>
  <c r="G250" i="29"/>
  <c r="D49" i="29"/>
  <c r="B86" i="29"/>
  <c r="F143" i="29"/>
  <c r="C292" i="27"/>
  <c r="C104" i="29"/>
  <c r="F219" i="29"/>
  <c r="B46" i="28"/>
  <c r="F521" i="26"/>
  <c r="B181" i="27"/>
  <c r="B182" i="27"/>
  <c r="C215" i="28"/>
  <c r="B84" i="29"/>
  <c r="F100" i="28"/>
  <c r="B49" i="26"/>
  <c r="B164" i="28"/>
  <c r="B237" i="25"/>
  <c r="C250" i="26"/>
  <c r="E100" i="26"/>
  <c r="G250" i="26"/>
  <c r="B202" i="25"/>
  <c r="B199" i="25"/>
  <c r="E250" i="32"/>
  <c r="F141" i="25"/>
  <c r="C120" i="32"/>
  <c r="B236" i="32"/>
  <c r="B202" i="32"/>
  <c r="D250" i="32"/>
  <c r="C125" i="22"/>
  <c r="C120" i="22"/>
  <c r="D269" i="22"/>
  <c r="B269" i="22"/>
  <c r="D296" i="27"/>
  <c r="F523" i="29"/>
  <c r="G216" i="27"/>
  <c r="C198" i="29"/>
  <c r="B183" i="29"/>
  <c r="F293" i="29"/>
  <c r="C162" i="29"/>
  <c r="G253" i="29"/>
  <c r="C165" i="28"/>
  <c r="F253" i="28"/>
  <c r="C162" i="27"/>
  <c r="E218" i="28"/>
  <c r="F253" i="27"/>
  <c r="F531" i="26"/>
  <c r="D67" i="26"/>
  <c r="C67" i="26"/>
  <c r="F524" i="26"/>
  <c r="D29" i="26"/>
  <c r="C29" i="26"/>
  <c r="D182" i="26"/>
  <c r="C182" i="26"/>
  <c r="G126" i="32"/>
  <c r="G122" i="32"/>
  <c r="G121" i="25"/>
  <c r="G124" i="25"/>
  <c r="G296" i="24"/>
  <c r="G292" i="24"/>
  <c r="G293" i="24"/>
  <c r="G295" i="24"/>
  <c r="G294" i="24"/>
  <c r="E202" i="26"/>
  <c r="D202" i="26"/>
  <c r="C202" i="26"/>
  <c r="D103" i="24"/>
  <c r="D105" i="24"/>
  <c r="C294" i="32"/>
  <c r="C295" i="32"/>
  <c r="C293" i="32"/>
  <c r="C291" i="32"/>
  <c r="C290" i="32"/>
  <c r="D32" i="32"/>
  <c r="C32" i="32"/>
  <c r="D31" i="25"/>
  <c r="C31" i="25"/>
  <c r="C101" i="32"/>
  <c r="C104" i="32"/>
  <c r="D162" i="25"/>
  <c r="B162" i="25"/>
  <c r="C162" i="25"/>
  <c r="C251" i="23"/>
  <c r="D270" i="22"/>
  <c r="B270" i="22"/>
  <c r="C270" i="22"/>
  <c r="E126" i="22"/>
  <c r="E125" i="22"/>
  <c r="E120" i="22"/>
  <c r="E124" i="22"/>
  <c r="E122" i="22"/>
  <c r="E123" i="22"/>
  <c r="C270" i="32"/>
  <c r="C269" i="22"/>
  <c r="B82" i="29"/>
  <c r="B271" i="29"/>
  <c r="C234" i="29"/>
  <c r="E291" i="28"/>
  <c r="D47" i="27"/>
  <c r="F532" i="29"/>
  <c r="F297" i="27"/>
  <c r="F290" i="27"/>
  <c r="E120" i="28"/>
  <c r="B162" i="27"/>
  <c r="B272" i="26"/>
  <c r="C238" i="27"/>
  <c r="B66" i="28"/>
  <c r="D121" i="29"/>
  <c r="C297" i="27"/>
  <c r="F532" i="27"/>
  <c r="B28" i="28"/>
  <c r="B269" i="27"/>
  <c r="C250" i="27"/>
  <c r="B235" i="27"/>
  <c r="B68" i="28"/>
  <c r="F525" i="26"/>
  <c r="B235" i="26"/>
  <c r="C100" i="24"/>
  <c r="B83" i="23"/>
  <c r="D251" i="27"/>
  <c r="C292" i="32"/>
  <c r="C292" i="22"/>
  <c r="C295" i="22"/>
  <c r="B236" i="29"/>
  <c r="C250" i="29"/>
  <c r="G148" i="29"/>
  <c r="G147" i="29"/>
  <c r="F215" i="29"/>
  <c r="B202" i="28"/>
  <c r="D145" i="29"/>
  <c r="F531" i="29"/>
  <c r="G144" i="29"/>
  <c r="C183" i="29"/>
  <c r="C294" i="27"/>
  <c r="F293" i="27"/>
  <c r="G147" i="27"/>
  <c r="B271" i="28"/>
  <c r="C290" i="27"/>
  <c r="E216" i="28"/>
  <c r="E254" i="29"/>
  <c r="E251" i="29"/>
  <c r="D29" i="28"/>
  <c r="C29" i="28"/>
  <c r="C180" i="28"/>
  <c r="F537" i="29"/>
  <c r="C216" i="26"/>
  <c r="C217" i="26"/>
  <c r="C219" i="26"/>
  <c r="E219" i="26"/>
  <c r="E216" i="26"/>
  <c r="E217" i="26"/>
  <c r="D294" i="26"/>
  <c r="D291" i="26"/>
  <c r="D292" i="26"/>
  <c r="E235" i="26"/>
  <c r="D235" i="26"/>
  <c r="D32" i="26"/>
  <c r="C32" i="26"/>
  <c r="C126" i="24"/>
  <c r="C124" i="24"/>
  <c r="C125" i="24"/>
  <c r="E145" i="32"/>
  <c r="E147" i="32"/>
  <c r="E146" i="32"/>
  <c r="E144" i="32"/>
  <c r="E142" i="32"/>
  <c r="D66" i="26"/>
  <c r="C66" i="26"/>
  <c r="E106" i="32"/>
  <c r="E105" i="32"/>
  <c r="E104" i="32"/>
  <c r="G47" i="25"/>
  <c r="E47" i="25"/>
  <c r="E235" i="25"/>
  <c r="C235" i="25"/>
  <c r="F251" i="24"/>
  <c r="F253" i="24"/>
  <c r="E121" i="25"/>
  <c r="E125" i="25"/>
  <c r="D146" i="23"/>
  <c r="D47" i="25"/>
  <c r="C297" i="32"/>
  <c r="C123" i="22"/>
  <c r="G141" i="25"/>
  <c r="B181" i="22"/>
  <c r="E100" i="22"/>
  <c r="B234" i="32"/>
  <c r="E141" i="22"/>
  <c r="B269" i="23"/>
  <c r="G215" i="23"/>
  <c r="B28" i="24"/>
  <c r="F525" i="23"/>
  <c r="B180" i="22"/>
  <c r="B50" i="22"/>
  <c r="D145" i="32"/>
  <c r="C165" i="23"/>
  <c r="G296" i="32"/>
  <c r="C181" i="23"/>
  <c r="C296" i="23"/>
  <c r="C163" i="23"/>
  <c r="D297" i="23"/>
  <c r="E144" i="22"/>
  <c r="C234" i="22"/>
  <c r="C217" i="23"/>
  <c r="C103" i="22"/>
  <c r="E101" i="22"/>
  <c r="F530" i="23"/>
  <c r="D142" i="32"/>
  <c r="C82" i="22"/>
  <c r="C105" i="23"/>
  <c r="D147" i="32"/>
  <c r="G293" i="23"/>
  <c r="G292" i="23"/>
  <c r="D104" i="23"/>
  <c r="C216" i="23"/>
  <c r="F291" i="22"/>
  <c r="D141" i="32"/>
  <c r="B181" i="23"/>
  <c r="B163" i="23"/>
  <c r="B268" i="23"/>
  <c r="G289" i="23"/>
  <c r="B234" i="23"/>
  <c r="D100" i="23"/>
  <c r="B65" i="23"/>
  <c r="F289" i="22"/>
  <c r="B50" i="23"/>
  <c r="F534" i="22"/>
  <c r="G144" i="25"/>
  <c r="D146" i="32"/>
  <c r="G142" i="25"/>
  <c r="C164" i="32"/>
  <c r="C238" i="22"/>
  <c r="D105" i="23"/>
  <c r="C65" i="23"/>
  <c r="C105" i="22"/>
  <c r="E145" i="22"/>
  <c r="C201" i="22"/>
  <c r="D238" i="22"/>
  <c r="D124" i="22"/>
  <c r="D125" i="22"/>
  <c r="F50" i="23"/>
  <c r="D143" i="32"/>
  <c r="D144" i="32"/>
  <c r="C269" i="23"/>
  <c r="E143" i="22"/>
  <c r="G292" i="32"/>
  <c r="F296" i="22"/>
  <c r="G293" i="32"/>
  <c r="D50" i="22"/>
  <c r="G297" i="32"/>
  <c r="G216" i="23"/>
  <c r="G296" i="23"/>
  <c r="F293" i="22"/>
  <c r="D201" i="22"/>
  <c r="C100" i="25"/>
  <c r="E250" i="24"/>
  <c r="B200" i="32"/>
  <c r="B183" i="25"/>
  <c r="D120" i="22"/>
  <c r="B82" i="22"/>
  <c r="B235" i="24"/>
  <c r="F605" i="22"/>
  <c r="B65" i="22"/>
  <c r="B30" i="23"/>
  <c r="B238" i="22"/>
  <c r="D48" i="25"/>
  <c r="F48" i="25"/>
  <c r="G147" i="25"/>
  <c r="F144" i="22"/>
  <c r="D234" i="23"/>
  <c r="G295" i="23"/>
  <c r="D235" i="23"/>
  <c r="C28" i="24"/>
  <c r="D295" i="22"/>
  <c r="F529" i="22"/>
  <c r="C183" i="25"/>
  <c r="G145" i="25"/>
  <c r="C48" i="25"/>
  <c r="G143" i="25"/>
  <c r="E48" i="25"/>
  <c r="G294" i="23"/>
  <c r="D50" i="23"/>
  <c r="D102" i="23"/>
  <c r="E146" i="22"/>
  <c r="F292" i="22"/>
  <c r="D292" i="23"/>
  <c r="C295" i="23"/>
  <c r="F145" i="22"/>
  <c r="G297" i="23"/>
  <c r="G142" i="22"/>
  <c r="F521" i="22"/>
  <c r="D200" i="32"/>
  <c r="C200" i="32"/>
  <c r="G291" i="23"/>
  <c r="C235" i="23"/>
  <c r="C65" i="22"/>
  <c r="E102" i="22"/>
  <c r="D122" i="22"/>
  <c r="C268" i="23"/>
  <c r="C184" i="22"/>
  <c r="G145" i="22"/>
  <c r="E292" i="23"/>
  <c r="F297" i="22"/>
  <c r="C181" i="22"/>
  <c r="G146" i="22"/>
  <c r="G124" i="29"/>
  <c r="G126" i="29"/>
  <c r="C165" i="26"/>
  <c r="D165" i="26"/>
  <c r="F290" i="26"/>
  <c r="F298" i="26"/>
  <c r="C180" i="26"/>
  <c r="D180" i="26"/>
  <c r="F219" i="26"/>
  <c r="F220" i="26"/>
  <c r="C237" i="26"/>
  <c r="E237" i="26"/>
  <c r="C124" i="27"/>
  <c r="C126" i="27"/>
  <c r="C84" i="26"/>
  <c r="D84" i="26"/>
  <c r="D201" i="29"/>
  <c r="E201" i="29"/>
  <c r="C271" i="26"/>
  <c r="D271" i="26"/>
  <c r="C86" i="27"/>
  <c r="D86" i="27"/>
  <c r="C64" i="26"/>
  <c r="D64" i="26"/>
  <c r="D50" i="27"/>
  <c r="C30" i="26"/>
  <c r="D30" i="26"/>
  <c r="C31" i="26"/>
  <c r="D31" i="26"/>
  <c r="C68" i="26"/>
  <c r="D68" i="26"/>
  <c r="C236" i="26"/>
  <c r="E236" i="26"/>
  <c r="D294" i="28"/>
  <c r="D298" i="28"/>
  <c r="C85" i="26"/>
  <c r="D85" i="26"/>
  <c r="C67" i="27"/>
  <c r="D67" i="27"/>
  <c r="C65" i="25"/>
  <c r="D65" i="25"/>
  <c r="G123" i="26"/>
  <c r="G126" i="26"/>
  <c r="C83" i="25"/>
  <c r="D83" i="25"/>
  <c r="C124" i="25"/>
  <c r="C126" i="25"/>
  <c r="C85" i="27"/>
  <c r="D85" i="27"/>
  <c r="F102" i="26"/>
  <c r="F106" i="26"/>
  <c r="G253" i="25"/>
  <c r="G254" i="25"/>
  <c r="F251" i="25"/>
  <c r="F254" i="25"/>
  <c r="E145" i="26"/>
  <c r="E148" i="26"/>
  <c r="F50" i="26"/>
  <c r="G50" i="26"/>
  <c r="D124" i="27"/>
  <c r="D126" i="27"/>
  <c r="F123" i="27"/>
  <c r="F126" i="27"/>
  <c r="D199" i="26"/>
  <c r="E199" i="26"/>
  <c r="C49" i="26"/>
  <c r="G49" i="26"/>
  <c r="E122" i="27"/>
  <c r="E126" i="27"/>
  <c r="C49" i="25"/>
  <c r="G49" i="25"/>
  <c r="C163" i="26"/>
  <c r="D163" i="26"/>
  <c r="C269" i="26"/>
  <c r="D269" i="26"/>
  <c r="C218" i="26"/>
  <c r="C220" i="26"/>
  <c r="D234" i="26"/>
  <c r="E234" i="26"/>
  <c r="C272" i="27"/>
  <c r="D272" i="27"/>
  <c r="F252" i="26"/>
  <c r="F254" i="26"/>
  <c r="C102" i="26"/>
  <c r="C106" i="26"/>
  <c r="C147" i="26"/>
  <c r="C148" i="26"/>
  <c r="C68" i="25"/>
  <c r="D68" i="25"/>
  <c r="E218" i="26"/>
  <c r="E220" i="26"/>
  <c r="C28" i="32"/>
  <c r="D28" i="32"/>
  <c r="C181" i="26"/>
  <c r="D181" i="26"/>
  <c r="C253" i="26"/>
  <c r="C254" i="26"/>
  <c r="D50" i="25"/>
  <c r="G50" i="25"/>
  <c r="E123" i="26"/>
  <c r="E126" i="26"/>
  <c r="C268" i="25"/>
  <c r="G143" i="32"/>
  <c r="G148" i="32"/>
  <c r="F144" i="26"/>
  <c r="F148" i="26"/>
  <c r="E102" i="26"/>
  <c r="E106" i="26"/>
  <c r="D295" i="26"/>
  <c r="D298" i="26"/>
  <c r="C83" i="26"/>
  <c r="D83" i="26"/>
  <c r="G253" i="26"/>
  <c r="G254" i="26"/>
  <c r="C66" i="25"/>
  <c r="D66" i="25"/>
  <c r="C164" i="25"/>
  <c r="E105" i="25"/>
  <c r="E106" i="25"/>
  <c r="D123" i="32"/>
  <c r="D126" i="32"/>
  <c r="C83" i="32"/>
  <c r="D83" i="32"/>
  <c r="C145" i="32"/>
  <c r="C148" i="32"/>
  <c r="D200" i="25"/>
  <c r="E200" i="25"/>
  <c r="C162" i="26"/>
  <c r="D162" i="26"/>
  <c r="E143" i="25"/>
  <c r="E148" i="25"/>
  <c r="C270" i="25"/>
  <c r="D270" i="25"/>
  <c r="C202" i="25"/>
  <c r="E202" i="25"/>
  <c r="C82" i="26"/>
  <c r="D82" i="26"/>
  <c r="D201" i="25"/>
  <c r="E201" i="25"/>
  <c r="D252" i="25"/>
  <c r="C122" i="26"/>
  <c r="C126" i="26"/>
  <c r="E46" i="25"/>
  <c r="G46" i="25"/>
  <c r="G101" i="25"/>
  <c r="G106" i="25"/>
  <c r="C296" i="26"/>
  <c r="C298" i="26"/>
  <c r="D198" i="25"/>
  <c r="E198" i="25"/>
  <c r="E123" i="32"/>
  <c r="E126" i="32"/>
  <c r="F295" i="25"/>
  <c r="F298" i="25"/>
  <c r="C268" i="24"/>
  <c r="D268" i="24"/>
  <c r="E218" i="24"/>
  <c r="E220" i="24"/>
  <c r="D252" i="26"/>
  <c r="D254" i="26"/>
  <c r="C183" i="32"/>
  <c r="D183" i="32"/>
  <c r="C165" i="25"/>
  <c r="D165" i="25"/>
  <c r="C269" i="24"/>
  <c r="D269" i="24"/>
  <c r="C82" i="25"/>
  <c r="D82" i="25"/>
  <c r="C181" i="32"/>
  <c r="D181" i="32"/>
  <c r="E291" i="25"/>
  <c r="E298" i="25"/>
  <c r="G122" i="25"/>
  <c r="G126" i="25"/>
  <c r="E143" i="32"/>
  <c r="E148" i="32"/>
  <c r="C199" i="32"/>
  <c r="E199" i="32"/>
  <c r="C183" i="26"/>
  <c r="D183" i="26"/>
  <c r="D102" i="25"/>
  <c r="D106" i="25"/>
  <c r="F142" i="25"/>
  <c r="F148" i="25"/>
  <c r="G290" i="24"/>
  <c r="G298" i="24"/>
  <c r="C29" i="32"/>
  <c r="D29" i="32"/>
  <c r="C166" i="32"/>
  <c r="C162" i="32"/>
  <c r="D162" i="32"/>
  <c r="D102" i="32"/>
  <c r="D106" i="32"/>
  <c r="C32" i="25"/>
  <c r="D32" i="25"/>
  <c r="C85" i="32"/>
  <c r="D85" i="32"/>
  <c r="D198" i="32"/>
  <c r="E198" i="32"/>
  <c r="G219" i="26"/>
  <c r="G220" i="26"/>
  <c r="C67" i="32"/>
  <c r="D67" i="32"/>
  <c r="C164" i="26"/>
  <c r="D164" i="26"/>
  <c r="C28" i="25"/>
  <c r="D28" i="25"/>
  <c r="C253" i="24"/>
  <c r="C254" i="24"/>
  <c r="D104" i="24"/>
  <c r="D106" i="24"/>
  <c r="C268" i="32"/>
  <c r="D268" i="32"/>
  <c r="D238" i="32"/>
  <c r="E238" i="32"/>
  <c r="C199" i="24"/>
  <c r="E199" i="24"/>
  <c r="C65" i="32"/>
  <c r="D65" i="32"/>
  <c r="C202" i="24"/>
  <c r="E202" i="24"/>
  <c r="C67" i="25"/>
  <c r="D67" i="25"/>
  <c r="G216" i="32"/>
  <c r="G220" i="32"/>
  <c r="C272" i="32"/>
  <c r="D272" i="32"/>
  <c r="F142" i="32"/>
  <c r="F148" i="32"/>
  <c r="C183" i="24"/>
  <c r="D183" i="24"/>
  <c r="F290" i="32"/>
  <c r="F298" i="32"/>
  <c r="C184" i="25"/>
  <c r="D184" i="25"/>
  <c r="C30" i="24"/>
  <c r="D30" i="24"/>
  <c r="G101" i="32"/>
  <c r="G106" i="32"/>
  <c r="D236" i="24"/>
  <c r="E236" i="24"/>
  <c r="C236" i="25"/>
  <c r="E236" i="25"/>
  <c r="F217" i="32"/>
  <c r="F220" i="32"/>
  <c r="E142" i="24"/>
  <c r="E148" i="24"/>
  <c r="C163" i="32"/>
  <c r="D163" i="32"/>
  <c r="F50" i="32"/>
  <c r="C296" i="32"/>
  <c r="C298" i="32"/>
  <c r="C163" i="24"/>
  <c r="D163" i="24"/>
  <c r="D201" i="32"/>
  <c r="E201" i="32"/>
  <c r="C184" i="32"/>
  <c r="D184" i="32"/>
  <c r="D122" i="25"/>
  <c r="D126" i="25"/>
  <c r="F252" i="24"/>
  <c r="F254" i="24"/>
  <c r="G143" i="23"/>
  <c r="G148" i="23"/>
  <c r="C253" i="25"/>
  <c r="C254" i="25"/>
  <c r="F105" i="32"/>
  <c r="F106" i="32"/>
  <c r="C82" i="32"/>
  <c r="C86" i="25"/>
  <c r="D86" i="25"/>
  <c r="F125" i="25"/>
  <c r="F126" i="25"/>
  <c r="E123" i="25"/>
  <c r="E126" i="25"/>
  <c r="C102" i="32"/>
  <c r="C106" i="32"/>
  <c r="F253" i="22"/>
  <c r="F254" i="22"/>
  <c r="C183" i="22"/>
  <c r="D183" i="22"/>
  <c r="D236" i="23"/>
  <c r="E236" i="23"/>
  <c r="C105" i="25"/>
  <c r="C106" i="25"/>
  <c r="E251" i="24"/>
  <c r="E254" i="24"/>
  <c r="C29" i="22"/>
  <c r="D29" i="22"/>
  <c r="D49" i="32"/>
  <c r="G49" i="32"/>
  <c r="C32" i="24"/>
  <c r="D32" i="24"/>
  <c r="C181" i="25"/>
  <c r="D181" i="25"/>
  <c r="C272" i="23"/>
  <c r="D272" i="23"/>
  <c r="C236" i="22"/>
  <c r="E236" i="22"/>
  <c r="G125" i="22"/>
  <c r="G126" i="22"/>
  <c r="G217" i="24"/>
  <c r="G220" i="24"/>
  <c r="C182" i="22"/>
  <c r="D182" i="22"/>
  <c r="C270" i="23"/>
  <c r="D270" i="23"/>
  <c r="G252" i="23"/>
  <c r="G254" i="23"/>
  <c r="C67" i="23"/>
  <c r="D67" i="23"/>
  <c r="C83" i="22"/>
  <c r="D83" i="22"/>
  <c r="C180" i="32"/>
  <c r="D180" i="32"/>
  <c r="C272" i="22"/>
  <c r="D272" i="22"/>
  <c r="C121" i="22"/>
  <c r="C126" i="22"/>
  <c r="C31" i="32"/>
  <c r="D31" i="32"/>
  <c r="C234" i="32"/>
  <c r="E234" i="32"/>
  <c r="D235" i="24"/>
  <c r="E235" i="24"/>
  <c r="D238" i="23"/>
  <c r="E238" i="23"/>
  <c r="C162" i="23"/>
  <c r="C28" i="23"/>
  <c r="D28" i="23"/>
  <c r="C32" i="23"/>
  <c r="D32" i="23"/>
  <c r="C271" i="25"/>
  <c r="D271" i="25"/>
  <c r="F124" i="23"/>
  <c r="F126" i="23"/>
  <c r="C163" i="22"/>
  <c r="D163" i="22"/>
  <c r="C102" i="22"/>
  <c r="C106" i="22"/>
  <c r="C142" i="25"/>
  <c r="C148" i="25"/>
  <c r="C164" i="22"/>
  <c r="D164" i="22"/>
  <c r="C30" i="22"/>
  <c r="D30" i="22"/>
  <c r="C32" i="22"/>
  <c r="D32" i="22"/>
  <c r="C182" i="23"/>
  <c r="D182" i="23"/>
  <c r="C184" i="23"/>
  <c r="D184" i="23"/>
  <c r="C268" i="22"/>
  <c r="D268" i="22"/>
  <c r="C85" i="23"/>
  <c r="D85" i="23"/>
  <c r="D101" i="23"/>
  <c r="D106" i="23"/>
  <c r="C103" i="23"/>
  <c r="C106" i="23"/>
  <c r="C166" i="23"/>
  <c r="D166" i="23"/>
  <c r="C162" i="22"/>
  <c r="D162" i="22"/>
  <c r="E121" i="23"/>
  <c r="E126" i="23"/>
  <c r="E104" i="23"/>
  <c r="E106" i="23"/>
  <c r="D234" i="22"/>
  <c r="E234" i="22"/>
  <c r="C50" i="23"/>
  <c r="G50" i="23"/>
  <c r="E50" i="22"/>
  <c r="G50" i="22"/>
  <c r="E216" i="22"/>
  <c r="Q30" i="22"/>
  <c r="P30" i="22"/>
  <c r="O30" i="22"/>
  <c r="N30" i="22"/>
  <c r="M30" i="22"/>
  <c r="D271" i="22" l="1"/>
  <c r="C148" i="24"/>
  <c r="D269" i="32"/>
  <c r="G254" i="32"/>
  <c r="E200" i="24"/>
  <c r="G106" i="26"/>
  <c r="E141" i="23"/>
  <c r="E144" i="23"/>
  <c r="E145" i="23"/>
  <c r="D145" i="23"/>
  <c r="C121" i="28"/>
  <c r="D83" i="23"/>
  <c r="C238" i="26"/>
  <c r="D145" i="24"/>
  <c r="E293" i="27"/>
  <c r="B234" i="28"/>
  <c r="C141" i="27"/>
  <c r="C84" i="27"/>
  <c r="B84" i="27"/>
  <c r="F105" i="29"/>
  <c r="D200" i="24"/>
  <c r="E252" i="26"/>
  <c r="E147" i="29"/>
  <c r="C49" i="28"/>
  <c r="D254" i="22"/>
  <c r="D147" i="27"/>
  <c r="C143" i="24"/>
  <c r="C271" i="22"/>
  <c r="C144" i="24"/>
  <c r="C269" i="32"/>
  <c r="G251" i="32"/>
  <c r="C200" i="24"/>
  <c r="G101" i="26"/>
  <c r="D142" i="23"/>
  <c r="E238" i="26"/>
  <c r="D141" i="24"/>
  <c r="C105" i="27"/>
  <c r="F49" i="28"/>
  <c r="D47" i="32"/>
  <c r="E292" i="27"/>
  <c r="E290" i="27"/>
  <c r="E291" i="27"/>
  <c r="C125" i="28"/>
  <c r="F101" i="27"/>
  <c r="F217" i="27"/>
  <c r="E235" i="32"/>
  <c r="F536" i="22"/>
  <c r="D250" i="22"/>
  <c r="E218" i="27"/>
  <c r="E217" i="24"/>
  <c r="E291" i="23"/>
  <c r="C122" i="23"/>
  <c r="E295" i="23"/>
  <c r="D253" i="22"/>
  <c r="C147" i="22"/>
  <c r="C121" i="23"/>
  <c r="D67" i="22"/>
  <c r="C254" i="23"/>
  <c r="G48" i="23"/>
  <c r="D148" i="24"/>
  <c r="F298" i="23"/>
  <c r="D272" i="24"/>
  <c r="D28" i="26"/>
  <c r="E254" i="26"/>
  <c r="E148" i="29"/>
  <c r="C141" i="24"/>
  <c r="E50" i="32"/>
  <c r="D141" i="23"/>
  <c r="E218" i="22"/>
  <c r="B181" i="29"/>
  <c r="C50" i="32"/>
  <c r="F289" i="23"/>
  <c r="B272" i="29"/>
  <c r="C147" i="29"/>
  <c r="C64" i="22"/>
  <c r="C147" i="27"/>
  <c r="D251" i="28"/>
  <c r="C235" i="28"/>
  <c r="E144" i="29"/>
  <c r="C102" i="27"/>
  <c r="G126" i="28"/>
  <c r="B235" i="32"/>
  <c r="F526" i="23"/>
  <c r="F523" i="22"/>
  <c r="D252" i="28"/>
  <c r="E216" i="27"/>
  <c r="D46" i="28"/>
  <c r="C235" i="32"/>
  <c r="F102" i="23"/>
  <c r="G296" i="22"/>
  <c r="G291" i="22"/>
  <c r="C144" i="22"/>
  <c r="G104" i="22"/>
  <c r="C67" i="22"/>
  <c r="C253" i="23"/>
  <c r="F48" i="23"/>
  <c r="D144" i="24"/>
  <c r="F293" i="23"/>
  <c r="C272" i="24"/>
  <c r="C28" i="26"/>
  <c r="E253" i="26"/>
  <c r="E145" i="29"/>
  <c r="D148" i="23"/>
  <c r="C123" i="28"/>
  <c r="E219" i="22"/>
  <c r="D50" i="32"/>
  <c r="E289" i="27"/>
  <c r="B200" i="26"/>
  <c r="C145" i="27"/>
  <c r="C144" i="27"/>
  <c r="F290" i="23"/>
  <c r="D254" i="24"/>
  <c r="D252" i="24"/>
  <c r="D251" i="25"/>
  <c r="G103" i="28"/>
  <c r="E219" i="27"/>
  <c r="C272" i="29"/>
  <c r="C144" i="29"/>
  <c r="G123" i="28"/>
  <c r="G105" i="26"/>
  <c r="G125" i="28"/>
  <c r="C142" i="27"/>
  <c r="E298" i="27"/>
  <c r="F524" i="27"/>
  <c r="G120" i="28"/>
  <c r="F535" i="27"/>
  <c r="F605" i="32"/>
  <c r="F531" i="24"/>
  <c r="D86" i="22"/>
  <c r="F523" i="23"/>
  <c r="D68" i="22"/>
  <c r="C182" i="28"/>
  <c r="C146" i="24"/>
  <c r="G102" i="22"/>
  <c r="C143" i="22"/>
  <c r="E148" i="23"/>
  <c r="D28" i="22"/>
  <c r="D270" i="24"/>
  <c r="F126" i="26"/>
  <c r="C145" i="24"/>
  <c r="E143" i="23"/>
  <c r="D143" i="23"/>
  <c r="E217" i="22"/>
  <c r="B165" i="27"/>
  <c r="D201" i="26"/>
  <c r="C268" i="28"/>
  <c r="C142" i="29"/>
  <c r="F102" i="29"/>
  <c r="C106" i="27"/>
  <c r="C143" i="27"/>
  <c r="D238" i="26"/>
  <c r="F291" i="23"/>
  <c r="D145" i="27"/>
  <c r="C126" i="28"/>
  <c r="F527" i="25"/>
  <c r="B86" i="22"/>
  <c r="F529" i="23"/>
  <c r="B68" i="22"/>
  <c r="F145" i="29"/>
  <c r="D146" i="27"/>
  <c r="C122" i="25"/>
  <c r="D104" i="32"/>
  <c r="F122" i="25"/>
  <c r="D48" i="22"/>
  <c r="E294" i="23"/>
  <c r="D48" i="23"/>
  <c r="C102" i="25"/>
  <c r="G293" i="22"/>
  <c r="G294" i="22"/>
  <c r="E142" i="23"/>
  <c r="C28" i="22"/>
  <c r="C270" i="24"/>
  <c r="F124" i="26"/>
  <c r="C147" i="24"/>
  <c r="E146" i="23"/>
  <c r="D147" i="23"/>
  <c r="E215" i="22"/>
  <c r="C252" i="23"/>
  <c r="B50" i="27"/>
  <c r="G252" i="32"/>
  <c r="G102" i="26"/>
  <c r="C201" i="26"/>
  <c r="D268" i="28"/>
  <c r="F103" i="29"/>
  <c r="D64" i="22"/>
  <c r="C146" i="29"/>
  <c r="D49" i="28"/>
  <c r="C270" i="28"/>
  <c r="C47" i="32"/>
  <c r="D253" i="24"/>
  <c r="E218" i="29"/>
  <c r="G124" i="28"/>
  <c r="E146" i="29"/>
  <c r="C67" i="29"/>
  <c r="C270" i="27"/>
  <c r="C120" i="28"/>
  <c r="D65" i="28"/>
  <c r="F530" i="25"/>
  <c r="D254" i="28"/>
  <c r="F126" i="24"/>
  <c r="G48" i="24"/>
  <c r="F536" i="32"/>
  <c r="F524" i="32"/>
  <c r="E217" i="27"/>
  <c r="G290" i="25"/>
  <c r="C125" i="23"/>
  <c r="D237" i="22"/>
  <c r="D162" i="23"/>
  <c r="D82" i="32"/>
  <c r="G50" i="32"/>
  <c r="D166" i="32"/>
  <c r="D254" i="25"/>
  <c r="D164" i="25"/>
  <c r="D268" i="25"/>
  <c r="G50" i="27"/>
  <c r="G253" i="32"/>
  <c r="G104" i="26"/>
  <c r="E201" i="26"/>
  <c r="D142" i="24"/>
  <c r="G100" i="28"/>
  <c r="D141" i="27"/>
  <c r="C103" i="27"/>
  <c r="C101" i="27"/>
  <c r="G49" i="28"/>
  <c r="F47" i="32"/>
  <c r="F295" i="23"/>
  <c r="F294" i="23"/>
  <c r="G47" i="32"/>
  <c r="B270" i="28"/>
  <c r="F50" i="27"/>
  <c r="F103" i="27"/>
  <c r="C165" i="27"/>
  <c r="B65" i="28"/>
  <c r="F120" i="24"/>
  <c r="B48" i="24"/>
  <c r="E237" i="22"/>
  <c r="E147" i="25"/>
  <c r="G121" i="23"/>
  <c r="F105" i="23"/>
  <c r="C142" i="22"/>
  <c r="F290" i="22"/>
  <c r="G103" i="22"/>
  <c r="G290" i="22"/>
  <c r="B269" i="28"/>
  <c r="E125" i="29"/>
  <c r="F100" i="29"/>
  <c r="F142" i="29"/>
  <c r="C102" i="28"/>
  <c r="B270" i="29"/>
  <c r="G215" i="27"/>
  <c r="F141" i="28"/>
  <c r="D144" i="22"/>
  <c r="E215" i="29"/>
  <c r="B31" i="29"/>
  <c r="G250" i="27"/>
  <c r="C290" i="26"/>
  <c r="G101" i="22"/>
  <c r="B46" i="29"/>
  <c r="E103" i="27"/>
  <c r="E102" i="27"/>
  <c r="E105" i="27"/>
  <c r="B235" i="29"/>
  <c r="E141" i="29"/>
  <c r="F289" i="29"/>
  <c r="C291" i="29"/>
  <c r="C220" i="27"/>
  <c r="C218" i="27"/>
  <c r="C217" i="27"/>
  <c r="C219" i="27"/>
  <c r="E143" i="28"/>
  <c r="E145" i="28"/>
  <c r="B50" i="29"/>
  <c r="B165" i="28"/>
  <c r="B271" i="27"/>
  <c r="B166" i="27"/>
  <c r="G289" i="28"/>
  <c r="B235" i="28"/>
  <c r="F250" i="27"/>
  <c r="B235" i="22"/>
  <c r="F295" i="27"/>
  <c r="F294" i="27"/>
  <c r="F291" i="27"/>
  <c r="E142" i="29"/>
  <c r="D268" i="26"/>
  <c r="C268" i="26"/>
  <c r="B85" i="28"/>
  <c r="B68" i="29"/>
  <c r="E148" i="27"/>
  <c r="E143" i="27"/>
  <c r="E145" i="27"/>
  <c r="E146" i="27"/>
  <c r="E144" i="27"/>
  <c r="E147" i="27"/>
  <c r="E142" i="27"/>
  <c r="G290" i="27"/>
  <c r="G292" i="27"/>
  <c r="G295" i="27"/>
  <c r="G293" i="27"/>
  <c r="G291" i="27"/>
  <c r="B32" i="29"/>
  <c r="D126" i="29"/>
  <c r="D123" i="29"/>
  <c r="E120" i="29"/>
  <c r="C271" i="29"/>
  <c r="E290" i="28"/>
  <c r="F215" i="26"/>
  <c r="F216" i="26"/>
  <c r="F217" i="26"/>
  <c r="G49" i="27"/>
  <c r="E49" i="27"/>
  <c r="F529" i="29"/>
  <c r="C141" i="29"/>
  <c r="D237" i="28"/>
  <c r="C237" i="28"/>
  <c r="B238" i="28"/>
  <c r="E199" i="28"/>
  <c r="D199" i="28"/>
  <c r="D82" i="28"/>
  <c r="C82" i="28"/>
  <c r="G298" i="28"/>
  <c r="G291" i="28"/>
  <c r="G49" i="29"/>
  <c r="E49" i="29"/>
  <c r="C50" i="28"/>
  <c r="E50" i="28"/>
  <c r="D68" i="27"/>
  <c r="C68" i="27"/>
  <c r="D29" i="25"/>
  <c r="C29" i="25"/>
  <c r="F106" i="24"/>
  <c r="F101" i="24"/>
  <c r="F104" i="24"/>
  <c r="F102" i="24"/>
  <c r="F103" i="24"/>
  <c r="F105" i="24"/>
  <c r="F291" i="24"/>
  <c r="F296" i="24"/>
  <c r="F290" i="24"/>
  <c r="F294" i="24"/>
  <c r="F297" i="24"/>
  <c r="F295" i="24"/>
  <c r="F293" i="24"/>
  <c r="D85" i="25"/>
  <c r="C85" i="25"/>
  <c r="D66" i="32"/>
  <c r="C66" i="32"/>
  <c r="E106" i="24"/>
  <c r="E103" i="24"/>
  <c r="E105" i="24"/>
  <c r="E104" i="24"/>
  <c r="E102" i="24"/>
  <c r="E101" i="24"/>
  <c r="F47" i="22"/>
  <c r="D47" i="22"/>
  <c r="C47" i="22"/>
  <c r="G294" i="32"/>
  <c r="G290" i="32"/>
  <c r="E295" i="22"/>
  <c r="E294" i="22"/>
  <c r="E291" i="22"/>
  <c r="E292" i="22"/>
  <c r="E290" i="22"/>
  <c r="E293" i="22"/>
  <c r="E296" i="22"/>
  <c r="C295" i="24"/>
  <c r="C293" i="24"/>
  <c r="C290" i="24"/>
  <c r="C294" i="24"/>
  <c r="C297" i="24"/>
  <c r="C296" i="24"/>
  <c r="C291" i="24"/>
  <c r="F101" i="29"/>
  <c r="F121" i="29"/>
  <c r="C85" i="28"/>
  <c r="C104" i="28"/>
  <c r="C105" i="28"/>
  <c r="C103" i="28"/>
  <c r="D272" i="28"/>
  <c r="C272" i="28"/>
  <c r="G102" i="28"/>
  <c r="C254" i="28"/>
  <c r="C251" i="28"/>
  <c r="C46" i="29"/>
  <c r="G220" i="28"/>
  <c r="G217" i="28"/>
  <c r="G218" i="28"/>
  <c r="D121" i="28"/>
  <c r="C28" i="29"/>
  <c r="D46" i="29"/>
  <c r="C68" i="29"/>
  <c r="E202" i="28"/>
  <c r="D202" i="28"/>
  <c r="C202" i="28"/>
  <c r="E105" i="29"/>
  <c r="F220" i="29"/>
  <c r="F217" i="29"/>
  <c r="E200" i="28"/>
  <c r="D200" i="28"/>
  <c r="C200" i="28"/>
  <c r="B67" i="29"/>
  <c r="E104" i="29"/>
  <c r="F106" i="27"/>
  <c r="F102" i="27"/>
  <c r="F104" i="27"/>
  <c r="F105" i="27"/>
  <c r="E101" i="27"/>
  <c r="E250" i="28"/>
  <c r="F529" i="27"/>
  <c r="B166" i="28"/>
  <c r="B237" i="23"/>
  <c r="D49" i="27"/>
  <c r="G105" i="28"/>
  <c r="F47" i="27"/>
  <c r="C47" i="27"/>
  <c r="E47" i="27"/>
  <c r="E297" i="27"/>
  <c r="E295" i="27"/>
  <c r="C253" i="28"/>
  <c r="D103" i="29"/>
  <c r="B236" i="26"/>
  <c r="D236" i="26"/>
  <c r="C146" i="28"/>
  <c r="C143" i="28"/>
  <c r="C147" i="28"/>
  <c r="C144" i="28"/>
  <c r="C67" i="28"/>
  <c r="E144" i="28"/>
  <c r="C220" i="29"/>
  <c r="C216" i="29"/>
  <c r="F218" i="27"/>
  <c r="F216" i="27"/>
  <c r="F538" i="29"/>
  <c r="E237" i="27"/>
  <c r="D237" i="27"/>
  <c r="F298" i="28"/>
  <c r="F290" i="28"/>
  <c r="F293" i="28"/>
  <c r="F294" i="28"/>
  <c r="F295" i="28"/>
  <c r="D32" i="28"/>
  <c r="C32" i="28"/>
  <c r="D296" i="28"/>
  <c r="D295" i="28"/>
  <c r="D293" i="28"/>
  <c r="D292" i="28"/>
  <c r="F46" i="27"/>
  <c r="E46" i="27"/>
  <c r="D46" i="27"/>
  <c r="F525" i="29"/>
  <c r="E295" i="32"/>
  <c r="E292" i="32"/>
  <c r="E294" i="32"/>
  <c r="E291" i="32"/>
  <c r="E296" i="32"/>
  <c r="E297" i="32"/>
  <c r="E293" i="32"/>
  <c r="G47" i="23"/>
  <c r="E47" i="23"/>
  <c r="C47" i="23"/>
  <c r="D47" i="23"/>
  <c r="F47" i="23"/>
  <c r="F143" i="22"/>
  <c r="F142" i="22"/>
  <c r="F146" i="22"/>
  <c r="D184" i="24"/>
  <c r="C184" i="24"/>
  <c r="E198" i="23"/>
  <c r="C198" i="23"/>
  <c r="D198" i="23"/>
  <c r="G46" i="22"/>
  <c r="C46" i="22"/>
  <c r="F46" i="22"/>
  <c r="E46" i="22"/>
  <c r="D46" i="22"/>
  <c r="C220" i="23"/>
  <c r="C219" i="23"/>
  <c r="C218" i="23"/>
  <c r="D180" i="24"/>
  <c r="C180" i="24"/>
  <c r="E252" i="28"/>
  <c r="C49" i="27"/>
  <c r="C201" i="29"/>
  <c r="C219" i="29"/>
  <c r="F292" i="28"/>
  <c r="D198" i="29"/>
  <c r="E294" i="27"/>
  <c r="G290" i="28"/>
  <c r="D181" i="28"/>
  <c r="C181" i="28"/>
  <c r="D202" i="29"/>
  <c r="E102" i="29"/>
  <c r="E252" i="27"/>
  <c r="E253" i="27"/>
  <c r="F537" i="28"/>
  <c r="E101" i="29"/>
  <c r="E295" i="28"/>
  <c r="G294" i="27"/>
  <c r="D293" i="27"/>
  <c r="G254" i="27"/>
  <c r="G252" i="27"/>
  <c r="E297" i="28"/>
  <c r="E126" i="28"/>
  <c r="E122" i="28"/>
  <c r="F534" i="28"/>
  <c r="B164" i="29"/>
  <c r="B66" i="27"/>
  <c r="F525" i="28"/>
  <c r="G100" i="29"/>
  <c r="C100" i="27"/>
  <c r="B201" i="23"/>
  <c r="C120" i="27"/>
  <c r="C125" i="27"/>
  <c r="E234" i="28"/>
  <c r="D234" i="28"/>
  <c r="F50" i="29"/>
  <c r="C271" i="27"/>
  <c r="G293" i="28"/>
  <c r="G253" i="27"/>
  <c r="F218" i="26"/>
  <c r="B184" i="29"/>
  <c r="E100" i="29"/>
  <c r="B28" i="29"/>
  <c r="B166" i="29"/>
  <c r="F253" i="29"/>
  <c r="C252" i="29"/>
  <c r="C270" i="29"/>
  <c r="C199" i="27"/>
  <c r="D199" i="27"/>
  <c r="C181" i="29"/>
  <c r="D126" i="28"/>
  <c r="D125" i="28"/>
  <c r="D254" i="29"/>
  <c r="D251" i="29"/>
  <c r="F527" i="28"/>
  <c r="G106" i="29"/>
  <c r="G105" i="29"/>
  <c r="F220" i="25"/>
  <c r="F216" i="25"/>
  <c r="F217" i="25"/>
  <c r="F219" i="25"/>
  <c r="F218" i="25"/>
  <c r="D182" i="24"/>
  <c r="C182" i="24"/>
  <c r="D166" i="24"/>
  <c r="C166" i="24"/>
  <c r="G146" i="24"/>
  <c r="G147" i="24"/>
  <c r="G142" i="24"/>
  <c r="G144" i="24"/>
  <c r="G145" i="24"/>
  <c r="G106" i="24"/>
  <c r="G103" i="24"/>
  <c r="G104" i="24"/>
  <c r="G102" i="24"/>
  <c r="G105" i="24"/>
  <c r="G101" i="24"/>
  <c r="D31" i="24"/>
  <c r="C31" i="24"/>
  <c r="G46" i="24"/>
  <c r="F46" i="24"/>
  <c r="C46" i="24"/>
  <c r="D46" i="24"/>
  <c r="E46" i="24"/>
  <c r="D163" i="27"/>
  <c r="C163" i="27"/>
  <c r="D182" i="32"/>
  <c r="C182" i="32"/>
  <c r="D83" i="24"/>
  <c r="C83" i="24"/>
  <c r="F148" i="23"/>
  <c r="F144" i="23"/>
  <c r="F142" i="23"/>
  <c r="F145" i="23"/>
  <c r="F147" i="23"/>
  <c r="F146" i="23"/>
  <c r="F143" i="23"/>
  <c r="D29" i="23"/>
  <c r="C29" i="23"/>
  <c r="D298" i="25"/>
  <c r="D296" i="25"/>
  <c r="D292" i="25"/>
  <c r="D293" i="25"/>
  <c r="D295" i="25"/>
  <c r="D290" i="25"/>
  <c r="D291" i="25"/>
  <c r="D294" i="25"/>
  <c r="D297" i="25"/>
  <c r="E200" i="22"/>
  <c r="C200" i="22"/>
  <c r="D200" i="22"/>
  <c r="D82" i="24"/>
  <c r="C82" i="24"/>
  <c r="F148" i="24"/>
  <c r="F147" i="24"/>
  <c r="F144" i="24"/>
  <c r="F143" i="24"/>
  <c r="F142" i="24"/>
  <c r="F145" i="24"/>
  <c r="F146" i="24"/>
  <c r="D86" i="24"/>
  <c r="C86" i="24"/>
  <c r="C220" i="22"/>
  <c r="C217" i="22"/>
  <c r="C216" i="22"/>
  <c r="C218" i="22"/>
  <c r="C219" i="22"/>
  <c r="D106" i="22"/>
  <c r="D105" i="22"/>
  <c r="D104" i="22"/>
  <c r="D101" i="22"/>
  <c r="D102" i="22"/>
  <c r="D103" i="22"/>
  <c r="F46" i="29"/>
  <c r="D235" i="28"/>
  <c r="F534" i="29"/>
  <c r="E103" i="29"/>
  <c r="B30" i="29"/>
  <c r="F532" i="28"/>
  <c r="E123" i="29"/>
  <c r="G296" i="27"/>
  <c r="E101" i="28"/>
  <c r="E104" i="28"/>
  <c r="E102" i="28"/>
  <c r="C32" i="29"/>
  <c r="C142" i="28"/>
  <c r="B199" i="29"/>
  <c r="C289" i="27"/>
  <c r="B270" i="27"/>
  <c r="B83" i="28"/>
  <c r="D250" i="24"/>
  <c r="B237" i="32"/>
  <c r="D66" i="28"/>
  <c r="C66" i="28"/>
  <c r="D238" i="28"/>
  <c r="F218" i="29"/>
  <c r="E100" i="27"/>
  <c r="F522" i="28"/>
  <c r="E220" i="29"/>
  <c r="E217" i="29"/>
  <c r="E219" i="29"/>
  <c r="B238" i="29"/>
  <c r="D291" i="27"/>
  <c r="D290" i="27"/>
  <c r="D295" i="27"/>
  <c r="D297" i="27"/>
  <c r="F528" i="27"/>
  <c r="C215" i="27"/>
  <c r="E292" i="28"/>
  <c r="G143" i="27"/>
  <c r="G144" i="27"/>
  <c r="E298" i="29"/>
  <c r="E291" i="29"/>
  <c r="F120" i="26"/>
  <c r="F121" i="26"/>
  <c r="F122" i="26"/>
  <c r="F125" i="26"/>
  <c r="C298" i="28"/>
  <c r="C290" i="28"/>
  <c r="B268" i="27"/>
  <c r="B66" i="29"/>
  <c r="B268" i="29"/>
  <c r="G144" i="28"/>
  <c r="G147" i="28"/>
  <c r="G146" i="28"/>
  <c r="E48" i="27"/>
  <c r="F48" i="27"/>
  <c r="F529" i="28"/>
  <c r="E201" i="27"/>
  <c r="D201" i="27"/>
  <c r="C201" i="27"/>
  <c r="D298" i="29"/>
  <c r="D292" i="29"/>
  <c r="D290" i="29"/>
  <c r="D291" i="29"/>
  <c r="F142" i="27"/>
  <c r="F143" i="27"/>
  <c r="F145" i="27"/>
  <c r="F146" i="27"/>
  <c r="F144" i="27"/>
  <c r="F148" i="28"/>
  <c r="F147" i="28"/>
  <c r="F143" i="28"/>
  <c r="F142" i="28"/>
  <c r="C254" i="32"/>
  <c r="C253" i="32"/>
  <c r="C251" i="32"/>
  <c r="C252" i="32"/>
  <c r="D123" i="24"/>
  <c r="D124" i="24"/>
  <c r="D122" i="24"/>
  <c r="D121" i="24"/>
  <c r="D68" i="24"/>
  <c r="C68" i="24"/>
  <c r="G106" i="23"/>
  <c r="G101" i="23"/>
  <c r="G102" i="23"/>
  <c r="G105" i="23"/>
  <c r="G104" i="23"/>
  <c r="G103" i="23"/>
  <c r="F106" i="22"/>
  <c r="F105" i="22"/>
  <c r="F102" i="22"/>
  <c r="F104" i="22"/>
  <c r="F103" i="22"/>
  <c r="F101" i="22"/>
  <c r="C218" i="32"/>
  <c r="C219" i="32"/>
  <c r="C217" i="32"/>
  <c r="D298" i="24"/>
  <c r="D296" i="24"/>
  <c r="D297" i="24"/>
  <c r="D291" i="24"/>
  <c r="D294" i="24"/>
  <c r="D293" i="24"/>
  <c r="D292" i="24"/>
  <c r="D290" i="24"/>
  <c r="D295" i="24"/>
  <c r="G49" i="24"/>
  <c r="E49" i="24"/>
  <c r="D49" i="24"/>
  <c r="F49" i="24"/>
  <c r="C49" i="24"/>
  <c r="G49" i="23"/>
  <c r="C49" i="23"/>
  <c r="E49" i="23"/>
  <c r="D49" i="23"/>
  <c r="F49" i="23"/>
  <c r="G254" i="22"/>
  <c r="G253" i="22"/>
  <c r="G251" i="22"/>
  <c r="G252" i="22"/>
  <c r="C298" i="22"/>
  <c r="C290" i="22"/>
  <c r="C293" i="22"/>
  <c r="C291" i="22"/>
  <c r="C294" i="22"/>
  <c r="C297" i="22"/>
  <c r="C296" i="22"/>
  <c r="D254" i="23"/>
  <c r="D251" i="23"/>
  <c r="D253" i="23"/>
  <c r="D252" i="23"/>
  <c r="D295" i="29"/>
  <c r="E293" i="28"/>
  <c r="E105" i="28"/>
  <c r="C235" i="29"/>
  <c r="D293" i="29"/>
  <c r="C199" i="28"/>
  <c r="D297" i="28"/>
  <c r="C184" i="29"/>
  <c r="D148" i="25"/>
  <c r="D146" i="25"/>
  <c r="D142" i="25"/>
  <c r="D144" i="25"/>
  <c r="D145" i="25"/>
  <c r="D143" i="25"/>
  <c r="D147" i="25"/>
  <c r="D292" i="27"/>
  <c r="G122" i="28"/>
  <c r="C237" i="25"/>
  <c r="F296" i="26"/>
  <c r="F292" i="26"/>
  <c r="G147" i="32"/>
  <c r="D102" i="26"/>
  <c r="C216" i="24"/>
  <c r="F46" i="25"/>
  <c r="F122" i="24"/>
  <c r="G292" i="25"/>
  <c r="D253" i="32"/>
  <c r="C199" i="25"/>
  <c r="E102" i="32"/>
  <c r="E253" i="32"/>
  <c r="C101" i="24"/>
  <c r="F291" i="32"/>
  <c r="G219" i="22"/>
  <c r="D46" i="23"/>
  <c r="G125" i="32"/>
  <c r="G146" i="23"/>
  <c r="C124" i="23"/>
  <c r="F122" i="23"/>
  <c r="C49" i="22"/>
  <c r="G123" i="22"/>
  <c r="G295" i="22"/>
  <c r="C101" i="23"/>
  <c r="D296" i="22"/>
  <c r="F293" i="26"/>
  <c r="D290" i="26"/>
  <c r="D105" i="26"/>
  <c r="F146" i="26"/>
  <c r="F49" i="25"/>
  <c r="D142" i="27"/>
  <c r="G294" i="25"/>
  <c r="E145" i="25"/>
  <c r="C251" i="26"/>
  <c r="G144" i="32"/>
  <c r="F102" i="25"/>
  <c r="C104" i="24"/>
  <c r="C144" i="32"/>
  <c r="D147" i="24"/>
  <c r="G125" i="25"/>
  <c r="C103" i="24"/>
  <c r="E48" i="24"/>
  <c r="F251" i="32"/>
  <c r="E251" i="32"/>
  <c r="C47" i="25"/>
  <c r="C292" i="23"/>
  <c r="D294" i="22"/>
  <c r="G123" i="23"/>
  <c r="F104" i="23"/>
  <c r="D199" i="22"/>
  <c r="C198" i="32"/>
  <c r="E142" i="22"/>
  <c r="C104" i="23"/>
  <c r="E48" i="22"/>
  <c r="C200" i="26"/>
  <c r="F50" i="25"/>
  <c r="G142" i="32"/>
  <c r="F297" i="26"/>
  <c r="F124" i="24"/>
  <c r="F293" i="32"/>
  <c r="E121" i="26"/>
  <c r="G291" i="25"/>
  <c r="C50" i="25"/>
  <c r="D101" i="24"/>
  <c r="D101" i="32"/>
  <c r="F294" i="32"/>
  <c r="E290" i="24"/>
  <c r="C105" i="24"/>
  <c r="G216" i="22"/>
  <c r="D121" i="22"/>
  <c r="D123" i="23"/>
  <c r="C236" i="32"/>
  <c r="F124" i="22"/>
  <c r="C253" i="22"/>
  <c r="C102" i="23"/>
  <c r="E46" i="28"/>
  <c r="F46" i="28"/>
  <c r="D200" i="26"/>
  <c r="C271" i="28"/>
  <c r="E147" i="26"/>
  <c r="D50" i="26"/>
  <c r="C238" i="25"/>
  <c r="F121" i="24"/>
  <c r="E295" i="24"/>
  <c r="G144" i="26"/>
  <c r="F253" i="25"/>
  <c r="E49" i="25"/>
  <c r="F147" i="32"/>
  <c r="F48" i="32"/>
  <c r="G142" i="26"/>
  <c r="C48" i="24"/>
  <c r="C123" i="25"/>
  <c r="E216" i="24"/>
  <c r="D202" i="32"/>
  <c r="G124" i="23"/>
  <c r="F125" i="23"/>
  <c r="F125" i="22"/>
  <c r="D124" i="23"/>
  <c r="E252" i="32"/>
  <c r="C48" i="22"/>
  <c r="F46" i="32"/>
  <c r="C147" i="25"/>
  <c r="C269" i="25"/>
  <c r="C184" i="26"/>
  <c r="C50" i="27"/>
  <c r="G103" i="25"/>
  <c r="D101" i="26"/>
  <c r="E50" i="25"/>
  <c r="E142" i="25"/>
  <c r="E219" i="24"/>
  <c r="E219" i="32"/>
  <c r="G125" i="24"/>
  <c r="G123" i="25"/>
  <c r="E122" i="24"/>
  <c r="F146" i="32"/>
  <c r="E104" i="22"/>
  <c r="C142" i="32"/>
  <c r="C46" i="25"/>
  <c r="D236" i="32"/>
  <c r="F46" i="23"/>
  <c r="G103" i="32"/>
  <c r="F296" i="23"/>
  <c r="D146" i="22"/>
  <c r="E296" i="26"/>
  <c r="C104" i="26"/>
  <c r="D144" i="27"/>
  <c r="F101" i="26"/>
  <c r="E146" i="26"/>
  <c r="D49" i="25"/>
  <c r="E296" i="24"/>
  <c r="C147" i="32"/>
  <c r="C102" i="24"/>
  <c r="D198" i="24"/>
  <c r="E48" i="32"/>
  <c r="D253" i="25"/>
  <c r="G124" i="32"/>
  <c r="E101" i="32"/>
  <c r="G124" i="24"/>
  <c r="D48" i="24"/>
  <c r="D234" i="24"/>
  <c r="F218" i="32"/>
  <c r="E102" i="25"/>
  <c r="D290" i="22"/>
  <c r="G145" i="32"/>
  <c r="G142" i="23"/>
  <c r="E147" i="22"/>
  <c r="G122" i="24"/>
  <c r="F121" i="22"/>
  <c r="D291" i="22"/>
  <c r="E103" i="22"/>
  <c r="G122" i="22"/>
  <c r="F105" i="26"/>
  <c r="G252" i="25"/>
  <c r="F104" i="26"/>
  <c r="F295" i="26"/>
  <c r="F252" i="25"/>
  <c r="E124" i="26"/>
  <c r="F49" i="26"/>
  <c r="G295" i="25"/>
  <c r="D237" i="25"/>
  <c r="F143" i="32"/>
  <c r="D46" i="25"/>
  <c r="E146" i="24"/>
  <c r="E146" i="25"/>
  <c r="G146" i="32"/>
  <c r="D103" i="32"/>
  <c r="F145" i="32"/>
  <c r="G104" i="32"/>
  <c r="G121" i="32"/>
  <c r="F292" i="23"/>
  <c r="G218" i="22"/>
  <c r="D251" i="22"/>
  <c r="C46" i="23"/>
  <c r="F122" i="22"/>
  <c r="C50" i="22"/>
  <c r="G123" i="32"/>
  <c r="F123" i="25"/>
  <c r="C48" i="23"/>
  <c r="G147" i="22"/>
  <c r="F124" i="28"/>
  <c r="C144" i="26"/>
  <c r="F291" i="26"/>
  <c r="E50" i="26"/>
  <c r="G219" i="25"/>
  <c r="F125" i="24"/>
  <c r="D104" i="26"/>
  <c r="C48" i="32"/>
  <c r="F294" i="26"/>
  <c r="C146" i="32"/>
  <c r="E294" i="24"/>
  <c r="G102" i="25"/>
  <c r="E47" i="32"/>
  <c r="D199" i="25"/>
  <c r="D105" i="32"/>
  <c r="F103" i="26"/>
  <c r="G121" i="24"/>
  <c r="E144" i="25"/>
  <c r="G217" i="32"/>
  <c r="C202" i="32"/>
  <c r="E292" i="24"/>
  <c r="G105" i="32"/>
  <c r="E293" i="24"/>
  <c r="C143" i="32"/>
  <c r="D292" i="22"/>
  <c r="E296" i="28"/>
  <c r="E298" i="28"/>
  <c r="B180" i="27"/>
  <c r="D180" i="27"/>
  <c r="E104" i="27"/>
  <c r="E106" i="27"/>
  <c r="G289" i="27"/>
  <c r="G298" i="27"/>
  <c r="E250" i="27"/>
  <c r="E254" i="27"/>
  <c r="C141" i="28"/>
  <c r="C148" i="28"/>
  <c r="F120" i="29"/>
  <c r="F126" i="29"/>
  <c r="G101" i="28"/>
  <c r="G106" i="28"/>
  <c r="D289" i="27"/>
  <c r="D298" i="27"/>
  <c r="B184" i="27"/>
  <c r="D184" i="27"/>
  <c r="B32" i="27"/>
  <c r="D32" i="27"/>
  <c r="B199" i="27"/>
  <c r="E199" i="27"/>
  <c r="G142" i="27"/>
  <c r="G148" i="27"/>
  <c r="E142" i="28"/>
  <c r="E148" i="28"/>
  <c r="E100" i="28"/>
  <c r="E106" i="28"/>
  <c r="C31" i="27"/>
  <c r="D31" i="27"/>
  <c r="B237" i="28"/>
  <c r="E237" i="28"/>
  <c r="C183" i="27"/>
  <c r="D183" i="27"/>
  <c r="G142" i="28"/>
  <c r="G148" i="28"/>
  <c r="C48" i="27"/>
  <c r="G48" i="27"/>
  <c r="F219" i="27"/>
  <c r="F220" i="27"/>
  <c r="D238" i="27"/>
  <c r="E238" i="27"/>
  <c r="C46" i="27"/>
  <c r="G46" i="27"/>
  <c r="F251" i="27"/>
  <c r="F254" i="27"/>
  <c r="D50" i="28"/>
  <c r="G50" i="28"/>
  <c r="F147" i="27"/>
  <c r="F148" i="27"/>
  <c r="G143" i="24"/>
  <c r="G148" i="24"/>
  <c r="F292" i="24"/>
  <c r="F298" i="24"/>
  <c r="D125" i="24"/>
  <c r="D126" i="24"/>
  <c r="E290" i="32"/>
  <c r="E298" i="32"/>
  <c r="C216" i="32"/>
  <c r="C220" i="32"/>
  <c r="C237" i="23"/>
  <c r="E237" i="23"/>
  <c r="F147" i="22"/>
  <c r="F148" i="22"/>
  <c r="E47" i="22"/>
  <c r="G47" i="22"/>
  <c r="G295" i="32"/>
  <c r="G298" i="32"/>
  <c r="E297" i="22"/>
  <c r="E298" i="22"/>
  <c r="C201" i="23"/>
  <c r="E201" i="23"/>
  <c r="C292" i="24"/>
  <c r="C298" i="24"/>
  <c r="D235" i="22"/>
  <c r="E235" i="22"/>
  <c r="R30" i="22"/>
  <c r="N20" i="22"/>
  <c r="M20" i="22"/>
  <c r="D115" i="21"/>
  <c r="B156" i="21"/>
  <c r="C112" i="21"/>
  <c r="D504" i="21"/>
  <c r="C504" i="21"/>
  <c r="E11" i="21"/>
  <c r="D304" i="21"/>
  <c r="E131" i="21"/>
  <c r="C629" i="21"/>
  <c r="D465" i="21"/>
  <c r="D331" i="21"/>
  <c r="B55" i="21"/>
  <c r="C674" i="21"/>
  <c r="C502" i="21"/>
  <c r="D471" i="21"/>
  <c r="D38" i="21"/>
  <c r="D601" i="21"/>
  <c r="B189" i="21"/>
  <c r="D668" i="21"/>
  <c r="E475" i="21"/>
  <c r="C593" i="21"/>
  <c r="E679" i="21"/>
  <c r="E510" i="21"/>
  <c r="E463" i="21"/>
  <c r="E37" i="21"/>
  <c r="C335" i="21"/>
  <c r="E684" i="21"/>
  <c r="F135" i="21"/>
  <c r="D510" i="21"/>
  <c r="D382" i="21"/>
  <c r="D634" i="21"/>
  <c r="C600" i="21"/>
  <c r="E678" i="21"/>
  <c r="C640" i="21"/>
  <c r="D544" i="21"/>
  <c r="B228" i="21"/>
  <c r="E468" i="21"/>
  <c r="G93" i="21"/>
  <c r="C277" i="21"/>
  <c r="E632" i="21"/>
  <c r="C413" i="21"/>
  <c r="D503" i="21"/>
  <c r="C556" i="21"/>
  <c r="C208" i="21"/>
  <c r="C464" i="21"/>
  <c r="E682" i="21"/>
  <c r="C115" i="21"/>
  <c r="D550" i="21"/>
  <c r="C434" i="21"/>
  <c r="C673" i="21"/>
  <c r="C110" i="21"/>
  <c r="B190" i="21"/>
  <c r="E671" i="21"/>
  <c r="C639" i="21"/>
  <c r="D410" i="21"/>
  <c r="C553" i="21"/>
  <c r="D134" i="21"/>
  <c r="F38" i="21"/>
  <c r="D641" i="21"/>
  <c r="C155" i="21"/>
  <c r="B76" i="21"/>
  <c r="M21" i="22"/>
  <c r="G209" i="21"/>
  <c r="C307" i="21"/>
  <c r="D551" i="21"/>
  <c r="C474" i="21"/>
  <c r="C111" i="21"/>
  <c r="E242" i="21"/>
  <c r="C517" i="21"/>
  <c r="C641" i="21"/>
  <c r="E110" i="21"/>
  <c r="B262" i="21"/>
  <c r="C245" i="21"/>
  <c r="C677" i="21"/>
  <c r="C506" i="21"/>
  <c r="D440" i="21"/>
  <c r="C549" i="21"/>
  <c r="D191" i="21"/>
  <c r="C280" i="21"/>
  <c r="D432" i="21"/>
  <c r="B20" i="21"/>
  <c r="C471" i="21"/>
  <c r="C227" i="21"/>
  <c r="C631" i="21"/>
  <c r="B75" i="21"/>
  <c r="E670" i="21"/>
  <c r="B57" i="21"/>
  <c r="D675" i="21"/>
  <c r="E592" i="21"/>
  <c r="F278" i="21"/>
  <c r="C680" i="21"/>
  <c r="D435" i="21"/>
  <c r="E209" i="21"/>
  <c r="C333" i="21"/>
  <c r="B226" i="21"/>
  <c r="E40" i="21"/>
  <c r="F133" i="21"/>
  <c r="E643" i="21"/>
  <c r="D93" i="21"/>
  <c r="E587" i="21"/>
  <c r="E130" i="21"/>
  <c r="G111" i="21"/>
  <c r="D549" i="21"/>
  <c r="D638" i="21"/>
  <c r="E207" i="21"/>
  <c r="C389" i="21"/>
  <c r="E462" i="21"/>
  <c r="E470" i="21"/>
  <c r="N21" i="22"/>
  <c r="C206" i="21"/>
  <c r="D306" i="21"/>
  <c r="F243" i="21"/>
  <c r="C284" i="21"/>
  <c r="F94" i="21"/>
  <c r="C669" i="21"/>
  <c r="C134" i="21"/>
  <c r="D39" i="21"/>
  <c r="D244" i="21"/>
  <c r="D384" i="21"/>
  <c r="D597" i="21"/>
  <c r="E598" i="21"/>
  <c r="D635" i="21"/>
  <c r="C683" i="21"/>
  <c r="B73" i="21"/>
  <c r="D311" i="21"/>
  <c r="B39" i="21"/>
  <c r="D468" i="21"/>
  <c r="E674" i="21"/>
  <c r="D309" i="21"/>
  <c r="E282" i="21"/>
  <c r="C545" i="21"/>
  <c r="C595" i="21"/>
  <c r="G132" i="21"/>
  <c r="C472" i="21"/>
  <c r="E500" i="21"/>
  <c r="B263" i="21"/>
  <c r="E41" i="21"/>
  <c r="D559" i="21"/>
  <c r="C584" i="21"/>
  <c r="C678" i="21"/>
  <c r="D328" i="21"/>
  <c r="C75" i="21"/>
  <c r="B172" i="21"/>
  <c r="D409" i="21"/>
  <c r="D434" i="21"/>
  <c r="D557" i="21"/>
  <c r="D192" i="21"/>
  <c r="D475" i="21"/>
  <c r="E509" i="21"/>
  <c r="B23" i="21"/>
  <c r="C94" i="21"/>
  <c r="C591" i="21"/>
  <c r="E593" i="21"/>
  <c r="D41" i="21"/>
  <c r="C308" i="21"/>
  <c r="B22" i="21"/>
  <c r="E505" i="21"/>
  <c r="D190" i="21"/>
  <c r="D381" i="21"/>
  <c r="G133" i="21"/>
  <c r="C309" i="21"/>
  <c r="D588" i="21"/>
  <c r="C130" i="21"/>
  <c r="D383" i="21"/>
  <c r="F37" i="21"/>
  <c r="E545" i="21"/>
  <c r="G208" i="21"/>
  <c r="D627" i="21"/>
  <c r="E551" i="21"/>
  <c r="C513" i="21"/>
  <c r="E586" i="21"/>
  <c r="D37" i="21"/>
  <c r="C242" i="21"/>
  <c r="C458" i="21"/>
  <c r="E641" i="21"/>
  <c r="C512" i="21"/>
  <c r="E584" i="21"/>
  <c r="F114" i="21"/>
  <c r="D209" i="21"/>
  <c r="E633" i="21"/>
  <c r="C598" i="21"/>
  <c r="C516" i="21"/>
  <c r="E544" i="21"/>
  <c r="E594" i="21"/>
  <c r="F11" i="21"/>
  <c r="C305" i="21"/>
  <c r="C435" i="21"/>
  <c r="D548" i="21"/>
  <c r="C93" i="21"/>
  <c r="D131" i="21"/>
  <c r="C380" i="21"/>
  <c r="F277" i="21"/>
  <c r="D226" i="21"/>
  <c r="D590" i="21"/>
  <c r="D554" i="21"/>
  <c r="C310" i="21"/>
  <c r="C554" i="21"/>
  <c r="G130" i="21"/>
  <c r="C408" i="21"/>
  <c r="C332" i="21"/>
  <c r="E512" i="21"/>
  <c r="G92" i="21"/>
  <c r="D642" i="21"/>
  <c r="C172" i="21"/>
  <c r="D679" i="21"/>
  <c r="C440" i="21"/>
  <c r="C21" i="21"/>
  <c r="F112" i="21"/>
  <c r="D678" i="21"/>
  <c r="B260" i="21"/>
  <c r="C460" i="21"/>
  <c r="D284" i="21"/>
  <c r="D337" i="21"/>
  <c r="E588" i="21"/>
  <c r="E589" i="21"/>
  <c r="C588" i="21"/>
  <c r="C113" i="21"/>
  <c r="C39" i="21"/>
  <c r="E206" i="21"/>
  <c r="E634" i="21"/>
  <c r="D681" i="21"/>
  <c r="D433" i="21"/>
  <c r="F245" i="21"/>
  <c r="D517" i="21"/>
  <c r="D669" i="21"/>
  <c r="C682" i="21"/>
  <c r="D600" i="21"/>
  <c r="F39" i="21"/>
  <c r="C261" i="21"/>
  <c r="C133" i="21"/>
  <c r="E514" i="21"/>
  <c r="C599" i="21"/>
  <c r="E673" i="21"/>
  <c r="D228" i="21"/>
  <c r="E39" i="21"/>
  <c r="F283" i="21"/>
  <c r="G136" i="21"/>
  <c r="D189" i="21"/>
  <c r="D556" i="21"/>
  <c r="F242" i="21"/>
  <c r="D628" i="21"/>
  <c r="B37" i="21"/>
  <c r="D411" i="21"/>
  <c r="C681" i="21"/>
  <c r="E640" i="21"/>
  <c r="C412" i="21"/>
  <c r="E113" i="21"/>
  <c r="D676" i="21"/>
  <c r="C675" i="21"/>
  <c r="E507" i="21"/>
  <c r="F113" i="21"/>
  <c r="D278" i="21"/>
  <c r="E627" i="21"/>
  <c r="C154" i="21"/>
  <c r="D512" i="21"/>
  <c r="C276" i="21"/>
  <c r="E543" i="21"/>
  <c r="C468" i="21"/>
  <c r="D469" i="21"/>
  <c r="D40" i="21"/>
  <c r="B154" i="21"/>
  <c r="E133" i="21"/>
  <c r="D225" i="21"/>
  <c r="D112" i="21"/>
  <c r="C459" i="21"/>
  <c r="C633" i="21"/>
  <c r="D92" i="21"/>
  <c r="D585" i="21"/>
  <c r="D281" i="21"/>
  <c r="E677" i="21"/>
  <c r="C73" i="21"/>
  <c r="C508" i="21"/>
  <c r="C58" i="21"/>
  <c r="B58" i="21"/>
  <c r="E675" i="21"/>
  <c r="C475" i="21"/>
  <c r="C638" i="21"/>
  <c r="B229" i="21"/>
  <c r="C626" i="21"/>
  <c r="G207" i="21"/>
  <c r="C156" i="21"/>
  <c r="E94" i="21"/>
  <c r="C628" i="21"/>
  <c r="D130" i="21"/>
  <c r="F131" i="21"/>
  <c r="D683" i="21"/>
  <c r="D501" i="21"/>
  <c r="B259" i="21"/>
  <c r="D305" i="21"/>
  <c r="B225" i="21"/>
  <c r="C547" i="21"/>
  <c r="C670" i="21"/>
  <c r="C92" i="21"/>
  <c r="D509" i="21"/>
  <c r="D303" i="21"/>
  <c r="C470" i="21"/>
  <c r="C410" i="21"/>
  <c r="E469" i="21"/>
  <c r="E596" i="21"/>
  <c r="D380" i="21"/>
  <c r="D547" i="21"/>
  <c r="D629" i="21"/>
  <c r="E95" i="21"/>
  <c r="G242" i="21"/>
  <c r="G245" i="21"/>
  <c r="C685" i="21"/>
  <c r="C550" i="21"/>
  <c r="C501" i="21"/>
  <c r="C282" i="21"/>
  <c r="D584" i="21"/>
  <c r="G11" i="21"/>
  <c r="D243" i="21"/>
  <c r="E672" i="21"/>
  <c r="B59" i="21"/>
  <c r="C189" i="21"/>
  <c r="C676" i="21"/>
  <c r="C590" i="21"/>
  <c r="D466" i="21"/>
  <c r="D415" i="21"/>
  <c r="E511" i="21"/>
  <c r="G113" i="21"/>
  <c r="C586" i="21"/>
  <c r="G278" i="21"/>
  <c r="C594" i="21"/>
  <c r="E639" i="21"/>
  <c r="E553" i="21"/>
  <c r="D463" i="21"/>
  <c r="F110" i="21"/>
  <c r="C174" i="21"/>
  <c r="E284" i="21"/>
  <c r="C173" i="21"/>
  <c r="C587" i="21"/>
  <c r="E516" i="21"/>
  <c r="D227" i="21"/>
  <c r="C559" i="21"/>
  <c r="E685" i="21"/>
  <c r="F93" i="21"/>
  <c r="D329" i="21"/>
  <c r="E550" i="21"/>
  <c r="C210" i="21"/>
  <c r="D640" i="21"/>
  <c r="C407" i="21"/>
  <c r="G110" i="21"/>
  <c r="C552" i="21"/>
  <c r="D592" i="21"/>
  <c r="C597" i="21"/>
  <c r="C278" i="21"/>
  <c r="E38" i="21"/>
  <c r="D542" i="21"/>
  <c r="E642" i="21"/>
  <c r="D670" i="21"/>
  <c r="E630" i="21"/>
  <c r="C548" i="21"/>
  <c r="D276" i="21"/>
  <c r="C260" i="21"/>
  <c r="G244" i="21"/>
  <c r="E474" i="21"/>
  <c r="F207" i="21"/>
  <c r="D555" i="21"/>
  <c r="D407" i="21"/>
  <c r="F279" i="21"/>
  <c r="E467" i="21"/>
  <c r="E132" i="21"/>
  <c r="C507" i="21"/>
  <c r="D335" i="21"/>
  <c r="D474" i="21"/>
  <c r="C668" i="21"/>
  <c r="E208" i="21"/>
  <c r="G115" i="21"/>
  <c r="D114" i="21"/>
  <c r="D439" i="21"/>
  <c r="C461" i="21"/>
  <c r="C76" i="21"/>
  <c r="E683" i="21"/>
  <c r="D552" i="21"/>
  <c r="D467" i="21"/>
  <c r="C642" i="21"/>
  <c r="E458" i="21"/>
  <c r="D594" i="21"/>
  <c r="G243" i="21"/>
  <c r="E278" i="21"/>
  <c r="E636" i="21"/>
  <c r="E676" i="21"/>
  <c r="D470" i="21"/>
  <c r="C671" i="21"/>
  <c r="D595" i="21"/>
  <c r="C546" i="21"/>
  <c r="G279" i="21"/>
  <c r="C334" i="21"/>
  <c r="C209" i="21"/>
  <c r="C244" i="21"/>
  <c r="C91" i="21"/>
  <c r="C585" i="21"/>
  <c r="E210" i="21"/>
  <c r="F280" i="21"/>
  <c r="C228" i="21"/>
  <c r="B153" i="21"/>
  <c r="E546" i="21"/>
  <c r="C136" i="21"/>
  <c r="D516" i="21"/>
  <c r="C511" i="21"/>
  <c r="C330" i="21"/>
  <c r="B261" i="21"/>
  <c r="C514" i="21"/>
  <c r="E508" i="21"/>
  <c r="C466" i="21"/>
  <c r="D95" i="21"/>
  <c r="D245" i="21"/>
  <c r="C226" i="21"/>
  <c r="C77" i="21"/>
  <c r="C263" i="21"/>
  <c r="D639" i="21"/>
  <c r="B157" i="21"/>
  <c r="C302" i="21"/>
  <c r="C411" i="21"/>
  <c r="B40" i="21"/>
  <c r="C283" i="21"/>
  <c r="F206" i="21"/>
  <c r="B155" i="21"/>
  <c r="D302" i="21"/>
  <c r="D242" i="21"/>
  <c r="D558" i="21"/>
  <c r="C311" i="21"/>
  <c r="G277" i="21"/>
  <c r="C433" i="21"/>
  <c r="C414" i="21"/>
  <c r="D473" i="21"/>
  <c r="F111" i="21"/>
  <c r="G276" i="21"/>
  <c r="E136" i="21"/>
  <c r="D90" i="21"/>
  <c r="D206" i="21"/>
  <c r="B74" i="21"/>
  <c r="E599" i="21"/>
  <c r="E92" i="21"/>
  <c r="E114" i="21"/>
  <c r="D461" i="21"/>
  <c r="D388" i="21"/>
  <c r="E471" i="21"/>
  <c r="E626" i="21"/>
  <c r="D515" i="21"/>
  <c r="C465" i="21"/>
  <c r="C592" i="21"/>
  <c r="C304" i="21"/>
  <c r="C37" i="21"/>
  <c r="D387" i="21"/>
  <c r="C406" i="21"/>
  <c r="D462" i="21"/>
  <c r="D633" i="21"/>
  <c r="D310" i="21"/>
  <c r="D280" i="21"/>
  <c r="B191" i="21"/>
  <c r="G281" i="21"/>
  <c r="C11" i="21"/>
  <c r="C438" i="21"/>
  <c r="C386" i="21"/>
  <c r="C192" i="21"/>
  <c r="E628" i="21"/>
  <c r="E548" i="21"/>
  <c r="B38" i="21"/>
  <c r="C637" i="21"/>
  <c r="C23" i="21"/>
  <c r="E473" i="21"/>
  <c r="E631" i="21"/>
  <c r="D630" i="21"/>
  <c r="D591" i="21"/>
  <c r="C20" i="21"/>
  <c r="G282" i="21"/>
  <c r="C41" i="21"/>
  <c r="B193" i="21"/>
  <c r="C542" i="21"/>
  <c r="D336" i="21"/>
  <c r="D546" i="21"/>
  <c r="C503" i="21"/>
  <c r="D438" i="21"/>
  <c r="E502" i="21"/>
  <c r="D472" i="21"/>
  <c r="D94" i="21"/>
  <c r="E501" i="21"/>
  <c r="E244" i="21"/>
  <c r="D414" i="21"/>
  <c r="D132" i="21"/>
  <c r="E472" i="21"/>
  <c r="C469" i="21"/>
  <c r="F210" i="21"/>
  <c r="D308" i="21"/>
  <c r="G210" i="21"/>
  <c r="D599" i="21"/>
  <c r="D441" i="21"/>
  <c r="E135" i="21"/>
  <c r="C635" i="21"/>
  <c r="C382" i="21"/>
  <c r="D513" i="21"/>
  <c r="D208" i="21"/>
  <c r="C473" i="21"/>
  <c r="C329" i="21"/>
  <c r="F115" i="21"/>
  <c r="E91" i="21"/>
  <c r="C306" i="21"/>
  <c r="D282" i="21"/>
  <c r="C243" i="21"/>
  <c r="B227" i="21"/>
  <c r="F40" i="21"/>
  <c r="G95" i="21"/>
  <c r="G135" i="21"/>
  <c r="D674" i="21"/>
  <c r="F134" i="21"/>
  <c r="G134" i="21"/>
  <c r="C95" i="21"/>
  <c r="G112" i="21"/>
  <c r="E558" i="21"/>
  <c r="C131" i="21"/>
  <c r="C437" i="21"/>
  <c r="D113" i="21"/>
  <c r="C331" i="21"/>
  <c r="D632" i="21"/>
  <c r="C467" i="21"/>
  <c r="E465" i="21"/>
  <c r="D543" i="21"/>
  <c r="C40" i="21"/>
  <c r="B56" i="21"/>
  <c r="C157" i="21"/>
  <c r="D506" i="21"/>
  <c r="C509" i="21"/>
  <c r="C74" i="21"/>
  <c r="C57" i="21"/>
  <c r="C555" i="21"/>
  <c r="E466" i="21"/>
  <c r="C281" i="21"/>
  <c r="C153" i="21"/>
  <c r="D511" i="21"/>
  <c r="E638" i="21"/>
  <c r="E504" i="21"/>
  <c r="C262" i="21"/>
  <c r="E461" i="21"/>
  <c r="E549" i="21"/>
  <c r="C229" i="21"/>
  <c r="C55" i="21"/>
  <c r="C193" i="21"/>
  <c r="C387" i="21"/>
  <c r="E680" i="21"/>
  <c r="E515" i="21"/>
  <c r="D307" i="21"/>
  <c r="E635" i="21"/>
  <c r="E601" i="21"/>
  <c r="D207" i="21"/>
  <c r="E280" i="21"/>
  <c r="C684" i="21"/>
  <c r="F208" i="21"/>
  <c r="D500" i="21"/>
  <c r="C627" i="21"/>
  <c r="E555" i="21"/>
  <c r="D637" i="21"/>
  <c r="C388" i="21"/>
  <c r="F244" i="21"/>
  <c r="C415" i="21"/>
  <c r="D385" i="21"/>
  <c r="E134" i="21"/>
  <c r="C543" i="21"/>
  <c r="E281" i="21"/>
  <c r="C385" i="21"/>
  <c r="E459" i="21"/>
  <c r="C22" i="21"/>
  <c r="G283" i="21"/>
  <c r="E629" i="21"/>
  <c r="C303" i="21"/>
  <c r="E554" i="21"/>
  <c r="F284" i="21"/>
  <c r="C432" i="21"/>
  <c r="E513" i="21"/>
  <c r="C672" i="21"/>
  <c r="D643" i="21"/>
  <c r="D211" i="21"/>
  <c r="D334" i="21"/>
  <c r="F281" i="21"/>
  <c r="E506" i="21"/>
  <c r="B175" i="21"/>
  <c r="C632" i="21"/>
  <c r="G91" i="21"/>
  <c r="B173" i="21"/>
  <c r="E111" i="21"/>
  <c r="C191" i="21"/>
  <c r="C132" i="21"/>
  <c r="C207" i="21"/>
  <c r="C259" i="21"/>
  <c r="E503" i="21"/>
  <c r="D412" i="21"/>
  <c r="F91" i="21"/>
  <c r="E585" i="21"/>
  <c r="F209" i="21"/>
  <c r="E93" i="21"/>
  <c r="D91" i="21"/>
  <c r="G206" i="21"/>
  <c r="F136" i="21"/>
  <c r="E681" i="21"/>
  <c r="D505" i="21"/>
  <c r="C510" i="21"/>
  <c r="C679" i="21"/>
  <c r="D460" i="21"/>
  <c r="C90" i="21"/>
  <c r="C436" i="21"/>
  <c r="C634" i="21"/>
  <c r="D277" i="21"/>
  <c r="D332" i="21"/>
  <c r="F276" i="21"/>
  <c r="D386" i="21"/>
  <c r="E556" i="21"/>
  <c r="D408" i="21"/>
  <c r="E464" i="21"/>
  <c r="D626" i="21"/>
  <c r="E112" i="21"/>
  <c r="D413" i="21"/>
  <c r="C381" i="21"/>
  <c r="C551" i="21"/>
  <c r="C409" i="21"/>
  <c r="C135" i="21"/>
  <c r="E559" i="21"/>
  <c r="D330" i="21"/>
  <c r="D677" i="21"/>
  <c r="E115" i="21"/>
  <c r="D508" i="21"/>
  <c r="D545" i="21"/>
  <c r="B41" i="21"/>
  <c r="D596" i="21"/>
  <c r="D279" i="21"/>
  <c r="C515" i="21"/>
  <c r="D598" i="21"/>
  <c r="C462" i="21"/>
  <c r="B174" i="21"/>
  <c r="D671" i="21"/>
  <c r="D136" i="21"/>
  <c r="E277" i="21"/>
  <c r="D684" i="21"/>
  <c r="G131" i="21"/>
  <c r="C114" i="21"/>
  <c r="F132" i="21"/>
  <c r="D672" i="21"/>
  <c r="E600" i="21"/>
  <c r="G284" i="21"/>
  <c r="C558" i="21"/>
  <c r="D229" i="21"/>
  <c r="C643" i="21"/>
  <c r="D283" i="21"/>
  <c r="C589" i="21"/>
  <c r="F90" i="21"/>
  <c r="D586" i="21"/>
  <c r="E557" i="21"/>
  <c r="C38" i="21"/>
  <c r="B192" i="21"/>
  <c r="E547" i="21"/>
  <c r="C56" i="21"/>
  <c r="C463" i="21"/>
  <c r="D110" i="21"/>
  <c r="C544" i="21"/>
  <c r="E542" i="21"/>
  <c r="E276" i="21"/>
  <c r="D502" i="21"/>
  <c r="B21" i="21"/>
  <c r="D636" i="21"/>
  <c r="D514" i="21"/>
  <c r="D682" i="21"/>
  <c r="D436" i="21"/>
  <c r="C630" i="21"/>
  <c r="E460" i="21"/>
  <c r="B77" i="21"/>
  <c r="E637" i="21"/>
  <c r="E591" i="21"/>
  <c r="C557" i="21"/>
  <c r="C175" i="21"/>
  <c r="E590" i="21"/>
  <c r="D133" i="21"/>
  <c r="G94" i="21"/>
  <c r="F41" i="21"/>
  <c r="C171" i="21"/>
  <c r="C59" i="21"/>
  <c r="F130" i="21"/>
  <c r="E245" i="21"/>
  <c r="E595" i="21"/>
  <c r="D437" i="21"/>
  <c r="C190" i="21"/>
  <c r="C441" i="21"/>
  <c r="C601" i="21"/>
  <c r="C384" i="21"/>
  <c r="D210" i="21"/>
  <c r="D111" i="21"/>
  <c r="E517" i="21"/>
  <c r="E597" i="21"/>
  <c r="E243" i="21"/>
  <c r="F282" i="21"/>
  <c r="D587" i="21"/>
  <c r="E90" i="21"/>
  <c r="C279" i="21"/>
  <c r="D459" i="21"/>
  <c r="C505" i="21"/>
  <c r="D193" i="21"/>
  <c r="C596" i="21"/>
  <c r="C225" i="21"/>
  <c r="B171" i="21"/>
  <c r="E669" i="21"/>
  <c r="D631" i="21"/>
  <c r="G114" i="21"/>
  <c r="E279" i="21"/>
  <c r="D553" i="21"/>
  <c r="D593" i="21"/>
  <c r="D680" i="21"/>
  <c r="D673" i="21"/>
  <c r="E668" i="21"/>
  <c r="D685" i="21"/>
  <c r="D464" i="21"/>
  <c r="D389" i="21"/>
  <c r="C383" i="21"/>
  <c r="D333" i="21"/>
  <c r="D589" i="21"/>
  <c r="C439" i="21"/>
  <c r="C337" i="21"/>
  <c r="C336" i="21"/>
  <c r="E283" i="21"/>
  <c r="F95" i="21"/>
  <c r="D135" i="21"/>
  <c r="D406" i="21"/>
  <c r="E552" i="21"/>
  <c r="G90" i="21"/>
  <c r="D458" i="21"/>
  <c r="F92" i="21"/>
  <c r="G280" i="21"/>
  <c r="C636" i="21"/>
  <c r="D507" i="21"/>
  <c r="D11" i="21"/>
  <c r="C367" i="21" l="1"/>
  <c r="E367" i="21"/>
  <c r="D376" i="21"/>
  <c r="E414" i="21"/>
  <c r="E427" i="21" s="1"/>
  <c r="C427" i="21"/>
  <c r="E387" i="21"/>
  <c r="E400" i="21" s="1"/>
  <c r="C400" i="21"/>
  <c r="D262" i="21"/>
  <c r="D271" i="21" s="1"/>
  <c r="D367" i="21"/>
  <c r="E376" i="21"/>
  <c r="C376" i="21"/>
  <c r="D318" i="21"/>
  <c r="D525" i="21"/>
  <c r="D690" i="21"/>
  <c r="D55" i="21"/>
  <c r="D64" i="21" s="1"/>
  <c r="C607" i="21"/>
  <c r="F586" i="21"/>
  <c r="F607" i="21" s="1"/>
  <c r="D137" i="21"/>
  <c r="D148" i="21" s="1"/>
  <c r="D695" i="21"/>
  <c r="C656" i="21"/>
  <c r="F635" i="21"/>
  <c r="F656" i="21" s="1"/>
  <c r="F584" i="21"/>
  <c r="C605" i="21"/>
  <c r="C453" i="21"/>
  <c r="E440" i="21"/>
  <c r="E453" i="21" s="1"/>
  <c r="D662" i="21"/>
  <c r="G37" i="21"/>
  <c r="G46" i="21" s="1"/>
  <c r="D697" i="21"/>
  <c r="D426" i="21"/>
  <c r="C341" i="21"/>
  <c r="E328" i="21"/>
  <c r="E341" i="21" s="1"/>
  <c r="C448" i="21"/>
  <c r="E435" i="21"/>
  <c r="E448" i="21" s="1"/>
  <c r="C528" i="21"/>
  <c r="F507" i="21"/>
  <c r="D524" i="21"/>
  <c r="F513" i="21"/>
  <c r="C534" i="21"/>
  <c r="F550" i="21"/>
  <c r="F571" i="21" s="1"/>
  <c r="C571" i="21"/>
  <c r="E137" i="21"/>
  <c r="E146" i="21" s="1"/>
  <c r="C375" i="21"/>
  <c r="E375" i="21"/>
  <c r="C324" i="21"/>
  <c r="E311" i="21"/>
  <c r="E324" i="21" s="1"/>
  <c r="D73" i="21"/>
  <c r="D82" i="21" s="1"/>
  <c r="D481" i="21"/>
  <c r="D567" i="21"/>
  <c r="F466" i="21"/>
  <c r="F487" i="21" s="1"/>
  <c r="C487" i="21"/>
  <c r="D528" i="21"/>
  <c r="D173" i="21"/>
  <c r="D182" i="21" s="1"/>
  <c r="E531" i="21"/>
  <c r="D489" i="21"/>
  <c r="C567" i="21"/>
  <c r="F546" i="21"/>
  <c r="F567" i="21" s="1"/>
  <c r="E526" i="21"/>
  <c r="C578" i="21"/>
  <c r="F557" i="21"/>
  <c r="F578" i="21" s="1"/>
  <c r="D651" i="21"/>
  <c r="D263" i="21"/>
  <c r="D272" i="21" s="1"/>
  <c r="D663" i="21"/>
  <c r="C538" i="21"/>
  <c r="F517" i="21"/>
  <c r="C697" i="21"/>
  <c r="F676" i="21"/>
  <c r="F697" i="21" s="1"/>
  <c r="C246" i="21"/>
  <c r="C254" i="21" s="1"/>
  <c r="D447" i="21"/>
  <c r="E534" i="21"/>
  <c r="D563" i="21"/>
  <c r="F96" i="21"/>
  <c r="F103" i="21" s="1"/>
  <c r="C521" i="21"/>
  <c r="D57" i="21"/>
  <c r="D66" i="21" s="1"/>
  <c r="E496" i="21"/>
  <c r="E482" i="21"/>
  <c r="G246" i="21"/>
  <c r="G254" i="21" s="1"/>
  <c r="E664" i="21"/>
  <c r="C574" i="21"/>
  <c r="F553" i="21"/>
  <c r="F574" i="21" s="1"/>
  <c r="D620" i="21"/>
  <c r="F549" i="21"/>
  <c r="F570" i="21" s="1"/>
  <c r="C570" i="21"/>
  <c r="E568" i="21"/>
  <c r="E706" i="21"/>
  <c r="D218" i="21"/>
  <c r="E525" i="21"/>
  <c r="C657" i="21"/>
  <c r="F636" i="21"/>
  <c r="F657" i="21" s="1"/>
  <c r="E566" i="21"/>
  <c r="F643" i="21"/>
  <c r="F664" i="21" s="1"/>
  <c r="C664" i="21"/>
  <c r="D491" i="21"/>
  <c r="E663" i="21"/>
  <c r="F548" i="21"/>
  <c r="F569" i="21" s="1"/>
  <c r="C569" i="21"/>
  <c r="D577" i="21"/>
  <c r="E705" i="21"/>
  <c r="E656" i="21"/>
  <c r="F673" i="21"/>
  <c r="F694" i="21" s="1"/>
  <c r="C694" i="21"/>
  <c r="E386" i="21"/>
  <c r="E399" i="21" s="1"/>
  <c r="C399" i="21"/>
  <c r="D692" i="21"/>
  <c r="E698" i="21"/>
  <c r="E614" i="21"/>
  <c r="E229" i="21"/>
  <c r="E238" i="21" s="1"/>
  <c r="C652" i="21"/>
  <c r="F631" i="21"/>
  <c r="F652" i="21" s="1"/>
  <c r="D77" i="21"/>
  <c r="D86" i="21" s="1"/>
  <c r="D74" i="21"/>
  <c r="D83" i="21" s="1"/>
  <c r="C402" i="21"/>
  <c r="E389" i="21"/>
  <c r="E402" i="21" s="1"/>
  <c r="E538" i="21"/>
  <c r="D702" i="21"/>
  <c r="D566" i="21"/>
  <c r="D402" i="21"/>
  <c r="E694" i="21"/>
  <c r="C618" i="21"/>
  <c r="F597" i="21"/>
  <c r="F618" i="21" s="1"/>
  <c r="D619" i="21"/>
  <c r="F467" i="21"/>
  <c r="F488" i="21" s="1"/>
  <c r="C488" i="21"/>
  <c r="C137" i="21"/>
  <c r="C148" i="21" s="1"/>
  <c r="D622" i="21"/>
  <c r="D315" i="21"/>
  <c r="E373" i="21"/>
  <c r="C373" i="21"/>
  <c r="E619" i="21"/>
  <c r="E410" i="21"/>
  <c r="E423" i="21" s="1"/>
  <c r="C423" i="21"/>
  <c r="C343" i="21"/>
  <c r="E330" i="21"/>
  <c r="E343" i="21" s="1"/>
  <c r="E537" i="21"/>
  <c r="D565" i="21"/>
  <c r="E689" i="21"/>
  <c r="D23" i="21"/>
  <c r="D32" i="21" s="1"/>
  <c r="D483" i="21"/>
  <c r="C345" i="21"/>
  <c r="E332" i="21"/>
  <c r="E345" i="21" s="1"/>
  <c r="D399" i="21"/>
  <c r="E485" i="21"/>
  <c r="D575" i="21"/>
  <c r="E409" i="21"/>
  <c r="E422" i="21" s="1"/>
  <c r="C422" i="21"/>
  <c r="C315" i="21"/>
  <c r="E302" i="21"/>
  <c r="E315" i="21" s="1"/>
  <c r="D427" i="21"/>
  <c r="C526" i="21"/>
  <c r="F505" i="21"/>
  <c r="G116" i="21"/>
  <c r="G122" i="21" s="1"/>
  <c r="D425" i="21"/>
  <c r="E490" i="21"/>
  <c r="C576" i="21"/>
  <c r="F555" i="21"/>
  <c r="F576" i="21" s="1"/>
  <c r="D568" i="21"/>
  <c r="E226" i="21"/>
  <c r="E235" i="21" s="1"/>
  <c r="E439" i="21"/>
  <c r="E452" i="21" s="1"/>
  <c r="C452" i="21"/>
  <c r="D526" i="21"/>
  <c r="E617" i="21"/>
  <c r="D217" i="21"/>
  <c r="F632" i="21"/>
  <c r="F653" i="21" s="1"/>
  <c r="C653" i="21"/>
  <c r="D488" i="21"/>
  <c r="C650" i="21"/>
  <c r="F629" i="21"/>
  <c r="F650" i="21" s="1"/>
  <c r="C272" i="21"/>
  <c r="C621" i="21"/>
  <c r="F600" i="21"/>
  <c r="F621" i="21" s="1"/>
  <c r="D617" i="21"/>
  <c r="D699" i="21"/>
  <c r="F474" i="21"/>
  <c r="F495" i="21" s="1"/>
  <c r="C495" i="21"/>
  <c r="E693" i="21"/>
  <c r="C619" i="21"/>
  <c r="F598" i="21"/>
  <c r="F619" i="21" s="1"/>
  <c r="E575" i="21"/>
  <c r="D21" i="21"/>
  <c r="D30" i="21" s="1"/>
  <c r="D530" i="21"/>
  <c r="D319" i="21"/>
  <c r="D614" i="21"/>
  <c r="D621" i="21"/>
  <c r="E696" i="21"/>
  <c r="D20" i="21"/>
  <c r="D29" i="21" s="1"/>
  <c r="E692" i="21"/>
  <c r="C489" i="21"/>
  <c r="F468" i="21"/>
  <c r="F489" i="21" s="1"/>
  <c r="E576" i="21"/>
  <c r="G96" i="21"/>
  <c r="G106" i="21" s="1"/>
  <c r="E563" i="21"/>
  <c r="E329" i="21"/>
  <c r="E342" i="21" s="1"/>
  <c r="C342" i="21"/>
  <c r="E610" i="21"/>
  <c r="E96" i="21"/>
  <c r="E106" i="21" s="1"/>
  <c r="D398" i="21"/>
  <c r="D350" i="21"/>
  <c r="E565" i="21"/>
  <c r="D536" i="21"/>
  <c r="D572" i="21"/>
  <c r="F677" i="21"/>
  <c r="F698" i="21" s="1"/>
  <c r="C698" i="21"/>
  <c r="F547" i="21"/>
  <c r="F568" i="21" s="1"/>
  <c r="C568" i="21"/>
  <c r="D451" i="21"/>
  <c r="D449" i="21"/>
  <c r="E569" i="21"/>
  <c r="F512" i="21"/>
  <c r="C533" i="21"/>
  <c r="E536" i="21"/>
  <c r="D76" i="21"/>
  <c r="D85" i="21" s="1"/>
  <c r="D401" i="21"/>
  <c r="D664" i="21"/>
  <c r="F502" i="21"/>
  <c r="C523" i="21"/>
  <c r="D346" i="21"/>
  <c r="D322" i="21"/>
  <c r="C655" i="21"/>
  <c r="F634" i="21"/>
  <c r="F655" i="21" s="1"/>
  <c r="E580" i="21"/>
  <c r="D341" i="21"/>
  <c r="E564" i="21"/>
  <c r="E615" i="21"/>
  <c r="E433" i="21"/>
  <c r="E446" i="21" s="1"/>
  <c r="C446" i="21"/>
  <c r="E193" i="21"/>
  <c r="E202" i="21" s="1"/>
  <c r="E116" i="21"/>
  <c r="E126" i="21" s="1"/>
  <c r="C484" i="21"/>
  <c r="F463" i="21"/>
  <c r="F484" i="21" s="1"/>
  <c r="D484" i="21"/>
  <c r="D531" i="21"/>
  <c r="C401" i="21"/>
  <c r="E388" i="21"/>
  <c r="E401" i="21" s="1"/>
  <c r="D345" i="21"/>
  <c r="C702" i="21"/>
  <c r="F681" i="21"/>
  <c r="F702" i="21" s="1"/>
  <c r="E611" i="21"/>
  <c r="D375" i="21"/>
  <c r="C572" i="21"/>
  <c r="F551" i="21"/>
  <c r="F572" i="21" s="1"/>
  <c r="D580" i="21"/>
  <c r="E662" i="21"/>
  <c r="D216" i="21"/>
  <c r="E413" i="21"/>
  <c r="E426" i="21" s="1"/>
  <c r="C426" i="21"/>
  <c r="E491" i="21"/>
  <c r="C530" i="21"/>
  <c r="F509" i="21"/>
  <c r="D570" i="21"/>
  <c r="E661" i="21"/>
  <c r="E334" i="21"/>
  <c r="E347" i="21" s="1"/>
  <c r="C347" i="21"/>
  <c r="C622" i="21"/>
  <c r="F601" i="21"/>
  <c r="F622" i="21" s="1"/>
  <c r="E700" i="21"/>
  <c r="E436" i="21"/>
  <c r="E449" i="21" s="1"/>
  <c r="C449" i="21"/>
  <c r="F685" i="21"/>
  <c r="F706" i="21" s="1"/>
  <c r="C706" i="21"/>
  <c r="E227" i="21"/>
  <c r="E236" i="21" s="1"/>
  <c r="D529" i="21"/>
  <c r="E579" i="21"/>
  <c r="D615" i="21"/>
  <c r="E303" i="21"/>
  <c r="E316" i="21" s="1"/>
  <c r="C316" i="21"/>
  <c r="D534" i="21"/>
  <c r="C649" i="21"/>
  <c r="F628" i="21"/>
  <c r="F649" i="21" s="1"/>
  <c r="G39" i="21"/>
  <c r="G48" i="21" s="1"/>
  <c r="F589" i="21"/>
  <c r="F610" i="21" s="1"/>
  <c r="C610" i="21"/>
  <c r="D487" i="21"/>
  <c r="D616" i="21"/>
  <c r="D649" i="21"/>
  <c r="E612" i="21"/>
  <c r="D579" i="21"/>
  <c r="D259" i="21"/>
  <c r="D268" i="21" s="1"/>
  <c r="D22" i="21"/>
  <c r="D31" i="21" s="1"/>
  <c r="D538" i="21"/>
  <c r="F538" i="21" s="1"/>
  <c r="E613" i="21"/>
  <c r="E650" i="21"/>
  <c r="D704" i="21"/>
  <c r="D700" i="21"/>
  <c r="D450" i="21"/>
  <c r="D689" i="21"/>
  <c r="E521" i="21"/>
  <c r="C318" i="21"/>
  <c r="E305" i="21"/>
  <c r="E318" i="21" s="1"/>
  <c r="C349" i="21"/>
  <c r="E336" i="21"/>
  <c r="E349" i="21" s="1"/>
  <c r="C606" i="21"/>
  <c r="F585" i="21"/>
  <c r="F606" i="21" s="1"/>
  <c r="D648" i="21"/>
  <c r="E660" i="21"/>
  <c r="C529" i="21"/>
  <c r="F508" i="21"/>
  <c r="E608" i="21"/>
  <c r="D174" i="21"/>
  <c r="D183" i="21" s="1"/>
  <c r="E480" i="21"/>
  <c r="D652" i="21"/>
  <c r="C704" i="21"/>
  <c r="F683" i="21"/>
  <c r="F704" i="21" s="1"/>
  <c r="D238" i="21"/>
  <c r="F679" i="21"/>
  <c r="F700" i="21" s="1"/>
  <c r="C700" i="21"/>
  <c r="E246" i="21"/>
  <c r="E254" i="21" s="1"/>
  <c r="E529" i="21"/>
  <c r="D349" i="21"/>
  <c r="E308" i="21"/>
  <c r="E321" i="21" s="1"/>
  <c r="C321" i="21"/>
  <c r="D533" i="21"/>
  <c r="F554" i="21"/>
  <c r="F575" i="21" s="1"/>
  <c r="C575" i="21"/>
  <c r="C348" i="21"/>
  <c r="E335" i="21"/>
  <c r="E348" i="21" s="1"/>
  <c r="D485" i="21"/>
  <c r="E652" i="21"/>
  <c r="G102" i="21"/>
  <c r="D373" i="21"/>
  <c r="E697" i="21"/>
  <c r="D423" i="21"/>
  <c r="C445" i="21"/>
  <c r="E432" i="21"/>
  <c r="E445" i="21" s="1"/>
  <c r="C689" i="21"/>
  <c r="F668" i="21"/>
  <c r="F689" i="21" s="1"/>
  <c r="D428" i="21"/>
  <c r="C580" i="21"/>
  <c r="F559" i="21"/>
  <c r="F580" i="21" s="1"/>
  <c r="E691" i="21"/>
  <c r="F596" i="21"/>
  <c r="F617" i="21" s="1"/>
  <c r="C617" i="21"/>
  <c r="E577" i="21"/>
  <c r="D613" i="21"/>
  <c r="F515" i="21"/>
  <c r="C536" i="21"/>
  <c r="F536" i="21" s="1"/>
  <c r="F638" i="21"/>
  <c r="F659" i="21" s="1"/>
  <c r="C659" i="21"/>
  <c r="E306" i="21"/>
  <c r="E319" i="21" s="1"/>
  <c r="C319" i="21"/>
  <c r="E192" i="21"/>
  <c r="E201" i="21" s="1"/>
  <c r="E489" i="21"/>
  <c r="E659" i="21"/>
  <c r="C447" i="21"/>
  <c r="E434" i="21"/>
  <c r="E447" i="21" s="1"/>
  <c r="D157" i="21"/>
  <c r="D166" i="21" s="1"/>
  <c r="D323" i="21"/>
  <c r="F587" i="21"/>
  <c r="F608" i="21" s="1"/>
  <c r="C608" i="21"/>
  <c r="C615" i="21"/>
  <c r="F594" i="21"/>
  <c r="F615" i="21" s="1"/>
  <c r="D694" i="21"/>
  <c r="F543" i="21"/>
  <c r="F564" i="21" s="1"/>
  <c r="C564" i="21"/>
  <c r="D154" i="21"/>
  <c r="D163" i="21" s="1"/>
  <c r="E481" i="21"/>
  <c r="D320" i="21"/>
  <c r="E651" i="21"/>
  <c r="C145" i="21"/>
  <c r="C397" i="21"/>
  <c r="E384" i="21"/>
  <c r="E397" i="21" s="1"/>
  <c r="D564" i="21"/>
  <c r="E655" i="21"/>
  <c r="C612" i="21"/>
  <c r="F591" i="21"/>
  <c r="F612" i="21" s="1"/>
  <c r="D175" i="21"/>
  <c r="D184" i="21" s="1"/>
  <c r="E703" i="21"/>
  <c r="D480" i="21"/>
  <c r="C658" i="21"/>
  <c r="F637" i="21"/>
  <c r="F658" i="21" s="1"/>
  <c r="F633" i="21"/>
  <c r="F654" i="21" s="1"/>
  <c r="C654" i="21"/>
  <c r="F137" i="21"/>
  <c r="F148" i="21" s="1"/>
  <c r="D698" i="21"/>
  <c r="D215" i="21"/>
  <c r="D344" i="21"/>
  <c r="C620" i="21"/>
  <c r="F599" i="21"/>
  <c r="F620" i="21" s="1"/>
  <c r="F470" i="21"/>
  <c r="F491" i="21" s="1"/>
  <c r="C491" i="21"/>
  <c r="E606" i="21"/>
  <c r="D523" i="21"/>
  <c r="D653" i="21"/>
  <c r="D609" i="21"/>
  <c r="C86" i="21"/>
  <c r="C420" i="21"/>
  <c r="E407" i="21"/>
  <c r="E420" i="21" s="1"/>
  <c r="D618" i="21"/>
  <c r="E621" i="21"/>
  <c r="E570" i="21"/>
  <c r="D155" i="21"/>
  <c r="D164" i="21" s="1"/>
  <c r="C532" i="21"/>
  <c r="F511" i="21"/>
  <c r="D611" i="21"/>
  <c r="F640" i="21"/>
  <c r="F661" i="21" s="1"/>
  <c r="C661" i="21"/>
  <c r="F627" i="21"/>
  <c r="F648" i="21" s="1"/>
  <c r="C648" i="21"/>
  <c r="E530" i="21"/>
  <c r="D347" i="21"/>
  <c r="C419" i="21"/>
  <c r="E406" i="21"/>
  <c r="E419" i="21" s="1"/>
  <c r="C183" i="21"/>
  <c r="C421" i="21"/>
  <c r="E408" i="21"/>
  <c r="E421" i="21" s="1"/>
  <c r="C537" i="21"/>
  <c r="F516" i="21"/>
  <c r="D421" i="21"/>
  <c r="F595" i="21"/>
  <c r="F616" i="21" s="1"/>
  <c r="C616" i="21"/>
  <c r="G40" i="21"/>
  <c r="F49" i="21" s="1"/>
  <c r="E252" i="21"/>
  <c r="D422" i="21"/>
  <c r="E618" i="21"/>
  <c r="E567" i="21"/>
  <c r="E380" i="21"/>
  <c r="E393" i="21" s="1"/>
  <c r="C393" i="21"/>
  <c r="E524" i="21"/>
  <c r="C565" i="21"/>
  <c r="F544" i="21"/>
  <c r="F565" i="21" s="1"/>
  <c r="C66" i="21"/>
  <c r="C577" i="21"/>
  <c r="F556" i="21"/>
  <c r="F577" i="21" s="1"/>
  <c r="C346" i="21"/>
  <c r="E333" i="21"/>
  <c r="E346" i="21" s="1"/>
  <c r="G41" i="21"/>
  <c r="G50" i="21" s="1"/>
  <c r="E702" i="21"/>
  <c r="D393" i="21"/>
  <c r="D453" i="21"/>
  <c r="D573" i="21"/>
  <c r="E654" i="21"/>
  <c r="E142" i="21"/>
  <c r="D493" i="21"/>
  <c r="D703" i="21"/>
  <c r="D655" i="21"/>
  <c r="C705" i="21"/>
  <c r="F684" i="21"/>
  <c r="F705" i="21" s="1"/>
  <c r="E437" i="21"/>
  <c r="E450" i="21" s="1"/>
  <c r="C450" i="21"/>
  <c r="E609" i="21"/>
  <c r="D659" i="21"/>
  <c r="D574" i="21"/>
  <c r="C494" i="21"/>
  <c r="F473" i="21"/>
  <c r="F494" i="21" s="1"/>
  <c r="D610" i="21"/>
  <c r="D490" i="21"/>
  <c r="C146" i="21"/>
  <c r="C482" i="21"/>
  <c r="F461" i="21"/>
  <c r="F482" i="21" s="1"/>
  <c r="E605" i="21"/>
  <c r="C211" i="21"/>
  <c r="C219" i="21" s="1"/>
  <c r="F682" i="21"/>
  <c r="F703" i="21" s="1"/>
  <c r="C703" i="21"/>
  <c r="E225" i="21"/>
  <c r="E234" i="21" s="1"/>
  <c r="D445" i="21"/>
  <c r="D608" i="21"/>
  <c r="C490" i="21"/>
  <c r="F469" i="21"/>
  <c r="F490" i="21" s="1"/>
  <c r="D58" i="21"/>
  <c r="D67" i="21" s="1"/>
  <c r="D143" i="21"/>
  <c r="D420" i="21"/>
  <c r="E412" i="21"/>
  <c r="E425" i="21" s="1"/>
  <c r="C425" i="21"/>
  <c r="E573" i="21"/>
  <c r="F514" i="21"/>
  <c r="C535" i="21"/>
  <c r="C285" i="21"/>
  <c r="C295" i="21" s="1"/>
  <c r="C525" i="21"/>
  <c r="F504" i="21"/>
  <c r="E701" i="21"/>
  <c r="D569" i="21"/>
  <c r="D394" i="21"/>
  <c r="E415" i="21"/>
  <c r="E428" i="21" s="1"/>
  <c r="C428" i="21"/>
  <c r="E690" i="21"/>
  <c r="G104" i="21"/>
  <c r="C374" i="21"/>
  <c r="E374" i="21"/>
  <c r="E647" i="21"/>
  <c r="D219" i="21"/>
  <c r="C253" i="21"/>
  <c r="E532" i="21"/>
  <c r="E495" i="21"/>
  <c r="D424" i="21"/>
  <c r="E147" i="21"/>
  <c r="E381" i="21"/>
  <c r="E394" i="21" s="1"/>
  <c r="C394" i="21"/>
  <c r="C524" i="21"/>
  <c r="F524" i="21" s="1"/>
  <c r="F503" i="21"/>
  <c r="E479" i="21"/>
  <c r="D578" i="21"/>
  <c r="F672" i="21"/>
  <c r="F693" i="21" s="1"/>
  <c r="C693" i="21"/>
  <c r="E649" i="21"/>
  <c r="E484" i="21"/>
  <c r="D494" i="21"/>
  <c r="E695" i="21"/>
  <c r="E382" i="21"/>
  <c r="E395" i="21" s="1"/>
  <c r="C395" i="21"/>
  <c r="D482" i="21"/>
  <c r="C454" i="21"/>
  <c r="E441" i="21"/>
  <c r="E454" i="21" s="1"/>
  <c r="F105" i="21"/>
  <c r="C96" i="21"/>
  <c r="C100" i="21" s="1"/>
  <c r="F458" i="21"/>
  <c r="F479" i="21" s="1"/>
  <c r="C479" i="21"/>
  <c r="C143" i="21"/>
  <c r="G211" i="21"/>
  <c r="G215" i="21" s="1"/>
  <c r="E571" i="21"/>
  <c r="D607" i="21"/>
  <c r="C451" i="21"/>
  <c r="E438" i="21"/>
  <c r="E451" i="21" s="1"/>
  <c r="C699" i="21"/>
  <c r="F678" i="21"/>
  <c r="F699" i="21" s="1"/>
  <c r="G105" i="21"/>
  <c r="D324" i="21"/>
  <c r="C662" i="21"/>
  <c r="F641" i="21"/>
  <c r="F662" i="21" s="1"/>
  <c r="C611" i="21"/>
  <c r="F590" i="21"/>
  <c r="F611" i="21" s="1"/>
  <c r="D172" i="21"/>
  <c r="D181" i="21" s="1"/>
  <c r="E648" i="21"/>
  <c r="E622" i="21"/>
  <c r="E304" i="21"/>
  <c r="E317" i="21" s="1"/>
  <c r="C317" i="21"/>
  <c r="E574" i="21"/>
  <c r="D342" i="21"/>
  <c r="C522" i="21"/>
  <c r="F501" i="21"/>
  <c r="D374" i="21"/>
  <c r="C184" i="21"/>
  <c r="D612" i="21"/>
  <c r="D454" i="21"/>
  <c r="D285" i="21"/>
  <c r="D289" i="21" s="1"/>
  <c r="F246" i="21"/>
  <c r="F250" i="21" s="1"/>
  <c r="E483" i="21"/>
  <c r="E310" i="21"/>
  <c r="E323" i="21" s="1"/>
  <c r="C323" i="21"/>
  <c r="D527" i="21"/>
  <c r="E653" i="21"/>
  <c r="D56" i="21"/>
  <c r="D65" i="21" s="1"/>
  <c r="D260" i="21"/>
  <c r="D269" i="21" s="1"/>
  <c r="C614" i="21"/>
  <c r="F593" i="21"/>
  <c r="F614" i="21" s="1"/>
  <c r="E125" i="21"/>
  <c r="C251" i="21"/>
  <c r="E385" i="21"/>
  <c r="E398" i="21" s="1"/>
  <c r="C398" i="21"/>
  <c r="E620" i="21"/>
  <c r="E616" i="21"/>
  <c r="D156" i="21"/>
  <c r="D165" i="21" s="1"/>
  <c r="C64" i="21"/>
  <c r="F460" i="21"/>
  <c r="F481" i="21" s="1"/>
  <c r="C481" i="21"/>
  <c r="E383" i="21"/>
  <c r="E396" i="21" s="1"/>
  <c r="C396" i="21"/>
  <c r="D696" i="21"/>
  <c r="E191" i="21"/>
  <c r="E200" i="21" s="1"/>
  <c r="C692" i="21"/>
  <c r="F671" i="21"/>
  <c r="F692" i="21" s="1"/>
  <c r="D448" i="21"/>
  <c r="E658" i="21"/>
  <c r="E494" i="21"/>
  <c r="D246" i="21"/>
  <c r="D254" i="21" s="1"/>
  <c r="D656" i="21"/>
  <c r="E307" i="21"/>
  <c r="E320" i="21" s="1"/>
  <c r="C320" i="21"/>
  <c r="D647" i="21"/>
  <c r="D522" i="21"/>
  <c r="D171" i="21"/>
  <c r="D180" i="21" s="1"/>
  <c r="D261" i="21"/>
  <c r="D270" i="21" s="1"/>
  <c r="E190" i="21"/>
  <c r="E199" i="21" s="1"/>
  <c r="D705" i="21"/>
  <c r="D532" i="21"/>
  <c r="F626" i="21"/>
  <c r="F647" i="21" s="1"/>
  <c r="C647" i="21"/>
  <c r="D75" i="21"/>
  <c r="D84" i="21" s="1"/>
  <c r="E189" i="21"/>
  <c r="B198" i="21" s="1"/>
  <c r="F472" i="21"/>
  <c r="F493" i="21" s="1"/>
  <c r="C493" i="21"/>
  <c r="E533" i="21"/>
  <c r="E337" i="21"/>
  <c r="E350" i="21" s="1"/>
  <c r="C350" i="21"/>
  <c r="C531" i="21"/>
  <c r="F510" i="21"/>
  <c r="C424" i="21"/>
  <c r="E411" i="21"/>
  <c r="E424" i="21" s="1"/>
  <c r="E578" i="21"/>
  <c r="C483" i="21"/>
  <c r="F462" i="21"/>
  <c r="F483" i="21" s="1"/>
  <c r="E486" i="21"/>
  <c r="D396" i="21"/>
  <c r="C579" i="21"/>
  <c r="F558" i="21"/>
  <c r="F579" i="21" s="1"/>
  <c r="D654" i="21"/>
  <c r="D650" i="21"/>
  <c r="E49" i="21"/>
  <c r="D59" i="21"/>
  <c r="B68" i="21" s="1"/>
  <c r="F542" i="21"/>
  <c r="F563" i="21" s="1"/>
  <c r="C563" i="21"/>
  <c r="D535" i="21"/>
  <c r="G101" i="21"/>
  <c r="C663" i="21"/>
  <c r="F642" i="21"/>
  <c r="F663" i="21" s="1"/>
  <c r="C291" i="21"/>
  <c r="D706" i="21"/>
  <c r="E535" i="21"/>
  <c r="D606" i="21"/>
  <c r="D446" i="21"/>
  <c r="E487" i="21"/>
  <c r="E657" i="21"/>
  <c r="C660" i="21"/>
  <c r="F639" i="21"/>
  <c r="F660" i="21" s="1"/>
  <c r="D321" i="21"/>
  <c r="D495" i="21"/>
  <c r="E607" i="21"/>
  <c r="D657" i="21"/>
  <c r="E144" i="21"/>
  <c r="D236" i="21"/>
  <c r="E228" i="21"/>
  <c r="E237" i="21" s="1"/>
  <c r="D202" i="21"/>
  <c r="D537" i="21"/>
  <c r="F552" i="21"/>
  <c r="F573" i="21" s="1"/>
  <c r="C573" i="21"/>
  <c r="F101" i="21"/>
  <c r="C344" i="21"/>
  <c r="E331" i="21"/>
  <c r="E344" i="21" s="1"/>
  <c r="C496" i="21"/>
  <c r="F475" i="21"/>
  <c r="F496" i="21" s="1"/>
  <c r="C492" i="21"/>
  <c r="F471" i="21"/>
  <c r="F492" i="21" s="1"/>
  <c r="E101" i="21"/>
  <c r="E145" i="21"/>
  <c r="E528" i="21"/>
  <c r="D658" i="21"/>
  <c r="E488" i="21"/>
  <c r="D571" i="21"/>
  <c r="C690" i="21"/>
  <c r="F669" i="21"/>
  <c r="F690" i="21" s="1"/>
  <c r="D660" i="21"/>
  <c r="E522" i="21"/>
  <c r="E699" i="21"/>
  <c r="D701" i="21"/>
  <c r="E572" i="21"/>
  <c r="C322" i="21"/>
  <c r="E309" i="21"/>
  <c r="E322" i="21" s="1"/>
  <c r="F630" i="21"/>
  <c r="F651" i="21" s="1"/>
  <c r="C651" i="21"/>
  <c r="G38" i="21"/>
  <c r="B47" i="21" s="1"/>
  <c r="D691" i="21"/>
  <c r="C701" i="21"/>
  <c r="F680" i="21"/>
  <c r="F701" i="21" s="1"/>
  <c r="C486" i="21"/>
  <c r="F465" i="21"/>
  <c r="F486" i="21" s="1"/>
  <c r="E211" i="21"/>
  <c r="E220" i="21" s="1"/>
  <c r="D486" i="21"/>
  <c r="E527" i="21"/>
  <c r="E704" i="21"/>
  <c r="F464" i="21"/>
  <c r="F485" i="21" s="1"/>
  <c r="C485" i="21"/>
  <c r="D153" i="21"/>
  <c r="D162" i="21" s="1"/>
  <c r="F459" i="21"/>
  <c r="F480" i="21" s="1"/>
  <c r="C480" i="21"/>
  <c r="D496" i="21"/>
  <c r="D492" i="21"/>
  <c r="C116" i="21"/>
  <c r="C126" i="21" s="1"/>
  <c r="D96" i="21"/>
  <c r="D106" i="21" s="1"/>
  <c r="D348" i="21"/>
  <c r="G285" i="21"/>
  <c r="G298" i="21" s="1"/>
  <c r="D316" i="21"/>
  <c r="D19" i="21"/>
  <c r="D28" i="21" s="1"/>
  <c r="C696" i="21"/>
  <c r="F675" i="21"/>
  <c r="F696" i="21" s="1"/>
  <c r="E285" i="21"/>
  <c r="E293" i="21" s="1"/>
  <c r="F588" i="21"/>
  <c r="F609" i="21" s="1"/>
  <c r="C609" i="21"/>
  <c r="D317" i="21"/>
  <c r="C235" i="21"/>
  <c r="E523" i="21"/>
  <c r="D661" i="21"/>
  <c r="D693" i="21"/>
  <c r="D400" i="21"/>
  <c r="F211" i="21"/>
  <c r="F220" i="21" s="1"/>
  <c r="D397" i="21"/>
  <c r="D343" i="21"/>
  <c r="D235" i="21"/>
  <c r="D479" i="21"/>
  <c r="D521" i="21"/>
  <c r="F500" i="21"/>
  <c r="D576" i="21"/>
  <c r="C691" i="21"/>
  <c r="F670" i="21"/>
  <c r="F691" i="21" s="1"/>
  <c r="F592" i="21"/>
  <c r="F613" i="21" s="1"/>
  <c r="C613" i="21"/>
  <c r="D220" i="21"/>
  <c r="D452" i="21"/>
  <c r="F116" i="21"/>
  <c r="F120" i="21" s="1"/>
  <c r="D395" i="21"/>
  <c r="F545" i="21"/>
  <c r="F566" i="21" s="1"/>
  <c r="C566" i="21"/>
  <c r="G137" i="21"/>
  <c r="G142" i="21" s="1"/>
  <c r="F285" i="21"/>
  <c r="F298" i="21" s="1"/>
  <c r="D605" i="21"/>
  <c r="C527" i="21"/>
  <c r="F506" i="21"/>
  <c r="F674" i="21"/>
  <c r="F695" i="21" s="1"/>
  <c r="C695" i="21"/>
  <c r="E492" i="21"/>
  <c r="D419" i="21"/>
  <c r="D116" i="21"/>
  <c r="D120" i="21" s="1"/>
  <c r="E493" i="21"/>
  <c r="B270" i="21"/>
  <c r="B164" i="21"/>
  <c r="F215" i="21"/>
  <c r="E250" i="21"/>
  <c r="C141" i="21"/>
  <c r="F253" i="21"/>
  <c r="E298" i="21"/>
  <c r="E297" i="21"/>
  <c r="E296" i="21"/>
  <c r="E292" i="21"/>
  <c r="E294" i="21"/>
  <c r="E295" i="21"/>
  <c r="E291" i="21"/>
  <c r="C198" i="21"/>
  <c r="C105" i="21"/>
  <c r="C102" i="21"/>
  <c r="C164" i="21"/>
  <c r="C120" i="21"/>
  <c r="F141" i="21"/>
  <c r="C289" i="21"/>
  <c r="F146" i="21"/>
  <c r="F100" i="21"/>
  <c r="C250" i="21"/>
  <c r="F217" i="21"/>
  <c r="C125" i="21"/>
  <c r="C252" i="21"/>
  <c r="C85" i="21"/>
  <c r="C202" i="21"/>
  <c r="B180" i="21"/>
  <c r="B163" i="21"/>
  <c r="C292" i="21"/>
  <c r="C298" i="21"/>
  <c r="B201" i="21"/>
  <c r="F104" i="21"/>
  <c r="F106" i="21"/>
  <c r="C124" i="21"/>
  <c r="F530" i="21"/>
  <c r="D105" i="21"/>
  <c r="C215" i="21"/>
  <c r="C220" i="21"/>
  <c r="B236" i="21"/>
  <c r="C147" i="21"/>
  <c r="C67" i="21"/>
  <c r="B268" i="21"/>
  <c r="G252" i="21"/>
  <c r="B67" i="21"/>
  <c r="B66" i="21"/>
  <c r="C293" i="21"/>
  <c r="B272" i="21"/>
  <c r="C218" i="21"/>
  <c r="C216" i="21"/>
  <c r="B49" i="21"/>
  <c r="F293" i="21"/>
  <c r="C163" i="21"/>
  <c r="C49" i="21"/>
  <c r="F145" i="21"/>
  <c r="E141" i="21"/>
  <c r="E148" i="21"/>
  <c r="E143" i="21"/>
  <c r="D201" i="21"/>
  <c r="E217" i="21"/>
  <c r="E120" i="21"/>
  <c r="C217" i="21"/>
  <c r="C234" i="21"/>
  <c r="C180" i="21"/>
  <c r="O20" i="22"/>
  <c r="O21" i="22"/>
  <c r="L74" i="27"/>
  <c r="L75" i="27"/>
  <c r="L76" i="27"/>
  <c r="L73" i="27"/>
  <c r="L72" i="27"/>
  <c r="M59" i="27"/>
  <c r="L42" i="27"/>
  <c r="L44" i="27"/>
  <c r="L59" i="27"/>
  <c r="L43" i="27"/>
  <c r="L45" i="27"/>
  <c r="L41" i="27"/>
  <c r="M27" i="27"/>
  <c r="L27" i="27"/>
  <c r="L16" i="27"/>
  <c r="N16" i="27" s="1"/>
  <c r="M16" i="27"/>
  <c r="K16" i="27"/>
  <c r="L80" i="27"/>
  <c r="K66" i="27"/>
  <c r="N59" i="27"/>
  <c r="K59" i="27"/>
  <c r="L49" i="27"/>
  <c r="L40" i="27"/>
  <c r="K34" i="27"/>
  <c r="N27" i="27"/>
  <c r="K27" i="27"/>
  <c r="C68" i="21" l="1"/>
  <c r="D68" i="21"/>
  <c r="F254" i="21"/>
  <c r="B165" i="21"/>
  <c r="F102" i="21"/>
  <c r="F122" i="21"/>
  <c r="D47" i="21"/>
  <c r="F121" i="21"/>
  <c r="G297" i="21"/>
  <c r="B271" i="21"/>
  <c r="E219" i="21"/>
  <c r="E218" i="21"/>
  <c r="G296" i="21"/>
  <c r="C166" i="21"/>
  <c r="F525" i="21"/>
  <c r="B32" i="21"/>
  <c r="D297" i="21"/>
  <c r="D293" i="21"/>
  <c r="F531" i="21"/>
  <c r="G121" i="21"/>
  <c r="G293" i="21"/>
  <c r="E198" i="21"/>
  <c r="D290" i="21"/>
  <c r="F123" i="21"/>
  <c r="D292" i="21"/>
  <c r="G294" i="21"/>
  <c r="G143" i="21"/>
  <c r="G146" i="21"/>
  <c r="D291" i="21"/>
  <c r="G295" i="21"/>
  <c r="C162" i="21"/>
  <c r="F125" i="21"/>
  <c r="D294" i="21"/>
  <c r="F126" i="21"/>
  <c r="G144" i="21"/>
  <c r="E47" i="21"/>
  <c r="B200" i="21"/>
  <c r="D295" i="21"/>
  <c r="G290" i="21"/>
  <c r="G141" i="21"/>
  <c r="G47" i="21"/>
  <c r="D198" i="21"/>
  <c r="D298" i="21"/>
  <c r="E216" i="21"/>
  <c r="C236" i="21"/>
  <c r="C201" i="21"/>
  <c r="F147" i="21"/>
  <c r="F289" i="21"/>
  <c r="D124" i="21"/>
  <c r="D126" i="21"/>
  <c r="F521" i="21"/>
  <c r="E100" i="21"/>
  <c r="G250" i="21"/>
  <c r="B184" i="21"/>
  <c r="D101" i="21"/>
  <c r="B234" i="21"/>
  <c r="C270" i="21"/>
  <c r="G49" i="21"/>
  <c r="E121" i="21"/>
  <c r="F218" i="21"/>
  <c r="B85" i="21"/>
  <c r="D104" i="21"/>
  <c r="B166" i="21"/>
  <c r="B181" i="21"/>
  <c r="B162" i="21"/>
  <c r="C238" i="21"/>
  <c r="D102" i="21"/>
  <c r="B238" i="21"/>
  <c r="G145" i="21"/>
  <c r="B82" i="21"/>
  <c r="B30" i="21"/>
  <c r="F143" i="21"/>
  <c r="F216" i="21"/>
  <c r="B235" i="21"/>
  <c r="G148" i="21"/>
  <c r="B29" i="21"/>
  <c r="D49" i="21"/>
  <c r="C237" i="21"/>
  <c r="G291" i="21"/>
  <c r="B237" i="21"/>
  <c r="C101" i="21"/>
  <c r="C103" i="21"/>
  <c r="C106" i="21"/>
  <c r="B65" i="21"/>
  <c r="C104" i="21"/>
  <c r="F252" i="21"/>
  <c r="B83" i="21"/>
  <c r="G289" i="21"/>
  <c r="C83" i="21"/>
  <c r="C84" i="21"/>
  <c r="C268" i="21"/>
  <c r="F251" i="21"/>
  <c r="E103" i="21"/>
  <c r="C82" i="21"/>
  <c r="E104" i="21"/>
  <c r="G253" i="21"/>
  <c r="C271" i="21"/>
  <c r="C30" i="21"/>
  <c r="G251" i="21"/>
  <c r="F142" i="21"/>
  <c r="C29" i="21"/>
  <c r="E122" i="21"/>
  <c r="F526" i="21"/>
  <c r="D123" i="21"/>
  <c r="D121" i="21"/>
  <c r="D125" i="21"/>
  <c r="F527" i="21"/>
  <c r="D234" i="21"/>
  <c r="C144" i="21"/>
  <c r="D122" i="21"/>
  <c r="E105" i="21"/>
  <c r="E102" i="21"/>
  <c r="C290" i="21"/>
  <c r="F533" i="21"/>
  <c r="B31" i="21"/>
  <c r="G120" i="21"/>
  <c r="G218" i="21"/>
  <c r="D147" i="21"/>
  <c r="B64" i="21"/>
  <c r="D46" i="21"/>
  <c r="G217" i="21"/>
  <c r="D250" i="21"/>
  <c r="C182" i="21"/>
  <c r="G124" i="21"/>
  <c r="F50" i="21"/>
  <c r="C46" i="21"/>
  <c r="G216" i="21"/>
  <c r="F528" i="21"/>
  <c r="E46" i="21"/>
  <c r="D146" i="21"/>
  <c r="D144" i="21"/>
  <c r="G220" i="21"/>
  <c r="D145" i="21"/>
  <c r="B46" i="21"/>
  <c r="F48" i="21"/>
  <c r="G125" i="21"/>
  <c r="F46" i="21"/>
  <c r="G123" i="21"/>
  <c r="D142" i="21"/>
  <c r="D252" i="21"/>
  <c r="D50" i="21"/>
  <c r="D141" i="21"/>
  <c r="B182" i="21"/>
  <c r="G126" i="21"/>
  <c r="E50" i="21"/>
  <c r="C50" i="21"/>
  <c r="D296" i="21"/>
  <c r="G100" i="21"/>
  <c r="C181" i="21"/>
  <c r="B202" i="21"/>
  <c r="E372" i="21"/>
  <c r="C372" i="21"/>
  <c r="D369" i="21"/>
  <c r="C369" i="21"/>
  <c r="E369" i="21"/>
  <c r="D371" i="21"/>
  <c r="D372" i="21"/>
  <c r="C371" i="21"/>
  <c r="E371" i="21"/>
  <c r="D370" i="21"/>
  <c r="C370" i="21"/>
  <c r="E370" i="21"/>
  <c r="E368" i="21"/>
  <c r="C368" i="21"/>
  <c r="D368" i="21"/>
  <c r="B84" i="21"/>
  <c r="D103" i="21"/>
  <c r="G292" i="21"/>
  <c r="F522" i="21"/>
  <c r="B50" i="21"/>
  <c r="C123" i="21"/>
  <c r="C269" i="21"/>
  <c r="F523" i="21"/>
  <c r="F124" i="21"/>
  <c r="C48" i="21"/>
  <c r="E48" i="21"/>
  <c r="C200" i="21"/>
  <c r="E124" i="21"/>
  <c r="E215" i="21"/>
  <c r="D237" i="21"/>
  <c r="D251" i="21"/>
  <c r="C297" i="21"/>
  <c r="G219" i="21"/>
  <c r="D253" i="21"/>
  <c r="F294" i="21"/>
  <c r="G103" i="21"/>
  <c r="E290" i="21"/>
  <c r="F535" i="21"/>
  <c r="C296" i="21"/>
  <c r="E251" i="21"/>
  <c r="C122" i="21"/>
  <c r="F47" i="21"/>
  <c r="F219" i="21"/>
  <c r="E253" i="21"/>
  <c r="C142" i="21"/>
  <c r="B28" i="21"/>
  <c r="D100" i="21"/>
  <c r="F537" i="21"/>
  <c r="B48" i="21"/>
  <c r="E123" i="21"/>
  <c r="F534" i="21"/>
  <c r="F295" i="21"/>
  <c r="C121" i="21"/>
  <c r="F297" i="21"/>
  <c r="F532" i="21"/>
  <c r="F144" i="21"/>
  <c r="C28" i="21"/>
  <c r="D200" i="21"/>
  <c r="E289" i="21"/>
  <c r="B199" i="21"/>
  <c r="C65" i="21"/>
  <c r="C294" i="21"/>
  <c r="F529" i="21"/>
  <c r="D48" i="21"/>
  <c r="F290" i="21"/>
  <c r="C32" i="21"/>
  <c r="D199" i="21"/>
  <c r="C31" i="21"/>
  <c r="C199" i="21"/>
  <c r="F605" i="21"/>
  <c r="B269" i="21"/>
  <c r="F291" i="21"/>
  <c r="B183" i="21"/>
  <c r="C47" i="21"/>
  <c r="F292" i="21"/>
  <c r="B86" i="21"/>
  <c r="C165" i="21"/>
  <c r="G147" i="21"/>
  <c r="F296" i="21"/>
  <c r="L34" i="27"/>
  <c r="M34" i="27"/>
  <c r="N34" i="27"/>
  <c r="L77" i="27"/>
  <c r="L85" i="27" s="1"/>
  <c r="O59" i="27"/>
  <c r="L46" i="27"/>
  <c r="L66" i="27" s="1"/>
  <c r="O27" i="27"/>
  <c r="O34" i="27" s="1"/>
  <c r="L82" i="27" l="1"/>
  <c r="N66" i="27"/>
  <c r="M66" i="27"/>
  <c r="L83" i="27"/>
  <c r="O66" i="27"/>
  <c r="L84" i="27"/>
  <c r="L81" i="27"/>
  <c r="L55" i="27"/>
  <c r="L54" i="27"/>
  <c r="L52" i="27"/>
  <c r="L53" i="27"/>
  <c r="L50" i="27"/>
  <c r="L51" i="27"/>
  <c r="N92" i="22" l="1"/>
  <c r="M92" i="22"/>
  <c r="O25" i="22"/>
  <c r="N25" i="22"/>
  <c r="M25" i="22"/>
  <c r="O92" i="22" l="1"/>
  <c r="P25" i="22"/>
  <c r="J15" i="34" l="1"/>
  <c r="I15" i="34"/>
  <c r="I17" i="34"/>
  <c r="I16" i="34"/>
  <c r="K3" i="34"/>
  <c r="J3" i="34"/>
  <c r="J9" i="34"/>
  <c r="M9" i="34"/>
  <c r="L9" i="34"/>
  <c r="K9" i="34"/>
  <c r="L3" i="34" l="1"/>
  <c r="L6" i="34" s="1"/>
  <c r="N9" i="34"/>
  <c r="A6" i="36" a="1"/>
  <c r="A6" i="36" s="1"/>
  <c r="J6" i="34" l="1"/>
  <c r="K6" i="34"/>
  <c r="D96" i="34"/>
  <c r="B86" i="34"/>
  <c r="B85" i="34"/>
  <c r="B84" i="34"/>
  <c r="B83" i="34"/>
  <c r="B82" i="34"/>
  <c r="B81" i="34"/>
  <c r="B80" i="34"/>
  <c r="B79" i="34"/>
  <c r="B78" i="34"/>
  <c r="B77" i="34"/>
  <c r="C86" i="34"/>
  <c r="C85" i="34"/>
  <c r="C84" i="34"/>
  <c r="C83" i="34"/>
  <c r="C82" i="34"/>
  <c r="C81" i="34"/>
  <c r="C80" i="34"/>
  <c r="C79" i="34"/>
  <c r="C78" i="34"/>
  <c r="C77" i="34"/>
  <c r="G2" i="36"/>
  <c r="B36" i="34"/>
  <c r="B39" i="34"/>
  <c r="D53" i="34" s="1"/>
  <c r="B38" i="34"/>
  <c r="B37" i="34"/>
  <c r="B35" i="34"/>
  <c r="C53" i="34" s="1"/>
  <c r="B72" i="34"/>
  <c r="B71" i="34"/>
  <c r="B70" i="34"/>
  <c r="B69" i="34"/>
  <c r="B68" i="34"/>
  <c r="B67" i="34"/>
  <c r="B66" i="34"/>
  <c r="B65" i="34"/>
  <c r="B63" i="34"/>
  <c r="B64" i="34"/>
  <c r="F9" i="34"/>
  <c r="B9" i="34"/>
  <c r="B24" i="34"/>
  <c r="B23" i="34"/>
  <c r="B22" i="34"/>
  <c r="E9" i="34"/>
  <c r="D9" i="34"/>
  <c r="C9" i="34"/>
  <c r="G1" i="34"/>
  <c r="C3" i="34"/>
  <c r="B3" i="34"/>
  <c r="C15" i="34"/>
  <c r="B15" i="34"/>
  <c r="B3" i="20"/>
  <c r="D77" i="34" l="1"/>
  <c r="C24" i="34"/>
  <c r="C68" i="34"/>
  <c r="B94" i="34"/>
  <c r="C69" i="34"/>
  <c r="B45" i="34"/>
  <c r="C97" i="34"/>
  <c r="B95" i="34"/>
  <c r="C23" i="34"/>
  <c r="C91" i="34"/>
  <c r="C99" i="34"/>
  <c r="B97" i="34"/>
  <c r="C92" i="34"/>
  <c r="C100" i="34"/>
  <c r="C93" i="34"/>
  <c r="B99" i="34"/>
  <c r="C94" i="34"/>
  <c r="B92" i="34"/>
  <c r="B100" i="34"/>
  <c r="C95" i="34"/>
  <c r="B93" i="34"/>
  <c r="C64" i="34"/>
  <c r="C71" i="34"/>
  <c r="B44" i="34"/>
  <c r="B40" i="34"/>
  <c r="B49" i="34" s="1"/>
  <c r="C63" i="34"/>
  <c r="C72" i="34"/>
  <c r="C65" i="34"/>
  <c r="C22" i="34"/>
  <c r="C66" i="34"/>
  <c r="B46" i="34"/>
  <c r="B91" i="34"/>
  <c r="C67" i="34"/>
  <c r="B47" i="34"/>
  <c r="B48" i="34"/>
  <c r="D98" i="34"/>
  <c r="D85" i="34"/>
  <c r="D78" i="34"/>
  <c r="D81" i="34"/>
  <c r="C70" i="34"/>
  <c r="C87" i="34"/>
  <c r="D84" i="34"/>
  <c r="D86" i="34"/>
  <c r="D79" i="34"/>
  <c r="D80" i="34"/>
  <c r="D82" i="34"/>
  <c r="D83" i="34"/>
  <c r="B53" i="34"/>
  <c r="B87" i="34"/>
  <c r="D3" i="34"/>
  <c r="D6" i="34" s="1"/>
  <c r="D15" i="34"/>
  <c r="B18" i="34" s="1"/>
  <c r="G9" i="34"/>
  <c r="E12" i="34" s="1"/>
  <c r="B73" i="34"/>
  <c r="C73" i="34" s="1"/>
  <c r="H20" i="20"/>
  <c r="H22" i="20"/>
  <c r="H23" i="20"/>
  <c r="H24" i="20"/>
  <c r="H25" i="20"/>
  <c r="H26" i="20"/>
  <c r="H27" i="20"/>
  <c r="H28" i="20"/>
  <c r="H29" i="20"/>
  <c r="H21" i="20"/>
  <c r="O26" i="22"/>
  <c r="M26" i="22"/>
  <c r="M75" i="22"/>
  <c r="M49" i="22"/>
  <c r="O31" i="22"/>
  <c r="P31" i="22"/>
  <c r="M73" i="22"/>
  <c r="Q31" i="22"/>
  <c r="M48" i="22"/>
  <c r="M47" i="22"/>
  <c r="O39" i="22"/>
  <c r="M74" i="22"/>
  <c r="N39" i="22"/>
  <c r="M51" i="22"/>
  <c r="M76" i="22"/>
  <c r="N31" i="22"/>
  <c r="M50" i="22"/>
  <c r="M39" i="22"/>
  <c r="N26" i="22"/>
  <c r="M31" i="22"/>
  <c r="D99" i="34" l="1"/>
  <c r="O43" i="22"/>
  <c r="M58" i="22"/>
  <c r="R31" i="22"/>
  <c r="P26" i="22"/>
  <c r="M59" i="22"/>
  <c r="N43" i="22"/>
  <c r="P39" i="22"/>
  <c r="P43" i="22" s="1"/>
  <c r="M43" i="22"/>
  <c r="M78" i="22"/>
  <c r="M82" i="22" s="1"/>
  <c r="M60" i="22"/>
  <c r="O65" i="22"/>
  <c r="O69" i="22" s="1"/>
  <c r="M52" i="22"/>
  <c r="M61" i="22" s="1"/>
  <c r="M56" i="22"/>
  <c r="N65" i="22"/>
  <c r="N69" i="22" s="1"/>
  <c r="M65" i="22"/>
  <c r="M57" i="22"/>
  <c r="D92" i="34"/>
  <c r="D93" i="34"/>
  <c r="D95" i="34"/>
  <c r="B101" i="34"/>
  <c r="D97" i="34"/>
  <c r="D100" i="34"/>
  <c r="F12" i="34"/>
  <c r="D94" i="34"/>
  <c r="C101" i="34"/>
  <c r="D87" i="34"/>
  <c r="D91" i="34"/>
  <c r="B12" i="34"/>
  <c r="G12" i="34"/>
  <c r="C18" i="34"/>
  <c r="D18" i="34"/>
  <c r="D12" i="34"/>
  <c r="C12" i="34"/>
  <c r="C6" i="34"/>
  <c r="E53" i="34"/>
  <c r="B58" i="34" s="1"/>
  <c r="B6" i="34"/>
  <c r="H30" i="20"/>
  <c r="M85" i="22" l="1"/>
  <c r="M83" i="22"/>
  <c r="M69" i="22"/>
  <c r="P65" i="22"/>
  <c r="P69" i="22" s="1"/>
  <c r="M84" i="22"/>
  <c r="M86" i="22"/>
  <c r="M87" i="22"/>
  <c r="D101" i="34"/>
  <c r="E58" i="34"/>
  <c r="D58" i="34"/>
  <c r="C58" i="34"/>
  <c r="B23" i="20"/>
  <c r="B24" i="20"/>
  <c r="B25" i="20"/>
  <c r="B26" i="20"/>
  <c r="B27" i="20"/>
  <c r="B28" i="20"/>
  <c r="B29" i="20"/>
  <c r="B30" i="20"/>
  <c r="B31" i="20"/>
  <c r="B22" i="20"/>
  <c r="B32" i="20" l="1"/>
  <c r="C15" i="20"/>
  <c r="B15" i="20"/>
  <c r="D9" i="20"/>
  <c r="C9" i="20"/>
  <c r="B9" i="20"/>
  <c r="C3" i="20"/>
  <c r="G1" i="20"/>
  <c r="C29" i="20" l="1"/>
  <c r="O3" i="20"/>
  <c r="O2" i="20"/>
  <c r="N2" i="20"/>
  <c r="N3" i="20"/>
  <c r="C27" i="20"/>
  <c r="C30" i="20"/>
  <c r="C24" i="20"/>
  <c r="C22" i="20"/>
  <c r="C28" i="20"/>
  <c r="C32" i="20"/>
  <c r="C25" i="20"/>
  <c r="C23" i="20"/>
  <c r="C26" i="20"/>
  <c r="C31" i="20"/>
  <c r="D15" i="20"/>
  <c r="D18" i="20" s="1"/>
  <c r="E9" i="20"/>
  <c r="E12" i="20" s="1"/>
  <c r="D3" i="20"/>
  <c r="D6" i="20" s="1"/>
  <c r="M64" i="21"/>
  <c r="N63" i="21"/>
  <c r="O63" i="21"/>
  <c r="M63" i="21"/>
  <c r="O72" i="21"/>
  <c r="N72" i="21"/>
  <c r="O64" i="21"/>
  <c r="M72" i="21"/>
  <c r="N71" i="21"/>
  <c r="M71" i="21"/>
  <c r="N64" i="21"/>
  <c r="O71" i="21"/>
  <c r="B18" i="20" l="1"/>
  <c r="C18" i="20"/>
  <c r="P71" i="21"/>
  <c r="P64" i="21"/>
  <c r="P63" i="21"/>
  <c r="P72" i="21"/>
  <c r="D12" i="20"/>
  <c r="C12" i="20"/>
  <c r="B12" i="20"/>
  <c r="B6" i="20"/>
  <c r="C6" i="20"/>
  <c r="N40" i="21"/>
  <c r="O22" i="21"/>
  <c r="M18" i="21"/>
  <c r="O17" i="21"/>
  <c r="M21" i="21"/>
  <c r="T2" i="29"/>
  <c r="M43" i="21"/>
  <c r="N18" i="21"/>
  <c r="N22" i="21"/>
  <c r="M20" i="21"/>
  <c r="M22" i="21"/>
  <c r="N20" i="21"/>
  <c r="N17" i="21"/>
  <c r="M42" i="21"/>
  <c r="O18" i="21"/>
  <c r="M40" i="21"/>
  <c r="O41" i="21"/>
  <c r="O40" i="21"/>
  <c r="O21" i="21"/>
  <c r="N41" i="21"/>
  <c r="O42" i="21"/>
  <c r="M17" i="21"/>
  <c r="O44" i="21"/>
  <c r="M44" i="21"/>
  <c r="M41" i="21"/>
  <c r="O20" i="21"/>
  <c r="O43" i="21"/>
  <c r="N44" i="21"/>
  <c r="N43" i="21"/>
  <c r="N42" i="21"/>
  <c r="N21" i="21"/>
  <c r="M33" i="21" l="1"/>
  <c r="P21" i="21"/>
  <c r="P33" i="21" s="1"/>
  <c r="N51" i="21"/>
  <c r="O56" i="21"/>
  <c r="O33" i="21"/>
  <c r="O30" i="21"/>
  <c r="N30" i="21"/>
  <c r="O29" i="21"/>
  <c r="N34" i="21"/>
  <c r="N33" i="21"/>
  <c r="N50" i="21"/>
  <c r="O50" i="21"/>
  <c r="M55" i="21"/>
  <c r="P43" i="21"/>
  <c r="P55" i="21" s="1"/>
  <c r="N55" i="21"/>
  <c r="O34" i="21"/>
  <c r="N28" i="21"/>
  <c r="N29" i="21"/>
  <c r="P42" i="21"/>
  <c r="P54" i="21" s="1"/>
  <c r="M54" i="21"/>
  <c r="O55" i="21"/>
  <c r="P17" i="21"/>
  <c r="P28" i="21" s="1"/>
  <c r="M28" i="21"/>
  <c r="O54" i="21"/>
  <c r="P18" i="21"/>
  <c r="P29" i="21" s="1"/>
  <c r="M29" i="21"/>
  <c r="P41" i="21"/>
  <c r="P51" i="21" s="1"/>
  <c r="M51" i="21"/>
  <c r="M50" i="21"/>
  <c r="P40" i="21"/>
  <c r="P50" i="21" s="1"/>
  <c r="P20" i="21"/>
  <c r="P30" i="21" s="1"/>
  <c r="M30" i="21"/>
  <c r="N54" i="21"/>
  <c r="M34" i="21"/>
  <c r="P22" i="21"/>
  <c r="P34" i="21" s="1"/>
  <c r="N56" i="21"/>
  <c r="M56" i="21"/>
  <c r="P44" i="21"/>
  <c r="P56" i="21" s="1"/>
  <c r="O51" i="21"/>
  <c r="O28" i="21"/>
  <c r="B25" i="34"/>
  <c r="C25" i="34"/>
</calcChain>
</file>

<file path=xl/sharedStrings.xml><?xml version="1.0" encoding="utf-8"?>
<sst xmlns="http://schemas.openxmlformats.org/spreadsheetml/2006/main" count="151171" uniqueCount="1106">
  <si>
    <t>WSU</t>
  </si>
  <si>
    <t>WSU-BR-BW-002</t>
  </si>
  <si>
    <t>Not Applicable</t>
  </si>
  <si>
    <t>Not in paid work</t>
  </si>
  <si>
    <t>No</t>
  </si>
  <si>
    <t>Yes</t>
  </si>
  <si>
    <t>Social tenant</t>
  </si>
  <si>
    <t>Bristol</t>
  </si>
  <si>
    <t>Female</t>
  </si>
  <si>
    <t>lone parent</t>
  </si>
  <si>
    <t>English / Welsh / Scottish / Northern Irish / British</t>
  </si>
  <si>
    <t>English</t>
  </si>
  <si>
    <t>&lt;3</t>
  </si>
  <si>
    <t>2-3</t>
  </si>
  <si>
    <t>Further/higher level</t>
  </si>
  <si>
    <t>Fixed-term / 'flexible' tenancy</t>
  </si>
  <si>
    <t>WSU-BR-AS-004</t>
  </si>
  <si>
    <t>Never</t>
  </si>
  <si>
    <t>Private tenant</t>
  </si>
  <si>
    <t>Male</t>
  </si>
  <si>
    <t>single person (below retirement)</t>
  </si>
  <si>
    <t>African</t>
  </si>
  <si>
    <t>Other</t>
  </si>
  <si>
    <t>Migrant</t>
  </si>
  <si>
    <t>Refugee Status</t>
  </si>
  <si>
    <t>WSU-BR-AS-003</t>
  </si>
  <si>
    <t>Once</t>
  </si>
  <si>
    <t>More than one year ago</t>
  </si>
  <si>
    <t>WSU-BR-AS-002</t>
  </si>
  <si>
    <t>WSU-BR-AS-001</t>
  </si>
  <si>
    <t>Discretionary Leave to Remain</t>
  </si>
  <si>
    <t>WSU-BR-EB-004</t>
  </si>
  <si>
    <t>Sleeping rough</t>
  </si>
  <si>
    <t>Homeless person</t>
  </si>
  <si>
    <t>WSU-BR-EB-003</t>
  </si>
  <si>
    <t>Hostel/homeless accommodation</t>
  </si>
  <si>
    <t>Ex-offender</t>
  </si>
  <si>
    <t>WSU-BR-EB-002</t>
  </si>
  <si>
    <t>WSU-BR-EB-008</t>
  </si>
  <si>
    <t>Living in friends' home</t>
  </si>
  <si>
    <t>British</t>
  </si>
  <si>
    <t>Don't know</t>
  </si>
  <si>
    <t>WSU-BR-EB-006</t>
  </si>
  <si>
    <t>Caribbean</t>
  </si>
  <si>
    <t>WSU-BR-EB-005</t>
  </si>
  <si>
    <t>Any other White background</t>
  </si>
  <si>
    <t>A8 national</t>
  </si>
  <si>
    <t>WSU-BR-EB-012</t>
  </si>
  <si>
    <t>More than 5 times</t>
  </si>
  <si>
    <t>WSU-BR-EB-011</t>
  </si>
  <si>
    <t>Any other Mixed / Multiple ethnic background</t>
  </si>
  <si>
    <t>WSU-BR-EB-010</t>
  </si>
  <si>
    <t>WSU-BR-EB-009</t>
  </si>
  <si>
    <t>WSU-GL-AS-001</t>
  </si>
  <si>
    <t>During last 1-3 months</t>
  </si>
  <si>
    <t>Glasgow</t>
  </si>
  <si>
    <t>Scottish</t>
  </si>
  <si>
    <t>Lone parent</t>
  </si>
  <si>
    <t>5-11</t>
  </si>
  <si>
    <t>Secondary level</t>
  </si>
  <si>
    <t>WSU-ED-BW-001</t>
  </si>
  <si>
    <t>Edinburgh</t>
  </si>
  <si>
    <t>1</t>
  </si>
  <si>
    <t>WSU-ED-AS-002</t>
  </si>
  <si>
    <t>Employed short-hours</t>
  </si>
  <si>
    <t>Disabled person</t>
  </si>
  <si>
    <t>WSU-ED-AS-001</t>
  </si>
  <si>
    <t>Employed full-time</t>
  </si>
  <si>
    <t>WSU-GL-AS-005</t>
  </si>
  <si>
    <t>Employed variable hours</t>
  </si>
  <si>
    <t>Home owner</t>
  </si>
  <si>
    <t>Indian</t>
  </si>
  <si>
    <t>WSU-GL-AS-004</t>
  </si>
  <si>
    <t>3-4</t>
  </si>
  <si>
    <t>None</t>
  </si>
  <si>
    <t>WSU-GL-AS-003</t>
  </si>
  <si>
    <t>WSU-GL-AS-002</t>
  </si>
  <si>
    <t>2-5 times</t>
  </si>
  <si>
    <t>During last 4-6 months</t>
  </si>
  <si>
    <t>WSU-GL-AS-009</t>
  </si>
  <si>
    <t>Job seeker</t>
  </si>
  <si>
    <t>WSU-GL-AS-008</t>
  </si>
  <si>
    <t>WSU-GL-AS-007</t>
  </si>
  <si>
    <t>WSU-GL-AS-006</t>
  </si>
  <si>
    <t>White and Black Caribbean</t>
  </si>
  <si>
    <t>WSU-GL-AS-013</t>
  </si>
  <si>
    <t>WSU-GL-AS-012</t>
  </si>
  <si>
    <t>Northern Irish</t>
  </si>
  <si>
    <t>WSU-GL-AS-011</t>
  </si>
  <si>
    <t>WSU-GL-AS-010</t>
  </si>
  <si>
    <t>Self-employed</t>
  </si>
  <si>
    <t>couple without children</t>
  </si>
  <si>
    <t>WSU-GL-AS-018</t>
  </si>
  <si>
    <t>WSU-GL-AS-017</t>
  </si>
  <si>
    <t>12+</t>
  </si>
  <si>
    <t>WSU-GL-AS-016</t>
  </si>
  <si>
    <t>WSU-GL-AS-015</t>
  </si>
  <si>
    <t>WSU-GL-AS-014</t>
  </si>
  <si>
    <t>WSU-GL-AS-022</t>
  </si>
  <si>
    <t>WSU-GL-AS-021</t>
  </si>
  <si>
    <t>Living in parents' home</t>
  </si>
  <si>
    <t>WSU-GL-AS-020</t>
  </si>
  <si>
    <t>WSU-GL-AS-019</t>
  </si>
  <si>
    <t>WSU-GL-AS-025</t>
  </si>
  <si>
    <t>WSU-GL-AS-024</t>
  </si>
  <si>
    <t>During last 7 months to 1 year</t>
  </si>
  <si>
    <t>WSU-GL-AS-023</t>
  </si>
  <si>
    <t>WSU-GL-AS-030</t>
  </si>
  <si>
    <t>Living in other relatives' home</t>
  </si>
  <si>
    <t>WSU-GL-AS-029</t>
  </si>
  <si>
    <t>single person (above retirement)</t>
  </si>
  <si>
    <t>WSU-GL-AS-028</t>
  </si>
  <si>
    <t>WSU-GL-AS-027</t>
  </si>
  <si>
    <t>Pakistani</t>
  </si>
  <si>
    <t>Short Scottish secure tenancy</t>
  </si>
  <si>
    <t>WSU-PE-JM-002</t>
  </si>
  <si>
    <t>Peterborough</t>
  </si>
  <si>
    <t>WSU-PE-JM-001</t>
  </si>
  <si>
    <t>WSU-GL-SW-002</t>
  </si>
  <si>
    <t>WSU-GL-SW-001</t>
  </si>
  <si>
    <t>WSU-PE-JM-006</t>
  </si>
  <si>
    <t>WSU-PE-JM-005</t>
  </si>
  <si>
    <t>WSU-PE-JM-010</t>
  </si>
  <si>
    <t>Secure / assured / 'lifetime' tenancy</t>
  </si>
  <si>
    <t>WSU-PE-JM-009</t>
  </si>
  <si>
    <t>WSU-PE-JM-008</t>
  </si>
  <si>
    <t>WSU-PE-JM-007</t>
  </si>
  <si>
    <t>WSU-PE-JM-014</t>
  </si>
  <si>
    <t>WSU-PE-JM-013</t>
  </si>
  <si>
    <t>WSU-PE-JM-012</t>
  </si>
  <si>
    <t>WSU-PE-JM-011</t>
  </si>
  <si>
    <t>Any other Asian background</t>
  </si>
  <si>
    <t>WSU-SH-DR-001</t>
  </si>
  <si>
    <t>Sheffield</t>
  </si>
  <si>
    <t>WSU-PE-JM-017</t>
  </si>
  <si>
    <t>WSU-PE-JM-016</t>
  </si>
  <si>
    <t>WSU-PE-JM-015</t>
  </si>
  <si>
    <t>WSU-SH-DR-005</t>
  </si>
  <si>
    <t>WSU-SH-DR-004</t>
  </si>
  <si>
    <t>WSU-SH-DR-003</t>
  </si>
  <si>
    <t>WSU-SH-DR-002</t>
  </si>
  <si>
    <t>WSU-SH-EB-004</t>
  </si>
  <si>
    <t>WSU-SH-EB-003</t>
  </si>
  <si>
    <t>WSU-SH-EB-002</t>
  </si>
  <si>
    <t>Welsh</t>
  </si>
  <si>
    <t>WSU-SH-EB-001</t>
  </si>
  <si>
    <t>WSU-SH-EB-008</t>
  </si>
  <si>
    <t>WSU-SH-EB-007</t>
  </si>
  <si>
    <t>ASB</t>
  </si>
  <si>
    <t>WSU-SH-EB-006</t>
  </si>
  <si>
    <t>WSU-SH-EB-005</t>
  </si>
  <si>
    <t>WSU-SH-EB-016</t>
  </si>
  <si>
    <t>WSU-SH-EB-015</t>
  </si>
  <si>
    <t>WSU-SH-EB-014</t>
  </si>
  <si>
    <t>WSU-SH-EB-020</t>
  </si>
  <si>
    <t>couple with children</t>
  </si>
  <si>
    <t>Arab</t>
  </si>
  <si>
    <t>WSU-SH-EB-019</t>
  </si>
  <si>
    <t>Any other ethnic group</t>
  </si>
  <si>
    <t>WSU-SH-EB-018</t>
  </si>
  <si>
    <t>WSU-SH-EB-017</t>
  </si>
  <si>
    <t>WSU-SH-EB-023</t>
  </si>
  <si>
    <t>WSU-SH-EB-022</t>
  </si>
  <si>
    <t>WSU-SH-EB-021</t>
  </si>
  <si>
    <t>WSU-SH-EB-028</t>
  </si>
  <si>
    <t>WSU-SH-EB-027</t>
  </si>
  <si>
    <t>other</t>
  </si>
  <si>
    <t>WSU-SH-EB-025</t>
  </si>
  <si>
    <t>WSU-SH-EB-032</t>
  </si>
  <si>
    <t>WSU-SH-EB-031</t>
  </si>
  <si>
    <t>WSU-SH-EB-030</t>
  </si>
  <si>
    <t>WSU-SH-EB-029</t>
  </si>
  <si>
    <t>WSU-SH-JM-002</t>
  </si>
  <si>
    <t>WSU-SH-JM-001</t>
  </si>
  <si>
    <t>WSU-SH-EB-034</t>
  </si>
  <si>
    <t>WSU-SH-EB-033</t>
  </si>
  <si>
    <t>WSU-SH-JM-006</t>
  </si>
  <si>
    <t>WSU-SH-JM-005</t>
  </si>
  <si>
    <t>WSU-SH-JM-004</t>
  </si>
  <si>
    <t>WSU-SH-JM-003</t>
  </si>
  <si>
    <t>WSU-SH-JM-010</t>
  </si>
  <si>
    <t>Indefinite Leave to Remain</t>
  </si>
  <si>
    <t>WSU-SH-JM-009</t>
  </si>
  <si>
    <t>WSU-SH-JM-008</t>
  </si>
  <si>
    <t>WSU-SH-JM-007</t>
  </si>
  <si>
    <t>WSU-SH-JM-014</t>
  </si>
  <si>
    <t>WSU-SH-JM-013</t>
  </si>
  <si>
    <t>WSU-SH-JM-012</t>
  </si>
  <si>
    <t>WSU-SH-JM-011</t>
  </si>
  <si>
    <t>WSU-SH-JM-018</t>
  </si>
  <si>
    <t>WSU-SH-JM-017</t>
  </si>
  <si>
    <t>WSU-SH-JM-016</t>
  </si>
  <si>
    <t>WSU-SH-JM-015</t>
  </si>
  <si>
    <t>WSU-SH-JM-022</t>
  </si>
  <si>
    <t>Employed part-time</t>
  </si>
  <si>
    <t>Any other Black / African / Caribbean background</t>
  </si>
  <si>
    <t>4 or more</t>
  </si>
  <si>
    <t>WSU-SH-JM-021</t>
  </si>
  <si>
    <t>WSU-SH-JM-020</t>
  </si>
  <si>
    <t>WSU-SH-JM-019</t>
  </si>
  <si>
    <t>WSU-BR-EB-007</t>
  </si>
  <si>
    <t>WSU-GL-AS-026</t>
  </si>
  <si>
    <t>WSU-PE-JM-003</t>
  </si>
  <si>
    <t>WSU-PE-JM-004</t>
  </si>
  <si>
    <t>WSU-SH-EB-009</t>
  </si>
  <si>
    <t>WSU-SH-EB-010</t>
  </si>
  <si>
    <t>WSU-SH-EB-011</t>
  </si>
  <si>
    <t>WSU-SH-EB-012</t>
  </si>
  <si>
    <t>WSU-SH-EB-013</t>
  </si>
  <si>
    <t>WSU-BR-EB-001</t>
  </si>
  <si>
    <t>WSU-PE-JM-018</t>
  </si>
  <si>
    <t>WSU-SH-EB-024</t>
  </si>
  <si>
    <t>WSU-SH-EB-026</t>
  </si>
  <si>
    <t>WSU-IN-AS-002</t>
  </si>
  <si>
    <t>Inverness</t>
  </si>
  <si>
    <t>Universal Credit</t>
  </si>
  <si>
    <t>WSU-IN-AS-001</t>
  </si>
  <si>
    <t>WSU-IN-AS-003</t>
  </si>
  <si>
    <t>WSU-GL-AS-032</t>
  </si>
  <si>
    <t>WSU-GL-AS-031</t>
  </si>
  <si>
    <t>WSU-PE-JM-019</t>
  </si>
  <si>
    <t>WSU-BR-EB-013</t>
  </si>
  <si>
    <t>WSU-BR-EB-014</t>
  </si>
  <si>
    <t>WSU-BR-EB-015</t>
  </si>
  <si>
    <t>WSU-BR-EB-016</t>
  </si>
  <si>
    <t>WSU-SH-DR-006</t>
  </si>
  <si>
    <t>WSU-SH-DR-007</t>
  </si>
  <si>
    <t>WSU-SH-DR-008</t>
  </si>
  <si>
    <t>WSU-SH-DR-009</t>
  </si>
  <si>
    <t>WSU-SH-DR-010</t>
  </si>
  <si>
    <t>WSU-SH-DR-011</t>
  </si>
  <si>
    <t>WSU-SH-DR-012</t>
  </si>
  <si>
    <t>WSU-PE-PD-001</t>
  </si>
  <si>
    <t>WSU-PE-PD-002</t>
  </si>
  <si>
    <t>WSU-PE-PD-003</t>
  </si>
  <si>
    <t>WSU-PE-PD-004</t>
  </si>
  <si>
    <t>WSU-PE-PD-005</t>
  </si>
  <si>
    <t>WSU-PE-PD-006</t>
  </si>
  <si>
    <t>WSU-PE-PD-007</t>
  </si>
  <si>
    <t>London</t>
  </si>
  <si>
    <t>WSU-LO-PD-002</t>
  </si>
  <si>
    <t>WSU-LO-PD-003</t>
  </si>
  <si>
    <t>A2 national</t>
  </si>
  <si>
    <t>WSU-BR-PD-001</t>
  </si>
  <si>
    <t>WSU-BR-PD-002</t>
  </si>
  <si>
    <t>WSU-BR-PD-003</t>
  </si>
  <si>
    <t>WSU-BR-PD-004</t>
  </si>
  <si>
    <t>WSU-BR-PD-005</t>
  </si>
  <si>
    <t>WSU-MA-KJ-001</t>
  </si>
  <si>
    <t>Manchester</t>
  </si>
  <si>
    <t>WSU-LO-KJ-002</t>
  </si>
  <si>
    <t>WSU-LO-KJ-003</t>
  </si>
  <si>
    <t>WSU-LO-KJ-004</t>
  </si>
  <si>
    <t>WSU-LO-KJ-005</t>
  </si>
  <si>
    <t>Irish</t>
  </si>
  <si>
    <t>WSU-MA-KJ-008</t>
  </si>
  <si>
    <t>WSU-PE-KJ-010</t>
  </si>
  <si>
    <t>WSU-PE-KJ-011</t>
  </si>
  <si>
    <t>WSU-PE-KJ-012</t>
  </si>
  <si>
    <t>WSU-LO-KJ-013</t>
  </si>
  <si>
    <t>WSU-MA-KJ-014</t>
  </si>
  <si>
    <t>WSU-MA-KJ-015</t>
  </si>
  <si>
    <t>WSU-MA-KJ-016</t>
  </si>
  <si>
    <t>WSU-MA-KJ-017</t>
  </si>
  <si>
    <t>WSU-MA-KJ-018</t>
  </si>
  <si>
    <t>WSU-MA-KJ-019</t>
  </si>
  <si>
    <t>WSU-MA-KJ-020</t>
  </si>
  <si>
    <t>WSU-PE-JM-021</t>
  </si>
  <si>
    <t>WSU-PE-JM-020</t>
  </si>
  <si>
    <t>WSU-PE-JM-022</t>
  </si>
  <si>
    <t>WSU-PE-JM-023</t>
  </si>
  <si>
    <t>WSU-PE-JM-024</t>
  </si>
  <si>
    <t>WSU-PE-JM-025</t>
  </si>
  <si>
    <t>WSU-PE-JM-026</t>
  </si>
  <si>
    <t>WSU-PE-JM-027</t>
  </si>
  <si>
    <t>WSU-PE-JM-028</t>
  </si>
  <si>
    <t>WSU-PE-JM-029</t>
  </si>
  <si>
    <t>WSU-PE-JM-030</t>
  </si>
  <si>
    <t>WSU-PE-JM-031</t>
  </si>
  <si>
    <t>Other EEA</t>
  </si>
  <si>
    <t>WSU-PE-JM-032</t>
  </si>
  <si>
    <t>WSU-PE-JM-033</t>
  </si>
  <si>
    <t>WSU-PE-JM-034</t>
  </si>
  <si>
    <t>WSU-PE-JM-035</t>
  </si>
  <si>
    <t>WSU-PE-JM-036</t>
  </si>
  <si>
    <t>Probationary (i.e. introductory or starter tenancy)</t>
  </si>
  <si>
    <t>WSU-IN-AS-005</t>
  </si>
  <si>
    <t>WSU-GL-AS-034</t>
  </si>
  <si>
    <t>WSU-BR-AS-008</t>
  </si>
  <si>
    <t>WSU-BR-AS-006</t>
  </si>
  <si>
    <t>WSU-BR-AS-005</t>
  </si>
  <si>
    <t>WSU-BR-AS-007</t>
  </si>
  <si>
    <t>WSU-GL-AS-035</t>
  </si>
  <si>
    <t>WSU-IN-AS-004</t>
  </si>
  <si>
    <t>WSU-GL-AS-033</t>
  </si>
  <si>
    <t>WSU-BR-AS-009</t>
  </si>
  <si>
    <t>WSU-IN-AS-006</t>
  </si>
  <si>
    <t>WSU-BA-JM-001</t>
  </si>
  <si>
    <t>Bath</t>
  </si>
  <si>
    <t>WSU-BA-JM-002</t>
  </si>
  <si>
    <t>WSU-BA-JM-003</t>
  </si>
  <si>
    <t>WSU-BA-JM-004</t>
  </si>
  <si>
    <t>WSU-BA-JM-005</t>
  </si>
  <si>
    <t>WSU-BA-JM-006</t>
  </si>
  <si>
    <t>WSU-BA-JM-007</t>
  </si>
  <si>
    <t>WSU-BA-JM-008</t>
  </si>
  <si>
    <t>WSU-BA-JM-009</t>
  </si>
  <si>
    <t>WSU-BA-JM-010</t>
  </si>
  <si>
    <t>WSU-BA-JM-011</t>
  </si>
  <si>
    <t>WSU-BA-JM-012</t>
  </si>
  <si>
    <t>WSU-BA-JM-013</t>
  </si>
  <si>
    <t>WSU-BA-JM-014</t>
  </si>
  <si>
    <t>WSU-BA-JM-015</t>
  </si>
  <si>
    <t>WSU-BA-JM-016</t>
  </si>
  <si>
    <t>WSU-BA-JM-017</t>
  </si>
  <si>
    <t>WSU-BA-JM-018</t>
  </si>
  <si>
    <t>WSU-BR-JM-001</t>
  </si>
  <si>
    <t>WSU-BR-JM-002</t>
  </si>
  <si>
    <t>WSU-BR-JM-003</t>
  </si>
  <si>
    <t>WSU-BR-JM-004</t>
  </si>
  <si>
    <t>WSU-BR-JM-005</t>
  </si>
  <si>
    <t>WSU-BR-JM-006</t>
  </si>
  <si>
    <t>WSU-BR-JM-007</t>
  </si>
  <si>
    <t>WSU-BR-JM-008</t>
  </si>
  <si>
    <t>WSU-BR-JM-009</t>
  </si>
  <si>
    <t>WSU-BR-JM-010</t>
  </si>
  <si>
    <t>WSU-BR-JM-011</t>
  </si>
  <si>
    <t>WSU-BR-JM-012</t>
  </si>
  <si>
    <t>WSU-BR-JM-013</t>
  </si>
  <si>
    <t>WSU-BR-JM-014</t>
  </si>
  <si>
    <t>WSU-BR-JM-015</t>
  </si>
  <si>
    <t>WSU-BR-JM-016</t>
  </si>
  <si>
    <t>WSU-BR-JM-017</t>
  </si>
  <si>
    <t>WSU-BR-JM-018</t>
  </si>
  <si>
    <t>WSU-BR-JM-019</t>
  </si>
  <si>
    <t>WSU-BR-JM-020</t>
  </si>
  <si>
    <t>WSU-BR-JM-021</t>
  </si>
  <si>
    <t>WSU-BR-JM-022</t>
  </si>
  <si>
    <t>WSU-BR-JM-023</t>
  </si>
  <si>
    <t>WSU-LO-LS-006</t>
  </si>
  <si>
    <t>WSU-LO-LS-007</t>
  </si>
  <si>
    <t>WSU-LO-LS-005</t>
  </si>
  <si>
    <t>WSU-LO-LS-004</t>
  </si>
  <si>
    <t>WSU-LO-LS-002</t>
  </si>
  <si>
    <t>WSU-PE-LS-012</t>
  </si>
  <si>
    <t>WSU-PE-LS-011</t>
  </si>
  <si>
    <t>WSU-PE-LS-009</t>
  </si>
  <si>
    <t>WSU-PE-LS-007</t>
  </si>
  <si>
    <t>WSU-PE-LS-006</t>
  </si>
  <si>
    <t>WSU-PE-LS-001</t>
  </si>
  <si>
    <t>WSU-ED-BW-028</t>
  </si>
  <si>
    <t>Scottish secure tenancy</t>
  </si>
  <si>
    <t>WSU-LO-SF-003</t>
  </si>
  <si>
    <t>WSU-ED-BW-059</t>
  </si>
  <si>
    <t>WSU-ED-BW-048</t>
  </si>
  <si>
    <t>WSU-ED-BW-045</t>
  </si>
  <si>
    <t>WSU-GL-SF-001</t>
  </si>
  <si>
    <t>WSU-GL-SF-002</t>
  </si>
  <si>
    <t>WSU-BR-BW-003</t>
  </si>
  <si>
    <t>WSU-BR-BW-005</t>
  </si>
  <si>
    <t>WSU-BR-BW-006</t>
  </si>
  <si>
    <t>WSU-LO-BW-007</t>
  </si>
  <si>
    <t>WSU-LO-BW-008</t>
  </si>
  <si>
    <t>WSU-LO-BW-009</t>
  </si>
  <si>
    <t>WSU-LO-BW-010</t>
  </si>
  <si>
    <t>WSU-LO-BW-011</t>
  </si>
  <si>
    <t>WSU-LO-BW-012</t>
  </si>
  <si>
    <t>WSU-LO-BW-013</t>
  </si>
  <si>
    <t>WSU-LO-BW-014</t>
  </si>
  <si>
    <t>WSU-LO-BW-015</t>
  </si>
  <si>
    <t>WSU-ED-BW-016</t>
  </si>
  <si>
    <t>WSU-ED-BW-017</t>
  </si>
  <si>
    <t>WSU-ED-BW-018</t>
  </si>
  <si>
    <t>WSU-ED-BW-019</t>
  </si>
  <si>
    <t>WSU-ED-BW-020</t>
  </si>
  <si>
    <t>WSU-ED-BW-022</t>
  </si>
  <si>
    <t>WSU-ED-BW-021</t>
  </si>
  <si>
    <t>WSU-ED-BW-023</t>
  </si>
  <si>
    <t>WSU-LO-BW-025</t>
  </si>
  <si>
    <t>WSU-LO-BW-024</t>
  </si>
  <si>
    <t>WSU-ED-BW-026</t>
  </si>
  <si>
    <t>WSU-ED-BW-027</t>
  </si>
  <si>
    <t>WSU-ED-BW-029</t>
  </si>
  <si>
    <t>WSU-LO-BW-032</t>
  </si>
  <si>
    <t>WSU-LO-BW-031</t>
  </si>
  <si>
    <t>Bangladeshi</t>
  </si>
  <si>
    <t>WSU-LO-BW-030</t>
  </si>
  <si>
    <t>White and Black African</t>
  </si>
  <si>
    <t>WSU-LO-BW-033</t>
  </si>
  <si>
    <t>WSU-LO-BW-035</t>
  </si>
  <si>
    <t>WSU-PE-LS-002</t>
  </si>
  <si>
    <t>WSU-PE-LS-003</t>
  </si>
  <si>
    <t>WSU-PE-LS-004</t>
  </si>
  <si>
    <t>WSU-PE-LS-005</t>
  </si>
  <si>
    <t>WSU-PE-LS-010</t>
  </si>
  <si>
    <t>WSU-LO-LS-001</t>
  </si>
  <si>
    <t>WSU-LO-LS-003</t>
  </si>
  <si>
    <t>WSU-MA-KJ-021</t>
  </si>
  <si>
    <t>WSU-BR-KJ-022</t>
  </si>
  <si>
    <t>WSU-BR-KJ-023</t>
  </si>
  <si>
    <t>WSU-WA-KJ-024</t>
  </si>
  <si>
    <t>WSU-LO-KJ-029</t>
  </si>
  <si>
    <t>WSU-LO-KJ-028</t>
  </si>
  <si>
    <t>WSU-ED-BW-036</t>
  </si>
  <si>
    <t>WSU-ED-BW-037</t>
  </si>
  <si>
    <t>WSU-LO-BW-041</t>
  </si>
  <si>
    <t>WSU-LO-BW-040</t>
  </si>
  <si>
    <t>WSU-LO-BW-039</t>
  </si>
  <si>
    <t>WSU-LO-BW-038</t>
  </si>
  <si>
    <t>WSU-ED-BW-043</t>
  </si>
  <si>
    <t>WSU-ED-BW-044</t>
  </si>
  <si>
    <t>WSU-ED-BW-042</t>
  </si>
  <si>
    <t>WSU-BR-BW-058</t>
  </si>
  <si>
    <t>WSU-BR-BW-057</t>
  </si>
  <si>
    <t>WSU-BR-BW-056</t>
  </si>
  <si>
    <t>WSU-BR-BW-055</t>
  </si>
  <si>
    <t>WSU-LO-BW-054</t>
  </si>
  <si>
    <t>WSU-LO-BW-053</t>
  </si>
  <si>
    <t>WSU-LO-BW-052</t>
  </si>
  <si>
    <t>WSU-LO-BW-051</t>
  </si>
  <si>
    <t>WSU-LO-BW-050</t>
  </si>
  <si>
    <t>WSU-LO-BW-049</t>
  </si>
  <si>
    <t>WSU-ED-BW-060</t>
  </si>
  <si>
    <t>WSU-GL-SJ-001</t>
  </si>
  <si>
    <t>WSU-GL-SJ-002</t>
  </si>
  <si>
    <t>WSU-GL-SJ-003</t>
  </si>
  <si>
    <t>WSU-GL-SJ-004</t>
  </si>
  <si>
    <t>WSU-LO-SJ-001</t>
  </si>
  <si>
    <t>WSU-LO-SJ-002</t>
  </si>
  <si>
    <t>WSU-LO-SJ-003</t>
  </si>
  <si>
    <t>WSU-LO-SJ-004</t>
  </si>
  <si>
    <t>WSU-LO-SJ-005</t>
  </si>
  <si>
    <t>WSU-WA-AS-002</t>
  </si>
  <si>
    <t>Warrington</t>
  </si>
  <si>
    <t>WSU-BR-AS-015</t>
  </si>
  <si>
    <t>WSU-WA-AS-001</t>
  </si>
  <si>
    <t>WSU-LO-SJ-007</t>
  </si>
  <si>
    <t>WSU-LO-SJ-008</t>
  </si>
  <si>
    <t>WSU-LO-SJ-009</t>
  </si>
  <si>
    <t>WSU-LO-SJ-010</t>
  </si>
  <si>
    <t>WSU-LO-SJ-011</t>
  </si>
  <si>
    <t>WSU-LO-SJ-012</t>
  </si>
  <si>
    <t>WSU-LO-SJ-013</t>
  </si>
  <si>
    <t>WSU-LO-SJ-014</t>
  </si>
  <si>
    <t>WSU-LO-SJ-015</t>
  </si>
  <si>
    <t>WSU-LO-SJ-016</t>
  </si>
  <si>
    <t>WSU-LO-SJ-017</t>
  </si>
  <si>
    <t>WSU-LO-SJ-018</t>
  </si>
  <si>
    <t>WSU-LO-SJ-019</t>
  </si>
  <si>
    <t>WSU-LO-SJ-020</t>
  </si>
  <si>
    <t>WSU-LO-SJ-021</t>
  </si>
  <si>
    <t>WSU-LO-SJ-022</t>
  </si>
  <si>
    <t>WSU-LO-SJ-023</t>
  </si>
  <si>
    <t>WSU-LO-SJ-024</t>
  </si>
  <si>
    <t>WSU-LO-SJ-025</t>
  </si>
  <si>
    <t>Gypsy or Irish Traveller</t>
  </si>
  <si>
    <t>WSU-LO-SJ-026</t>
  </si>
  <si>
    <t>WSU-LO-SJ-027</t>
  </si>
  <si>
    <t>WSU-LO-SJ-028</t>
  </si>
  <si>
    <t>WSU-ED-SJ-001</t>
  </si>
  <si>
    <t>WSU-ED-SJ-002</t>
  </si>
  <si>
    <t>WSU-ED-SJ-003</t>
  </si>
  <si>
    <t>WSU-ED-SJ-004</t>
  </si>
  <si>
    <t>WSU-ED-SJ-005</t>
  </si>
  <si>
    <t>WSU-ED-SJ-006</t>
  </si>
  <si>
    <t>WSU-ED-SJ-007</t>
  </si>
  <si>
    <t>WSU-ED-SJ-008</t>
  </si>
  <si>
    <t>WSU-ED-SJ-009</t>
  </si>
  <si>
    <t>WSU-ED-SJ-010</t>
  </si>
  <si>
    <t>WSU-ED-SJ-011</t>
  </si>
  <si>
    <t>WSU-ED-SJ-012</t>
  </si>
  <si>
    <t>WSU-ED-SJ-013</t>
  </si>
  <si>
    <t>WSU-ED-SJ-014</t>
  </si>
  <si>
    <t>WSU-ED-SJ-015</t>
  </si>
  <si>
    <t>WSU-ED-SJ-016</t>
  </si>
  <si>
    <t>WSU-ED-SJ-017</t>
  </si>
  <si>
    <t>WSU-ED-SJ-018</t>
  </si>
  <si>
    <t>WSU-ED-SJ-019</t>
  </si>
  <si>
    <t>WSU-ED-SJ-020</t>
  </si>
  <si>
    <t>WSU-ED-SJ-021</t>
  </si>
  <si>
    <t>WSU-ED-SJ-022</t>
  </si>
  <si>
    <t>WSU-ED-SJ-023</t>
  </si>
  <si>
    <t>WSU-ED-SJ-024</t>
  </si>
  <si>
    <t>WSU-ED-SJ-026</t>
  </si>
  <si>
    <t>WSU-ED-SJ-027</t>
  </si>
  <si>
    <t>WSU-ED-SJ-028</t>
  </si>
  <si>
    <t>WSU-ED-SJ-029</t>
  </si>
  <si>
    <t>WSU-ED-SJ-030</t>
  </si>
  <si>
    <t>WSU-ED-SJ-031</t>
  </si>
  <si>
    <t>WSU-ED-SJ-032</t>
  </si>
  <si>
    <t>WSU-ED-SJ-033</t>
  </si>
  <si>
    <t>WSU-LO-KJ-035</t>
  </si>
  <si>
    <t>WSU-LO-KJ-036</t>
  </si>
  <si>
    <t>WSU-LO-KJ-037</t>
  </si>
  <si>
    <t>WSU-MA-KJ-038</t>
  </si>
  <si>
    <t>WSU-MA-KJ-039</t>
  </si>
  <si>
    <t>WSU-MA-KJ-040</t>
  </si>
  <si>
    <t>WSU-MA-KJ-041</t>
  </si>
  <si>
    <t>WSU-MA-KJ-042</t>
  </si>
  <si>
    <t>FIP</t>
  </si>
  <si>
    <t>WSU-MA-KJ-043</t>
  </si>
  <si>
    <t>WSU-MA-KJ-044</t>
  </si>
  <si>
    <t>WSU-MA-KJ-045</t>
  </si>
  <si>
    <t>WSU-MA-KJ-046</t>
  </si>
  <si>
    <t>WSU-MA-KJ-047</t>
  </si>
  <si>
    <t>WSU-MA-KJ-048</t>
  </si>
  <si>
    <t>WSU-MA-KJ-049</t>
  </si>
  <si>
    <t>WSU-GL-AS-039</t>
  </si>
  <si>
    <t>WSU-GL-AS-037</t>
  </si>
  <si>
    <t>WSU-GL-AS-036</t>
  </si>
  <si>
    <t>WSU-GL-AS-038</t>
  </si>
  <si>
    <t>WSU-GL-AS-042</t>
  </si>
  <si>
    <t>WSU-GL-AS-041</t>
  </si>
  <si>
    <t>WSU-GL-AS-040</t>
  </si>
  <si>
    <t>WSU-ED-AS-008</t>
  </si>
  <si>
    <t>WSU-ED-AS-007</t>
  </si>
  <si>
    <t>WSU-ED-AS-006</t>
  </si>
  <si>
    <t>WSU-GL-AS-043</t>
  </si>
  <si>
    <t>WSU-ED-AS-004</t>
  </si>
  <si>
    <t>WSU-ED-AS-003</t>
  </si>
  <si>
    <t>WSU-ED-AS-005</t>
  </si>
  <si>
    <t>Disabled Person</t>
  </si>
  <si>
    <t>Lone Parent</t>
  </si>
  <si>
    <t>Social Tenant</t>
  </si>
  <si>
    <t>Jobseeker</t>
  </si>
  <si>
    <t>Total</t>
  </si>
  <si>
    <t>Disability - Sample</t>
  </si>
  <si>
    <t>Migrant - Sample</t>
  </si>
  <si>
    <t>Migrant - All</t>
  </si>
  <si>
    <t>Disability - All</t>
  </si>
  <si>
    <t>Generic statistical forumals in this column only please</t>
  </si>
  <si>
    <t>Gender split</t>
  </si>
  <si>
    <t>Gender split percentages</t>
  </si>
  <si>
    <t>Age</t>
  </si>
  <si>
    <t>18-24</t>
  </si>
  <si>
    <t>25-49</t>
  </si>
  <si>
    <t>50-64</t>
  </si>
  <si>
    <t>Age percentages</t>
  </si>
  <si>
    <t>Ethnicity</t>
  </si>
  <si>
    <t>White</t>
  </si>
  <si>
    <t>Ethnicity percentages</t>
  </si>
  <si>
    <t>BME</t>
  </si>
  <si>
    <t>Number of locations</t>
  </si>
  <si>
    <t>asb1a_ASBO</t>
  </si>
  <si>
    <t>asb1a_CBO</t>
  </si>
  <si>
    <t>asb1a_CPO</t>
  </si>
  <si>
    <t>asb1a_CRASBO</t>
  </si>
  <si>
    <t>asb1a_IPNA</t>
  </si>
  <si>
    <t>asb1a_NSP_ASB</t>
  </si>
  <si>
    <t>asb1a_NSP_rent_arrears</t>
  </si>
  <si>
    <t>asb1a_SSST</t>
  </si>
  <si>
    <t>asb1a_acceptable_behaviour</t>
  </si>
  <si>
    <t>asb1a_family_intervention_project</t>
  </si>
  <si>
    <t>asb1a_family_intervention_tenancy</t>
  </si>
  <si>
    <t>asb1a_housing_injunction</t>
  </si>
  <si>
    <t>asb1a_parenting_order</t>
  </si>
  <si>
    <t>asb1a_probationary_intro_tenancy</t>
  </si>
  <si>
    <t>dp1a_learning</t>
  </si>
  <si>
    <t>dp1a_mental</t>
  </si>
  <si>
    <t>dp1a_other</t>
  </si>
  <si>
    <t>dp1a_physical</t>
  </si>
  <si>
    <t>dp1a_sensory</t>
  </si>
  <si>
    <t>eo1a_prison</t>
  </si>
  <si>
    <t>eo2a_community</t>
  </si>
  <si>
    <t>eo3a_accredited_programmes</t>
  </si>
  <si>
    <t>eo3a_attendance_centre</t>
  </si>
  <si>
    <t>eo3a_curfew</t>
  </si>
  <si>
    <t>eo3a_exclusion_orders</t>
  </si>
  <si>
    <t>eo3a_mental_health</t>
  </si>
  <si>
    <t>eo3a_residence_sentence</t>
  </si>
  <si>
    <t>eo3a_supervision</t>
  </si>
  <si>
    <t>eo3a_treatment_programme</t>
  </si>
  <si>
    <t>eo3a_unpaid_work</t>
  </si>
  <si>
    <t>hp1a_begging</t>
  </si>
  <si>
    <t>hp1a_rough_sleeping</t>
  </si>
  <si>
    <t>hp1a_street_drinking</t>
  </si>
  <si>
    <t>hp2a_alcohol_problem</t>
  </si>
  <si>
    <t>hp2a_drug_problem</t>
  </si>
  <si>
    <t>hp2a_mental_health_problem</t>
  </si>
  <si>
    <t>hp3a_ASBO</t>
  </si>
  <si>
    <t>hp3a_arrest</t>
  </si>
  <si>
    <t>hp3a_designing_out</t>
  </si>
  <si>
    <t>hp3a_dispersal_order</t>
  </si>
  <si>
    <t>hp3a_drink</t>
  </si>
  <si>
    <t>hp3a_evict</t>
  </si>
  <si>
    <t>hp3a_outreach</t>
  </si>
  <si>
    <t>hp3a_single_service_offer</t>
  </si>
  <si>
    <t>hp3a_work</t>
  </si>
  <si>
    <t>lp1a_age_of_youngest</t>
  </si>
  <si>
    <t>lp2a_number_of_children</t>
  </si>
  <si>
    <t>lp3a_highest_qualification</t>
  </si>
  <si>
    <t>m1a_immigration_status</t>
  </si>
  <si>
    <t>st1a_tenancy_type</t>
  </si>
  <si>
    <t>st2a_ASBO</t>
  </si>
  <si>
    <t>st2a_eviction</t>
  </si>
  <si>
    <t>st2a_family</t>
  </si>
  <si>
    <t>st2a_neighbour</t>
  </si>
  <si>
    <t>WSU-LO-KJ-006</t>
  </si>
  <si>
    <t>WSU-LO-KJ-007</t>
  </si>
  <si>
    <t>WSU-MA-KJ-009</t>
  </si>
  <si>
    <t>WSU-ED-BW-046</t>
  </si>
  <si>
    <t>WSU-BR-BW-004</t>
  </si>
  <si>
    <t>WSU-LO-SJ-006</t>
  </si>
  <si>
    <t>WSU-IN-SW-003</t>
  </si>
  <si>
    <t>WSU-PE-LS-008</t>
  </si>
  <si>
    <t>WSU-ED-JB-001</t>
  </si>
  <si>
    <t>WSU-ED-JB-002</t>
  </si>
  <si>
    <t>WSU-ED-JB-003</t>
  </si>
  <si>
    <t>WSU-ED-JB-004</t>
  </si>
  <si>
    <t>Chinese</t>
  </si>
  <si>
    <t>WSU-IN-SW-002</t>
  </si>
  <si>
    <t>WSU-IN-SW-001</t>
  </si>
  <si>
    <t>WSU-GL-SW-003</t>
  </si>
  <si>
    <t>WSU-GL-SW-007</t>
  </si>
  <si>
    <t>WSU-GL-SW-006</t>
  </si>
  <si>
    <t>WSU-GL-SW-005</t>
  </si>
  <si>
    <t>WSU-GL-SW-004</t>
  </si>
  <si>
    <t>WSU-WA-KJ-025</t>
  </si>
  <si>
    <t>WSU-WA-KJ-026</t>
  </si>
  <si>
    <t>WSU-WA-KJ-027</t>
  </si>
  <si>
    <t>WSU-MA-KJ-030</t>
  </si>
  <si>
    <t>WSU-MA-KJ-031</t>
  </si>
  <si>
    <t>WSU-MA-KJ-032</t>
  </si>
  <si>
    <t>WSU-MA-KJ-033</t>
  </si>
  <si>
    <t>WSU-MA-KJ-034</t>
  </si>
  <si>
    <t>Sample total</t>
  </si>
  <si>
    <t>EEA / TCN</t>
  </si>
  <si>
    <t>EEA</t>
  </si>
  <si>
    <t>TCN</t>
  </si>
  <si>
    <t xml:space="preserve">EEA </t>
  </si>
  <si>
    <t>A8 National</t>
  </si>
  <si>
    <t>A2 National</t>
  </si>
  <si>
    <t>Humanitarian Protection Status</t>
  </si>
  <si>
    <t>c10a_main_employ</t>
  </si>
  <si>
    <t>c11a_multiple_jobs</t>
  </si>
  <si>
    <t>c12a_risk_sanction</t>
  </si>
  <si>
    <t>c13a_times_sanctioned</t>
  </si>
  <si>
    <t>c14a_last_sanctioned</t>
  </si>
  <si>
    <t>c15a_any_income</t>
  </si>
  <si>
    <t>c16a_housing_status</t>
  </si>
  <si>
    <t>c17a_ESA_support</t>
  </si>
  <si>
    <t>c17a_ESA_work</t>
  </si>
  <si>
    <t>c17a_JSA</t>
  </si>
  <si>
    <t>c17a_WTC</t>
  </si>
  <si>
    <t>c17a_bereavement</t>
  </si>
  <si>
    <t>c17a_carers_all</t>
  </si>
  <si>
    <t>c17a_child_benefit</t>
  </si>
  <si>
    <t>c17a_child_tax</t>
  </si>
  <si>
    <t>c17a_disability_living</t>
  </si>
  <si>
    <t>c17a_housing_ben</t>
  </si>
  <si>
    <t>c17a_incapacity</t>
  </si>
  <si>
    <t>c17a_income_supp</t>
  </si>
  <si>
    <t>c17a_industrial_inj</t>
  </si>
  <si>
    <t>c17a_maternity_etc</t>
  </si>
  <si>
    <t>c17a_other</t>
  </si>
  <si>
    <t>c17a_personal_ind</t>
  </si>
  <si>
    <t>c17a_statutory_sick</t>
  </si>
  <si>
    <t>c17a_universal_credit</t>
  </si>
  <si>
    <t>c01a_area</t>
  </si>
  <si>
    <t>c02a_rural</t>
  </si>
  <si>
    <t>c03a_gender</t>
  </si>
  <si>
    <t>c04a_age</t>
  </si>
  <si>
    <t>c05a_household</t>
  </si>
  <si>
    <t>c06a_ethnicity</t>
  </si>
  <si>
    <t>c07a_nationality</t>
  </si>
  <si>
    <t>c08a_main_class</t>
  </si>
  <si>
    <t>c09a_ASB</t>
  </si>
  <si>
    <t>c09a_FIP</t>
  </si>
  <si>
    <t>c09a_disabled_person</t>
  </si>
  <si>
    <t>c09a_ex-offender</t>
  </si>
  <si>
    <t>c09a_homeless</t>
  </si>
  <si>
    <t>c09a_job_seeker</t>
  </si>
  <si>
    <t>c09a_lone_parent</t>
  </si>
  <si>
    <t>c09a_migrant</t>
  </si>
  <si>
    <t>c09a_social_tenant</t>
  </si>
  <si>
    <t>c09a_universal_credit</t>
  </si>
  <si>
    <t>WSU-LO-KJ-057</t>
  </si>
  <si>
    <t>WSU-LO-KJ-058</t>
  </si>
  <si>
    <t>WSU-LO-KJ-059</t>
  </si>
  <si>
    <t>WSU-MA-KJ-056</t>
  </si>
  <si>
    <t>Totals</t>
  </si>
  <si>
    <t>If these totals do not match the totals below it is a result of values for the attribute being set to 'Not Applicable' or left 'Unassigned'</t>
  </si>
  <si>
    <t xml:space="preserve">Rural </t>
  </si>
  <si>
    <t xml:space="preserve">Yes </t>
  </si>
  <si>
    <t xml:space="preserve">No </t>
  </si>
  <si>
    <t>Household</t>
  </si>
  <si>
    <t>Single person (below retirement)</t>
  </si>
  <si>
    <t>Single person (above retirment)</t>
  </si>
  <si>
    <t>Couple with children</t>
  </si>
  <si>
    <t>Couple without children</t>
  </si>
  <si>
    <t>Rural percentages</t>
  </si>
  <si>
    <t>Household percentages</t>
  </si>
  <si>
    <t>Nationality</t>
  </si>
  <si>
    <t>Retired</t>
  </si>
  <si>
    <t>Main employment</t>
  </si>
  <si>
    <t>Main employment percentages</t>
  </si>
  <si>
    <t>Employed / not in employment</t>
  </si>
  <si>
    <t>Employed</t>
  </si>
  <si>
    <t>Not in employment</t>
  </si>
  <si>
    <t>Employed / not in employment percentages</t>
  </si>
  <si>
    <t>Multiple Jobs</t>
  </si>
  <si>
    <t>Multiple Jobs percentages</t>
  </si>
  <si>
    <t>Risk of sanction percentages</t>
  </si>
  <si>
    <t>Risk of sanction</t>
  </si>
  <si>
    <t>Nationality percentages</t>
  </si>
  <si>
    <t>Times sanctioned</t>
  </si>
  <si>
    <t xml:space="preserve">Once </t>
  </si>
  <si>
    <t>Don’t know</t>
  </si>
  <si>
    <t>Been sanctioned</t>
  </si>
  <si>
    <t>Been sanctioned percentages</t>
  </si>
  <si>
    <t>Last sanctioned</t>
  </si>
  <si>
    <t>Any Income</t>
  </si>
  <si>
    <t>Any Income percentages</t>
  </si>
  <si>
    <t xml:space="preserve">Housing status </t>
  </si>
  <si>
    <t>Hostel/Homeless accommodation</t>
  </si>
  <si>
    <t>Squatting</t>
  </si>
  <si>
    <t>Housing status percentages</t>
  </si>
  <si>
    <t>Additional Classifications</t>
  </si>
  <si>
    <t>Note: Main class counts should equal totals</t>
  </si>
  <si>
    <t>Ex-Offender</t>
  </si>
  <si>
    <t>Homeless</t>
  </si>
  <si>
    <t>Additional Classifications percentages</t>
  </si>
  <si>
    <t xml:space="preserve">Benefits </t>
  </si>
  <si>
    <t>ESA support</t>
  </si>
  <si>
    <t>ESA work</t>
  </si>
  <si>
    <t>JSA</t>
  </si>
  <si>
    <t>WTC</t>
  </si>
  <si>
    <t>Bereavement</t>
  </si>
  <si>
    <t>Carers' Allowance</t>
  </si>
  <si>
    <t>Child Benefit</t>
  </si>
  <si>
    <t>Child Tax Credit</t>
  </si>
  <si>
    <t>DLA</t>
  </si>
  <si>
    <t>Housing Benefit</t>
  </si>
  <si>
    <t>Incapacity Benefit</t>
  </si>
  <si>
    <t>Income Support</t>
  </si>
  <si>
    <t xml:space="preserve">Industrial injuries </t>
  </si>
  <si>
    <t>Maternity etc</t>
  </si>
  <si>
    <t>PIP</t>
  </si>
  <si>
    <t>Statutory sick pay</t>
  </si>
  <si>
    <t>Benefits Percentages</t>
  </si>
  <si>
    <t>Disabled</t>
  </si>
  <si>
    <t>Last sanctioned percentages</t>
  </si>
  <si>
    <t>UC</t>
  </si>
  <si>
    <t>Don't Know</t>
  </si>
  <si>
    <t>Physical</t>
  </si>
  <si>
    <t>Mental</t>
  </si>
  <si>
    <t>Learning</t>
  </si>
  <si>
    <t>Sensory</t>
  </si>
  <si>
    <t>Disability Sample</t>
  </si>
  <si>
    <t>Disability type percentages</t>
  </si>
  <si>
    <t>Disability type</t>
  </si>
  <si>
    <t>Disability All</t>
  </si>
  <si>
    <t>WSU-SH-JF-001</t>
  </si>
  <si>
    <t>WSU-LO-KJ-052</t>
  </si>
  <si>
    <t>WSU-LO-BW-034</t>
  </si>
  <si>
    <t>WSU-LO-SF-004</t>
  </si>
  <si>
    <t>WSU-MA-KJ-051</t>
  </si>
  <si>
    <t>WSU-BR-AS-010</t>
  </si>
  <si>
    <t>WSU-BR-AS-011</t>
  </si>
  <si>
    <t>WSU-BR-AS-012</t>
  </si>
  <si>
    <t>WSU-BR-AS-013</t>
  </si>
  <si>
    <t>WSU-BR-AS-014</t>
  </si>
  <si>
    <t>WSU-LO-KJ-053</t>
  </si>
  <si>
    <t>WSU-LO-KJ-054</t>
  </si>
  <si>
    <t>WSU-LO-PD-001</t>
  </si>
  <si>
    <t>WSU-IN-AS-007</t>
  </si>
  <si>
    <t>WSU-LO-KJ-055</t>
  </si>
  <si>
    <t>WSU-MA-KJ-050</t>
  </si>
  <si>
    <t>WSU-LO-SF-005</t>
  </si>
  <si>
    <t>WSU-LO-SF-006</t>
  </si>
  <si>
    <t>WSU-LO-SF-007</t>
  </si>
  <si>
    <t>WSU-SH-DR-013</t>
  </si>
  <si>
    <t>Location</t>
  </si>
  <si>
    <t>Number</t>
  </si>
  <si>
    <t>Percentage</t>
  </si>
  <si>
    <t>&lt;18</t>
  </si>
  <si>
    <t>&gt;64</t>
  </si>
  <si>
    <t>EEA - sample</t>
  </si>
  <si>
    <t>Last sanctioned percentages (of those who had been sanctioned)</t>
  </si>
  <si>
    <t>EEA - Sample</t>
  </si>
  <si>
    <t>&gt;=65</t>
  </si>
  <si>
    <t>Tally</t>
  </si>
  <si>
    <t>KI</t>
  </si>
  <si>
    <t>foe_asb</t>
  </si>
  <si>
    <t>foe_disability</t>
  </si>
  <si>
    <t>foe_homelessness</t>
  </si>
  <si>
    <t>foe_jobseeker</t>
  </si>
  <si>
    <t>foe_lone_parent</t>
  </si>
  <si>
    <t>foe_migrant</t>
  </si>
  <si>
    <t>foe_offender</t>
  </si>
  <si>
    <t>foe_social_housing</t>
  </si>
  <si>
    <t>foe_uc</t>
  </si>
  <si>
    <t>geo_England</t>
  </si>
  <si>
    <t>geo_Scotland</t>
  </si>
  <si>
    <t>geo_UK</t>
  </si>
  <si>
    <t>sector</t>
  </si>
  <si>
    <t>Unassigned</t>
  </si>
  <si>
    <t>K187 #1</t>
  </si>
  <si>
    <t>NGO</t>
  </si>
  <si>
    <t>K187 #2</t>
  </si>
  <si>
    <t>KI1</t>
  </si>
  <si>
    <t>KI16</t>
  </si>
  <si>
    <t>UK central government</t>
  </si>
  <si>
    <t>KI17</t>
  </si>
  <si>
    <t>KI18</t>
  </si>
  <si>
    <t>KI19</t>
  </si>
  <si>
    <t>KI2#1</t>
  </si>
  <si>
    <t>Scottish Government</t>
  </si>
  <si>
    <t>KI2#2</t>
  </si>
  <si>
    <t>KI20</t>
  </si>
  <si>
    <t>KI21</t>
  </si>
  <si>
    <t>KI22</t>
  </si>
  <si>
    <t>KI23</t>
  </si>
  <si>
    <t>KI24</t>
  </si>
  <si>
    <t>KI3</t>
  </si>
  <si>
    <t>KI31</t>
  </si>
  <si>
    <t>KI32</t>
  </si>
  <si>
    <t>Local Authority</t>
  </si>
  <si>
    <t>KI33</t>
  </si>
  <si>
    <t>KI34</t>
  </si>
  <si>
    <t>KI35</t>
  </si>
  <si>
    <t>KI36</t>
  </si>
  <si>
    <t>KI46#1</t>
  </si>
  <si>
    <t>KI46#2</t>
  </si>
  <si>
    <t>KI47</t>
  </si>
  <si>
    <t>KI48</t>
  </si>
  <si>
    <t>KI49</t>
  </si>
  <si>
    <t>KI50#1</t>
  </si>
  <si>
    <t>KI50#2</t>
  </si>
  <si>
    <t>KI50#3</t>
  </si>
  <si>
    <t>KI51</t>
  </si>
  <si>
    <t>KI61</t>
  </si>
  <si>
    <t>KI62</t>
  </si>
  <si>
    <t>KI63</t>
  </si>
  <si>
    <t>KI64</t>
  </si>
  <si>
    <t>KI76</t>
  </si>
  <si>
    <t>KI77</t>
  </si>
  <si>
    <t>KI78</t>
  </si>
  <si>
    <t>KI79</t>
  </si>
  <si>
    <t>KI80</t>
  </si>
  <si>
    <t>KI81</t>
  </si>
  <si>
    <t>KI82</t>
  </si>
  <si>
    <t>KI83</t>
  </si>
  <si>
    <t>KI84</t>
  </si>
  <si>
    <t>KI85</t>
  </si>
  <si>
    <t>KI86</t>
  </si>
  <si>
    <t>KI91</t>
  </si>
  <si>
    <t>KI92#1</t>
  </si>
  <si>
    <t>KI92#2</t>
  </si>
  <si>
    <t>KI93</t>
  </si>
  <si>
    <t>KI94</t>
  </si>
  <si>
    <t>Private agency</t>
  </si>
  <si>
    <t>Experienced a sanction by policy area</t>
  </si>
  <si>
    <t>Experienced a sanction by policy area - Percentages</t>
  </si>
  <si>
    <t>Jobseekers</t>
  </si>
  <si>
    <t>Policy area</t>
  </si>
  <si>
    <t>All participants wave a node</t>
  </si>
  <si>
    <t>All participants wave b node</t>
  </si>
  <si>
    <t>All participants wave c node</t>
  </si>
  <si>
    <t>c09b_disabled_person</t>
  </si>
  <si>
    <t>c09c_disabled_person</t>
  </si>
  <si>
    <t xml:space="preserve">#REF! values are due to columns not currently existing withiin the excel sheet, however as soon as we add wave b and wave c </t>
  </si>
  <si>
    <t xml:space="preserve">Main classification </t>
  </si>
  <si>
    <t>Disability</t>
  </si>
  <si>
    <t>a</t>
  </si>
  <si>
    <t>b</t>
  </si>
  <si>
    <t>c</t>
  </si>
  <si>
    <t>Wave A</t>
  </si>
  <si>
    <t>Wave B</t>
  </si>
  <si>
    <t>Wave C</t>
  </si>
  <si>
    <t>Times sanctioned percentages</t>
  </si>
  <si>
    <r>
      <t>INDIRECT("Table1[</t>
    </r>
    <r>
      <rPr>
        <i/>
        <sz val="10"/>
        <color theme="1"/>
        <rFont val="Calibri"/>
        <family val="2"/>
        <scheme val="minor"/>
      </rPr>
      <t>CODE</t>
    </r>
    <r>
      <rPr>
        <sz val="10"/>
        <color theme="1"/>
        <rFont val="Calibri"/>
        <family val="2"/>
        <scheme val="minor"/>
      </rPr>
      <t>"&amp;WaveCellRef&amp;"ATTRIBUTENAME]")</t>
    </r>
  </si>
  <si>
    <t>Single person (above retirement)</t>
  </si>
  <si>
    <t>Once  Wave B &amp; C attributes have been added fill down for most to auto-generate Wave B &amp; C. Rest fill right &amp; change B5 to B6/B7 &amp; E4 to E5/E6.</t>
  </si>
  <si>
    <t>Migrants</t>
  </si>
  <si>
    <t>c09b_migrant</t>
  </si>
  <si>
    <t>c09c_migrant</t>
  </si>
  <si>
    <t>Dummy Wave Values
Formula format to use</t>
  </si>
  <si>
    <t xml:space="preserve"> Please do not change the values in this section. These opening values are used to format and populate the tables further into the sheet as well as auto-generate the formulas for Wave B &amp; C stats.</t>
  </si>
  <si>
    <t>Attribute</t>
  </si>
  <si>
    <t>c09b_ASB</t>
  </si>
  <si>
    <t>c09b_FIP</t>
  </si>
  <si>
    <t>c09b_ex-offender</t>
  </si>
  <si>
    <t>c09b_homeless</t>
  </si>
  <si>
    <t>c09b_job_seeker</t>
  </si>
  <si>
    <t>c09b_lone_parent</t>
  </si>
  <si>
    <t>c09b_social_tenant</t>
  </si>
  <si>
    <t>c09b_universal_credit</t>
  </si>
  <si>
    <t>c09c_ASB</t>
  </si>
  <si>
    <t>c09c_FIP</t>
  </si>
  <si>
    <t>c09c_ex-offender</t>
  </si>
  <si>
    <t>c09c_homeless</t>
  </si>
  <si>
    <t>c09c_job_seeker</t>
  </si>
  <si>
    <t>c09c_lone_parent</t>
  </si>
  <si>
    <t>c09c_social_tenant</t>
  </si>
  <si>
    <t>c09c_universal_credit</t>
  </si>
  <si>
    <t>Don’t Know</t>
  </si>
  <si>
    <t xml:space="preserve">(Ex-)Offenders </t>
  </si>
  <si>
    <t>Social Tenants</t>
  </si>
  <si>
    <t>Lone Parents</t>
  </si>
  <si>
    <t>Homelessness</t>
  </si>
  <si>
    <t>asb1b_ASBO</t>
  </si>
  <si>
    <t>asb1b_CBO</t>
  </si>
  <si>
    <t>asb1b_CPO</t>
  </si>
  <si>
    <t>asb1b_CRASBO</t>
  </si>
  <si>
    <t>asb1b_IPNA</t>
  </si>
  <si>
    <t>asb1b_NSP_ASB</t>
  </si>
  <si>
    <t>asb1b_NSP_rent_arrears</t>
  </si>
  <si>
    <t>asb1b_SST</t>
  </si>
  <si>
    <t>asb1b_acceptable_behaviour</t>
  </si>
  <si>
    <t>asb1b_family_intervention_project</t>
  </si>
  <si>
    <t>asb1b_family_intervention_tenancy</t>
  </si>
  <si>
    <t>asb1b_housing_injunction</t>
  </si>
  <si>
    <t>asb1b_parenting_order</t>
  </si>
  <si>
    <t>asb1b_probationary_intro_tenancy</t>
  </si>
  <si>
    <t>c01b_area</t>
  </si>
  <si>
    <t>c02b_rural</t>
  </si>
  <si>
    <t>c04b_age</t>
  </si>
  <si>
    <t>c05b_household</t>
  </si>
  <si>
    <t>c10b_main_employ</t>
  </si>
  <si>
    <t>c11b_multiple_jobs</t>
  </si>
  <si>
    <t>c12b_risk_sanction</t>
  </si>
  <si>
    <t>c13b_times_sanctioned</t>
  </si>
  <si>
    <t>c14b_last_sanctioned</t>
  </si>
  <si>
    <t>c15b_any_income</t>
  </si>
  <si>
    <t>c16b_housing_status</t>
  </si>
  <si>
    <t>c17b_ESA_support</t>
  </si>
  <si>
    <t>c17b_ESA_work</t>
  </si>
  <si>
    <t>c17b_JSA</t>
  </si>
  <si>
    <t>c17b_WTC</t>
  </si>
  <si>
    <t>c17b_bereavement</t>
  </si>
  <si>
    <t>c17b_carers_all</t>
  </si>
  <si>
    <t>c17b_child_benefit</t>
  </si>
  <si>
    <t>c17b_child_tax</t>
  </si>
  <si>
    <t>c17b_disability_living</t>
  </si>
  <si>
    <t>c17b_housing_ben</t>
  </si>
  <si>
    <t>c17b_incapacity</t>
  </si>
  <si>
    <t>c17b_income_support</t>
  </si>
  <si>
    <t>c17b_industrial_inj</t>
  </si>
  <si>
    <t>c17b_maternity_etc</t>
  </si>
  <si>
    <t>c17b_other</t>
  </si>
  <si>
    <t>c17b_personal_ind</t>
  </si>
  <si>
    <t>c17b_statutory_sick</t>
  </si>
  <si>
    <t>c17b_universal_credit</t>
  </si>
  <si>
    <t>dp1b_learning</t>
  </si>
  <si>
    <t>dp1b_mental</t>
  </si>
  <si>
    <t>dp1b_other</t>
  </si>
  <si>
    <t>dp1b_physical</t>
  </si>
  <si>
    <t>dp1b_sensory</t>
  </si>
  <si>
    <t>eo1b_prison</t>
  </si>
  <si>
    <t>eo2b_community</t>
  </si>
  <si>
    <t>eo3b_accredited_programmes</t>
  </si>
  <si>
    <t>eo3b_attendance_centre</t>
  </si>
  <si>
    <t>eo3b_curfew</t>
  </si>
  <si>
    <t>eo3b_exclusion_orders</t>
  </si>
  <si>
    <t>eo3b_mental_health</t>
  </si>
  <si>
    <t>eo3b_residence_sentence</t>
  </si>
  <si>
    <t>eo3b_supervision</t>
  </si>
  <si>
    <t>eo3b_treatment_programme</t>
  </si>
  <si>
    <t>eo3b_unpaid_work</t>
  </si>
  <si>
    <t>hp1b_begging</t>
  </si>
  <si>
    <t>hp1b_rough_sleeping</t>
  </si>
  <si>
    <t>hp1b_street_drinking</t>
  </si>
  <si>
    <t>hp2b_alcohol_problem</t>
  </si>
  <si>
    <t>hp2b_drug_problem</t>
  </si>
  <si>
    <t>hp2b_mental_health_problems</t>
  </si>
  <si>
    <t>hp3b_ASBO</t>
  </si>
  <si>
    <t>hp3b_arrest</t>
  </si>
  <si>
    <t>hp3b_designing_out</t>
  </si>
  <si>
    <t>hp3b_disperal_order</t>
  </si>
  <si>
    <t>hp3b_drink</t>
  </si>
  <si>
    <t>hp3b_evict</t>
  </si>
  <si>
    <t>hp3b_outreach</t>
  </si>
  <si>
    <t>hp3b_single_service_offer</t>
  </si>
  <si>
    <t>hp3b_work</t>
  </si>
  <si>
    <t>lp1b_age_of_youngest</t>
  </si>
  <si>
    <t>lp2b_number_of_children</t>
  </si>
  <si>
    <t>lp3b_highest_qualification</t>
  </si>
  <si>
    <t>m1b_immigration_status</t>
  </si>
  <si>
    <t>st1b_tenancy_type</t>
  </si>
  <si>
    <t>st2b_ASBO</t>
  </si>
  <si>
    <t>st2b_CBO</t>
  </si>
  <si>
    <t>st2b_CPN</t>
  </si>
  <si>
    <t>st2b_IPNA</t>
  </si>
  <si>
    <t>st2b_eviction</t>
  </si>
  <si>
    <t>st2b_neighbour</t>
  </si>
  <si>
    <t>st3b_stat_homeless</t>
  </si>
  <si>
    <t>Informal work</t>
  </si>
  <si>
    <t>Birmingham</t>
  </si>
  <si>
    <t>Other TCN</t>
  </si>
  <si>
    <t>Hostel / homeless accommodation</t>
  </si>
  <si>
    <t>British citizen</t>
  </si>
  <si>
    <t>Ramsey St Marys</t>
  </si>
  <si>
    <t>Huntingdon</t>
  </si>
  <si>
    <t>Further / higher level</t>
  </si>
  <si>
    <t>Shared accommodation</t>
  </si>
  <si>
    <t>Employed short hours</t>
  </si>
  <si>
    <t>alcohol</t>
  </si>
  <si>
    <t>Basildon</t>
  </si>
  <si>
    <t>Nol</t>
  </si>
  <si>
    <t>WSU-ED-BW-047</t>
  </si>
  <si>
    <t>WSU-BA-JM-019</t>
  </si>
  <si>
    <t>WSU-MA-KJ-070</t>
  </si>
  <si>
    <t>WSU-PE-JM-037</t>
  </si>
  <si>
    <t>Inwork - Sample - Wave A</t>
  </si>
  <si>
    <t>Universal Credit - Sample</t>
  </si>
  <si>
    <t>c17c_ESA_support</t>
  </si>
  <si>
    <t>c17c_ESA_work</t>
  </si>
  <si>
    <t>c17c_JSA</t>
  </si>
  <si>
    <t>c17c_WTC</t>
  </si>
  <si>
    <t>c17c_bereavement</t>
  </si>
  <si>
    <t>c17c_carers_all</t>
  </si>
  <si>
    <t>c17c_child_benefit</t>
  </si>
  <si>
    <t>c17c_child_tax</t>
  </si>
  <si>
    <t>c17c_disability_living</t>
  </si>
  <si>
    <t>c17c_housing_ben</t>
  </si>
  <si>
    <t>c17c_incapacity</t>
  </si>
  <si>
    <t>c17c_income_support</t>
  </si>
  <si>
    <t>c17c_industrial_inj</t>
  </si>
  <si>
    <t>c17c_maternity_etc</t>
  </si>
  <si>
    <t>c17c_other</t>
  </si>
  <si>
    <t>c17c_personal_ind</t>
  </si>
  <si>
    <t>c17c_statutory_sick</t>
  </si>
  <si>
    <t>c17c_universal_credit</t>
  </si>
  <si>
    <t>COPY &amp; PASTE POINT</t>
  </si>
  <si>
    <t>st2b_family</t>
  </si>
  <si>
    <t>c01c_area</t>
  </si>
  <si>
    <t>c02c_rural</t>
  </si>
  <si>
    <t>c04c_age</t>
  </si>
  <si>
    <t>c05c_household</t>
  </si>
  <si>
    <t>c10c_main_employ</t>
  </si>
  <si>
    <t>c11c_multiple_jobs</t>
  </si>
  <si>
    <t>c12c_risk_sanction</t>
  </si>
  <si>
    <t>c13c_times_sanctioned</t>
  </si>
  <si>
    <t>c14c_last_sanctioned</t>
  </si>
  <si>
    <t>c15c_any_income</t>
  </si>
  <si>
    <t>c16c_housing_status</t>
  </si>
  <si>
    <t>lp1c_age_of_youngest</t>
  </si>
  <si>
    <t>lp2c_number_of_children</t>
  </si>
  <si>
    <t>lp3c_highest_qualification</t>
  </si>
  <si>
    <t>hp1c_rough_sleeping</t>
  </si>
  <si>
    <t>hp1c_begging</t>
  </si>
  <si>
    <t>hp1c_street_drinking</t>
  </si>
  <si>
    <t>hp2c_drug_problem</t>
  </si>
  <si>
    <t>hp2c_alcohol_problem</t>
  </si>
  <si>
    <t>hp2c_mental_health_problems</t>
  </si>
  <si>
    <t>hp3c_work</t>
  </si>
  <si>
    <t>hp3c_evict</t>
  </si>
  <si>
    <t>hp3c_arrest</t>
  </si>
  <si>
    <t>hp3c_ASBO</t>
  </si>
  <si>
    <t>hp3c_drink</t>
  </si>
  <si>
    <t>hp3c_outreach</t>
  </si>
  <si>
    <t>hp3c_designing_out</t>
  </si>
  <si>
    <t>hp3c_disperal_order</t>
  </si>
  <si>
    <t>hp3c_single_service_offer</t>
  </si>
  <si>
    <t>dp1c_physical</t>
  </si>
  <si>
    <t>dp1c_mental</t>
  </si>
  <si>
    <t>dp1c_sensory</t>
  </si>
  <si>
    <t>dp1c_learning</t>
  </si>
  <si>
    <t>dp1c_other</t>
  </si>
  <si>
    <t>m1c_immigration_status</t>
  </si>
  <si>
    <t>eo1c_prison</t>
  </si>
  <si>
    <t>eo2c_community</t>
  </si>
  <si>
    <t>eo3c_upaid_work</t>
  </si>
  <si>
    <t>eo3c_attendance_centre</t>
  </si>
  <si>
    <t>eo3c_treatment_programme</t>
  </si>
  <si>
    <t>eo3c_mental_health</t>
  </si>
  <si>
    <t>eo3c_accredited_programmes</t>
  </si>
  <si>
    <t>eo3c_supervision</t>
  </si>
  <si>
    <t>eo3c_residence_sentence</t>
  </si>
  <si>
    <t>eo3c_curfew</t>
  </si>
  <si>
    <t>eo3c_exclusion_orders</t>
  </si>
  <si>
    <t>asb1c_acceptable_behaviour</t>
  </si>
  <si>
    <t>asb1c_parenting_order</t>
  </si>
  <si>
    <t>asb1c_family_intervention_project</t>
  </si>
  <si>
    <t>asb1c_housing_injunction</t>
  </si>
  <si>
    <t>asb1c_family_intervention_tenancy</t>
  </si>
  <si>
    <t>asb1c_probationary_intro_tenancy</t>
  </si>
  <si>
    <t>asb1c_SST</t>
  </si>
  <si>
    <t>asb1c_NSP_ASB</t>
  </si>
  <si>
    <t>asb1c_NSP_rent_arrears</t>
  </si>
  <si>
    <t>asb1c_ASBO</t>
  </si>
  <si>
    <t>asb1c_CRASBO</t>
  </si>
  <si>
    <t>asb1c_IPNA</t>
  </si>
  <si>
    <t>asb1c_CBO</t>
  </si>
  <si>
    <t>asb1c_CPO</t>
  </si>
  <si>
    <t>st1c_tenancy_type</t>
  </si>
  <si>
    <t>st2c_eviction</t>
  </si>
  <si>
    <t>st2c_ASBO</t>
  </si>
  <si>
    <t>st2c_family</t>
  </si>
  <si>
    <t>st2c_neighbour</t>
  </si>
  <si>
    <t>st2c_IPNA</t>
  </si>
  <si>
    <t>st2c_CBO</t>
  </si>
  <si>
    <t>st2c_CPN</t>
  </si>
  <si>
    <t>st3c_stat_homeless</t>
  </si>
  <si>
    <t>Caernarfon</t>
  </si>
  <si>
    <t>Other- emergency B&amp;B</t>
  </si>
  <si>
    <t>Secure/assured/'lifetime'tenancy</t>
  </si>
  <si>
    <t>single perosn (below retirement)</t>
  </si>
  <si>
    <t>Retention</t>
  </si>
  <si>
    <t>Lost</t>
  </si>
  <si>
    <t>Retained</t>
  </si>
  <si>
    <t>% Rentained</t>
  </si>
  <si>
    <t>No `</t>
  </si>
  <si>
    <t>WSU-MA-A-LS-001</t>
  </si>
  <si>
    <t>WSU-MA-A-LS-002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</si>
</sst>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7" fillId="0" borderId="0"/>
    <xf numFmtId="0" fontId="8" fillId="0" borderId="0"/>
    <xf numFmtId="0" fontId="9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5" fillId="7" borderId="0" applyNumberFormat="0" applyBorder="0" applyAlignment="0" applyProtection="0"/>
    <xf numFmtId="0" fontId="9" fillId="8" borderId="0" applyNumberFormat="0" applyBorder="0" applyAlignment="0" applyProtection="0"/>
    <xf numFmtId="0" fontId="4" fillId="9" borderId="0" applyNumberFormat="0" applyBorder="0" applyAlignment="0" applyProtection="0"/>
    <xf numFmtId="0" fontId="9" fillId="10" borderId="0" applyNumberFormat="0" applyBorder="0" applyAlignment="0" applyProtection="0"/>
    <xf numFmtId="0" fontId="3" fillId="11" borderId="0" applyNumberFormat="0" applyBorder="0" applyAlignment="0" applyProtection="0"/>
    <xf numFmtId="0" fontId="13" fillId="12" borderId="1" applyNumberFormat="0" applyAlignment="0" applyProtection="0"/>
  </cellStyleXfs>
  <cellXfs count="40">
    <xf numFmtId="0" fontId="0" fillId="0" borderId="0" xfId="0"/>
    <xf numFmtId="0" fontId="0" fillId="0" borderId="0" xfId="0" applyAlignment="1"/>
    <xf numFmtId="0" fontId="6" fillId="3" borderId="0" xfId="4"/>
    <xf numFmtId="0" fontId="6" fillId="4" borderId="0" xfId="5"/>
    <xf numFmtId="0" fontId="9" fillId="5" borderId="0" xfId="6"/>
    <xf numFmtId="0" fontId="9" fillId="2" borderId="0" xfId="3"/>
    <xf numFmtId="9" fontId="6" fillId="4" borderId="0" xfId="5" applyNumberFormat="1"/>
    <xf numFmtId="9" fontId="6" fillId="3" borderId="0" xfId="4" applyNumberFormat="1"/>
    <xf numFmtId="1" fontId="0" fillId="0" borderId="0" xfId="0" applyNumberFormat="1" applyAlignment="1"/>
    <xf numFmtId="0" fontId="5" fillId="7" borderId="0" xfId="8"/>
    <xf numFmtId="0" fontId="9" fillId="8" borderId="0" xfId="9"/>
    <xf numFmtId="9" fontId="9" fillId="5" borderId="0" xfId="6" applyNumberFormat="1"/>
    <xf numFmtId="0" fontId="6" fillId="4" borderId="0" xfId="5" applyAlignment="1">
      <alignment wrapText="1"/>
    </xf>
    <xf numFmtId="10" fontId="6" fillId="4" borderId="0" xfId="5" applyNumberFormat="1"/>
    <xf numFmtId="0" fontId="6" fillId="3" borderId="0" xfId="4" applyAlignment="1">
      <alignment wrapText="1"/>
    </xf>
    <xf numFmtId="10" fontId="6" fillId="3" borderId="0" xfId="4" applyNumberFormat="1"/>
    <xf numFmtId="0" fontId="4" fillId="9" borderId="0" xfId="10"/>
    <xf numFmtId="10" fontId="4" fillId="9" borderId="0" xfId="10" applyNumberFormat="1"/>
    <xf numFmtId="0" fontId="9" fillId="2" borderId="0" xfId="3" applyAlignment="1">
      <alignment horizontal="center" vertical="center"/>
    </xf>
    <xf numFmtId="0" fontId="6" fillId="3" borderId="0" xfId="4" applyAlignment="1">
      <alignment horizontal="center" vertical="center"/>
    </xf>
    <xf numFmtId="0" fontId="9" fillId="2" borderId="0" xfId="3" applyAlignment="1">
      <alignment wrapText="1"/>
    </xf>
    <xf numFmtId="0" fontId="9" fillId="10" borderId="0" xfId="11"/>
    <xf numFmtId="0" fontId="9" fillId="10" borderId="0" xfId="11" applyAlignment="1">
      <alignment wrapText="1"/>
    </xf>
    <xf numFmtId="0" fontId="3" fillId="11" borderId="0" xfId="12"/>
    <xf numFmtId="0" fontId="2" fillId="11" borderId="0" xfId="12" applyFont="1"/>
    <xf numFmtId="0" fontId="11" fillId="11" borderId="0" xfId="12" applyFont="1" applyAlignment="1">
      <alignment wrapText="1"/>
    </xf>
    <xf numFmtId="0" fontId="9" fillId="5" borderId="0" xfId="6" applyBorder="1"/>
    <xf numFmtId="0" fontId="9" fillId="5" borderId="0" xfId="6" applyBorder="1" applyAlignment="1"/>
    <xf numFmtId="0" fontId="9" fillId="2" borderId="0" xfId="3" applyBorder="1" applyAlignment="1"/>
    <xf numFmtId="0" fontId="1" fillId="11" borderId="0" xfId="12" applyFont="1"/>
    <xf numFmtId="0" fontId="0" fillId="0" borderId="0" xfId="0" applyNumberFormat="1"/>
    <xf numFmtId="0" fontId="6" fillId="3" borderId="0" xfId="4" applyNumberFormat="1"/>
    <xf numFmtId="10" fontId="9" fillId="5" borderId="0" xfId="6" applyNumberFormat="1"/>
    <xf numFmtId="0" fontId="6" fillId="4" borderId="0" xfId="5" applyNumberFormat="1"/>
    <xf numFmtId="0" fontId="13" fillId="12" borderId="1" xfId="13"/>
    <xf numFmtId="2" fontId="0" fillId="0" borderId="0" xfId="0" applyNumberFormat="1" applyAlignment="1"/>
    <xf numFmtId="0" fontId="8" fillId="0" borderId="0" xfId="2"/>
    <xf numFmtId="0" fontId="5" fillId="7" borderId="0" xfId="8" applyAlignment="1">
      <alignment horizontal="center"/>
    </xf>
    <xf numFmtId="0" fontId="10" fillId="6" borderId="0" xfId="7" applyFont="1" applyAlignment="1">
      <alignment horizontal="center" vertical="center"/>
    </xf>
    <xf numFmtId="0" fontId="9" fillId="10" borderId="0" xfId="11" applyAlignment="1">
      <alignment horizontal="center" wrapText="1"/>
    </xf>
  </cellXfs>
  <cellStyles count="14">
    <cellStyle name="20% - Accent1" xfId="4" builtinId="30"/>
    <cellStyle name="20% - Accent4" xfId="12" builtinId="42"/>
    <cellStyle name="20% - Accent5" xfId="10" builtinId="46"/>
    <cellStyle name="40% - Accent1" xfId="5" builtinId="31"/>
    <cellStyle name="40% - Accent4" xfId="8" builtinId="43"/>
    <cellStyle name="60% - Accent1" xfId="6" builtinId="32"/>
    <cellStyle name="60% - Accent2" xfId="9" builtinId="36"/>
    <cellStyle name="Accent1" xfId="3" builtinId="29"/>
    <cellStyle name="Accent2" xfId="7" builtinId="33"/>
    <cellStyle name="Accent4" xfId="11" builtinId="41"/>
    <cellStyle name="Input" xfId="13" builtinId="20"/>
    <cellStyle name="Normal" xfId="0" builtinId="0"/>
    <cellStyle name="Normal 2" xfId="2"/>
    <cellStyle name="Normal 3" xfId="1"/>
  </cellStyles>
  <dxfs count="578">
    <dxf>
      <font>
        <b/>
        <i val="0"/>
        <color theme="7" tint="0.39991454817346722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theme="2" tint="-0.499984740745262"/>
      </font>
      <fill>
        <patternFill>
          <bgColor rgb="FFFF0000"/>
        </patternFill>
      </fill>
    </dxf>
    <dxf>
      <font>
        <color theme="2" tint="-0.499984740745262"/>
      </font>
      <fill>
        <patternFill>
          <bgColor theme="4" tint="-0.24994659260841701"/>
        </patternFill>
      </fill>
    </dxf>
    <dxf>
      <font>
        <color theme="7" tint="0.39994506668294322"/>
      </font>
      <fill>
        <patternFill>
          <bgColor theme="4" tint="-0.24994659260841701"/>
        </patternFill>
      </fill>
    </dxf>
    <dxf>
      <font>
        <color rgb="FF92D050"/>
      </font>
      <fill>
        <patternFill>
          <bgColor rgb="FFFF0000"/>
        </patternFill>
      </fill>
    </dxf>
    <dxf>
      <font>
        <color theme="6" tint="-0.24994659260841701"/>
      </font>
      <fill>
        <patternFill>
          <bgColor theme="4" tint="-0.24994659260841701"/>
        </patternFill>
      </fill>
    </dxf>
    <dxf>
      <font>
        <color rgb="FFFF33CC"/>
      </font>
      <fill>
        <patternFill>
          <bgColor rgb="FFFF0000"/>
        </patternFill>
      </fill>
    </dxf>
    <dxf>
      <font>
        <color rgb="FFFF33CC"/>
      </font>
      <fill>
        <patternFill>
          <bgColor theme="4" tint="-0.24994659260841701"/>
        </patternFill>
      </fill>
    </dxf>
    <dxf>
      <font>
        <color rgb="FF281E32"/>
      </font>
      <fill>
        <patternFill>
          <bgColor rgb="FFFF0000"/>
        </patternFill>
      </fill>
    </dxf>
    <dxf>
      <font>
        <color rgb="FF1A1422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theme="2" tint="-0.499984740745262"/>
      </font>
      <fill>
        <patternFill>
          <bgColor rgb="FFFF0000"/>
        </patternFill>
      </fill>
    </dxf>
    <dxf>
      <font>
        <color theme="2" tint="-0.499984740745262"/>
      </font>
      <fill>
        <patternFill>
          <bgColor theme="4" tint="-0.24994659260841701"/>
        </patternFill>
      </fill>
    </dxf>
    <dxf>
      <font>
        <color theme="7" tint="0.39994506668294322"/>
      </font>
      <fill>
        <patternFill>
          <bgColor rgb="FFFF0000"/>
        </patternFill>
      </fill>
    </dxf>
    <dxf>
      <font>
        <color theme="7" tint="0.39994506668294322"/>
      </font>
      <fill>
        <patternFill>
          <bgColor theme="4" tint="-0.24994659260841701"/>
        </patternFill>
      </fill>
    </dxf>
    <dxf>
      <font>
        <color rgb="FF92D050"/>
      </font>
      <fill>
        <patternFill>
          <bgColor rgb="FFFF0000"/>
        </patternFill>
      </fill>
    </dxf>
    <dxf>
      <font>
        <color theme="6" tint="-0.24994659260841701"/>
      </font>
      <fill>
        <patternFill>
          <bgColor theme="4" tint="-0.24994659260841701"/>
        </patternFill>
      </fill>
    </dxf>
    <dxf>
      <font>
        <color rgb="FFFF33CC"/>
      </font>
      <fill>
        <patternFill>
          <bgColor rgb="FFFF0000"/>
        </patternFill>
      </fill>
    </dxf>
    <dxf>
      <font>
        <color rgb="FFFF33CC"/>
      </font>
      <fill>
        <patternFill>
          <bgColor theme="4" tint="-0.24994659260841701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rgb="FF281E32"/>
      </font>
      <fill>
        <patternFill>
          <bgColor rgb="FFFF0000"/>
        </patternFill>
      </fill>
    </dxf>
    <dxf>
      <font>
        <color rgb="FF1A1422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theme="2" tint="-0.499984740745262"/>
      </font>
      <fill>
        <patternFill>
          <bgColor rgb="FFFF0000"/>
        </patternFill>
      </fill>
    </dxf>
    <dxf>
      <font>
        <color theme="2" tint="-0.499984740745262"/>
      </font>
      <fill>
        <patternFill>
          <bgColor theme="4" tint="-0.24994659260841701"/>
        </patternFill>
      </fill>
    </dxf>
    <dxf>
      <font>
        <color theme="7" tint="0.39994506668294322"/>
      </font>
      <fill>
        <patternFill>
          <bgColor rgb="FFFF0000"/>
        </patternFill>
      </fill>
    </dxf>
    <dxf>
      <font>
        <color theme="7" tint="0.39994506668294322"/>
      </font>
      <fill>
        <patternFill>
          <bgColor theme="4" tint="-0.24994659260841701"/>
        </patternFill>
      </fill>
    </dxf>
    <dxf>
      <font>
        <color rgb="FF92D050"/>
      </font>
      <fill>
        <patternFill>
          <bgColor rgb="FFFF0000"/>
        </patternFill>
      </fill>
    </dxf>
    <dxf>
      <font>
        <color theme="6" tint="-0.24994659260841701"/>
      </font>
      <fill>
        <patternFill>
          <bgColor theme="4" tint="-0.24994659260841701"/>
        </patternFill>
      </fill>
    </dxf>
    <dxf>
      <font>
        <color rgb="FFFF33CC"/>
      </font>
      <fill>
        <patternFill>
          <bgColor rgb="FFFF0000"/>
        </patternFill>
      </fill>
    </dxf>
    <dxf>
      <font>
        <color rgb="FFFF33CC"/>
      </font>
      <fill>
        <patternFill>
          <bgColor theme="4" tint="-0.24994659260841701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rgb="FF281E32"/>
      </font>
      <fill>
        <patternFill>
          <bgColor rgb="FFFF0000"/>
        </patternFill>
      </fill>
    </dxf>
    <dxf>
      <font>
        <color rgb="FF1A1422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theme="2" tint="-0.499984740745262"/>
      </font>
      <fill>
        <patternFill>
          <bgColor rgb="FFFF0000"/>
        </patternFill>
      </fill>
    </dxf>
    <dxf>
      <font>
        <color theme="2" tint="-0.499984740745262"/>
      </font>
      <fill>
        <patternFill>
          <bgColor theme="4" tint="-0.24994659260841701"/>
        </patternFill>
      </fill>
    </dxf>
    <dxf>
      <font>
        <color theme="7" tint="0.39994506668294322"/>
      </font>
      <fill>
        <patternFill>
          <bgColor rgb="FFFF0000"/>
        </patternFill>
      </fill>
    </dxf>
    <dxf>
      <font>
        <color theme="7" tint="0.39994506668294322"/>
      </font>
      <fill>
        <patternFill>
          <bgColor theme="4" tint="-0.24994659260841701"/>
        </patternFill>
      </fill>
    </dxf>
    <dxf>
      <font>
        <color rgb="FF92D050"/>
      </font>
      <fill>
        <patternFill>
          <bgColor rgb="FFFF0000"/>
        </patternFill>
      </fill>
    </dxf>
    <dxf>
      <font>
        <color theme="6" tint="-0.24994659260841701"/>
      </font>
      <fill>
        <patternFill>
          <bgColor theme="4" tint="-0.24994659260841701"/>
        </patternFill>
      </fill>
    </dxf>
    <dxf>
      <font>
        <color rgb="FFFF33CC"/>
      </font>
      <fill>
        <patternFill>
          <bgColor rgb="FFFF0000"/>
        </patternFill>
      </fill>
    </dxf>
    <dxf>
      <font>
        <color rgb="FFFF33CC"/>
      </font>
      <fill>
        <patternFill>
          <bgColor theme="4" tint="-0.24994659260841701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rgb="FF281E32"/>
      </font>
      <fill>
        <patternFill>
          <bgColor rgb="FFFF0000"/>
        </patternFill>
      </fill>
    </dxf>
    <dxf>
      <font>
        <color rgb="FF1A1422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theme="2" tint="-0.499984740745262"/>
      </font>
      <fill>
        <patternFill>
          <bgColor rgb="FFFF0000"/>
        </patternFill>
      </fill>
    </dxf>
    <dxf>
      <font>
        <color theme="2" tint="-0.499984740745262"/>
      </font>
      <fill>
        <patternFill>
          <bgColor theme="4" tint="-0.24994659260841701"/>
        </patternFill>
      </fill>
    </dxf>
    <dxf>
      <font>
        <color theme="7" tint="0.39994506668294322"/>
      </font>
      <fill>
        <patternFill>
          <bgColor rgb="FFFF0000"/>
        </patternFill>
      </fill>
    </dxf>
    <dxf>
      <font>
        <color theme="7" tint="0.39994506668294322"/>
      </font>
      <fill>
        <patternFill>
          <bgColor theme="4" tint="-0.24994659260841701"/>
        </patternFill>
      </fill>
    </dxf>
    <dxf>
      <font>
        <color rgb="FF92D050"/>
      </font>
      <fill>
        <patternFill>
          <bgColor rgb="FFFF0000"/>
        </patternFill>
      </fill>
    </dxf>
    <dxf>
      <font>
        <color theme="6" tint="-0.24994659260841701"/>
      </font>
      <fill>
        <patternFill>
          <bgColor theme="4" tint="-0.24994659260841701"/>
        </patternFill>
      </fill>
    </dxf>
    <dxf>
      <font>
        <color rgb="FFFF33CC"/>
      </font>
      <fill>
        <patternFill>
          <bgColor rgb="FFFF0000"/>
        </patternFill>
      </fill>
    </dxf>
    <dxf>
      <font>
        <color rgb="FFFF33CC"/>
      </font>
      <fill>
        <patternFill>
          <bgColor theme="4" tint="-0.24994659260841701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rgb="FF281E32"/>
      </font>
      <fill>
        <patternFill>
          <bgColor rgb="FFFF0000"/>
        </patternFill>
      </fill>
    </dxf>
    <dxf>
      <font>
        <color rgb="FF1A1422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theme="2" tint="-0.499984740745262"/>
      </font>
      <fill>
        <patternFill>
          <bgColor rgb="FFFF0000"/>
        </patternFill>
      </fill>
    </dxf>
    <dxf>
      <font>
        <color theme="2" tint="-0.499984740745262"/>
      </font>
      <fill>
        <patternFill>
          <bgColor theme="4" tint="-0.24994659260841701"/>
        </patternFill>
      </fill>
    </dxf>
    <dxf>
      <font>
        <color theme="7" tint="0.39994506668294322"/>
      </font>
      <fill>
        <patternFill>
          <bgColor rgb="FFFF0000"/>
        </patternFill>
      </fill>
    </dxf>
    <dxf>
      <font>
        <color theme="7" tint="0.39994506668294322"/>
      </font>
      <fill>
        <patternFill>
          <bgColor theme="4" tint="-0.24994659260841701"/>
        </patternFill>
      </fill>
    </dxf>
    <dxf>
      <font>
        <color rgb="FF92D050"/>
      </font>
      <fill>
        <patternFill>
          <bgColor rgb="FFFF0000"/>
        </patternFill>
      </fill>
    </dxf>
    <dxf>
      <font>
        <color theme="6" tint="-0.24994659260841701"/>
      </font>
      <fill>
        <patternFill>
          <bgColor theme="4" tint="-0.24994659260841701"/>
        </patternFill>
      </fill>
    </dxf>
    <dxf>
      <font>
        <color rgb="FFFF33CC"/>
      </font>
      <fill>
        <patternFill>
          <bgColor rgb="FFFF0000"/>
        </patternFill>
      </fill>
    </dxf>
    <dxf>
      <font>
        <color rgb="FFFF33CC"/>
      </font>
      <fill>
        <patternFill>
          <bgColor theme="4" tint="-0.24994659260841701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rgb="FF281E32"/>
      </font>
      <fill>
        <patternFill>
          <bgColor rgb="FFFF0000"/>
        </patternFill>
      </fill>
    </dxf>
    <dxf>
      <font>
        <color rgb="FF1A1422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theme="2" tint="-0.499984740745262"/>
      </font>
      <fill>
        <patternFill>
          <bgColor rgb="FFFF0000"/>
        </patternFill>
      </fill>
    </dxf>
    <dxf>
      <font>
        <color theme="2" tint="-0.499984740745262"/>
      </font>
      <fill>
        <patternFill>
          <bgColor theme="4" tint="-0.24994659260841701"/>
        </patternFill>
      </fill>
    </dxf>
    <dxf>
      <font>
        <color theme="7" tint="0.39994506668294322"/>
      </font>
      <fill>
        <patternFill>
          <bgColor rgb="FFFF0000"/>
        </patternFill>
      </fill>
    </dxf>
    <dxf>
      <font>
        <color theme="7" tint="0.39994506668294322"/>
      </font>
      <fill>
        <patternFill>
          <bgColor theme="4" tint="-0.24994659260841701"/>
        </patternFill>
      </fill>
    </dxf>
    <dxf>
      <font>
        <color rgb="FF92D050"/>
      </font>
      <fill>
        <patternFill>
          <bgColor rgb="FFFF0000"/>
        </patternFill>
      </fill>
    </dxf>
    <dxf>
      <font>
        <color theme="6" tint="-0.24994659260841701"/>
      </font>
      <fill>
        <patternFill>
          <bgColor theme="4" tint="-0.24994659260841701"/>
        </patternFill>
      </fill>
    </dxf>
    <dxf>
      <font>
        <color rgb="FFFF33CC"/>
      </font>
      <fill>
        <patternFill>
          <bgColor rgb="FFFF0000"/>
        </patternFill>
      </fill>
    </dxf>
    <dxf>
      <font>
        <color rgb="FFFF33CC"/>
      </font>
      <fill>
        <patternFill>
          <bgColor theme="4" tint="-0.24994659260841701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rgb="FF281E32"/>
      </font>
      <fill>
        <patternFill>
          <bgColor rgb="FFFF0000"/>
        </patternFill>
      </fill>
    </dxf>
    <dxf>
      <font>
        <color rgb="FF1A1422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theme="2" tint="-0.499984740745262"/>
      </font>
      <fill>
        <patternFill>
          <bgColor rgb="FFFF0000"/>
        </patternFill>
      </fill>
    </dxf>
    <dxf>
      <font>
        <color theme="2" tint="-0.499984740745262"/>
      </font>
      <fill>
        <patternFill>
          <bgColor theme="4" tint="-0.24994659260841701"/>
        </patternFill>
      </fill>
    </dxf>
    <dxf>
      <font>
        <color theme="7" tint="0.39994506668294322"/>
      </font>
      <fill>
        <patternFill>
          <bgColor rgb="FFFF0000"/>
        </patternFill>
      </fill>
    </dxf>
    <dxf>
      <font>
        <color theme="7" tint="0.39994506668294322"/>
      </font>
      <fill>
        <patternFill>
          <bgColor theme="4" tint="-0.24994659260841701"/>
        </patternFill>
      </fill>
    </dxf>
    <dxf>
      <font>
        <color rgb="FF92D050"/>
      </font>
      <fill>
        <patternFill>
          <bgColor rgb="FFFF0000"/>
        </patternFill>
      </fill>
    </dxf>
    <dxf>
      <font>
        <color theme="6" tint="-0.24994659260841701"/>
      </font>
      <fill>
        <patternFill>
          <bgColor theme="4" tint="-0.24994659260841701"/>
        </patternFill>
      </fill>
    </dxf>
    <dxf>
      <font>
        <color rgb="FFFF33CC"/>
      </font>
      <fill>
        <patternFill>
          <bgColor rgb="FFFF0000"/>
        </patternFill>
      </fill>
    </dxf>
    <dxf>
      <font>
        <color rgb="FFFF33CC"/>
      </font>
      <fill>
        <patternFill>
          <bgColor theme="4" tint="-0.24994659260841701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rgb="FF281E32"/>
      </font>
      <fill>
        <patternFill>
          <bgColor rgb="FFFF0000"/>
        </patternFill>
      </fill>
    </dxf>
    <dxf>
      <font>
        <color rgb="FF1A1422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theme="2" tint="-0.499984740745262"/>
      </font>
      <fill>
        <patternFill>
          <bgColor rgb="FFFF0000"/>
        </patternFill>
      </fill>
    </dxf>
    <dxf>
      <font>
        <color theme="2" tint="-0.499984740745262"/>
      </font>
      <fill>
        <patternFill>
          <bgColor theme="4" tint="-0.24994659260841701"/>
        </patternFill>
      </fill>
    </dxf>
    <dxf>
      <font>
        <color theme="7" tint="0.39994506668294322"/>
      </font>
      <fill>
        <patternFill>
          <bgColor rgb="FFFF0000"/>
        </patternFill>
      </fill>
    </dxf>
    <dxf>
      <font>
        <color theme="7" tint="0.39994506668294322"/>
      </font>
      <fill>
        <patternFill>
          <bgColor theme="4" tint="-0.24994659260841701"/>
        </patternFill>
      </fill>
    </dxf>
    <dxf>
      <font>
        <color rgb="FF92D050"/>
      </font>
      <fill>
        <patternFill>
          <bgColor rgb="FFFF0000"/>
        </patternFill>
      </fill>
    </dxf>
    <dxf>
      <font>
        <color theme="6" tint="-0.24994659260841701"/>
      </font>
      <fill>
        <patternFill>
          <bgColor theme="4" tint="-0.24994659260841701"/>
        </patternFill>
      </fill>
    </dxf>
    <dxf>
      <font>
        <color rgb="FFFF33CC"/>
      </font>
      <fill>
        <patternFill>
          <bgColor rgb="FFFF0000"/>
        </patternFill>
      </fill>
    </dxf>
    <dxf>
      <font>
        <color rgb="FFFF33CC"/>
      </font>
      <fill>
        <patternFill>
          <bgColor theme="4" tint="-0.24994659260841701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rgb="FF281E32"/>
      </font>
      <fill>
        <patternFill>
          <bgColor rgb="FFFF0000"/>
        </patternFill>
      </fill>
    </dxf>
    <dxf>
      <font>
        <color rgb="FF1A1422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theme="2" tint="-0.499984740745262"/>
      </font>
      <fill>
        <patternFill>
          <bgColor rgb="FFFF0000"/>
        </patternFill>
      </fill>
    </dxf>
    <dxf>
      <font>
        <color theme="2" tint="-0.499984740745262"/>
      </font>
      <fill>
        <patternFill>
          <bgColor theme="4" tint="-0.24994659260841701"/>
        </patternFill>
      </fill>
    </dxf>
    <dxf>
      <font>
        <color theme="7" tint="0.39994506668294322"/>
      </font>
      <fill>
        <patternFill>
          <bgColor rgb="FFFF0000"/>
        </patternFill>
      </fill>
    </dxf>
    <dxf>
      <font>
        <color theme="7" tint="0.39994506668294322"/>
      </font>
      <fill>
        <patternFill>
          <bgColor theme="4" tint="-0.24994659260841701"/>
        </patternFill>
      </fill>
    </dxf>
    <dxf>
      <font>
        <color rgb="FF92D050"/>
      </font>
      <fill>
        <patternFill>
          <bgColor rgb="FFFF0000"/>
        </patternFill>
      </fill>
    </dxf>
    <dxf>
      <font>
        <color theme="6" tint="-0.24994659260841701"/>
      </font>
      <fill>
        <patternFill>
          <bgColor theme="4" tint="-0.24994659260841701"/>
        </patternFill>
      </fill>
    </dxf>
    <dxf>
      <font>
        <color rgb="FFFF33CC"/>
      </font>
      <fill>
        <patternFill>
          <bgColor rgb="FFFF0000"/>
        </patternFill>
      </fill>
    </dxf>
    <dxf>
      <font>
        <color rgb="FFFF33CC"/>
      </font>
      <fill>
        <patternFill>
          <bgColor theme="4" tint="-0.24994659260841701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rgb="FF281E32"/>
      </font>
      <fill>
        <patternFill>
          <bgColor rgb="FFFF0000"/>
        </patternFill>
      </fill>
    </dxf>
    <dxf>
      <font>
        <color rgb="FF1A1422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theme="2" tint="-0.499984740745262"/>
      </font>
      <fill>
        <patternFill>
          <bgColor rgb="FFFF0000"/>
        </patternFill>
      </fill>
    </dxf>
    <dxf>
      <font>
        <color theme="2" tint="-0.499984740745262"/>
      </font>
      <fill>
        <patternFill>
          <bgColor theme="4" tint="-0.24994659260841701"/>
        </patternFill>
      </fill>
    </dxf>
    <dxf>
      <font>
        <color theme="7" tint="0.39994506668294322"/>
      </font>
      <fill>
        <patternFill>
          <bgColor rgb="FFFF0000"/>
        </patternFill>
      </fill>
    </dxf>
    <dxf>
      <font>
        <color theme="7" tint="0.39994506668294322"/>
      </font>
      <fill>
        <patternFill>
          <bgColor theme="4" tint="-0.24994659260841701"/>
        </patternFill>
      </fill>
    </dxf>
    <dxf>
      <font>
        <color rgb="FF92D050"/>
      </font>
      <fill>
        <patternFill>
          <bgColor rgb="FFFF0000"/>
        </patternFill>
      </fill>
    </dxf>
    <dxf>
      <font>
        <color theme="6" tint="-0.24994659260841701"/>
      </font>
      <fill>
        <patternFill>
          <bgColor theme="4" tint="-0.24994659260841701"/>
        </patternFill>
      </fill>
    </dxf>
    <dxf>
      <font>
        <color rgb="FFFF33CC"/>
      </font>
      <fill>
        <patternFill>
          <bgColor rgb="FFFF0000"/>
        </patternFill>
      </fill>
    </dxf>
    <dxf>
      <font>
        <color rgb="FFFF33CC"/>
      </font>
      <fill>
        <patternFill>
          <bgColor theme="4" tint="-0.24994659260841701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rgb="FF281E32"/>
      </font>
      <fill>
        <patternFill>
          <bgColor rgb="FFFF0000"/>
        </patternFill>
      </fill>
    </dxf>
    <dxf>
      <font>
        <color rgb="FF1A1422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theme="2" tint="-0.499984740745262"/>
      </font>
      <fill>
        <patternFill>
          <bgColor rgb="FFFF0000"/>
        </patternFill>
      </fill>
    </dxf>
    <dxf>
      <font>
        <color theme="2" tint="-0.499984740745262"/>
      </font>
      <fill>
        <patternFill>
          <bgColor theme="4" tint="-0.24994659260841701"/>
        </patternFill>
      </fill>
    </dxf>
    <dxf>
      <font>
        <color theme="7" tint="0.39994506668294322"/>
      </font>
      <fill>
        <patternFill>
          <bgColor rgb="FFFF0000"/>
        </patternFill>
      </fill>
    </dxf>
    <dxf>
      <font>
        <color theme="7" tint="0.39994506668294322"/>
      </font>
      <fill>
        <patternFill>
          <bgColor theme="4" tint="-0.24994659260841701"/>
        </patternFill>
      </fill>
    </dxf>
    <dxf>
      <font>
        <color rgb="FF92D050"/>
      </font>
      <fill>
        <patternFill>
          <bgColor rgb="FFFF0000"/>
        </patternFill>
      </fill>
    </dxf>
    <dxf>
      <font>
        <color theme="6" tint="-0.24994659260841701"/>
      </font>
      <fill>
        <patternFill>
          <bgColor theme="4" tint="-0.24994659260841701"/>
        </patternFill>
      </fill>
    </dxf>
    <dxf>
      <font>
        <color rgb="FFFF33CC"/>
      </font>
      <fill>
        <patternFill>
          <bgColor rgb="FFFF0000"/>
        </patternFill>
      </fill>
    </dxf>
    <dxf>
      <font>
        <color rgb="FFFF33CC"/>
      </font>
      <fill>
        <patternFill>
          <bgColor theme="4" tint="-0.24994659260841701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rgb="FF281E32"/>
      </font>
      <fill>
        <patternFill>
          <bgColor rgb="FFFF0000"/>
        </patternFill>
      </fill>
    </dxf>
    <dxf>
      <font>
        <color rgb="FF1A1422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theme="2" tint="-0.499984740745262"/>
      </font>
      <fill>
        <patternFill>
          <bgColor rgb="FFFF0000"/>
        </patternFill>
      </fill>
    </dxf>
    <dxf>
      <font>
        <color theme="2" tint="-0.499984740745262"/>
      </font>
      <fill>
        <patternFill>
          <bgColor theme="4" tint="-0.24994659260841701"/>
        </patternFill>
      </fill>
    </dxf>
    <dxf>
      <font>
        <color theme="7" tint="0.39994506668294322"/>
      </font>
      <fill>
        <patternFill>
          <bgColor rgb="FFFF0000"/>
        </patternFill>
      </fill>
    </dxf>
    <dxf>
      <font>
        <color theme="7" tint="0.39994506668294322"/>
      </font>
      <fill>
        <patternFill>
          <bgColor theme="4" tint="-0.24994659260841701"/>
        </patternFill>
      </fill>
    </dxf>
    <dxf>
      <font>
        <color rgb="FF92D050"/>
      </font>
      <fill>
        <patternFill>
          <bgColor rgb="FFFF0000"/>
        </patternFill>
      </fill>
    </dxf>
    <dxf>
      <font>
        <color theme="6" tint="-0.24994659260841701"/>
      </font>
      <fill>
        <patternFill>
          <bgColor theme="4" tint="-0.24994659260841701"/>
        </patternFill>
      </fill>
    </dxf>
    <dxf>
      <font>
        <color rgb="FFFF33CC"/>
      </font>
      <fill>
        <patternFill>
          <bgColor rgb="FFFF0000"/>
        </patternFill>
      </fill>
    </dxf>
    <dxf>
      <font>
        <color rgb="FFFF33CC"/>
      </font>
      <fill>
        <patternFill>
          <bgColor theme="4" tint="-0.24994659260841701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rgb="FF281E32"/>
      </font>
      <fill>
        <patternFill>
          <bgColor rgb="FFFF0000"/>
        </patternFill>
      </fill>
    </dxf>
    <dxf>
      <font>
        <color rgb="FF1A1422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theme="2" tint="-0.499984740745262"/>
      </font>
      <fill>
        <patternFill>
          <bgColor rgb="FFFF0000"/>
        </patternFill>
      </fill>
    </dxf>
    <dxf>
      <font>
        <color theme="2" tint="-0.499984740745262"/>
      </font>
      <fill>
        <patternFill>
          <bgColor theme="4" tint="-0.24994659260841701"/>
        </patternFill>
      </fill>
    </dxf>
    <dxf>
      <font>
        <color theme="7" tint="0.39994506668294322"/>
      </font>
      <fill>
        <patternFill>
          <bgColor rgb="FFFF0000"/>
        </patternFill>
      </fill>
    </dxf>
    <dxf>
      <font>
        <color theme="7" tint="0.39994506668294322"/>
      </font>
      <fill>
        <patternFill>
          <bgColor theme="4" tint="-0.24994659260841701"/>
        </patternFill>
      </fill>
    </dxf>
    <dxf>
      <font>
        <color rgb="FF92D050"/>
      </font>
      <fill>
        <patternFill>
          <bgColor rgb="FFFF0000"/>
        </patternFill>
      </fill>
    </dxf>
    <dxf>
      <font>
        <color theme="6" tint="-0.24994659260841701"/>
      </font>
      <fill>
        <patternFill>
          <bgColor theme="4" tint="-0.24994659260841701"/>
        </patternFill>
      </fill>
    </dxf>
    <dxf>
      <font>
        <color rgb="FFFF33CC"/>
      </font>
      <fill>
        <patternFill>
          <bgColor rgb="FFFF0000"/>
        </patternFill>
      </fill>
    </dxf>
    <dxf>
      <font>
        <color rgb="FFFF33CC"/>
      </font>
      <fill>
        <patternFill>
          <bgColor theme="4" tint="-0.24994659260841701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rgb="FF281E32"/>
      </font>
      <fill>
        <patternFill>
          <bgColor rgb="FFFF0000"/>
        </patternFill>
      </fill>
    </dxf>
    <dxf>
      <font>
        <color rgb="FF1A1422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92D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theme="2" tint="-0.499984740745262"/>
      </font>
      <fill>
        <patternFill>
          <bgColor rgb="FFFF0000"/>
        </patternFill>
      </fill>
    </dxf>
    <dxf>
      <font>
        <color theme="2" tint="-0.499984740745262"/>
      </font>
      <fill>
        <patternFill>
          <bgColor theme="4" tint="-0.24994659260841701"/>
        </patternFill>
      </fill>
    </dxf>
    <dxf>
      <font>
        <color theme="7" tint="0.39994506668294322"/>
      </font>
      <fill>
        <patternFill>
          <bgColor rgb="FFFF0000"/>
        </patternFill>
      </fill>
    </dxf>
    <dxf>
      <font>
        <color theme="7" tint="0.39994506668294322"/>
      </font>
      <fill>
        <patternFill>
          <bgColor theme="4" tint="-0.24994659260841701"/>
        </patternFill>
      </fill>
    </dxf>
    <dxf>
      <font>
        <color rgb="FF92D050"/>
      </font>
      <fill>
        <patternFill>
          <bgColor rgb="FFFF0000"/>
        </patternFill>
      </fill>
    </dxf>
    <dxf>
      <font>
        <color theme="6" tint="-0.24994659260841701"/>
      </font>
      <fill>
        <patternFill>
          <bgColor theme="4" tint="-0.24994659260841701"/>
        </patternFill>
      </fill>
    </dxf>
    <dxf>
      <font>
        <color rgb="FFFF33CC"/>
      </font>
      <fill>
        <patternFill>
          <bgColor rgb="FFFF0000"/>
        </patternFill>
      </fill>
    </dxf>
    <dxf>
      <font>
        <color rgb="FFFF33CC"/>
      </font>
      <fill>
        <patternFill>
          <bgColor theme="4" tint="-0.24994659260841701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rgb="FF281E32"/>
      </font>
      <fill>
        <patternFill>
          <bgColor rgb="FFFF0000"/>
        </patternFill>
      </fill>
    </dxf>
    <dxf>
      <font>
        <color rgb="FF1A1422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92D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theme="2" tint="-0.499984740745262"/>
      </font>
      <fill>
        <patternFill>
          <bgColor rgb="FFFF0000"/>
        </patternFill>
      </fill>
    </dxf>
    <dxf>
      <font>
        <color theme="2" tint="-0.499984740745262"/>
      </font>
      <fill>
        <patternFill>
          <bgColor theme="4" tint="-0.24994659260841701"/>
        </patternFill>
      </fill>
    </dxf>
    <dxf>
      <font>
        <color theme="7" tint="0.39994506668294322"/>
      </font>
      <fill>
        <patternFill>
          <bgColor rgb="FFFF0000"/>
        </patternFill>
      </fill>
    </dxf>
    <dxf>
      <font>
        <color theme="7" tint="0.39994506668294322"/>
      </font>
      <fill>
        <patternFill>
          <bgColor theme="4" tint="-0.24994659260841701"/>
        </patternFill>
      </fill>
    </dxf>
    <dxf>
      <font>
        <color rgb="FF92D050"/>
      </font>
      <fill>
        <patternFill>
          <bgColor rgb="FFFF0000"/>
        </patternFill>
      </fill>
    </dxf>
    <dxf>
      <font>
        <color theme="6" tint="-0.24994659260841701"/>
      </font>
      <fill>
        <patternFill>
          <bgColor theme="4" tint="-0.24994659260841701"/>
        </patternFill>
      </fill>
    </dxf>
    <dxf>
      <font>
        <color rgb="FFFF33CC"/>
      </font>
      <fill>
        <patternFill>
          <bgColor rgb="FFFF0000"/>
        </patternFill>
      </fill>
    </dxf>
    <dxf>
      <font>
        <color rgb="FFFF33CC"/>
      </font>
      <fill>
        <patternFill>
          <bgColor theme="4" tint="-0.24994659260841701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rgb="FF281E32"/>
      </font>
      <fill>
        <patternFill>
          <bgColor rgb="FFFF0000"/>
        </patternFill>
      </fill>
    </dxf>
    <dxf>
      <font>
        <color rgb="FF1A1422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92D050"/>
        </patternFill>
      </fill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00"/>
      <color rgb="FFFF33CC"/>
      <color rgb="FF281E32"/>
      <color rgb="FF1A1422"/>
      <color rgb="FF1B14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'WSU - Stats'!$A$3</c:f>
              <c:strCache>
                <c:ptCount val="1"/>
                <c:pt idx="0">
                  <c:v>WSU</c:v>
                </c:pt>
              </c:strCache>
            </c:strRef>
          </c:tx>
          <c:invertIfNegative val="0"/>
          <c:cat>
            <c:strRef>
              <c:f>'WSU - Stats'!$B$2:$D$2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Total</c:v>
                </c:pt>
              </c:strCache>
            </c:strRef>
          </c:cat>
          <c:val>
            <c:numRef>
              <c:f>'WSU - Stats'!$B$3:$D$3</c:f>
              <c:numCache>
                <c:formatCode>General</c:formatCode>
                <c:ptCount val="3"/>
                <c:pt idx="0">
                  <c:v>268</c:v>
                </c:pt>
                <c:pt idx="1">
                  <c:v>213</c:v>
                </c:pt>
                <c:pt idx="2">
                  <c:v>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DA-4ADD-BB3C-A580CD390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331008"/>
        <c:axId val="90332544"/>
      </c:barChart>
      <c:catAx>
        <c:axId val="903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0332544"/>
        <c:crosses val="autoZero"/>
        <c:auto val="1"/>
        <c:lblAlgn val="ctr"/>
        <c:lblOffset val="100"/>
        <c:noMultiLvlLbl val="0"/>
      </c:catAx>
      <c:valAx>
        <c:axId val="90332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331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'WSU - Stats'!$B$5</c:f>
              <c:strCache>
                <c:ptCount val="1"/>
                <c:pt idx="0">
                  <c:v>Male</c:v>
                </c:pt>
              </c:strCache>
            </c:strRef>
          </c:tx>
          <c:invertIfNegative val="0"/>
          <c:cat>
            <c:strRef>
              <c:f>'WSU - Stats'!$A$6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'WSU - Stats'!$B$6</c:f>
              <c:numCache>
                <c:formatCode>0%</c:formatCode>
                <c:ptCount val="1"/>
                <c:pt idx="0">
                  <c:v>0.5571725571725572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02-48BE-B28F-5689F923E62D}"/>
            </c:ext>
          </c:extLst>
        </c:ser>
        <c:ser>
          <c:idx val="1"/>
          <c:order val="1"/>
          <c:tx>
            <c:strRef>
              <c:f>'WSU - Stats'!$C$5</c:f>
              <c:strCache>
                <c:ptCount val="1"/>
                <c:pt idx="0">
                  <c:v>Female</c:v>
                </c:pt>
              </c:strCache>
            </c:strRef>
          </c:tx>
          <c:invertIfNegative val="0"/>
          <c:cat>
            <c:strRef>
              <c:f>'WSU - Stats'!$A$6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'WSU - Stats'!$C$6</c:f>
              <c:numCache>
                <c:formatCode>0%</c:formatCode>
                <c:ptCount val="1"/>
                <c:pt idx="0">
                  <c:v>0.44282744282744285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02-48BE-B28F-5689F923E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383488"/>
        <c:axId val="90385024"/>
      </c:barChart>
      <c:catAx>
        <c:axId val="90383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0385024"/>
        <c:crosses val="autoZero"/>
        <c:auto val="1"/>
        <c:lblAlgn val="ctr"/>
        <c:lblOffset val="100"/>
        <c:noMultiLvlLbl val="0"/>
      </c:catAx>
      <c:valAx>
        <c:axId val="903850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0383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'WSU - Stats'!$A$9</c:f>
              <c:strCache>
                <c:ptCount val="1"/>
                <c:pt idx="0">
                  <c:v>WSU</c:v>
                </c:pt>
              </c:strCache>
            </c:strRef>
          </c:tx>
          <c:invertIfNegative val="0"/>
          <c:cat>
            <c:strRef>
              <c:f>'WSU - Stats'!$B$8:$E$8</c:f>
              <c:strCache>
                <c:ptCount val="4"/>
                <c:pt idx="0">
                  <c:v>18-24</c:v>
                </c:pt>
                <c:pt idx="1">
                  <c:v>25-49</c:v>
                </c:pt>
                <c:pt idx="2">
                  <c:v>50-64</c:v>
                </c:pt>
                <c:pt idx="3">
                  <c:v>Total</c:v>
                </c:pt>
              </c:strCache>
            </c:strRef>
          </c:cat>
          <c:val>
            <c:numRef>
              <c:f>'WSU - Stats'!$B$9:$E$9</c:f>
              <c:numCache>
                <c:formatCode>General</c:formatCode>
                <c:ptCount val="4"/>
                <c:pt idx="0">
                  <c:v>44</c:v>
                </c:pt>
                <c:pt idx="1">
                  <c:v>305</c:v>
                </c:pt>
                <c:pt idx="2">
                  <c:v>118</c:v>
                </c:pt>
                <c:pt idx="3">
                  <c:v>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5-4A6E-84A8-A1008CEB7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393216"/>
        <c:axId val="90395008"/>
      </c:barChart>
      <c:catAx>
        <c:axId val="903932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0395008"/>
        <c:crosses val="autoZero"/>
        <c:auto val="1"/>
        <c:lblAlgn val="ctr"/>
        <c:lblOffset val="100"/>
        <c:noMultiLvlLbl val="0"/>
      </c:catAx>
      <c:valAx>
        <c:axId val="90395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393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'WSU - Stats'!$B$11</c:f>
              <c:strCache>
                <c:ptCount val="1"/>
                <c:pt idx="0">
                  <c:v>18-24</c:v>
                </c:pt>
              </c:strCache>
            </c:strRef>
          </c:tx>
          <c:invertIfNegative val="0"/>
          <c:cat>
            <c:strRef>
              <c:f>'WSU - Stats'!$A$12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'WSU - Stats'!$B$12</c:f>
              <c:numCache>
                <c:formatCode>0%</c:formatCode>
                <c:ptCount val="1"/>
                <c:pt idx="0">
                  <c:v>9.421841541755889E-2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66-48C0-9074-19C9A9730BDC}"/>
            </c:ext>
          </c:extLst>
        </c:ser>
        <c:ser>
          <c:idx val="1"/>
          <c:order val="1"/>
          <c:tx>
            <c:strRef>
              <c:f>'WSU - Stats'!$C$11</c:f>
              <c:strCache>
                <c:ptCount val="1"/>
                <c:pt idx="0">
                  <c:v>25-49</c:v>
                </c:pt>
              </c:strCache>
            </c:strRef>
          </c:tx>
          <c:invertIfNegative val="0"/>
          <c:cat>
            <c:strRef>
              <c:f>'WSU - Stats'!$A$12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'WSU - Stats'!$C$12</c:f>
              <c:numCache>
                <c:formatCode>0%</c:formatCode>
                <c:ptCount val="1"/>
                <c:pt idx="0">
                  <c:v>0.65310492505353324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66-48C0-9074-19C9A9730BDC}"/>
            </c:ext>
          </c:extLst>
        </c:ser>
        <c:ser>
          <c:idx val="2"/>
          <c:order val="2"/>
          <c:tx>
            <c:strRef>
              <c:f>'WSU - Stats'!$D$11</c:f>
              <c:strCache>
                <c:ptCount val="1"/>
                <c:pt idx="0">
                  <c:v>50-64</c:v>
                </c:pt>
              </c:strCache>
            </c:strRef>
          </c:tx>
          <c:invertIfNegative val="0"/>
          <c:cat>
            <c:strRef>
              <c:f>'WSU - Stats'!$A$12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'WSU - Stats'!$D$12</c:f>
              <c:numCache>
                <c:formatCode>0%</c:formatCode>
                <c:ptCount val="1"/>
                <c:pt idx="0">
                  <c:v>0.25267665952890794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66-48C0-9074-19C9A9730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424064"/>
        <c:axId val="90425600"/>
      </c:barChart>
      <c:catAx>
        <c:axId val="90424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0425600"/>
        <c:crosses val="autoZero"/>
        <c:auto val="1"/>
        <c:lblAlgn val="ctr"/>
        <c:lblOffset val="100"/>
        <c:noMultiLvlLbl val="0"/>
      </c:catAx>
      <c:valAx>
        <c:axId val="904256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0424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'WSU - Stats'!$A$15</c:f>
              <c:strCache>
                <c:ptCount val="1"/>
                <c:pt idx="0">
                  <c:v>WSU</c:v>
                </c:pt>
              </c:strCache>
            </c:strRef>
          </c:tx>
          <c:invertIfNegative val="0"/>
          <c:cat>
            <c:strRef>
              <c:f>'WSU - Stats'!$B$14:$D$14</c:f>
              <c:strCache>
                <c:ptCount val="3"/>
                <c:pt idx="0">
                  <c:v>White</c:v>
                </c:pt>
                <c:pt idx="1">
                  <c:v>BME</c:v>
                </c:pt>
                <c:pt idx="2">
                  <c:v>Total</c:v>
                </c:pt>
              </c:strCache>
            </c:strRef>
          </c:cat>
          <c:val>
            <c:numRef>
              <c:f>'WSU - Stats'!$B$15:$D$15</c:f>
              <c:numCache>
                <c:formatCode>General</c:formatCode>
                <c:ptCount val="3"/>
                <c:pt idx="0">
                  <c:v>389</c:v>
                </c:pt>
                <c:pt idx="1">
                  <c:v>90</c:v>
                </c:pt>
                <c:pt idx="2">
                  <c:v>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9-458C-AF02-65CEA3756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053504"/>
        <c:axId val="160055296"/>
      </c:barChart>
      <c:catAx>
        <c:axId val="160053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0055296"/>
        <c:crosses val="autoZero"/>
        <c:auto val="1"/>
        <c:lblAlgn val="ctr"/>
        <c:lblOffset val="100"/>
        <c:noMultiLvlLbl val="0"/>
      </c:catAx>
      <c:valAx>
        <c:axId val="160055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0053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'WSU - Stats'!$B$17</c:f>
              <c:strCache>
                <c:ptCount val="1"/>
                <c:pt idx="0">
                  <c:v>White</c:v>
                </c:pt>
              </c:strCache>
            </c:strRef>
          </c:tx>
          <c:invertIfNegative val="0"/>
          <c:cat>
            <c:strRef>
              <c:f>'WSU - Stats'!$A$18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'WSU - Stats'!$B$18</c:f>
              <c:numCache>
                <c:formatCode>0%</c:formatCode>
                <c:ptCount val="1"/>
                <c:pt idx="0">
                  <c:v>0.81210855949895611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4-4173-AACE-CF79ABF8C45A}"/>
            </c:ext>
          </c:extLst>
        </c:ser>
        <c:ser>
          <c:idx val="1"/>
          <c:order val="1"/>
          <c:tx>
            <c:strRef>
              <c:f>'WSU - Stats'!$C$17</c:f>
              <c:strCache>
                <c:ptCount val="1"/>
                <c:pt idx="0">
                  <c:v>BME</c:v>
                </c:pt>
              </c:strCache>
            </c:strRef>
          </c:tx>
          <c:invertIfNegative val="0"/>
          <c:cat>
            <c:strRef>
              <c:f>'WSU - Stats'!$A$18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'WSU - Stats'!$C$18</c:f>
              <c:numCache>
                <c:formatCode>0%</c:formatCode>
                <c:ptCount val="1"/>
                <c:pt idx="0">
                  <c:v>0.18789144050104384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4-4173-AACE-CF79ABF8C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069504"/>
        <c:axId val="160071040"/>
      </c:barChart>
      <c:catAx>
        <c:axId val="160069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0071040"/>
        <c:crosses val="autoZero"/>
        <c:auto val="1"/>
        <c:lblAlgn val="ctr"/>
        <c:lblOffset val="100"/>
        <c:noMultiLvlLbl val="0"/>
      </c:catAx>
      <c:valAx>
        <c:axId val="160071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0069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'Scot - Stats'!$A$3</c:f>
              <c:strCache>
                <c:ptCount val="1"/>
                <c:pt idx="0">
                  <c:v>WSU</c:v>
                </c:pt>
              </c:strCache>
            </c:strRef>
          </c:tx>
          <c:invertIfNegative val="0"/>
          <c:cat>
            <c:strRef>
              <c:f>'Scot - Stats'!$B$2:$D$2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Total</c:v>
                </c:pt>
              </c:strCache>
            </c:strRef>
          </c:cat>
          <c:val>
            <c:numRef>
              <c:f>'Scot - Stats'!$B$3:$D$3</c:f>
              <c:numCache>
                <c:formatCode>General</c:formatCode>
                <c:ptCount val="3"/>
                <c:pt idx="0">
                  <c:v>76</c:v>
                </c:pt>
                <c:pt idx="1">
                  <c:v>58</c:v>
                </c:pt>
                <c:pt idx="2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DB-472F-90DB-7B3A99541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331008"/>
        <c:axId val="90332544"/>
      </c:barChart>
      <c:catAx>
        <c:axId val="903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0332544"/>
        <c:crosses val="autoZero"/>
        <c:auto val="1"/>
        <c:lblAlgn val="ctr"/>
        <c:lblOffset val="100"/>
        <c:noMultiLvlLbl val="0"/>
      </c:catAx>
      <c:valAx>
        <c:axId val="90332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331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'Scot - Stats'!$B$5</c:f>
              <c:strCache>
                <c:ptCount val="1"/>
                <c:pt idx="0">
                  <c:v>Male</c:v>
                </c:pt>
              </c:strCache>
            </c:strRef>
          </c:tx>
          <c:invertIfNegative val="0"/>
          <c:cat>
            <c:strRef>
              <c:f>'Scot - Stats'!$A$6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'Scot - Stats'!$B$6</c:f>
              <c:numCache>
                <c:formatCode>0%</c:formatCode>
                <c:ptCount val="1"/>
                <c:pt idx="0">
                  <c:v>0.56716417910447758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8-4FE6-A5EE-C81FC17BE49C}"/>
            </c:ext>
          </c:extLst>
        </c:ser>
        <c:ser>
          <c:idx val="1"/>
          <c:order val="1"/>
          <c:tx>
            <c:strRef>
              <c:f>'Scot - Stats'!$C$5</c:f>
              <c:strCache>
                <c:ptCount val="1"/>
                <c:pt idx="0">
                  <c:v>Female</c:v>
                </c:pt>
              </c:strCache>
            </c:strRef>
          </c:tx>
          <c:invertIfNegative val="0"/>
          <c:cat>
            <c:strRef>
              <c:f>'Scot - Stats'!$A$6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'Scot - Stats'!$C$6</c:f>
              <c:numCache>
                <c:formatCode>0%</c:formatCode>
                <c:ptCount val="1"/>
                <c:pt idx="0">
                  <c:v>0.43283582089552236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E8-4FE6-A5EE-C81FC17BE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383488"/>
        <c:axId val="90385024"/>
      </c:barChart>
      <c:catAx>
        <c:axId val="90383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0385024"/>
        <c:crosses val="autoZero"/>
        <c:auto val="1"/>
        <c:lblAlgn val="ctr"/>
        <c:lblOffset val="100"/>
        <c:noMultiLvlLbl val="0"/>
      </c:catAx>
      <c:valAx>
        <c:axId val="903850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0383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'Scot - Stats'!$A$9</c:f>
              <c:strCache>
                <c:ptCount val="1"/>
                <c:pt idx="0">
                  <c:v>WSU</c:v>
                </c:pt>
              </c:strCache>
            </c:strRef>
          </c:tx>
          <c:invertIfNegative val="0"/>
          <c:cat>
            <c:strRef>
              <c:f>'Scot - Stats'!$C$8:$H$8</c:f>
              <c:strCache>
                <c:ptCount val="5"/>
                <c:pt idx="0">
                  <c:v>18-24</c:v>
                </c:pt>
                <c:pt idx="1">
                  <c:v>25-49</c:v>
                </c:pt>
                <c:pt idx="2">
                  <c:v>50-64</c:v>
                </c:pt>
                <c:pt idx="3">
                  <c:v>&gt;=65</c:v>
                </c:pt>
                <c:pt idx="4">
                  <c:v>Total</c:v>
                </c:pt>
              </c:strCache>
            </c:strRef>
          </c:cat>
          <c:val>
            <c:numRef>
              <c:f>'Scot - Stats'!$C$9:$H$9</c:f>
              <c:numCache>
                <c:formatCode>General</c:formatCode>
                <c:ptCount val="6"/>
                <c:pt idx="0">
                  <c:v>10</c:v>
                </c:pt>
                <c:pt idx="1">
                  <c:v>77</c:v>
                </c:pt>
                <c:pt idx="2">
                  <c:v>40</c:v>
                </c:pt>
                <c:pt idx="3">
                  <c:v>0</c:v>
                </c:pt>
                <c:pt idx="4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8-4E62-AD31-B1F879E46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393216"/>
        <c:axId val="90395008"/>
      </c:barChart>
      <c:catAx>
        <c:axId val="903932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0395008"/>
        <c:crosses val="autoZero"/>
        <c:auto val="1"/>
        <c:lblAlgn val="ctr"/>
        <c:lblOffset val="100"/>
        <c:noMultiLvlLbl val="0"/>
      </c:catAx>
      <c:valAx>
        <c:axId val="90395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393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'Scot - Stats'!$B$11</c:f>
              <c:strCache>
                <c:ptCount val="1"/>
                <c:pt idx="0">
                  <c:v>&lt;18</c:v>
                </c:pt>
              </c:strCache>
            </c:strRef>
          </c:tx>
          <c:invertIfNegative val="0"/>
          <c:cat>
            <c:strRef>
              <c:f>'Scot - Stats'!$A$12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'Scot - Stats'!$B$12</c:f>
              <c:numCache>
                <c:formatCode>0.00%</c:formatCode>
                <c:ptCount val="1"/>
                <c:pt idx="0">
                  <c:v>5.2238805970149252E-2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5-4C37-9711-4F845EE44368}"/>
            </c:ext>
          </c:extLst>
        </c:ser>
        <c:ser>
          <c:idx val="1"/>
          <c:order val="1"/>
          <c:tx>
            <c:strRef>
              <c:f>'Scot - Stats'!$C$11</c:f>
              <c:strCache>
                <c:ptCount val="1"/>
                <c:pt idx="0">
                  <c:v>18-24</c:v>
                </c:pt>
              </c:strCache>
            </c:strRef>
          </c:tx>
          <c:invertIfNegative val="0"/>
          <c:cat>
            <c:strRef>
              <c:f>'Scot - Stats'!$A$12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'Scot - Stats'!$C$12</c:f>
              <c:numCache>
                <c:formatCode>0.00%</c:formatCode>
                <c:ptCount val="1"/>
                <c:pt idx="0">
                  <c:v>7.4626865671641784E-2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D5-4C37-9711-4F845EE44368}"/>
            </c:ext>
          </c:extLst>
        </c:ser>
        <c:ser>
          <c:idx val="2"/>
          <c:order val="2"/>
          <c:tx>
            <c:strRef>
              <c:f>'Scot - Stats'!$D$11</c:f>
              <c:strCache>
                <c:ptCount val="1"/>
                <c:pt idx="0">
                  <c:v>25-49</c:v>
                </c:pt>
              </c:strCache>
            </c:strRef>
          </c:tx>
          <c:invertIfNegative val="0"/>
          <c:cat>
            <c:strRef>
              <c:f>'Scot - Stats'!$A$12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'Scot - Stats'!$D$12</c:f>
              <c:numCache>
                <c:formatCode>0.00%</c:formatCode>
                <c:ptCount val="1"/>
                <c:pt idx="0">
                  <c:v>0.57462686567164178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D5-4C37-9711-4F845EE44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424064"/>
        <c:axId val="90425600"/>
      </c:barChart>
      <c:catAx>
        <c:axId val="90424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0425600"/>
        <c:crosses val="autoZero"/>
        <c:auto val="1"/>
        <c:lblAlgn val="ctr"/>
        <c:lblOffset val="100"/>
        <c:noMultiLvlLbl val="0"/>
      </c:catAx>
      <c:valAx>
        <c:axId val="904256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0424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'Scot - Stats'!$A$15</c:f>
              <c:strCache>
                <c:ptCount val="1"/>
                <c:pt idx="0">
                  <c:v>WSU</c:v>
                </c:pt>
              </c:strCache>
            </c:strRef>
          </c:tx>
          <c:invertIfNegative val="0"/>
          <c:cat>
            <c:strRef>
              <c:f>'Scot - Stats'!$B$14:$D$14</c:f>
              <c:strCache>
                <c:ptCount val="3"/>
                <c:pt idx="0">
                  <c:v>White</c:v>
                </c:pt>
                <c:pt idx="1">
                  <c:v>BME</c:v>
                </c:pt>
                <c:pt idx="2">
                  <c:v>Total</c:v>
                </c:pt>
              </c:strCache>
            </c:strRef>
          </c:cat>
          <c:val>
            <c:numRef>
              <c:f>'Scot - Stats'!$B$15:$D$15</c:f>
              <c:numCache>
                <c:formatCode>General</c:formatCode>
                <c:ptCount val="3"/>
                <c:pt idx="0">
                  <c:v>389</c:v>
                </c:pt>
                <c:pt idx="1">
                  <c:v>90</c:v>
                </c:pt>
                <c:pt idx="2">
                  <c:v>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5-4B31-9737-6A86E8369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053504"/>
        <c:axId val="160055296"/>
      </c:barChart>
      <c:catAx>
        <c:axId val="160053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0055296"/>
        <c:crosses val="autoZero"/>
        <c:auto val="1"/>
        <c:lblAlgn val="ctr"/>
        <c:lblOffset val="100"/>
        <c:noMultiLvlLbl val="0"/>
      </c:catAx>
      <c:valAx>
        <c:axId val="160055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0053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'Scot - Stats'!$B$17</c:f>
              <c:strCache>
                <c:ptCount val="1"/>
                <c:pt idx="0">
                  <c:v>White</c:v>
                </c:pt>
              </c:strCache>
            </c:strRef>
          </c:tx>
          <c:invertIfNegative val="0"/>
          <c:cat>
            <c:strRef>
              <c:f>'Scot - Stats'!$A$18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'Scot - Stats'!$B$18</c:f>
              <c:numCache>
                <c:formatCode>0%</c:formatCode>
                <c:ptCount val="1"/>
                <c:pt idx="0">
                  <c:v>0.81210855949895611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57-440B-90EF-2BB439522662}"/>
            </c:ext>
          </c:extLst>
        </c:ser>
        <c:ser>
          <c:idx val="1"/>
          <c:order val="1"/>
          <c:tx>
            <c:strRef>
              <c:f>'Scot - Stats'!$C$17</c:f>
              <c:strCache>
                <c:ptCount val="1"/>
                <c:pt idx="0">
                  <c:v>BME</c:v>
                </c:pt>
              </c:strCache>
            </c:strRef>
          </c:tx>
          <c:invertIfNegative val="0"/>
          <c:cat>
            <c:strRef>
              <c:f>'Scot - Stats'!$A$18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'Scot - Stats'!$C$18</c:f>
              <c:numCache>
                <c:formatCode>0%</c:formatCode>
                <c:ptCount val="1"/>
                <c:pt idx="0">
                  <c:v>0.18789144050104384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57-440B-90EF-2BB439522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069504"/>
        <c:axId val="160071040"/>
      </c:barChart>
      <c:catAx>
        <c:axId val="160069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0071040"/>
        <c:crosses val="autoZero"/>
        <c:auto val="1"/>
        <c:lblAlgn val="ctr"/>
        <c:lblOffset val="100"/>
        <c:noMultiLvlLbl val="0"/>
      </c:catAx>
      <c:valAx>
        <c:axId val="160071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0069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'Migrant - Stats'!$L$20</c:f>
              <c:strCache>
                <c:ptCount val="1"/>
                <c:pt idx="0">
                  <c:v>Migrant - Sample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'Migrant - Stats'!$M$18:$O$19</c:f>
              <c:strCache>
                <c:ptCount val="3"/>
                <c:pt idx="0">
                  <c:v>EEA</c:v>
                </c:pt>
                <c:pt idx="1">
                  <c:v>TCN</c:v>
                </c:pt>
                <c:pt idx="2">
                  <c:v>Total</c:v>
                </c:pt>
              </c:strCache>
            </c:strRef>
          </c:cat>
          <c:val>
            <c:numRef>
              <c:f>'Migrant - Stats'!$M$20:$O$20</c:f>
              <c:numCache>
                <c:formatCode>General</c:formatCode>
                <c:ptCount val="3"/>
                <c:pt idx="0">
                  <c:v>33</c:v>
                </c:pt>
                <c:pt idx="1">
                  <c:v>22</c:v>
                </c:pt>
                <c:pt idx="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2A-4D50-B801-7C5CB8621A6C}"/>
            </c:ext>
          </c:extLst>
        </c:ser>
        <c:ser>
          <c:idx val="1"/>
          <c:order val="1"/>
          <c:tx>
            <c:strRef>
              <c:f>'Migrant - Stats'!$L$21</c:f>
              <c:strCache>
                <c:ptCount val="1"/>
                <c:pt idx="0">
                  <c:v>Migrant - 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'Migrant - Stats'!$M$18:$O$19</c:f>
              <c:strCache>
                <c:ptCount val="3"/>
                <c:pt idx="0">
                  <c:v>EEA</c:v>
                </c:pt>
                <c:pt idx="1">
                  <c:v>TCN</c:v>
                </c:pt>
                <c:pt idx="2">
                  <c:v>Total</c:v>
                </c:pt>
              </c:strCache>
            </c:strRef>
          </c:cat>
          <c:val>
            <c:numRef>
              <c:f>'Migrant - Stats'!$M$21:$O$21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2A-4D50-B801-7C5CB8621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273536"/>
        <c:axId val="204275072"/>
      </c:barChart>
      <c:catAx>
        <c:axId val="20427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75072"/>
        <c:crosses val="autoZero"/>
        <c:auto val="1"/>
        <c:lblAlgn val="ctr"/>
        <c:lblOffset val="100"/>
        <c:noMultiLvlLbl val="0"/>
      </c:catAx>
      <c:valAx>
        <c:axId val="20427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7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'Migrant - Stats'!$A$4</c:f>
              <c:strCache>
                <c:ptCount val="1"/>
                <c:pt idx="0">
                  <c:v>Main classification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'Migrant - Stats'!$B$3:$D$3</c:f>
              <c:strCache>
                <c:ptCount val="3"/>
                <c:pt idx="0">
                  <c:v>Migrants</c:v>
                </c:pt>
                <c:pt idx="2">
                  <c:v>Dummy Wave Values
Formula format to use</c:v>
                </c:pt>
              </c:strCache>
            </c:strRef>
          </c:cat>
          <c:val>
            <c:numRef>
              <c:f>'Migrant - Stats'!$B$4:$D$4</c:f>
              <c:numCache>
                <c:formatCode>General</c:formatCode>
                <c:ptCount val="3"/>
                <c:pt idx="0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B0-4D2A-9BC1-6FFE991194DD}"/>
            </c:ext>
          </c:extLst>
        </c:ser>
        <c:ser>
          <c:idx val="1"/>
          <c:order val="1"/>
          <c:tx>
            <c:strRef>
              <c:f>'Migrant - Stats'!$A$5</c:f>
              <c:strCache>
                <c:ptCount val="1"/>
                <c:pt idx="0">
                  <c:v>All participants wave a node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'Migrant - Stats'!$B$3:$D$3</c:f>
              <c:strCache>
                <c:ptCount val="3"/>
                <c:pt idx="0">
                  <c:v>Migrants</c:v>
                </c:pt>
                <c:pt idx="2">
                  <c:v>Dummy Wave Values
Formula format to use</c:v>
                </c:pt>
              </c:strCache>
            </c:strRef>
          </c:cat>
          <c:val>
            <c:numRef>
              <c:f>'Migrant - Stats'!$B$5:$D$5</c:f>
              <c:numCache>
                <c:formatCode>General</c:formatCode>
                <c:ptCount val="3"/>
                <c:pt idx="0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B0-4D2A-9BC1-6FFE99119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125696"/>
        <c:axId val="204127232"/>
      </c:barChart>
      <c:catAx>
        <c:axId val="20412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27232"/>
        <c:crosses val="autoZero"/>
        <c:auto val="1"/>
        <c:lblAlgn val="ctr"/>
        <c:lblOffset val="100"/>
        <c:noMultiLvlLbl val="0"/>
      </c:catAx>
      <c:valAx>
        <c:axId val="20412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2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'Migrant - Stats'!$L$25</c:f>
              <c:strCache>
                <c:ptCount val="1"/>
                <c:pt idx="0">
                  <c:v>Migrant - Sample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'Migrant - Stats'!$M$23:$P$24</c:f>
              <c:strCache>
                <c:ptCount val="4"/>
                <c:pt idx="0">
                  <c:v>A8 National</c:v>
                </c:pt>
                <c:pt idx="1">
                  <c:v>A2 National</c:v>
                </c:pt>
                <c:pt idx="2">
                  <c:v>Other EEA</c:v>
                </c:pt>
                <c:pt idx="3">
                  <c:v>Total</c:v>
                </c:pt>
              </c:strCache>
            </c:strRef>
          </c:cat>
          <c:val>
            <c:numRef>
              <c:f>'Migrant - Stats'!$M$25:$P$25</c:f>
              <c:numCache>
                <c:formatCode>General</c:formatCode>
                <c:ptCount val="4"/>
                <c:pt idx="0">
                  <c:v>22</c:v>
                </c:pt>
                <c:pt idx="1">
                  <c:v>6</c:v>
                </c:pt>
                <c:pt idx="2">
                  <c:v>5</c:v>
                </c:pt>
                <c:pt idx="3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0B-4944-BAAC-FCA9984F5E96}"/>
            </c:ext>
          </c:extLst>
        </c:ser>
        <c:ser>
          <c:idx val="1"/>
          <c:order val="1"/>
          <c:tx>
            <c:strRef>
              <c:f>'Migrant - Stats'!$L$26</c:f>
              <c:strCache>
                <c:ptCount val="1"/>
                <c:pt idx="0">
                  <c:v>Migrant - 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'Migrant - Stats'!$M$23:$P$24</c:f>
              <c:strCache>
                <c:ptCount val="4"/>
                <c:pt idx="0">
                  <c:v>A8 National</c:v>
                </c:pt>
                <c:pt idx="1">
                  <c:v>A2 National</c:v>
                </c:pt>
                <c:pt idx="2">
                  <c:v>Other EEA</c:v>
                </c:pt>
                <c:pt idx="3">
                  <c:v>Total</c:v>
                </c:pt>
              </c:strCache>
            </c:strRef>
          </c:cat>
          <c:val>
            <c:numRef>
              <c:f>'Migrant - Stats'!$M$26:$P$26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0B-4944-BAAC-FCA9984F5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627328"/>
        <c:axId val="204645504"/>
      </c:barChart>
      <c:catAx>
        <c:axId val="20462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5504"/>
        <c:crosses val="autoZero"/>
        <c:auto val="1"/>
        <c:lblAlgn val="ctr"/>
        <c:lblOffset val="100"/>
        <c:noMultiLvlLbl val="0"/>
      </c:catAx>
      <c:valAx>
        <c:axId val="20464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2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'Migrant - Stats'!$L$30</c:f>
              <c:strCache>
                <c:ptCount val="1"/>
                <c:pt idx="0">
                  <c:v>Migrant - Sample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'Migrant - Stats'!$M$28:$R$29</c:f>
              <c:strCache>
                <c:ptCount val="6"/>
                <c:pt idx="0">
                  <c:v>Refugee Status</c:v>
                </c:pt>
                <c:pt idx="1">
                  <c:v>Humanitarian Protection Status</c:v>
                </c:pt>
                <c:pt idx="2">
                  <c:v>Discretionary Leave to Remain</c:v>
                </c:pt>
                <c:pt idx="3">
                  <c:v>Indefinite Leave to Remain</c:v>
                </c:pt>
                <c:pt idx="4">
                  <c:v>Other</c:v>
                </c:pt>
                <c:pt idx="5">
                  <c:v>Total</c:v>
                </c:pt>
              </c:strCache>
            </c:strRef>
          </c:cat>
          <c:val>
            <c:numRef>
              <c:f>'Migrant - Stats'!$M$30:$R$30</c:f>
              <c:numCache>
                <c:formatCode>General</c:formatCode>
                <c:ptCount val="6"/>
                <c:pt idx="0">
                  <c:v>11</c:v>
                </c:pt>
                <c:pt idx="1">
                  <c:v>0</c:v>
                </c:pt>
                <c:pt idx="2">
                  <c:v>2</c:v>
                </c:pt>
                <c:pt idx="3">
                  <c:v>6</c:v>
                </c:pt>
                <c:pt idx="4">
                  <c:v>3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FE-49E7-8E9B-D4FC79268D07}"/>
            </c:ext>
          </c:extLst>
        </c:ser>
        <c:ser>
          <c:idx val="1"/>
          <c:order val="1"/>
          <c:tx>
            <c:strRef>
              <c:f>'Migrant - Stats'!$L$31</c:f>
              <c:strCache>
                <c:ptCount val="1"/>
                <c:pt idx="0">
                  <c:v>Migrant - 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'Migrant - Stats'!$M$28:$R$29</c:f>
              <c:strCache>
                <c:ptCount val="6"/>
                <c:pt idx="0">
                  <c:v>Refugee Status</c:v>
                </c:pt>
                <c:pt idx="1">
                  <c:v>Humanitarian Protection Status</c:v>
                </c:pt>
                <c:pt idx="2">
                  <c:v>Discretionary Leave to Remain</c:v>
                </c:pt>
                <c:pt idx="3">
                  <c:v>Indefinite Leave to Remain</c:v>
                </c:pt>
                <c:pt idx="4">
                  <c:v>Other</c:v>
                </c:pt>
                <c:pt idx="5">
                  <c:v>Total</c:v>
                </c:pt>
              </c:strCache>
            </c:strRef>
          </c:cat>
          <c:val>
            <c:numRef>
              <c:f>'Migrant - Stats'!$M$31:$R$31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FE-49E7-8E9B-D4FC79268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668288"/>
        <c:axId val="204756096"/>
      </c:barChart>
      <c:catAx>
        <c:axId val="20466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56096"/>
        <c:crosses val="autoZero"/>
        <c:auto val="1"/>
        <c:lblAlgn val="ctr"/>
        <c:lblOffset val="100"/>
        <c:noMultiLvlLbl val="0"/>
      </c:catAx>
      <c:valAx>
        <c:axId val="2047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6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'Jobseeker - Stats'!$A$17</c:f>
              <c:strCache>
                <c:ptCount val="1"/>
              </c:strCache>
            </c:strRef>
          </c:tx>
          <c:invertIfNegative val="0"/>
          <c:cat>
            <c:numRef>
              <c:f>'Jobseeker - Stats'!$B$16:$D$16</c:f>
              <c:numCache>
                <c:formatCode>General</c:formatCode>
                <c:ptCount val="3"/>
              </c:numCache>
            </c:numRef>
          </c:cat>
          <c:val>
            <c:numRef>
              <c:f>'Jobseeker - Stats'!$B$17:$D$17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8-47B9-9F26-751ADDC39A6B}"/>
            </c:ext>
          </c:extLst>
        </c:ser>
        <c:ser>
          <c:idx val="1"/>
          <c:order val="1"/>
          <c:tx>
            <c:strRef>
              <c:f>'Jobseeker - Stats'!$A$18</c:f>
              <c:strCache>
                <c:ptCount val="1"/>
                <c:pt idx="0">
                  <c:v>Jobseekers - Wave A - Sample</c:v>
                </c:pt>
              </c:strCache>
            </c:strRef>
          </c:tx>
          <c:invertIfNegative val="0"/>
          <c:cat>
            <c:numRef>
              <c:f>'Jobseeker - Stats'!$B$16:$D$16</c:f>
              <c:numCache>
                <c:formatCode>General</c:formatCode>
                <c:ptCount val="3"/>
              </c:numCache>
            </c:numRef>
          </c:cat>
          <c:val>
            <c:numRef>
              <c:f>'Jobseeker - Stats'!$B$18:$D$18</c:f>
              <c:numCache>
                <c:formatCode>General</c:formatCode>
                <c:ptCount val="3"/>
                <c:pt idx="0">
                  <c:v>41</c:v>
                </c:pt>
                <c:pt idx="1">
                  <c:v>24</c:v>
                </c:pt>
                <c:pt idx="2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78-47B9-9F26-751ADDC39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0586624"/>
        <c:axId val="360588416"/>
      </c:barChart>
      <c:catAx>
        <c:axId val="360586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0588416"/>
        <c:crosses val="autoZero"/>
        <c:auto val="1"/>
        <c:lblAlgn val="ctr"/>
        <c:lblOffset val="100"/>
        <c:noMultiLvlLbl val="0"/>
      </c:catAx>
      <c:valAx>
        <c:axId val="360588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0586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504825</xdr:colOff>
      <xdr:row>0</xdr:row>
      <xdr:rowOff>152400</xdr:rowOff>
    </xdr:from>
    <xdr:to>
      <xdr:col>27</xdr:col>
      <xdr:colOff>200025</xdr:colOff>
      <xdr:row>15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333375</xdr:colOff>
      <xdr:row>1</xdr:row>
      <xdr:rowOff>9525</xdr:rowOff>
    </xdr:from>
    <xdr:to>
      <xdr:col>35</xdr:col>
      <xdr:colOff>28575</xdr:colOff>
      <xdr:row>15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17</xdr:row>
      <xdr:rowOff>38100</xdr:rowOff>
    </xdr:from>
    <xdr:to>
      <xdr:col>27</xdr:col>
      <xdr:colOff>304800</xdr:colOff>
      <xdr:row>31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419100</xdr:colOff>
      <xdr:row>17</xdr:row>
      <xdr:rowOff>19050</xdr:rowOff>
    </xdr:from>
    <xdr:to>
      <xdr:col>35</xdr:col>
      <xdr:colOff>114300</xdr:colOff>
      <xdr:row>31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28575</xdr:colOff>
      <xdr:row>33</xdr:row>
      <xdr:rowOff>47625</xdr:rowOff>
    </xdr:from>
    <xdr:to>
      <xdr:col>27</xdr:col>
      <xdr:colOff>333375</xdr:colOff>
      <xdr:row>47</xdr:row>
      <xdr:rowOff>123825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514350</xdr:colOff>
      <xdr:row>32</xdr:row>
      <xdr:rowOff>180975</xdr:rowOff>
    </xdr:from>
    <xdr:to>
      <xdr:col>35</xdr:col>
      <xdr:colOff>209550</xdr:colOff>
      <xdr:row>47</xdr:row>
      <xdr:rowOff>66675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504825</xdr:colOff>
      <xdr:row>0</xdr:row>
      <xdr:rowOff>152400</xdr:rowOff>
    </xdr:from>
    <xdr:to>
      <xdr:col>26</xdr:col>
      <xdr:colOff>200025</xdr:colOff>
      <xdr:row>15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333375</xdr:colOff>
      <xdr:row>1</xdr:row>
      <xdr:rowOff>9525</xdr:rowOff>
    </xdr:from>
    <xdr:to>
      <xdr:col>34</xdr:col>
      <xdr:colOff>28575</xdr:colOff>
      <xdr:row>15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17</xdr:row>
      <xdr:rowOff>38100</xdr:rowOff>
    </xdr:from>
    <xdr:to>
      <xdr:col>26</xdr:col>
      <xdr:colOff>304800</xdr:colOff>
      <xdr:row>31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419100</xdr:colOff>
      <xdr:row>17</xdr:row>
      <xdr:rowOff>19050</xdr:rowOff>
    </xdr:from>
    <xdr:to>
      <xdr:col>34</xdr:col>
      <xdr:colOff>114300</xdr:colOff>
      <xdr:row>31</xdr:row>
      <xdr:rowOff>95250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28575</xdr:colOff>
      <xdr:row>33</xdr:row>
      <xdr:rowOff>47625</xdr:rowOff>
    </xdr:from>
    <xdr:to>
      <xdr:col>26</xdr:col>
      <xdr:colOff>333375</xdr:colOff>
      <xdr:row>47</xdr:row>
      <xdr:rowOff>123825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514350</xdr:colOff>
      <xdr:row>32</xdr:row>
      <xdr:rowOff>180975</xdr:rowOff>
    </xdr:from>
    <xdr:to>
      <xdr:col>34</xdr:col>
      <xdr:colOff>209550</xdr:colOff>
      <xdr:row>47</xdr:row>
      <xdr:rowOff>66675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333375</xdr:colOff>
      <xdr:row>3</xdr:row>
      <xdr:rowOff>57150</xdr:rowOff>
    </xdr:from>
    <xdr:to>
      <xdr:col>28</xdr:col>
      <xdr:colOff>28575</xdr:colOff>
      <xdr:row>17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219075</xdr:colOff>
      <xdr:row>19</xdr:row>
      <xdr:rowOff>152400</xdr:rowOff>
    </xdr:from>
    <xdr:to>
      <xdr:col>27</xdr:col>
      <xdr:colOff>523875</xdr:colOff>
      <xdr:row>34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200025</xdr:colOff>
      <xdr:row>35</xdr:row>
      <xdr:rowOff>152400</xdr:rowOff>
    </xdr:from>
    <xdr:to>
      <xdr:col>27</xdr:col>
      <xdr:colOff>504825</xdr:colOff>
      <xdr:row>50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342900</xdr:colOff>
      <xdr:row>51</xdr:row>
      <xdr:rowOff>76200</xdr:rowOff>
    </xdr:from>
    <xdr:to>
      <xdr:col>28</xdr:col>
      <xdr:colOff>38100</xdr:colOff>
      <xdr:row>65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60</xdr:row>
      <xdr:rowOff>57150</xdr:rowOff>
    </xdr:from>
    <xdr:to>
      <xdr:col>16</xdr:col>
      <xdr:colOff>152400</xdr:colOff>
      <xdr:row>78</xdr:row>
      <xdr:rowOff>133350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KF1048576" totalsRowShown="0" headerRowDxfId="577" dataDxfId="576">
  <autoFilter ref="A1:KF1048576"/>
  <sortState ref="A2:KF532">
    <sortCondition ref="A1:A1048576"/>
  </sortState>
  <tableColumns count="292">
    <tableColumn id="1" name="WSU" dataDxfId="575"/>
    <tableColumn id="41" name="c01a_area" dataDxfId="574"/>
    <tableColumn id="42" name="c02a_rural" dataDxfId="573"/>
    <tableColumn id="43" name="c03a_gender" dataDxfId="572"/>
    <tableColumn id="44" name="c04a_age" dataDxfId="571"/>
    <tableColumn id="45" name="c05a_household" dataDxfId="570"/>
    <tableColumn id="46" name="c06a_ethnicity" dataDxfId="569"/>
    <tableColumn id="47" name="c07a_nationality" dataDxfId="568"/>
    <tableColumn id="48" name="c08a_main_class" dataDxfId="567"/>
    <tableColumn id="49" name="c09a_migrant" dataDxfId="566"/>
    <tableColumn id="50" name="c09a_homeless" dataDxfId="565"/>
    <tableColumn id="51" name="c09a_ASB" dataDxfId="564"/>
    <tableColumn id="52" name="c09a_lone_parent" dataDxfId="563"/>
    <tableColumn id="53" name="c09a_social_tenant" dataDxfId="562"/>
    <tableColumn id="54" name="c09a_universal_credit" dataDxfId="561"/>
    <tableColumn id="55" name="c09a_disabled_person" dataDxfId="560"/>
    <tableColumn id="56" name="c09a_ex-offender" dataDxfId="559"/>
    <tableColumn id="57" name="c09a_job_seeker" dataDxfId="558"/>
    <tableColumn id="58" name="c09a_FIP" dataDxfId="557"/>
    <tableColumn id="16" name="c10a_main_employ" dataDxfId="556"/>
    <tableColumn id="17" name="c11a_multiple_jobs" dataDxfId="555"/>
    <tableColumn id="18" name="c12a_risk_sanction" dataDxfId="554"/>
    <tableColumn id="19" name="c13a_times_sanctioned" dataDxfId="553"/>
    <tableColumn id="20" name="c14a_last_sanctioned" dataDxfId="552"/>
    <tableColumn id="21" name="c15a_any_income" dataDxfId="551"/>
    <tableColumn id="22" name="c16a_housing_status" dataDxfId="550"/>
    <tableColumn id="23" name="c17a_bereavement" dataDxfId="549"/>
    <tableColumn id="24" name="c17a_carers_all" dataDxfId="548"/>
    <tableColumn id="25" name="c17a_child_benefit" dataDxfId="547"/>
    <tableColumn id="26" name="c17a_child_tax" dataDxfId="546"/>
    <tableColumn id="27" name="c17a_disability_living" dataDxfId="545"/>
    <tableColumn id="28" name="c17a_ESA_work" dataDxfId="544"/>
    <tableColumn id="29" name="c17a_ESA_support" dataDxfId="543"/>
    <tableColumn id="30" name="c17a_housing_ben" dataDxfId="542"/>
    <tableColumn id="31" name="c17a_incapacity" dataDxfId="541"/>
    <tableColumn id="32" name="c17a_income_supp" dataDxfId="540"/>
    <tableColumn id="33" name="c17a_industrial_inj" dataDxfId="539"/>
    <tableColumn id="34" name="c17a_JSA" dataDxfId="538"/>
    <tableColumn id="35" name="c17a_maternity_etc" dataDxfId="537"/>
    <tableColumn id="36" name="c17a_personal_ind" dataDxfId="536"/>
    <tableColumn id="37" name="c17a_statutory_sick" dataDxfId="535"/>
    <tableColumn id="38" name="c17a_universal_credit" dataDxfId="534"/>
    <tableColumn id="39" name="c17a_WTC" dataDxfId="533"/>
    <tableColumn id="40" name="c17a_other" dataDxfId="532"/>
    <tableColumn id="90" name="lp1a_age_of_youngest" dataDxfId="531"/>
    <tableColumn id="91" name="lp2a_number_of_children" dataDxfId="530"/>
    <tableColumn id="92" name="lp3a_highest_qualification" dataDxfId="529"/>
    <tableColumn id="75" name="hp1a_rough_sleeping" dataDxfId="528"/>
    <tableColumn id="76" name="hp1a_begging" dataDxfId="527"/>
    <tableColumn id="77" name="hp1a_street_drinking" dataDxfId="526"/>
    <tableColumn id="78" name="hp2a_drug_problem" dataDxfId="525"/>
    <tableColumn id="79" name="hp2a_alcohol_problem" dataDxfId="524"/>
    <tableColumn id="80" name="hp2a_mental_health_problem" dataDxfId="523"/>
    <tableColumn id="81" name="hp3a_work" dataDxfId="522"/>
    <tableColumn id="82" name="hp3a_evict" dataDxfId="521"/>
    <tableColumn id="83" name="hp3a_arrest" dataDxfId="520"/>
    <tableColumn id="84" name="hp3a_ASBO" dataDxfId="519"/>
    <tableColumn id="85" name="hp3a_drink" dataDxfId="518"/>
    <tableColumn id="86" name="hp3a_outreach" dataDxfId="517"/>
    <tableColumn id="87" name="hp3a_designing_out" dataDxfId="516"/>
    <tableColumn id="88" name="hp3a_dispersal_order" dataDxfId="515"/>
    <tableColumn id="89" name="hp3a_single_service_offer" dataDxfId="514"/>
    <tableColumn id="59" name="dp1a_physical" dataDxfId="513"/>
    <tableColumn id="60" name="dp1a_mental" dataDxfId="512"/>
    <tableColumn id="61" name="dp1a_sensory" dataDxfId="511"/>
    <tableColumn id="62" name="dp1a_learning" dataDxfId="510"/>
    <tableColumn id="63" name="dp1a_other" dataDxfId="509"/>
    <tableColumn id="93" name="m1a_immigration_status" dataDxfId="508"/>
    <tableColumn id="2" name="eo1a_prison" dataDxfId="507"/>
    <tableColumn id="3" name="eo2a_community" dataDxfId="506"/>
    <tableColumn id="4" name="eo3a_unpaid_work" dataDxfId="505"/>
    <tableColumn id="5" name="eo3a_attendance_centre" dataDxfId="504"/>
    <tableColumn id="6" name="eo3a_treatment_programme" dataDxfId="503"/>
    <tableColumn id="7" name="eo3a_mental_health" dataDxfId="502"/>
    <tableColumn id="8" name="eo3a_accredited_programmes" dataDxfId="501"/>
    <tableColumn id="9" name="eo3a_supervision" dataDxfId="500"/>
    <tableColumn id="10" name="eo3a_residence_sentence" dataDxfId="499"/>
    <tableColumn id="11" name="eo3a_curfew" dataDxfId="498"/>
    <tableColumn id="12" name="eo3a_exclusion_orders" dataDxfId="497"/>
    <tableColumn id="13" name="asb1a_acceptable_behaviour" dataDxfId="496"/>
    <tableColumn id="14" name="asb1a_parenting_order" dataDxfId="495"/>
    <tableColumn id="15" name="asb1a_family_intervention_project" dataDxfId="494"/>
    <tableColumn id="64" name="asb1a_housing_injunction" dataDxfId="493"/>
    <tableColumn id="65" name="asb1a_family_intervention_tenancy" dataDxfId="492"/>
    <tableColumn id="66" name="asb1a_probationary_intro_tenancy" dataDxfId="491"/>
    <tableColumn id="67" name="asb1a_SSST" dataDxfId="490"/>
    <tableColumn id="68" name="asb1a_NSP_ASB" dataDxfId="489"/>
    <tableColumn id="69" name="asb1a_NSP_rent_arrears" dataDxfId="488"/>
    <tableColumn id="70" name="asb1a_ASBO" dataDxfId="487"/>
    <tableColumn id="71" name="asb1a_CRASBO" dataDxfId="486"/>
    <tableColumn id="72" name="asb1a_IPNA" dataDxfId="485"/>
    <tableColumn id="73" name="asb1a_CBO" dataDxfId="484"/>
    <tableColumn id="74" name="asb1a_CPO" dataDxfId="483"/>
    <tableColumn id="94" name="st1a_tenancy_type" dataDxfId="482"/>
    <tableColumn id="95" name="st2a_eviction" dataDxfId="481"/>
    <tableColumn id="96" name="st2a_ASBO" dataDxfId="480"/>
    <tableColumn id="97" name="st2a_family" dataDxfId="479"/>
    <tableColumn id="98" name="st2a_neighbour" dataDxfId="478"/>
    <tableColumn id="99" name="c01b_area" dataDxfId="477"/>
    <tableColumn id="100" name="c02b_rural" dataDxfId="476"/>
    <tableColumn id="101" name="c04b_age" dataDxfId="475"/>
    <tableColumn id="102" name="c05b_household" dataDxfId="474"/>
    <tableColumn id="103" name="c09b_migrant" dataDxfId="473"/>
    <tableColumn id="104" name="c09b_homeless" dataDxfId="472"/>
    <tableColumn id="105" name="c09b_ASB" dataDxfId="471"/>
    <tableColumn id="106" name="c09b_lone_parent" dataDxfId="470"/>
    <tableColumn id="107" name="c09b_social_tenant" dataDxfId="469"/>
    <tableColumn id="108" name="c09b_universal_credit" dataDxfId="468"/>
    <tableColumn id="109" name="c09b_disabled_person" dataDxfId="467"/>
    <tableColumn id="110" name="c09b_ex-offender" dataDxfId="466"/>
    <tableColumn id="111" name="c09b_job_seeker" dataDxfId="465"/>
    <tableColumn id="112" name="c09b_FIP" dataDxfId="464"/>
    <tableColumn id="113" name="c10b_main_employ" dataDxfId="463"/>
    <tableColumn id="114" name="c11b_multiple_jobs" dataDxfId="462"/>
    <tableColumn id="115" name="c12b_risk_sanction" dataDxfId="461"/>
    <tableColumn id="116" name="c13b_times_sanctioned" dataDxfId="460"/>
    <tableColumn id="117" name="c14b_last_sanctioned" dataDxfId="459"/>
    <tableColumn id="118" name="c15b_any_income" dataDxfId="458"/>
    <tableColumn id="119" name="c16b_housing_status" dataDxfId="457"/>
    <tableColumn id="120" name="c17b_bereavement" dataDxfId="456"/>
    <tableColumn id="121" name="c17b_carers_all" dataDxfId="455"/>
    <tableColumn id="122" name="c17b_child_benefit" dataDxfId="454"/>
    <tableColumn id="123" name="c17b_child_tax" dataDxfId="453"/>
    <tableColumn id="124" name="c17b_disability_living" dataDxfId="452"/>
    <tableColumn id="125" name="c17b_ESA_work" dataDxfId="451"/>
    <tableColumn id="126" name="c17b_ESA_support" dataDxfId="450"/>
    <tableColumn id="127" name="c17b_housing_ben" dataDxfId="449"/>
    <tableColumn id="128" name="c17b_incapacity" dataDxfId="448"/>
    <tableColumn id="129" name="c17b_income_support" dataDxfId="447"/>
    <tableColumn id="130" name="c17b_industrial_inj" dataDxfId="446"/>
    <tableColumn id="131" name="c17b_JSA" dataDxfId="445"/>
    <tableColumn id="132" name="c17b_maternity_etc" dataDxfId="444"/>
    <tableColumn id="133" name="c17b_personal_ind" dataDxfId="443"/>
    <tableColumn id="134" name="c17b_statutory_sick" dataDxfId="442"/>
    <tableColumn id="135" name="c17b_universal_credit" dataDxfId="441"/>
    <tableColumn id="136" name="c17b_WTC" dataDxfId="440"/>
    <tableColumn id="137" name="c17b_other" dataDxfId="439"/>
    <tableColumn id="138" name="lp1b_age_of_youngest" dataDxfId="438"/>
    <tableColumn id="139" name="lp2b_number_of_children" dataDxfId="437"/>
    <tableColumn id="140" name="lp3b_highest_qualification" dataDxfId="436"/>
    <tableColumn id="141" name="hp1b_rough_sleeping" dataDxfId="435"/>
    <tableColumn id="142" name="hp1b_begging" dataDxfId="434"/>
    <tableColumn id="143" name="hp1b_street_drinking" dataDxfId="433"/>
    <tableColumn id="144" name="hp2b_drug_problem" dataDxfId="432"/>
    <tableColumn id="145" name="hp2b_alcohol_problem" dataDxfId="431"/>
    <tableColumn id="146" name="hp2b_mental_health_problems" dataDxfId="430"/>
    <tableColumn id="147" name="hp3b_work" dataDxfId="429"/>
    <tableColumn id="148" name="hp3b_evict" dataDxfId="428"/>
    <tableColumn id="149" name="hp3b_arrest" dataDxfId="427"/>
    <tableColumn id="150" name="hp3b_ASBO" dataDxfId="426"/>
    <tableColumn id="151" name="hp3b_drink" dataDxfId="425"/>
    <tableColumn id="152" name="hp3b_outreach" dataDxfId="424"/>
    <tableColumn id="153" name="hp3b_designing_out" dataDxfId="423"/>
    <tableColumn id="154" name="hp3b_disperal_order" dataDxfId="422"/>
    <tableColumn id="155" name="hp3b_single_service_offer" dataDxfId="421"/>
    <tableColumn id="156" name="dp1b_physical" dataDxfId="420"/>
    <tableColumn id="157" name="dp1b_mental" dataDxfId="419"/>
    <tableColumn id="158" name="dp1b_sensory" dataDxfId="418"/>
    <tableColumn id="159" name="dp1b_learning" dataDxfId="417"/>
    <tableColumn id="160" name="dp1b_other" dataDxfId="416"/>
    <tableColumn id="161" name="m1b_immigration_status" dataDxfId="415"/>
    <tableColumn id="162" name="eo1b_prison" dataDxfId="414"/>
    <tableColumn id="163" name="eo2b_community" dataDxfId="413"/>
    <tableColumn id="164" name="eo3b_unpaid_work" dataDxfId="412"/>
    <tableColumn id="165" name="eo3b_attendance_centre" dataDxfId="411"/>
    <tableColumn id="166" name="eo3b_treatment_programme" dataDxfId="410"/>
    <tableColumn id="167" name="eo3b_mental_health" dataDxfId="409"/>
    <tableColumn id="168" name="eo3b_accredited_programmes" dataDxfId="408"/>
    <tableColumn id="169" name="eo3b_supervision" dataDxfId="407"/>
    <tableColumn id="170" name="eo3b_residence_sentence" dataDxfId="406"/>
    <tableColumn id="171" name="eo3b_curfew" dataDxfId="405"/>
    <tableColumn id="172" name="eo3b_exclusion_orders" dataDxfId="404"/>
    <tableColumn id="173" name="asb1b_acceptable_behaviour" dataDxfId="403"/>
    <tableColumn id="174" name="asb1b_parenting_order" dataDxfId="402"/>
    <tableColumn id="175" name="asb1b_family_intervention_project" dataDxfId="401"/>
    <tableColumn id="176" name="asb1b_housing_injunction" dataDxfId="400"/>
    <tableColumn id="177" name="asb1b_family_intervention_tenancy" dataDxfId="399"/>
    <tableColumn id="178" name="asb1b_probationary_intro_tenancy" dataDxfId="398"/>
    <tableColumn id="179" name="asb1b_SST" dataDxfId="397"/>
    <tableColumn id="180" name="asb1b_NSP_ASB" dataDxfId="396"/>
    <tableColumn id="181" name="asb1b_NSP_rent_arrears" dataDxfId="395"/>
    <tableColumn id="182" name="asb1b_ASBO" dataDxfId="394"/>
    <tableColumn id="183" name="asb1b_CRASBO" dataDxfId="393"/>
    <tableColumn id="184" name="asb1b_IPNA" dataDxfId="392"/>
    <tableColumn id="185" name="asb1b_CBO" dataDxfId="391"/>
    <tableColumn id="186" name="asb1b_CPO" dataDxfId="390"/>
    <tableColumn id="187" name="st1b_tenancy_type" dataDxfId="389"/>
    <tableColumn id="188" name="st2b_eviction" dataDxfId="388"/>
    <tableColumn id="189" name="st2b_ASBO" dataDxfId="387"/>
    <tableColumn id="190" name="st2b_family" dataDxfId="386"/>
    <tableColumn id="191" name="st2b_neighbour" dataDxfId="385"/>
    <tableColumn id="192" name="st2b_IPNA" dataDxfId="384"/>
    <tableColumn id="193" name="st2b_CBO" dataDxfId="383"/>
    <tableColumn id="194" name="st2b_CPN" dataDxfId="382"/>
    <tableColumn id="195" name="st3b_stat_homeless" dataDxfId="381"/>
    <tableColumn id="196" name="c01c_area" dataDxfId="380"/>
    <tableColumn id="197" name="c02c_rural" dataDxfId="379"/>
    <tableColumn id="198" name="c04c_age" dataDxfId="378"/>
    <tableColumn id="199" name="c05c_household" dataDxfId="377"/>
    <tableColumn id="200" name="c09c_migrant" dataDxfId="376"/>
    <tableColumn id="201" name="c09c_homeless" dataDxfId="375"/>
    <tableColumn id="202" name="c09c_ASB" dataDxfId="374"/>
    <tableColumn id="203" name="c09c_lone_parent" dataDxfId="373"/>
    <tableColumn id="204" name="c09c_social_tenant" dataDxfId="372"/>
    <tableColumn id="205" name="c09c_universal_credit" dataDxfId="371"/>
    <tableColumn id="206" name="c09c_disabled_person" dataDxfId="370"/>
    <tableColumn id="207" name="c09c_ex-offender" dataDxfId="369"/>
    <tableColumn id="208" name="c09c_job_seeker" dataDxfId="368"/>
    <tableColumn id="209" name="c09c_FIP" dataDxfId="367"/>
    <tableColumn id="210" name="c10c_main_employ" dataDxfId="366"/>
    <tableColumn id="211" name="c11c_multiple_jobs" dataDxfId="365"/>
    <tableColumn id="212" name="c12c_risk_sanction" dataDxfId="364"/>
    <tableColumn id="213" name="c13c_times_sanctioned" dataDxfId="363"/>
    <tableColumn id="214" name="c14c_last_sanctioned" dataDxfId="362"/>
    <tableColumn id="215" name="c15c_any_income" dataDxfId="361"/>
    <tableColumn id="216" name="c16c_housing_status" dataDxfId="360"/>
    <tableColumn id="217" name="c17c_bereavement" dataDxfId="359"/>
    <tableColumn id="218" name="c17c_carers_all" dataDxfId="358"/>
    <tableColumn id="219" name="c17c_child_benefit" dataDxfId="357"/>
    <tableColumn id="220" name="c17c_child_tax" dataDxfId="356"/>
    <tableColumn id="221" name="c17c_disability_living" dataDxfId="355"/>
    <tableColumn id="222" name="c17c_ESA_work" dataDxfId="354"/>
    <tableColumn id="223" name="c17c_ESA_support" dataDxfId="353"/>
    <tableColumn id="224" name="c17c_housing_ben" dataDxfId="352"/>
    <tableColumn id="225" name="c17c_incapacity" dataDxfId="351"/>
    <tableColumn id="226" name="c17c_income_support" dataDxfId="350"/>
    <tableColumn id="227" name="c17c_industrial_inj" dataDxfId="349"/>
    <tableColumn id="228" name="c17c_JSA" dataDxfId="348"/>
    <tableColumn id="229" name="c17c_maternity_etc" dataDxfId="347"/>
    <tableColumn id="230" name="c17c_personal_ind" dataDxfId="346"/>
    <tableColumn id="231" name="c17c_statutory_sick" dataDxfId="345"/>
    <tableColumn id="232" name="c17c_universal_credit" dataDxfId="344"/>
    <tableColumn id="233" name="c17c_WTC" dataDxfId="343"/>
    <tableColumn id="234" name="c17c_other" dataDxfId="342"/>
    <tableColumn id="235" name="lp1c_age_of_youngest" dataDxfId="341"/>
    <tableColumn id="236" name="lp2c_number_of_children" dataDxfId="340"/>
    <tableColumn id="237" name="lp3c_highest_qualification" dataDxfId="339"/>
    <tableColumn id="238" name="hp1c_rough_sleeping" dataDxfId="338"/>
    <tableColumn id="239" name="hp1c_begging" dataDxfId="337"/>
    <tableColumn id="240" name="hp1c_street_drinking" dataDxfId="336"/>
    <tableColumn id="241" name="hp2c_drug_problem" dataDxfId="335"/>
    <tableColumn id="242" name="hp2c_alcohol_problem" dataDxfId="334"/>
    <tableColumn id="243" name="hp2c_mental_health_problems" dataDxfId="333"/>
    <tableColumn id="244" name="hp3c_work" dataDxfId="332"/>
    <tableColumn id="245" name="hp3c_evict" dataDxfId="331"/>
    <tableColumn id="246" name="hp3c_arrest" dataDxfId="330"/>
    <tableColumn id="247" name="hp3c_ASBO" dataDxfId="329"/>
    <tableColumn id="248" name="hp3c_drink" dataDxfId="328"/>
    <tableColumn id="249" name="hp3c_outreach" dataDxfId="327"/>
    <tableColumn id="250" name="hp3c_designing_out" dataDxfId="326"/>
    <tableColumn id="251" name="hp3c_disperal_order" dataDxfId="325"/>
    <tableColumn id="252" name="hp3c_single_service_offer" dataDxfId="324"/>
    <tableColumn id="253" name="dp1c_physical" dataDxfId="323"/>
    <tableColumn id="254" name="dp1c_mental" dataDxfId="322"/>
    <tableColumn id="255" name="dp1c_sensory" dataDxfId="321"/>
    <tableColumn id="256" name="dp1c_learning" dataDxfId="320"/>
    <tableColumn id="257" name="dp1c_other" dataDxfId="319"/>
    <tableColumn id="258" name="m1c_immigration_status" dataDxfId="318"/>
    <tableColumn id="259" name="eo1c_prison" dataDxfId="317"/>
    <tableColumn id="260" name="eo2c_community" dataDxfId="316"/>
    <tableColumn id="261" name="eo3c_upaid_work" dataDxfId="315"/>
    <tableColumn id="262" name="eo3c_attendance_centre" dataDxfId="314"/>
    <tableColumn id="263" name="eo3c_treatment_programme" dataDxfId="313"/>
    <tableColumn id="264" name="eo3c_mental_health" dataDxfId="312"/>
    <tableColumn id="265" name="eo3c_accredited_programmes" dataDxfId="311"/>
    <tableColumn id="266" name="eo3c_supervision" dataDxfId="310"/>
    <tableColumn id="267" name="eo3c_residence_sentence" dataDxfId="309"/>
    <tableColumn id="268" name="eo3c_curfew" dataDxfId="308"/>
    <tableColumn id="269" name="eo3c_exclusion_orders" dataDxfId="307"/>
    <tableColumn id="270" name="asb1c_acceptable_behaviour" dataDxfId="306"/>
    <tableColumn id="271" name="asb1c_parenting_order" dataDxfId="305"/>
    <tableColumn id="272" name="asb1c_family_intervention_project" dataDxfId="304"/>
    <tableColumn id="273" name="asb1c_housing_injunction" dataDxfId="303"/>
    <tableColumn id="274" name="asb1c_family_intervention_tenancy" dataDxfId="302"/>
    <tableColumn id="275" name="asb1c_probationary_intro_tenancy" dataDxfId="301"/>
    <tableColumn id="276" name="asb1c_SST" dataDxfId="300"/>
    <tableColumn id="277" name="asb1c_NSP_ASB" dataDxfId="299"/>
    <tableColumn id="278" name="asb1c_NSP_rent_arrears" dataDxfId="298"/>
    <tableColumn id="279" name="asb1c_ASBO" dataDxfId="297"/>
    <tableColumn id="280" name="asb1c_CRASBO" dataDxfId="296"/>
    <tableColumn id="281" name="asb1c_IPNA" dataDxfId="295"/>
    <tableColumn id="282" name="asb1c_CBO" dataDxfId="294"/>
    <tableColumn id="283" name="asb1c_CPO" dataDxfId="293"/>
    <tableColumn id="284" name="st1c_tenancy_type" dataDxfId="292"/>
    <tableColumn id="285" name="st2c_eviction" dataDxfId="291"/>
    <tableColumn id="286" name="st2c_ASBO" dataDxfId="290"/>
    <tableColumn id="287" name="st2c_family" dataDxfId="289"/>
    <tableColumn id="288" name="st2c_neighbour" dataDxfId="288"/>
    <tableColumn id="289" name="st2c_IPNA" dataDxfId="287"/>
    <tableColumn id="290" name="st2c_CBO" dataDxfId="286"/>
    <tableColumn id="291" name="st2c_CPN" dataDxfId="285"/>
    <tableColumn id="292" name="st3c_stat_homeless" dataDxfId="284"/>
  </tableColumns>
  <tableStyleInfo name="TableStyleDark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51" totalsRowShown="0">
  <autoFilter ref="A1:N51"/>
  <tableColumns count="14">
    <tableColumn id="1" name="KI"/>
    <tableColumn id="2" name="foe_asb"/>
    <tableColumn id="3" name="foe_disability"/>
    <tableColumn id="4" name="foe_homelessness"/>
    <tableColumn id="5" name="foe_jobseeker"/>
    <tableColumn id="6" name="foe_lone_parent"/>
    <tableColumn id="7" name="foe_migrant"/>
    <tableColumn id="8" name="foe_offender"/>
    <tableColumn id="9" name="foe_social_housing"/>
    <tableColumn id="10" name="foe_uc"/>
    <tableColumn id="11" name="geo_England"/>
    <tableColumn id="12" name="geo_Scotland"/>
    <tableColumn id="13" name="geo_UK"/>
    <tableColumn id="14" name="sector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</sheetPr>
  <dimension ref="A1:KI482"/>
  <sheetViews>
    <sheetView tabSelected="1" topLeftCell="A445" zoomScaleNormal="100" workbookViewId="0">
      <pane xSplit="1" topLeftCell="CQ1" activePane="topRight" state="frozen"/>
      <selection pane="topRight" activeCell="DA479" sqref="DA479"/>
    </sheetView>
  </sheetViews>
  <sheetFormatPr defaultColWidth="9.140625" defaultRowHeight="12.75" x14ac:dyDescent="0.2"/>
  <cols>
    <col min="1" max="1" width="18.28515625" style="1" bestFit="1" customWidth="1"/>
    <col min="2" max="2" width="12" style="1" bestFit="1" customWidth="1"/>
    <col min="3" max="3" width="11.7109375" style="1" customWidth="1"/>
    <col min="4" max="4" width="13.7109375" style="1" customWidth="1"/>
    <col min="5" max="5" width="13.140625" style="8" bestFit="1" customWidth="1"/>
    <col min="6" max="6" width="27.85546875" style="1" bestFit="1" customWidth="1"/>
    <col min="7" max="7" width="43.5703125" style="1" bestFit="1" customWidth="1"/>
    <col min="8" max="8" width="16.5703125" style="1" customWidth="1"/>
    <col min="9" max="9" width="17.5703125" style="1" customWidth="1"/>
    <col min="10" max="11" width="13.140625" style="1" bestFit="1" customWidth="1"/>
    <col min="12" max="12" width="21.5703125" style="1" customWidth="1"/>
    <col min="13" max="13" width="17.140625" style="1" customWidth="1"/>
    <col min="14" max="14" width="16.140625" style="1" customWidth="1"/>
    <col min="15" max="15" width="17.140625" style="1" customWidth="1"/>
    <col min="16" max="16" width="17.7109375" style="1" customWidth="1"/>
    <col min="17" max="17" width="14.28515625" style="1" customWidth="1"/>
    <col min="18" max="18" width="19.140625" style="1" customWidth="1"/>
    <col min="19" max="19" width="20.85546875" style="1" customWidth="1"/>
    <col min="20" max="20" width="21.5703125" style="1" bestFit="1" customWidth="1"/>
    <col min="21" max="21" width="20" style="1" customWidth="1"/>
    <col min="22" max="22" width="20.140625" style="1" customWidth="1"/>
    <col min="23" max="23" width="23.7109375" style="1" customWidth="1"/>
    <col min="24" max="24" width="26.5703125" style="1" bestFit="1" customWidth="1"/>
    <col min="25" max="25" width="19.140625" style="1" customWidth="1"/>
    <col min="26" max="26" width="29.140625" style="1" bestFit="1" customWidth="1"/>
    <col min="27" max="27" width="20.140625" style="1" customWidth="1"/>
    <col min="28" max="28" width="17.85546875" style="1" customWidth="1"/>
    <col min="29" max="29" width="13.140625" style="1" bestFit="1" customWidth="1"/>
    <col min="30" max="30" width="13.28515625" style="1" customWidth="1"/>
    <col min="31" max="31" width="19.5703125" style="1" customWidth="1"/>
    <col min="32" max="32" width="17.140625" style="1" customWidth="1"/>
    <col min="33" max="33" width="17.42578125" style="1" customWidth="1"/>
    <col min="34" max="34" width="16.5703125" style="1" customWidth="1"/>
    <col min="35" max="35" width="21.42578125" style="1" customWidth="1"/>
    <col min="36" max="36" width="19.5703125" style="1" customWidth="1"/>
    <col min="37" max="37" width="17.5703125" style="1" customWidth="1"/>
    <col min="38" max="38" width="20.140625" style="1" customWidth="1"/>
    <col min="39" max="39" width="19.42578125" style="1" customWidth="1"/>
    <col min="40" max="40" width="20.42578125" style="1" customWidth="1"/>
    <col min="41" max="41" width="13.28515625" style="1" customWidth="1"/>
    <col min="42" max="42" width="19.5703125" style="1" customWidth="1"/>
    <col min="43" max="43" width="20.85546875" style="1" customWidth="1"/>
    <col min="44" max="44" width="21.85546875" style="1" customWidth="1"/>
    <col min="45" max="45" width="22.5703125" style="1" customWidth="1"/>
    <col min="46" max="46" width="24.5703125" style="1" customWidth="1"/>
    <col min="47" max="47" width="25.28515625" style="1" customWidth="1"/>
    <col min="48" max="48" width="15.5703125" style="1" customWidth="1"/>
    <col min="49" max="49" width="21.5703125" style="1" customWidth="1"/>
    <col min="50" max="50" width="21.28515625" style="1" customWidth="1"/>
    <col min="51" max="51" width="22.5703125" style="1" customWidth="1"/>
    <col min="52" max="52" width="20.28515625" style="1" customWidth="1"/>
    <col min="53" max="53" width="28.28515625" style="1" customWidth="1"/>
    <col min="54" max="54" width="14.42578125" style="1" customWidth="1"/>
    <col min="55" max="55" width="13.85546875" style="1" customWidth="1"/>
    <col min="56" max="56" width="20.5703125" style="1" customWidth="1"/>
    <col min="57" max="57" width="21.7109375" style="1" customWidth="1"/>
    <col min="58" max="59" width="13.140625" style="1" bestFit="1" customWidth="1"/>
    <col min="60" max="60" width="16.28515625" style="1" customWidth="1"/>
    <col min="61" max="61" width="25.140625" style="1" customWidth="1"/>
    <col min="62" max="62" width="13.140625" style="1" bestFit="1" customWidth="1"/>
    <col min="63" max="63" width="15.5703125" style="1" customWidth="1"/>
    <col min="64" max="64" width="14.7109375" style="1" customWidth="1"/>
    <col min="65" max="65" width="13.28515625" style="1" customWidth="1"/>
    <col min="66" max="66" width="16" style="1" customWidth="1"/>
    <col min="67" max="67" width="15.7109375" style="1" customWidth="1"/>
    <col min="68" max="68" width="26.7109375" style="1" bestFit="1" customWidth="1"/>
    <col min="69" max="69" width="15.42578125" style="1" customWidth="1"/>
    <col min="70" max="71" width="14.140625" style="1" customWidth="1"/>
    <col min="72" max="72" width="18" style="1" customWidth="1"/>
    <col min="73" max="73" width="14.42578125" style="1" customWidth="1"/>
    <col min="74" max="74" width="18.85546875" style="1" customWidth="1"/>
    <col min="75" max="75" width="24.85546875" style="1" customWidth="1"/>
    <col min="76" max="76" width="15" style="1" customWidth="1"/>
    <col min="77" max="77" width="27.85546875" style="1" customWidth="1"/>
    <col min="78" max="78" width="31.85546875" style="1" customWidth="1"/>
    <col min="79" max="79" width="32.85546875" style="1" customWidth="1"/>
    <col min="80" max="80" width="25.42578125" style="1" customWidth="1"/>
    <col min="81" max="81" width="22.85546875" style="1" customWidth="1"/>
    <col min="82" max="82" width="32.42578125" style="1" customWidth="1"/>
    <col min="83" max="83" width="14.140625" style="1" customWidth="1"/>
    <col min="84" max="84" width="18.28515625" style="1" customWidth="1"/>
    <col min="85" max="85" width="29" style="1" customWidth="1"/>
    <col min="86" max="86" width="24.42578125" style="1" customWidth="1"/>
    <col min="87" max="87" width="14.42578125" style="1" customWidth="1"/>
    <col min="88" max="88" width="23.140625" style="1" customWidth="1"/>
    <col min="89" max="89" width="20.7109375" style="1" customWidth="1"/>
    <col min="90" max="90" width="25.7109375" style="1" customWidth="1"/>
    <col min="91" max="91" width="18.28515625" style="1" customWidth="1"/>
    <col min="92" max="92" width="27.28515625" style="1" customWidth="1"/>
    <col min="93" max="93" width="19.42578125" style="1" customWidth="1"/>
    <col min="94" max="94" width="42.28515625" style="1" bestFit="1" customWidth="1"/>
    <col min="95" max="95" width="14" style="1" customWidth="1"/>
    <col min="96" max="96" width="14.85546875" style="1" customWidth="1"/>
    <col min="97" max="97" width="13.5703125" style="1" customWidth="1"/>
    <col min="98" max="98" width="16.7109375" style="1" customWidth="1"/>
    <col min="99" max="100" width="9.140625" style="1"/>
    <col min="101" max="101" width="9.140625" style="35"/>
    <col min="102" max="102" width="9.140625" style="1"/>
    <col min="103" max="105" width="13.140625" style="1" bestFit="1" customWidth="1"/>
    <col min="106" max="106" width="10.7109375" style="1" bestFit="1" customWidth="1"/>
    <col min="107" max="111" width="13.140625" style="1" bestFit="1" customWidth="1"/>
    <col min="112" max="112" width="13.140625" style="1" customWidth="1"/>
    <col min="113" max="113" width="17.85546875" style="1" customWidth="1"/>
    <col min="114" max="187" width="9.140625" style="1"/>
    <col min="188" max="188" width="12.28515625" style="1" customWidth="1"/>
    <col min="189" max="193" width="9.140625" style="1"/>
    <col min="194" max="194" width="17.140625" style="1" customWidth="1"/>
    <col min="195" max="195" width="12.140625" style="1" customWidth="1"/>
    <col min="196" max="16384" width="9.140625" style="1"/>
  </cols>
  <sheetData>
    <row r="1" spans="1:292" x14ac:dyDescent="0.2">
      <c r="A1" t="s">
        <v>0</v>
      </c>
      <c r="B1" t="s">
        <v>658</v>
      </c>
      <c r="C1" t="s">
        <v>659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673</v>
      </c>
      <c r="K1" t="s">
        <v>670</v>
      </c>
      <c r="L1" t="s">
        <v>666</v>
      </c>
      <c r="M1" t="s">
        <v>672</v>
      </c>
      <c r="N1" t="s">
        <v>674</v>
      </c>
      <c r="O1" t="s">
        <v>675</v>
      </c>
      <c r="P1" t="s">
        <v>668</v>
      </c>
      <c r="Q1" t="s">
        <v>669</v>
      </c>
      <c r="R1" t="s">
        <v>671</v>
      </c>
      <c r="S1" t="s">
        <v>667</v>
      </c>
      <c r="T1" t="s">
        <v>633</v>
      </c>
      <c r="U1" t="s">
        <v>634</v>
      </c>
      <c r="V1" t="s">
        <v>635</v>
      </c>
      <c r="W1" t="s">
        <v>636</v>
      </c>
      <c r="X1" t="s">
        <v>637</v>
      </c>
      <c r="Y1" t="s">
        <v>638</v>
      </c>
      <c r="Z1" t="s">
        <v>639</v>
      </c>
      <c r="AA1" t="s">
        <v>644</v>
      </c>
      <c r="AB1" t="s">
        <v>645</v>
      </c>
      <c r="AC1" t="s">
        <v>646</v>
      </c>
      <c r="AD1" t="s">
        <v>647</v>
      </c>
      <c r="AE1" t="s">
        <v>648</v>
      </c>
      <c r="AF1" t="s">
        <v>641</v>
      </c>
      <c r="AG1" t="s">
        <v>640</v>
      </c>
      <c r="AH1" t="s">
        <v>649</v>
      </c>
      <c r="AI1" t="s">
        <v>650</v>
      </c>
      <c r="AJ1" t="s">
        <v>651</v>
      </c>
      <c r="AK1" t="s">
        <v>652</v>
      </c>
      <c r="AL1" t="s">
        <v>642</v>
      </c>
      <c r="AM1" t="s">
        <v>653</v>
      </c>
      <c r="AN1" t="s">
        <v>655</v>
      </c>
      <c r="AO1" t="s">
        <v>656</v>
      </c>
      <c r="AP1" t="s">
        <v>657</v>
      </c>
      <c r="AQ1" t="s">
        <v>643</v>
      </c>
      <c r="AR1" t="s">
        <v>654</v>
      </c>
      <c r="AS1" t="s">
        <v>588</v>
      </c>
      <c r="AT1" t="s">
        <v>589</v>
      </c>
      <c r="AU1" t="s">
        <v>590</v>
      </c>
      <c r="AV1" t="s">
        <v>574</v>
      </c>
      <c r="AW1" t="s">
        <v>573</v>
      </c>
      <c r="AX1" t="s">
        <v>575</v>
      </c>
      <c r="AY1" t="s">
        <v>577</v>
      </c>
      <c r="AZ1" t="s">
        <v>576</v>
      </c>
      <c r="BA1" t="s">
        <v>578</v>
      </c>
      <c r="BB1" t="s">
        <v>587</v>
      </c>
      <c r="BC1" t="s">
        <v>584</v>
      </c>
      <c r="BD1" t="s">
        <v>580</v>
      </c>
      <c r="BE1" t="s">
        <v>579</v>
      </c>
      <c r="BF1" t="s">
        <v>583</v>
      </c>
      <c r="BG1" t="s">
        <v>585</v>
      </c>
      <c r="BH1" t="s">
        <v>581</v>
      </c>
      <c r="BI1" t="s">
        <v>582</v>
      </c>
      <c r="BJ1" t="s">
        <v>586</v>
      </c>
      <c r="BK1" t="s">
        <v>560</v>
      </c>
      <c r="BL1" t="s">
        <v>558</v>
      </c>
      <c r="BM1" t="s">
        <v>561</v>
      </c>
      <c r="BN1" t="s">
        <v>557</v>
      </c>
      <c r="BO1" t="s">
        <v>559</v>
      </c>
      <c r="BP1" t="s">
        <v>591</v>
      </c>
      <c r="BQ1" t="s">
        <v>562</v>
      </c>
      <c r="BR1" t="s">
        <v>563</v>
      </c>
      <c r="BS1" t="s">
        <v>572</v>
      </c>
      <c r="BT1" t="s">
        <v>565</v>
      </c>
      <c r="BU1" t="s">
        <v>571</v>
      </c>
      <c r="BV1" t="s">
        <v>568</v>
      </c>
      <c r="BW1" t="s">
        <v>564</v>
      </c>
      <c r="BX1" t="s">
        <v>570</v>
      </c>
      <c r="BY1" t="s">
        <v>569</v>
      </c>
      <c r="BZ1" t="s">
        <v>566</v>
      </c>
      <c r="CA1" t="s">
        <v>567</v>
      </c>
      <c r="CB1" t="s">
        <v>551</v>
      </c>
      <c r="CC1" t="s">
        <v>555</v>
      </c>
      <c r="CD1" t="s">
        <v>552</v>
      </c>
      <c r="CE1" t="s">
        <v>554</v>
      </c>
      <c r="CF1" t="s">
        <v>553</v>
      </c>
      <c r="CG1" t="s">
        <v>556</v>
      </c>
      <c r="CH1" t="s">
        <v>550</v>
      </c>
      <c r="CI1" t="s">
        <v>548</v>
      </c>
      <c r="CJ1" t="s">
        <v>549</v>
      </c>
      <c r="CK1" t="s">
        <v>543</v>
      </c>
      <c r="CL1" t="s">
        <v>546</v>
      </c>
      <c r="CM1" t="s">
        <v>547</v>
      </c>
      <c r="CN1" t="s">
        <v>544</v>
      </c>
      <c r="CO1" t="s">
        <v>545</v>
      </c>
      <c r="CP1" t="s">
        <v>592</v>
      </c>
      <c r="CQ1" t="s">
        <v>594</v>
      </c>
      <c r="CR1" t="s">
        <v>593</v>
      </c>
      <c r="CS1" t="s">
        <v>595</v>
      </c>
      <c r="CT1" t="s">
        <v>596</v>
      </c>
      <c r="CU1" t="s">
        <v>915</v>
      </c>
      <c r="CV1" t="s">
        <v>916</v>
      </c>
      <c r="CW1" t="s">
        <v>917</v>
      </c>
      <c r="CX1" t="s">
        <v>918</v>
      </c>
      <c r="CY1" t="s">
        <v>875</v>
      </c>
      <c r="CZ1" t="s">
        <v>883</v>
      </c>
      <c r="DA1" t="s">
        <v>880</v>
      </c>
      <c r="DB1" t="s">
        <v>885</v>
      </c>
      <c r="DC1" t="s">
        <v>886</v>
      </c>
      <c r="DD1" t="s">
        <v>887</v>
      </c>
      <c r="DE1" t="s">
        <v>859</v>
      </c>
      <c r="DF1" t="s">
        <v>882</v>
      </c>
      <c r="DG1" t="s">
        <v>884</v>
      </c>
      <c r="DH1" t="s">
        <v>881</v>
      </c>
      <c r="DI1" t="s">
        <v>919</v>
      </c>
      <c r="DJ1" t="s">
        <v>920</v>
      </c>
      <c r="DK1" t="s">
        <v>921</v>
      </c>
      <c r="DL1" t="s">
        <v>922</v>
      </c>
      <c r="DM1" t="s">
        <v>923</v>
      </c>
      <c r="DN1" t="s">
        <v>924</v>
      </c>
      <c r="DO1" t="s">
        <v>925</v>
      </c>
      <c r="DP1" t="s">
        <v>930</v>
      </c>
      <c r="DQ1" t="s">
        <v>931</v>
      </c>
      <c r="DR1" t="s">
        <v>932</v>
      </c>
      <c r="DS1" t="s">
        <v>933</v>
      </c>
      <c r="DT1" t="s">
        <v>934</v>
      </c>
      <c r="DU1" t="s">
        <v>927</v>
      </c>
      <c r="DV1" t="s">
        <v>926</v>
      </c>
      <c r="DW1" t="s">
        <v>935</v>
      </c>
      <c r="DX1" t="s">
        <v>936</v>
      </c>
      <c r="DY1" t="s">
        <v>937</v>
      </c>
      <c r="DZ1" t="s">
        <v>938</v>
      </c>
      <c r="EA1" t="s">
        <v>928</v>
      </c>
      <c r="EB1" t="s">
        <v>939</v>
      </c>
      <c r="EC1" t="s">
        <v>941</v>
      </c>
      <c r="ED1" t="s">
        <v>942</v>
      </c>
      <c r="EE1" t="s">
        <v>943</v>
      </c>
      <c r="EF1" t="s">
        <v>929</v>
      </c>
      <c r="EG1" t="s">
        <v>940</v>
      </c>
      <c r="EH1" t="s">
        <v>975</v>
      </c>
      <c r="EI1" t="s">
        <v>976</v>
      </c>
      <c r="EJ1" t="s">
        <v>977</v>
      </c>
      <c r="EK1" t="s">
        <v>961</v>
      </c>
      <c r="EL1" t="s">
        <v>960</v>
      </c>
      <c r="EM1" t="s">
        <v>962</v>
      </c>
      <c r="EN1" t="s">
        <v>964</v>
      </c>
      <c r="EO1" t="s">
        <v>963</v>
      </c>
      <c r="EP1" t="s">
        <v>965</v>
      </c>
      <c r="EQ1" t="s">
        <v>974</v>
      </c>
      <c r="ER1" t="s">
        <v>971</v>
      </c>
      <c r="ES1" t="s">
        <v>967</v>
      </c>
      <c r="ET1" t="s">
        <v>966</v>
      </c>
      <c r="EU1" t="s">
        <v>970</v>
      </c>
      <c r="EV1" t="s">
        <v>972</v>
      </c>
      <c r="EW1" t="s">
        <v>968</v>
      </c>
      <c r="EX1" t="s">
        <v>969</v>
      </c>
      <c r="EY1" t="s">
        <v>973</v>
      </c>
      <c r="EZ1" t="s">
        <v>947</v>
      </c>
      <c r="FA1" t="s">
        <v>945</v>
      </c>
      <c r="FB1" t="s">
        <v>948</v>
      </c>
      <c r="FC1" t="s">
        <v>944</v>
      </c>
      <c r="FD1" t="s">
        <v>946</v>
      </c>
      <c r="FE1" t="s">
        <v>978</v>
      </c>
      <c r="FF1" t="s">
        <v>949</v>
      </c>
      <c r="FG1" t="s">
        <v>950</v>
      </c>
      <c r="FH1" t="s">
        <v>959</v>
      </c>
      <c r="FI1" t="s">
        <v>952</v>
      </c>
      <c r="FJ1" t="s">
        <v>958</v>
      </c>
      <c r="FK1" t="s">
        <v>955</v>
      </c>
      <c r="FL1" t="s">
        <v>951</v>
      </c>
      <c r="FM1" t="s">
        <v>957</v>
      </c>
      <c r="FN1" t="s">
        <v>956</v>
      </c>
      <c r="FO1" t="s">
        <v>953</v>
      </c>
      <c r="FP1" t="s">
        <v>954</v>
      </c>
      <c r="FQ1" t="s">
        <v>909</v>
      </c>
      <c r="FR1" t="s">
        <v>913</v>
      </c>
      <c r="FS1" t="s">
        <v>910</v>
      </c>
      <c r="FT1" t="s">
        <v>912</v>
      </c>
      <c r="FU1" t="s">
        <v>911</v>
      </c>
      <c r="FV1" t="s">
        <v>914</v>
      </c>
      <c r="FW1" t="s">
        <v>908</v>
      </c>
      <c r="FX1" t="s">
        <v>906</v>
      </c>
      <c r="FY1" t="s">
        <v>907</v>
      </c>
      <c r="FZ1" t="s">
        <v>901</v>
      </c>
      <c r="GA1" t="s">
        <v>904</v>
      </c>
      <c r="GB1" t="s">
        <v>905</v>
      </c>
      <c r="GC1" t="s">
        <v>902</v>
      </c>
      <c r="GD1" t="s">
        <v>903</v>
      </c>
      <c r="GE1" t="s">
        <v>979</v>
      </c>
      <c r="GF1" t="s">
        <v>984</v>
      </c>
      <c r="GG1" t="s">
        <v>980</v>
      </c>
      <c r="GH1" t="s">
        <v>1025</v>
      </c>
      <c r="GI1" t="s">
        <v>985</v>
      </c>
      <c r="GJ1" t="s">
        <v>983</v>
      </c>
      <c r="GK1" t="s">
        <v>981</v>
      </c>
      <c r="GL1" t="s">
        <v>982</v>
      </c>
      <c r="GM1" t="s">
        <v>986</v>
      </c>
      <c r="GN1" t="s">
        <v>1026</v>
      </c>
      <c r="GO1" t="s">
        <v>1027</v>
      </c>
      <c r="GP1" t="s">
        <v>1028</v>
      </c>
      <c r="GQ1" t="s">
        <v>1029</v>
      </c>
      <c r="GR1" t="s">
        <v>876</v>
      </c>
      <c r="GS1" t="s">
        <v>891</v>
      </c>
      <c r="GT1" t="s">
        <v>888</v>
      </c>
      <c r="GU1" t="s">
        <v>893</v>
      </c>
      <c r="GV1" t="s">
        <v>894</v>
      </c>
      <c r="GW1" t="s">
        <v>895</v>
      </c>
      <c r="GX1" t="s">
        <v>860</v>
      </c>
      <c r="GY1" t="s">
        <v>890</v>
      </c>
      <c r="GZ1" t="s">
        <v>892</v>
      </c>
      <c r="HA1" t="s">
        <v>889</v>
      </c>
      <c r="HB1" t="s">
        <v>1030</v>
      </c>
      <c r="HC1" t="s">
        <v>1031</v>
      </c>
      <c r="HD1" t="s">
        <v>1032</v>
      </c>
      <c r="HE1" t="s">
        <v>1033</v>
      </c>
      <c r="HF1" t="s">
        <v>1034</v>
      </c>
      <c r="HG1" t="s">
        <v>1035</v>
      </c>
      <c r="HH1" t="s">
        <v>1036</v>
      </c>
      <c r="HI1" t="s">
        <v>1010</v>
      </c>
      <c r="HJ1" t="s">
        <v>1011</v>
      </c>
      <c r="HK1" t="s">
        <v>1012</v>
      </c>
      <c r="HL1" t="s">
        <v>1013</v>
      </c>
      <c r="HM1" t="s">
        <v>1014</v>
      </c>
      <c r="HN1" t="s">
        <v>1007</v>
      </c>
      <c r="HO1" t="s">
        <v>1006</v>
      </c>
      <c r="HP1" t="s">
        <v>1015</v>
      </c>
      <c r="HQ1" t="s">
        <v>1016</v>
      </c>
      <c r="HR1" t="s">
        <v>1017</v>
      </c>
      <c r="HS1" t="s">
        <v>1018</v>
      </c>
      <c r="HT1" t="s">
        <v>1008</v>
      </c>
      <c r="HU1" t="s">
        <v>1019</v>
      </c>
      <c r="HV1" t="s">
        <v>1021</v>
      </c>
      <c r="HW1" t="s">
        <v>1022</v>
      </c>
      <c r="HX1" t="s">
        <v>1023</v>
      </c>
      <c r="HY1" t="s">
        <v>1009</v>
      </c>
      <c r="HZ1" t="s">
        <v>1020</v>
      </c>
      <c r="IA1" t="s">
        <v>1037</v>
      </c>
      <c r="IB1" t="s">
        <v>1038</v>
      </c>
      <c r="IC1" t="s">
        <v>1039</v>
      </c>
      <c r="ID1" t="s">
        <v>1040</v>
      </c>
      <c r="IE1" t="s">
        <v>1041</v>
      </c>
      <c r="IF1" t="s">
        <v>1042</v>
      </c>
      <c r="IG1" t="s">
        <v>1043</v>
      </c>
      <c r="IH1" t="s">
        <v>1044</v>
      </c>
      <c r="II1" t="s">
        <v>1045</v>
      </c>
      <c r="IJ1" t="s">
        <v>1046</v>
      </c>
      <c r="IK1" t="s">
        <v>1047</v>
      </c>
      <c r="IL1" t="s">
        <v>1048</v>
      </c>
      <c r="IM1" t="s">
        <v>1049</v>
      </c>
      <c r="IN1" t="s">
        <v>1050</v>
      </c>
      <c r="IO1" t="s">
        <v>1051</v>
      </c>
      <c r="IP1" t="s">
        <v>1052</v>
      </c>
      <c r="IQ1" t="s">
        <v>1053</v>
      </c>
      <c r="IR1" t="s">
        <v>1054</v>
      </c>
      <c r="IS1" t="s">
        <v>1055</v>
      </c>
      <c r="IT1" t="s">
        <v>1056</v>
      </c>
      <c r="IU1" t="s">
        <v>1057</v>
      </c>
      <c r="IV1" t="s">
        <v>1058</v>
      </c>
      <c r="IW1" t="s">
        <v>1059</v>
      </c>
      <c r="IX1" t="s">
        <v>1060</v>
      </c>
      <c r="IY1" t="s">
        <v>1061</v>
      </c>
      <c r="IZ1" t="s">
        <v>1062</v>
      </c>
      <c r="JA1" t="s">
        <v>1063</v>
      </c>
      <c r="JB1" t="s">
        <v>1064</v>
      </c>
      <c r="JC1" t="s">
        <v>1065</v>
      </c>
      <c r="JD1" t="s">
        <v>1066</v>
      </c>
      <c r="JE1" t="s">
        <v>1067</v>
      </c>
      <c r="JF1" t="s">
        <v>1068</v>
      </c>
      <c r="JG1" t="s">
        <v>1069</v>
      </c>
      <c r="JH1" t="s">
        <v>1070</v>
      </c>
      <c r="JI1" t="s">
        <v>1071</v>
      </c>
      <c r="JJ1" t="s">
        <v>1072</v>
      </c>
      <c r="JK1" t="s">
        <v>1073</v>
      </c>
      <c r="JL1" t="s">
        <v>1074</v>
      </c>
      <c r="JM1" t="s">
        <v>1075</v>
      </c>
      <c r="JN1" t="s">
        <v>1076</v>
      </c>
      <c r="JO1" t="s">
        <v>1077</v>
      </c>
      <c r="JP1" t="s">
        <v>1078</v>
      </c>
      <c r="JQ1" t="s">
        <v>1079</v>
      </c>
      <c r="JR1" t="s">
        <v>1080</v>
      </c>
      <c r="JS1" t="s">
        <v>1081</v>
      </c>
      <c r="JT1" t="s">
        <v>1082</v>
      </c>
      <c r="JU1" t="s">
        <v>1083</v>
      </c>
      <c r="JV1" t="s">
        <v>1084</v>
      </c>
      <c r="JW1" t="s">
        <v>1085</v>
      </c>
      <c r="JX1" t="s">
        <v>1086</v>
      </c>
      <c r="JY1" t="s">
        <v>1087</v>
      </c>
      <c r="JZ1" t="s">
        <v>1088</v>
      </c>
      <c r="KA1" t="s">
        <v>1089</v>
      </c>
      <c r="KB1" t="s">
        <v>1090</v>
      </c>
      <c r="KC1" t="s">
        <v>1091</v>
      </c>
      <c r="KD1" t="s">
        <v>1092</v>
      </c>
      <c r="KE1" t="s">
        <v>1093</v>
      </c>
      <c r="KF1" t="s">
        <v>1094</v>
      </c>
    </row>
    <row r="2" spans="1:292" x14ac:dyDescent="0.2">
      <c r="A2" t="s">
        <v>297</v>
      </c>
      <c r="B2" t="s">
        <v>298</v>
      </c>
      <c r="C2" t="s">
        <v>4</v>
      </c>
      <c r="D2" t="s">
        <v>19</v>
      </c>
      <c r="E2" s="30">
        <v>46</v>
      </c>
      <c r="F2" t="s">
        <v>20</v>
      </c>
      <c r="G2" t="s">
        <v>195</v>
      </c>
      <c r="H2" t="s">
        <v>11</v>
      </c>
      <c r="I2" t="s">
        <v>215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5</v>
      </c>
      <c r="P2" t="s">
        <v>5</v>
      </c>
      <c r="Q2" t="s">
        <v>4</v>
      </c>
      <c r="R2" t="s">
        <v>4</v>
      </c>
      <c r="S2" t="s">
        <v>4</v>
      </c>
      <c r="T2" t="s">
        <v>3</v>
      </c>
      <c r="U2" t="s">
        <v>4</v>
      </c>
      <c r="V2" t="s">
        <v>4</v>
      </c>
      <c r="W2" t="s">
        <v>17</v>
      </c>
      <c r="X2" t="s">
        <v>2</v>
      </c>
      <c r="Y2" t="s">
        <v>5</v>
      </c>
      <c r="Z2" t="s">
        <v>6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5</v>
      </c>
      <c r="AQ2" t="s">
        <v>4</v>
      </c>
      <c r="AR2" t="s">
        <v>4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5</v>
      </c>
      <c r="BL2" t="s">
        <v>4</v>
      </c>
      <c r="BM2" t="s">
        <v>4</v>
      </c>
      <c r="BN2" t="s">
        <v>4</v>
      </c>
      <c r="BO2" t="s">
        <v>4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123</v>
      </c>
      <c r="CQ2" t="s">
        <v>2</v>
      </c>
      <c r="CR2" t="s">
        <v>2</v>
      </c>
      <c r="CS2" t="s">
        <v>2</v>
      </c>
      <c r="CT2" t="s">
        <v>2</v>
      </c>
      <c r="CU2" t="s">
        <v>298</v>
      </c>
      <c r="CV2" t="s">
        <v>4</v>
      </c>
      <c r="CW2" s="30">
        <v>46</v>
      </c>
      <c r="CX2" t="s">
        <v>20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5</v>
      </c>
      <c r="DE2" t="s">
        <v>4</v>
      </c>
      <c r="DF2" t="s">
        <v>4</v>
      </c>
      <c r="DG2" t="s">
        <v>4</v>
      </c>
      <c r="DH2" t="s">
        <v>4</v>
      </c>
      <c r="DI2" t="s">
        <v>3</v>
      </c>
      <c r="DJ2" t="s">
        <v>4</v>
      </c>
      <c r="DK2" t="s">
        <v>5</v>
      </c>
      <c r="DL2" t="s">
        <v>26</v>
      </c>
      <c r="DM2" t="s">
        <v>105</v>
      </c>
      <c r="DN2" t="s">
        <v>5</v>
      </c>
      <c r="DO2" t="s">
        <v>523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5</v>
      </c>
      <c r="EF2" t="s">
        <v>4</v>
      </c>
      <c r="EG2" t="s">
        <v>4</v>
      </c>
      <c r="EH2" t="s">
        <v>2</v>
      </c>
      <c r="EI2" t="s">
        <v>2</v>
      </c>
      <c r="EJ2" t="s">
        <v>2</v>
      </c>
      <c r="EK2" t="s">
        <v>2</v>
      </c>
      <c r="EL2" t="s">
        <v>2</v>
      </c>
      <c r="EM2" t="s">
        <v>2</v>
      </c>
      <c r="EN2" t="s">
        <v>2</v>
      </c>
      <c r="EO2" t="s">
        <v>2</v>
      </c>
      <c r="EP2" t="s">
        <v>2</v>
      </c>
      <c r="EQ2" t="s">
        <v>2</v>
      </c>
      <c r="ER2" t="s">
        <v>2</v>
      </c>
      <c r="ES2" t="s">
        <v>2</v>
      </c>
      <c r="ET2" t="s">
        <v>2</v>
      </c>
      <c r="EU2" t="s">
        <v>2</v>
      </c>
      <c r="EV2" t="s">
        <v>2</v>
      </c>
      <c r="EW2" t="s">
        <v>2</v>
      </c>
      <c r="EX2" t="s">
        <v>2</v>
      </c>
      <c r="EY2" t="s">
        <v>2</v>
      </c>
      <c r="EZ2" t="s">
        <v>5</v>
      </c>
      <c r="FA2" t="s">
        <v>4</v>
      </c>
      <c r="FB2" t="s">
        <v>4</v>
      </c>
      <c r="FC2" t="s">
        <v>4</v>
      </c>
      <c r="FD2" t="s">
        <v>4</v>
      </c>
      <c r="FE2" t="s">
        <v>2</v>
      </c>
      <c r="FF2" t="s">
        <v>2</v>
      </c>
      <c r="FG2" t="s">
        <v>2</v>
      </c>
      <c r="FH2" t="s">
        <v>2</v>
      </c>
      <c r="FI2" t="s">
        <v>2</v>
      </c>
      <c r="FJ2" t="s">
        <v>2</v>
      </c>
      <c r="FK2" t="s">
        <v>2</v>
      </c>
      <c r="FL2" t="s">
        <v>2</v>
      </c>
      <c r="FM2" t="s">
        <v>2</v>
      </c>
      <c r="FN2" t="s">
        <v>2</v>
      </c>
      <c r="FO2" t="s">
        <v>2</v>
      </c>
      <c r="FP2" t="s">
        <v>2</v>
      </c>
      <c r="FQ2" t="s">
        <v>2</v>
      </c>
      <c r="FR2" t="s">
        <v>2</v>
      </c>
      <c r="FS2" t="s">
        <v>2</v>
      </c>
      <c r="FT2" t="s">
        <v>2</v>
      </c>
      <c r="FU2" t="s">
        <v>2</v>
      </c>
      <c r="FV2" t="s">
        <v>2</v>
      </c>
      <c r="FW2" t="s">
        <v>2</v>
      </c>
      <c r="FX2" t="s">
        <v>2</v>
      </c>
      <c r="FY2" t="s">
        <v>2</v>
      </c>
      <c r="FZ2" t="s">
        <v>2</v>
      </c>
      <c r="GA2" t="s">
        <v>2</v>
      </c>
      <c r="GB2" t="s">
        <v>2</v>
      </c>
      <c r="GC2" t="s">
        <v>2</v>
      </c>
      <c r="GD2" t="s">
        <v>2</v>
      </c>
      <c r="GE2" t="s">
        <v>2</v>
      </c>
      <c r="GF2" t="s">
        <v>2</v>
      </c>
      <c r="GG2" t="s">
        <v>2</v>
      </c>
      <c r="GH2" t="s">
        <v>2</v>
      </c>
      <c r="GI2" t="s">
        <v>2</v>
      </c>
      <c r="GJ2" t="s">
        <v>2</v>
      </c>
      <c r="GK2" t="s">
        <v>2</v>
      </c>
      <c r="GL2" t="s">
        <v>2</v>
      </c>
      <c r="GM2" t="s">
        <v>2</v>
      </c>
      <c r="GN2" t="s">
        <v>796</v>
      </c>
      <c r="GO2" t="s">
        <v>796</v>
      </c>
      <c r="GP2" t="s">
        <v>796</v>
      </c>
      <c r="GQ2" t="s">
        <v>796</v>
      </c>
      <c r="GR2" t="s">
        <v>796</v>
      </c>
      <c r="GS2" t="s">
        <v>796</v>
      </c>
      <c r="GT2" t="s">
        <v>796</v>
      </c>
      <c r="GU2" t="s">
        <v>796</v>
      </c>
      <c r="GV2" t="s">
        <v>796</v>
      </c>
      <c r="GW2" t="s">
        <v>796</v>
      </c>
      <c r="GX2" t="s">
        <v>796</v>
      </c>
      <c r="GY2" t="s">
        <v>796</v>
      </c>
      <c r="GZ2" t="s">
        <v>796</v>
      </c>
      <c r="HA2" t="s">
        <v>796</v>
      </c>
      <c r="HB2" t="s">
        <v>796</v>
      </c>
      <c r="HC2" t="s">
        <v>796</v>
      </c>
      <c r="HD2" t="s">
        <v>796</v>
      </c>
      <c r="HE2" t="s">
        <v>796</v>
      </c>
      <c r="HF2" t="s">
        <v>796</v>
      </c>
      <c r="HG2" t="s">
        <v>796</v>
      </c>
      <c r="HH2" t="s">
        <v>796</v>
      </c>
      <c r="HI2" t="s">
        <v>796</v>
      </c>
      <c r="HJ2" t="s">
        <v>796</v>
      </c>
      <c r="HK2" t="s">
        <v>796</v>
      </c>
      <c r="HL2" t="s">
        <v>796</v>
      </c>
      <c r="HM2" t="s">
        <v>796</v>
      </c>
      <c r="HN2" t="s">
        <v>796</v>
      </c>
      <c r="HO2" t="s">
        <v>796</v>
      </c>
      <c r="HP2" t="s">
        <v>796</v>
      </c>
      <c r="HQ2" t="s">
        <v>796</v>
      </c>
      <c r="HR2" t="s">
        <v>796</v>
      </c>
      <c r="HS2" t="s">
        <v>796</v>
      </c>
      <c r="HT2" t="s">
        <v>796</v>
      </c>
      <c r="HU2" t="s">
        <v>796</v>
      </c>
      <c r="HV2" t="s">
        <v>796</v>
      </c>
      <c r="HW2" t="s">
        <v>796</v>
      </c>
      <c r="HX2" t="s">
        <v>796</v>
      </c>
      <c r="HY2" t="s">
        <v>796</v>
      </c>
      <c r="HZ2" t="s">
        <v>796</v>
      </c>
      <c r="IA2" t="s">
        <v>796</v>
      </c>
      <c r="IB2" t="s">
        <v>796</v>
      </c>
      <c r="IC2" t="s">
        <v>796</v>
      </c>
      <c r="ID2" t="s">
        <v>796</v>
      </c>
      <c r="IE2" t="s">
        <v>796</v>
      </c>
      <c r="IF2" t="s">
        <v>796</v>
      </c>
      <c r="IG2" t="s">
        <v>796</v>
      </c>
      <c r="IH2" t="s">
        <v>796</v>
      </c>
      <c r="II2" t="s">
        <v>796</v>
      </c>
      <c r="IJ2" t="s">
        <v>796</v>
      </c>
      <c r="IK2" t="s">
        <v>796</v>
      </c>
      <c r="IL2" t="s">
        <v>796</v>
      </c>
      <c r="IM2" t="s">
        <v>796</v>
      </c>
      <c r="IN2" t="s">
        <v>796</v>
      </c>
      <c r="IO2" t="s">
        <v>796</v>
      </c>
      <c r="IP2" t="s">
        <v>796</v>
      </c>
      <c r="IQ2" t="s">
        <v>796</v>
      </c>
      <c r="IR2" t="s">
        <v>796</v>
      </c>
      <c r="IS2" t="s">
        <v>796</v>
      </c>
      <c r="IT2" t="s">
        <v>796</v>
      </c>
      <c r="IU2" t="s">
        <v>796</v>
      </c>
      <c r="IV2" t="s">
        <v>796</v>
      </c>
      <c r="IW2" t="s">
        <v>796</v>
      </c>
      <c r="IX2" t="s">
        <v>796</v>
      </c>
      <c r="IY2" t="s">
        <v>796</v>
      </c>
      <c r="IZ2" t="s">
        <v>796</v>
      </c>
      <c r="JA2" t="s">
        <v>796</v>
      </c>
      <c r="JB2" t="s">
        <v>796</v>
      </c>
      <c r="JC2" t="s">
        <v>796</v>
      </c>
      <c r="JD2" t="s">
        <v>796</v>
      </c>
      <c r="JE2" t="s">
        <v>796</v>
      </c>
      <c r="JF2" t="s">
        <v>796</v>
      </c>
      <c r="JG2" t="s">
        <v>796</v>
      </c>
      <c r="JH2" t="s">
        <v>796</v>
      </c>
      <c r="JI2" t="s">
        <v>796</v>
      </c>
      <c r="JJ2" t="s">
        <v>796</v>
      </c>
      <c r="JK2" t="s">
        <v>796</v>
      </c>
      <c r="JL2" t="s">
        <v>796</v>
      </c>
      <c r="JM2" t="s">
        <v>796</v>
      </c>
      <c r="JN2" t="s">
        <v>796</v>
      </c>
      <c r="JO2" t="s">
        <v>796</v>
      </c>
      <c r="JP2" t="s">
        <v>796</v>
      </c>
      <c r="JQ2" t="s">
        <v>796</v>
      </c>
      <c r="JR2" t="s">
        <v>796</v>
      </c>
      <c r="JS2" t="s">
        <v>796</v>
      </c>
      <c r="JT2" t="s">
        <v>796</v>
      </c>
      <c r="JU2" t="s">
        <v>796</v>
      </c>
      <c r="JV2" t="s">
        <v>796</v>
      </c>
      <c r="JW2" t="s">
        <v>796</v>
      </c>
      <c r="JX2" t="s">
        <v>796</v>
      </c>
      <c r="JY2" t="s">
        <v>796</v>
      </c>
      <c r="JZ2" t="s">
        <v>796</v>
      </c>
      <c r="KA2" t="s">
        <v>796</v>
      </c>
      <c r="KB2" t="s">
        <v>796</v>
      </c>
      <c r="KC2" t="s">
        <v>796</v>
      </c>
      <c r="KD2" t="s">
        <v>796</v>
      </c>
      <c r="KE2" t="s">
        <v>796</v>
      </c>
      <c r="KF2" t="s">
        <v>796</v>
      </c>
    </row>
    <row r="3" spans="1:292" x14ac:dyDescent="0.2">
      <c r="A3" t="s">
        <v>299</v>
      </c>
      <c r="B3" t="s">
        <v>298</v>
      </c>
      <c r="C3" t="s">
        <v>5</v>
      </c>
      <c r="D3" t="s">
        <v>19</v>
      </c>
      <c r="E3" s="30">
        <v>57</v>
      </c>
      <c r="F3" t="s">
        <v>20</v>
      </c>
      <c r="G3" t="s">
        <v>10</v>
      </c>
      <c r="H3" t="s">
        <v>11</v>
      </c>
      <c r="I3" t="s">
        <v>215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5</v>
      </c>
      <c r="P3" t="s">
        <v>4</v>
      </c>
      <c r="Q3" t="s">
        <v>4</v>
      </c>
      <c r="R3" t="s">
        <v>4</v>
      </c>
      <c r="S3" t="s">
        <v>4</v>
      </c>
      <c r="T3" t="s">
        <v>90</v>
      </c>
      <c r="U3" t="s">
        <v>5</v>
      </c>
      <c r="V3" t="s">
        <v>5</v>
      </c>
      <c r="W3" t="s">
        <v>17</v>
      </c>
      <c r="X3" t="s">
        <v>2</v>
      </c>
      <c r="Y3" t="s">
        <v>5</v>
      </c>
      <c r="Z3" t="s">
        <v>6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5</v>
      </c>
      <c r="AQ3" t="s">
        <v>4</v>
      </c>
      <c r="AR3" t="s">
        <v>4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15</v>
      </c>
      <c r="CQ3" t="s">
        <v>2</v>
      </c>
      <c r="CR3" t="s">
        <v>2</v>
      </c>
      <c r="CS3" t="s">
        <v>2</v>
      </c>
      <c r="CT3" t="s">
        <v>2</v>
      </c>
      <c r="CU3" t="s">
        <v>298</v>
      </c>
      <c r="CV3" t="s">
        <v>5</v>
      </c>
      <c r="CW3" s="30">
        <v>58</v>
      </c>
      <c r="CX3" t="s">
        <v>20</v>
      </c>
      <c r="CY3" t="s">
        <v>4</v>
      </c>
      <c r="CZ3" t="s">
        <v>4</v>
      </c>
      <c r="DA3" t="s">
        <v>4</v>
      </c>
      <c r="DB3" t="s">
        <v>4</v>
      </c>
      <c r="DC3" t="s">
        <v>4</v>
      </c>
      <c r="DD3" t="s">
        <v>5</v>
      </c>
      <c r="DE3" t="s">
        <v>5</v>
      </c>
      <c r="DF3" t="s">
        <v>4</v>
      </c>
      <c r="DG3" t="s">
        <v>4</v>
      </c>
      <c r="DH3" t="s">
        <v>4</v>
      </c>
      <c r="DI3" t="s">
        <v>987</v>
      </c>
      <c r="DJ3" t="s">
        <v>4</v>
      </c>
      <c r="DK3" t="s">
        <v>5</v>
      </c>
      <c r="DL3" t="s">
        <v>26</v>
      </c>
      <c r="DM3" t="s">
        <v>105</v>
      </c>
      <c r="DN3" t="s">
        <v>5</v>
      </c>
      <c r="DO3" t="s">
        <v>523</v>
      </c>
      <c r="DP3" t="s">
        <v>4</v>
      </c>
      <c r="DQ3" t="s">
        <v>4</v>
      </c>
      <c r="DR3" t="s">
        <v>4</v>
      </c>
      <c r="DS3" t="s">
        <v>4</v>
      </c>
      <c r="DT3" t="s">
        <v>4</v>
      </c>
      <c r="DU3" t="s">
        <v>4</v>
      </c>
      <c r="DV3" t="s">
        <v>4</v>
      </c>
      <c r="DW3" t="s">
        <v>4</v>
      </c>
      <c r="DX3" t="s">
        <v>4</v>
      </c>
      <c r="DY3" t="s">
        <v>4</v>
      </c>
      <c r="DZ3" t="s">
        <v>4</v>
      </c>
      <c r="EA3" t="s">
        <v>4</v>
      </c>
      <c r="EB3" t="s">
        <v>4</v>
      </c>
      <c r="EC3" t="s">
        <v>4</v>
      </c>
      <c r="ED3" t="s">
        <v>4</v>
      </c>
      <c r="EE3" t="s">
        <v>5</v>
      </c>
      <c r="EF3" t="s">
        <v>4</v>
      </c>
      <c r="EG3" t="s">
        <v>4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5</v>
      </c>
      <c r="FA3" t="s">
        <v>5</v>
      </c>
      <c r="FB3" t="s">
        <v>4</v>
      </c>
      <c r="FC3" t="s">
        <v>4</v>
      </c>
      <c r="FD3" t="s">
        <v>4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796</v>
      </c>
      <c r="GO3" t="s">
        <v>796</v>
      </c>
      <c r="GP3" t="s">
        <v>796</v>
      </c>
      <c r="GQ3" t="s">
        <v>796</v>
      </c>
      <c r="GR3" t="s">
        <v>796</v>
      </c>
      <c r="GS3" t="s">
        <v>796</v>
      </c>
      <c r="GT3" t="s">
        <v>796</v>
      </c>
      <c r="GU3" t="s">
        <v>796</v>
      </c>
      <c r="GV3" t="s">
        <v>796</v>
      </c>
      <c r="GW3" t="s">
        <v>796</v>
      </c>
      <c r="GX3" t="s">
        <v>796</v>
      </c>
      <c r="GY3" t="s">
        <v>796</v>
      </c>
      <c r="GZ3" t="s">
        <v>796</v>
      </c>
      <c r="HA3" t="s">
        <v>796</v>
      </c>
      <c r="HB3" t="s">
        <v>796</v>
      </c>
      <c r="HC3" t="s">
        <v>796</v>
      </c>
      <c r="HD3" t="s">
        <v>796</v>
      </c>
      <c r="HE3" t="s">
        <v>796</v>
      </c>
      <c r="HF3" t="s">
        <v>796</v>
      </c>
      <c r="HG3" t="s">
        <v>796</v>
      </c>
      <c r="HH3" t="s">
        <v>796</v>
      </c>
      <c r="HI3" t="s">
        <v>796</v>
      </c>
      <c r="HJ3" t="s">
        <v>796</v>
      </c>
      <c r="HK3" t="s">
        <v>796</v>
      </c>
      <c r="HL3" t="s">
        <v>796</v>
      </c>
      <c r="HM3" t="s">
        <v>796</v>
      </c>
      <c r="HN3" t="s">
        <v>796</v>
      </c>
      <c r="HO3" t="s">
        <v>796</v>
      </c>
      <c r="HP3" t="s">
        <v>796</v>
      </c>
      <c r="HQ3" t="s">
        <v>796</v>
      </c>
      <c r="HR3" t="s">
        <v>796</v>
      </c>
      <c r="HS3" t="s">
        <v>796</v>
      </c>
      <c r="HT3" t="s">
        <v>796</v>
      </c>
      <c r="HU3" t="s">
        <v>796</v>
      </c>
      <c r="HV3" t="s">
        <v>796</v>
      </c>
      <c r="HW3" t="s">
        <v>796</v>
      </c>
      <c r="HX3" t="s">
        <v>796</v>
      </c>
      <c r="HY3" t="s">
        <v>796</v>
      </c>
      <c r="HZ3" t="s">
        <v>796</v>
      </c>
      <c r="IA3" t="s">
        <v>796</v>
      </c>
      <c r="IB3" t="s">
        <v>796</v>
      </c>
      <c r="IC3" t="s">
        <v>796</v>
      </c>
      <c r="ID3" t="s">
        <v>796</v>
      </c>
      <c r="IE3" t="s">
        <v>796</v>
      </c>
      <c r="IF3" t="s">
        <v>796</v>
      </c>
      <c r="IG3" t="s">
        <v>796</v>
      </c>
      <c r="IH3" t="s">
        <v>796</v>
      </c>
      <c r="II3" t="s">
        <v>796</v>
      </c>
      <c r="IJ3" t="s">
        <v>796</v>
      </c>
      <c r="IK3" t="s">
        <v>796</v>
      </c>
      <c r="IL3" t="s">
        <v>796</v>
      </c>
      <c r="IM3" t="s">
        <v>796</v>
      </c>
      <c r="IN3" t="s">
        <v>796</v>
      </c>
      <c r="IO3" t="s">
        <v>796</v>
      </c>
      <c r="IP3" t="s">
        <v>796</v>
      </c>
      <c r="IQ3" t="s">
        <v>796</v>
      </c>
      <c r="IR3" t="s">
        <v>796</v>
      </c>
      <c r="IS3" t="s">
        <v>796</v>
      </c>
      <c r="IT3" t="s">
        <v>796</v>
      </c>
      <c r="IU3" t="s">
        <v>796</v>
      </c>
      <c r="IV3" t="s">
        <v>796</v>
      </c>
      <c r="IW3" t="s">
        <v>796</v>
      </c>
      <c r="IX3" t="s">
        <v>796</v>
      </c>
      <c r="IY3" t="s">
        <v>796</v>
      </c>
      <c r="IZ3" t="s">
        <v>796</v>
      </c>
      <c r="JA3" t="s">
        <v>796</v>
      </c>
      <c r="JB3" t="s">
        <v>796</v>
      </c>
      <c r="JC3" t="s">
        <v>796</v>
      </c>
      <c r="JD3" t="s">
        <v>796</v>
      </c>
      <c r="JE3" t="s">
        <v>796</v>
      </c>
      <c r="JF3" t="s">
        <v>796</v>
      </c>
      <c r="JG3" t="s">
        <v>796</v>
      </c>
      <c r="JH3" t="s">
        <v>796</v>
      </c>
      <c r="JI3" t="s">
        <v>796</v>
      </c>
      <c r="JJ3" t="s">
        <v>796</v>
      </c>
      <c r="JK3" t="s">
        <v>796</v>
      </c>
      <c r="JL3" t="s">
        <v>796</v>
      </c>
      <c r="JM3" t="s">
        <v>796</v>
      </c>
      <c r="JN3" t="s">
        <v>796</v>
      </c>
      <c r="JO3" t="s">
        <v>796</v>
      </c>
      <c r="JP3" t="s">
        <v>796</v>
      </c>
      <c r="JQ3" t="s">
        <v>796</v>
      </c>
      <c r="JR3" t="s">
        <v>796</v>
      </c>
      <c r="JS3" t="s">
        <v>796</v>
      </c>
      <c r="JT3" t="s">
        <v>796</v>
      </c>
      <c r="JU3" t="s">
        <v>796</v>
      </c>
      <c r="JV3" t="s">
        <v>796</v>
      </c>
      <c r="JW3" t="s">
        <v>796</v>
      </c>
      <c r="JX3" t="s">
        <v>796</v>
      </c>
      <c r="JY3" t="s">
        <v>796</v>
      </c>
      <c r="JZ3" t="s">
        <v>796</v>
      </c>
      <c r="KA3" t="s">
        <v>796</v>
      </c>
      <c r="KB3" t="s">
        <v>796</v>
      </c>
      <c r="KC3" t="s">
        <v>796</v>
      </c>
      <c r="KD3" t="s">
        <v>796</v>
      </c>
      <c r="KE3" t="s">
        <v>796</v>
      </c>
      <c r="KF3" t="s">
        <v>796</v>
      </c>
    </row>
    <row r="4" spans="1:292" x14ac:dyDescent="0.2">
      <c r="A4" t="s">
        <v>300</v>
      </c>
      <c r="B4" t="s">
        <v>298</v>
      </c>
      <c r="C4" t="s">
        <v>4</v>
      </c>
      <c r="D4" t="s">
        <v>19</v>
      </c>
      <c r="E4" s="30">
        <v>28</v>
      </c>
      <c r="F4" t="s">
        <v>20</v>
      </c>
      <c r="G4" t="s">
        <v>10</v>
      </c>
      <c r="H4" t="s">
        <v>11</v>
      </c>
      <c r="I4" t="s">
        <v>215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5</v>
      </c>
      <c r="P4" t="s">
        <v>4</v>
      </c>
      <c r="Q4" t="s">
        <v>4</v>
      </c>
      <c r="R4" t="s">
        <v>4</v>
      </c>
      <c r="S4" t="s">
        <v>4</v>
      </c>
      <c r="T4" t="s">
        <v>3</v>
      </c>
      <c r="U4" t="s">
        <v>4</v>
      </c>
      <c r="V4" t="s">
        <v>5</v>
      </c>
      <c r="W4" t="s">
        <v>26</v>
      </c>
      <c r="X4" t="s">
        <v>27</v>
      </c>
      <c r="Y4" t="s">
        <v>5</v>
      </c>
      <c r="Z4" t="s">
        <v>6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5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5</v>
      </c>
      <c r="AQ4" t="s">
        <v>4</v>
      </c>
      <c r="AR4" t="s">
        <v>4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285</v>
      </c>
      <c r="CQ4" t="s">
        <v>2</v>
      </c>
      <c r="CR4" t="s">
        <v>2</v>
      </c>
      <c r="CS4" t="s">
        <v>2</v>
      </c>
      <c r="CT4" t="s">
        <v>2</v>
      </c>
      <c r="CU4" t="s">
        <v>298</v>
      </c>
      <c r="CV4" t="s">
        <v>4</v>
      </c>
      <c r="CW4" s="30">
        <v>30</v>
      </c>
      <c r="CX4" t="s">
        <v>20</v>
      </c>
      <c r="CY4" t="s">
        <v>4</v>
      </c>
      <c r="CZ4" t="s">
        <v>4</v>
      </c>
      <c r="DA4" t="s">
        <v>4</v>
      </c>
      <c r="DB4" t="s">
        <v>4</v>
      </c>
      <c r="DC4" t="s">
        <v>4</v>
      </c>
      <c r="DD4" t="s">
        <v>5</v>
      </c>
      <c r="DE4" t="s">
        <v>4</v>
      </c>
      <c r="DF4" t="s">
        <v>4</v>
      </c>
      <c r="DG4" t="s">
        <v>4</v>
      </c>
      <c r="DH4" t="s">
        <v>4</v>
      </c>
      <c r="DI4" t="s">
        <v>3</v>
      </c>
      <c r="DJ4" t="s">
        <v>4</v>
      </c>
      <c r="DK4" t="s">
        <v>4</v>
      </c>
      <c r="DL4" t="s">
        <v>2</v>
      </c>
      <c r="DM4" t="s">
        <v>2</v>
      </c>
      <c r="DN4" t="s">
        <v>5</v>
      </c>
      <c r="DO4" t="s">
        <v>990</v>
      </c>
      <c r="DP4" t="s">
        <v>4</v>
      </c>
      <c r="DQ4" t="s">
        <v>4</v>
      </c>
      <c r="DR4" t="s">
        <v>4</v>
      </c>
      <c r="DS4" t="s">
        <v>4</v>
      </c>
      <c r="DT4" t="s">
        <v>4</v>
      </c>
      <c r="DU4" t="s">
        <v>41</v>
      </c>
      <c r="DV4" t="s">
        <v>41</v>
      </c>
      <c r="DW4" t="s">
        <v>41</v>
      </c>
      <c r="DX4" t="s">
        <v>4</v>
      </c>
      <c r="DY4" t="s">
        <v>4</v>
      </c>
      <c r="DZ4" t="s">
        <v>4</v>
      </c>
      <c r="EA4" t="s">
        <v>4</v>
      </c>
      <c r="EB4" t="s">
        <v>4</v>
      </c>
      <c r="EC4" t="s">
        <v>4</v>
      </c>
      <c r="ED4" t="s">
        <v>4</v>
      </c>
      <c r="EE4" t="s">
        <v>4</v>
      </c>
      <c r="EF4" t="s">
        <v>4</v>
      </c>
      <c r="EG4" t="s">
        <v>4</v>
      </c>
      <c r="EH4" t="s">
        <v>2</v>
      </c>
      <c r="EI4" t="s">
        <v>2</v>
      </c>
      <c r="EJ4" t="s">
        <v>2</v>
      </c>
      <c r="EK4" t="s">
        <v>2</v>
      </c>
      <c r="EL4" t="s">
        <v>2</v>
      </c>
      <c r="EM4" t="s">
        <v>2</v>
      </c>
      <c r="EN4" t="s">
        <v>2</v>
      </c>
      <c r="EO4" t="s">
        <v>2</v>
      </c>
      <c r="EP4" t="s">
        <v>2</v>
      </c>
      <c r="EQ4" t="s">
        <v>2</v>
      </c>
      <c r="ER4" t="s">
        <v>2</v>
      </c>
      <c r="ES4" t="s">
        <v>2</v>
      </c>
      <c r="ET4" t="s">
        <v>2</v>
      </c>
      <c r="EU4" t="s">
        <v>2</v>
      </c>
      <c r="EV4" t="s">
        <v>2</v>
      </c>
      <c r="EW4" t="s">
        <v>2</v>
      </c>
      <c r="EX4" t="s">
        <v>2</v>
      </c>
      <c r="EY4" t="s">
        <v>2</v>
      </c>
      <c r="EZ4" t="s">
        <v>2</v>
      </c>
      <c r="FA4" t="s">
        <v>2</v>
      </c>
      <c r="FB4" t="s">
        <v>2</v>
      </c>
      <c r="FC4" t="s">
        <v>2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L4" t="s">
        <v>2</v>
      </c>
      <c r="FM4" t="s">
        <v>2</v>
      </c>
      <c r="FN4" t="s">
        <v>2</v>
      </c>
      <c r="FO4" t="s">
        <v>2</v>
      </c>
      <c r="FP4" t="s">
        <v>2</v>
      </c>
      <c r="FQ4" t="s">
        <v>2</v>
      </c>
      <c r="FR4" t="s">
        <v>2</v>
      </c>
      <c r="FS4" t="s">
        <v>2</v>
      </c>
      <c r="FT4" t="s">
        <v>2</v>
      </c>
      <c r="FU4" t="s">
        <v>2</v>
      </c>
      <c r="FV4" t="s">
        <v>2</v>
      </c>
      <c r="FW4" t="s">
        <v>2</v>
      </c>
      <c r="FX4" t="s">
        <v>2</v>
      </c>
      <c r="FY4" t="s">
        <v>2</v>
      </c>
      <c r="FZ4" t="s">
        <v>2</v>
      </c>
      <c r="GA4" t="s">
        <v>2</v>
      </c>
      <c r="GB4" t="s">
        <v>2</v>
      </c>
      <c r="GC4" t="s">
        <v>2</v>
      </c>
      <c r="GD4" t="s">
        <v>2</v>
      </c>
      <c r="GE4" t="s">
        <v>2</v>
      </c>
      <c r="GF4" t="s">
        <v>2</v>
      </c>
      <c r="GG4" t="s">
        <v>2</v>
      </c>
      <c r="GH4" t="s">
        <v>2</v>
      </c>
      <c r="GI4" t="s">
        <v>2</v>
      </c>
      <c r="GJ4" t="s">
        <v>2</v>
      </c>
      <c r="GK4" t="s">
        <v>2</v>
      </c>
      <c r="GL4" t="s">
        <v>2</v>
      </c>
      <c r="GM4" t="s">
        <v>2</v>
      </c>
      <c r="GN4" t="s">
        <v>796</v>
      </c>
      <c r="GO4" t="s">
        <v>796</v>
      </c>
      <c r="GP4" t="s">
        <v>796</v>
      </c>
      <c r="GQ4" t="s">
        <v>796</v>
      </c>
      <c r="GR4" t="s">
        <v>796</v>
      </c>
      <c r="GS4" t="s">
        <v>796</v>
      </c>
      <c r="GT4" t="s">
        <v>796</v>
      </c>
      <c r="GU4" t="s">
        <v>796</v>
      </c>
      <c r="GV4" t="s">
        <v>796</v>
      </c>
      <c r="GW4" t="s">
        <v>796</v>
      </c>
      <c r="GX4" t="s">
        <v>796</v>
      </c>
      <c r="GY4" t="s">
        <v>796</v>
      </c>
      <c r="GZ4" t="s">
        <v>796</v>
      </c>
      <c r="HA4" t="s">
        <v>796</v>
      </c>
      <c r="HB4" t="s">
        <v>796</v>
      </c>
      <c r="HC4" t="s">
        <v>796</v>
      </c>
      <c r="HD4" t="s">
        <v>796</v>
      </c>
      <c r="HE4" t="s">
        <v>796</v>
      </c>
      <c r="HF4" t="s">
        <v>796</v>
      </c>
      <c r="HG4" t="s">
        <v>796</v>
      </c>
      <c r="HH4" t="s">
        <v>796</v>
      </c>
      <c r="HI4" t="s">
        <v>796</v>
      </c>
      <c r="HJ4" t="s">
        <v>796</v>
      </c>
      <c r="HK4" t="s">
        <v>796</v>
      </c>
      <c r="HL4" t="s">
        <v>796</v>
      </c>
      <c r="HM4" t="s">
        <v>796</v>
      </c>
      <c r="HN4" t="s">
        <v>796</v>
      </c>
      <c r="HO4" t="s">
        <v>796</v>
      </c>
      <c r="HP4" t="s">
        <v>796</v>
      </c>
      <c r="HQ4" t="s">
        <v>796</v>
      </c>
      <c r="HR4" t="s">
        <v>796</v>
      </c>
      <c r="HS4" t="s">
        <v>796</v>
      </c>
      <c r="HT4" t="s">
        <v>796</v>
      </c>
      <c r="HU4" t="s">
        <v>796</v>
      </c>
      <c r="HV4" t="s">
        <v>796</v>
      </c>
      <c r="HW4" t="s">
        <v>796</v>
      </c>
      <c r="HX4" t="s">
        <v>796</v>
      </c>
      <c r="HY4" t="s">
        <v>796</v>
      </c>
      <c r="HZ4" t="s">
        <v>796</v>
      </c>
      <c r="IA4" t="s">
        <v>796</v>
      </c>
      <c r="IB4" t="s">
        <v>796</v>
      </c>
      <c r="IC4" t="s">
        <v>796</v>
      </c>
      <c r="ID4" t="s">
        <v>796</v>
      </c>
      <c r="IE4" t="s">
        <v>796</v>
      </c>
      <c r="IF4" t="s">
        <v>796</v>
      </c>
      <c r="IG4" t="s">
        <v>796</v>
      </c>
      <c r="IH4" t="s">
        <v>796</v>
      </c>
      <c r="II4" t="s">
        <v>796</v>
      </c>
      <c r="IJ4" t="s">
        <v>796</v>
      </c>
      <c r="IK4" t="s">
        <v>796</v>
      </c>
      <c r="IL4" t="s">
        <v>796</v>
      </c>
      <c r="IM4" t="s">
        <v>796</v>
      </c>
      <c r="IN4" t="s">
        <v>796</v>
      </c>
      <c r="IO4" t="s">
        <v>796</v>
      </c>
      <c r="IP4" t="s">
        <v>796</v>
      </c>
      <c r="IQ4" t="s">
        <v>796</v>
      </c>
      <c r="IR4" t="s">
        <v>796</v>
      </c>
      <c r="IS4" t="s">
        <v>796</v>
      </c>
      <c r="IT4" t="s">
        <v>796</v>
      </c>
      <c r="IU4" t="s">
        <v>796</v>
      </c>
      <c r="IV4" t="s">
        <v>796</v>
      </c>
      <c r="IW4" t="s">
        <v>796</v>
      </c>
      <c r="IX4" t="s">
        <v>796</v>
      </c>
      <c r="IY4" t="s">
        <v>796</v>
      </c>
      <c r="IZ4" t="s">
        <v>796</v>
      </c>
      <c r="JA4" t="s">
        <v>796</v>
      </c>
      <c r="JB4" t="s">
        <v>796</v>
      </c>
      <c r="JC4" t="s">
        <v>796</v>
      </c>
      <c r="JD4" t="s">
        <v>796</v>
      </c>
      <c r="JE4" t="s">
        <v>796</v>
      </c>
      <c r="JF4" t="s">
        <v>796</v>
      </c>
      <c r="JG4" t="s">
        <v>796</v>
      </c>
      <c r="JH4" t="s">
        <v>796</v>
      </c>
      <c r="JI4" t="s">
        <v>796</v>
      </c>
      <c r="JJ4" t="s">
        <v>796</v>
      </c>
      <c r="JK4" t="s">
        <v>796</v>
      </c>
      <c r="JL4" t="s">
        <v>796</v>
      </c>
      <c r="JM4" t="s">
        <v>796</v>
      </c>
      <c r="JN4" t="s">
        <v>796</v>
      </c>
      <c r="JO4" t="s">
        <v>796</v>
      </c>
      <c r="JP4" t="s">
        <v>796</v>
      </c>
      <c r="JQ4" t="s">
        <v>796</v>
      </c>
      <c r="JR4" t="s">
        <v>796</v>
      </c>
      <c r="JS4" t="s">
        <v>796</v>
      </c>
      <c r="JT4" t="s">
        <v>796</v>
      </c>
      <c r="JU4" t="s">
        <v>796</v>
      </c>
      <c r="JV4" t="s">
        <v>796</v>
      </c>
      <c r="JW4" t="s">
        <v>796</v>
      </c>
      <c r="JX4" t="s">
        <v>796</v>
      </c>
      <c r="JY4" t="s">
        <v>796</v>
      </c>
      <c r="JZ4" t="s">
        <v>796</v>
      </c>
      <c r="KA4" t="s">
        <v>796</v>
      </c>
      <c r="KB4" t="s">
        <v>796</v>
      </c>
      <c r="KC4" t="s">
        <v>796</v>
      </c>
      <c r="KD4" t="s">
        <v>796</v>
      </c>
      <c r="KE4" t="s">
        <v>796</v>
      </c>
      <c r="KF4" t="s">
        <v>796</v>
      </c>
    </row>
    <row r="5" spans="1:292" x14ac:dyDescent="0.2">
      <c r="A5" t="s">
        <v>301</v>
      </c>
      <c r="B5" t="s">
        <v>298</v>
      </c>
      <c r="C5" t="s">
        <v>4</v>
      </c>
      <c r="D5" t="s">
        <v>19</v>
      </c>
      <c r="E5" s="30">
        <v>50</v>
      </c>
      <c r="F5" t="s">
        <v>20</v>
      </c>
      <c r="G5" t="s">
        <v>10</v>
      </c>
      <c r="H5" t="s">
        <v>144</v>
      </c>
      <c r="I5" t="s">
        <v>215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5</v>
      </c>
      <c r="P5" t="s">
        <v>4</v>
      </c>
      <c r="Q5" t="s">
        <v>4</v>
      </c>
      <c r="R5" t="s">
        <v>4</v>
      </c>
      <c r="S5" t="s">
        <v>4</v>
      </c>
      <c r="T5" t="s">
        <v>90</v>
      </c>
      <c r="U5" t="s">
        <v>4</v>
      </c>
      <c r="V5" t="s">
        <v>5</v>
      </c>
      <c r="W5" t="s">
        <v>17</v>
      </c>
      <c r="X5" t="s">
        <v>2</v>
      </c>
      <c r="Y5" t="s">
        <v>5</v>
      </c>
      <c r="Z5" t="s">
        <v>6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5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5</v>
      </c>
      <c r="AQ5" t="s">
        <v>4</v>
      </c>
      <c r="AR5" t="s">
        <v>4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  <c r="BO5" t="s">
        <v>2</v>
      </c>
      <c r="BP5" t="s">
        <v>2</v>
      </c>
      <c r="BQ5" t="s">
        <v>2</v>
      </c>
      <c r="BR5" t="s">
        <v>2</v>
      </c>
      <c r="BS5" t="s">
        <v>2</v>
      </c>
      <c r="BT5" t="s">
        <v>2</v>
      </c>
      <c r="BU5" t="s">
        <v>2</v>
      </c>
      <c r="BV5" t="s">
        <v>2</v>
      </c>
      <c r="BW5" t="s">
        <v>2</v>
      </c>
      <c r="BX5" t="s">
        <v>2</v>
      </c>
      <c r="BY5" t="s">
        <v>2</v>
      </c>
      <c r="BZ5" t="s">
        <v>2</v>
      </c>
      <c r="CA5" t="s">
        <v>2</v>
      </c>
      <c r="CB5" t="s">
        <v>2</v>
      </c>
      <c r="CC5" t="s">
        <v>2</v>
      </c>
      <c r="CD5" t="s">
        <v>2</v>
      </c>
      <c r="CE5" t="s">
        <v>2</v>
      </c>
      <c r="CF5" t="s">
        <v>2</v>
      </c>
      <c r="CG5" t="s">
        <v>2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123</v>
      </c>
      <c r="CQ5" t="s">
        <v>2</v>
      </c>
      <c r="CR5" t="s">
        <v>2</v>
      </c>
      <c r="CS5" t="s">
        <v>2</v>
      </c>
      <c r="CT5" t="s">
        <v>2</v>
      </c>
      <c r="CU5" t="s">
        <v>298</v>
      </c>
      <c r="CV5" t="s">
        <v>4</v>
      </c>
      <c r="CW5" s="30">
        <v>51</v>
      </c>
      <c r="CX5" t="s">
        <v>20</v>
      </c>
      <c r="CY5" t="s">
        <v>4</v>
      </c>
      <c r="CZ5" t="s">
        <v>4</v>
      </c>
      <c r="DA5" t="s">
        <v>4</v>
      </c>
      <c r="DB5" t="s">
        <v>4</v>
      </c>
      <c r="DC5" t="s">
        <v>5</v>
      </c>
      <c r="DD5" t="s">
        <v>5</v>
      </c>
      <c r="DE5" t="s">
        <v>4</v>
      </c>
      <c r="DF5" t="s">
        <v>4</v>
      </c>
      <c r="DG5" t="s">
        <v>4</v>
      </c>
      <c r="DH5" t="s">
        <v>4</v>
      </c>
      <c r="DI5" t="s">
        <v>3</v>
      </c>
      <c r="DJ5" t="s">
        <v>4</v>
      </c>
      <c r="DK5" t="s">
        <v>4</v>
      </c>
      <c r="DL5" t="s">
        <v>2</v>
      </c>
      <c r="DM5" t="s">
        <v>2</v>
      </c>
      <c r="DN5" t="s">
        <v>5</v>
      </c>
      <c r="DO5" t="s">
        <v>523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5</v>
      </c>
      <c r="EF5" t="s">
        <v>4</v>
      </c>
      <c r="EG5" t="s">
        <v>4</v>
      </c>
      <c r="EH5" t="s">
        <v>2</v>
      </c>
      <c r="EI5" t="s">
        <v>2</v>
      </c>
      <c r="EJ5" t="s">
        <v>2</v>
      </c>
      <c r="EK5" t="s">
        <v>2</v>
      </c>
      <c r="EL5" t="s">
        <v>2</v>
      </c>
      <c r="EM5" t="s">
        <v>2</v>
      </c>
      <c r="EN5" t="s">
        <v>2</v>
      </c>
      <c r="EO5" t="s">
        <v>2</v>
      </c>
      <c r="EP5" t="s">
        <v>2</v>
      </c>
      <c r="EQ5" t="s">
        <v>2</v>
      </c>
      <c r="ER5" t="s">
        <v>2</v>
      </c>
      <c r="ES5" t="s">
        <v>2</v>
      </c>
      <c r="ET5" t="s">
        <v>2</v>
      </c>
      <c r="EU5" t="s">
        <v>2</v>
      </c>
      <c r="EV5" t="s">
        <v>2</v>
      </c>
      <c r="EW5" t="s">
        <v>2</v>
      </c>
      <c r="EX5" t="s">
        <v>2</v>
      </c>
      <c r="EY5" t="s">
        <v>2</v>
      </c>
      <c r="EZ5" t="s">
        <v>2</v>
      </c>
      <c r="FA5" t="s">
        <v>2</v>
      </c>
      <c r="FB5" t="s">
        <v>2</v>
      </c>
      <c r="FC5" t="s">
        <v>2</v>
      </c>
      <c r="FD5" t="s">
        <v>2</v>
      </c>
      <c r="FE5" t="s">
        <v>2</v>
      </c>
      <c r="FF5" t="s">
        <v>2</v>
      </c>
      <c r="FG5" t="s">
        <v>2</v>
      </c>
      <c r="FH5" t="s">
        <v>2</v>
      </c>
      <c r="FI5" t="s">
        <v>2</v>
      </c>
      <c r="FJ5" t="s">
        <v>2</v>
      </c>
      <c r="FK5" t="s">
        <v>2</v>
      </c>
      <c r="FL5" t="s">
        <v>2</v>
      </c>
      <c r="FM5" t="s">
        <v>2</v>
      </c>
      <c r="FN5" t="s">
        <v>2</v>
      </c>
      <c r="FO5" t="s">
        <v>2</v>
      </c>
      <c r="FP5" t="s">
        <v>2</v>
      </c>
      <c r="FQ5" t="s">
        <v>2</v>
      </c>
      <c r="FR5" t="s">
        <v>2</v>
      </c>
      <c r="FS5" t="s">
        <v>2</v>
      </c>
      <c r="FT5" t="s">
        <v>2</v>
      </c>
      <c r="FU5" t="s">
        <v>2</v>
      </c>
      <c r="FV5" t="s">
        <v>2</v>
      </c>
      <c r="FW5" t="s">
        <v>2</v>
      </c>
      <c r="FX5" t="s">
        <v>2</v>
      </c>
      <c r="FY5" t="s">
        <v>2</v>
      </c>
      <c r="FZ5" t="s">
        <v>2</v>
      </c>
      <c r="GA5" t="s">
        <v>2</v>
      </c>
      <c r="GB5" t="s">
        <v>2</v>
      </c>
      <c r="GC5" t="s">
        <v>2</v>
      </c>
      <c r="GD5" t="s">
        <v>2</v>
      </c>
      <c r="GE5" t="s">
        <v>123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5</v>
      </c>
      <c r="GN5" t="s">
        <v>796</v>
      </c>
      <c r="GO5" t="s">
        <v>796</v>
      </c>
      <c r="GP5" t="s">
        <v>796</v>
      </c>
      <c r="GQ5" t="s">
        <v>796</v>
      </c>
      <c r="GR5" t="s">
        <v>796</v>
      </c>
      <c r="GS5" t="s">
        <v>796</v>
      </c>
      <c r="GT5" t="s">
        <v>796</v>
      </c>
      <c r="GU5" t="s">
        <v>796</v>
      </c>
      <c r="GV5" t="s">
        <v>796</v>
      </c>
      <c r="GW5" t="s">
        <v>796</v>
      </c>
      <c r="GX5" t="s">
        <v>796</v>
      </c>
      <c r="GY5" t="s">
        <v>796</v>
      </c>
      <c r="GZ5" t="s">
        <v>796</v>
      </c>
      <c r="HA5" t="s">
        <v>796</v>
      </c>
      <c r="HB5" t="s">
        <v>796</v>
      </c>
      <c r="HC5" t="s">
        <v>796</v>
      </c>
      <c r="HD5" t="s">
        <v>796</v>
      </c>
      <c r="HE5" t="s">
        <v>796</v>
      </c>
      <c r="HF5" t="s">
        <v>796</v>
      </c>
      <c r="HG5" t="s">
        <v>796</v>
      </c>
      <c r="HH5" t="s">
        <v>796</v>
      </c>
      <c r="HI5" t="s">
        <v>796</v>
      </c>
      <c r="HJ5" t="s">
        <v>796</v>
      </c>
      <c r="HK5" t="s">
        <v>796</v>
      </c>
      <c r="HL5" t="s">
        <v>796</v>
      </c>
      <c r="HM5" t="s">
        <v>796</v>
      </c>
      <c r="HN5" t="s">
        <v>796</v>
      </c>
      <c r="HO5" t="s">
        <v>796</v>
      </c>
      <c r="HP5" t="s">
        <v>796</v>
      </c>
      <c r="HQ5" t="s">
        <v>796</v>
      </c>
      <c r="HR5" t="s">
        <v>796</v>
      </c>
      <c r="HS5" t="s">
        <v>796</v>
      </c>
      <c r="HT5" t="s">
        <v>796</v>
      </c>
      <c r="HU5" t="s">
        <v>796</v>
      </c>
      <c r="HV5" t="s">
        <v>796</v>
      </c>
      <c r="HW5" t="s">
        <v>796</v>
      </c>
      <c r="HX5" t="s">
        <v>796</v>
      </c>
      <c r="HY5" t="s">
        <v>796</v>
      </c>
      <c r="HZ5" t="s">
        <v>796</v>
      </c>
      <c r="IA5" t="s">
        <v>796</v>
      </c>
      <c r="IB5" t="s">
        <v>796</v>
      </c>
      <c r="IC5" t="s">
        <v>796</v>
      </c>
      <c r="ID5" t="s">
        <v>796</v>
      </c>
      <c r="IE5" t="s">
        <v>796</v>
      </c>
      <c r="IF5" t="s">
        <v>796</v>
      </c>
      <c r="IG5" t="s">
        <v>796</v>
      </c>
      <c r="IH5" t="s">
        <v>796</v>
      </c>
      <c r="II5" t="s">
        <v>796</v>
      </c>
      <c r="IJ5" t="s">
        <v>796</v>
      </c>
      <c r="IK5" t="s">
        <v>796</v>
      </c>
      <c r="IL5" t="s">
        <v>796</v>
      </c>
      <c r="IM5" t="s">
        <v>796</v>
      </c>
      <c r="IN5" t="s">
        <v>796</v>
      </c>
      <c r="IO5" t="s">
        <v>796</v>
      </c>
      <c r="IP5" t="s">
        <v>796</v>
      </c>
      <c r="IQ5" t="s">
        <v>796</v>
      </c>
      <c r="IR5" t="s">
        <v>796</v>
      </c>
      <c r="IS5" t="s">
        <v>796</v>
      </c>
      <c r="IT5" t="s">
        <v>796</v>
      </c>
      <c r="IU5" t="s">
        <v>796</v>
      </c>
      <c r="IV5" t="s">
        <v>796</v>
      </c>
      <c r="IW5" t="s">
        <v>796</v>
      </c>
      <c r="IX5" t="s">
        <v>796</v>
      </c>
      <c r="IY5" t="s">
        <v>796</v>
      </c>
      <c r="IZ5" t="s">
        <v>796</v>
      </c>
      <c r="JA5" t="s">
        <v>796</v>
      </c>
      <c r="JB5" t="s">
        <v>796</v>
      </c>
      <c r="JC5" t="s">
        <v>796</v>
      </c>
      <c r="JD5" t="s">
        <v>796</v>
      </c>
      <c r="JE5" t="s">
        <v>796</v>
      </c>
      <c r="JF5" t="s">
        <v>796</v>
      </c>
      <c r="JG5" t="s">
        <v>796</v>
      </c>
      <c r="JH5" t="s">
        <v>796</v>
      </c>
      <c r="JI5" t="s">
        <v>796</v>
      </c>
      <c r="JJ5" t="s">
        <v>796</v>
      </c>
      <c r="JK5" t="s">
        <v>796</v>
      </c>
      <c r="JL5" t="s">
        <v>796</v>
      </c>
      <c r="JM5" t="s">
        <v>796</v>
      </c>
      <c r="JN5" t="s">
        <v>796</v>
      </c>
      <c r="JO5" t="s">
        <v>796</v>
      </c>
      <c r="JP5" t="s">
        <v>796</v>
      </c>
      <c r="JQ5" t="s">
        <v>796</v>
      </c>
      <c r="JR5" t="s">
        <v>796</v>
      </c>
      <c r="JS5" t="s">
        <v>796</v>
      </c>
      <c r="JT5" t="s">
        <v>796</v>
      </c>
      <c r="JU5" t="s">
        <v>796</v>
      </c>
      <c r="JV5" t="s">
        <v>796</v>
      </c>
      <c r="JW5" t="s">
        <v>796</v>
      </c>
      <c r="JX5" t="s">
        <v>796</v>
      </c>
      <c r="JY5" t="s">
        <v>796</v>
      </c>
      <c r="JZ5" t="s">
        <v>796</v>
      </c>
      <c r="KA5" t="s">
        <v>796</v>
      </c>
      <c r="KB5" t="s">
        <v>796</v>
      </c>
      <c r="KC5" t="s">
        <v>796</v>
      </c>
      <c r="KD5" t="s">
        <v>796</v>
      </c>
      <c r="KE5" t="s">
        <v>796</v>
      </c>
      <c r="KF5" t="s">
        <v>796</v>
      </c>
    </row>
    <row r="6" spans="1:292" x14ac:dyDescent="0.2">
      <c r="A6" t="s">
        <v>302</v>
      </c>
      <c r="B6" t="s">
        <v>298</v>
      </c>
      <c r="C6" t="s">
        <v>4</v>
      </c>
      <c r="D6" t="s">
        <v>19</v>
      </c>
      <c r="E6" s="30">
        <v>50</v>
      </c>
      <c r="F6" t="s">
        <v>20</v>
      </c>
      <c r="G6" t="s">
        <v>10</v>
      </c>
      <c r="H6" t="s">
        <v>11</v>
      </c>
      <c r="I6" t="s">
        <v>215</v>
      </c>
      <c r="J6" t="s">
        <v>4</v>
      </c>
      <c r="K6" t="s">
        <v>4</v>
      </c>
      <c r="L6" t="s">
        <v>5</v>
      </c>
      <c r="M6" t="s">
        <v>4</v>
      </c>
      <c r="N6" t="s">
        <v>4</v>
      </c>
      <c r="O6" t="s">
        <v>5</v>
      </c>
      <c r="P6" t="s">
        <v>4</v>
      </c>
      <c r="Q6" t="s">
        <v>5</v>
      </c>
      <c r="R6" t="s">
        <v>4</v>
      </c>
      <c r="S6" t="s">
        <v>4</v>
      </c>
      <c r="T6" t="s">
        <v>194</v>
      </c>
      <c r="U6" t="s">
        <v>5</v>
      </c>
      <c r="V6" t="s">
        <v>4</v>
      </c>
      <c r="W6" t="s">
        <v>17</v>
      </c>
      <c r="X6" t="s">
        <v>2</v>
      </c>
      <c r="Y6" t="s">
        <v>5</v>
      </c>
      <c r="Z6" t="s">
        <v>6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5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5</v>
      </c>
      <c r="AQ6" t="s">
        <v>4</v>
      </c>
      <c r="AR6" t="s">
        <v>4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5</v>
      </c>
      <c r="BR6" t="s">
        <v>4</v>
      </c>
      <c r="BS6" t="s">
        <v>41</v>
      </c>
      <c r="BT6" t="s">
        <v>41</v>
      </c>
      <c r="BU6" t="s">
        <v>41</v>
      </c>
      <c r="BV6" t="s">
        <v>41</v>
      </c>
      <c r="BW6" t="s">
        <v>41</v>
      </c>
      <c r="BX6" t="s">
        <v>41</v>
      </c>
      <c r="BY6" t="s">
        <v>41</v>
      </c>
      <c r="BZ6" t="s">
        <v>41</v>
      </c>
      <c r="CA6" t="s">
        <v>41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5</v>
      </c>
      <c r="CL6" t="s">
        <v>4</v>
      </c>
      <c r="CM6" t="s">
        <v>4</v>
      </c>
      <c r="CN6" t="s">
        <v>4</v>
      </c>
      <c r="CO6" t="s">
        <v>4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298</v>
      </c>
      <c r="CV6" t="s">
        <v>4</v>
      </c>
      <c r="CW6" s="30">
        <v>51</v>
      </c>
      <c r="CX6" t="s">
        <v>20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5</v>
      </c>
      <c r="DE6" t="s">
        <v>4</v>
      </c>
      <c r="DF6" t="s">
        <v>4</v>
      </c>
      <c r="DG6" t="s">
        <v>4</v>
      </c>
      <c r="DH6" t="s">
        <v>4</v>
      </c>
      <c r="DI6" t="s">
        <v>67</v>
      </c>
      <c r="DJ6" t="s">
        <v>4</v>
      </c>
      <c r="DK6" t="s">
        <v>4</v>
      </c>
      <c r="DL6" t="s">
        <v>2</v>
      </c>
      <c r="DM6" t="s">
        <v>2</v>
      </c>
      <c r="DN6" t="s">
        <v>5</v>
      </c>
      <c r="DO6" t="s">
        <v>523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5</v>
      </c>
      <c r="EF6" t="s">
        <v>4</v>
      </c>
      <c r="EG6" t="s">
        <v>4</v>
      </c>
      <c r="EH6" t="s">
        <v>2</v>
      </c>
      <c r="EI6" t="s">
        <v>2</v>
      </c>
      <c r="EJ6" t="s">
        <v>2</v>
      </c>
      <c r="EK6" t="s">
        <v>2</v>
      </c>
      <c r="EL6" t="s">
        <v>2</v>
      </c>
      <c r="EM6" t="s">
        <v>2</v>
      </c>
      <c r="EN6" t="s">
        <v>2</v>
      </c>
      <c r="EO6" t="s">
        <v>2</v>
      </c>
      <c r="EP6" t="s">
        <v>2</v>
      </c>
      <c r="EQ6" t="s">
        <v>2</v>
      </c>
      <c r="ER6" t="s">
        <v>2</v>
      </c>
      <c r="ES6" t="s">
        <v>2</v>
      </c>
      <c r="ET6" t="s">
        <v>2</v>
      </c>
      <c r="EU6" t="s">
        <v>2</v>
      </c>
      <c r="EV6" t="s">
        <v>2</v>
      </c>
      <c r="EW6" t="s">
        <v>2</v>
      </c>
      <c r="EX6" t="s">
        <v>2</v>
      </c>
      <c r="EY6" t="s">
        <v>2</v>
      </c>
      <c r="EZ6" t="s">
        <v>2</v>
      </c>
      <c r="FA6" t="s">
        <v>2</v>
      </c>
      <c r="FB6" t="s">
        <v>2</v>
      </c>
      <c r="FC6" t="s">
        <v>2</v>
      </c>
      <c r="FD6" t="s">
        <v>2</v>
      </c>
      <c r="FE6" t="s">
        <v>2</v>
      </c>
      <c r="FF6" t="s">
        <v>2</v>
      </c>
      <c r="FG6" t="s">
        <v>2</v>
      </c>
      <c r="FH6" t="s">
        <v>2</v>
      </c>
      <c r="FI6" t="s">
        <v>2</v>
      </c>
      <c r="FJ6" t="s">
        <v>2</v>
      </c>
      <c r="FK6" t="s">
        <v>2</v>
      </c>
      <c r="FL6" t="s">
        <v>2</v>
      </c>
      <c r="FM6" t="s">
        <v>2</v>
      </c>
      <c r="FN6" t="s">
        <v>2</v>
      </c>
      <c r="FO6" t="s">
        <v>2</v>
      </c>
      <c r="FP6" t="s">
        <v>2</v>
      </c>
      <c r="FQ6" t="s">
        <v>2</v>
      </c>
      <c r="FR6" t="s">
        <v>2</v>
      </c>
      <c r="FS6" t="s">
        <v>2</v>
      </c>
      <c r="FT6" t="s">
        <v>2</v>
      </c>
      <c r="FU6" t="s">
        <v>2</v>
      </c>
      <c r="FV6" t="s">
        <v>2</v>
      </c>
      <c r="FW6" t="s">
        <v>2</v>
      </c>
      <c r="FX6" t="s">
        <v>2</v>
      </c>
      <c r="FY6" t="s">
        <v>2</v>
      </c>
      <c r="FZ6" t="s">
        <v>2</v>
      </c>
      <c r="GA6" t="s">
        <v>2</v>
      </c>
      <c r="GB6" t="s">
        <v>2</v>
      </c>
      <c r="GC6" t="s">
        <v>2</v>
      </c>
      <c r="GD6" t="s">
        <v>2</v>
      </c>
      <c r="GE6" t="s">
        <v>2</v>
      </c>
      <c r="GF6" t="s">
        <v>2</v>
      </c>
      <c r="GG6" t="s">
        <v>2</v>
      </c>
      <c r="GH6" t="s">
        <v>2</v>
      </c>
      <c r="GI6" t="s">
        <v>2</v>
      </c>
      <c r="GJ6" t="s">
        <v>2</v>
      </c>
      <c r="GK6" t="s">
        <v>2</v>
      </c>
      <c r="GL6" t="s">
        <v>2</v>
      </c>
      <c r="GM6" t="s">
        <v>2</v>
      </c>
      <c r="GN6" t="s">
        <v>796</v>
      </c>
      <c r="GO6" t="s">
        <v>796</v>
      </c>
      <c r="GP6" t="s">
        <v>796</v>
      </c>
      <c r="GQ6" t="s">
        <v>796</v>
      </c>
      <c r="GR6" t="s">
        <v>796</v>
      </c>
      <c r="GS6" t="s">
        <v>796</v>
      </c>
      <c r="GT6" t="s">
        <v>796</v>
      </c>
      <c r="GU6" t="s">
        <v>796</v>
      </c>
      <c r="GV6" t="s">
        <v>796</v>
      </c>
      <c r="GW6" t="s">
        <v>796</v>
      </c>
      <c r="GX6" t="s">
        <v>796</v>
      </c>
      <c r="GY6" t="s">
        <v>796</v>
      </c>
      <c r="GZ6" t="s">
        <v>796</v>
      </c>
      <c r="HA6" t="s">
        <v>796</v>
      </c>
      <c r="HB6" t="s">
        <v>796</v>
      </c>
      <c r="HC6" t="s">
        <v>796</v>
      </c>
      <c r="HD6" t="s">
        <v>796</v>
      </c>
      <c r="HE6" t="s">
        <v>796</v>
      </c>
      <c r="HF6" t="s">
        <v>796</v>
      </c>
      <c r="HG6" t="s">
        <v>796</v>
      </c>
      <c r="HH6" t="s">
        <v>796</v>
      </c>
      <c r="HI6" t="s">
        <v>796</v>
      </c>
      <c r="HJ6" t="s">
        <v>796</v>
      </c>
      <c r="HK6" t="s">
        <v>796</v>
      </c>
      <c r="HL6" t="s">
        <v>796</v>
      </c>
      <c r="HM6" t="s">
        <v>796</v>
      </c>
      <c r="HN6" t="s">
        <v>796</v>
      </c>
      <c r="HO6" t="s">
        <v>796</v>
      </c>
      <c r="HP6" t="s">
        <v>796</v>
      </c>
      <c r="HQ6" t="s">
        <v>796</v>
      </c>
      <c r="HR6" t="s">
        <v>796</v>
      </c>
      <c r="HS6" t="s">
        <v>796</v>
      </c>
      <c r="HT6" t="s">
        <v>796</v>
      </c>
      <c r="HU6" t="s">
        <v>796</v>
      </c>
      <c r="HV6" t="s">
        <v>796</v>
      </c>
      <c r="HW6" t="s">
        <v>796</v>
      </c>
      <c r="HX6" t="s">
        <v>796</v>
      </c>
      <c r="HY6" t="s">
        <v>796</v>
      </c>
      <c r="HZ6" t="s">
        <v>796</v>
      </c>
      <c r="IA6" t="s">
        <v>796</v>
      </c>
      <c r="IB6" t="s">
        <v>796</v>
      </c>
      <c r="IC6" t="s">
        <v>796</v>
      </c>
      <c r="ID6" t="s">
        <v>796</v>
      </c>
      <c r="IE6" t="s">
        <v>796</v>
      </c>
      <c r="IF6" t="s">
        <v>796</v>
      </c>
      <c r="IG6" t="s">
        <v>796</v>
      </c>
      <c r="IH6" t="s">
        <v>796</v>
      </c>
      <c r="II6" t="s">
        <v>796</v>
      </c>
      <c r="IJ6" t="s">
        <v>796</v>
      </c>
      <c r="IK6" t="s">
        <v>796</v>
      </c>
      <c r="IL6" t="s">
        <v>796</v>
      </c>
      <c r="IM6" t="s">
        <v>796</v>
      </c>
      <c r="IN6" t="s">
        <v>796</v>
      </c>
      <c r="IO6" t="s">
        <v>796</v>
      </c>
      <c r="IP6" t="s">
        <v>796</v>
      </c>
      <c r="IQ6" t="s">
        <v>796</v>
      </c>
      <c r="IR6" t="s">
        <v>796</v>
      </c>
      <c r="IS6" t="s">
        <v>796</v>
      </c>
      <c r="IT6" t="s">
        <v>796</v>
      </c>
      <c r="IU6" t="s">
        <v>796</v>
      </c>
      <c r="IV6" t="s">
        <v>796</v>
      </c>
      <c r="IW6" t="s">
        <v>796</v>
      </c>
      <c r="IX6" t="s">
        <v>796</v>
      </c>
      <c r="IY6" t="s">
        <v>796</v>
      </c>
      <c r="IZ6" t="s">
        <v>796</v>
      </c>
      <c r="JA6" t="s">
        <v>796</v>
      </c>
      <c r="JB6" t="s">
        <v>796</v>
      </c>
      <c r="JC6" t="s">
        <v>796</v>
      </c>
      <c r="JD6" t="s">
        <v>796</v>
      </c>
      <c r="JE6" t="s">
        <v>796</v>
      </c>
      <c r="JF6" t="s">
        <v>796</v>
      </c>
      <c r="JG6" t="s">
        <v>796</v>
      </c>
      <c r="JH6" t="s">
        <v>796</v>
      </c>
      <c r="JI6" t="s">
        <v>796</v>
      </c>
      <c r="JJ6" t="s">
        <v>796</v>
      </c>
      <c r="JK6" t="s">
        <v>796</v>
      </c>
      <c r="JL6" t="s">
        <v>796</v>
      </c>
      <c r="JM6" t="s">
        <v>796</v>
      </c>
      <c r="JN6" t="s">
        <v>796</v>
      </c>
      <c r="JO6" t="s">
        <v>796</v>
      </c>
      <c r="JP6" t="s">
        <v>796</v>
      </c>
      <c r="JQ6" t="s">
        <v>796</v>
      </c>
      <c r="JR6" t="s">
        <v>796</v>
      </c>
      <c r="JS6" t="s">
        <v>796</v>
      </c>
      <c r="JT6" t="s">
        <v>796</v>
      </c>
      <c r="JU6" t="s">
        <v>796</v>
      </c>
      <c r="JV6" t="s">
        <v>796</v>
      </c>
      <c r="JW6" t="s">
        <v>796</v>
      </c>
      <c r="JX6" t="s">
        <v>796</v>
      </c>
      <c r="JY6" t="s">
        <v>796</v>
      </c>
      <c r="JZ6" t="s">
        <v>796</v>
      </c>
      <c r="KA6" t="s">
        <v>796</v>
      </c>
      <c r="KB6" t="s">
        <v>796</v>
      </c>
      <c r="KC6" t="s">
        <v>796</v>
      </c>
      <c r="KD6" t="s">
        <v>796</v>
      </c>
      <c r="KE6" t="s">
        <v>796</v>
      </c>
      <c r="KF6" t="s">
        <v>796</v>
      </c>
    </row>
    <row r="7" spans="1:292" x14ac:dyDescent="0.2">
      <c r="A7" t="s">
        <v>303</v>
      </c>
      <c r="B7" t="s">
        <v>298</v>
      </c>
      <c r="C7" t="s">
        <v>4</v>
      </c>
      <c r="D7" t="s">
        <v>8</v>
      </c>
      <c r="E7" s="30">
        <v>59</v>
      </c>
      <c r="F7" t="s">
        <v>20</v>
      </c>
      <c r="G7" t="s">
        <v>10</v>
      </c>
      <c r="H7" t="s">
        <v>56</v>
      </c>
      <c r="I7" t="s">
        <v>215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5</v>
      </c>
      <c r="P7" t="s">
        <v>4</v>
      </c>
      <c r="Q7" t="s">
        <v>4</v>
      </c>
      <c r="R7" t="s">
        <v>4</v>
      </c>
      <c r="S7" t="s">
        <v>4</v>
      </c>
      <c r="T7" t="s">
        <v>3</v>
      </c>
      <c r="U7" t="s">
        <v>4</v>
      </c>
      <c r="V7" t="s">
        <v>5</v>
      </c>
      <c r="W7" t="s">
        <v>17</v>
      </c>
      <c r="X7" t="s">
        <v>2</v>
      </c>
      <c r="Y7" t="s">
        <v>5</v>
      </c>
      <c r="Z7" t="s">
        <v>6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5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5</v>
      </c>
      <c r="AQ7" t="s">
        <v>4</v>
      </c>
      <c r="AR7" t="s">
        <v>4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123</v>
      </c>
      <c r="CQ7" t="s">
        <v>2</v>
      </c>
      <c r="CR7" t="s">
        <v>2</v>
      </c>
      <c r="CS7" t="s">
        <v>2</v>
      </c>
      <c r="CT7" t="s">
        <v>2</v>
      </c>
      <c r="CU7" t="s">
        <v>298</v>
      </c>
      <c r="CV7" t="s">
        <v>4</v>
      </c>
      <c r="CW7" s="30">
        <v>60</v>
      </c>
      <c r="CX7" t="s">
        <v>20</v>
      </c>
      <c r="CY7" t="s">
        <v>4</v>
      </c>
      <c r="CZ7" t="s">
        <v>4</v>
      </c>
      <c r="DA7" t="s">
        <v>4</v>
      </c>
      <c r="DB7" t="s">
        <v>4</v>
      </c>
      <c r="DC7" t="s">
        <v>4</v>
      </c>
      <c r="DD7" t="s">
        <v>5</v>
      </c>
      <c r="DE7" t="s">
        <v>4</v>
      </c>
      <c r="DF7" t="s">
        <v>4</v>
      </c>
      <c r="DG7" t="s">
        <v>4</v>
      </c>
      <c r="DH7" t="s">
        <v>4</v>
      </c>
      <c r="DI7" t="s">
        <v>3</v>
      </c>
      <c r="DJ7" t="s">
        <v>4</v>
      </c>
      <c r="DK7" t="s">
        <v>4</v>
      </c>
      <c r="DL7" t="s">
        <v>2</v>
      </c>
      <c r="DM7" t="s">
        <v>2</v>
      </c>
      <c r="DN7" t="s">
        <v>5</v>
      </c>
      <c r="DO7" t="s">
        <v>523</v>
      </c>
      <c r="DP7" t="s">
        <v>4</v>
      </c>
      <c r="DQ7" t="s">
        <v>4</v>
      </c>
      <c r="DR7" t="s">
        <v>4</v>
      </c>
      <c r="DS7" t="s">
        <v>4</v>
      </c>
      <c r="DT7" t="s">
        <v>4</v>
      </c>
      <c r="DU7" t="s">
        <v>4</v>
      </c>
      <c r="DV7" t="s">
        <v>4</v>
      </c>
      <c r="DW7" t="s">
        <v>4</v>
      </c>
      <c r="DX7" t="s">
        <v>4</v>
      </c>
      <c r="DY7" t="s">
        <v>4</v>
      </c>
      <c r="DZ7" t="s">
        <v>4</v>
      </c>
      <c r="EA7" t="s">
        <v>4</v>
      </c>
      <c r="EB7" t="s">
        <v>4</v>
      </c>
      <c r="EC7" t="s">
        <v>4</v>
      </c>
      <c r="ED7" t="s">
        <v>4</v>
      </c>
      <c r="EE7" t="s">
        <v>5</v>
      </c>
      <c r="EF7" t="s">
        <v>4</v>
      </c>
      <c r="EG7" t="s">
        <v>4</v>
      </c>
      <c r="EH7" t="s">
        <v>2</v>
      </c>
      <c r="EI7" t="s">
        <v>2</v>
      </c>
      <c r="EJ7" t="s">
        <v>2</v>
      </c>
      <c r="EK7" t="s">
        <v>2</v>
      </c>
      <c r="EL7" t="s">
        <v>2</v>
      </c>
      <c r="EM7" t="s">
        <v>2</v>
      </c>
      <c r="EN7" t="s">
        <v>2</v>
      </c>
      <c r="EO7" t="s">
        <v>2</v>
      </c>
      <c r="EP7" t="s">
        <v>2</v>
      </c>
      <c r="EQ7" t="s">
        <v>2</v>
      </c>
      <c r="ER7" t="s">
        <v>2</v>
      </c>
      <c r="ES7" t="s">
        <v>2</v>
      </c>
      <c r="ET7" t="s">
        <v>2</v>
      </c>
      <c r="EU7" t="s">
        <v>2</v>
      </c>
      <c r="EV7" t="s">
        <v>2</v>
      </c>
      <c r="EW7" t="s">
        <v>2</v>
      </c>
      <c r="EX7" t="s">
        <v>2</v>
      </c>
      <c r="EY7" t="s">
        <v>2</v>
      </c>
      <c r="EZ7" t="s">
        <v>2</v>
      </c>
      <c r="FA7" t="s">
        <v>2</v>
      </c>
      <c r="FB7" t="s">
        <v>2</v>
      </c>
      <c r="FC7" t="s">
        <v>2</v>
      </c>
      <c r="FD7" t="s">
        <v>2</v>
      </c>
      <c r="FE7" t="s">
        <v>2</v>
      </c>
      <c r="FF7" t="s">
        <v>2</v>
      </c>
      <c r="FG7" t="s">
        <v>2</v>
      </c>
      <c r="FH7" t="s">
        <v>2</v>
      </c>
      <c r="FI7" t="s">
        <v>2</v>
      </c>
      <c r="FJ7" t="s">
        <v>2</v>
      </c>
      <c r="FK7" t="s">
        <v>2</v>
      </c>
      <c r="FL7" t="s">
        <v>2</v>
      </c>
      <c r="FM7" t="s">
        <v>2</v>
      </c>
      <c r="FN7" t="s">
        <v>2</v>
      </c>
      <c r="FO7" t="s">
        <v>2</v>
      </c>
      <c r="FP7" t="s">
        <v>2</v>
      </c>
      <c r="FQ7" t="s">
        <v>2</v>
      </c>
      <c r="FR7" t="s">
        <v>2</v>
      </c>
      <c r="FS7" t="s">
        <v>2</v>
      </c>
      <c r="FT7" t="s">
        <v>2</v>
      </c>
      <c r="FU7" t="s">
        <v>2</v>
      </c>
      <c r="FV7" t="s">
        <v>2</v>
      </c>
      <c r="FW7" t="s">
        <v>2</v>
      </c>
      <c r="FX7" t="s">
        <v>2</v>
      </c>
      <c r="FY7" t="s">
        <v>2</v>
      </c>
      <c r="FZ7" t="s">
        <v>2</v>
      </c>
      <c r="GA7" t="s">
        <v>2</v>
      </c>
      <c r="GB7" t="s">
        <v>2</v>
      </c>
      <c r="GC7" t="s">
        <v>2</v>
      </c>
      <c r="GD7" t="s">
        <v>2</v>
      </c>
      <c r="GE7" t="s">
        <v>2</v>
      </c>
      <c r="GF7" t="s">
        <v>2</v>
      </c>
      <c r="GG7" t="s">
        <v>2</v>
      </c>
      <c r="GH7" t="s">
        <v>2</v>
      </c>
      <c r="GI7" t="s">
        <v>2</v>
      </c>
      <c r="GJ7" t="s">
        <v>2</v>
      </c>
      <c r="GK7" t="s">
        <v>2</v>
      </c>
      <c r="GL7" t="s">
        <v>2</v>
      </c>
      <c r="GM7" t="s">
        <v>2</v>
      </c>
      <c r="GN7" t="s">
        <v>796</v>
      </c>
      <c r="GO7" t="s">
        <v>796</v>
      </c>
      <c r="GP7" t="s">
        <v>796</v>
      </c>
      <c r="GQ7" t="s">
        <v>796</v>
      </c>
      <c r="GR7" t="s">
        <v>796</v>
      </c>
      <c r="GS7" t="s">
        <v>796</v>
      </c>
      <c r="GT7" t="s">
        <v>796</v>
      </c>
      <c r="GU7" t="s">
        <v>796</v>
      </c>
      <c r="GV7" t="s">
        <v>796</v>
      </c>
      <c r="GW7" t="s">
        <v>796</v>
      </c>
      <c r="GX7" t="s">
        <v>796</v>
      </c>
      <c r="GY7" t="s">
        <v>796</v>
      </c>
      <c r="GZ7" t="s">
        <v>796</v>
      </c>
      <c r="HA7" t="s">
        <v>796</v>
      </c>
      <c r="HB7" t="s">
        <v>796</v>
      </c>
      <c r="HC7" t="s">
        <v>796</v>
      </c>
      <c r="HD7" t="s">
        <v>796</v>
      </c>
      <c r="HE7" t="s">
        <v>796</v>
      </c>
      <c r="HF7" t="s">
        <v>796</v>
      </c>
      <c r="HG7" t="s">
        <v>796</v>
      </c>
      <c r="HH7" t="s">
        <v>796</v>
      </c>
      <c r="HI7" t="s">
        <v>796</v>
      </c>
      <c r="HJ7" t="s">
        <v>796</v>
      </c>
      <c r="HK7" t="s">
        <v>796</v>
      </c>
      <c r="HL7" t="s">
        <v>796</v>
      </c>
      <c r="HM7" t="s">
        <v>796</v>
      </c>
      <c r="HN7" t="s">
        <v>796</v>
      </c>
      <c r="HO7" t="s">
        <v>796</v>
      </c>
      <c r="HP7" t="s">
        <v>796</v>
      </c>
      <c r="HQ7" t="s">
        <v>796</v>
      </c>
      <c r="HR7" t="s">
        <v>796</v>
      </c>
      <c r="HS7" t="s">
        <v>796</v>
      </c>
      <c r="HT7" t="s">
        <v>796</v>
      </c>
      <c r="HU7" t="s">
        <v>796</v>
      </c>
      <c r="HV7" t="s">
        <v>796</v>
      </c>
      <c r="HW7" t="s">
        <v>796</v>
      </c>
      <c r="HX7" t="s">
        <v>796</v>
      </c>
      <c r="HY7" t="s">
        <v>796</v>
      </c>
      <c r="HZ7" t="s">
        <v>796</v>
      </c>
      <c r="IA7" t="s">
        <v>796</v>
      </c>
      <c r="IB7" t="s">
        <v>796</v>
      </c>
      <c r="IC7" t="s">
        <v>796</v>
      </c>
      <c r="ID7" t="s">
        <v>796</v>
      </c>
      <c r="IE7" t="s">
        <v>796</v>
      </c>
      <c r="IF7" t="s">
        <v>796</v>
      </c>
      <c r="IG7" t="s">
        <v>796</v>
      </c>
      <c r="IH7" t="s">
        <v>796</v>
      </c>
      <c r="II7" t="s">
        <v>796</v>
      </c>
      <c r="IJ7" t="s">
        <v>796</v>
      </c>
      <c r="IK7" t="s">
        <v>796</v>
      </c>
      <c r="IL7" t="s">
        <v>796</v>
      </c>
      <c r="IM7" t="s">
        <v>796</v>
      </c>
      <c r="IN7" t="s">
        <v>796</v>
      </c>
      <c r="IO7" t="s">
        <v>796</v>
      </c>
      <c r="IP7" t="s">
        <v>796</v>
      </c>
      <c r="IQ7" t="s">
        <v>796</v>
      </c>
      <c r="IR7" t="s">
        <v>796</v>
      </c>
      <c r="IS7" t="s">
        <v>796</v>
      </c>
      <c r="IT7" t="s">
        <v>796</v>
      </c>
      <c r="IU7" t="s">
        <v>796</v>
      </c>
      <c r="IV7" t="s">
        <v>796</v>
      </c>
      <c r="IW7" t="s">
        <v>796</v>
      </c>
      <c r="IX7" t="s">
        <v>796</v>
      </c>
      <c r="IY7" t="s">
        <v>796</v>
      </c>
      <c r="IZ7" t="s">
        <v>796</v>
      </c>
      <c r="JA7" t="s">
        <v>796</v>
      </c>
      <c r="JB7" t="s">
        <v>796</v>
      </c>
      <c r="JC7" t="s">
        <v>796</v>
      </c>
      <c r="JD7" t="s">
        <v>796</v>
      </c>
      <c r="JE7" t="s">
        <v>796</v>
      </c>
      <c r="JF7" t="s">
        <v>796</v>
      </c>
      <c r="JG7" t="s">
        <v>796</v>
      </c>
      <c r="JH7" t="s">
        <v>796</v>
      </c>
      <c r="JI7" t="s">
        <v>796</v>
      </c>
      <c r="JJ7" t="s">
        <v>796</v>
      </c>
      <c r="JK7" t="s">
        <v>796</v>
      </c>
      <c r="JL7" t="s">
        <v>796</v>
      </c>
      <c r="JM7" t="s">
        <v>796</v>
      </c>
      <c r="JN7" t="s">
        <v>796</v>
      </c>
      <c r="JO7" t="s">
        <v>796</v>
      </c>
      <c r="JP7" t="s">
        <v>796</v>
      </c>
      <c r="JQ7" t="s">
        <v>796</v>
      </c>
      <c r="JR7" t="s">
        <v>796</v>
      </c>
      <c r="JS7" t="s">
        <v>796</v>
      </c>
      <c r="JT7" t="s">
        <v>796</v>
      </c>
      <c r="JU7" t="s">
        <v>796</v>
      </c>
      <c r="JV7" t="s">
        <v>796</v>
      </c>
      <c r="JW7" t="s">
        <v>796</v>
      </c>
      <c r="JX7" t="s">
        <v>796</v>
      </c>
      <c r="JY7" t="s">
        <v>796</v>
      </c>
      <c r="JZ7" t="s">
        <v>796</v>
      </c>
      <c r="KA7" t="s">
        <v>796</v>
      </c>
      <c r="KB7" t="s">
        <v>796</v>
      </c>
      <c r="KC7" t="s">
        <v>796</v>
      </c>
      <c r="KD7" t="s">
        <v>796</v>
      </c>
      <c r="KE7" t="s">
        <v>796</v>
      </c>
      <c r="KF7" t="s">
        <v>796</v>
      </c>
    </row>
    <row r="8" spans="1:292" x14ac:dyDescent="0.2">
      <c r="A8" t="s">
        <v>304</v>
      </c>
      <c r="B8" t="s">
        <v>298</v>
      </c>
      <c r="C8" t="s">
        <v>4</v>
      </c>
      <c r="D8" t="s">
        <v>8</v>
      </c>
      <c r="E8" s="30">
        <v>49</v>
      </c>
      <c r="F8" t="s">
        <v>20</v>
      </c>
      <c r="G8" t="s">
        <v>10</v>
      </c>
      <c r="H8" t="s">
        <v>11</v>
      </c>
      <c r="I8" t="s">
        <v>215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5</v>
      </c>
      <c r="P8" t="s">
        <v>5</v>
      </c>
      <c r="Q8" t="s">
        <v>4</v>
      </c>
      <c r="R8" t="s">
        <v>4</v>
      </c>
      <c r="S8" t="s">
        <v>4</v>
      </c>
      <c r="T8" t="s">
        <v>3</v>
      </c>
      <c r="U8" t="s">
        <v>4</v>
      </c>
      <c r="V8" t="s">
        <v>5</v>
      </c>
      <c r="W8" t="s">
        <v>26</v>
      </c>
      <c r="X8" t="s">
        <v>105</v>
      </c>
      <c r="Y8" t="s">
        <v>5</v>
      </c>
      <c r="Z8" t="s">
        <v>6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5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5</v>
      </c>
      <c r="AQ8" t="s">
        <v>4</v>
      </c>
      <c r="AR8" t="s">
        <v>4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2</v>
      </c>
      <c r="BH8" t="s">
        <v>2</v>
      </c>
      <c r="BI8" t="s">
        <v>2</v>
      </c>
      <c r="BJ8" t="s">
        <v>2</v>
      </c>
      <c r="BK8" t="s">
        <v>4</v>
      </c>
      <c r="BL8" t="s">
        <v>5</v>
      </c>
      <c r="BM8" t="s">
        <v>5</v>
      </c>
      <c r="BN8" t="s">
        <v>4</v>
      </c>
      <c r="BO8" t="s">
        <v>4</v>
      </c>
      <c r="BP8" t="s">
        <v>2</v>
      </c>
      <c r="BQ8" t="s">
        <v>2</v>
      </c>
      <c r="BR8" t="s">
        <v>2</v>
      </c>
      <c r="BS8" t="s">
        <v>2</v>
      </c>
      <c r="BT8" t="s">
        <v>2</v>
      </c>
      <c r="BU8" t="s">
        <v>2</v>
      </c>
      <c r="BV8" t="s">
        <v>2</v>
      </c>
      <c r="BW8" t="s">
        <v>2</v>
      </c>
      <c r="BX8" t="s">
        <v>2</v>
      </c>
      <c r="BY8" t="s">
        <v>2</v>
      </c>
      <c r="BZ8" t="s">
        <v>2</v>
      </c>
      <c r="CA8" t="s">
        <v>2</v>
      </c>
      <c r="CB8" t="s">
        <v>2</v>
      </c>
      <c r="CC8" t="s">
        <v>2</v>
      </c>
      <c r="CD8" t="s">
        <v>2</v>
      </c>
      <c r="CE8" t="s">
        <v>2</v>
      </c>
      <c r="CF8" t="s">
        <v>2</v>
      </c>
      <c r="CG8" t="s">
        <v>2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123</v>
      </c>
      <c r="CQ8" t="s">
        <v>2</v>
      </c>
      <c r="CR8" t="s">
        <v>2</v>
      </c>
      <c r="CS8" t="s">
        <v>2</v>
      </c>
      <c r="CT8" t="s">
        <v>2</v>
      </c>
      <c r="CU8" t="s">
        <v>796</v>
      </c>
      <c r="CV8" t="s">
        <v>796</v>
      </c>
      <c r="CW8" t="s">
        <v>796</v>
      </c>
      <c r="CX8" t="s">
        <v>796</v>
      </c>
      <c r="CY8" t="s">
        <v>796</v>
      </c>
      <c r="CZ8" t="s">
        <v>796</v>
      </c>
      <c r="DA8" t="s">
        <v>796</v>
      </c>
      <c r="DB8" t="s">
        <v>796</v>
      </c>
      <c r="DC8" t="s">
        <v>796</v>
      </c>
      <c r="DD8" t="s">
        <v>796</v>
      </c>
      <c r="DE8" t="s">
        <v>796</v>
      </c>
      <c r="DF8" t="s">
        <v>796</v>
      </c>
      <c r="DG8" t="s">
        <v>796</v>
      </c>
      <c r="DH8" t="s">
        <v>796</v>
      </c>
      <c r="DI8" t="s">
        <v>796</v>
      </c>
      <c r="DJ8" t="s">
        <v>796</v>
      </c>
      <c r="DK8" t="s">
        <v>796</v>
      </c>
      <c r="DL8" t="s">
        <v>796</v>
      </c>
      <c r="DM8" t="s">
        <v>796</v>
      </c>
      <c r="DN8" t="s">
        <v>796</v>
      </c>
      <c r="DO8" t="s">
        <v>796</v>
      </c>
      <c r="DP8" t="s">
        <v>796</v>
      </c>
      <c r="DQ8" t="s">
        <v>796</v>
      </c>
      <c r="DR8" t="s">
        <v>796</v>
      </c>
      <c r="DS8" t="s">
        <v>796</v>
      </c>
      <c r="DT8" t="s">
        <v>796</v>
      </c>
      <c r="DU8" t="s">
        <v>796</v>
      </c>
      <c r="DV8" t="s">
        <v>796</v>
      </c>
      <c r="DW8" t="s">
        <v>796</v>
      </c>
      <c r="DX8" t="s">
        <v>796</v>
      </c>
      <c r="DY8" t="s">
        <v>796</v>
      </c>
      <c r="DZ8" t="s">
        <v>796</v>
      </c>
      <c r="EA8" t="s">
        <v>796</v>
      </c>
      <c r="EB8" t="s">
        <v>796</v>
      </c>
      <c r="EC8" t="s">
        <v>796</v>
      </c>
      <c r="ED8" t="s">
        <v>796</v>
      </c>
      <c r="EE8" t="s">
        <v>796</v>
      </c>
      <c r="EF8" t="s">
        <v>796</v>
      </c>
      <c r="EG8" t="s">
        <v>796</v>
      </c>
      <c r="EH8" t="s">
        <v>796</v>
      </c>
      <c r="EI8" t="s">
        <v>796</v>
      </c>
      <c r="EJ8" t="s">
        <v>796</v>
      </c>
      <c r="EK8" t="s">
        <v>796</v>
      </c>
      <c r="EL8" t="s">
        <v>796</v>
      </c>
      <c r="EM8" t="s">
        <v>796</v>
      </c>
      <c r="EN8" t="s">
        <v>796</v>
      </c>
      <c r="EO8" t="s">
        <v>796</v>
      </c>
      <c r="EP8" t="s">
        <v>796</v>
      </c>
      <c r="EQ8" t="s">
        <v>796</v>
      </c>
      <c r="ER8" t="s">
        <v>796</v>
      </c>
      <c r="ES8" t="s">
        <v>796</v>
      </c>
      <c r="ET8" t="s">
        <v>796</v>
      </c>
      <c r="EU8" t="s">
        <v>796</v>
      </c>
      <c r="EV8" t="s">
        <v>796</v>
      </c>
      <c r="EW8" t="s">
        <v>796</v>
      </c>
      <c r="EX8" t="s">
        <v>796</v>
      </c>
      <c r="EY8" t="s">
        <v>796</v>
      </c>
      <c r="EZ8" t="s">
        <v>796</v>
      </c>
      <c r="FA8" t="s">
        <v>796</v>
      </c>
      <c r="FB8" t="s">
        <v>796</v>
      </c>
      <c r="FC8" t="s">
        <v>796</v>
      </c>
      <c r="FD8" t="s">
        <v>796</v>
      </c>
      <c r="FE8" t="s">
        <v>796</v>
      </c>
      <c r="FF8" t="s">
        <v>796</v>
      </c>
      <c r="FG8" t="s">
        <v>796</v>
      </c>
      <c r="FH8" t="s">
        <v>796</v>
      </c>
      <c r="FI8" t="s">
        <v>796</v>
      </c>
      <c r="FJ8" t="s">
        <v>796</v>
      </c>
      <c r="FK8" t="s">
        <v>796</v>
      </c>
      <c r="FL8" t="s">
        <v>796</v>
      </c>
      <c r="FM8" t="s">
        <v>796</v>
      </c>
      <c r="FN8" t="s">
        <v>796</v>
      </c>
      <c r="FO8" t="s">
        <v>796</v>
      </c>
      <c r="FP8" t="s">
        <v>796</v>
      </c>
      <c r="FQ8" t="s">
        <v>796</v>
      </c>
      <c r="FR8" t="s">
        <v>796</v>
      </c>
      <c r="FS8" t="s">
        <v>796</v>
      </c>
      <c r="FT8" t="s">
        <v>796</v>
      </c>
      <c r="FU8" t="s">
        <v>796</v>
      </c>
      <c r="FV8" t="s">
        <v>796</v>
      </c>
      <c r="FW8" t="s">
        <v>796</v>
      </c>
      <c r="FX8" t="s">
        <v>796</v>
      </c>
      <c r="FY8" t="s">
        <v>796</v>
      </c>
      <c r="FZ8" t="s">
        <v>796</v>
      </c>
      <c r="GA8" t="s">
        <v>796</v>
      </c>
      <c r="GB8" t="s">
        <v>796</v>
      </c>
      <c r="GC8" t="s">
        <v>796</v>
      </c>
      <c r="GD8" t="s">
        <v>796</v>
      </c>
      <c r="GE8" t="s">
        <v>796</v>
      </c>
      <c r="GF8" t="s">
        <v>796</v>
      </c>
      <c r="GG8" t="s">
        <v>796</v>
      </c>
      <c r="GH8" t="s">
        <v>796</v>
      </c>
      <c r="GI8" t="s">
        <v>796</v>
      </c>
      <c r="GJ8" t="s">
        <v>796</v>
      </c>
      <c r="GK8" t="s">
        <v>796</v>
      </c>
      <c r="GL8" t="s">
        <v>796</v>
      </c>
      <c r="GM8" t="s">
        <v>796</v>
      </c>
      <c r="GN8" t="s">
        <v>796</v>
      </c>
      <c r="GO8" t="s">
        <v>796</v>
      </c>
      <c r="GP8" t="s">
        <v>796</v>
      </c>
      <c r="GQ8" t="s">
        <v>796</v>
      </c>
      <c r="GR8" t="s">
        <v>796</v>
      </c>
      <c r="GS8" t="s">
        <v>796</v>
      </c>
      <c r="GT8" t="s">
        <v>796</v>
      </c>
      <c r="GU8" t="s">
        <v>796</v>
      </c>
      <c r="GV8" t="s">
        <v>796</v>
      </c>
      <c r="GW8" t="s">
        <v>796</v>
      </c>
      <c r="GX8" t="s">
        <v>796</v>
      </c>
      <c r="GY8" t="s">
        <v>796</v>
      </c>
      <c r="GZ8" t="s">
        <v>796</v>
      </c>
      <c r="HA8" t="s">
        <v>796</v>
      </c>
      <c r="HB8" t="s">
        <v>796</v>
      </c>
      <c r="HC8" t="s">
        <v>796</v>
      </c>
      <c r="HD8" t="s">
        <v>796</v>
      </c>
      <c r="HE8" t="s">
        <v>796</v>
      </c>
      <c r="HF8" t="s">
        <v>796</v>
      </c>
      <c r="HG8" t="s">
        <v>796</v>
      </c>
      <c r="HH8" t="s">
        <v>796</v>
      </c>
      <c r="HI8" t="s">
        <v>796</v>
      </c>
      <c r="HJ8" t="s">
        <v>796</v>
      </c>
      <c r="HK8" t="s">
        <v>796</v>
      </c>
      <c r="HL8" t="s">
        <v>796</v>
      </c>
      <c r="HM8" t="s">
        <v>796</v>
      </c>
      <c r="HN8" t="s">
        <v>796</v>
      </c>
      <c r="HO8" t="s">
        <v>796</v>
      </c>
      <c r="HP8" t="s">
        <v>796</v>
      </c>
      <c r="HQ8" t="s">
        <v>796</v>
      </c>
      <c r="HR8" t="s">
        <v>796</v>
      </c>
      <c r="HS8" t="s">
        <v>796</v>
      </c>
      <c r="HT8" t="s">
        <v>796</v>
      </c>
      <c r="HU8" t="s">
        <v>796</v>
      </c>
      <c r="HV8" t="s">
        <v>796</v>
      </c>
      <c r="HW8" t="s">
        <v>796</v>
      </c>
      <c r="HX8" t="s">
        <v>796</v>
      </c>
      <c r="HY8" t="s">
        <v>796</v>
      </c>
      <c r="HZ8" t="s">
        <v>796</v>
      </c>
      <c r="IA8" t="s">
        <v>796</v>
      </c>
      <c r="IB8" t="s">
        <v>796</v>
      </c>
      <c r="IC8" t="s">
        <v>796</v>
      </c>
      <c r="ID8" t="s">
        <v>796</v>
      </c>
      <c r="IE8" t="s">
        <v>796</v>
      </c>
      <c r="IF8" t="s">
        <v>796</v>
      </c>
      <c r="IG8" t="s">
        <v>796</v>
      </c>
      <c r="IH8" t="s">
        <v>796</v>
      </c>
      <c r="II8" t="s">
        <v>796</v>
      </c>
      <c r="IJ8" t="s">
        <v>796</v>
      </c>
      <c r="IK8" t="s">
        <v>796</v>
      </c>
      <c r="IL8" t="s">
        <v>796</v>
      </c>
      <c r="IM8" t="s">
        <v>796</v>
      </c>
      <c r="IN8" t="s">
        <v>796</v>
      </c>
      <c r="IO8" t="s">
        <v>796</v>
      </c>
      <c r="IP8" t="s">
        <v>796</v>
      </c>
      <c r="IQ8" t="s">
        <v>796</v>
      </c>
      <c r="IR8" t="s">
        <v>796</v>
      </c>
      <c r="IS8" t="s">
        <v>796</v>
      </c>
      <c r="IT8" t="s">
        <v>796</v>
      </c>
      <c r="IU8" t="s">
        <v>796</v>
      </c>
      <c r="IV8" t="s">
        <v>796</v>
      </c>
      <c r="IW8" t="s">
        <v>796</v>
      </c>
      <c r="IX8" t="s">
        <v>796</v>
      </c>
      <c r="IY8" t="s">
        <v>796</v>
      </c>
      <c r="IZ8" t="s">
        <v>796</v>
      </c>
      <c r="JA8" t="s">
        <v>796</v>
      </c>
      <c r="JB8" t="s">
        <v>796</v>
      </c>
      <c r="JC8" t="s">
        <v>796</v>
      </c>
      <c r="JD8" t="s">
        <v>796</v>
      </c>
      <c r="JE8" t="s">
        <v>796</v>
      </c>
      <c r="JF8" t="s">
        <v>796</v>
      </c>
      <c r="JG8" t="s">
        <v>796</v>
      </c>
      <c r="JH8" t="s">
        <v>796</v>
      </c>
      <c r="JI8" t="s">
        <v>796</v>
      </c>
      <c r="JJ8" t="s">
        <v>796</v>
      </c>
      <c r="JK8" t="s">
        <v>796</v>
      </c>
      <c r="JL8" t="s">
        <v>796</v>
      </c>
      <c r="JM8" t="s">
        <v>796</v>
      </c>
      <c r="JN8" t="s">
        <v>796</v>
      </c>
      <c r="JO8" t="s">
        <v>796</v>
      </c>
      <c r="JP8" t="s">
        <v>796</v>
      </c>
      <c r="JQ8" t="s">
        <v>796</v>
      </c>
      <c r="JR8" t="s">
        <v>796</v>
      </c>
      <c r="JS8" t="s">
        <v>796</v>
      </c>
      <c r="JT8" t="s">
        <v>796</v>
      </c>
      <c r="JU8" t="s">
        <v>796</v>
      </c>
      <c r="JV8" t="s">
        <v>796</v>
      </c>
      <c r="JW8" t="s">
        <v>796</v>
      </c>
      <c r="JX8" t="s">
        <v>796</v>
      </c>
      <c r="JY8" t="s">
        <v>796</v>
      </c>
      <c r="JZ8" t="s">
        <v>796</v>
      </c>
      <c r="KA8" t="s">
        <v>796</v>
      </c>
      <c r="KB8" t="s">
        <v>796</v>
      </c>
      <c r="KC8" t="s">
        <v>796</v>
      </c>
      <c r="KD8" t="s">
        <v>796</v>
      </c>
      <c r="KE8" t="s">
        <v>796</v>
      </c>
      <c r="KF8" t="s">
        <v>796</v>
      </c>
    </row>
    <row r="9" spans="1:292" x14ac:dyDescent="0.2">
      <c r="A9" t="s">
        <v>305</v>
      </c>
      <c r="B9" t="s">
        <v>298</v>
      </c>
      <c r="C9" t="s">
        <v>4</v>
      </c>
      <c r="D9" t="s">
        <v>8</v>
      </c>
      <c r="E9" s="30">
        <v>51</v>
      </c>
      <c r="F9" t="s">
        <v>20</v>
      </c>
      <c r="G9" t="s">
        <v>254</v>
      </c>
      <c r="H9" t="s">
        <v>22</v>
      </c>
      <c r="I9" t="s">
        <v>215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5</v>
      </c>
      <c r="P9" t="s">
        <v>4</v>
      </c>
      <c r="Q9" t="s">
        <v>4</v>
      </c>
      <c r="R9" t="s">
        <v>4</v>
      </c>
      <c r="S9" t="s">
        <v>4</v>
      </c>
      <c r="T9" t="s">
        <v>3</v>
      </c>
      <c r="U9" t="s">
        <v>4</v>
      </c>
      <c r="V9" t="s">
        <v>5</v>
      </c>
      <c r="W9" t="s">
        <v>26</v>
      </c>
      <c r="X9" t="s">
        <v>105</v>
      </c>
      <c r="Y9" t="s">
        <v>5</v>
      </c>
      <c r="Z9" t="s">
        <v>6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5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5</v>
      </c>
      <c r="AQ9" t="s">
        <v>4</v>
      </c>
      <c r="AR9" t="s">
        <v>4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t="s">
        <v>2</v>
      </c>
      <c r="BP9" t="s">
        <v>2</v>
      </c>
      <c r="BQ9" t="s">
        <v>2</v>
      </c>
      <c r="BR9" t="s">
        <v>2</v>
      </c>
      <c r="BS9" t="s">
        <v>2</v>
      </c>
      <c r="BT9" t="s">
        <v>2</v>
      </c>
      <c r="BU9" t="s">
        <v>2</v>
      </c>
      <c r="BV9" t="s">
        <v>2</v>
      </c>
      <c r="BW9" t="s">
        <v>2</v>
      </c>
      <c r="BX9" t="s">
        <v>2</v>
      </c>
      <c r="BY9" t="s">
        <v>2</v>
      </c>
      <c r="BZ9" t="s">
        <v>2</v>
      </c>
      <c r="CA9" t="s">
        <v>2</v>
      </c>
      <c r="CB9" t="s">
        <v>2</v>
      </c>
      <c r="CC9" t="s">
        <v>2</v>
      </c>
      <c r="CD9" t="s">
        <v>2</v>
      </c>
      <c r="CE9" t="s">
        <v>2</v>
      </c>
      <c r="CF9" t="s">
        <v>2</v>
      </c>
      <c r="CG9" t="s">
        <v>2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123</v>
      </c>
      <c r="CQ9" t="s">
        <v>2</v>
      </c>
      <c r="CR9" t="s">
        <v>2</v>
      </c>
      <c r="CS9" t="s">
        <v>2</v>
      </c>
      <c r="CT9" t="s">
        <v>2</v>
      </c>
      <c r="CU9" t="s">
        <v>298</v>
      </c>
      <c r="CV9" t="s">
        <v>4</v>
      </c>
      <c r="CW9" s="30">
        <v>52</v>
      </c>
      <c r="CX9" t="s">
        <v>20</v>
      </c>
      <c r="CY9" t="s">
        <v>4</v>
      </c>
      <c r="CZ9" t="s">
        <v>4</v>
      </c>
      <c r="DA9" t="s">
        <v>4</v>
      </c>
      <c r="DB9" t="s">
        <v>4</v>
      </c>
      <c r="DC9" t="s">
        <v>5</v>
      </c>
      <c r="DD9" t="s">
        <v>5</v>
      </c>
      <c r="DE9" t="s">
        <v>4</v>
      </c>
      <c r="DF9" t="s">
        <v>4</v>
      </c>
      <c r="DG9" t="s">
        <v>4</v>
      </c>
      <c r="DH9" t="s">
        <v>4</v>
      </c>
      <c r="DI9" t="s">
        <v>90</v>
      </c>
      <c r="DJ9" t="s">
        <v>4</v>
      </c>
      <c r="DK9" t="s">
        <v>4</v>
      </c>
      <c r="DL9" t="s">
        <v>2</v>
      </c>
      <c r="DM9" t="s">
        <v>2</v>
      </c>
      <c r="DN9" t="s">
        <v>5</v>
      </c>
      <c r="DO9" t="s">
        <v>523</v>
      </c>
      <c r="DP9" t="s">
        <v>4</v>
      </c>
      <c r="DQ9" t="s">
        <v>4</v>
      </c>
      <c r="DR9" t="s">
        <v>4</v>
      </c>
      <c r="DS9" t="s">
        <v>4</v>
      </c>
      <c r="DT9" t="s">
        <v>4</v>
      </c>
      <c r="DU9" t="s">
        <v>4</v>
      </c>
      <c r="DV9" t="s">
        <v>4</v>
      </c>
      <c r="DW9" t="s">
        <v>4</v>
      </c>
      <c r="DX9" t="s">
        <v>4</v>
      </c>
      <c r="DY9" t="s">
        <v>4</v>
      </c>
      <c r="DZ9" t="s">
        <v>4</v>
      </c>
      <c r="EA9" t="s">
        <v>4</v>
      </c>
      <c r="EB9" t="s">
        <v>4</v>
      </c>
      <c r="EC9" t="s">
        <v>4</v>
      </c>
      <c r="ED9" t="s">
        <v>4</v>
      </c>
      <c r="EE9" t="s">
        <v>5</v>
      </c>
      <c r="EF9" t="s">
        <v>4</v>
      </c>
      <c r="EG9" t="s">
        <v>4</v>
      </c>
      <c r="EH9" t="s">
        <v>2</v>
      </c>
      <c r="EI9" t="s">
        <v>2</v>
      </c>
      <c r="EJ9" t="s">
        <v>2</v>
      </c>
      <c r="EK9" t="s">
        <v>2</v>
      </c>
      <c r="EL9" t="s">
        <v>2</v>
      </c>
      <c r="EM9" t="s">
        <v>2</v>
      </c>
      <c r="EN9" t="s">
        <v>2</v>
      </c>
      <c r="EO9" t="s">
        <v>2</v>
      </c>
      <c r="EP9" t="s">
        <v>2</v>
      </c>
      <c r="EQ9" t="s">
        <v>2</v>
      </c>
      <c r="ER9" t="s">
        <v>2</v>
      </c>
      <c r="ES9" t="s">
        <v>2</v>
      </c>
      <c r="ET9" t="s">
        <v>2</v>
      </c>
      <c r="EU9" t="s">
        <v>2</v>
      </c>
      <c r="EV9" t="s">
        <v>2</v>
      </c>
      <c r="EW9" t="s">
        <v>2</v>
      </c>
      <c r="EX9" t="s">
        <v>2</v>
      </c>
      <c r="EY9" t="s">
        <v>2</v>
      </c>
      <c r="EZ9" t="s">
        <v>2</v>
      </c>
      <c r="FA9" t="s">
        <v>2</v>
      </c>
      <c r="FB9" t="s">
        <v>2</v>
      </c>
      <c r="FC9" t="s">
        <v>2</v>
      </c>
      <c r="FD9" t="s">
        <v>2</v>
      </c>
      <c r="FE9" t="s">
        <v>2</v>
      </c>
      <c r="FF9" t="s">
        <v>2</v>
      </c>
      <c r="FG9" t="s">
        <v>2</v>
      </c>
      <c r="FH9" t="s">
        <v>2</v>
      </c>
      <c r="FI9" t="s">
        <v>2</v>
      </c>
      <c r="FJ9" t="s">
        <v>2</v>
      </c>
      <c r="FK9" t="s">
        <v>2</v>
      </c>
      <c r="FL9" t="s">
        <v>2</v>
      </c>
      <c r="FM9" t="s">
        <v>2</v>
      </c>
      <c r="FN9" t="s">
        <v>2</v>
      </c>
      <c r="FO9" t="s">
        <v>2</v>
      </c>
      <c r="FP9" t="s">
        <v>2</v>
      </c>
      <c r="FQ9" t="s">
        <v>2</v>
      </c>
      <c r="FR9" t="s">
        <v>2</v>
      </c>
      <c r="FS9" t="s">
        <v>2</v>
      </c>
      <c r="FT9" t="s">
        <v>2</v>
      </c>
      <c r="FU9" t="s">
        <v>2</v>
      </c>
      <c r="FV9" t="s">
        <v>2</v>
      </c>
      <c r="FW9" t="s">
        <v>2</v>
      </c>
      <c r="FX9" t="s">
        <v>2</v>
      </c>
      <c r="FY9" t="s">
        <v>2</v>
      </c>
      <c r="FZ9" t="s">
        <v>2</v>
      </c>
      <c r="GA9" t="s">
        <v>2</v>
      </c>
      <c r="GB9" t="s">
        <v>2</v>
      </c>
      <c r="GC9" t="s">
        <v>2</v>
      </c>
      <c r="GD9" t="s">
        <v>2</v>
      </c>
      <c r="GE9" t="s">
        <v>123</v>
      </c>
      <c r="GF9" t="s">
        <v>796</v>
      </c>
      <c r="GG9" t="s">
        <v>796</v>
      </c>
      <c r="GH9" t="s">
        <v>796</v>
      </c>
      <c r="GI9" t="s">
        <v>796</v>
      </c>
      <c r="GJ9" t="s">
        <v>796</v>
      </c>
      <c r="GK9" t="s">
        <v>796</v>
      </c>
      <c r="GL9" t="s">
        <v>796</v>
      </c>
      <c r="GM9" t="s">
        <v>5</v>
      </c>
      <c r="GN9" t="s">
        <v>796</v>
      </c>
      <c r="GO9" t="s">
        <v>796</v>
      </c>
      <c r="GP9" t="s">
        <v>796</v>
      </c>
      <c r="GQ9" t="s">
        <v>796</v>
      </c>
      <c r="GR9" t="s">
        <v>796</v>
      </c>
      <c r="GS9" t="s">
        <v>796</v>
      </c>
      <c r="GT9" t="s">
        <v>796</v>
      </c>
      <c r="GU9" t="s">
        <v>796</v>
      </c>
      <c r="GV9" t="s">
        <v>796</v>
      </c>
      <c r="GW9" t="s">
        <v>796</v>
      </c>
      <c r="GX9" t="s">
        <v>796</v>
      </c>
      <c r="GY9" t="s">
        <v>796</v>
      </c>
      <c r="GZ9" t="s">
        <v>796</v>
      </c>
      <c r="HA9" t="s">
        <v>796</v>
      </c>
      <c r="HB9" t="s">
        <v>796</v>
      </c>
      <c r="HC9" t="s">
        <v>796</v>
      </c>
      <c r="HD9" t="s">
        <v>796</v>
      </c>
      <c r="HE9" t="s">
        <v>796</v>
      </c>
      <c r="HF9" t="s">
        <v>796</v>
      </c>
      <c r="HG9" t="s">
        <v>796</v>
      </c>
      <c r="HH9" t="s">
        <v>796</v>
      </c>
      <c r="HI9" t="s">
        <v>796</v>
      </c>
      <c r="HJ9" t="s">
        <v>796</v>
      </c>
      <c r="HK9" t="s">
        <v>796</v>
      </c>
      <c r="HL9" t="s">
        <v>796</v>
      </c>
      <c r="HM9" t="s">
        <v>796</v>
      </c>
      <c r="HN9" t="s">
        <v>796</v>
      </c>
      <c r="HO9" t="s">
        <v>796</v>
      </c>
      <c r="HP9" t="s">
        <v>796</v>
      </c>
      <c r="HQ9" t="s">
        <v>796</v>
      </c>
      <c r="HR9" t="s">
        <v>796</v>
      </c>
      <c r="HS9" t="s">
        <v>796</v>
      </c>
      <c r="HT9" t="s">
        <v>796</v>
      </c>
      <c r="HU9" t="s">
        <v>796</v>
      </c>
      <c r="HV9" t="s">
        <v>796</v>
      </c>
      <c r="HW9" t="s">
        <v>796</v>
      </c>
      <c r="HX9" t="s">
        <v>796</v>
      </c>
      <c r="HY9" t="s">
        <v>796</v>
      </c>
      <c r="HZ9" t="s">
        <v>796</v>
      </c>
      <c r="IA9" t="s">
        <v>796</v>
      </c>
      <c r="IB9" t="s">
        <v>796</v>
      </c>
      <c r="IC9" t="s">
        <v>796</v>
      </c>
      <c r="ID9" t="s">
        <v>796</v>
      </c>
      <c r="IE9" t="s">
        <v>796</v>
      </c>
      <c r="IF9" t="s">
        <v>796</v>
      </c>
      <c r="IG9" t="s">
        <v>796</v>
      </c>
      <c r="IH9" t="s">
        <v>796</v>
      </c>
      <c r="II9" t="s">
        <v>796</v>
      </c>
      <c r="IJ9" t="s">
        <v>796</v>
      </c>
      <c r="IK9" t="s">
        <v>796</v>
      </c>
      <c r="IL9" t="s">
        <v>796</v>
      </c>
      <c r="IM9" t="s">
        <v>796</v>
      </c>
      <c r="IN9" t="s">
        <v>796</v>
      </c>
      <c r="IO9" t="s">
        <v>796</v>
      </c>
      <c r="IP9" t="s">
        <v>796</v>
      </c>
      <c r="IQ9" t="s">
        <v>796</v>
      </c>
      <c r="IR9" t="s">
        <v>796</v>
      </c>
      <c r="IS9" t="s">
        <v>796</v>
      </c>
      <c r="IT9" t="s">
        <v>796</v>
      </c>
      <c r="IU9" t="s">
        <v>796</v>
      </c>
      <c r="IV9" t="s">
        <v>796</v>
      </c>
      <c r="IW9" t="s">
        <v>796</v>
      </c>
      <c r="IX9" t="s">
        <v>796</v>
      </c>
      <c r="IY9" t="s">
        <v>796</v>
      </c>
      <c r="IZ9" t="s">
        <v>796</v>
      </c>
      <c r="JA9" t="s">
        <v>796</v>
      </c>
      <c r="JB9" t="s">
        <v>796</v>
      </c>
      <c r="JC9" t="s">
        <v>796</v>
      </c>
      <c r="JD9" t="s">
        <v>796</v>
      </c>
      <c r="JE9" t="s">
        <v>796</v>
      </c>
      <c r="JF9" t="s">
        <v>796</v>
      </c>
      <c r="JG9" t="s">
        <v>796</v>
      </c>
      <c r="JH9" t="s">
        <v>796</v>
      </c>
      <c r="JI9" t="s">
        <v>796</v>
      </c>
      <c r="JJ9" t="s">
        <v>796</v>
      </c>
      <c r="JK9" t="s">
        <v>796</v>
      </c>
      <c r="JL9" t="s">
        <v>796</v>
      </c>
      <c r="JM9" t="s">
        <v>796</v>
      </c>
      <c r="JN9" t="s">
        <v>796</v>
      </c>
      <c r="JO9" t="s">
        <v>796</v>
      </c>
      <c r="JP9" t="s">
        <v>796</v>
      </c>
      <c r="JQ9" t="s">
        <v>796</v>
      </c>
      <c r="JR9" t="s">
        <v>796</v>
      </c>
      <c r="JS9" t="s">
        <v>796</v>
      </c>
      <c r="JT9" t="s">
        <v>796</v>
      </c>
      <c r="JU9" t="s">
        <v>796</v>
      </c>
      <c r="JV9" t="s">
        <v>796</v>
      </c>
      <c r="JW9" t="s">
        <v>796</v>
      </c>
      <c r="JX9" t="s">
        <v>796</v>
      </c>
      <c r="JY9" t="s">
        <v>796</v>
      </c>
      <c r="JZ9" t="s">
        <v>796</v>
      </c>
      <c r="KA9" t="s">
        <v>796</v>
      </c>
      <c r="KB9" t="s">
        <v>796</v>
      </c>
      <c r="KC9" t="s">
        <v>796</v>
      </c>
      <c r="KD9" t="s">
        <v>796</v>
      </c>
      <c r="KE9" t="s">
        <v>796</v>
      </c>
      <c r="KF9" t="s">
        <v>796</v>
      </c>
    </row>
    <row r="10" spans="1:292" x14ac:dyDescent="0.2">
      <c r="A10" t="s">
        <v>306</v>
      </c>
      <c r="B10" t="s">
        <v>298</v>
      </c>
      <c r="C10" t="s">
        <v>4</v>
      </c>
      <c r="D10" t="s">
        <v>19</v>
      </c>
      <c r="E10" s="30">
        <v>21</v>
      </c>
      <c r="F10" t="s">
        <v>20</v>
      </c>
      <c r="G10" t="s">
        <v>10</v>
      </c>
      <c r="H10" t="s">
        <v>40</v>
      </c>
      <c r="I10" t="s">
        <v>215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5</v>
      </c>
      <c r="P10" t="s">
        <v>4</v>
      </c>
      <c r="Q10" t="s">
        <v>4</v>
      </c>
      <c r="R10" t="s">
        <v>4</v>
      </c>
      <c r="S10" t="s">
        <v>4</v>
      </c>
      <c r="T10" t="s">
        <v>3</v>
      </c>
      <c r="U10" t="s">
        <v>4</v>
      </c>
      <c r="V10" t="s">
        <v>4</v>
      </c>
      <c r="W10" t="s">
        <v>17</v>
      </c>
      <c r="X10" t="s">
        <v>2</v>
      </c>
      <c r="Y10" t="s">
        <v>5</v>
      </c>
      <c r="Z10" t="s">
        <v>6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5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5</v>
      </c>
      <c r="AQ10" t="s">
        <v>4</v>
      </c>
      <c r="AR10" t="s">
        <v>4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 t="s">
        <v>2</v>
      </c>
      <c r="BO10" t="s">
        <v>2</v>
      </c>
      <c r="BP10" t="s">
        <v>2</v>
      </c>
      <c r="BQ10" t="s">
        <v>2</v>
      </c>
      <c r="BR10" t="s">
        <v>2</v>
      </c>
      <c r="BS10" t="s">
        <v>2</v>
      </c>
      <c r="BT10" t="s">
        <v>2</v>
      </c>
      <c r="BU10" t="s">
        <v>2</v>
      </c>
      <c r="BV10" t="s">
        <v>2</v>
      </c>
      <c r="BW10" t="s">
        <v>2</v>
      </c>
      <c r="BX10" t="s">
        <v>2</v>
      </c>
      <c r="BY10" t="s">
        <v>2</v>
      </c>
      <c r="BZ10" t="s">
        <v>2</v>
      </c>
      <c r="CA10" t="s">
        <v>2</v>
      </c>
      <c r="CB10" t="s">
        <v>2</v>
      </c>
      <c r="CC10" t="s">
        <v>2</v>
      </c>
      <c r="CD10" t="s">
        <v>2</v>
      </c>
      <c r="CE10" t="s">
        <v>2</v>
      </c>
      <c r="CF10" t="s">
        <v>2</v>
      </c>
      <c r="CG10" t="s">
        <v>2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285</v>
      </c>
      <c r="CQ10" t="s">
        <v>2</v>
      </c>
      <c r="CR10" t="s">
        <v>2</v>
      </c>
      <c r="CS10" t="s">
        <v>2</v>
      </c>
      <c r="CT10" t="s">
        <v>2</v>
      </c>
      <c r="CU10" t="s">
        <v>298</v>
      </c>
      <c r="CV10" t="s">
        <v>4</v>
      </c>
      <c r="CW10" s="30">
        <v>22</v>
      </c>
      <c r="CX10" t="s">
        <v>20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5</v>
      </c>
      <c r="DE10" t="s">
        <v>4</v>
      </c>
      <c r="DF10" t="s">
        <v>4</v>
      </c>
      <c r="DG10" t="s">
        <v>4</v>
      </c>
      <c r="DH10" t="s">
        <v>4</v>
      </c>
      <c r="DI10" t="s">
        <v>69</v>
      </c>
      <c r="DJ10" t="s">
        <v>4</v>
      </c>
      <c r="DK10" t="s">
        <v>4</v>
      </c>
      <c r="DL10" t="s">
        <v>2</v>
      </c>
      <c r="DM10" t="s">
        <v>2</v>
      </c>
      <c r="DN10" t="s">
        <v>5</v>
      </c>
      <c r="DO10" t="s">
        <v>523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5</v>
      </c>
      <c r="EF10" t="s">
        <v>4</v>
      </c>
      <c r="EG10" t="s">
        <v>4</v>
      </c>
      <c r="EH10" t="s">
        <v>2</v>
      </c>
      <c r="EI10" t="s">
        <v>2</v>
      </c>
      <c r="EJ10" t="s">
        <v>2</v>
      </c>
      <c r="EK10" t="s">
        <v>2</v>
      </c>
      <c r="EL10" t="s">
        <v>2</v>
      </c>
      <c r="EM10" t="s">
        <v>2</v>
      </c>
      <c r="EN10" t="s">
        <v>2</v>
      </c>
      <c r="EO10" t="s">
        <v>2</v>
      </c>
      <c r="EP10" t="s">
        <v>2</v>
      </c>
      <c r="EQ10" t="s">
        <v>2</v>
      </c>
      <c r="ER10" t="s">
        <v>2</v>
      </c>
      <c r="ES10" t="s">
        <v>2</v>
      </c>
      <c r="ET10" t="s">
        <v>2</v>
      </c>
      <c r="EU10" t="s">
        <v>2</v>
      </c>
      <c r="EV10" t="s">
        <v>2</v>
      </c>
      <c r="EW10" t="s">
        <v>2</v>
      </c>
      <c r="EX10" t="s">
        <v>2</v>
      </c>
      <c r="EY10" t="s">
        <v>2</v>
      </c>
      <c r="EZ10" t="s">
        <v>2</v>
      </c>
      <c r="FA10" t="s">
        <v>2</v>
      </c>
      <c r="FB10" t="s">
        <v>2</v>
      </c>
      <c r="FC10" t="s">
        <v>2</v>
      </c>
      <c r="FD10" t="s">
        <v>2</v>
      </c>
      <c r="FE10" t="s">
        <v>2</v>
      </c>
      <c r="FF10" t="s">
        <v>2</v>
      </c>
      <c r="FG10" t="s">
        <v>2</v>
      </c>
      <c r="FH10" t="s">
        <v>2</v>
      </c>
      <c r="FI10" t="s">
        <v>2</v>
      </c>
      <c r="FJ10" t="s">
        <v>2</v>
      </c>
      <c r="FK10" t="s">
        <v>2</v>
      </c>
      <c r="FL10" t="s">
        <v>2</v>
      </c>
      <c r="FM10" t="s">
        <v>2</v>
      </c>
      <c r="FN10" t="s">
        <v>2</v>
      </c>
      <c r="FO10" t="s">
        <v>2</v>
      </c>
      <c r="FP10" t="s">
        <v>2</v>
      </c>
      <c r="FQ10" t="s">
        <v>2</v>
      </c>
      <c r="FR10" t="s">
        <v>2</v>
      </c>
      <c r="FS10" t="s">
        <v>2</v>
      </c>
      <c r="FT10" t="s">
        <v>2</v>
      </c>
      <c r="FU10" t="s">
        <v>2</v>
      </c>
      <c r="FV10" t="s">
        <v>2</v>
      </c>
      <c r="FW10" t="s">
        <v>2</v>
      </c>
      <c r="FX10" t="s">
        <v>2</v>
      </c>
      <c r="FY10" t="s">
        <v>2</v>
      </c>
      <c r="FZ10" t="s">
        <v>2</v>
      </c>
      <c r="GA10" t="s">
        <v>2</v>
      </c>
      <c r="GB10" t="s">
        <v>2</v>
      </c>
      <c r="GC10" t="s">
        <v>2</v>
      </c>
      <c r="GD10" t="s">
        <v>2</v>
      </c>
      <c r="GE10" t="s">
        <v>2</v>
      </c>
      <c r="GF10" t="s">
        <v>2</v>
      </c>
      <c r="GG10" t="s">
        <v>2</v>
      </c>
      <c r="GH10" t="s">
        <v>2</v>
      </c>
      <c r="GI10" t="s">
        <v>2</v>
      </c>
      <c r="GJ10" t="s">
        <v>2</v>
      </c>
      <c r="GK10" t="s">
        <v>2</v>
      </c>
      <c r="GL10" t="s">
        <v>2</v>
      </c>
      <c r="GM10" t="s">
        <v>2</v>
      </c>
      <c r="GN10" t="s">
        <v>796</v>
      </c>
      <c r="GO10" t="s">
        <v>796</v>
      </c>
      <c r="GP10" t="s">
        <v>796</v>
      </c>
      <c r="GQ10" t="s">
        <v>796</v>
      </c>
      <c r="GR10" t="s">
        <v>796</v>
      </c>
      <c r="GS10" t="s">
        <v>796</v>
      </c>
      <c r="GT10" t="s">
        <v>796</v>
      </c>
      <c r="GU10" t="s">
        <v>796</v>
      </c>
      <c r="GV10" t="s">
        <v>796</v>
      </c>
      <c r="GW10" t="s">
        <v>796</v>
      </c>
      <c r="GX10" t="s">
        <v>796</v>
      </c>
      <c r="GY10" t="s">
        <v>796</v>
      </c>
      <c r="GZ10" t="s">
        <v>796</v>
      </c>
      <c r="HA10" t="s">
        <v>796</v>
      </c>
      <c r="HB10" t="s">
        <v>796</v>
      </c>
      <c r="HC10" t="s">
        <v>796</v>
      </c>
      <c r="HD10" t="s">
        <v>796</v>
      </c>
      <c r="HE10" t="s">
        <v>796</v>
      </c>
      <c r="HF10" t="s">
        <v>796</v>
      </c>
      <c r="HG10" t="s">
        <v>796</v>
      </c>
      <c r="HH10" t="s">
        <v>796</v>
      </c>
      <c r="HI10" t="s">
        <v>796</v>
      </c>
      <c r="HJ10" t="s">
        <v>796</v>
      </c>
      <c r="HK10" t="s">
        <v>796</v>
      </c>
      <c r="HL10" t="s">
        <v>796</v>
      </c>
      <c r="HM10" t="s">
        <v>796</v>
      </c>
      <c r="HN10" t="s">
        <v>796</v>
      </c>
      <c r="HO10" t="s">
        <v>796</v>
      </c>
      <c r="HP10" t="s">
        <v>796</v>
      </c>
      <c r="HQ10" t="s">
        <v>796</v>
      </c>
      <c r="HR10" t="s">
        <v>796</v>
      </c>
      <c r="HS10" t="s">
        <v>796</v>
      </c>
      <c r="HT10" t="s">
        <v>796</v>
      </c>
      <c r="HU10" t="s">
        <v>796</v>
      </c>
      <c r="HV10" t="s">
        <v>796</v>
      </c>
      <c r="HW10" t="s">
        <v>796</v>
      </c>
      <c r="HX10" t="s">
        <v>796</v>
      </c>
      <c r="HY10" t="s">
        <v>796</v>
      </c>
      <c r="HZ10" t="s">
        <v>796</v>
      </c>
      <c r="IA10" t="s">
        <v>796</v>
      </c>
      <c r="IB10" t="s">
        <v>796</v>
      </c>
      <c r="IC10" t="s">
        <v>796</v>
      </c>
      <c r="ID10" t="s">
        <v>796</v>
      </c>
      <c r="IE10" t="s">
        <v>796</v>
      </c>
      <c r="IF10" t="s">
        <v>796</v>
      </c>
      <c r="IG10" t="s">
        <v>796</v>
      </c>
      <c r="IH10" t="s">
        <v>796</v>
      </c>
      <c r="II10" t="s">
        <v>796</v>
      </c>
      <c r="IJ10" t="s">
        <v>796</v>
      </c>
      <c r="IK10" t="s">
        <v>796</v>
      </c>
      <c r="IL10" t="s">
        <v>796</v>
      </c>
      <c r="IM10" t="s">
        <v>796</v>
      </c>
      <c r="IN10" t="s">
        <v>796</v>
      </c>
      <c r="IO10" t="s">
        <v>796</v>
      </c>
      <c r="IP10" t="s">
        <v>796</v>
      </c>
      <c r="IQ10" t="s">
        <v>796</v>
      </c>
      <c r="IR10" t="s">
        <v>796</v>
      </c>
      <c r="IS10" t="s">
        <v>796</v>
      </c>
      <c r="IT10" t="s">
        <v>796</v>
      </c>
      <c r="IU10" t="s">
        <v>796</v>
      </c>
      <c r="IV10" t="s">
        <v>796</v>
      </c>
      <c r="IW10" t="s">
        <v>796</v>
      </c>
      <c r="IX10" t="s">
        <v>796</v>
      </c>
      <c r="IY10" t="s">
        <v>796</v>
      </c>
      <c r="IZ10" t="s">
        <v>796</v>
      </c>
      <c r="JA10" t="s">
        <v>796</v>
      </c>
      <c r="JB10" t="s">
        <v>796</v>
      </c>
      <c r="JC10" t="s">
        <v>796</v>
      </c>
      <c r="JD10" t="s">
        <v>796</v>
      </c>
      <c r="JE10" t="s">
        <v>796</v>
      </c>
      <c r="JF10" t="s">
        <v>796</v>
      </c>
      <c r="JG10" t="s">
        <v>796</v>
      </c>
      <c r="JH10" t="s">
        <v>796</v>
      </c>
      <c r="JI10" t="s">
        <v>796</v>
      </c>
      <c r="JJ10" t="s">
        <v>796</v>
      </c>
      <c r="JK10" t="s">
        <v>796</v>
      </c>
      <c r="JL10" t="s">
        <v>796</v>
      </c>
      <c r="JM10" t="s">
        <v>796</v>
      </c>
      <c r="JN10" t="s">
        <v>796</v>
      </c>
      <c r="JO10" t="s">
        <v>796</v>
      </c>
      <c r="JP10" t="s">
        <v>796</v>
      </c>
      <c r="JQ10" t="s">
        <v>796</v>
      </c>
      <c r="JR10" t="s">
        <v>796</v>
      </c>
      <c r="JS10" t="s">
        <v>796</v>
      </c>
      <c r="JT10" t="s">
        <v>796</v>
      </c>
      <c r="JU10" t="s">
        <v>796</v>
      </c>
      <c r="JV10" t="s">
        <v>796</v>
      </c>
      <c r="JW10" t="s">
        <v>796</v>
      </c>
      <c r="JX10" t="s">
        <v>796</v>
      </c>
      <c r="JY10" t="s">
        <v>796</v>
      </c>
      <c r="JZ10" t="s">
        <v>796</v>
      </c>
      <c r="KA10" t="s">
        <v>796</v>
      </c>
      <c r="KB10" t="s">
        <v>796</v>
      </c>
      <c r="KC10" t="s">
        <v>796</v>
      </c>
      <c r="KD10" t="s">
        <v>796</v>
      </c>
      <c r="KE10" t="s">
        <v>796</v>
      </c>
      <c r="KF10" t="s">
        <v>796</v>
      </c>
    </row>
    <row r="11" spans="1:292" x14ac:dyDescent="0.2">
      <c r="A11" t="s">
        <v>307</v>
      </c>
      <c r="B11" t="s">
        <v>298</v>
      </c>
      <c r="C11" t="s">
        <v>4</v>
      </c>
      <c r="D11" t="s">
        <v>8</v>
      </c>
      <c r="E11" s="30">
        <v>25</v>
      </c>
      <c r="F11" t="s">
        <v>20</v>
      </c>
      <c r="G11" t="s">
        <v>10</v>
      </c>
      <c r="H11" t="s">
        <v>87</v>
      </c>
      <c r="I11" t="s">
        <v>215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5</v>
      </c>
      <c r="P11" t="s">
        <v>4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5</v>
      </c>
      <c r="W11" t="s">
        <v>17</v>
      </c>
      <c r="X11" t="s">
        <v>2</v>
      </c>
      <c r="Y11" t="s">
        <v>5</v>
      </c>
      <c r="Z11" t="s">
        <v>6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5</v>
      </c>
      <c r="AQ11" t="s">
        <v>4</v>
      </c>
      <c r="AR11" t="s">
        <v>4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 t="s">
        <v>2</v>
      </c>
      <c r="BB11" t="s">
        <v>2</v>
      </c>
      <c r="BC11" t="s">
        <v>2</v>
      </c>
      <c r="BD11" t="s">
        <v>2</v>
      </c>
      <c r="BE11" t="s">
        <v>2</v>
      </c>
      <c r="BF11" t="s">
        <v>2</v>
      </c>
      <c r="BG11" t="s">
        <v>2</v>
      </c>
      <c r="BH11" t="s">
        <v>2</v>
      </c>
      <c r="BI11" t="s">
        <v>2</v>
      </c>
      <c r="BJ11" t="s">
        <v>2</v>
      </c>
      <c r="BK11" t="s">
        <v>2</v>
      </c>
      <c r="BL11" t="s">
        <v>2</v>
      </c>
      <c r="BM11" t="s">
        <v>2</v>
      </c>
      <c r="BN11" t="s">
        <v>2</v>
      </c>
      <c r="BO11" t="s">
        <v>2</v>
      </c>
      <c r="BP11" t="s">
        <v>2</v>
      </c>
      <c r="BQ11" t="s">
        <v>2</v>
      </c>
      <c r="BR11" t="s">
        <v>2</v>
      </c>
      <c r="BS11" t="s">
        <v>2</v>
      </c>
      <c r="BT11" t="s">
        <v>2</v>
      </c>
      <c r="BU11" t="s">
        <v>2</v>
      </c>
      <c r="BV11" t="s">
        <v>2</v>
      </c>
      <c r="BW11" t="s">
        <v>2</v>
      </c>
      <c r="BX11" t="s">
        <v>2</v>
      </c>
      <c r="BY11" t="s">
        <v>2</v>
      </c>
      <c r="BZ11" t="s">
        <v>2</v>
      </c>
      <c r="CA11" t="s">
        <v>2</v>
      </c>
      <c r="CB11" t="s">
        <v>2</v>
      </c>
      <c r="CC11" t="s">
        <v>2</v>
      </c>
      <c r="CD11" t="s">
        <v>2</v>
      </c>
      <c r="CE11" t="s">
        <v>2</v>
      </c>
      <c r="CF11" t="s">
        <v>2</v>
      </c>
      <c r="CG11" t="s">
        <v>2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41</v>
      </c>
      <c r="CQ11" t="s">
        <v>2</v>
      </c>
      <c r="CR11" t="s">
        <v>2</v>
      </c>
      <c r="CS11" t="s">
        <v>2</v>
      </c>
      <c r="CT11" t="s">
        <v>2</v>
      </c>
      <c r="CU11" t="s">
        <v>298</v>
      </c>
      <c r="CV11" t="s">
        <v>4</v>
      </c>
      <c r="CW11" s="30">
        <v>26</v>
      </c>
      <c r="CX11" t="s">
        <v>20</v>
      </c>
      <c r="CY11" t="s">
        <v>4</v>
      </c>
      <c r="CZ11" t="s">
        <v>4</v>
      </c>
      <c r="DA11" t="s">
        <v>4</v>
      </c>
      <c r="DB11" t="s">
        <v>4</v>
      </c>
      <c r="DC11" t="s">
        <v>4</v>
      </c>
      <c r="DD11" t="s">
        <v>5</v>
      </c>
      <c r="DE11" t="s">
        <v>4</v>
      </c>
      <c r="DF11" t="s">
        <v>4</v>
      </c>
      <c r="DG11" t="s">
        <v>4</v>
      </c>
      <c r="DH11" t="s">
        <v>4</v>
      </c>
      <c r="DI11" t="s">
        <v>3</v>
      </c>
      <c r="DJ11" t="s">
        <v>4</v>
      </c>
      <c r="DK11" t="s">
        <v>4</v>
      </c>
      <c r="DL11" t="s">
        <v>2</v>
      </c>
      <c r="DM11" t="s">
        <v>2</v>
      </c>
      <c r="DN11" t="s">
        <v>5</v>
      </c>
      <c r="DO11" t="s">
        <v>22</v>
      </c>
      <c r="DP11" t="s">
        <v>4</v>
      </c>
      <c r="DQ11" t="s">
        <v>4</v>
      </c>
      <c r="DR11" t="s">
        <v>4</v>
      </c>
      <c r="DS11" t="s">
        <v>4</v>
      </c>
      <c r="DT11" t="s">
        <v>4</v>
      </c>
      <c r="DU11" t="s">
        <v>4</v>
      </c>
      <c r="DV11" t="s">
        <v>4</v>
      </c>
      <c r="DW11" t="s">
        <v>4</v>
      </c>
      <c r="DX11" t="s">
        <v>4</v>
      </c>
      <c r="DY11" t="s">
        <v>4</v>
      </c>
      <c r="DZ11" t="s">
        <v>4</v>
      </c>
      <c r="EA11" t="s">
        <v>4</v>
      </c>
      <c r="EB11" t="s">
        <v>4</v>
      </c>
      <c r="EC11" t="s">
        <v>4</v>
      </c>
      <c r="ED11" t="s">
        <v>4</v>
      </c>
      <c r="EE11" t="s">
        <v>5</v>
      </c>
      <c r="EF11" t="s">
        <v>4</v>
      </c>
      <c r="EG11" t="s">
        <v>4</v>
      </c>
      <c r="EH11" t="s">
        <v>2</v>
      </c>
      <c r="EI11" t="s">
        <v>2</v>
      </c>
      <c r="EJ11" t="s">
        <v>2</v>
      </c>
      <c r="EK11" t="s">
        <v>2</v>
      </c>
      <c r="EL11" t="s">
        <v>2</v>
      </c>
      <c r="EM11" t="s">
        <v>2</v>
      </c>
      <c r="EN11" t="s">
        <v>2</v>
      </c>
      <c r="EO11" t="s">
        <v>2</v>
      </c>
      <c r="EP11" t="s">
        <v>2</v>
      </c>
      <c r="EQ11" t="s">
        <v>2</v>
      </c>
      <c r="ER11" t="s">
        <v>2</v>
      </c>
      <c r="ES11" t="s">
        <v>2</v>
      </c>
      <c r="ET11" t="s">
        <v>2</v>
      </c>
      <c r="EU11" t="s">
        <v>2</v>
      </c>
      <c r="EV11" t="s">
        <v>2</v>
      </c>
      <c r="EW11" t="s">
        <v>2</v>
      </c>
      <c r="EX11" t="s">
        <v>2</v>
      </c>
      <c r="EY11" t="s">
        <v>2</v>
      </c>
      <c r="EZ11" t="s">
        <v>5</v>
      </c>
      <c r="FA11" t="s">
        <v>5</v>
      </c>
      <c r="FB11" t="s">
        <v>4</v>
      </c>
      <c r="FC11" t="s">
        <v>4</v>
      </c>
      <c r="FD11" t="s">
        <v>4</v>
      </c>
      <c r="FE11" t="s">
        <v>2</v>
      </c>
      <c r="FF11" t="s">
        <v>2</v>
      </c>
      <c r="FG11" t="s">
        <v>2</v>
      </c>
      <c r="FH11" t="s">
        <v>2</v>
      </c>
      <c r="FI11" t="s">
        <v>2</v>
      </c>
      <c r="FJ11" t="s">
        <v>2</v>
      </c>
      <c r="FK11" t="s">
        <v>2</v>
      </c>
      <c r="FL11" t="s">
        <v>2</v>
      </c>
      <c r="FM11" t="s">
        <v>2</v>
      </c>
      <c r="FN11" t="s">
        <v>2</v>
      </c>
      <c r="FO11" t="s">
        <v>2</v>
      </c>
      <c r="FP11" t="s">
        <v>2</v>
      </c>
      <c r="FQ11" t="s">
        <v>2</v>
      </c>
      <c r="FR11" t="s">
        <v>2</v>
      </c>
      <c r="FS11" t="s">
        <v>2</v>
      </c>
      <c r="FT11" t="s">
        <v>2</v>
      </c>
      <c r="FU11" t="s">
        <v>2</v>
      </c>
      <c r="FV11" t="s">
        <v>2</v>
      </c>
      <c r="FW11" t="s">
        <v>2</v>
      </c>
      <c r="FX11" t="s">
        <v>2</v>
      </c>
      <c r="FY11" t="s">
        <v>2</v>
      </c>
      <c r="FZ11" t="s">
        <v>2</v>
      </c>
      <c r="GA11" t="s">
        <v>2</v>
      </c>
      <c r="GB11" t="s">
        <v>2</v>
      </c>
      <c r="GC11" t="s">
        <v>2</v>
      </c>
      <c r="GD11" t="s">
        <v>2</v>
      </c>
      <c r="GE11" t="s">
        <v>2</v>
      </c>
      <c r="GF11" t="s">
        <v>2</v>
      </c>
      <c r="GG11" t="s">
        <v>2</v>
      </c>
      <c r="GH11" t="s">
        <v>2</v>
      </c>
      <c r="GI11" t="s">
        <v>2</v>
      </c>
      <c r="GJ11" t="s">
        <v>2</v>
      </c>
      <c r="GK11" t="s">
        <v>2</v>
      </c>
      <c r="GL11" t="s">
        <v>2</v>
      </c>
      <c r="GM11" t="s">
        <v>2</v>
      </c>
      <c r="GN11" t="s">
        <v>796</v>
      </c>
      <c r="GO11" t="s">
        <v>796</v>
      </c>
      <c r="GP11" t="s">
        <v>796</v>
      </c>
      <c r="GQ11" t="s">
        <v>796</v>
      </c>
      <c r="GR11" t="s">
        <v>796</v>
      </c>
      <c r="GS11" t="s">
        <v>796</v>
      </c>
      <c r="GT11" t="s">
        <v>796</v>
      </c>
      <c r="GU11" t="s">
        <v>796</v>
      </c>
      <c r="GV11" t="s">
        <v>796</v>
      </c>
      <c r="GW11" t="s">
        <v>796</v>
      </c>
      <c r="GX11" t="s">
        <v>796</v>
      </c>
      <c r="GY11" t="s">
        <v>796</v>
      </c>
      <c r="GZ11" t="s">
        <v>796</v>
      </c>
      <c r="HA11" t="s">
        <v>796</v>
      </c>
      <c r="HB11" t="s">
        <v>796</v>
      </c>
      <c r="HC11" t="s">
        <v>796</v>
      </c>
      <c r="HD11" t="s">
        <v>796</v>
      </c>
      <c r="HE11" t="s">
        <v>796</v>
      </c>
      <c r="HF11" t="s">
        <v>796</v>
      </c>
      <c r="HG11" t="s">
        <v>796</v>
      </c>
      <c r="HH11" t="s">
        <v>796</v>
      </c>
      <c r="HI11" t="s">
        <v>796</v>
      </c>
      <c r="HJ11" t="s">
        <v>796</v>
      </c>
      <c r="HK11" t="s">
        <v>796</v>
      </c>
      <c r="HL11" t="s">
        <v>796</v>
      </c>
      <c r="HM11" t="s">
        <v>796</v>
      </c>
      <c r="HN11" t="s">
        <v>796</v>
      </c>
      <c r="HO11" t="s">
        <v>796</v>
      </c>
      <c r="HP11" t="s">
        <v>796</v>
      </c>
      <c r="HQ11" t="s">
        <v>796</v>
      </c>
      <c r="HR11" t="s">
        <v>796</v>
      </c>
      <c r="HS11" t="s">
        <v>796</v>
      </c>
      <c r="HT11" t="s">
        <v>796</v>
      </c>
      <c r="HU11" t="s">
        <v>796</v>
      </c>
      <c r="HV11" t="s">
        <v>796</v>
      </c>
      <c r="HW11" t="s">
        <v>796</v>
      </c>
      <c r="HX11" t="s">
        <v>796</v>
      </c>
      <c r="HY11" t="s">
        <v>796</v>
      </c>
      <c r="HZ11" t="s">
        <v>796</v>
      </c>
      <c r="IA11" t="s">
        <v>796</v>
      </c>
      <c r="IB11" t="s">
        <v>796</v>
      </c>
      <c r="IC11" t="s">
        <v>796</v>
      </c>
      <c r="ID11" t="s">
        <v>796</v>
      </c>
      <c r="IE11" t="s">
        <v>796</v>
      </c>
      <c r="IF11" t="s">
        <v>796</v>
      </c>
      <c r="IG11" t="s">
        <v>796</v>
      </c>
      <c r="IH11" t="s">
        <v>796</v>
      </c>
      <c r="II11" t="s">
        <v>796</v>
      </c>
      <c r="IJ11" t="s">
        <v>796</v>
      </c>
      <c r="IK11" t="s">
        <v>796</v>
      </c>
      <c r="IL11" t="s">
        <v>796</v>
      </c>
      <c r="IM11" t="s">
        <v>796</v>
      </c>
      <c r="IN11" t="s">
        <v>796</v>
      </c>
      <c r="IO11" t="s">
        <v>796</v>
      </c>
      <c r="IP11" t="s">
        <v>796</v>
      </c>
      <c r="IQ11" t="s">
        <v>796</v>
      </c>
      <c r="IR11" t="s">
        <v>796</v>
      </c>
      <c r="IS11" t="s">
        <v>796</v>
      </c>
      <c r="IT11" t="s">
        <v>796</v>
      </c>
      <c r="IU11" t="s">
        <v>796</v>
      </c>
      <c r="IV11" t="s">
        <v>796</v>
      </c>
      <c r="IW11" t="s">
        <v>796</v>
      </c>
      <c r="IX11" t="s">
        <v>796</v>
      </c>
      <c r="IY11" t="s">
        <v>796</v>
      </c>
      <c r="IZ11" t="s">
        <v>796</v>
      </c>
      <c r="JA11" t="s">
        <v>796</v>
      </c>
      <c r="JB11" t="s">
        <v>796</v>
      </c>
      <c r="JC11" t="s">
        <v>796</v>
      </c>
      <c r="JD11" t="s">
        <v>796</v>
      </c>
      <c r="JE11" t="s">
        <v>796</v>
      </c>
      <c r="JF11" t="s">
        <v>796</v>
      </c>
      <c r="JG11" t="s">
        <v>796</v>
      </c>
      <c r="JH11" t="s">
        <v>796</v>
      </c>
      <c r="JI11" t="s">
        <v>796</v>
      </c>
      <c r="JJ11" t="s">
        <v>796</v>
      </c>
      <c r="JK11" t="s">
        <v>796</v>
      </c>
      <c r="JL11" t="s">
        <v>796</v>
      </c>
      <c r="JM11" t="s">
        <v>796</v>
      </c>
      <c r="JN11" t="s">
        <v>796</v>
      </c>
      <c r="JO11" t="s">
        <v>796</v>
      </c>
      <c r="JP11" t="s">
        <v>796</v>
      </c>
      <c r="JQ11" t="s">
        <v>796</v>
      </c>
      <c r="JR11" t="s">
        <v>796</v>
      </c>
      <c r="JS11" t="s">
        <v>796</v>
      </c>
      <c r="JT11" t="s">
        <v>796</v>
      </c>
      <c r="JU11" t="s">
        <v>796</v>
      </c>
      <c r="JV11" t="s">
        <v>796</v>
      </c>
      <c r="JW11" t="s">
        <v>796</v>
      </c>
      <c r="JX11" t="s">
        <v>796</v>
      </c>
      <c r="JY11" t="s">
        <v>796</v>
      </c>
      <c r="JZ11" t="s">
        <v>796</v>
      </c>
      <c r="KA11" t="s">
        <v>796</v>
      </c>
      <c r="KB11" t="s">
        <v>796</v>
      </c>
      <c r="KC11" t="s">
        <v>796</v>
      </c>
      <c r="KD11" t="s">
        <v>796</v>
      </c>
      <c r="KE11" t="s">
        <v>796</v>
      </c>
      <c r="KF11" t="s">
        <v>796</v>
      </c>
    </row>
    <row r="12" spans="1:292" x14ac:dyDescent="0.2">
      <c r="A12" t="s">
        <v>308</v>
      </c>
      <c r="B12" t="s">
        <v>298</v>
      </c>
      <c r="C12" t="s">
        <v>4</v>
      </c>
      <c r="D12" t="s">
        <v>8</v>
      </c>
      <c r="E12" s="30">
        <v>23</v>
      </c>
      <c r="F12" t="s">
        <v>20</v>
      </c>
      <c r="G12" t="s">
        <v>84</v>
      </c>
      <c r="H12" t="s">
        <v>40</v>
      </c>
      <c r="I12" t="s">
        <v>215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5</v>
      </c>
      <c r="P12" t="s">
        <v>5</v>
      </c>
      <c r="Q12" t="s">
        <v>4</v>
      </c>
      <c r="R12" t="s">
        <v>4</v>
      </c>
      <c r="S12" t="s">
        <v>4</v>
      </c>
      <c r="T12" t="s">
        <v>3</v>
      </c>
      <c r="U12" t="s">
        <v>4</v>
      </c>
      <c r="V12" t="s">
        <v>4</v>
      </c>
      <c r="W12" t="s">
        <v>17</v>
      </c>
      <c r="X12" t="s">
        <v>2</v>
      </c>
      <c r="Y12" t="s">
        <v>5</v>
      </c>
      <c r="Z12" t="s">
        <v>35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5</v>
      </c>
      <c r="AQ12" t="s">
        <v>4</v>
      </c>
      <c r="AR12" t="s">
        <v>4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  <c r="AY12" t="s">
        <v>2</v>
      </c>
      <c r="AZ12" t="s">
        <v>2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2</v>
      </c>
      <c r="BG12" t="s">
        <v>2</v>
      </c>
      <c r="BH12" t="s">
        <v>2</v>
      </c>
      <c r="BI12" t="s">
        <v>2</v>
      </c>
      <c r="BJ12" t="s">
        <v>2</v>
      </c>
      <c r="BK12" t="s">
        <v>5</v>
      </c>
      <c r="BL12" t="s">
        <v>4</v>
      </c>
      <c r="BM12" t="s">
        <v>4</v>
      </c>
      <c r="BN12" t="s">
        <v>4</v>
      </c>
      <c r="BO12" t="s">
        <v>4</v>
      </c>
      <c r="BP12" t="s">
        <v>2</v>
      </c>
      <c r="BQ12" t="s">
        <v>2</v>
      </c>
      <c r="BR12" t="s">
        <v>2</v>
      </c>
      <c r="BS12" t="s">
        <v>2</v>
      </c>
      <c r="BT12" t="s">
        <v>2</v>
      </c>
      <c r="BU12" t="s">
        <v>2</v>
      </c>
      <c r="BV12" t="s">
        <v>2</v>
      </c>
      <c r="BW12" t="s">
        <v>2</v>
      </c>
      <c r="BX12" t="s">
        <v>2</v>
      </c>
      <c r="BY12" t="s">
        <v>2</v>
      </c>
      <c r="BZ12" t="s">
        <v>2</v>
      </c>
      <c r="CA12" t="s">
        <v>2</v>
      </c>
      <c r="CB12" t="s">
        <v>2</v>
      </c>
      <c r="CC12" t="s">
        <v>2</v>
      </c>
      <c r="CD12" t="s">
        <v>2</v>
      </c>
      <c r="CE12" t="s">
        <v>2</v>
      </c>
      <c r="CF12" t="s">
        <v>2</v>
      </c>
      <c r="CG12" t="s">
        <v>2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41</v>
      </c>
      <c r="CQ12" t="s">
        <v>2</v>
      </c>
      <c r="CR12" t="s">
        <v>2</v>
      </c>
      <c r="CS12" t="s">
        <v>2</v>
      </c>
      <c r="CT12" t="s">
        <v>2</v>
      </c>
      <c r="CU12" t="s">
        <v>298</v>
      </c>
      <c r="CV12" t="s">
        <v>4</v>
      </c>
      <c r="CW12" s="30">
        <v>24</v>
      </c>
      <c r="CX12" t="s">
        <v>91</v>
      </c>
      <c r="CY12" t="s">
        <v>4</v>
      </c>
      <c r="CZ12" t="s">
        <v>4</v>
      </c>
      <c r="DA12" t="s">
        <v>4</v>
      </c>
      <c r="DB12" t="s">
        <v>4</v>
      </c>
      <c r="DC12" t="s">
        <v>5</v>
      </c>
      <c r="DD12" t="s">
        <v>5</v>
      </c>
      <c r="DE12" t="s">
        <v>5</v>
      </c>
      <c r="DF12" t="s">
        <v>4</v>
      </c>
      <c r="DG12" t="s">
        <v>4</v>
      </c>
      <c r="DH12" t="s">
        <v>4</v>
      </c>
      <c r="DI12" t="s">
        <v>3</v>
      </c>
      <c r="DJ12" t="s">
        <v>4</v>
      </c>
      <c r="DK12" t="s">
        <v>5</v>
      </c>
      <c r="DL12" t="s">
        <v>77</v>
      </c>
      <c r="DM12" t="s">
        <v>105</v>
      </c>
      <c r="DN12" t="s">
        <v>5</v>
      </c>
      <c r="DO12" t="s">
        <v>523</v>
      </c>
      <c r="DP12" t="s">
        <v>4</v>
      </c>
      <c r="DQ12" t="s">
        <v>4</v>
      </c>
      <c r="DR12" t="s">
        <v>4</v>
      </c>
      <c r="DS12" t="s">
        <v>4</v>
      </c>
      <c r="DT12" t="s">
        <v>4</v>
      </c>
      <c r="DU12" t="s">
        <v>4</v>
      </c>
      <c r="DV12" t="s">
        <v>4</v>
      </c>
      <c r="DW12" t="s">
        <v>4</v>
      </c>
      <c r="DX12" t="s">
        <v>4</v>
      </c>
      <c r="DY12" t="s">
        <v>4</v>
      </c>
      <c r="DZ12" t="s">
        <v>4</v>
      </c>
      <c r="EA12" t="s">
        <v>4</v>
      </c>
      <c r="EB12" t="s">
        <v>4</v>
      </c>
      <c r="EC12" t="s">
        <v>4</v>
      </c>
      <c r="ED12" t="s">
        <v>4</v>
      </c>
      <c r="EE12" t="s">
        <v>5</v>
      </c>
      <c r="EF12" t="s">
        <v>4</v>
      </c>
      <c r="EG12" t="s">
        <v>4</v>
      </c>
      <c r="EH12" t="s">
        <v>2</v>
      </c>
      <c r="EI12" t="s">
        <v>2</v>
      </c>
      <c r="EJ12" t="s">
        <v>2</v>
      </c>
      <c r="EK12" t="s">
        <v>2</v>
      </c>
      <c r="EL12" t="s">
        <v>2</v>
      </c>
      <c r="EM12" t="s">
        <v>2</v>
      </c>
      <c r="EN12" t="s">
        <v>2</v>
      </c>
      <c r="EO12" t="s">
        <v>2</v>
      </c>
      <c r="EP12" t="s">
        <v>2</v>
      </c>
      <c r="EQ12" t="s">
        <v>2</v>
      </c>
      <c r="ER12" t="s">
        <v>2</v>
      </c>
      <c r="ES12" t="s">
        <v>2</v>
      </c>
      <c r="ET12" t="s">
        <v>2</v>
      </c>
      <c r="EU12" t="s">
        <v>2</v>
      </c>
      <c r="EV12" t="s">
        <v>2</v>
      </c>
      <c r="EW12" t="s">
        <v>2</v>
      </c>
      <c r="EX12" t="s">
        <v>2</v>
      </c>
      <c r="EY12" t="s">
        <v>2</v>
      </c>
      <c r="EZ12" t="s">
        <v>5</v>
      </c>
      <c r="FA12" t="s">
        <v>5</v>
      </c>
      <c r="FB12" t="s">
        <v>5</v>
      </c>
      <c r="FC12" t="s">
        <v>4</v>
      </c>
      <c r="FD12" t="s">
        <v>4</v>
      </c>
      <c r="FE12" t="s">
        <v>2</v>
      </c>
      <c r="FF12" t="s">
        <v>2</v>
      </c>
      <c r="FG12" t="s">
        <v>2</v>
      </c>
      <c r="FH12" t="s">
        <v>2</v>
      </c>
      <c r="FI12" t="s">
        <v>2</v>
      </c>
      <c r="FJ12" t="s">
        <v>2</v>
      </c>
      <c r="FK12" t="s">
        <v>2</v>
      </c>
      <c r="FL12" t="s">
        <v>2</v>
      </c>
      <c r="FM12" t="s">
        <v>2</v>
      </c>
      <c r="FN12" t="s">
        <v>2</v>
      </c>
      <c r="FO12" t="s">
        <v>2</v>
      </c>
      <c r="FP12" t="s">
        <v>2</v>
      </c>
      <c r="FQ12" t="s">
        <v>2</v>
      </c>
      <c r="FR12" t="s">
        <v>2</v>
      </c>
      <c r="FS12" t="s">
        <v>2</v>
      </c>
      <c r="FT12" t="s">
        <v>2</v>
      </c>
      <c r="FU12" t="s">
        <v>2</v>
      </c>
      <c r="FV12" t="s">
        <v>2</v>
      </c>
      <c r="FW12" t="s">
        <v>2</v>
      </c>
      <c r="FX12" t="s">
        <v>2</v>
      </c>
      <c r="FY12" t="s">
        <v>2</v>
      </c>
      <c r="FZ12" t="s">
        <v>2</v>
      </c>
      <c r="GA12" t="s">
        <v>2</v>
      </c>
      <c r="GB12" t="s">
        <v>2</v>
      </c>
      <c r="GC12" t="s">
        <v>2</v>
      </c>
      <c r="GD12" t="s">
        <v>2</v>
      </c>
      <c r="GE12" t="s">
        <v>15</v>
      </c>
      <c r="GF12" t="s">
        <v>41</v>
      </c>
      <c r="GG12" t="s">
        <v>4</v>
      </c>
      <c r="GH12" t="s">
        <v>4</v>
      </c>
      <c r="GI12" t="s">
        <v>4</v>
      </c>
      <c r="GJ12" t="s">
        <v>4</v>
      </c>
      <c r="GK12" t="s">
        <v>4</v>
      </c>
      <c r="GL12" t="s">
        <v>4</v>
      </c>
      <c r="GM12" t="s">
        <v>5</v>
      </c>
      <c r="GN12" t="s">
        <v>796</v>
      </c>
      <c r="GO12" t="s">
        <v>796</v>
      </c>
      <c r="GP12" t="s">
        <v>796</v>
      </c>
      <c r="GQ12" t="s">
        <v>796</v>
      </c>
      <c r="GR12" t="s">
        <v>796</v>
      </c>
      <c r="GS12" t="s">
        <v>796</v>
      </c>
      <c r="GT12" t="s">
        <v>796</v>
      </c>
      <c r="GU12" t="s">
        <v>796</v>
      </c>
      <c r="GV12" t="s">
        <v>796</v>
      </c>
      <c r="GW12" t="s">
        <v>796</v>
      </c>
      <c r="GX12" t="s">
        <v>796</v>
      </c>
      <c r="GY12" t="s">
        <v>796</v>
      </c>
      <c r="GZ12" t="s">
        <v>796</v>
      </c>
      <c r="HA12" t="s">
        <v>796</v>
      </c>
      <c r="HB12" t="s">
        <v>796</v>
      </c>
      <c r="HC12" t="s">
        <v>796</v>
      </c>
      <c r="HD12" t="s">
        <v>796</v>
      </c>
      <c r="HE12" t="s">
        <v>796</v>
      </c>
      <c r="HF12" t="s">
        <v>796</v>
      </c>
      <c r="HG12" t="s">
        <v>796</v>
      </c>
      <c r="HH12" t="s">
        <v>796</v>
      </c>
      <c r="HI12" t="s">
        <v>796</v>
      </c>
      <c r="HJ12" t="s">
        <v>796</v>
      </c>
      <c r="HK12" t="s">
        <v>796</v>
      </c>
      <c r="HL12" t="s">
        <v>796</v>
      </c>
      <c r="HM12" t="s">
        <v>796</v>
      </c>
      <c r="HN12" t="s">
        <v>796</v>
      </c>
      <c r="HO12" t="s">
        <v>796</v>
      </c>
      <c r="HP12" t="s">
        <v>796</v>
      </c>
      <c r="HQ12" t="s">
        <v>796</v>
      </c>
      <c r="HR12" t="s">
        <v>796</v>
      </c>
      <c r="HS12" t="s">
        <v>796</v>
      </c>
      <c r="HT12" t="s">
        <v>796</v>
      </c>
      <c r="HU12" t="s">
        <v>796</v>
      </c>
      <c r="HV12" t="s">
        <v>796</v>
      </c>
      <c r="HW12" t="s">
        <v>796</v>
      </c>
      <c r="HX12" t="s">
        <v>796</v>
      </c>
      <c r="HY12" t="s">
        <v>796</v>
      </c>
      <c r="HZ12" t="s">
        <v>796</v>
      </c>
      <c r="IA12" t="s">
        <v>796</v>
      </c>
      <c r="IB12" t="s">
        <v>796</v>
      </c>
      <c r="IC12" t="s">
        <v>796</v>
      </c>
      <c r="ID12" t="s">
        <v>796</v>
      </c>
      <c r="IE12" t="s">
        <v>796</v>
      </c>
      <c r="IF12" t="s">
        <v>796</v>
      </c>
      <c r="IG12" t="s">
        <v>796</v>
      </c>
      <c r="IH12" t="s">
        <v>796</v>
      </c>
      <c r="II12" t="s">
        <v>796</v>
      </c>
      <c r="IJ12" t="s">
        <v>796</v>
      </c>
      <c r="IK12" t="s">
        <v>796</v>
      </c>
      <c r="IL12" t="s">
        <v>796</v>
      </c>
      <c r="IM12" t="s">
        <v>796</v>
      </c>
      <c r="IN12" t="s">
        <v>796</v>
      </c>
      <c r="IO12" t="s">
        <v>796</v>
      </c>
      <c r="IP12" t="s">
        <v>796</v>
      </c>
      <c r="IQ12" t="s">
        <v>796</v>
      </c>
      <c r="IR12" t="s">
        <v>796</v>
      </c>
      <c r="IS12" t="s">
        <v>796</v>
      </c>
      <c r="IT12" t="s">
        <v>796</v>
      </c>
      <c r="IU12" t="s">
        <v>796</v>
      </c>
      <c r="IV12" t="s">
        <v>796</v>
      </c>
      <c r="IW12" t="s">
        <v>796</v>
      </c>
      <c r="IX12" t="s">
        <v>796</v>
      </c>
      <c r="IY12" t="s">
        <v>796</v>
      </c>
      <c r="IZ12" t="s">
        <v>796</v>
      </c>
      <c r="JA12" t="s">
        <v>796</v>
      </c>
      <c r="JB12" t="s">
        <v>796</v>
      </c>
      <c r="JC12" t="s">
        <v>796</v>
      </c>
      <c r="JD12" t="s">
        <v>796</v>
      </c>
      <c r="JE12" t="s">
        <v>796</v>
      </c>
      <c r="JF12" t="s">
        <v>796</v>
      </c>
      <c r="JG12" t="s">
        <v>796</v>
      </c>
      <c r="JH12" t="s">
        <v>796</v>
      </c>
      <c r="JI12" t="s">
        <v>796</v>
      </c>
      <c r="JJ12" t="s">
        <v>796</v>
      </c>
      <c r="JK12" t="s">
        <v>796</v>
      </c>
      <c r="JL12" t="s">
        <v>796</v>
      </c>
      <c r="JM12" t="s">
        <v>796</v>
      </c>
      <c r="JN12" t="s">
        <v>796</v>
      </c>
      <c r="JO12" t="s">
        <v>796</v>
      </c>
      <c r="JP12" t="s">
        <v>796</v>
      </c>
      <c r="JQ12" t="s">
        <v>796</v>
      </c>
      <c r="JR12" t="s">
        <v>796</v>
      </c>
      <c r="JS12" t="s">
        <v>796</v>
      </c>
      <c r="JT12" t="s">
        <v>796</v>
      </c>
      <c r="JU12" t="s">
        <v>796</v>
      </c>
      <c r="JV12" t="s">
        <v>796</v>
      </c>
      <c r="JW12" t="s">
        <v>796</v>
      </c>
      <c r="JX12" t="s">
        <v>796</v>
      </c>
      <c r="JY12" t="s">
        <v>796</v>
      </c>
      <c r="JZ12" t="s">
        <v>796</v>
      </c>
      <c r="KA12" t="s">
        <v>796</v>
      </c>
      <c r="KB12" t="s">
        <v>796</v>
      </c>
      <c r="KC12" t="s">
        <v>796</v>
      </c>
      <c r="KD12" t="s">
        <v>796</v>
      </c>
      <c r="KE12" t="s">
        <v>796</v>
      </c>
      <c r="KF12" t="s">
        <v>796</v>
      </c>
    </row>
    <row r="13" spans="1:292" x14ac:dyDescent="0.2">
      <c r="A13" t="s">
        <v>309</v>
      </c>
      <c r="B13" t="s">
        <v>298</v>
      </c>
      <c r="C13" t="s">
        <v>4</v>
      </c>
      <c r="D13" t="s">
        <v>19</v>
      </c>
      <c r="E13" s="30">
        <v>23</v>
      </c>
      <c r="F13" t="s">
        <v>20</v>
      </c>
      <c r="G13" t="s">
        <v>10</v>
      </c>
      <c r="H13" t="s">
        <v>11</v>
      </c>
      <c r="I13" t="s">
        <v>215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5</v>
      </c>
      <c r="P13" t="s">
        <v>4</v>
      </c>
      <c r="Q13" t="s">
        <v>4</v>
      </c>
      <c r="R13" t="s">
        <v>4</v>
      </c>
      <c r="S13" t="s">
        <v>4</v>
      </c>
      <c r="T13" t="s">
        <v>3</v>
      </c>
      <c r="U13" t="s">
        <v>4</v>
      </c>
      <c r="V13" t="s">
        <v>5</v>
      </c>
      <c r="W13" t="s">
        <v>26</v>
      </c>
      <c r="X13" t="s">
        <v>105</v>
      </c>
      <c r="Y13" t="s">
        <v>5</v>
      </c>
      <c r="Z13" t="s">
        <v>35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5</v>
      </c>
      <c r="AQ13" t="s">
        <v>4</v>
      </c>
      <c r="AR13" t="s">
        <v>4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  <c r="AY13" t="s">
        <v>2</v>
      </c>
      <c r="AZ13" t="s">
        <v>2</v>
      </c>
      <c r="BA13" t="s">
        <v>2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  <c r="BK13" t="s">
        <v>2</v>
      </c>
      <c r="BL13" t="s">
        <v>2</v>
      </c>
      <c r="BM13" t="s">
        <v>2</v>
      </c>
      <c r="BN13" t="s">
        <v>2</v>
      </c>
      <c r="BO13" t="s">
        <v>2</v>
      </c>
      <c r="BP13" t="s">
        <v>2</v>
      </c>
      <c r="BQ13" t="s">
        <v>2</v>
      </c>
      <c r="BR13" t="s">
        <v>2</v>
      </c>
      <c r="BS13" t="s">
        <v>2</v>
      </c>
      <c r="BT13" t="s">
        <v>2</v>
      </c>
      <c r="BU13" t="s">
        <v>2</v>
      </c>
      <c r="BV13" t="s">
        <v>2</v>
      </c>
      <c r="BW13" t="s">
        <v>2</v>
      </c>
      <c r="BX13" t="s">
        <v>2</v>
      </c>
      <c r="BY13" t="s">
        <v>2</v>
      </c>
      <c r="BZ13" t="s">
        <v>2</v>
      </c>
      <c r="CA13" t="s">
        <v>2</v>
      </c>
      <c r="CB13" t="s">
        <v>2</v>
      </c>
      <c r="CC13" t="s">
        <v>2</v>
      </c>
      <c r="CD13" t="s">
        <v>2</v>
      </c>
      <c r="CE13" t="s">
        <v>2</v>
      </c>
      <c r="CF13" t="s">
        <v>2</v>
      </c>
      <c r="CG13" t="s">
        <v>2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41</v>
      </c>
      <c r="CQ13" t="s">
        <v>2</v>
      </c>
      <c r="CR13" t="s">
        <v>2</v>
      </c>
      <c r="CS13" t="s">
        <v>2</v>
      </c>
      <c r="CT13" t="s">
        <v>2</v>
      </c>
      <c r="CU13" t="s">
        <v>298</v>
      </c>
      <c r="CV13" t="s">
        <v>4</v>
      </c>
      <c r="CW13" s="30">
        <v>24</v>
      </c>
      <c r="CX13" t="s">
        <v>20</v>
      </c>
      <c r="CY13" t="s">
        <v>4</v>
      </c>
      <c r="CZ13" t="s">
        <v>4</v>
      </c>
      <c r="DA13" t="s">
        <v>4</v>
      </c>
      <c r="DB13" t="s">
        <v>4</v>
      </c>
      <c r="DC13" t="s">
        <v>4</v>
      </c>
      <c r="DD13" t="s">
        <v>5</v>
      </c>
      <c r="DE13" t="s">
        <v>4</v>
      </c>
      <c r="DF13" t="s">
        <v>4</v>
      </c>
      <c r="DG13" t="s">
        <v>4</v>
      </c>
      <c r="DH13" t="s">
        <v>4</v>
      </c>
      <c r="DI13" t="s">
        <v>67</v>
      </c>
      <c r="DJ13" t="s">
        <v>4</v>
      </c>
      <c r="DK13" t="s">
        <v>4</v>
      </c>
      <c r="DL13" t="s">
        <v>2</v>
      </c>
      <c r="DM13" t="s">
        <v>2</v>
      </c>
      <c r="DN13" t="s">
        <v>5</v>
      </c>
      <c r="DO13" t="s">
        <v>523</v>
      </c>
      <c r="DP13" t="s">
        <v>4</v>
      </c>
      <c r="DQ13" t="s">
        <v>4</v>
      </c>
      <c r="DR13" t="s">
        <v>4</v>
      </c>
      <c r="DS13" t="s">
        <v>4</v>
      </c>
      <c r="DT13" t="s">
        <v>4</v>
      </c>
      <c r="DU13" t="s">
        <v>4</v>
      </c>
      <c r="DV13" t="s">
        <v>4</v>
      </c>
      <c r="DW13" t="s">
        <v>4</v>
      </c>
      <c r="DX13" t="s">
        <v>4</v>
      </c>
      <c r="DY13" t="s">
        <v>4</v>
      </c>
      <c r="DZ13" t="s">
        <v>4</v>
      </c>
      <c r="EA13" t="s">
        <v>4</v>
      </c>
      <c r="EB13" t="s">
        <v>4</v>
      </c>
      <c r="EC13" t="s">
        <v>4</v>
      </c>
      <c r="ED13" t="s">
        <v>4</v>
      </c>
      <c r="EE13" t="s">
        <v>5</v>
      </c>
      <c r="EF13" t="s">
        <v>4</v>
      </c>
      <c r="EG13" t="s">
        <v>4</v>
      </c>
      <c r="EH13" t="s">
        <v>2</v>
      </c>
      <c r="EI13" t="s">
        <v>2</v>
      </c>
      <c r="EJ13" t="s">
        <v>2</v>
      </c>
      <c r="EK13" t="s">
        <v>2</v>
      </c>
      <c r="EL13" t="s">
        <v>2</v>
      </c>
      <c r="EM13" t="s">
        <v>2</v>
      </c>
      <c r="EN13" t="s">
        <v>2</v>
      </c>
      <c r="EO13" t="s">
        <v>2</v>
      </c>
      <c r="EP13" t="s">
        <v>2</v>
      </c>
      <c r="EQ13" t="s">
        <v>2</v>
      </c>
      <c r="ER13" t="s">
        <v>2</v>
      </c>
      <c r="ES13" t="s">
        <v>2</v>
      </c>
      <c r="ET13" t="s">
        <v>2</v>
      </c>
      <c r="EU13" t="s">
        <v>2</v>
      </c>
      <c r="EV13" t="s">
        <v>2</v>
      </c>
      <c r="EW13" t="s">
        <v>2</v>
      </c>
      <c r="EX13" t="s">
        <v>2</v>
      </c>
      <c r="EY13" t="s">
        <v>2</v>
      </c>
      <c r="EZ13" t="s">
        <v>2</v>
      </c>
      <c r="FA13" t="s">
        <v>2</v>
      </c>
      <c r="FB13" t="s">
        <v>2</v>
      </c>
      <c r="FC13" t="s">
        <v>2</v>
      </c>
      <c r="FD13" t="s">
        <v>2</v>
      </c>
      <c r="FE13" t="s">
        <v>2</v>
      </c>
      <c r="FF13" t="s">
        <v>2</v>
      </c>
      <c r="FG13" t="s">
        <v>2</v>
      </c>
      <c r="FH13" t="s">
        <v>2</v>
      </c>
      <c r="FI13" t="s">
        <v>2</v>
      </c>
      <c r="FJ13" t="s">
        <v>2</v>
      </c>
      <c r="FK13" t="s">
        <v>2</v>
      </c>
      <c r="FL13" t="s">
        <v>2</v>
      </c>
      <c r="FM13" t="s">
        <v>2</v>
      </c>
      <c r="FN13" t="s">
        <v>2</v>
      </c>
      <c r="FO13" t="s">
        <v>2</v>
      </c>
      <c r="FP13" t="s">
        <v>2</v>
      </c>
      <c r="FQ13" t="s">
        <v>2</v>
      </c>
      <c r="FR13" t="s">
        <v>2</v>
      </c>
      <c r="FS13" t="s">
        <v>2</v>
      </c>
      <c r="FT13" t="s">
        <v>2</v>
      </c>
      <c r="FU13" t="s">
        <v>2</v>
      </c>
      <c r="FV13" t="s">
        <v>2</v>
      </c>
      <c r="FW13" t="s">
        <v>2</v>
      </c>
      <c r="FX13" t="s">
        <v>2</v>
      </c>
      <c r="FY13" t="s">
        <v>2</v>
      </c>
      <c r="FZ13" t="s">
        <v>2</v>
      </c>
      <c r="GA13" t="s">
        <v>2</v>
      </c>
      <c r="GB13" t="s">
        <v>2</v>
      </c>
      <c r="GC13" t="s">
        <v>2</v>
      </c>
      <c r="GD13" t="s">
        <v>2</v>
      </c>
      <c r="GE13" t="s">
        <v>2</v>
      </c>
      <c r="GF13" t="s">
        <v>2</v>
      </c>
      <c r="GG13" t="s">
        <v>2</v>
      </c>
      <c r="GH13" t="s">
        <v>2</v>
      </c>
      <c r="GI13" t="s">
        <v>2</v>
      </c>
      <c r="GJ13" t="s">
        <v>2</v>
      </c>
      <c r="GK13" t="s">
        <v>2</v>
      </c>
      <c r="GL13" t="s">
        <v>2</v>
      </c>
      <c r="GM13" t="s">
        <v>2</v>
      </c>
      <c r="GN13" t="s">
        <v>796</v>
      </c>
      <c r="GO13" t="s">
        <v>796</v>
      </c>
      <c r="GP13" t="s">
        <v>796</v>
      </c>
      <c r="GQ13" t="s">
        <v>796</v>
      </c>
      <c r="GR13" t="s">
        <v>796</v>
      </c>
      <c r="GS13" t="s">
        <v>796</v>
      </c>
      <c r="GT13" t="s">
        <v>796</v>
      </c>
      <c r="GU13" t="s">
        <v>796</v>
      </c>
      <c r="GV13" t="s">
        <v>796</v>
      </c>
      <c r="GW13" t="s">
        <v>796</v>
      </c>
      <c r="GX13" t="s">
        <v>796</v>
      </c>
      <c r="GY13" t="s">
        <v>796</v>
      </c>
      <c r="GZ13" t="s">
        <v>796</v>
      </c>
      <c r="HA13" t="s">
        <v>796</v>
      </c>
      <c r="HB13" t="s">
        <v>796</v>
      </c>
      <c r="HC13" t="s">
        <v>796</v>
      </c>
      <c r="HD13" t="s">
        <v>796</v>
      </c>
      <c r="HE13" t="s">
        <v>796</v>
      </c>
      <c r="HF13" t="s">
        <v>796</v>
      </c>
      <c r="HG13" t="s">
        <v>796</v>
      </c>
      <c r="HH13" t="s">
        <v>796</v>
      </c>
      <c r="HI13" t="s">
        <v>796</v>
      </c>
      <c r="HJ13" t="s">
        <v>796</v>
      </c>
      <c r="HK13" t="s">
        <v>796</v>
      </c>
      <c r="HL13" t="s">
        <v>796</v>
      </c>
      <c r="HM13" t="s">
        <v>796</v>
      </c>
      <c r="HN13" t="s">
        <v>796</v>
      </c>
      <c r="HO13" t="s">
        <v>796</v>
      </c>
      <c r="HP13" t="s">
        <v>796</v>
      </c>
      <c r="HQ13" t="s">
        <v>796</v>
      </c>
      <c r="HR13" t="s">
        <v>796</v>
      </c>
      <c r="HS13" t="s">
        <v>796</v>
      </c>
      <c r="HT13" t="s">
        <v>796</v>
      </c>
      <c r="HU13" t="s">
        <v>796</v>
      </c>
      <c r="HV13" t="s">
        <v>796</v>
      </c>
      <c r="HW13" t="s">
        <v>796</v>
      </c>
      <c r="HX13" t="s">
        <v>796</v>
      </c>
      <c r="HY13" t="s">
        <v>796</v>
      </c>
      <c r="HZ13" t="s">
        <v>796</v>
      </c>
      <c r="IA13" t="s">
        <v>796</v>
      </c>
      <c r="IB13" t="s">
        <v>796</v>
      </c>
      <c r="IC13" t="s">
        <v>796</v>
      </c>
      <c r="ID13" t="s">
        <v>796</v>
      </c>
      <c r="IE13" t="s">
        <v>796</v>
      </c>
      <c r="IF13" t="s">
        <v>796</v>
      </c>
      <c r="IG13" t="s">
        <v>796</v>
      </c>
      <c r="IH13" t="s">
        <v>796</v>
      </c>
      <c r="II13" t="s">
        <v>796</v>
      </c>
      <c r="IJ13" t="s">
        <v>796</v>
      </c>
      <c r="IK13" t="s">
        <v>796</v>
      </c>
      <c r="IL13" t="s">
        <v>796</v>
      </c>
      <c r="IM13" t="s">
        <v>796</v>
      </c>
      <c r="IN13" t="s">
        <v>796</v>
      </c>
      <c r="IO13" t="s">
        <v>796</v>
      </c>
      <c r="IP13" t="s">
        <v>796</v>
      </c>
      <c r="IQ13" t="s">
        <v>796</v>
      </c>
      <c r="IR13" t="s">
        <v>796</v>
      </c>
      <c r="IS13" t="s">
        <v>796</v>
      </c>
      <c r="IT13" t="s">
        <v>796</v>
      </c>
      <c r="IU13" t="s">
        <v>796</v>
      </c>
      <c r="IV13" t="s">
        <v>796</v>
      </c>
      <c r="IW13" t="s">
        <v>796</v>
      </c>
      <c r="IX13" t="s">
        <v>796</v>
      </c>
      <c r="IY13" t="s">
        <v>796</v>
      </c>
      <c r="IZ13" t="s">
        <v>796</v>
      </c>
      <c r="JA13" t="s">
        <v>796</v>
      </c>
      <c r="JB13" t="s">
        <v>796</v>
      </c>
      <c r="JC13" t="s">
        <v>796</v>
      </c>
      <c r="JD13" t="s">
        <v>796</v>
      </c>
      <c r="JE13" t="s">
        <v>796</v>
      </c>
      <c r="JF13" t="s">
        <v>796</v>
      </c>
      <c r="JG13" t="s">
        <v>796</v>
      </c>
      <c r="JH13" t="s">
        <v>796</v>
      </c>
      <c r="JI13" t="s">
        <v>796</v>
      </c>
      <c r="JJ13" t="s">
        <v>796</v>
      </c>
      <c r="JK13" t="s">
        <v>796</v>
      </c>
      <c r="JL13" t="s">
        <v>796</v>
      </c>
      <c r="JM13" t="s">
        <v>796</v>
      </c>
      <c r="JN13" t="s">
        <v>796</v>
      </c>
      <c r="JO13" t="s">
        <v>796</v>
      </c>
      <c r="JP13" t="s">
        <v>796</v>
      </c>
      <c r="JQ13" t="s">
        <v>796</v>
      </c>
      <c r="JR13" t="s">
        <v>796</v>
      </c>
      <c r="JS13" t="s">
        <v>796</v>
      </c>
      <c r="JT13" t="s">
        <v>796</v>
      </c>
      <c r="JU13" t="s">
        <v>796</v>
      </c>
      <c r="JV13" t="s">
        <v>796</v>
      </c>
      <c r="JW13" t="s">
        <v>796</v>
      </c>
      <c r="JX13" t="s">
        <v>796</v>
      </c>
      <c r="JY13" t="s">
        <v>796</v>
      </c>
      <c r="JZ13" t="s">
        <v>796</v>
      </c>
      <c r="KA13" t="s">
        <v>796</v>
      </c>
      <c r="KB13" t="s">
        <v>796</v>
      </c>
      <c r="KC13" t="s">
        <v>796</v>
      </c>
      <c r="KD13" t="s">
        <v>796</v>
      </c>
      <c r="KE13" t="s">
        <v>796</v>
      </c>
      <c r="KF13" t="s">
        <v>796</v>
      </c>
    </row>
    <row r="14" spans="1:292" x14ac:dyDescent="0.2">
      <c r="A14" t="s">
        <v>310</v>
      </c>
      <c r="B14" t="s">
        <v>298</v>
      </c>
      <c r="C14" t="s">
        <v>4</v>
      </c>
      <c r="D14" t="s">
        <v>8</v>
      </c>
      <c r="E14" s="30">
        <v>46</v>
      </c>
      <c r="F14" t="s">
        <v>20</v>
      </c>
      <c r="G14" t="s">
        <v>10</v>
      </c>
      <c r="H14" t="s">
        <v>11</v>
      </c>
      <c r="I14" t="s">
        <v>215</v>
      </c>
      <c r="J14" t="s">
        <v>4</v>
      </c>
      <c r="K14" t="s">
        <v>4</v>
      </c>
      <c r="L14" t="s">
        <v>4</v>
      </c>
      <c r="M14" t="s">
        <v>5</v>
      </c>
      <c r="N14" t="s">
        <v>4</v>
      </c>
      <c r="O14" t="s">
        <v>5</v>
      </c>
      <c r="P14" t="s">
        <v>4</v>
      </c>
      <c r="Q14" t="s">
        <v>4</v>
      </c>
      <c r="R14" t="s">
        <v>4</v>
      </c>
      <c r="S14" t="s">
        <v>4</v>
      </c>
      <c r="T14" t="s">
        <v>3</v>
      </c>
      <c r="U14" t="s">
        <v>4</v>
      </c>
      <c r="V14" t="s">
        <v>4</v>
      </c>
      <c r="W14" t="s">
        <v>17</v>
      </c>
      <c r="X14" t="s">
        <v>2</v>
      </c>
      <c r="Y14" t="s">
        <v>5</v>
      </c>
      <c r="Z14" t="s">
        <v>6</v>
      </c>
      <c r="AA14" t="s">
        <v>4</v>
      </c>
      <c r="AB14" t="s">
        <v>4</v>
      </c>
      <c r="AC14" t="s">
        <v>5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94</v>
      </c>
      <c r="AT14" t="s">
        <v>62</v>
      </c>
      <c r="AU14" t="s">
        <v>59</v>
      </c>
      <c r="AV14" t="s">
        <v>2</v>
      </c>
      <c r="AW14" t="s">
        <v>2</v>
      </c>
      <c r="AX14" t="s">
        <v>2</v>
      </c>
      <c r="AY14" t="s">
        <v>2</v>
      </c>
      <c r="AZ14" t="s">
        <v>2</v>
      </c>
      <c r="BA14" t="s">
        <v>2</v>
      </c>
      <c r="BB14" t="s">
        <v>2</v>
      </c>
      <c r="BC14" t="s">
        <v>2</v>
      </c>
      <c r="BD14" t="s">
        <v>2</v>
      </c>
      <c r="BE14" t="s">
        <v>2</v>
      </c>
      <c r="BF14" t="s">
        <v>2</v>
      </c>
      <c r="BG14" t="s">
        <v>2</v>
      </c>
      <c r="BH14" t="s">
        <v>2</v>
      </c>
      <c r="BI14" t="s">
        <v>2</v>
      </c>
      <c r="BJ14" t="s">
        <v>2</v>
      </c>
      <c r="BK14" t="s">
        <v>2</v>
      </c>
      <c r="BL14" t="s">
        <v>2</v>
      </c>
      <c r="BM14" t="s">
        <v>2</v>
      </c>
      <c r="BN14" t="s">
        <v>2</v>
      </c>
      <c r="BO14" t="s">
        <v>2</v>
      </c>
      <c r="BP14" t="s">
        <v>2</v>
      </c>
      <c r="BQ14" t="s">
        <v>2</v>
      </c>
      <c r="BR14" t="s">
        <v>2</v>
      </c>
      <c r="BS14" t="s">
        <v>2</v>
      </c>
      <c r="BT14" t="s">
        <v>2</v>
      </c>
      <c r="BU14" t="s">
        <v>2</v>
      </c>
      <c r="BV14" t="s">
        <v>2</v>
      </c>
      <c r="BW14" t="s">
        <v>2</v>
      </c>
      <c r="BX14" t="s">
        <v>2</v>
      </c>
      <c r="BY14" t="s">
        <v>2</v>
      </c>
      <c r="BZ14" t="s">
        <v>2</v>
      </c>
      <c r="CA14" t="s">
        <v>2</v>
      </c>
      <c r="CB14" t="s">
        <v>2</v>
      </c>
      <c r="CC14" t="s">
        <v>2</v>
      </c>
      <c r="CD14" t="s">
        <v>2</v>
      </c>
      <c r="CE14" t="s">
        <v>2</v>
      </c>
      <c r="CF14" t="s">
        <v>2</v>
      </c>
      <c r="CG14" t="s">
        <v>2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123</v>
      </c>
      <c r="CQ14" t="s">
        <v>2</v>
      </c>
      <c r="CR14" t="s">
        <v>2</v>
      </c>
      <c r="CS14" t="s">
        <v>2</v>
      </c>
      <c r="CT14" t="s">
        <v>2</v>
      </c>
      <c r="CU14" t="s">
        <v>298</v>
      </c>
      <c r="CV14" t="s">
        <v>4</v>
      </c>
      <c r="CW14" s="30">
        <v>46</v>
      </c>
      <c r="CX14" t="s">
        <v>9</v>
      </c>
      <c r="CY14" t="s">
        <v>4</v>
      </c>
      <c r="CZ14" t="s">
        <v>4</v>
      </c>
      <c r="DA14" t="s">
        <v>4</v>
      </c>
      <c r="DB14" t="s">
        <v>5</v>
      </c>
      <c r="DC14" t="s">
        <v>4</v>
      </c>
      <c r="DD14" t="s">
        <v>5</v>
      </c>
      <c r="DE14" t="s">
        <v>5</v>
      </c>
      <c r="DF14" t="s">
        <v>5</v>
      </c>
      <c r="DG14" t="s">
        <v>4</v>
      </c>
      <c r="DH14" t="s">
        <v>4</v>
      </c>
      <c r="DI14" t="s">
        <v>3</v>
      </c>
      <c r="DJ14" t="s">
        <v>4</v>
      </c>
      <c r="DK14" t="s">
        <v>4</v>
      </c>
      <c r="DL14" t="s">
        <v>2</v>
      </c>
      <c r="DM14" t="s">
        <v>2</v>
      </c>
      <c r="DN14" t="s">
        <v>5</v>
      </c>
      <c r="DO14" t="s">
        <v>523</v>
      </c>
      <c r="DP14" t="s">
        <v>4</v>
      </c>
      <c r="DQ14" t="s">
        <v>4</v>
      </c>
      <c r="DR14" t="s">
        <v>5</v>
      </c>
      <c r="DS14" t="s">
        <v>4</v>
      </c>
      <c r="DT14" t="s">
        <v>4</v>
      </c>
      <c r="DU14" t="s">
        <v>4</v>
      </c>
      <c r="DV14" t="s">
        <v>4</v>
      </c>
      <c r="DW14" t="s">
        <v>4</v>
      </c>
      <c r="DX14" t="s">
        <v>4</v>
      </c>
      <c r="DY14" t="s">
        <v>4</v>
      </c>
      <c r="DZ14" t="s">
        <v>4</v>
      </c>
      <c r="EA14" t="s">
        <v>4</v>
      </c>
      <c r="EB14" t="s">
        <v>4</v>
      </c>
      <c r="EC14" t="s">
        <v>4</v>
      </c>
      <c r="ED14" t="s">
        <v>4</v>
      </c>
      <c r="EE14" t="s">
        <v>5</v>
      </c>
      <c r="EF14" t="s">
        <v>4</v>
      </c>
      <c r="EG14" t="s">
        <v>4</v>
      </c>
      <c r="EH14" t="s">
        <v>94</v>
      </c>
      <c r="EI14" t="s">
        <v>62</v>
      </c>
      <c r="EJ14" t="s">
        <v>41</v>
      </c>
      <c r="EK14" t="s">
        <v>2</v>
      </c>
      <c r="EL14" t="s">
        <v>2</v>
      </c>
      <c r="EM14" t="s">
        <v>2</v>
      </c>
      <c r="EN14" t="s">
        <v>2</v>
      </c>
      <c r="EO14" t="s">
        <v>2</v>
      </c>
      <c r="EP14" t="s">
        <v>2</v>
      </c>
      <c r="EQ14" t="s">
        <v>2</v>
      </c>
      <c r="ER14" t="s">
        <v>2</v>
      </c>
      <c r="ES14" t="s">
        <v>2</v>
      </c>
      <c r="ET14" t="s">
        <v>2</v>
      </c>
      <c r="EU14" t="s">
        <v>2</v>
      </c>
      <c r="EV14" t="s">
        <v>2</v>
      </c>
      <c r="EW14" t="s">
        <v>2</v>
      </c>
      <c r="EX14" t="s">
        <v>2</v>
      </c>
      <c r="EY14" t="s">
        <v>2</v>
      </c>
      <c r="EZ14" t="s">
        <v>4</v>
      </c>
      <c r="FA14" t="s">
        <v>5</v>
      </c>
      <c r="FB14" t="s">
        <v>4</v>
      </c>
      <c r="FC14" t="s">
        <v>4</v>
      </c>
      <c r="FD14" t="s">
        <v>4</v>
      </c>
      <c r="FE14" t="s">
        <v>2</v>
      </c>
      <c r="FF14" t="s">
        <v>5</v>
      </c>
      <c r="FG14" t="s">
        <v>4</v>
      </c>
      <c r="FH14" t="s">
        <v>5</v>
      </c>
      <c r="FI14" t="s">
        <v>5</v>
      </c>
      <c r="FJ14" t="s">
        <v>5</v>
      </c>
      <c r="FK14" t="s">
        <v>5</v>
      </c>
      <c r="FL14" t="s">
        <v>5</v>
      </c>
      <c r="FM14" t="s">
        <v>5</v>
      </c>
      <c r="FN14" t="s">
        <v>5</v>
      </c>
      <c r="FO14" t="s">
        <v>5</v>
      </c>
      <c r="FP14" t="s">
        <v>5</v>
      </c>
      <c r="FQ14" t="s">
        <v>2</v>
      </c>
      <c r="FR14" t="s">
        <v>2</v>
      </c>
      <c r="FS14" t="s">
        <v>2</v>
      </c>
      <c r="FT14" t="s">
        <v>2</v>
      </c>
      <c r="FU14" t="s">
        <v>2</v>
      </c>
      <c r="FV14" t="s">
        <v>2</v>
      </c>
      <c r="FW14" t="s">
        <v>2</v>
      </c>
      <c r="FX14" t="s">
        <v>2</v>
      </c>
      <c r="FY14" t="s">
        <v>2</v>
      </c>
      <c r="FZ14" t="s">
        <v>2</v>
      </c>
      <c r="GA14" t="s">
        <v>2</v>
      </c>
      <c r="GB14" t="s">
        <v>2</v>
      </c>
      <c r="GC14" t="s">
        <v>2</v>
      </c>
      <c r="GD14" t="s">
        <v>2</v>
      </c>
      <c r="GE14" t="s">
        <v>2</v>
      </c>
      <c r="GF14" t="s">
        <v>2</v>
      </c>
      <c r="GG14" t="s">
        <v>2</v>
      </c>
      <c r="GH14" t="s">
        <v>2</v>
      </c>
      <c r="GI14" t="s">
        <v>2</v>
      </c>
      <c r="GJ14" t="s">
        <v>2</v>
      </c>
      <c r="GK14" t="s">
        <v>2</v>
      </c>
      <c r="GL14" t="s">
        <v>2</v>
      </c>
      <c r="GM14" t="s">
        <v>2</v>
      </c>
      <c r="GN14" t="s">
        <v>796</v>
      </c>
      <c r="GO14" t="s">
        <v>796</v>
      </c>
      <c r="GP14" t="s">
        <v>796</v>
      </c>
      <c r="GQ14" t="s">
        <v>796</v>
      </c>
      <c r="GR14" t="s">
        <v>796</v>
      </c>
      <c r="GS14" t="s">
        <v>796</v>
      </c>
      <c r="GT14" t="s">
        <v>796</v>
      </c>
      <c r="GU14" t="s">
        <v>796</v>
      </c>
      <c r="GV14" t="s">
        <v>796</v>
      </c>
      <c r="GW14" t="s">
        <v>796</v>
      </c>
      <c r="GX14" t="s">
        <v>796</v>
      </c>
      <c r="GY14" t="s">
        <v>796</v>
      </c>
      <c r="GZ14" t="s">
        <v>796</v>
      </c>
      <c r="HA14" t="s">
        <v>796</v>
      </c>
      <c r="HB14" t="s">
        <v>796</v>
      </c>
      <c r="HC14" t="s">
        <v>796</v>
      </c>
      <c r="HD14" t="s">
        <v>796</v>
      </c>
      <c r="HE14" t="s">
        <v>796</v>
      </c>
      <c r="HF14" t="s">
        <v>796</v>
      </c>
      <c r="HG14" t="s">
        <v>796</v>
      </c>
      <c r="HH14" t="s">
        <v>796</v>
      </c>
      <c r="HI14" t="s">
        <v>796</v>
      </c>
      <c r="HJ14" t="s">
        <v>796</v>
      </c>
      <c r="HK14" t="s">
        <v>796</v>
      </c>
      <c r="HL14" t="s">
        <v>796</v>
      </c>
      <c r="HM14" t="s">
        <v>796</v>
      </c>
      <c r="HN14" t="s">
        <v>796</v>
      </c>
      <c r="HO14" t="s">
        <v>796</v>
      </c>
      <c r="HP14" t="s">
        <v>796</v>
      </c>
      <c r="HQ14" t="s">
        <v>796</v>
      </c>
      <c r="HR14" t="s">
        <v>796</v>
      </c>
      <c r="HS14" t="s">
        <v>796</v>
      </c>
      <c r="HT14" t="s">
        <v>796</v>
      </c>
      <c r="HU14" t="s">
        <v>796</v>
      </c>
      <c r="HV14" t="s">
        <v>796</v>
      </c>
      <c r="HW14" t="s">
        <v>796</v>
      </c>
      <c r="HX14" t="s">
        <v>796</v>
      </c>
      <c r="HY14" t="s">
        <v>796</v>
      </c>
      <c r="HZ14" t="s">
        <v>796</v>
      </c>
      <c r="IA14" t="s">
        <v>796</v>
      </c>
      <c r="IB14" t="s">
        <v>796</v>
      </c>
      <c r="IC14" t="s">
        <v>796</v>
      </c>
      <c r="ID14" t="s">
        <v>796</v>
      </c>
      <c r="IE14" t="s">
        <v>796</v>
      </c>
      <c r="IF14" t="s">
        <v>796</v>
      </c>
      <c r="IG14" t="s">
        <v>796</v>
      </c>
      <c r="IH14" t="s">
        <v>796</v>
      </c>
      <c r="II14" t="s">
        <v>796</v>
      </c>
      <c r="IJ14" t="s">
        <v>796</v>
      </c>
      <c r="IK14" t="s">
        <v>796</v>
      </c>
      <c r="IL14" t="s">
        <v>796</v>
      </c>
      <c r="IM14" t="s">
        <v>796</v>
      </c>
      <c r="IN14" t="s">
        <v>796</v>
      </c>
      <c r="IO14" t="s">
        <v>796</v>
      </c>
      <c r="IP14" t="s">
        <v>796</v>
      </c>
      <c r="IQ14" t="s">
        <v>796</v>
      </c>
      <c r="IR14" t="s">
        <v>796</v>
      </c>
      <c r="IS14" t="s">
        <v>796</v>
      </c>
      <c r="IT14" t="s">
        <v>796</v>
      </c>
      <c r="IU14" t="s">
        <v>796</v>
      </c>
      <c r="IV14" t="s">
        <v>796</v>
      </c>
      <c r="IW14" t="s">
        <v>796</v>
      </c>
      <c r="IX14" t="s">
        <v>796</v>
      </c>
      <c r="IY14" t="s">
        <v>796</v>
      </c>
      <c r="IZ14" t="s">
        <v>796</v>
      </c>
      <c r="JA14" t="s">
        <v>796</v>
      </c>
      <c r="JB14" t="s">
        <v>796</v>
      </c>
      <c r="JC14" t="s">
        <v>796</v>
      </c>
      <c r="JD14" t="s">
        <v>796</v>
      </c>
      <c r="JE14" t="s">
        <v>796</v>
      </c>
      <c r="JF14" t="s">
        <v>796</v>
      </c>
      <c r="JG14" t="s">
        <v>796</v>
      </c>
      <c r="JH14" t="s">
        <v>796</v>
      </c>
      <c r="JI14" t="s">
        <v>796</v>
      </c>
      <c r="JJ14" t="s">
        <v>796</v>
      </c>
      <c r="JK14" t="s">
        <v>796</v>
      </c>
      <c r="JL14" t="s">
        <v>796</v>
      </c>
      <c r="JM14" t="s">
        <v>796</v>
      </c>
      <c r="JN14" t="s">
        <v>796</v>
      </c>
      <c r="JO14" t="s">
        <v>796</v>
      </c>
      <c r="JP14" t="s">
        <v>796</v>
      </c>
      <c r="JQ14" t="s">
        <v>796</v>
      </c>
      <c r="JR14" t="s">
        <v>796</v>
      </c>
      <c r="JS14" t="s">
        <v>796</v>
      </c>
      <c r="JT14" t="s">
        <v>796</v>
      </c>
      <c r="JU14" t="s">
        <v>796</v>
      </c>
      <c r="JV14" t="s">
        <v>796</v>
      </c>
      <c r="JW14" t="s">
        <v>796</v>
      </c>
      <c r="JX14" t="s">
        <v>796</v>
      </c>
      <c r="JY14" t="s">
        <v>796</v>
      </c>
      <c r="JZ14" t="s">
        <v>796</v>
      </c>
      <c r="KA14" t="s">
        <v>796</v>
      </c>
      <c r="KB14" t="s">
        <v>796</v>
      </c>
      <c r="KC14" t="s">
        <v>796</v>
      </c>
      <c r="KD14" t="s">
        <v>796</v>
      </c>
      <c r="KE14" t="s">
        <v>796</v>
      </c>
      <c r="KF14" t="s">
        <v>796</v>
      </c>
    </row>
    <row r="15" spans="1:292" x14ac:dyDescent="0.2">
      <c r="A15" t="s">
        <v>311</v>
      </c>
      <c r="B15" t="s">
        <v>298</v>
      </c>
      <c r="C15" t="s">
        <v>4</v>
      </c>
      <c r="D15" t="s">
        <v>19</v>
      </c>
      <c r="E15" s="30">
        <v>54</v>
      </c>
      <c r="F15" t="s">
        <v>20</v>
      </c>
      <c r="G15" t="s">
        <v>10</v>
      </c>
      <c r="H15" t="s">
        <v>11</v>
      </c>
      <c r="I15" t="s">
        <v>215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5</v>
      </c>
      <c r="P15" t="s">
        <v>4</v>
      </c>
      <c r="Q15" t="s">
        <v>4</v>
      </c>
      <c r="R15" t="s">
        <v>4</v>
      </c>
      <c r="S15" t="s">
        <v>4</v>
      </c>
      <c r="T15" t="s">
        <v>194</v>
      </c>
      <c r="U15" t="s">
        <v>5</v>
      </c>
      <c r="V15" t="s">
        <v>5</v>
      </c>
      <c r="W15" t="s">
        <v>17</v>
      </c>
      <c r="X15" t="s">
        <v>2</v>
      </c>
      <c r="Y15" t="s">
        <v>5</v>
      </c>
      <c r="Z15" t="s">
        <v>6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 t="s">
        <v>5</v>
      </c>
      <c r="AQ15" t="s">
        <v>4</v>
      </c>
      <c r="AR15" t="s">
        <v>4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  <c r="BM15" t="s">
        <v>2</v>
      </c>
      <c r="BN15" t="s">
        <v>2</v>
      </c>
      <c r="BO15" t="s">
        <v>2</v>
      </c>
      <c r="BP15" t="s">
        <v>2</v>
      </c>
      <c r="BQ15" t="s">
        <v>2</v>
      </c>
      <c r="BR15" t="s">
        <v>2</v>
      </c>
      <c r="BS15" t="s">
        <v>2</v>
      </c>
      <c r="BT15" t="s">
        <v>2</v>
      </c>
      <c r="BU15" t="s">
        <v>2</v>
      </c>
      <c r="BV15" t="s">
        <v>2</v>
      </c>
      <c r="BW15" t="s">
        <v>2</v>
      </c>
      <c r="BX15" t="s">
        <v>2</v>
      </c>
      <c r="BY15" t="s">
        <v>2</v>
      </c>
      <c r="BZ15" t="s">
        <v>2</v>
      </c>
      <c r="CA15" t="s">
        <v>2</v>
      </c>
      <c r="CB15" t="s">
        <v>2</v>
      </c>
      <c r="CC15" t="s">
        <v>2</v>
      </c>
      <c r="CD15" t="s">
        <v>2</v>
      </c>
      <c r="CE15" t="s">
        <v>2</v>
      </c>
      <c r="CF15" t="s">
        <v>2</v>
      </c>
      <c r="CG15" t="s">
        <v>2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41</v>
      </c>
      <c r="CQ15" t="s">
        <v>2</v>
      </c>
      <c r="CR15" t="s">
        <v>2</v>
      </c>
      <c r="CS15" t="s">
        <v>2</v>
      </c>
      <c r="CT15" t="s">
        <v>2</v>
      </c>
      <c r="CU15" t="s">
        <v>298</v>
      </c>
      <c r="CV15" t="s">
        <v>4</v>
      </c>
      <c r="CW15" s="30">
        <v>55</v>
      </c>
      <c r="CX15" t="s">
        <v>20</v>
      </c>
      <c r="CY15" t="s">
        <v>4</v>
      </c>
      <c r="CZ15" t="s">
        <v>4</v>
      </c>
      <c r="DA15" t="s">
        <v>4</v>
      </c>
      <c r="DB15" t="s">
        <v>4</v>
      </c>
      <c r="DC15" t="s">
        <v>4</v>
      </c>
      <c r="DD15" t="s">
        <v>5</v>
      </c>
      <c r="DE15" t="s">
        <v>5</v>
      </c>
      <c r="DF15" t="s">
        <v>4</v>
      </c>
      <c r="DG15" t="s">
        <v>4</v>
      </c>
      <c r="DH15" t="s">
        <v>4</v>
      </c>
      <c r="DI15" t="s">
        <v>3</v>
      </c>
      <c r="DJ15" t="s">
        <v>4</v>
      </c>
      <c r="DK15" t="s">
        <v>4</v>
      </c>
      <c r="DL15" t="s">
        <v>2</v>
      </c>
      <c r="DM15" t="s">
        <v>2</v>
      </c>
      <c r="DN15" t="s">
        <v>5</v>
      </c>
      <c r="DO15" t="s">
        <v>523</v>
      </c>
      <c r="DP15" t="s">
        <v>4</v>
      </c>
      <c r="DQ15" t="s">
        <v>4</v>
      </c>
      <c r="DR15" t="s">
        <v>4</v>
      </c>
      <c r="DS15" t="s">
        <v>4</v>
      </c>
      <c r="DT15" t="s">
        <v>4</v>
      </c>
      <c r="DU15" t="s">
        <v>4</v>
      </c>
      <c r="DV15" t="s">
        <v>4</v>
      </c>
      <c r="DW15" t="s">
        <v>4</v>
      </c>
      <c r="DX15" t="s">
        <v>4</v>
      </c>
      <c r="DY15" t="s">
        <v>4</v>
      </c>
      <c r="DZ15" t="s">
        <v>4</v>
      </c>
      <c r="EA15" t="s">
        <v>4</v>
      </c>
      <c r="EB15" t="s">
        <v>4</v>
      </c>
      <c r="EC15" t="s">
        <v>4</v>
      </c>
      <c r="ED15" t="s">
        <v>4</v>
      </c>
      <c r="EE15" t="s">
        <v>5</v>
      </c>
      <c r="EF15" t="s">
        <v>4</v>
      </c>
      <c r="EG15" t="s">
        <v>4</v>
      </c>
      <c r="EH15" t="s">
        <v>2</v>
      </c>
      <c r="EI15" t="s">
        <v>2</v>
      </c>
      <c r="EJ15" t="s">
        <v>2</v>
      </c>
      <c r="EK15" t="s">
        <v>2</v>
      </c>
      <c r="EL15" t="s">
        <v>2</v>
      </c>
      <c r="EM15" t="s">
        <v>2</v>
      </c>
      <c r="EN15" t="s">
        <v>2</v>
      </c>
      <c r="EO15" t="s">
        <v>2</v>
      </c>
      <c r="EP15" t="s">
        <v>2</v>
      </c>
      <c r="EQ15" t="s">
        <v>2</v>
      </c>
      <c r="ER15" t="s">
        <v>2</v>
      </c>
      <c r="ES15" t="s">
        <v>2</v>
      </c>
      <c r="ET15" t="s">
        <v>2</v>
      </c>
      <c r="EU15" t="s">
        <v>2</v>
      </c>
      <c r="EV15" t="s">
        <v>2</v>
      </c>
      <c r="EW15" t="s">
        <v>2</v>
      </c>
      <c r="EX15" t="s">
        <v>2</v>
      </c>
      <c r="EY15" t="s">
        <v>2</v>
      </c>
      <c r="EZ15" t="s">
        <v>5</v>
      </c>
      <c r="FA15" t="s">
        <v>5</v>
      </c>
      <c r="FB15" t="s">
        <v>4</v>
      </c>
      <c r="FC15" t="s">
        <v>4</v>
      </c>
      <c r="FD15" t="s">
        <v>4</v>
      </c>
      <c r="FE15" t="s">
        <v>2</v>
      </c>
      <c r="FF15" t="s">
        <v>2</v>
      </c>
      <c r="FG15" t="s">
        <v>2</v>
      </c>
      <c r="FH15" t="s">
        <v>2</v>
      </c>
      <c r="FI15" t="s">
        <v>2</v>
      </c>
      <c r="FJ15" t="s">
        <v>2</v>
      </c>
      <c r="FK15" t="s">
        <v>2</v>
      </c>
      <c r="FL15" t="s">
        <v>2</v>
      </c>
      <c r="FM15" t="s">
        <v>2</v>
      </c>
      <c r="FN15" t="s">
        <v>2</v>
      </c>
      <c r="FO15" t="s">
        <v>2</v>
      </c>
      <c r="FP15" t="s">
        <v>2</v>
      </c>
      <c r="FQ15" t="s">
        <v>2</v>
      </c>
      <c r="FR15" t="s">
        <v>2</v>
      </c>
      <c r="FS15" t="s">
        <v>2</v>
      </c>
      <c r="FT15" t="s">
        <v>2</v>
      </c>
      <c r="FU15" t="s">
        <v>2</v>
      </c>
      <c r="FV15" t="s">
        <v>2</v>
      </c>
      <c r="FW15" t="s">
        <v>2</v>
      </c>
      <c r="FX15" t="s">
        <v>2</v>
      </c>
      <c r="FY15" t="s">
        <v>2</v>
      </c>
      <c r="FZ15" t="s">
        <v>2</v>
      </c>
      <c r="GA15" t="s">
        <v>2</v>
      </c>
      <c r="GB15" t="s">
        <v>2</v>
      </c>
      <c r="GC15" t="s">
        <v>2</v>
      </c>
      <c r="GD15" t="s">
        <v>2</v>
      </c>
      <c r="GE15" t="s">
        <v>2</v>
      </c>
      <c r="GF15" t="s">
        <v>2</v>
      </c>
      <c r="GG15" t="s">
        <v>2</v>
      </c>
      <c r="GH15" t="s">
        <v>2</v>
      </c>
      <c r="GI15" t="s">
        <v>2</v>
      </c>
      <c r="GJ15" t="s">
        <v>2</v>
      </c>
      <c r="GK15" t="s">
        <v>2</v>
      </c>
      <c r="GL15" t="s">
        <v>2</v>
      </c>
      <c r="GM15" t="s">
        <v>2</v>
      </c>
      <c r="GN15" t="s">
        <v>796</v>
      </c>
      <c r="GO15" t="s">
        <v>796</v>
      </c>
      <c r="GP15" t="s">
        <v>796</v>
      </c>
      <c r="GQ15" t="s">
        <v>796</v>
      </c>
      <c r="GR15" t="s">
        <v>796</v>
      </c>
      <c r="GS15" t="s">
        <v>796</v>
      </c>
      <c r="GT15" t="s">
        <v>796</v>
      </c>
      <c r="GU15" t="s">
        <v>796</v>
      </c>
      <c r="GV15" t="s">
        <v>796</v>
      </c>
      <c r="GW15" t="s">
        <v>796</v>
      </c>
      <c r="GX15" t="s">
        <v>796</v>
      </c>
      <c r="GY15" t="s">
        <v>796</v>
      </c>
      <c r="GZ15" t="s">
        <v>796</v>
      </c>
      <c r="HA15" t="s">
        <v>796</v>
      </c>
      <c r="HB15" t="s">
        <v>796</v>
      </c>
      <c r="HC15" t="s">
        <v>796</v>
      </c>
      <c r="HD15" t="s">
        <v>796</v>
      </c>
      <c r="HE15" t="s">
        <v>796</v>
      </c>
      <c r="HF15" t="s">
        <v>796</v>
      </c>
      <c r="HG15" t="s">
        <v>796</v>
      </c>
      <c r="HH15" t="s">
        <v>796</v>
      </c>
      <c r="HI15" t="s">
        <v>796</v>
      </c>
      <c r="HJ15" t="s">
        <v>796</v>
      </c>
      <c r="HK15" t="s">
        <v>796</v>
      </c>
      <c r="HL15" t="s">
        <v>796</v>
      </c>
      <c r="HM15" t="s">
        <v>796</v>
      </c>
      <c r="HN15" t="s">
        <v>796</v>
      </c>
      <c r="HO15" t="s">
        <v>796</v>
      </c>
      <c r="HP15" t="s">
        <v>796</v>
      </c>
      <c r="HQ15" t="s">
        <v>796</v>
      </c>
      <c r="HR15" t="s">
        <v>796</v>
      </c>
      <c r="HS15" t="s">
        <v>796</v>
      </c>
      <c r="HT15" t="s">
        <v>796</v>
      </c>
      <c r="HU15" t="s">
        <v>796</v>
      </c>
      <c r="HV15" t="s">
        <v>796</v>
      </c>
      <c r="HW15" t="s">
        <v>796</v>
      </c>
      <c r="HX15" t="s">
        <v>796</v>
      </c>
      <c r="HY15" t="s">
        <v>796</v>
      </c>
      <c r="HZ15" t="s">
        <v>796</v>
      </c>
      <c r="IA15" t="s">
        <v>796</v>
      </c>
      <c r="IB15" t="s">
        <v>796</v>
      </c>
      <c r="IC15" t="s">
        <v>796</v>
      </c>
      <c r="ID15" t="s">
        <v>796</v>
      </c>
      <c r="IE15" t="s">
        <v>796</v>
      </c>
      <c r="IF15" t="s">
        <v>796</v>
      </c>
      <c r="IG15" t="s">
        <v>796</v>
      </c>
      <c r="IH15" t="s">
        <v>796</v>
      </c>
      <c r="II15" t="s">
        <v>796</v>
      </c>
      <c r="IJ15" t="s">
        <v>796</v>
      </c>
      <c r="IK15" t="s">
        <v>796</v>
      </c>
      <c r="IL15" t="s">
        <v>796</v>
      </c>
      <c r="IM15" t="s">
        <v>796</v>
      </c>
      <c r="IN15" t="s">
        <v>796</v>
      </c>
      <c r="IO15" t="s">
        <v>796</v>
      </c>
      <c r="IP15" t="s">
        <v>796</v>
      </c>
      <c r="IQ15" t="s">
        <v>796</v>
      </c>
      <c r="IR15" t="s">
        <v>796</v>
      </c>
      <c r="IS15" t="s">
        <v>796</v>
      </c>
      <c r="IT15" t="s">
        <v>796</v>
      </c>
      <c r="IU15" t="s">
        <v>796</v>
      </c>
      <c r="IV15" t="s">
        <v>796</v>
      </c>
      <c r="IW15" t="s">
        <v>796</v>
      </c>
      <c r="IX15" t="s">
        <v>796</v>
      </c>
      <c r="IY15" t="s">
        <v>796</v>
      </c>
      <c r="IZ15" t="s">
        <v>796</v>
      </c>
      <c r="JA15" t="s">
        <v>796</v>
      </c>
      <c r="JB15" t="s">
        <v>796</v>
      </c>
      <c r="JC15" t="s">
        <v>796</v>
      </c>
      <c r="JD15" t="s">
        <v>796</v>
      </c>
      <c r="JE15" t="s">
        <v>796</v>
      </c>
      <c r="JF15" t="s">
        <v>796</v>
      </c>
      <c r="JG15" t="s">
        <v>796</v>
      </c>
      <c r="JH15" t="s">
        <v>796</v>
      </c>
      <c r="JI15" t="s">
        <v>796</v>
      </c>
      <c r="JJ15" t="s">
        <v>796</v>
      </c>
      <c r="JK15" t="s">
        <v>796</v>
      </c>
      <c r="JL15" t="s">
        <v>796</v>
      </c>
      <c r="JM15" t="s">
        <v>796</v>
      </c>
      <c r="JN15" t="s">
        <v>796</v>
      </c>
      <c r="JO15" t="s">
        <v>796</v>
      </c>
      <c r="JP15" t="s">
        <v>796</v>
      </c>
      <c r="JQ15" t="s">
        <v>796</v>
      </c>
      <c r="JR15" t="s">
        <v>796</v>
      </c>
      <c r="JS15" t="s">
        <v>796</v>
      </c>
      <c r="JT15" t="s">
        <v>796</v>
      </c>
      <c r="JU15" t="s">
        <v>796</v>
      </c>
      <c r="JV15" t="s">
        <v>796</v>
      </c>
      <c r="JW15" t="s">
        <v>796</v>
      </c>
      <c r="JX15" t="s">
        <v>796</v>
      </c>
      <c r="JY15" t="s">
        <v>796</v>
      </c>
      <c r="JZ15" t="s">
        <v>796</v>
      </c>
      <c r="KA15" t="s">
        <v>796</v>
      </c>
      <c r="KB15" t="s">
        <v>796</v>
      </c>
      <c r="KC15" t="s">
        <v>796</v>
      </c>
      <c r="KD15" t="s">
        <v>796</v>
      </c>
      <c r="KE15" t="s">
        <v>796</v>
      </c>
      <c r="KF15" t="s">
        <v>796</v>
      </c>
    </row>
    <row r="16" spans="1:292" x14ac:dyDescent="0.2">
      <c r="A16" t="s">
        <v>312</v>
      </c>
      <c r="B16" t="s">
        <v>298</v>
      </c>
      <c r="C16" t="s">
        <v>4</v>
      </c>
      <c r="D16" t="s">
        <v>19</v>
      </c>
      <c r="E16" s="30">
        <v>51</v>
      </c>
      <c r="F16" t="s">
        <v>20</v>
      </c>
      <c r="G16" t="s">
        <v>10</v>
      </c>
      <c r="H16" t="s">
        <v>144</v>
      </c>
      <c r="I16" t="s">
        <v>215</v>
      </c>
      <c r="J16" t="s">
        <v>4</v>
      </c>
      <c r="K16" t="s">
        <v>4</v>
      </c>
      <c r="L16" t="s">
        <v>4</v>
      </c>
      <c r="M16" t="s">
        <v>5</v>
      </c>
      <c r="N16" t="s">
        <v>4</v>
      </c>
      <c r="O16" t="s">
        <v>5</v>
      </c>
      <c r="P16" t="s">
        <v>5</v>
      </c>
      <c r="Q16" t="s">
        <v>4</v>
      </c>
      <c r="R16" t="s">
        <v>4</v>
      </c>
      <c r="S16" t="s">
        <v>4</v>
      </c>
      <c r="T16" t="s">
        <v>3</v>
      </c>
      <c r="U16" t="s">
        <v>4</v>
      </c>
      <c r="V16" t="s">
        <v>5</v>
      </c>
      <c r="W16" t="s">
        <v>26</v>
      </c>
      <c r="X16" t="s">
        <v>78</v>
      </c>
      <c r="Y16" t="s">
        <v>5</v>
      </c>
      <c r="Z16" t="s">
        <v>6</v>
      </c>
      <c r="AA16" t="s">
        <v>4</v>
      </c>
      <c r="AB16" t="s">
        <v>4</v>
      </c>
      <c r="AC16" t="s">
        <v>5</v>
      </c>
      <c r="AD16" t="s">
        <v>5</v>
      </c>
      <c r="AE16" t="s">
        <v>4</v>
      </c>
      <c r="AF16" t="s">
        <v>4</v>
      </c>
      <c r="AG16" t="s">
        <v>5</v>
      </c>
      <c r="AH16" t="s">
        <v>5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4</v>
      </c>
      <c r="AS16" t="s">
        <v>94</v>
      </c>
      <c r="AT16" t="s">
        <v>62</v>
      </c>
      <c r="AU16" t="s">
        <v>41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2</v>
      </c>
      <c r="BK16" t="s">
        <v>5</v>
      </c>
      <c r="BL16" t="s">
        <v>5</v>
      </c>
      <c r="BM16" t="s">
        <v>4</v>
      </c>
      <c r="BN16" t="s">
        <v>4</v>
      </c>
      <c r="BO16" t="s">
        <v>4</v>
      </c>
      <c r="BP16" t="s">
        <v>2</v>
      </c>
      <c r="BQ16" t="s">
        <v>2</v>
      </c>
      <c r="BR16" t="s">
        <v>2</v>
      </c>
      <c r="BS16" t="s">
        <v>2</v>
      </c>
      <c r="BT16" t="s">
        <v>2</v>
      </c>
      <c r="BU16" t="s">
        <v>2</v>
      </c>
      <c r="BV16" t="s">
        <v>2</v>
      </c>
      <c r="BW16" t="s">
        <v>2</v>
      </c>
      <c r="BX16" t="s">
        <v>2</v>
      </c>
      <c r="BY16" t="s">
        <v>2</v>
      </c>
      <c r="BZ16" t="s">
        <v>2</v>
      </c>
      <c r="CA16" t="s">
        <v>2</v>
      </c>
      <c r="CB16" t="s">
        <v>2</v>
      </c>
      <c r="CC16" t="s">
        <v>2</v>
      </c>
      <c r="CD16" t="s">
        <v>2</v>
      </c>
      <c r="CE16" t="s">
        <v>2</v>
      </c>
      <c r="CF16" t="s">
        <v>2</v>
      </c>
      <c r="CG16" t="s">
        <v>2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298</v>
      </c>
      <c r="CV16" t="s">
        <v>4</v>
      </c>
      <c r="CW16" s="30">
        <v>52</v>
      </c>
      <c r="CX16" t="s">
        <v>20</v>
      </c>
      <c r="CY16" t="s">
        <v>4</v>
      </c>
      <c r="CZ16" t="s">
        <v>4</v>
      </c>
      <c r="DA16" t="s">
        <v>4</v>
      </c>
      <c r="DB16" t="s">
        <v>4</v>
      </c>
      <c r="DC16" t="s">
        <v>5</v>
      </c>
      <c r="DD16" t="s">
        <v>5</v>
      </c>
      <c r="DE16" t="s">
        <v>5</v>
      </c>
      <c r="DF16" t="s">
        <v>4</v>
      </c>
      <c r="DG16" t="s">
        <v>4</v>
      </c>
      <c r="DH16" t="s">
        <v>4</v>
      </c>
      <c r="DI16" t="s">
        <v>3</v>
      </c>
      <c r="DJ16" t="s">
        <v>4</v>
      </c>
      <c r="DK16" t="s">
        <v>4</v>
      </c>
      <c r="DL16" t="s">
        <v>2</v>
      </c>
      <c r="DM16" t="s">
        <v>2</v>
      </c>
      <c r="DN16" t="s">
        <v>5</v>
      </c>
      <c r="DO16" t="s">
        <v>523</v>
      </c>
      <c r="DP16" t="s">
        <v>4</v>
      </c>
      <c r="DQ16" t="s">
        <v>4</v>
      </c>
      <c r="DR16" t="s">
        <v>4</v>
      </c>
      <c r="DS16" t="s">
        <v>4</v>
      </c>
      <c r="DT16" t="s">
        <v>4</v>
      </c>
      <c r="DU16" t="s">
        <v>4</v>
      </c>
      <c r="DV16" t="s">
        <v>5</v>
      </c>
      <c r="DW16" t="s">
        <v>5</v>
      </c>
      <c r="DX16" t="s">
        <v>4</v>
      </c>
      <c r="DY16" t="s">
        <v>4</v>
      </c>
      <c r="DZ16" t="s">
        <v>4</v>
      </c>
      <c r="EA16" t="s">
        <v>4</v>
      </c>
      <c r="EB16" t="s">
        <v>4</v>
      </c>
      <c r="EC16" t="s">
        <v>4</v>
      </c>
      <c r="ED16" t="s">
        <v>4</v>
      </c>
      <c r="EE16" t="s">
        <v>4</v>
      </c>
      <c r="EF16" t="s">
        <v>4</v>
      </c>
      <c r="EG16" t="s">
        <v>4</v>
      </c>
      <c r="EH16" t="s">
        <v>2</v>
      </c>
      <c r="EI16" t="s">
        <v>2</v>
      </c>
      <c r="EJ16" t="s">
        <v>2</v>
      </c>
      <c r="EK16" t="s">
        <v>2</v>
      </c>
      <c r="EL16" t="s">
        <v>2</v>
      </c>
      <c r="EM16" t="s">
        <v>2</v>
      </c>
      <c r="EN16" t="s">
        <v>2</v>
      </c>
      <c r="EO16" t="s">
        <v>2</v>
      </c>
      <c r="EP16" t="s">
        <v>2</v>
      </c>
      <c r="EQ16" t="s">
        <v>2</v>
      </c>
      <c r="ER16" t="s">
        <v>2</v>
      </c>
      <c r="ES16" t="s">
        <v>2</v>
      </c>
      <c r="ET16" t="s">
        <v>2</v>
      </c>
      <c r="EU16" t="s">
        <v>2</v>
      </c>
      <c r="EV16" t="s">
        <v>2</v>
      </c>
      <c r="EW16" t="s">
        <v>2</v>
      </c>
      <c r="EX16" t="s">
        <v>2</v>
      </c>
      <c r="EY16" t="s">
        <v>2</v>
      </c>
      <c r="EZ16" t="s">
        <v>5</v>
      </c>
      <c r="FA16" t="s">
        <v>5</v>
      </c>
      <c r="FB16" t="s">
        <v>4</v>
      </c>
      <c r="FC16" t="s">
        <v>4</v>
      </c>
      <c r="FD16" t="s">
        <v>4</v>
      </c>
      <c r="FE16" t="s">
        <v>2</v>
      </c>
      <c r="FF16" t="s">
        <v>2</v>
      </c>
      <c r="FG16" t="s">
        <v>2</v>
      </c>
      <c r="FH16" t="s">
        <v>2</v>
      </c>
      <c r="FI16" t="s">
        <v>2</v>
      </c>
      <c r="FJ16" t="s">
        <v>2</v>
      </c>
      <c r="FK16" t="s">
        <v>2</v>
      </c>
      <c r="FL16" t="s">
        <v>2</v>
      </c>
      <c r="FM16" t="s">
        <v>2</v>
      </c>
      <c r="FN16" t="s">
        <v>2</v>
      </c>
      <c r="FO16" t="s">
        <v>2</v>
      </c>
      <c r="FP16" t="s">
        <v>2</v>
      </c>
      <c r="FQ16" t="s">
        <v>2</v>
      </c>
      <c r="FR16" t="s">
        <v>2</v>
      </c>
      <c r="FS16" t="s">
        <v>2</v>
      </c>
      <c r="FT16" t="s">
        <v>2</v>
      </c>
      <c r="FU16" t="s">
        <v>2</v>
      </c>
      <c r="FV16" t="s">
        <v>2</v>
      </c>
      <c r="FW16" t="s">
        <v>2</v>
      </c>
      <c r="FX16" t="s">
        <v>2</v>
      </c>
      <c r="FY16" t="s">
        <v>2</v>
      </c>
      <c r="FZ16" t="s">
        <v>2</v>
      </c>
      <c r="GA16" t="s">
        <v>2</v>
      </c>
      <c r="GB16" t="s">
        <v>2</v>
      </c>
      <c r="GC16" t="s">
        <v>2</v>
      </c>
      <c r="GD16" t="s">
        <v>2</v>
      </c>
      <c r="GE16" t="s">
        <v>123</v>
      </c>
      <c r="GF16" t="s">
        <v>4</v>
      </c>
      <c r="GG16" t="s">
        <v>4</v>
      </c>
      <c r="GH16" t="s">
        <v>4</v>
      </c>
      <c r="GI16" t="s">
        <v>4</v>
      </c>
      <c r="GJ16" t="s">
        <v>4</v>
      </c>
      <c r="GK16" t="s">
        <v>4</v>
      </c>
      <c r="GL16" t="s">
        <v>4</v>
      </c>
      <c r="GM16" t="s">
        <v>5</v>
      </c>
      <c r="GN16" t="s">
        <v>796</v>
      </c>
      <c r="GO16" t="s">
        <v>796</v>
      </c>
      <c r="GP16" t="s">
        <v>796</v>
      </c>
      <c r="GQ16" t="s">
        <v>796</v>
      </c>
      <c r="GR16" t="s">
        <v>796</v>
      </c>
      <c r="GS16" t="s">
        <v>796</v>
      </c>
      <c r="GT16" t="s">
        <v>796</v>
      </c>
      <c r="GU16" t="s">
        <v>796</v>
      </c>
      <c r="GV16" t="s">
        <v>796</v>
      </c>
      <c r="GW16" t="s">
        <v>796</v>
      </c>
      <c r="GX16" t="s">
        <v>796</v>
      </c>
      <c r="GY16" t="s">
        <v>796</v>
      </c>
      <c r="GZ16" t="s">
        <v>796</v>
      </c>
      <c r="HA16" t="s">
        <v>796</v>
      </c>
      <c r="HB16" t="s">
        <v>796</v>
      </c>
      <c r="HC16" t="s">
        <v>796</v>
      </c>
      <c r="HD16" t="s">
        <v>796</v>
      </c>
      <c r="HE16" t="s">
        <v>796</v>
      </c>
      <c r="HF16" t="s">
        <v>796</v>
      </c>
      <c r="HG16" t="s">
        <v>796</v>
      </c>
      <c r="HH16" t="s">
        <v>796</v>
      </c>
      <c r="HI16" t="s">
        <v>796</v>
      </c>
      <c r="HJ16" t="s">
        <v>796</v>
      </c>
      <c r="HK16" t="s">
        <v>796</v>
      </c>
      <c r="HL16" t="s">
        <v>796</v>
      </c>
      <c r="HM16" t="s">
        <v>796</v>
      </c>
      <c r="HN16" t="s">
        <v>796</v>
      </c>
      <c r="HO16" t="s">
        <v>796</v>
      </c>
      <c r="HP16" t="s">
        <v>796</v>
      </c>
      <c r="HQ16" t="s">
        <v>796</v>
      </c>
      <c r="HR16" t="s">
        <v>796</v>
      </c>
      <c r="HS16" t="s">
        <v>796</v>
      </c>
      <c r="HT16" t="s">
        <v>796</v>
      </c>
      <c r="HU16" t="s">
        <v>796</v>
      </c>
      <c r="HV16" t="s">
        <v>796</v>
      </c>
      <c r="HW16" t="s">
        <v>796</v>
      </c>
      <c r="HX16" t="s">
        <v>796</v>
      </c>
      <c r="HY16" t="s">
        <v>796</v>
      </c>
      <c r="HZ16" t="s">
        <v>796</v>
      </c>
      <c r="IA16" t="s">
        <v>796</v>
      </c>
      <c r="IB16" t="s">
        <v>796</v>
      </c>
      <c r="IC16" t="s">
        <v>796</v>
      </c>
      <c r="ID16" t="s">
        <v>796</v>
      </c>
      <c r="IE16" t="s">
        <v>796</v>
      </c>
      <c r="IF16" t="s">
        <v>796</v>
      </c>
      <c r="IG16" t="s">
        <v>796</v>
      </c>
      <c r="IH16" t="s">
        <v>796</v>
      </c>
      <c r="II16" t="s">
        <v>796</v>
      </c>
      <c r="IJ16" t="s">
        <v>796</v>
      </c>
      <c r="IK16" t="s">
        <v>796</v>
      </c>
      <c r="IL16" t="s">
        <v>796</v>
      </c>
      <c r="IM16" t="s">
        <v>796</v>
      </c>
      <c r="IN16" t="s">
        <v>796</v>
      </c>
      <c r="IO16" t="s">
        <v>796</v>
      </c>
      <c r="IP16" t="s">
        <v>796</v>
      </c>
      <c r="IQ16" t="s">
        <v>796</v>
      </c>
      <c r="IR16" t="s">
        <v>796</v>
      </c>
      <c r="IS16" t="s">
        <v>796</v>
      </c>
      <c r="IT16" t="s">
        <v>796</v>
      </c>
      <c r="IU16" t="s">
        <v>796</v>
      </c>
      <c r="IV16" t="s">
        <v>796</v>
      </c>
      <c r="IW16" t="s">
        <v>796</v>
      </c>
      <c r="IX16" t="s">
        <v>796</v>
      </c>
      <c r="IY16" t="s">
        <v>796</v>
      </c>
      <c r="IZ16" t="s">
        <v>796</v>
      </c>
      <c r="JA16" t="s">
        <v>796</v>
      </c>
      <c r="JB16" t="s">
        <v>796</v>
      </c>
      <c r="JC16" t="s">
        <v>796</v>
      </c>
      <c r="JD16" t="s">
        <v>796</v>
      </c>
      <c r="JE16" t="s">
        <v>796</v>
      </c>
      <c r="JF16" t="s">
        <v>796</v>
      </c>
      <c r="JG16" t="s">
        <v>796</v>
      </c>
      <c r="JH16" t="s">
        <v>796</v>
      </c>
      <c r="JI16" t="s">
        <v>796</v>
      </c>
      <c r="JJ16" t="s">
        <v>796</v>
      </c>
      <c r="JK16" t="s">
        <v>796</v>
      </c>
      <c r="JL16" t="s">
        <v>796</v>
      </c>
      <c r="JM16" t="s">
        <v>796</v>
      </c>
      <c r="JN16" t="s">
        <v>796</v>
      </c>
      <c r="JO16" t="s">
        <v>796</v>
      </c>
      <c r="JP16" t="s">
        <v>796</v>
      </c>
      <c r="JQ16" t="s">
        <v>796</v>
      </c>
      <c r="JR16" t="s">
        <v>796</v>
      </c>
      <c r="JS16" t="s">
        <v>796</v>
      </c>
      <c r="JT16" t="s">
        <v>796</v>
      </c>
      <c r="JU16" t="s">
        <v>796</v>
      </c>
      <c r="JV16" t="s">
        <v>796</v>
      </c>
      <c r="JW16" t="s">
        <v>796</v>
      </c>
      <c r="JX16" t="s">
        <v>796</v>
      </c>
      <c r="JY16" t="s">
        <v>796</v>
      </c>
      <c r="JZ16" t="s">
        <v>796</v>
      </c>
      <c r="KA16" t="s">
        <v>796</v>
      </c>
      <c r="KB16" t="s">
        <v>796</v>
      </c>
      <c r="KC16" t="s">
        <v>796</v>
      </c>
      <c r="KD16" t="s">
        <v>796</v>
      </c>
      <c r="KE16" t="s">
        <v>796</v>
      </c>
      <c r="KF16" t="s">
        <v>796</v>
      </c>
    </row>
    <row r="17" spans="1:292" x14ac:dyDescent="0.2">
      <c r="A17" t="s">
        <v>313</v>
      </c>
      <c r="B17" t="s">
        <v>298</v>
      </c>
      <c r="C17" t="s">
        <v>4</v>
      </c>
      <c r="D17" t="s">
        <v>8</v>
      </c>
      <c r="E17" s="30">
        <v>57</v>
      </c>
      <c r="F17" t="s">
        <v>20</v>
      </c>
      <c r="G17" t="s">
        <v>10</v>
      </c>
      <c r="H17" t="s">
        <v>40</v>
      </c>
      <c r="I17" t="s">
        <v>215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5</v>
      </c>
      <c r="P17" t="s">
        <v>4</v>
      </c>
      <c r="Q17" t="s">
        <v>4</v>
      </c>
      <c r="R17" t="s">
        <v>4</v>
      </c>
      <c r="S17" t="s">
        <v>4</v>
      </c>
      <c r="T17" t="s">
        <v>3</v>
      </c>
      <c r="U17" t="s">
        <v>4</v>
      </c>
      <c r="V17" t="s">
        <v>5</v>
      </c>
      <c r="W17" t="s">
        <v>17</v>
      </c>
      <c r="X17" t="s">
        <v>2</v>
      </c>
      <c r="Y17" t="s">
        <v>5</v>
      </c>
      <c r="Z17" t="s">
        <v>6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5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5</v>
      </c>
      <c r="AQ17" t="s">
        <v>4</v>
      </c>
      <c r="AR17" t="s">
        <v>4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2</v>
      </c>
      <c r="BE17" t="s">
        <v>2</v>
      </c>
      <c r="BF17" t="s">
        <v>2</v>
      </c>
      <c r="BG17" t="s">
        <v>2</v>
      </c>
      <c r="BH17" t="s">
        <v>2</v>
      </c>
      <c r="BI17" t="s">
        <v>2</v>
      </c>
      <c r="BJ17" t="s">
        <v>2</v>
      </c>
      <c r="BK17" t="s">
        <v>2</v>
      </c>
      <c r="BL17" t="s">
        <v>2</v>
      </c>
      <c r="BM17" t="s">
        <v>2</v>
      </c>
      <c r="BN17" t="s">
        <v>2</v>
      </c>
      <c r="BO17" t="s">
        <v>2</v>
      </c>
      <c r="BP17" t="s">
        <v>2</v>
      </c>
      <c r="BQ17" t="s">
        <v>2</v>
      </c>
      <c r="BR17" t="s">
        <v>2</v>
      </c>
      <c r="BS17" t="s">
        <v>2</v>
      </c>
      <c r="BT17" t="s">
        <v>2</v>
      </c>
      <c r="BU17" t="s">
        <v>2</v>
      </c>
      <c r="BV17" t="s">
        <v>2</v>
      </c>
      <c r="BW17" t="s">
        <v>2</v>
      </c>
      <c r="BX17" t="s">
        <v>2</v>
      </c>
      <c r="BY17" t="s">
        <v>2</v>
      </c>
      <c r="BZ17" t="s">
        <v>2</v>
      </c>
      <c r="CA17" t="s">
        <v>2</v>
      </c>
      <c r="CB17" t="s">
        <v>2</v>
      </c>
      <c r="CC17" t="s">
        <v>2</v>
      </c>
      <c r="CD17" t="s">
        <v>2</v>
      </c>
      <c r="CE17" t="s">
        <v>2</v>
      </c>
      <c r="CF17" t="s">
        <v>2</v>
      </c>
      <c r="CG17" t="s">
        <v>2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123</v>
      </c>
      <c r="CQ17" t="s">
        <v>2</v>
      </c>
      <c r="CR17" t="s">
        <v>2</v>
      </c>
      <c r="CS17" t="s">
        <v>2</v>
      </c>
      <c r="CT17" t="s">
        <v>2</v>
      </c>
      <c r="CU17" t="s">
        <v>298</v>
      </c>
      <c r="CV17" t="s">
        <v>4</v>
      </c>
      <c r="CW17" s="30">
        <v>58</v>
      </c>
      <c r="CX17" t="s">
        <v>20</v>
      </c>
      <c r="CY17" t="s">
        <v>4</v>
      </c>
      <c r="CZ17" t="s">
        <v>4</v>
      </c>
      <c r="DA17" t="s">
        <v>4</v>
      </c>
      <c r="DB17" t="s">
        <v>4</v>
      </c>
      <c r="DC17" t="s">
        <v>5</v>
      </c>
      <c r="DD17" t="s">
        <v>5</v>
      </c>
      <c r="DE17" t="s">
        <v>5</v>
      </c>
      <c r="DF17" t="s">
        <v>4</v>
      </c>
      <c r="DG17" t="s">
        <v>4</v>
      </c>
      <c r="DH17" t="s">
        <v>4</v>
      </c>
      <c r="DI17" t="s">
        <v>90</v>
      </c>
      <c r="DJ17" t="s">
        <v>4</v>
      </c>
      <c r="DK17" t="s">
        <v>4</v>
      </c>
      <c r="DL17" t="s">
        <v>2</v>
      </c>
      <c r="DM17" t="s">
        <v>2</v>
      </c>
      <c r="DN17" t="s">
        <v>5</v>
      </c>
      <c r="DO17" t="s">
        <v>523</v>
      </c>
      <c r="DP17" t="s">
        <v>4</v>
      </c>
      <c r="DQ17" t="s">
        <v>4</v>
      </c>
      <c r="DR17" t="s">
        <v>4</v>
      </c>
      <c r="DS17" t="s">
        <v>4</v>
      </c>
      <c r="DT17" t="s">
        <v>4</v>
      </c>
      <c r="DU17" t="s">
        <v>4</v>
      </c>
      <c r="DV17" t="s">
        <v>4</v>
      </c>
      <c r="DW17" t="s">
        <v>4</v>
      </c>
      <c r="DX17" t="s">
        <v>4</v>
      </c>
      <c r="DY17" t="s">
        <v>4</v>
      </c>
      <c r="DZ17" t="s">
        <v>4</v>
      </c>
      <c r="EA17" t="s">
        <v>4</v>
      </c>
      <c r="EB17" t="s">
        <v>4</v>
      </c>
      <c r="EC17" t="s">
        <v>4</v>
      </c>
      <c r="ED17" t="s">
        <v>4</v>
      </c>
      <c r="EE17" t="s">
        <v>5</v>
      </c>
      <c r="EF17" t="s">
        <v>4</v>
      </c>
      <c r="EG17" t="s">
        <v>4</v>
      </c>
      <c r="EH17" t="s">
        <v>2</v>
      </c>
      <c r="EI17" t="s">
        <v>2</v>
      </c>
      <c r="EJ17" t="s">
        <v>2</v>
      </c>
      <c r="EK17" t="s">
        <v>2</v>
      </c>
      <c r="EL17" t="s">
        <v>2</v>
      </c>
      <c r="EM17" t="s">
        <v>2</v>
      </c>
      <c r="EN17" t="s">
        <v>2</v>
      </c>
      <c r="EO17" t="s">
        <v>2</v>
      </c>
      <c r="EP17" t="s">
        <v>2</v>
      </c>
      <c r="EQ17" t="s">
        <v>2</v>
      </c>
      <c r="ER17" t="s">
        <v>2</v>
      </c>
      <c r="ES17" t="s">
        <v>2</v>
      </c>
      <c r="ET17" t="s">
        <v>2</v>
      </c>
      <c r="EU17" t="s">
        <v>2</v>
      </c>
      <c r="EV17" t="s">
        <v>2</v>
      </c>
      <c r="EW17" t="s">
        <v>2</v>
      </c>
      <c r="EX17" t="s">
        <v>2</v>
      </c>
      <c r="EY17" t="s">
        <v>2</v>
      </c>
      <c r="EZ17" t="s">
        <v>5</v>
      </c>
      <c r="FA17" t="s">
        <v>4</v>
      </c>
      <c r="FB17" t="s">
        <v>4</v>
      </c>
      <c r="FC17" t="s">
        <v>4</v>
      </c>
      <c r="FD17" t="s">
        <v>4</v>
      </c>
      <c r="FE17" t="s">
        <v>2</v>
      </c>
      <c r="FF17" t="s">
        <v>2</v>
      </c>
      <c r="FG17" t="s">
        <v>2</v>
      </c>
      <c r="FH17" t="s">
        <v>2</v>
      </c>
      <c r="FI17" t="s">
        <v>2</v>
      </c>
      <c r="FJ17" t="s">
        <v>2</v>
      </c>
      <c r="FK17" t="s">
        <v>2</v>
      </c>
      <c r="FL17" t="s">
        <v>2</v>
      </c>
      <c r="FM17" t="s">
        <v>2</v>
      </c>
      <c r="FN17" t="s">
        <v>2</v>
      </c>
      <c r="FO17" t="s">
        <v>2</v>
      </c>
      <c r="FP17" t="s">
        <v>2</v>
      </c>
      <c r="FQ17" t="s">
        <v>2</v>
      </c>
      <c r="FR17" t="s">
        <v>2</v>
      </c>
      <c r="FS17" t="s">
        <v>2</v>
      </c>
      <c r="FT17" t="s">
        <v>2</v>
      </c>
      <c r="FU17" t="s">
        <v>2</v>
      </c>
      <c r="FV17" t="s">
        <v>2</v>
      </c>
      <c r="FW17" t="s">
        <v>2</v>
      </c>
      <c r="FX17" t="s">
        <v>2</v>
      </c>
      <c r="FY17" t="s">
        <v>2</v>
      </c>
      <c r="FZ17" t="s">
        <v>2</v>
      </c>
      <c r="GA17" t="s">
        <v>2</v>
      </c>
      <c r="GB17" t="s">
        <v>2</v>
      </c>
      <c r="GC17" t="s">
        <v>2</v>
      </c>
      <c r="GD17" t="s">
        <v>2</v>
      </c>
      <c r="GE17" t="s">
        <v>123</v>
      </c>
      <c r="GF17" t="s">
        <v>4</v>
      </c>
      <c r="GG17" t="s">
        <v>4</v>
      </c>
      <c r="GH17" t="s">
        <v>4</v>
      </c>
      <c r="GI17" t="s">
        <v>4</v>
      </c>
      <c r="GJ17" t="s">
        <v>4</v>
      </c>
      <c r="GK17" t="s">
        <v>4</v>
      </c>
      <c r="GL17" t="s">
        <v>4</v>
      </c>
      <c r="GM17" t="s">
        <v>4</v>
      </c>
      <c r="GN17" t="s">
        <v>796</v>
      </c>
      <c r="GO17" t="s">
        <v>796</v>
      </c>
      <c r="GP17" t="s">
        <v>796</v>
      </c>
      <c r="GQ17" t="s">
        <v>796</v>
      </c>
      <c r="GR17" t="s">
        <v>796</v>
      </c>
      <c r="GS17" t="s">
        <v>796</v>
      </c>
      <c r="GT17" t="s">
        <v>796</v>
      </c>
      <c r="GU17" t="s">
        <v>796</v>
      </c>
      <c r="GV17" t="s">
        <v>796</v>
      </c>
      <c r="GW17" t="s">
        <v>796</v>
      </c>
      <c r="GX17" t="s">
        <v>796</v>
      </c>
      <c r="GY17" t="s">
        <v>796</v>
      </c>
      <c r="GZ17" t="s">
        <v>796</v>
      </c>
      <c r="HA17" t="s">
        <v>796</v>
      </c>
      <c r="HB17" t="s">
        <v>796</v>
      </c>
      <c r="HC17" t="s">
        <v>796</v>
      </c>
      <c r="HD17" t="s">
        <v>796</v>
      </c>
      <c r="HE17" t="s">
        <v>796</v>
      </c>
      <c r="HF17" t="s">
        <v>796</v>
      </c>
      <c r="HG17" t="s">
        <v>796</v>
      </c>
      <c r="HH17" t="s">
        <v>796</v>
      </c>
      <c r="HI17" t="s">
        <v>796</v>
      </c>
      <c r="HJ17" t="s">
        <v>796</v>
      </c>
      <c r="HK17" t="s">
        <v>796</v>
      </c>
      <c r="HL17" t="s">
        <v>796</v>
      </c>
      <c r="HM17" t="s">
        <v>796</v>
      </c>
      <c r="HN17" t="s">
        <v>796</v>
      </c>
      <c r="HO17" t="s">
        <v>796</v>
      </c>
      <c r="HP17" t="s">
        <v>796</v>
      </c>
      <c r="HQ17" t="s">
        <v>796</v>
      </c>
      <c r="HR17" t="s">
        <v>796</v>
      </c>
      <c r="HS17" t="s">
        <v>796</v>
      </c>
      <c r="HT17" t="s">
        <v>796</v>
      </c>
      <c r="HU17" t="s">
        <v>796</v>
      </c>
      <c r="HV17" t="s">
        <v>796</v>
      </c>
      <c r="HW17" t="s">
        <v>796</v>
      </c>
      <c r="HX17" t="s">
        <v>796</v>
      </c>
      <c r="HY17" t="s">
        <v>796</v>
      </c>
      <c r="HZ17" t="s">
        <v>796</v>
      </c>
      <c r="IA17" t="s">
        <v>796</v>
      </c>
      <c r="IB17" t="s">
        <v>796</v>
      </c>
      <c r="IC17" t="s">
        <v>796</v>
      </c>
      <c r="ID17" t="s">
        <v>796</v>
      </c>
      <c r="IE17" t="s">
        <v>796</v>
      </c>
      <c r="IF17" t="s">
        <v>796</v>
      </c>
      <c r="IG17" t="s">
        <v>796</v>
      </c>
      <c r="IH17" t="s">
        <v>796</v>
      </c>
      <c r="II17" t="s">
        <v>796</v>
      </c>
      <c r="IJ17" t="s">
        <v>796</v>
      </c>
      <c r="IK17" t="s">
        <v>796</v>
      </c>
      <c r="IL17" t="s">
        <v>796</v>
      </c>
      <c r="IM17" t="s">
        <v>796</v>
      </c>
      <c r="IN17" t="s">
        <v>796</v>
      </c>
      <c r="IO17" t="s">
        <v>796</v>
      </c>
      <c r="IP17" t="s">
        <v>796</v>
      </c>
      <c r="IQ17" t="s">
        <v>796</v>
      </c>
      <c r="IR17" t="s">
        <v>796</v>
      </c>
      <c r="IS17" t="s">
        <v>796</v>
      </c>
      <c r="IT17" t="s">
        <v>796</v>
      </c>
      <c r="IU17" t="s">
        <v>796</v>
      </c>
      <c r="IV17" t="s">
        <v>796</v>
      </c>
      <c r="IW17" t="s">
        <v>796</v>
      </c>
      <c r="IX17" t="s">
        <v>796</v>
      </c>
      <c r="IY17" t="s">
        <v>796</v>
      </c>
      <c r="IZ17" t="s">
        <v>796</v>
      </c>
      <c r="JA17" t="s">
        <v>796</v>
      </c>
      <c r="JB17" t="s">
        <v>796</v>
      </c>
      <c r="JC17" t="s">
        <v>796</v>
      </c>
      <c r="JD17" t="s">
        <v>796</v>
      </c>
      <c r="JE17" t="s">
        <v>796</v>
      </c>
      <c r="JF17" t="s">
        <v>796</v>
      </c>
      <c r="JG17" t="s">
        <v>796</v>
      </c>
      <c r="JH17" t="s">
        <v>796</v>
      </c>
      <c r="JI17" t="s">
        <v>796</v>
      </c>
      <c r="JJ17" t="s">
        <v>796</v>
      </c>
      <c r="JK17" t="s">
        <v>796</v>
      </c>
      <c r="JL17" t="s">
        <v>796</v>
      </c>
      <c r="JM17" t="s">
        <v>796</v>
      </c>
      <c r="JN17" t="s">
        <v>796</v>
      </c>
      <c r="JO17" t="s">
        <v>796</v>
      </c>
      <c r="JP17" t="s">
        <v>796</v>
      </c>
      <c r="JQ17" t="s">
        <v>796</v>
      </c>
      <c r="JR17" t="s">
        <v>796</v>
      </c>
      <c r="JS17" t="s">
        <v>796</v>
      </c>
      <c r="JT17" t="s">
        <v>796</v>
      </c>
      <c r="JU17" t="s">
        <v>796</v>
      </c>
      <c r="JV17" t="s">
        <v>796</v>
      </c>
      <c r="JW17" t="s">
        <v>796</v>
      </c>
      <c r="JX17" t="s">
        <v>796</v>
      </c>
      <c r="JY17" t="s">
        <v>796</v>
      </c>
      <c r="JZ17" t="s">
        <v>796</v>
      </c>
      <c r="KA17" t="s">
        <v>796</v>
      </c>
      <c r="KB17" t="s">
        <v>796</v>
      </c>
      <c r="KC17" t="s">
        <v>796</v>
      </c>
      <c r="KD17" t="s">
        <v>796</v>
      </c>
      <c r="KE17" t="s">
        <v>796</v>
      </c>
      <c r="KF17" t="s">
        <v>796</v>
      </c>
    </row>
    <row r="18" spans="1:292" x14ac:dyDescent="0.2">
      <c r="A18" t="s">
        <v>314</v>
      </c>
      <c r="B18" t="s">
        <v>298</v>
      </c>
      <c r="C18" t="s">
        <v>4</v>
      </c>
      <c r="D18" t="s">
        <v>19</v>
      </c>
      <c r="E18" s="30">
        <v>54</v>
      </c>
      <c r="F18" t="s">
        <v>20</v>
      </c>
      <c r="G18" t="s">
        <v>10</v>
      </c>
      <c r="H18" t="s">
        <v>11</v>
      </c>
      <c r="I18" t="s">
        <v>215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5</v>
      </c>
      <c r="P18" t="s">
        <v>4</v>
      </c>
      <c r="Q18" t="s">
        <v>4</v>
      </c>
      <c r="R18" t="s">
        <v>4</v>
      </c>
      <c r="S18" t="s">
        <v>4</v>
      </c>
      <c r="T18" t="s">
        <v>67</v>
      </c>
      <c r="U18" t="s">
        <v>4</v>
      </c>
      <c r="V18" t="s">
        <v>4</v>
      </c>
      <c r="W18" t="s">
        <v>48</v>
      </c>
      <c r="X18" t="s">
        <v>54</v>
      </c>
      <c r="Y18" t="s">
        <v>5</v>
      </c>
      <c r="Z18" t="s">
        <v>6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5</v>
      </c>
      <c r="AQ18" t="s">
        <v>4</v>
      </c>
      <c r="AR18" t="s">
        <v>4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X18" t="s">
        <v>2</v>
      </c>
      <c r="AY18" t="s">
        <v>2</v>
      </c>
      <c r="AZ18" t="s">
        <v>2</v>
      </c>
      <c r="BA18" t="s">
        <v>2</v>
      </c>
      <c r="BB18" t="s">
        <v>2</v>
      </c>
      <c r="BC18" t="s">
        <v>2</v>
      </c>
      <c r="BD18" t="s">
        <v>2</v>
      </c>
      <c r="BE18" t="s">
        <v>2</v>
      </c>
      <c r="BF18" t="s">
        <v>2</v>
      </c>
      <c r="BG18" t="s">
        <v>2</v>
      </c>
      <c r="BH18" t="s">
        <v>2</v>
      </c>
      <c r="BI18" t="s">
        <v>2</v>
      </c>
      <c r="BJ18" t="s">
        <v>2</v>
      </c>
      <c r="BK18" t="s">
        <v>2</v>
      </c>
      <c r="BL18" t="s">
        <v>2</v>
      </c>
      <c r="BM18" t="s">
        <v>2</v>
      </c>
      <c r="BN18" t="s">
        <v>2</v>
      </c>
      <c r="BO18" t="s">
        <v>2</v>
      </c>
      <c r="BP18" t="s">
        <v>2</v>
      </c>
      <c r="BQ18" t="s">
        <v>2</v>
      </c>
      <c r="BR18" t="s">
        <v>2</v>
      </c>
      <c r="BS18" t="s">
        <v>2</v>
      </c>
      <c r="BT18" t="s">
        <v>2</v>
      </c>
      <c r="BU18" t="s">
        <v>2</v>
      </c>
      <c r="BV18" t="s">
        <v>2</v>
      </c>
      <c r="BW18" t="s">
        <v>2</v>
      </c>
      <c r="BX18" t="s">
        <v>2</v>
      </c>
      <c r="BY18" t="s">
        <v>2</v>
      </c>
      <c r="BZ18" t="s">
        <v>2</v>
      </c>
      <c r="CA18" t="s">
        <v>2</v>
      </c>
      <c r="CB18" t="s">
        <v>2</v>
      </c>
      <c r="CC18" t="s">
        <v>2</v>
      </c>
      <c r="CD18" t="s">
        <v>2</v>
      </c>
      <c r="CE18" t="s">
        <v>2</v>
      </c>
      <c r="CF18" t="s">
        <v>2</v>
      </c>
      <c r="CG18" t="s">
        <v>2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123</v>
      </c>
      <c r="CQ18" t="s">
        <v>2</v>
      </c>
      <c r="CR18" t="s">
        <v>2</v>
      </c>
      <c r="CS18" t="s">
        <v>2</v>
      </c>
      <c r="CT18" t="s">
        <v>2</v>
      </c>
      <c r="CU18" t="s">
        <v>298</v>
      </c>
      <c r="CV18" t="s">
        <v>4</v>
      </c>
      <c r="CW18" s="30">
        <v>55</v>
      </c>
      <c r="CX18" t="s">
        <v>20</v>
      </c>
      <c r="CY18" t="s">
        <v>4</v>
      </c>
      <c r="CZ18" t="s">
        <v>4</v>
      </c>
      <c r="DA18" t="s">
        <v>4</v>
      </c>
      <c r="DB18" t="s">
        <v>4</v>
      </c>
      <c r="DC18" t="s">
        <v>5</v>
      </c>
      <c r="DD18" t="s">
        <v>5</v>
      </c>
      <c r="DE18" t="s">
        <v>4</v>
      </c>
      <c r="DF18" t="s">
        <v>4</v>
      </c>
      <c r="DG18" t="s">
        <v>4</v>
      </c>
      <c r="DH18" t="s">
        <v>4</v>
      </c>
      <c r="DI18" t="s">
        <v>67</v>
      </c>
      <c r="DJ18" t="s">
        <v>4</v>
      </c>
      <c r="DK18" t="s">
        <v>5</v>
      </c>
      <c r="DL18" t="s">
        <v>2</v>
      </c>
      <c r="DM18" t="s">
        <v>2</v>
      </c>
      <c r="DN18" t="s">
        <v>5</v>
      </c>
      <c r="DO18" t="s">
        <v>523</v>
      </c>
      <c r="DP18" t="s">
        <v>4</v>
      </c>
      <c r="DQ18" t="s">
        <v>4</v>
      </c>
      <c r="DR18" t="s">
        <v>4</v>
      </c>
      <c r="DS18" t="s">
        <v>4</v>
      </c>
      <c r="DT18" t="s">
        <v>4</v>
      </c>
      <c r="DU18" t="s">
        <v>4</v>
      </c>
      <c r="DV18" t="s">
        <v>4</v>
      </c>
      <c r="DW18" t="s">
        <v>4</v>
      </c>
      <c r="DX18" t="s">
        <v>4</v>
      </c>
      <c r="DY18" t="s">
        <v>4</v>
      </c>
      <c r="DZ18" t="s">
        <v>4</v>
      </c>
      <c r="EA18" t="s">
        <v>4</v>
      </c>
      <c r="EB18" t="s">
        <v>4</v>
      </c>
      <c r="EC18" t="s">
        <v>4</v>
      </c>
      <c r="ED18" t="s">
        <v>4</v>
      </c>
      <c r="EE18" t="s">
        <v>5</v>
      </c>
      <c r="EF18" t="s">
        <v>4</v>
      </c>
      <c r="EG18" t="s">
        <v>4</v>
      </c>
      <c r="EH18" t="s">
        <v>2</v>
      </c>
      <c r="EI18" t="s">
        <v>2</v>
      </c>
      <c r="EJ18" t="s">
        <v>2</v>
      </c>
      <c r="EK18" t="s">
        <v>2</v>
      </c>
      <c r="EL18" t="s">
        <v>2</v>
      </c>
      <c r="EM18" t="s">
        <v>2</v>
      </c>
      <c r="EN18" t="s">
        <v>2</v>
      </c>
      <c r="EO18" t="s">
        <v>2</v>
      </c>
      <c r="EP18" t="s">
        <v>2</v>
      </c>
      <c r="EQ18" t="s">
        <v>2</v>
      </c>
      <c r="ER18" t="s">
        <v>2</v>
      </c>
      <c r="ES18" t="s">
        <v>2</v>
      </c>
      <c r="ET18" t="s">
        <v>2</v>
      </c>
      <c r="EU18" t="s">
        <v>2</v>
      </c>
      <c r="EV18" t="s">
        <v>2</v>
      </c>
      <c r="EW18" t="s">
        <v>2</v>
      </c>
      <c r="EX18" t="s">
        <v>2</v>
      </c>
      <c r="EY18" t="s">
        <v>2</v>
      </c>
      <c r="EZ18" t="s">
        <v>2</v>
      </c>
      <c r="FA18" t="s">
        <v>2</v>
      </c>
      <c r="FB18" t="s">
        <v>2</v>
      </c>
      <c r="FC18" t="s">
        <v>2</v>
      </c>
      <c r="FD18" t="s">
        <v>2</v>
      </c>
      <c r="FE18" t="s">
        <v>2</v>
      </c>
      <c r="FF18" t="s">
        <v>2</v>
      </c>
      <c r="FG18" t="s">
        <v>2</v>
      </c>
      <c r="FH18" t="s">
        <v>2</v>
      </c>
      <c r="FI18" t="s">
        <v>2</v>
      </c>
      <c r="FJ18" t="s">
        <v>2</v>
      </c>
      <c r="FK18" t="s">
        <v>2</v>
      </c>
      <c r="FL18" t="s">
        <v>2</v>
      </c>
      <c r="FM18" t="s">
        <v>2</v>
      </c>
      <c r="FN18" t="s">
        <v>2</v>
      </c>
      <c r="FO18" t="s">
        <v>2</v>
      </c>
      <c r="FP18" t="s">
        <v>2</v>
      </c>
      <c r="FQ18" t="s">
        <v>2</v>
      </c>
      <c r="FR18" t="s">
        <v>2</v>
      </c>
      <c r="FS18" t="s">
        <v>2</v>
      </c>
      <c r="FT18" t="s">
        <v>2</v>
      </c>
      <c r="FU18" t="s">
        <v>2</v>
      </c>
      <c r="FV18" t="s">
        <v>2</v>
      </c>
      <c r="FW18" t="s">
        <v>2</v>
      </c>
      <c r="FX18" t="s">
        <v>2</v>
      </c>
      <c r="FY18" t="s">
        <v>2</v>
      </c>
      <c r="FZ18" t="s">
        <v>2</v>
      </c>
      <c r="GA18" t="s">
        <v>2</v>
      </c>
      <c r="GB18" t="s">
        <v>2</v>
      </c>
      <c r="GC18" t="s">
        <v>2</v>
      </c>
      <c r="GD18" t="s">
        <v>2</v>
      </c>
      <c r="GE18" t="s">
        <v>123</v>
      </c>
      <c r="GF18" t="s">
        <v>4</v>
      </c>
      <c r="GG18" t="s">
        <v>4</v>
      </c>
      <c r="GH18" t="s">
        <v>4</v>
      </c>
      <c r="GI18" t="s">
        <v>4</v>
      </c>
      <c r="GJ18" t="s">
        <v>4</v>
      </c>
      <c r="GK18" t="s">
        <v>4</v>
      </c>
      <c r="GL18" t="s">
        <v>4</v>
      </c>
      <c r="GM18" t="s">
        <v>41</v>
      </c>
      <c r="GN18" t="s">
        <v>796</v>
      </c>
      <c r="GO18" t="s">
        <v>796</v>
      </c>
      <c r="GP18" t="s">
        <v>796</v>
      </c>
      <c r="GQ18" t="s">
        <v>796</v>
      </c>
      <c r="GR18" t="s">
        <v>796</v>
      </c>
      <c r="GS18" t="s">
        <v>796</v>
      </c>
      <c r="GT18" t="s">
        <v>796</v>
      </c>
      <c r="GU18" t="s">
        <v>796</v>
      </c>
      <c r="GV18" t="s">
        <v>796</v>
      </c>
      <c r="GW18" t="s">
        <v>796</v>
      </c>
      <c r="GX18" t="s">
        <v>796</v>
      </c>
      <c r="GY18" t="s">
        <v>796</v>
      </c>
      <c r="GZ18" t="s">
        <v>796</v>
      </c>
      <c r="HA18" t="s">
        <v>796</v>
      </c>
      <c r="HB18" t="s">
        <v>796</v>
      </c>
      <c r="HC18" t="s">
        <v>796</v>
      </c>
      <c r="HD18" t="s">
        <v>796</v>
      </c>
      <c r="HE18" t="s">
        <v>796</v>
      </c>
      <c r="HF18" t="s">
        <v>796</v>
      </c>
      <c r="HG18" t="s">
        <v>796</v>
      </c>
      <c r="HH18" t="s">
        <v>796</v>
      </c>
      <c r="HI18" t="s">
        <v>796</v>
      </c>
      <c r="HJ18" t="s">
        <v>796</v>
      </c>
      <c r="HK18" t="s">
        <v>796</v>
      </c>
      <c r="HL18" t="s">
        <v>796</v>
      </c>
      <c r="HM18" t="s">
        <v>796</v>
      </c>
      <c r="HN18" t="s">
        <v>796</v>
      </c>
      <c r="HO18" t="s">
        <v>796</v>
      </c>
      <c r="HP18" t="s">
        <v>796</v>
      </c>
      <c r="HQ18" t="s">
        <v>796</v>
      </c>
      <c r="HR18" t="s">
        <v>796</v>
      </c>
      <c r="HS18" t="s">
        <v>796</v>
      </c>
      <c r="HT18" t="s">
        <v>796</v>
      </c>
      <c r="HU18" t="s">
        <v>796</v>
      </c>
      <c r="HV18" t="s">
        <v>796</v>
      </c>
      <c r="HW18" t="s">
        <v>796</v>
      </c>
      <c r="HX18" t="s">
        <v>796</v>
      </c>
      <c r="HY18" t="s">
        <v>796</v>
      </c>
      <c r="HZ18" t="s">
        <v>796</v>
      </c>
      <c r="IA18" t="s">
        <v>796</v>
      </c>
      <c r="IB18" t="s">
        <v>796</v>
      </c>
      <c r="IC18" t="s">
        <v>796</v>
      </c>
      <c r="ID18" t="s">
        <v>796</v>
      </c>
      <c r="IE18" t="s">
        <v>796</v>
      </c>
      <c r="IF18" t="s">
        <v>796</v>
      </c>
      <c r="IG18" t="s">
        <v>796</v>
      </c>
      <c r="IH18" t="s">
        <v>796</v>
      </c>
      <c r="II18" t="s">
        <v>796</v>
      </c>
      <c r="IJ18" t="s">
        <v>796</v>
      </c>
      <c r="IK18" t="s">
        <v>796</v>
      </c>
      <c r="IL18" t="s">
        <v>796</v>
      </c>
      <c r="IM18" t="s">
        <v>796</v>
      </c>
      <c r="IN18" t="s">
        <v>796</v>
      </c>
      <c r="IO18" t="s">
        <v>796</v>
      </c>
      <c r="IP18" t="s">
        <v>796</v>
      </c>
      <c r="IQ18" t="s">
        <v>796</v>
      </c>
      <c r="IR18" t="s">
        <v>796</v>
      </c>
      <c r="IS18" t="s">
        <v>796</v>
      </c>
      <c r="IT18" t="s">
        <v>796</v>
      </c>
      <c r="IU18" t="s">
        <v>796</v>
      </c>
      <c r="IV18" t="s">
        <v>796</v>
      </c>
      <c r="IW18" t="s">
        <v>796</v>
      </c>
      <c r="IX18" t="s">
        <v>796</v>
      </c>
      <c r="IY18" t="s">
        <v>796</v>
      </c>
      <c r="IZ18" t="s">
        <v>796</v>
      </c>
      <c r="JA18" t="s">
        <v>796</v>
      </c>
      <c r="JB18" t="s">
        <v>796</v>
      </c>
      <c r="JC18" t="s">
        <v>796</v>
      </c>
      <c r="JD18" t="s">
        <v>796</v>
      </c>
      <c r="JE18" t="s">
        <v>796</v>
      </c>
      <c r="JF18" t="s">
        <v>796</v>
      </c>
      <c r="JG18" t="s">
        <v>796</v>
      </c>
      <c r="JH18" t="s">
        <v>796</v>
      </c>
      <c r="JI18" t="s">
        <v>796</v>
      </c>
      <c r="JJ18" t="s">
        <v>796</v>
      </c>
      <c r="JK18" t="s">
        <v>796</v>
      </c>
      <c r="JL18" t="s">
        <v>796</v>
      </c>
      <c r="JM18" t="s">
        <v>796</v>
      </c>
      <c r="JN18" t="s">
        <v>796</v>
      </c>
      <c r="JO18" t="s">
        <v>796</v>
      </c>
      <c r="JP18" t="s">
        <v>796</v>
      </c>
      <c r="JQ18" t="s">
        <v>796</v>
      </c>
      <c r="JR18" t="s">
        <v>796</v>
      </c>
      <c r="JS18" t="s">
        <v>796</v>
      </c>
      <c r="JT18" t="s">
        <v>796</v>
      </c>
      <c r="JU18" t="s">
        <v>796</v>
      </c>
      <c r="JV18" t="s">
        <v>796</v>
      </c>
      <c r="JW18" t="s">
        <v>796</v>
      </c>
      <c r="JX18" t="s">
        <v>796</v>
      </c>
      <c r="JY18" t="s">
        <v>796</v>
      </c>
      <c r="JZ18" t="s">
        <v>796</v>
      </c>
      <c r="KA18" t="s">
        <v>796</v>
      </c>
      <c r="KB18" t="s">
        <v>796</v>
      </c>
      <c r="KC18" t="s">
        <v>796</v>
      </c>
      <c r="KD18" t="s">
        <v>796</v>
      </c>
      <c r="KE18" t="s">
        <v>796</v>
      </c>
      <c r="KF18" t="s">
        <v>796</v>
      </c>
    </row>
    <row r="19" spans="1:292" x14ac:dyDescent="0.2">
      <c r="A19" t="s">
        <v>315</v>
      </c>
      <c r="B19" t="s">
        <v>298</v>
      </c>
      <c r="C19" t="s">
        <v>4</v>
      </c>
      <c r="D19" t="s">
        <v>19</v>
      </c>
      <c r="E19" s="30">
        <v>19</v>
      </c>
      <c r="F19" t="s">
        <v>20</v>
      </c>
      <c r="G19" t="s">
        <v>10</v>
      </c>
      <c r="H19" t="s">
        <v>11</v>
      </c>
      <c r="I19" t="s">
        <v>215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5</v>
      </c>
      <c r="P19" t="s">
        <v>4</v>
      </c>
      <c r="Q19" t="s">
        <v>4</v>
      </c>
      <c r="R19" t="s">
        <v>4</v>
      </c>
      <c r="S19" t="s">
        <v>4</v>
      </c>
      <c r="T19" t="s">
        <v>64</v>
      </c>
      <c r="U19" t="s">
        <v>4</v>
      </c>
      <c r="V19" t="s">
        <v>5</v>
      </c>
      <c r="W19" t="s">
        <v>77</v>
      </c>
      <c r="X19" t="s">
        <v>54</v>
      </c>
      <c r="Y19" t="s">
        <v>5</v>
      </c>
      <c r="Z19" t="s">
        <v>35</v>
      </c>
      <c r="AA19" t="s">
        <v>4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4</v>
      </c>
      <c r="AP19" t="s">
        <v>5</v>
      </c>
      <c r="AQ19" t="s">
        <v>4</v>
      </c>
      <c r="AR19" t="s">
        <v>4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D19" t="s">
        <v>2</v>
      </c>
      <c r="BE19" t="s">
        <v>2</v>
      </c>
      <c r="BF19" t="s">
        <v>2</v>
      </c>
      <c r="BG19" t="s">
        <v>2</v>
      </c>
      <c r="BH19" t="s">
        <v>2</v>
      </c>
      <c r="BI19" t="s">
        <v>2</v>
      </c>
      <c r="BJ19" t="s">
        <v>2</v>
      </c>
      <c r="BK19" t="s">
        <v>2</v>
      </c>
      <c r="BL19" t="s">
        <v>2</v>
      </c>
      <c r="BM19" t="s">
        <v>2</v>
      </c>
      <c r="BN19" t="s">
        <v>2</v>
      </c>
      <c r="BO19" t="s">
        <v>2</v>
      </c>
      <c r="BP19" t="s">
        <v>2</v>
      </c>
      <c r="BQ19" t="s">
        <v>2</v>
      </c>
      <c r="BR19" t="s">
        <v>2</v>
      </c>
      <c r="BS19" t="s">
        <v>2</v>
      </c>
      <c r="BT19" t="s">
        <v>2</v>
      </c>
      <c r="BU19" t="s">
        <v>2</v>
      </c>
      <c r="BV19" t="s">
        <v>2</v>
      </c>
      <c r="BW19" t="s">
        <v>2</v>
      </c>
      <c r="BX19" t="s">
        <v>2</v>
      </c>
      <c r="BY19" t="s">
        <v>2</v>
      </c>
      <c r="BZ19" t="s">
        <v>2</v>
      </c>
      <c r="CA19" t="s">
        <v>2</v>
      </c>
      <c r="CB19" t="s">
        <v>2</v>
      </c>
      <c r="CC19" t="s">
        <v>2</v>
      </c>
      <c r="CD19" t="s">
        <v>2</v>
      </c>
      <c r="CE19" t="s">
        <v>2</v>
      </c>
      <c r="CF19" t="s">
        <v>2</v>
      </c>
      <c r="CG19" t="s">
        <v>2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41</v>
      </c>
      <c r="CQ19" t="s">
        <v>2</v>
      </c>
      <c r="CR19" t="s">
        <v>2</v>
      </c>
      <c r="CS19" t="s">
        <v>2</v>
      </c>
      <c r="CT19" t="s">
        <v>2</v>
      </c>
      <c r="CU19" t="s">
        <v>298</v>
      </c>
      <c r="CV19" t="s">
        <v>4</v>
      </c>
      <c r="CW19" s="30">
        <v>20</v>
      </c>
      <c r="CX19" t="s">
        <v>20</v>
      </c>
      <c r="CY19" t="s">
        <v>4</v>
      </c>
      <c r="CZ19" t="s">
        <v>4</v>
      </c>
      <c r="DA19" t="s">
        <v>4</v>
      </c>
      <c r="DB19" t="s">
        <v>4</v>
      </c>
      <c r="DC19" t="s">
        <v>5</v>
      </c>
      <c r="DD19" t="s">
        <v>5</v>
      </c>
      <c r="DE19" t="s">
        <v>4</v>
      </c>
      <c r="DF19" t="s">
        <v>4</v>
      </c>
      <c r="DG19" t="s">
        <v>4</v>
      </c>
      <c r="DH19" t="s">
        <v>4</v>
      </c>
      <c r="DI19" t="s">
        <v>67</v>
      </c>
      <c r="DJ19" t="s">
        <v>4</v>
      </c>
      <c r="DK19" t="s">
        <v>5</v>
      </c>
      <c r="DL19" t="s">
        <v>26</v>
      </c>
      <c r="DM19" t="s">
        <v>105</v>
      </c>
      <c r="DN19" t="s">
        <v>5</v>
      </c>
      <c r="DO19" t="s">
        <v>523</v>
      </c>
      <c r="DP19" t="s">
        <v>4</v>
      </c>
      <c r="DQ19" t="s">
        <v>4</v>
      </c>
      <c r="DR19" t="s">
        <v>4</v>
      </c>
      <c r="DS19" t="s">
        <v>4</v>
      </c>
      <c r="DT19" t="s">
        <v>4</v>
      </c>
      <c r="DU19" t="s">
        <v>4</v>
      </c>
      <c r="DV19" t="s">
        <v>4</v>
      </c>
      <c r="DW19" t="s">
        <v>4</v>
      </c>
      <c r="DX19" t="s">
        <v>4</v>
      </c>
      <c r="DY19" t="s">
        <v>4</v>
      </c>
      <c r="DZ19" t="s">
        <v>4</v>
      </c>
      <c r="EA19" t="s">
        <v>4</v>
      </c>
      <c r="EB19" t="s">
        <v>4</v>
      </c>
      <c r="EC19" t="s">
        <v>4</v>
      </c>
      <c r="ED19" t="s">
        <v>4</v>
      </c>
      <c r="EE19" t="s">
        <v>4</v>
      </c>
      <c r="EF19" t="s">
        <v>4</v>
      </c>
      <c r="EG19" t="s">
        <v>4</v>
      </c>
      <c r="EH19" t="s">
        <v>2</v>
      </c>
      <c r="EI19" t="s">
        <v>2</v>
      </c>
      <c r="EJ19" t="s">
        <v>2</v>
      </c>
      <c r="EK19" t="s">
        <v>2</v>
      </c>
      <c r="EL19" t="s">
        <v>2</v>
      </c>
      <c r="EM19" t="s">
        <v>2</v>
      </c>
      <c r="EN19" t="s">
        <v>2</v>
      </c>
      <c r="EO19" t="s">
        <v>2</v>
      </c>
      <c r="EP19" t="s">
        <v>2</v>
      </c>
      <c r="EQ19" t="s">
        <v>2</v>
      </c>
      <c r="ER19" t="s">
        <v>2</v>
      </c>
      <c r="ES19" t="s">
        <v>2</v>
      </c>
      <c r="ET19" t="s">
        <v>2</v>
      </c>
      <c r="EU19" t="s">
        <v>2</v>
      </c>
      <c r="EV19" t="s">
        <v>2</v>
      </c>
      <c r="EW19" t="s">
        <v>2</v>
      </c>
      <c r="EX19" t="s">
        <v>2</v>
      </c>
      <c r="EY19" t="s">
        <v>2</v>
      </c>
      <c r="EZ19" t="s">
        <v>2</v>
      </c>
      <c r="FA19" t="s">
        <v>2</v>
      </c>
      <c r="FB19" t="s">
        <v>2</v>
      </c>
      <c r="FC19" t="s">
        <v>2</v>
      </c>
      <c r="FD19" t="s">
        <v>2</v>
      </c>
      <c r="FE19" t="s">
        <v>2</v>
      </c>
      <c r="FF19" t="s">
        <v>2</v>
      </c>
      <c r="FG19" t="s">
        <v>2</v>
      </c>
      <c r="FH19" t="s">
        <v>2</v>
      </c>
      <c r="FI19" t="s">
        <v>2</v>
      </c>
      <c r="FJ19" t="s">
        <v>2</v>
      </c>
      <c r="FK19" t="s">
        <v>2</v>
      </c>
      <c r="FL19" t="s">
        <v>2</v>
      </c>
      <c r="FM19" t="s">
        <v>2</v>
      </c>
      <c r="FN19" t="s">
        <v>2</v>
      </c>
      <c r="FO19" t="s">
        <v>2</v>
      </c>
      <c r="FP19" t="s">
        <v>2</v>
      </c>
      <c r="FQ19" t="s">
        <v>2</v>
      </c>
      <c r="FR19" t="s">
        <v>2</v>
      </c>
      <c r="FS19" t="s">
        <v>2</v>
      </c>
      <c r="FT19" t="s">
        <v>2</v>
      </c>
      <c r="FU19" t="s">
        <v>2</v>
      </c>
      <c r="FV19" t="s">
        <v>2</v>
      </c>
      <c r="FW19" t="s">
        <v>2</v>
      </c>
      <c r="FX19" t="s">
        <v>2</v>
      </c>
      <c r="FY19" t="s">
        <v>2</v>
      </c>
      <c r="FZ19" t="s">
        <v>2</v>
      </c>
      <c r="GA19" t="s">
        <v>2</v>
      </c>
      <c r="GB19" t="s">
        <v>2</v>
      </c>
      <c r="GC19" t="s">
        <v>2</v>
      </c>
      <c r="GD19" t="s">
        <v>2</v>
      </c>
      <c r="GE19" t="s">
        <v>15</v>
      </c>
      <c r="GF19" t="s">
        <v>4</v>
      </c>
      <c r="GG19" t="s">
        <v>4</v>
      </c>
      <c r="GH19" t="s">
        <v>4</v>
      </c>
      <c r="GI19" t="s">
        <v>4</v>
      </c>
      <c r="GJ19" t="s">
        <v>4</v>
      </c>
      <c r="GK19" t="s">
        <v>4</v>
      </c>
      <c r="GL19" t="s">
        <v>4</v>
      </c>
      <c r="GM19" t="s">
        <v>4</v>
      </c>
      <c r="GN19" t="s">
        <v>796</v>
      </c>
      <c r="GO19" t="s">
        <v>796</v>
      </c>
      <c r="GP19" t="s">
        <v>796</v>
      </c>
      <c r="GQ19" t="s">
        <v>796</v>
      </c>
      <c r="GR19" t="s">
        <v>796</v>
      </c>
      <c r="GS19" t="s">
        <v>796</v>
      </c>
      <c r="GT19" t="s">
        <v>796</v>
      </c>
      <c r="GU19" t="s">
        <v>796</v>
      </c>
      <c r="GV19" t="s">
        <v>796</v>
      </c>
      <c r="GW19" t="s">
        <v>796</v>
      </c>
      <c r="GX19" t="s">
        <v>796</v>
      </c>
      <c r="GY19" t="s">
        <v>796</v>
      </c>
      <c r="GZ19" t="s">
        <v>796</v>
      </c>
      <c r="HA19" t="s">
        <v>796</v>
      </c>
      <c r="HB19" t="s">
        <v>796</v>
      </c>
      <c r="HC19" t="s">
        <v>796</v>
      </c>
      <c r="HD19" t="s">
        <v>796</v>
      </c>
      <c r="HE19" t="s">
        <v>796</v>
      </c>
      <c r="HF19" t="s">
        <v>796</v>
      </c>
      <c r="HG19" t="s">
        <v>796</v>
      </c>
      <c r="HH19" t="s">
        <v>796</v>
      </c>
      <c r="HI19" t="s">
        <v>796</v>
      </c>
      <c r="HJ19" t="s">
        <v>796</v>
      </c>
      <c r="HK19" t="s">
        <v>796</v>
      </c>
      <c r="HL19" t="s">
        <v>796</v>
      </c>
      <c r="HM19" t="s">
        <v>796</v>
      </c>
      <c r="HN19" t="s">
        <v>796</v>
      </c>
      <c r="HO19" t="s">
        <v>796</v>
      </c>
      <c r="HP19" t="s">
        <v>796</v>
      </c>
      <c r="HQ19" t="s">
        <v>796</v>
      </c>
      <c r="HR19" t="s">
        <v>796</v>
      </c>
      <c r="HS19" t="s">
        <v>796</v>
      </c>
      <c r="HT19" t="s">
        <v>796</v>
      </c>
      <c r="HU19" t="s">
        <v>796</v>
      </c>
      <c r="HV19" t="s">
        <v>796</v>
      </c>
      <c r="HW19" t="s">
        <v>796</v>
      </c>
      <c r="HX19" t="s">
        <v>796</v>
      </c>
      <c r="HY19" t="s">
        <v>796</v>
      </c>
      <c r="HZ19" t="s">
        <v>796</v>
      </c>
      <c r="IA19" t="s">
        <v>796</v>
      </c>
      <c r="IB19" t="s">
        <v>796</v>
      </c>
      <c r="IC19" t="s">
        <v>796</v>
      </c>
      <c r="ID19" t="s">
        <v>796</v>
      </c>
      <c r="IE19" t="s">
        <v>796</v>
      </c>
      <c r="IF19" t="s">
        <v>796</v>
      </c>
      <c r="IG19" t="s">
        <v>796</v>
      </c>
      <c r="IH19" t="s">
        <v>796</v>
      </c>
      <c r="II19" t="s">
        <v>796</v>
      </c>
      <c r="IJ19" t="s">
        <v>796</v>
      </c>
      <c r="IK19" t="s">
        <v>796</v>
      </c>
      <c r="IL19" t="s">
        <v>796</v>
      </c>
      <c r="IM19" t="s">
        <v>796</v>
      </c>
      <c r="IN19" t="s">
        <v>796</v>
      </c>
      <c r="IO19" t="s">
        <v>796</v>
      </c>
      <c r="IP19" t="s">
        <v>796</v>
      </c>
      <c r="IQ19" t="s">
        <v>796</v>
      </c>
      <c r="IR19" t="s">
        <v>796</v>
      </c>
      <c r="IS19" t="s">
        <v>796</v>
      </c>
      <c r="IT19" t="s">
        <v>796</v>
      </c>
      <c r="IU19" t="s">
        <v>796</v>
      </c>
      <c r="IV19" t="s">
        <v>796</v>
      </c>
      <c r="IW19" t="s">
        <v>796</v>
      </c>
      <c r="IX19" t="s">
        <v>796</v>
      </c>
      <c r="IY19" t="s">
        <v>796</v>
      </c>
      <c r="IZ19" t="s">
        <v>796</v>
      </c>
      <c r="JA19" t="s">
        <v>796</v>
      </c>
      <c r="JB19" t="s">
        <v>796</v>
      </c>
      <c r="JC19" t="s">
        <v>796</v>
      </c>
      <c r="JD19" t="s">
        <v>796</v>
      </c>
      <c r="JE19" t="s">
        <v>796</v>
      </c>
      <c r="JF19" t="s">
        <v>796</v>
      </c>
      <c r="JG19" t="s">
        <v>796</v>
      </c>
      <c r="JH19" t="s">
        <v>796</v>
      </c>
      <c r="JI19" t="s">
        <v>796</v>
      </c>
      <c r="JJ19" t="s">
        <v>796</v>
      </c>
      <c r="JK19" t="s">
        <v>796</v>
      </c>
      <c r="JL19" t="s">
        <v>796</v>
      </c>
      <c r="JM19" t="s">
        <v>796</v>
      </c>
      <c r="JN19" t="s">
        <v>796</v>
      </c>
      <c r="JO19" t="s">
        <v>796</v>
      </c>
      <c r="JP19" t="s">
        <v>796</v>
      </c>
      <c r="JQ19" t="s">
        <v>796</v>
      </c>
      <c r="JR19" t="s">
        <v>796</v>
      </c>
      <c r="JS19" t="s">
        <v>796</v>
      </c>
      <c r="JT19" t="s">
        <v>796</v>
      </c>
      <c r="JU19" t="s">
        <v>796</v>
      </c>
      <c r="JV19" t="s">
        <v>796</v>
      </c>
      <c r="JW19" t="s">
        <v>796</v>
      </c>
      <c r="JX19" t="s">
        <v>796</v>
      </c>
      <c r="JY19" t="s">
        <v>796</v>
      </c>
      <c r="JZ19" t="s">
        <v>796</v>
      </c>
      <c r="KA19" t="s">
        <v>796</v>
      </c>
      <c r="KB19" t="s">
        <v>796</v>
      </c>
      <c r="KC19" t="s">
        <v>796</v>
      </c>
      <c r="KD19" t="s">
        <v>796</v>
      </c>
      <c r="KE19" t="s">
        <v>796</v>
      </c>
      <c r="KF19" t="s">
        <v>796</v>
      </c>
    </row>
    <row r="20" spans="1:292" x14ac:dyDescent="0.2">
      <c r="A20" t="s">
        <v>1001</v>
      </c>
      <c r="B20" t="s">
        <v>298</v>
      </c>
      <c r="C20" t="s">
        <v>4</v>
      </c>
      <c r="D20" t="s">
        <v>8</v>
      </c>
      <c r="E20" s="30">
        <v>61</v>
      </c>
      <c r="F20" t="s">
        <v>20</v>
      </c>
      <c r="G20" t="s">
        <v>10</v>
      </c>
      <c r="H20" t="s">
        <v>40</v>
      </c>
      <c r="I20" t="s">
        <v>23</v>
      </c>
      <c r="J20" t="s">
        <v>5</v>
      </c>
      <c r="K20" t="s">
        <v>5</v>
      </c>
      <c r="L20" t="s">
        <v>4</v>
      </c>
      <c r="M20" t="s">
        <v>4</v>
      </c>
      <c r="N20" t="s">
        <v>4</v>
      </c>
      <c r="O20" t="s">
        <v>4</v>
      </c>
      <c r="P20" t="s">
        <v>5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4</v>
      </c>
      <c r="W20" t="s">
        <v>2</v>
      </c>
      <c r="X20" t="s">
        <v>2</v>
      </c>
      <c r="Y20" t="s">
        <v>4</v>
      </c>
      <c r="Z20" t="s">
        <v>35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2</v>
      </c>
      <c r="AT20" t="s">
        <v>2</v>
      </c>
      <c r="AU20" t="s">
        <v>2</v>
      </c>
      <c r="AV20" t="s">
        <v>5</v>
      </c>
      <c r="AW20" t="s">
        <v>4</v>
      </c>
      <c r="AX20" t="s">
        <v>4</v>
      </c>
      <c r="AY20" t="s">
        <v>4</v>
      </c>
      <c r="AZ20" t="s">
        <v>4</v>
      </c>
      <c r="BA20" t="s">
        <v>4</v>
      </c>
      <c r="BB20" t="s">
        <v>4</v>
      </c>
      <c r="BC20" t="s">
        <v>4</v>
      </c>
      <c r="BD20" t="s">
        <v>4</v>
      </c>
      <c r="BE20" t="s">
        <v>4</v>
      </c>
      <c r="BF20" t="s">
        <v>4</v>
      </c>
      <c r="BG20" t="s">
        <v>4</v>
      </c>
      <c r="BH20" t="s">
        <v>4</v>
      </c>
      <c r="BI20" t="s">
        <v>4</v>
      </c>
      <c r="BJ20" t="s">
        <v>4</v>
      </c>
      <c r="BK20" t="s">
        <v>5</v>
      </c>
      <c r="BL20" t="s">
        <v>4</v>
      </c>
      <c r="BM20" t="s">
        <v>4</v>
      </c>
      <c r="BN20" t="s">
        <v>4</v>
      </c>
      <c r="BO20" t="s">
        <v>4</v>
      </c>
      <c r="BP20" t="s">
        <v>22</v>
      </c>
      <c r="BQ20" t="s">
        <v>2</v>
      </c>
      <c r="BR20" t="s">
        <v>2</v>
      </c>
      <c r="BS20" t="s">
        <v>2</v>
      </c>
      <c r="BT20" t="s">
        <v>2</v>
      </c>
      <c r="BU20" t="s">
        <v>2</v>
      </c>
      <c r="BV20" t="s">
        <v>2</v>
      </c>
      <c r="BW20" t="s">
        <v>2</v>
      </c>
      <c r="BX20" t="s">
        <v>2</v>
      </c>
      <c r="BY20" t="s">
        <v>2</v>
      </c>
      <c r="BZ20" t="s">
        <v>2</v>
      </c>
      <c r="CA20" t="s">
        <v>2</v>
      </c>
      <c r="CB20" t="s">
        <v>2</v>
      </c>
      <c r="CC20" t="s">
        <v>2</v>
      </c>
      <c r="CD20" t="s">
        <v>2</v>
      </c>
      <c r="CE20" t="s">
        <v>2</v>
      </c>
      <c r="CF20" t="s">
        <v>2</v>
      </c>
      <c r="CG20" t="s">
        <v>2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796</v>
      </c>
      <c r="CV20" t="s">
        <v>796</v>
      </c>
      <c r="CW20" t="s">
        <v>796</v>
      </c>
      <c r="CX20" t="s">
        <v>796</v>
      </c>
      <c r="CY20" t="s">
        <v>796</v>
      </c>
      <c r="CZ20" t="s">
        <v>796</v>
      </c>
      <c r="DA20" t="s">
        <v>796</v>
      </c>
      <c r="DB20" t="s">
        <v>796</v>
      </c>
      <c r="DC20" t="s">
        <v>796</v>
      </c>
      <c r="DD20" t="s">
        <v>796</v>
      </c>
      <c r="DE20" t="s">
        <v>796</v>
      </c>
      <c r="DF20" t="s">
        <v>796</v>
      </c>
      <c r="DG20" t="s">
        <v>796</v>
      </c>
      <c r="DH20" t="s">
        <v>796</v>
      </c>
      <c r="DI20" t="s">
        <v>796</v>
      </c>
      <c r="DJ20" t="s">
        <v>796</v>
      </c>
      <c r="DK20" t="s">
        <v>796</v>
      </c>
      <c r="DL20" t="s">
        <v>796</v>
      </c>
      <c r="DM20" t="s">
        <v>796</v>
      </c>
      <c r="DN20" t="s">
        <v>796</v>
      </c>
      <c r="DO20" t="s">
        <v>796</v>
      </c>
      <c r="DP20" t="s">
        <v>796</v>
      </c>
      <c r="DQ20" t="s">
        <v>796</v>
      </c>
      <c r="DR20" t="s">
        <v>796</v>
      </c>
      <c r="DS20" t="s">
        <v>796</v>
      </c>
      <c r="DT20" t="s">
        <v>796</v>
      </c>
      <c r="DU20" t="s">
        <v>796</v>
      </c>
      <c r="DV20" t="s">
        <v>796</v>
      </c>
      <c r="DW20" t="s">
        <v>796</v>
      </c>
      <c r="DX20" t="s">
        <v>796</v>
      </c>
      <c r="DY20" t="s">
        <v>796</v>
      </c>
      <c r="DZ20" t="s">
        <v>796</v>
      </c>
      <c r="EA20" t="s">
        <v>796</v>
      </c>
      <c r="EB20" t="s">
        <v>796</v>
      </c>
      <c r="EC20" t="s">
        <v>796</v>
      </c>
      <c r="ED20" t="s">
        <v>796</v>
      </c>
      <c r="EE20" t="s">
        <v>796</v>
      </c>
      <c r="EF20" t="s">
        <v>796</v>
      </c>
      <c r="EG20" t="s">
        <v>796</v>
      </c>
      <c r="EH20" t="s">
        <v>796</v>
      </c>
      <c r="EI20" t="s">
        <v>796</v>
      </c>
      <c r="EJ20" t="s">
        <v>796</v>
      </c>
      <c r="EK20" t="s">
        <v>796</v>
      </c>
      <c r="EL20" t="s">
        <v>796</v>
      </c>
      <c r="EM20" t="s">
        <v>796</v>
      </c>
      <c r="EN20" t="s">
        <v>796</v>
      </c>
      <c r="EO20" t="s">
        <v>796</v>
      </c>
      <c r="EP20" t="s">
        <v>796</v>
      </c>
      <c r="EQ20" t="s">
        <v>796</v>
      </c>
      <c r="ER20" t="s">
        <v>796</v>
      </c>
      <c r="ES20" t="s">
        <v>796</v>
      </c>
      <c r="ET20" t="s">
        <v>796</v>
      </c>
      <c r="EU20" t="s">
        <v>796</v>
      </c>
      <c r="EV20" t="s">
        <v>796</v>
      </c>
      <c r="EW20" t="s">
        <v>796</v>
      </c>
      <c r="EX20" t="s">
        <v>796</v>
      </c>
      <c r="EY20" t="s">
        <v>796</v>
      </c>
      <c r="EZ20" t="s">
        <v>796</v>
      </c>
      <c r="FA20" t="s">
        <v>796</v>
      </c>
      <c r="FB20" t="s">
        <v>796</v>
      </c>
      <c r="FC20" t="s">
        <v>796</v>
      </c>
      <c r="FD20" t="s">
        <v>796</v>
      </c>
      <c r="FE20" t="s">
        <v>796</v>
      </c>
      <c r="FF20" t="s">
        <v>796</v>
      </c>
      <c r="FG20" t="s">
        <v>796</v>
      </c>
      <c r="FH20" t="s">
        <v>796</v>
      </c>
      <c r="FI20" t="s">
        <v>796</v>
      </c>
      <c r="FJ20" t="s">
        <v>796</v>
      </c>
      <c r="FK20" t="s">
        <v>796</v>
      </c>
      <c r="FL20" t="s">
        <v>796</v>
      </c>
      <c r="FM20" t="s">
        <v>796</v>
      </c>
      <c r="FN20" t="s">
        <v>796</v>
      </c>
      <c r="FO20" t="s">
        <v>796</v>
      </c>
      <c r="FP20" t="s">
        <v>796</v>
      </c>
      <c r="FQ20" t="s">
        <v>796</v>
      </c>
      <c r="FR20" t="s">
        <v>796</v>
      </c>
      <c r="FS20" t="s">
        <v>796</v>
      </c>
      <c r="FT20" t="s">
        <v>796</v>
      </c>
      <c r="FU20" t="s">
        <v>796</v>
      </c>
      <c r="FV20" t="s">
        <v>796</v>
      </c>
      <c r="FW20" t="s">
        <v>796</v>
      </c>
      <c r="FX20" t="s">
        <v>796</v>
      </c>
      <c r="FY20" t="s">
        <v>796</v>
      </c>
      <c r="FZ20" t="s">
        <v>796</v>
      </c>
      <c r="GA20" t="s">
        <v>796</v>
      </c>
      <c r="GB20" t="s">
        <v>796</v>
      </c>
      <c r="GC20" t="s">
        <v>796</v>
      </c>
      <c r="GD20" t="s">
        <v>796</v>
      </c>
      <c r="GE20" t="s">
        <v>796</v>
      </c>
      <c r="GF20" t="s">
        <v>796</v>
      </c>
      <c r="GG20" t="s">
        <v>796</v>
      </c>
      <c r="GH20" t="s">
        <v>796</v>
      </c>
      <c r="GI20" t="s">
        <v>796</v>
      </c>
      <c r="GJ20" t="s">
        <v>796</v>
      </c>
      <c r="GK20" t="s">
        <v>796</v>
      </c>
      <c r="GL20" t="s">
        <v>796</v>
      </c>
      <c r="GM20" t="s">
        <v>796</v>
      </c>
      <c r="GN20" t="s">
        <v>796</v>
      </c>
      <c r="GO20" t="s">
        <v>796</v>
      </c>
      <c r="GP20" t="s">
        <v>796</v>
      </c>
      <c r="GQ20" t="s">
        <v>796</v>
      </c>
      <c r="GR20" t="s">
        <v>796</v>
      </c>
      <c r="GS20" t="s">
        <v>796</v>
      </c>
      <c r="GT20" t="s">
        <v>796</v>
      </c>
      <c r="GU20" t="s">
        <v>796</v>
      </c>
      <c r="GV20" t="s">
        <v>796</v>
      </c>
      <c r="GW20" t="s">
        <v>796</v>
      </c>
      <c r="GX20" t="s">
        <v>796</v>
      </c>
      <c r="GY20" t="s">
        <v>796</v>
      </c>
      <c r="GZ20" t="s">
        <v>796</v>
      </c>
      <c r="HA20" t="s">
        <v>796</v>
      </c>
      <c r="HB20" t="s">
        <v>796</v>
      </c>
      <c r="HC20" t="s">
        <v>796</v>
      </c>
      <c r="HD20" t="s">
        <v>796</v>
      </c>
      <c r="HE20" t="s">
        <v>796</v>
      </c>
      <c r="HF20" t="s">
        <v>796</v>
      </c>
      <c r="HG20" t="s">
        <v>796</v>
      </c>
      <c r="HH20" t="s">
        <v>796</v>
      </c>
      <c r="HI20" t="s">
        <v>796</v>
      </c>
      <c r="HJ20" t="s">
        <v>796</v>
      </c>
      <c r="HK20" t="s">
        <v>796</v>
      </c>
      <c r="HL20" t="s">
        <v>796</v>
      </c>
      <c r="HM20" t="s">
        <v>796</v>
      </c>
      <c r="HN20" t="s">
        <v>796</v>
      </c>
      <c r="HO20" t="s">
        <v>796</v>
      </c>
      <c r="HP20" t="s">
        <v>796</v>
      </c>
      <c r="HQ20" t="s">
        <v>796</v>
      </c>
      <c r="HR20" t="s">
        <v>796</v>
      </c>
      <c r="HS20" t="s">
        <v>796</v>
      </c>
      <c r="HT20" t="s">
        <v>796</v>
      </c>
      <c r="HU20" t="s">
        <v>796</v>
      </c>
      <c r="HV20" t="s">
        <v>796</v>
      </c>
      <c r="HW20" t="s">
        <v>796</v>
      </c>
      <c r="HX20" t="s">
        <v>796</v>
      </c>
      <c r="HY20" t="s">
        <v>796</v>
      </c>
      <c r="HZ20" t="s">
        <v>796</v>
      </c>
      <c r="IA20" t="s">
        <v>796</v>
      </c>
      <c r="IB20" t="s">
        <v>796</v>
      </c>
      <c r="IC20" t="s">
        <v>796</v>
      </c>
      <c r="ID20" t="s">
        <v>796</v>
      </c>
      <c r="IE20" t="s">
        <v>796</v>
      </c>
      <c r="IF20" t="s">
        <v>796</v>
      </c>
      <c r="IG20" t="s">
        <v>796</v>
      </c>
      <c r="IH20" t="s">
        <v>796</v>
      </c>
      <c r="II20" t="s">
        <v>796</v>
      </c>
      <c r="IJ20" t="s">
        <v>796</v>
      </c>
      <c r="IK20" t="s">
        <v>796</v>
      </c>
      <c r="IL20" t="s">
        <v>796</v>
      </c>
      <c r="IM20" t="s">
        <v>796</v>
      </c>
      <c r="IN20" t="s">
        <v>796</v>
      </c>
      <c r="IO20" t="s">
        <v>796</v>
      </c>
      <c r="IP20" t="s">
        <v>796</v>
      </c>
      <c r="IQ20" t="s">
        <v>796</v>
      </c>
      <c r="IR20" t="s">
        <v>796</v>
      </c>
      <c r="IS20" t="s">
        <v>796</v>
      </c>
      <c r="IT20" t="s">
        <v>796</v>
      </c>
      <c r="IU20" t="s">
        <v>796</v>
      </c>
      <c r="IV20" t="s">
        <v>796</v>
      </c>
      <c r="IW20" t="s">
        <v>796</v>
      </c>
      <c r="IX20" t="s">
        <v>796</v>
      </c>
      <c r="IY20" t="s">
        <v>796</v>
      </c>
      <c r="IZ20" t="s">
        <v>796</v>
      </c>
      <c r="JA20" t="s">
        <v>796</v>
      </c>
      <c r="JB20" t="s">
        <v>796</v>
      </c>
      <c r="JC20" t="s">
        <v>796</v>
      </c>
      <c r="JD20" t="s">
        <v>796</v>
      </c>
      <c r="JE20" t="s">
        <v>796</v>
      </c>
      <c r="JF20" t="s">
        <v>796</v>
      </c>
      <c r="JG20" t="s">
        <v>796</v>
      </c>
      <c r="JH20" t="s">
        <v>796</v>
      </c>
      <c r="JI20" t="s">
        <v>796</v>
      </c>
      <c r="JJ20" t="s">
        <v>796</v>
      </c>
      <c r="JK20" t="s">
        <v>796</v>
      </c>
      <c r="JL20" t="s">
        <v>796</v>
      </c>
      <c r="JM20" t="s">
        <v>796</v>
      </c>
      <c r="JN20" t="s">
        <v>796</v>
      </c>
      <c r="JO20" t="s">
        <v>796</v>
      </c>
      <c r="JP20" t="s">
        <v>796</v>
      </c>
      <c r="JQ20" t="s">
        <v>796</v>
      </c>
      <c r="JR20" t="s">
        <v>796</v>
      </c>
      <c r="JS20" t="s">
        <v>796</v>
      </c>
      <c r="JT20" t="s">
        <v>796</v>
      </c>
      <c r="JU20" t="s">
        <v>796</v>
      </c>
      <c r="JV20" t="s">
        <v>796</v>
      </c>
      <c r="JW20" t="s">
        <v>796</v>
      </c>
      <c r="JX20" t="s">
        <v>796</v>
      </c>
      <c r="JY20" t="s">
        <v>796</v>
      </c>
      <c r="JZ20" t="s">
        <v>796</v>
      </c>
      <c r="KA20" t="s">
        <v>796</v>
      </c>
      <c r="KB20" t="s">
        <v>796</v>
      </c>
      <c r="KC20" t="s">
        <v>796</v>
      </c>
      <c r="KD20" t="s">
        <v>796</v>
      </c>
      <c r="KE20" t="s">
        <v>796</v>
      </c>
      <c r="KF20" t="s">
        <v>796</v>
      </c>
    </row>
    <row r="21" spans="1:292" x14ac:dyDescent="0.2">
      <c r="A21" t="s">
        <v>29</v>
      </c>
      <c r="B21" t="s">
        <v>7</v>
      </c>
      <c r="C21" t="s">
        <v>4</v>
      </c>
      <c r="D21" t="s">
        <v>8</v>
      </c>
      <c r="E21" s="30">
        <v>43</v>
      </c>
      <c r="F21" t="s">
        <v>9</v>
      </c>
      <c r="G21" t="s">
        <v>21</v>
      </c>
      <c r="H21" t="s">
        <v>22</v>
      </c>
      <c r="I21" t="s">
        <v>23</v>
      </c>
      <c r="J21" t="s">
        <v>5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5</v>
      </c>
      <c r="S21" t="s">
        <v>4</v>
      </c>
      <c r="T21" t="s">
        <v>3</v>
      </c>
      <c r="U21" t="s">
        <v>4</v>
      </c>
      <c r="V21" t="s">
        <v>5</v>
      </c>
      <c r="W21" t="s">
        <v>17</v>
      </c>
      <c r="X21" t="s">
        <v>2</v>
      </c>
      <c r="Y21" t="s">
        <v>5</v>
      </c>
      <c r="Z21" t="s">
        <v>6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5</v>
      </c>
      <c r="AI21" t="s">
        <v>4</v>
      </c>
      <c r="AJ21" t="s">
        <v>4</v>
      </c>
      <c r="AK21" t="s">
        <v>4</v>
      </c>
      <c r="AL21" t="s">
        <v>5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  <c r="AR21" t="s">
        <v>4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2</v>
      </c>
      <c r="BH21" t="s">
        <v>2</v>
      </c>
      <c r="BI21" t="s">
        <v>2</v>
      </c>
      <c r="BJ21" t="s">
        <v>2</v>
      </c>
      <c r="BK21" t="s">
        <v>2</v>
      </c>
      <c r="BL21" t="s">
        <v>2</v>
      </c>
      <c r="BM21" t="s">
        <v>2</v>
      </c>
      <c r="BN21" t="s">
        <v>2</v>
      </c>
      <c r="BO21" t="s">
        <v>2</v>
      </c>
      <c r="BP21" t="s">
        <v>30</v>
      </c>
      <c r="BQ21" t="s">
        <v>2</v>
      </c>
      <c r="BR21" t="s">
        <v>2</v>
      </c>
      <c r="BS21" t="s">
        <v>2</v>
      </c>
      <c r="BT21" t="s">
        <v>2</v>
      </c>
      <c r="BU21" t="s">
        <v>2</v>
      </c>
      <c r="BV21" t="s">
        <v>2</v>
      </c>
      <c r="BW21" t="s">
        <v>2</v>
      </c>
      <c r="BX21" t="s">
        <v>2</v>
      </c>
      <c r="BY21" t="s">
        <v>2</v>
      </c>
      <c r="BZ21" t="s">
        <v>2</v>
      </c>
      <c r="CA21" t="s">
        <v>2</v>
      </c>
      <c r="CB21" t="s">
        <v>2</v>
      </c>
      <c r="CC21" t="s">
        <v>2</v>
      </c>
      <c r="CD21" t="s">
        <v>2</v>
      </c>
      <c r="CE21" t="s">
        <v>2</v>
      </c>
      <c r="CF21" t="s">
        <v>2</v>
      </c>
      <c r="CG21" t="s">
        <v>2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796</v>
      </c>
      <c r="CV21" t="s">
        <v>796</v>
      </c>
      <c r="CW21" t="s">
        <v>796</v>
      </c>
      <c r="CX21" t="s">
        <v>796</v>
      </c>
      <c r="CY21" t="s">
        <v>796</v>
      </c>
      <c r="CZ21" t="s">
        <v>796</v>
      </c>
      <c r="DA21" t="s">
        <v>796</v>
      </c>
      <c r="DB21" t="s">
        <v>796</v>
      </c>
      <c r="DC21" t="s">
        <v>796</v>
      </c>
      <c r="DD21" t="s">
        <v>796</v>
      </c>
      <c r="DE21" t="s">
        <v>796</v>
      </c>
      <c r="DF21" t="s">
        <v>796</v>
      </c>
      <c r="DG21" t="s">
        <v>796</v>
      </c>
      <c r="DH21" t="s">
        <v>796</v>
      </c>
      <c r="DI21" t="s">
        <v>796</v>
      </c>
      <c r="DJ21" t="s">
        <v>796</v>
      </c>
      <c r="DK21" t="s">
        <v>796</v>
      </c>
      <c r="DL21" t="s">
        <v>796</v>
      </c>
      <c r="DM21" t="s">
        <v>796</v>
      </c>
      <c r="DN21" t="s">
        <v>796</v>
      </c>
      <c r="DO21" t="s">
        <v>796</v>
      </c>
      <c r="DP21" t="s">
        <v>796</v>
      </c>
      <c r="DQ21" t="s">
        <v>796</v>
      </c>
      <c r="DR21" t="s">
        <v>796</v>
      </c>
      <c r="DS21" t="s">
        <v>796</v>
      </c>
      <c r="DT21" t="s">
        <v>796</v>
      </c>
      <c r="DU21" t="s">
        <v>796</v>
      </c>
      <c r="DV21" t="s">
        <v>796</v>
      </c>
      <c r="DW21" t="s">
        <v>796</v>
      </c>
      <c r="DX21" t="s">
        <v>796</v>
      </c>
      <c r="DY21" t="s">
        <v>796</v>
      </c>
      <c r="DZ21" t="s">
        <v>796</v>
      </c>
      <c r="EA21" t="s">
        <v>796</v>
      </c>
      <c r="EB21" t="s">
        <v>796</v>
      </c>
      <c r="EC21" t="s">
        <v>796</v>
      </c>
      <c r="ED21" t="s">
        <v>796</v>
      </c>
      <c r="EE21" t="s">
        <v>796</v>
      </c>
      <c r="EF21" t="s">
        <v>796</v>
      </c>
      <c r="EG21" t="s">
        <v>796</v>
      </c>
      <c r="EH21" t="s">
        <v>796</v>
      </c>
      <c r="EI21" t="s">
        <v>796</v>
      </c>
      <c r="EJ21" t="s">
        <v>796</v>
      </c>
      <c r="EK21" t="s">
        <v>796</v>
      </c>
      <c r="EL21" t="s">
        <v>796</v>
      </c>
      <c r="EM21" t="s">
        <v>796</v>
      </c>
      <c r="EN21" t="s">
        <v>796</v>
      </c>
      <c r="EO21" t="s">
        <v>796</v>
      </c>
      <c r="EP21" t="s">
        <v>796</v>
      </c>
      <c r="EQ21" t="s">
        <v>796</v>
      </c>
      <c r="ER21" t="s">
        <v>796</v>
      </c>
      <c r="ES21" t="s">
        <v>796</v>
      </c>
      <c r="ET21" t="s">
        <v>796</v>
      </c>
      <c r="EU21" t="s">
        <v>796</v>
      </c>
      <c r="EV21" t="s">
        <v>796</v>
      </c>
      <c r="EW21" t="s">
        <v>796</v>
      </c>
      <c r="EX21" t="s">
        <v>796</v>
      </c>
      <c r="EY21" t="s">
        <v>796</v>
      </c>
      <c r="EZ21" t="s">
        <v>796</v>
      </c>
      <c r="FA21" t="s">
        <v>796</v>
      </c>
      <c r="FB21" t="s">
        <v>796</v>
      </c>
      <c r="FC21" t="s">
        <v>796</v>
      </c>
      <c r="FD21" t="s">
        <v>796</v>
      </c>
      <c r="FE21" t="s">
        <v>796</v>
      </c>
      <c r="FF21" t="s">
        <v>796</v>
      </c>
      <c r="FG21" t="s">
        <v>796</v>
      </c>
      <c r="FH21" t="s">
        <v>796</v>
      </c>
      <c r="FI21" t="s">
        <v>796</v>
      </c>
      <c r="FJ21" t="s">
        <v>796</v>
      </c>
      <c r="FK21" t="s">
        <v>796</v>
      </c>
      <c r="FL21" t="s">
        <v>796</v>
      </c>
      <c r="FM21" t="s">
        <v>796</v>
      </c>
      <c r="FN21" t="s">
        <v>796</v>
      </c>
      <c r="FO21" t="s">
        <v>796</v>
      </c>
      <c r="FP21" t="s">
        <v>796</v>
      </c>
      <c r="FQ21" t="s">
        <v>796</v>
      </c>
      <c r="FR21" t="s">
        <v>796</v>
      </c>
      <c r="FS21" t="s">
        <v>796</v>
      </c>
      <c r="FT21" t="s">
        <v>796</v>
      </c>
      <c r="FU21" t="s">
        <v>796</v>
      </c>
      <c r="FV21" t="s">
        <v>796</v>
      </c>
      <c r="FW21" t="s">
        <v>796</v>
      </c>
      <c r="FX21" t="s">
        <v>796</v>
      </c>
      <c r="FY21" t="s">
        <v>796</v>
      </c>
      <c r="FZ21" t="s">
        <v>796</v>
      </c>
      <c r="GA21" t="s">
        <v>796</v>
      </c>
      <c r="GB21" t="s">
        <v>796</v>
      </c>
      <c r="GC21" t="s">
        <v>796</v>
      </c>
      <c r="GD21" t="s">
        <v>796</v>
      </c>
      <c r="GE21" t="s">
        <v>796</v>
      </c>
      <c r="GF21" t="s">
        <v>796</v>
      </c>
      <c r="GG21" t="s">
        <v>796</v>
      </c>
      <c r="GH21" t="s">
        <v>796</v>
      </c>
      <c r="GI21" t="s">
        <v>796</v>
      </c>
      <c r="GJ21" t="s">
        <v>796</v>
      </c>
      <c r="GK21" t="s">
        <v>796</v>
      </c>
      <c r="GL21" t="s">
        <v>796</v>
      </c>
      <c r="GM21" t="s">
        <v>796</v>
      </c>
      <c r="GN21" t="s">
        <v>796</v>
      </c>
      <c r="GO21" t="s">
        <v>796</v>
      </c>
      <c r="GP21" t="s">
        <v>796</v>
      </c>
      <c r="GQ21" t="s">
        <v>796</v>
      </c>
      <c r="GR21" t="s">
        <v>796</v>
      </c>
      <c r="GS21" t="s">
        <v>796</v>
      </c>
      <c r="GT21" t="s">
        <v>796</v>
      </c>
      <c r="GU21" t="s">
        <v>796</v>
      </c>
      <c r="GV21" t="s">
        <v>796</v>
      </c>
      <c r="GW21" t="s">
        <v>796</v>
      </c>
      <c r="GX21" t="s">
        <v>796</v>
      </c>
      <c r="GY21" t="s">
        <v>796</v>
      </c>
      <c r="GZ21" t="s">
        <v>796</v>
      </c>
      <c r="HA21" t="s">
        <v>796</v>
      </c>
      <c r="HB21" t="s">
        <v>796</v>
      </c>
      <c r="HC21" t="s">
        <v>796</v>
      </c>
      <c r="HD21" t="s">
        <v>796</v>
      </c>
      <c r="HE21" t="s">
        <v>796</v>
      </c>
      <c r="HF21" t="s">
        <v>796</v>
      </c>
      <c r="HG21" t="s">
        <v>796</v>
      </c>
      <c r="HH21" t="s">
        <v>796</v>
      </c>
      <c r="HI21" t="s">
        <v>796</v>
      </c>
      <c r="HJ21" t="s">
        <v>796</v>
      </c>
      <c r="HK21" t="s">
        <v>796</v>
      </c>
      <c r="HL21" t="s">
        <v>796</v>
      </c>
      <c r="HM21" t="s">
        <v>796</v>
      </c>
      <c r="HN21" t="s">
        <v>796</v>
      </c>
      <c r="HO21" t="s">
        <v>796</v>
      </c>
      <c r="HP21" t="s">
        <v>796</v>
      </c>
      <c r="HQ21" t="s">
        <v>796</v>
      </c>
      <c r="HR21" t="s">
        <v>796</v>
      </c>
      <c r="HS21" t="s">
        <v>796</v>
      </c>
      <c r="HT21" t="s">
        <v>796</v>
      </c>
      <c r="HU21" t="s">
        <v>796</v>
      </c>
      <c r="HV21" t="s">
        <v>796</v>
      </c>
      <c r="HW21" t="s">
        <v>796</v>
      </c>
      <c r="HX21" t="s">
        <v>796</v>
      </c>
      <c r="HY21" t="s">
        <v>796</v>
      </c>
      <c r="HZ21" t="s">
        <v>796</v>
      </c>
      <c r="IA21" t="s">
        <v>796</v>
      </c>
      <c r="IB21" t="s">
        <v>796</v>
      </c>
      <c r="IC21" t="s">
        <v>796</v>
      </c>
      <c r="ID21" t="s">
        <v>796</v>
      </c>
      <c r="IE21" t="s">
        <v>796</v>
      </c>
      <c r="IF21" t="s">
        <v>796</v>
      </c>
      <c r="IG21" t="s">
        <v>796</v>
      </c>
      <c r="IH21" t="s">
        <v>796</v>
      </c>
      <c r="II21" t="s">
        <v>796</v>
      </c>
      <c r="IJ21" t="s">
        <v>796</v>
      </c>
      <c r="IK21" t="s">
        <v>796</v>
      </c>
      <c r="IL21" t="s">
        <v>796</v>
      </c>
      <c r="IM21" t="s">
        <v>796</v>
      </c>
      <c r="IN21" t="s">
        <v>796</v>
      </c>
      <c r="IO21" t="s">
        <v>796</v>
      </c>
      <c r="IP21" t="s">
        <v>796</v>
      </c>
      <c r="IQ21" t="s">
        <v>796</v>
      </c>
      <c r="IR21" t="s">
        <v>796</v>
      </c>
      <c r="IS21" t="s">
        <v>796</v>
      </c>
      <c r="IT21" t="s">
        <v>796</v>
      </c>
      <c r="IU21" t="s">
        <v>796</v>
      </c>
      <c r="IV21" t="s">
        <v>796</v>
      </c>
      <c r="IW21" t="s">
        <v>796</v>
      </c>
      <c r="IX21" t="s">
        <v>796</v>
      </c>
      <c r="IY21" t="s">
        <v>796</v>
      </c>
      <c r="IZ21" t="s">
        <v>796</v>
      </c>
      <c r="JA21" t="s">
        <v>796</v>
      </c>
      <c r="JB21" t="s">
        <v>796</v>
      </c>
      <c r="JC21" t="s">
        <v>796</v>
      </c>
      <c r="JD21" t="s">
        <v>796</v>
      </c>
      <c r="JE21" t="s">
        <v>796</v>
      </c>
      <c r="JF21" t="s">
        <v>796</v>
      </c>
      <c r="JG21" t="s">
        <v>796</v>
      </c>
      <c r="JH21" t="s">
        <v>796</v>
      </c>
      <c r="JI21" t="s">
        <v>796</v>
      </c>
      <c r="JJ21" t="s">
        <v>796</v>
      </c>
      <c r="JK21" t="s">
        <v>796</v>
      </c>
      <c r="JL21" t="s">
        <v>796</v>
      </c>
      <c r="JM21" t="s">
        <v>796</v>
      </c>
      <c r="JN21" t="s">
        <v>796</v>
      </c>
      <c r="JO21" t="s">
        <v>796</v>
      </c>
      <c r="JP21" t="s">
        <v>796</v>
      </c>
      <c r="JQ21" t="s">
        <v>796</v>
      </c>
      <c r="JR21" t="s">
        <v>796</v>
      </c>
      <c r="JS21" t="s">
        <v>796</v>
      </c>
      <c r="JT21" t="s">
        <v>796</v>
      </c>
      <c r="JU21" t="s">
        <v>796</v>
      </c>
      <c r="JV21" t="s">
        <v>796</v>
      </c>
      <c r="JW21" t="s">
        <v>796</v>
      </c>
      <c r="JX21" t="s">
        <v>796</v>
      </c>
      <c r="JY21" t="s">
        <v>796</v>
      </c>
      <c r="JZ21" t="s">
        <v>796</v>
      </c>
      <c r="KA21" t="s">
        <v>796</v>
      </c>
      <c r="KB21" t="s">
        <v>796</v>
      </c>
      <c r="KC21" t="s">
        <v>796</v>
      </c>
      <c r="KD21" t="s">
        <v>796</v>
      </c>
      <c r="KE21" t="s">
        <v>796</v>
      </c>
      <c r="KF21" t="s">
        <v>796</v>
      </c>
    </row>
    <row r="22" spans="1:292" x14ac:dyDescent="0.2">
      <c r="A22" t="s">
        <v>28</v>
      </c>
      <c r="B22" t="s">
        <v>7</v>
      </c>
      <c r="C22" t="s">
        <v>4</v>
      </c>
      <c r="D22" t="s">
        <v>19</v>
      </c>
      <c r="E22" s="30">
        <v>20</v>
      </c>
      <c r="F22" t="s">
        <v>20</v>
      </c>
      <c r="G22" t="s">
        <v>21</v>
      </c>
      <c r="H22" t="s">
        <v>22</v>
      </c>
      <c r="I22" t="s">
        <v>23</v>
      </c>
      <c r="J22" t="s">
        <v>5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5</v>
      </c>
      <c r="S22" t="s">
        <v>4</v>
      </c>
      <c r="T22" t="s">
        <v>3</v>
      </c>
      <c r="U22" t="s">
        <v>4</v>
      </c>
      <c r="V22" t="s">
        <v>5</v>
      </c>
      <c r="W22" t="s">
        <v>17</v>
      </c>
      <c r="X22" t="s">
        <v>2</v>
      </c>
      <c r="Y22" t="s">
        <v>5</v>
      </c>
      <c r="Z22" t="s">
        <v>18</v>
      </c>
      <c r="AA22" t="s">
        <v>4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5</v>
      </c>
      <c r="AI22" t="s">
        <v>4</v>
      </c>
      <c r="AJ22" t="s">
        <v>4</v>
      </c>
      <c r="AK22" t="s">
        <v>4</v>
      </c>
      <c r="AL22" t="s">
        <v>5</v>
      </c>
      <c r="AM22" t="s">
        <v>4</v>
      </c>
      <c r="AN22" t="s">
        <v>4</v>
      </c>
      <c r="AO22" t="s">
        <v>4</v>
      </c>
      <c r="AP22" t="s">
        <v>4</v>
      </c>
      <c r="AQ22" t="s">
        <v>4</v>
      </c>
      <c r="AR22" t="s">
        <v>4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  <c r="AY22" t="s">
        <v>2</v>
      </c>
      <c r="AZ22" t="s">
        <v>2</v>
      </c>
      <c r="BA22" t="s">
        <v>2</v>
      </c>
      <c r="BB22" t="s">
        <v>2</v>
      </c>
      <c r="BC22" t="s">
        <v>2</v>
      </c>
      <c r="BD22" t="s">
        <v>2</v>
      </c>
      <c r="BE22" t="s">
        <v>2</v>
      </c>
      <c r="BF22" t="s">
        <v>2</v>
      </c>
      <c r="BG22" t="s">
        <v>2</v>
      </c>
      <c r="BH22" t="s">
        <v>2</v>
      </c>
      <c r="BI22" t="s">
        <v>2</v>
      </c>
      <c r="BJ22" t="s">
        <v>2</v>
      </c>
      <c r="BK22" t="s">
        <v>2</v>
      </c>
      <c r="BL22" t="s">
        <v>2</v>
      </c>
      <c r="BM22" t="s">
        <v>2</v>
      </c>
      <c r="BN22" t="s">
        <v>2</v>
      </c>
      <c r="BO22" t="s">
        <v>2</v>
      </c>
      <c r="BP22" t="s">
        <v>24</v>
      </c>
      <c r="BQ22" t="s">
        <v>2</v>
      </c>
      <c r="BR22" t="s">
        <v>2</v>
      </c>
      <c r="BS22" t="s">
        <v>2</v>
      </c>
      <c r="BT22" t="s">
        <v>2</v>
      </c>
      <c r="BU22" t="s">
        <v>2</v>
      </c>
      <c r="BV22" t="s">
        <v>2</v>
      </c>
      <c r="BW22" t="s">
        <v>2</v>
      </c>
      <c r="BX22" t="s">
        <v>2</v>
      </c>
      <c r="BY22" t="s">
        <v>2</v>
      </c>
      <c r="BZ22" t="s">
        <v>2</v>
      </c>
      <c r="CA22" t="s">
        <v>2</v>
      </c>
      <c r="CB22" t="s">
        <v>2</v>
      </c>
      <c r="CC22" t="s">
        <v>2</v>
      </c>
      <c r="CD22" t="s">
        <v>2</v>
      </c>
      <c r="CE22" t="s">
        <v>2</v>
      </c>
      <c r="CF22" t="s">
        <v>2</v>
      </c>
      <c r="CG22" t="s">
        <v>2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7</v>
      </c>
      <c r="CV22" t="s">
        <v>4</v>
      </c>
      <c r="CW22" s="30">
        <v>27</v>
      </c>
      <c r="CX22" t="s">
        <v>20</v>
      </c>
      <c r="CY22" t="s">
        <v>5</v>
      </c>
      <c r="CZ22" t="s">
        <v>4</v>
      </c>
      <c r="DA22" t="s">
        <v>4</v>
      </c>
      <c r="DB22" t="s">
        <v>4</v>
      </c>
      <c r="DC22" t="s">
        <v>4</v>
      </c>
      <c r="DD22" t="s">
        <v>4</v>
      </c>
      <c r="DE22" t="s">
        <v>4</v>
      </c>
      <c r="DF22" t="s">
        <v>4</v>
      </c>
      <c r="DG22" t="s">
        <v>4</v>
      </c>
      <c r="DH22" t="s">
        <v>4</v>
      </c>
      <c r="DI22" t="s">
        <v>67</v>
      </c>
      <c r="DJ22" t="s">
        <v>4</v>
      </c>
      <c r="DK22" t="s">
        <v>4</v>
      </c>
      <c r="DL22" t="s">
        <v>17</v>
      </c>
      <c r="DM22" t="s">
        <v>2</v>
      </c>
      <c r="DN22" t="s">
        <v>5</v>
      </c>
      <c r="DO22" t="s">
        <v>18</v>
      </c>
      <c r="DP22" t="s">
        <v>4</v>
      </c>
      <c r="DQ22" t="s">
        <v>4</v>
      </c>
      <c r="DR22" t="s">
        <v>4</v>
      </c>
      <c r="DS22" t="s">
        <v>4</v>
      </c>
      <c r="DT22" t="s">
        <v>4</v>
      </c>
      <c r="DU22" t="s">
        <v>4</v>
      </c>
      <c r="DV22" t="s">
        <v>4</v>
      </c>
      <c r="DW22" t="s">
        <v>4</v>
      </c>
      <c r="DX22" t="s">
        <v>4</v>
      </c>
      <c r="DY22" t="s">
        <v>4</v>
      </c>
      <c r="DZ22" t="s">
        <v>4</v>
      </c>
      <c r="EA22" t="s">
        <v>4</v>
      </c>
      <c r="EB22" t="s">
        <v>4</v>
      </c>
      <c r="EC22" t="s">
        <v>4</v>
      </c>
      <c r="ED22" t="s">
        <v>4</v>
      </c>
      <c r="EE22" t="s">
        <v>4</v>
      </c>
      <c r="EF22" t="s">
        <v>4</v>
      </c>
      <c r="EG22" t="s">
        <v>4</v>
      </c>
      <c r="EH22" t="s">
        <v>2</v>
      </c>
      <c r="EI22" t="s">
        <v>2</v>
      </c>
      <c r="EJ22" t="s">
        <v>2</v>
      </c>
      <c r="EK22" t="s">
        <v>2</v>
      </c>
      <c r="EL22" t="s">
        <v>2</v>
      </c>
      <c r="EM22" t="s">
        <v>2</v>
      </c>
      <c r="EN22" t="s">
        <v>2</v>
      </c>
      <c r="EO22" t="s">
        <v>2</v>
      </c>
      <c r="EP22" t="s">
        <v>2</v>
      </c>
      <c r="EQ22" t="s">
        <v>2</v>
      </c>
      <c r="ER22" t="s">
        <v>2</v>
      </c>
      <c r="ES22" t="s">
        <v>2</v>
      </c>
      <c r="ET22" t="s">
        <v>2</v>
      </c>
      <c r="EU22" t="s">
        <v>2</v>
      </c>
      <c r="EV22" t="s">
        <v>2</v>
      </c>
      <c r="EW22" t="s">
        <v>2</v>
      </c>
      <c r="EX22" t="s">
        <v>2</v>
      </c>
      <c r="EY22" t="s">
        <v>2</v>
      </c>
      <c r="EZ22" t="s">
        <v>2</v>
      </c>
      <c r="FA22" t="s">
        <v>2</v>
      </c>
      <c r="FB22" t="s">
        <v>2</v>
      </c>
      <c r="FC22" t="s">
        <v>2</v>
      </c>
      <c r="FD22" t="s">
        <v>2</v>
      </c>
      <c r="FE22" t="s">
        <v>181</v>
      </c>
      <c r="FF22" t="s">
        <v>2</v>
      </c>
      <c r="FG22" t="s">
        <v>2</v>
      </c>
      <c r="FH22" t="s">
        <v>2</v>
      </c>
      <c r="FI22" t="s">
        <v>2</v>
      </c>
      <c r="FJ22" t="s">
        <v>2</v>
      </c>
      <c r="FK22" t="s">
        <v>2</v>
      </c>
      <c r="FL22" t="s">
        <v>2</v>
      </c>
      <c r="FM22" t="s">
        <v>2</v>
      </c>
      <c r="FN22" t="s">
        <v>2</v>
      </c>
      <c r="FO22" t="s">
        <v>2</v>
      </c>
      <c r="FP22" t="s">
        <v>2</v>
      </c>
      <c r="FQ22" t="s">
        <v>2</v>
      </c>
      <c r="FR22" t="s">
        <v>2</v>
      </c>
      <c r="FS22" t="s">
        <v>2</v>
      </c>
      <c r="FT22" t="s">
        <v>2</v>
      </c>
      <c r="FU22" t="s">
        <v>2</v>
      </c>
      <c r="FV22" t="s">
        <v>2</v>
      </c>
      <c r="FW22" t="s">
        <v>2</v>
      </c>
      <c r="FX22" t="s">
        <v>2</v>
      </c>
      <c r="FY22" t="s">
        <v>2</v>
      </c>
      <c r="FZ22" t="s">
        <v>2</v>
      </c>
      <c r="GA22" t="s">
        <v>2</v>
      </c>
      <c r="GB22" t="s">
        <v>2</v>
      </c>
      <c r="GC22" t="s">
        <v>2</v>
      </c>
      <c r="GD22" t="s">
        <v>2</v>
      </c>
      <c r="GE22" t="s">
        <v>2</v>
      </c>
      <c r="GF22" t="s">
        <v>2</v>
      </c>
      <c r="GG22" t="s">
        <v>2</v>
      </c>
      <c r="GH22" t="s">
        <v>2</v>
      </c>
      <c r="GI22" t="s">
        <v>2</v>
      </c>
      <c r="GJ22" t="s">
        <v>2</v>
      </c>
      <c r="GK22" t="s">
        <v>2</v>
      </c>
      <c r="GL22" t="s">
        <v>2</v>
      </c>
      <c r="GM22" t="s">
        <v>2</v>
      </c>
      <c r="GN22" t="s">
        <v>796</v>
      </c>
      <c r="GO22" t="s">
        <v>796</v>
      </c>
      <c r="GP22" t="s">
        <v>796</v>
      </c>
      <c r="GQ22" t="s">
        <v>796</v>
      </c>
      <c r="GR22" t="s">
        <v>796</v>
      </c>
      <c r="GS22" t="s">
        <v>796</v>
      </c>
      <c r="GT22" t="s">
        <v>796</v>
      </c>
      <c r="GU22" t="s">
        <v>796</v>
      </c>
      <c r="GV22" t="s">
        <v>796</v>
      </c>
      <c r="GW22" t="s">
        <v>796</v>
      </c>
      <c r="GX22" t="s">
        <v>796</v>
      </c>
      <c r="GY22" t="s">
        <v>796</v>
      </c>
      <c r="GZ22" t="s">
        <v>796</v>
      </c>
      <c r="HA22" t="s">
        <v>796</v>
      </c>
      <c r="HB22" t="s">
        <v>796</v>
      </c>
      <c r="HC22" t="s">
        <v>796</v>
      </c>
      <c r="HD22" t="s">
        <v>796</v>
      </c>
      <c r="HE22" t="s">
        <v>796</v>
      </c>
      <c r="HF22" t="s">
        <v>796</v>
      </c>
      <c r="HG22" t="s">
        <v>796</v>
      </c>
      <c r="HH22" t="s">
        <v>796</v>
      </c>
      <c r="HI22" t="s">
        <v>796</v>
      </c>
      <c r="HJ22" t="s">
        <v>796</v>
      </c>
      <c r="HK22" t="s">
        <v>796</v>
      </c>
      <c r="HL22" t="s">
        <v>796</v>
      </c>
      <c r="HM22" t="s">
        <v>796</v>
      </c>
      <c r="HN22" t="s">
        <v>796</v>
      </c>
      <c r="HO22" t="s">
        <v>796</v>
      </c>
      <c r="HP22" t="s">
        <v>796</v>
      </c>
      <c r="HQ22" t="s">
        <v>796</v>
      </c>
      <c r="HR22" t="s">
        <v>796</v>
      </c>
      <c r="HS22" t="s">
        <v>796</v>
      </c>
      <c r="HT22" t="s">
        <v>796</v>
      </c>
      <c r="HU22" t="s">
        <v>796</v>
      </c>
      <c r="HV22" t="s">
        <v>796</v>
      </c>
      <c r="HW22" t="s">
        <v>796</v>
      </c>
      <c r="HX22" t="s">
        <v>796</v>
      </c>
      <c r="HY22" t="s">
        <v>796</v>
      </c>
      <c r="HZ22" t="s">
        <v>796</v>
      </c>
      <c r="IA22" t="s">
        <v>796</v>
      </c>
      <c r="IB22" t="s">
        <v>796</v>
      </c>
      <c r="IC22" t="s">
        <v>796</v>
      </c>
      <c r="ID22" t="s">
        <v>796</v>
      </c>
      <c r="IE22" t="s">
        <v>796</v>
      </c>
      <c r="IF22" t="s">
        <v>796</v>
      </c>
      <c r="IG22" t="s">
        <v>796</v>
      </c>
      <c r="IH22" t="s">
        <v>796</v>
      </c>
      <c r="II22" t="s">
        <v>796</v>
      </c>
      <c r="IJ22" t="s">
        <v>796</v>
      </c>
      <c r="IK22" t="s">
        <v>796</v>
      </c>
      <c r="IL22" t="s">
        <v>796</v>
      </c>
      <c r="IM22" t="s">
        <v>796</v>
      </c>
      <c r="IN22" t="s">
        <v>796</v>
      </c>
      <c r="IO22" t="s">
        <v>796</v>
      </c>
      <c r="IP22" t="s">
        <v>796</v>
      </c>
      <c r="IQ22" t="s">
        <v>796</v>
      </c>
      <c r="IR22" t="s">
        <v>796</v>
      </c>
      <c r="IS22" t="s">
        <v>796</v>
      </c>
      <c r="IT22" t="s">
        <v>796</v>
      </c>
      <c r="IU22" t="s">
        <v>796</v>
      </c>
      <c r="IV22" t="s">
        <v>796</v>
      </c>
      <c r="IW22" t="s">
        <v>796</v>
      </c>
      <c r="IX22" t="s">
        <v>796</v>
      </c>
      <c r="IY22" t="s">
        <v>796</v>
      </c>
      <c r="IZ22" t="s">
        <v>796</v>
      </c>
      <c r="JA22" t="s">
        <v>796</v>
      </c>
      <c r="JB22" t="s">
        <v>796</v>
      </c>
      <c r="JC22" t="s">
        <v>796</v>
      </c>
      <c r="JD22" t="s">
        <v>796</v>
      </c>
      <c r="JE22" t="s">
        <v>796</v>
      </c>
      <c r="JF22" t="s">
        <v>796</v>
      </c>
      <c r="JG22" t="s">
        <v>796</v>
      </c>
      <c r="JH22" t="s">
        <v>796</v>
      </c>
      <c r="JI22" t="s">
        <v>796</v>
      </c>
      <c r="JJ22" t="s">
        <v>796</v>
      </c>
      <c r="JK22" t="s">
        <v>796</v>
      </c>
      <c r="JL22" t="s">
        <v>796</v>
      </c>
      <c r="JM22" t="s">
        <v>796</v>
      </c>
      <c r="JN22" t="s">
        <v>796</v>
      </c>
      <c r="JO22" t="s">
        <v>796</v>
      </c>
      <c r="JP22" t="s">
        <v>796</v>
      </c>
      <c r="JQ22" t="s">
        <v>796</v>
      </c>
      <c r="JR22" t="s">
        <v>796</v>
      </c>
      <c r="JS22" t="s">
        <v>796</v>
      </c>
      <c r="JT22" t="s">
        <v>796</v>
      </c>
      <c r="JU22" t="s">
        <v>796</v>
      </c>
      <c r="JV22" t="s">
        <v>796</v>
      </c>
      <c r="JW22" t="s">
        <v>796</v>
      </c>
      <c r="JX22" t="s">
        <v>796</v>
      </c>
      <c r="JY22" t="s">
        <v>796</v>
      </c>
      <c r="JZ22" t="s">
        <v>796</v>
      </c>
      <c r="KA22" t="s">
        <v>796</v>
      </c>
      <c r="KB22" t="s">
        <v>796</v>
      </c>
      <c r="KC22" t="s">
        <v>796</v>
      </c>
      <c r="KD22" t="s">
        <v>796</v>
      </c>
      <c r="KE22" t="s">
        <v>796</v>
      </c>
      <c r="KF22" t="s">
        <v>796</v>
      </c>
    </row>
    <row r="23" spans="1:292" x14ac:dyDescent="0.2">
      <c r="A23" t="s">
        <v>25</v>
      </c>
      <c r="B23" t="s">
        <v>7</v>
      </c>
      <c r="C23" t="s">
        <v>4</v>
      </c>
      <c r="D23" t="s">
        <v>8</v>
      </c>
      <c r="E23" s="30">
        <v>31</v>
      </c>
      <c r="F23" t="s">
        <v>20</v>
      </c>
      <c r="G23" t="s">
        <v>21</v>
      </c>
      <c r="H23" t="s">
        <v>22</v>
      </c>
      <c r="I23" t="s">
        <v>23</v>
      </c>
      <c r="J23" t="s">
        <v>5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5</v>
      </c>
      <c r="S23" t="s">
        <v>4</v>
      </c>
      <c r="T23" t="s">
        <v>3</v>
      </c>
      <c r="U23" t="s">
        <v>4</v>
      </c>
      <c r="V23" t="s">
        <v>5</v>
      </c>
      <c r="W23" t="s">
        <v>26</v>
      </c>
      <c r="X23" t="s">
        <v>27</v>
      </c>
      <c r="Y23" t="s">
        <v>5</v>
      </c>
      <c r="Z23" t="s">
        <v>18</v>
      </c>
      <c r="AA23" t="s">
        <v>4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5</v>
      </c>
      <c r="AI23" t="s">
        <v>4</v>
      </c>
      <c r="AJ23" t="s">
        <v>4</v>
      </c>
      <c r="AK23" t="s">
        <v>4</v>
      </c>
      <c r="AL23" t="s">
        <v>5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  <c r="AY23" t="s">
        <v>2</v>
      </c>
      <c r="AZ23" t="s">
        <v>2</v>
      </c>
      <c r="BA23" t="s">
        <v>2</v>
      </c>
      <c r="BB23" t="s">
        <v>2</v>
      </c>
      <c r="BC23" t="s">
        <v>2</v>
      </c>
      <c r="BD23" t="s">
        <v>2</v>
      </c>
      <c r="BE23" t="s">
        <v>2</v>
      </c>
      <c r="BF23" t="s">
        <v>2</v>
      </c>
      <c r="BG23" t="s">
        <v>2</v>
      </c>
      <c r="BH23" t="s">
        <v>2</v>
      </c>
      <c r="BI23" t="s">
        <v>2</v>
      </c>
      <c r="BJ23" t="s">
        <v>2</v>
      </c>
      <c r="BK23" t="s">
        <v>2</v>
      </c>
      <c r="BL23" t="s">
        <v>2</v>
      </c>
      <c r="BM23" t="s">
        <v>2</v>
      </c>
      <c r="BN23" t="s">
        <v>2</v>
      </c>
      <c r="BO23" t="s">
        <v>2</v>
      </c>
      <c r="BP23" t="s">
        <v>24</v>
      </c>
      <c r="BQ23" t="s">
        <v>2</v>
      </c>
      <c r="BR23" t="s">
        <v>2</v>
      </c>
      <c r="BS23" t="s">
        <v>2</v>
      </c>
      <c r="BT23" t="s">
        <v>2</v>
      </c>
      <c r="BU23" t="s">
        <v>2</v>
      </c>
      <c r="BV23" t="s">
        <v>2</v>
      </c>
      <c r="BW23" t="s">
        <v>2</v>
      </c>
      <c r="BX23" t="s">
        <v>2</v>
      </c>
      <c r="BY23" t="s">
        <v>2</v>
      </c>
      <c r="BZ23" t="s">
        <v>2</v>
      </c>
      <c r="CA23" t="s">
        <v>2</v>
      </c>
      <c r="CB23" t="s">
        <v>2</v>
      </c>
      <c r="CC23" t="s">
        <v>2</v>
      </c>
      <c r="CD23" t="s">
        <v>2</v>
      </c>
      <c r="CE23" t="s">
        <v>2</v>
      </c>
      <c r="CF23" t="s">
        <v>2</v>
      </c>
      <c r="CG23" t="s">
        <v>2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796</v>
      </c>
      <c r="CV23" t="s">
        <v>796</v>
      </c>
      <c r="CW23" t="s">
        <v>796</v>
      </c>
      <c r="CX23" t="s">
        <v>796</v>
      </c>
      <c r="CY23" t="s">
        <v>796</v>
      </c>
      <c r="CZ23" t="s">
        <v>796</v>
      </c>
      <c r="DA23" t="s">
        <v>796</v>
      </c>
      <c r="DB23" t="s">
        <v>796</v>
      </c>
      <c r="DC23" t="s">
        <v>796</v>
      </c>
      <c r="DD23" t="s">
        <v>796</v>
      </c>
      <c r="DE23" t="s">
        <v>796</v>
      </c>
      <c r="DF23" t="s">
        <v>796</v>
      </c>
      <c r="DG23" t="s">
        <v>796</v>
      </c>
      <c r="DH23" t="s">
        <v>796</v>
      </c>
      <c r="DI23" t="s">
        <v>796</v>
      </c>
      <c r="DJ23" t="s">
        <v>796</v>
      </c>
      <c r="DK23" t="s">
        <v>796</v>
      </c>
      <c r="DL23" t="s">
        <v>796</v>
      </c>
      <c r="DM23" t="s">
        <v>796</v>
      </c>
      <c r="DN23" t="s">
        <v>796</v>
      </c>
      <c r="DO23" t="s">
        <v>796</v>
      </c>
      <c r="DP23" t="s">
        <v>796</v>
      </c>
      <c r="DQ23" t="s">
        <v>796</v>
      </c>
      <c r="DR23" t="s">
        <v>796</v>
      </c>
      <c r="DS23" t="s">
        <v>796</v>
      </c>
      <c r="DT23" t="s">
        <v>796</v>
      </c>
      <c r="DU23" t="s">
        <v>796</v>
      </c>
      <c r="DV23" t="s">
        <v>796</v>
      </c>
      <c r="DW23" t="s">
        <v>796</v>
      </c>
      <c r="DX23" t="s">
        <v>796</v>
      </c>
      <c r="DY23" t="s">
        <v>796</v>
      </c>
      <c r="DZ23" t="s">
        <v>796</v>
      </c>
      <c r="EA23" t="s">
        <v>796</v>
      </c>
      <c r="EB23" t="s">
        <v>796</v>
      </c>
      <c r="EC23" t="s">
        <v>796</v>
      </c>
      <c r="ED23" t="s">
        <v>796</v>
      </c>
      <c r="EE23" t="s">
        <v>796</v>
      </c>
      <c r="EF23" t="s">
        <v>796</v>
      </c>
      <c r="EG23" t="s">
        <v>796</v>
      </c>
      <c r="EH23" t="s">
        <v>796</v>
      </c>
      <c r="EI23" t="s">
        <v>796</v>
      </c>
      <c r="EJ23" t="s">
        <v>796</v>
      </c>
      <c r="EK23" t="s">
        <v>796</v>
      </c>
      <c r="EL23" t="s">
        <v>796</v>
      </c>
      <c r="EM23" t="s">
        <v>796</v>
      </c>
      <c r="EN23" t="s">
        <v>796</v>
      </c>
      <c r="EO23" t="s">
        <v>796</v>
      </c>
      <c r="EP23" t="s">
        <v>796</v>
      </c>
      <c r="EQ23" t="s">
        <v>796</v>
      </c>
      <c r="ER23" t="s">
        <v>796</v>
      </c>
      <c r="ES23" t="s">
        <v>796</v>
      </c>
      <c r="ET23" t="s">
        <v>796</v>
      </c>
      <c r="EU23" t="s">
        <v>796</v>
      </c>
      <c r="EV23" t="s">
        <v>796</v>
      </c>
      <c r="EW23" t="s">
        <v>796</v>
      </c>
      <c r="EX23" t="s">
        <v>796</v>
      </c>
      <c r="EY23" t="s">
        <v>796</v>
      </c>
      <c r="EZ23" t="s">
        <v>796</v>
      </c>
      <c r="FA23" t="s">
        <v>796</v>
      </c>
      <c r="FB23" t="s">
        <v>796</v>
      </c>
      <c r="FC23" t="s">
        <v>796</v>
      </c>
      <c r="FD23" t="s">
        <v>796</v>
      </c>
      <c r="FE23" t="s">
        <v>796</v>
      </c>
      <c r="FF23" t="s">
        <v>796</v>
      </c>
      <c r="FG23" t="s">
        <v>796</v>
      </c>
      <c r="FH23" t="s">
        <v>796</v>
      </c>
      <c r="FI23" t="s">
        <v>796</v>
      </c>
      <c r="FJ23" t="s">
        <v>796</v>
      </c>
      <c r="FK23" t="s">
        <v>796</v>
      </c>
      <c r="FL23" t="s">
        <v>796</v>
      </c>
      <c r="FM23" t="s">
        <v>796</v>
      </c>
      <c r="FN23" t="s">
        <v>796</v>
      </c>
      <c r="FO23" t="s">
        <v>796</v>
      </c>
      <c r="FP23" t="s">
        <v>796</v>
      </c>
      <c r="FQ23" t="s">
        <v>796</v>
      </c>
      <c r="FR23" t="s">
        <v>796</v>
      </c>
      <c r="FS23" t="s">
        <v>796</v>
      </c>
      <c r="FT23" t="s">
        <v>796</v>
      </c>
      <c r="FU23" t="s">
        <v>796</v>
      </c>
      <c r="FV23" t="s">
        <v>796</v>
      </c>
      <c r="FW23" t="s">
        <v>796</v>
      </c>
      <c r="FX23" t="s">
        <v>796</v>
      </c>
      <c r="FY23" t="s">
        <v>796</v>
      </c>
      <c r="FZ23" t="s">
        <v>796</v>
      </c>
      <c r="GA23" t="s">
        <v>796</v>
      </c>
      <c r="GB23" t="s">
        <v>796</v>
      </c>
      <c r="GC23" t="s">
        <v>796</v>
      </c>
      <c r="GD23" t="s">
        <v>796</v>
      </c>
      <c r="GE23" t="s">
        <v>796</v>
      </c>
      <c r="GF23" t="s">
        <v>796</v>
      </c>
      <c r="GG23" t="s">
        <v>796</v>
      </c>
      <c r="GH23" t="s">
        <v>796</v>
      </c>
      <c r="GI23" t="s">
        <v>796</v>
      </c>
      <c r="GJ23" t="s">
        <v>796</v>
      </c>
      <c r="GK23" t="s">
        <v>796</v>
      </c>
      <c r="GL23" t="s">
        <v>796</v>
      </c>
      <c r="GM23" t="s">
        <v>796</v>
      </c>
      <c r="GN23" t="s">
        <v>796</v>
      </c>
      <c r="GO23" t="s">
        <v>796</v>
      </c>
      <c r="GP23" t="s">
        <v>796</v>
      </c>
      <c r="GQ23" t="s">
        <v>796</v>
      </c>
      <c r="GR23" t="s">
        <v>796</v>
      </c>
      <c r="GS23" t="s">
        <v>796</v>
      </c>
      <c r="GT23" t="s">
        <v>796</v>
      </c>
      <c r="GU23" t="s">
        <v>796</v>
      </c>
      <c r="GV23" t="s">
        <v>796</v>
      </c>
      <c r="GW23" t="s">
        <v>796</v>
      </c>
      <c r="GX23" t="s">
        <v>796</v>
      </c>
      <c r="GY23" t="s">
        <v>796</v>
      </c>
      <c r="GZ23" t="s">
        <v>796</v>
      </c>
      <c r="HA23" t="s">
        <v>796</v>
      </c>
      <c r="HB23" t="s">
        <v>796</v>
      </c>
      <c r="HC23" t="s">
        <v>796</v>
      </c>
      <c r="HD23" t="s">
        <v>796</v>
      </c>
      <c r="HE23" t="s">
        <v>796</v>
      </c>
      <c r="HF23" t="s">
        <v>796</v>
      </c>
      <c r="HG23" t="s">
        <v>796</v>
      </c>
      <c r="HH23" t="s">
        <v>796</v>
      </c>
      <c r="HI23" t="s">
        <v>796</v>
      </c>
      <c r="HJ23" t="s">
        <v>796</v>
      </c>
      <c r="HK23" t="s">
        <v>796</v>
      </c>
      <c r="HL23" t="s">
        <v>796</v>
      </c>
      <c r="HM23" t="s">
        <v>796</v>
      </c>
      <c r="HN23" t="s">
        <v>796</v>
      </c>
      <c r="HO23" t="s">
        <v>796</v>
      </c>
      <c r="HP23" t="s">
        <v>796</v>
      </c>
      <c r="HQ23" t="s">
        <v>796</v>
      </c>
      <c r="HR23" t="s">
        <v>796</v>
      </c>
      <c r="HS23" t="s">
        <v>796</v>
      </c>
      <c r="HT23" t="s">
        <v>796</v>
      </c>
      <c r="HU23" t="s">
        <v>796</v>
      </c>
      <c r="HV23" t="s">
        <v>796</v>
      </c>
      <c r="HW23" t="s">
        <v>796</v>
      </c>
      <c r="HX23" t="s">
        <v>796</v>
      </c>
      <c r="HY23" t="s">
        <v>796</v>
      </c>
      <c r="HZ23" t="s">
        <v>796</v>
      </c>
      <c r="IA23" t="s">
        <v>796</v>
      </c>
      <c r="IB23" t="s">
        <v>796</v>
      </c>
      <c r="IC23" t="s">
        <v>796</v>
      </c>
      <c r="ID23" t="s">
        <v>796</v>
      </c>
      <c r="IE23" t="s">
        <v>796</v>
      </c>
      <c r="IF23" t="s">
        <v>796</v>
      </c>
      <c r="IG23" t="s">
        <v>796</v>
      </c>
      <c r="IH23" t="s">
        <v>796</v>
      </c>
      <c r="II23" t="s">
        <v>796</v>
      </c>
      <c r="IJ23" t="s">
        <v>796</v>
      </c>
      <c r="IK23" t="s">
        <v>796</v>
      </c>
      <c r="IL23" t="s">
        <v>796</v>
      </c>
      <c r="IM23" t="s">
        <v>796</v>
      </c>
      <c r="IN23" t="s">
        <v>796</v>
      </c>
      <c r="IO23" t="s">
        <v>796</v>
      </c>
      <c r="IP23" t="s">
        <v>796</v>
      </c>
      <c r="IQ23" t="s">
        <v>796</v>
      </c>
      <c r="IR23" t="s">
        <v>796</v>
      </c>
      <c r="IS23" t="s">
        <v>796</v>
      </c>
      <c r="IT23" t="s">
        <v>796</v>
      </c>
      <c r="IU23" t="s">
        <v>796</v>
      </c>
      <c r="IV23" t="s">
        <v>796</v>
      </c>
      <c r="IW23" t="s">
        <v>796</v>
      </c>
      <c r="IX23" t="s">
        <v>796</v>
      </c>
      <c r="IY23" t="s">
        <v>796</v>
      </c>
      <c r="IZ23" t="s">
        <v>796</v>
      </c>
      <c r="JA23" t="s">
        <v>796</v>
      </c>
      <c r="JB23" t="s">
        <v>796</v>
      </c>
      <c r="JC23" t="s">
        <v>796</v>
      </c>
      <c r="JD23" t="s">
        <v>796</v>
      </c>
      <c r="JE23" t="s">
        <v>796</v>
      </c>
      <c r="JF23" t="s">
        <v>796</v>
      </c>
      <c r="JG23" t="s">
        <v>796</v>
      </c>
      <c r="JH23" t="s">
        <v>796</v>
      </c>
      <c r="JI23" t="s">
        <v>796</v>
      </c>
      <c r="JJ23" t="s">
        <v>796</v>
      </c>
      <c r="JK23" t="s">
        <v>796</v>
      </c>
      <c r="JL23" t="s">
        <v>796</v>
      </c>
      <c r="JM23" t="s">
        <v>796</v>
      </c>
      <c r="JN23" t="s">
        <v>796</v>
      </c>
      <c r="JO23" t="s">
        <v>796</v>
      </c>
      <c r="JP23" t="s">
        <v>796</v>
      </c>
      <c r="JQ23" t="s">
        <v>796</v>
      </c>
      <c r="JR23" t="s">
        <v>796</v>
      </c>
      <c r="JS23" t="s">
        <v>796</v>
      </c>
      <c r="JT23" t="s">
        <v>796</v>
      </c>
      <c r="JU23" t="s">
        <v>796</v>
      </c>
      <c r="JV23" t="s">
        <v>796</v>
      </c>
      <c r="JW23" t="s">
        <v>796</v>
      </c>
      <c r="JX23" t="s">
        <v>796</v>
      </c>
      <c r="JY23" t="s">
        <v>796</v>
      </c>
      <c r="JZ23" t="s">
        <v>796</v>
      </c>
      <c r="KA23" t="s">
        <v>796</v>
      </c>
      <c r="KB23" t="s">
        <v>796</v>
      </c>
      <c r="KC23" t="s">
        <v>796</v>
      </c>
      <c r="KD23" t="s">
        <v>796</v>
      </c>
      <c r="KE23" t="s">
        <v>796</v>
      </c>
      <c r="KF23" t="s">
        <v>796</v>
      </c>
    </row>
    <row r="24" spans="1:292" x14ac:dyDescent="0.2">
      <c r="A24" t="s">
        <v>16</v>
      </c>
      <c r="B24" t="s">
        <v>7</v>
      </c>
      <c r="C24" t="s">
        <v>4</v>
      </c>
      <c r="D24" t="s">
        <v>19</v>
      </c>
      <c r="E24" s="30">
        <v>26</v>
      </c>
      <c r="F24" t="s">
        <v>20</v>
      </c>
      <c r="G24" t="s">
        <v>21</v>
      </c>
      <c r="H24" t="s">
        <v>22</v>
      </c>
      <c r="I24" t="s">
        <v>23</v>
      </c>
      <c r="J24" t="s">
        <v>5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5</v>
      </c>
      <c r="S24" t="s">
        <v>4</v>
      </c>
      <c r="T24" t="s">
        <v>3</v>
      </c>
      <c r="U24" t="s">
        <v>4</v>
      </c>
      <c r="V24" t="s">
        <v>5</v>
      </c>
      <c r="W24" t="s">
        <v>17</v>
      </c>
      <c r="X24" t="s">
        <v>2</v>
      </c>
      <c r="Y24" t="s">
        <v>5</v>
      </c>
      <c r="Z24" t="s">
        <v>18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5</v>
      </c>
      <c r="AI24" t="s">
        <v>4</v>
      </c>
      <c r="AJ24" t="s">
        <v>4</v>
      </c>
      <c r="AK24" t="s">
        <v>4</v>
      </c>
      <c r="AL24" t="s">
        <v>5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4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 t="s">
        <v>2</v>
      </c>
      <c r="BH24" t="s">
        <v>2</v>
      </c>
      <c r="BI24" t="s">
        <v>2</v>
      </c>
      <c r="BJ24" t="s">
        <v>2</v>
      </c>
      <c r="BK24" t="s">
        <v>2</v>
      </c>
      <c r="BL24" t="s">
        <v>2</v>
      </c>
      <c r="BM24" t="s">
        <v>2</v>
      </c>
      <c r="BN24" t="s">
        <v>2</v>
      </c>
      <c r="BO24" t="s">
        <v>2</v>
      </c>
      <c r="BP24" t="s">
        <v>24</v>
      </c>
      <c r="BQ24" t="s">
        <v>2</v>
      </c>
      <c r="BR24" t="s">
        <v>2</v>
      </c>
      <c r="BS24" t="s">
        <v>2</v>
      </c>
      <c r="BT24" t="s">
        <v>2</v>
      </c>
      <c r="BU24" t="s">
        <v>2</v>
      </c>
      <c r="BV24" t="s">
        <v>2</v>
      </c>
      <c r="BW24" t="s">
        <v>2</v>
      </c>
      <c r="BX24" t="s">
        <v>2</v>
      </c>
      <c r="BY24" t="s">
        <v>2</v>
      </c>
      <c r="BZ24" t="s">
        <v>2</v>
      </c>
      <c r="CA24" t="s">
        <v>2</v>
      </c>
      <c r="CB24" t="s">
        <v>2</v>
      </c>
      <c r="CC24" t="s">
        <v>2</v>
      </c>
      <c r="CD24" t="s">
        <v>2</v>
      </c>
      <c r="CE24" t="s">
        <v>2</v>
      </c>
      <c r="CF24" t="s">
        <v>2</v>
      </c>
      <c r="CG24" t="s">
        <v>2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7</v>
      </c>
      <c r="CV24" t="s">
        <v>4</v>
      </c>
      <c r="CW24" s="30">
        <v>22</v>
      </c>
      <c r="CX24" t="s">
        <v>20</v>
      </c>
      <c r="CY24" t="s">
        <v>5</v>
      </c>
      <c r="CZ24" t="s">
        <v>4</v>
      </c>
      <c r="DA24" t="s">
        <v>4</v>
      </c>
      <c r="DB24" t="s">
        <v>4</v>
      </c>
      <c r="DC24" t="s">
        <v>4</v>
      </c>
      <c r="DD24" t="s">
        <v>4</v>
      </c>
      <c r="DE24" t="s">
        <v>4</v>
      </c>
      <c r="DF24" t="s">
        <v>4</v>
      </c>
      <c r="DG24" t="s">
        <v>5</v>
      </c>
      <c r="DH24" t="s">
        <v>4</v>
      </c>
      <c r="DI24" t="s">
        <v>3</v>
      </c>
      <c r="DJ24" t="s">
        <v>4</v>
      </c>
      <c r="DK24" t="s">
        <v>5</v>
      </c>
      <c r="DL24" t="s">
        <v>17</v>
      </c>
      <c r="DM24" t="s">
        <v>2</v>
      </c>
      <c r="DN24" t="s">
        <v>5</v>
      </c>
      <c r="DO24" t="s">
        <v>18</v>
      </c>
      <c r="DP24" t="s">
        <v>4</v>
      </c>
      <c r="DQ24" t="s">
        <v>4</v>
      </c>
      <c r="DR24" t="s">
        <v>4</v>
      </c>
      <c r="DS24" t="s">
        <v>4</v>
      </c>
      <c r="DT24" t="s">
        <v>4</v>
      </c>
      <c r="DU24" t="s">
        <v>4</v>
      </c>
      <c r="DV24" t="s">
        <v>4</v>
      </c>
      <c r="DW24" t="s">
        <v>5</v>
      </c>
      <c r="DX24" t="s">
        <v>4</v>
      </c>
      <c r="DY24" t="s">
        <v>4</v>
      </c>
      <c r="DZ24" t="s">
        <v>4</v>
      </c>
      <c r="EA24" t="s">
        <v>5</v>
      </c>
      <c r="EB24" t="s">
        <v>4</v>
      </c>
      <c r="EC24" t="s">
        <v>4</v>
      </c>
      <c r="ED24" t="s">
        <v>4</v>
      </c>
      <c r="EE24" t="s">
        <v>4</v>
      </c>
      <c r="EF24" t="s">
        <v>4</v>
      </c>
      <c r="EG24" t="s">
        <v>4</v>
      </c>
      <c r="EH24" t="s">
        <v>2</v>
      </c>
      <c r="EI24" t="s">
        <v>2</v>
      </c>
      <c r="EJ24" t="s">
        <v>2</v>
      </c>
      <c r="EK24" t="s">
        <v>2</v>
      </c>
      <c r="EL24" t="s">
        <v>2</v>
      </c>
      <c r="EM24" t="s">
        <v>2</v>
      </c>
      <c r="EN24" t="s">
        <v>2</v>
      </c>
      <c r="EO24" t="s">
        <v>2</v>
      </c>
      <c r="EP24" t="s">
        <v>2</v>
      </c>
      <c r="EQ24" t="s">
        <v>2</v>
      </c>
      <c r="ER24" t="s">
        <v>2</v>
      </c>
      <c r="ES24" t="s">
        <v>2</v>
      </c>
      <c r="ET24" t="s">
        <v>2</v>
      </c>
      <c r="EU24" t="s">
        <v>2</v>
      </c>
      <c r="EV24" t="s">
        <v>2</v>
      </c>
      <c r="EW24" t="s">
        <v>2</v>
      </c>
      <c r="EX24" t="s">
        <v>2</v>
      </c>
      <c r="EY24" t="s">
        <v>2</v>
      </c>
      <c r="EZ24" t="s">
        <v>2</v>
      </c>
      <c r="FA24" t="s">
        <v>2</v>
      </c>
      <c r="FB24" t="s">
        <v>2</v>
      </c>
      <c r="FC24" t="s">
        <v>2</v>
      </c>
      <c r="FD24" t="s">
        <v>2</v>
      </c>
      <c r="FE24" t="s">
        <v>181</v>
      </c>
      <c r="FF24" t="s">
        <v>2</v>
      </c>
      <c r="FG24" t="s">
        <v>2</v>
      </c>
      <c r="FH24" t="s">
        <v>2</v>
      </c>
      <c r="FI24" t="s">
        <v>2</v>
      </c>
      <c r="FJ24" t="s">
        <v>2</v>
      </c>
      <c r="FK24" t="s">
        <v>2</v>
      </c>
      <c r="FL24" t="s">
        <v>2</v>
      </c>
      <c r="FM24" t="s">
        <v>2</v>
      </c>
      <c r="FN24" t="s">
        <v>2</v>
      </c>
      <c r="FO24" t="s">
        <v>2</v>
      </c>
      <c r="FP24" t="s">
        <v>2</v>
      </c>
      <c r="FQ24" t="s">
        <v>2</v>
      </c>
      <c r="FR24" t="s">
        <v>2</v>
      </c>
      <c r="FS24" t="s">
        <v>2</v>
      </c>
      <c r="FT24" t="s">
        <v>2</v>
      </c>
      <c r="FU24" t="s">
        <v>2</v>
      </c>
      <c r="FV24" t="s">
        <v>2</v>
      </c>
      <c r="FW24" t="s">
        <v>2</v>
      </c>
      <c r="FX24" t="s">
        <v>2</v>
      </c>
      <c r="FY24" t="s">
        <v>2</v>
      </c>
      <c r="FZ24" t="s">
        <v>2</v>
      </c>
      <c r="GA24" t="s">
        <v>2</v>
      </c>
      <c r="GB24" t="s">
        <v>2</v>
      </c>
      <c r="GC24" t="s">
        <v>2</v>
      </c>
      <c r="GD24" t="s">
        <v>2</v>
      </c>
      <c r="GE24" t="s">
        <v>2</v>
      </c>
      <c r="GF24" t="s">
        <v>2</v>
      </c>
      <c r="GG24" t="s">
        <v>2</v>
      </c>
      <c r="GH24" t="s">
        <v>2</v>
      </c>
      <c r="GI24" t="s">
        <v>2</v>
      </c>
      <c r="GJ24" t="s">
        <v>2</v>
      </c>
      <c r="GK24" t="s">
        <v>2</v>
      </c>
      <c r="GL24" t="s">
        <v>2</v>
      </c>
      <c r="GM24" t="s">
        <v>2</v>
      </c>
      <c r="GN24" t="s">
        <v>796</v>
      </c>
      <c r="GO24" t="s">
        <v>796</v>
      </c>
      <c r="GP24" t="s">
        <v>796</v>
      </c>
      <c r="GQ24" t="s">
        <v>796</v>
      </c>
      <c r="GR24" t="s">
        <v>796</v>
      </c>
      <c r="GS24" t="s">
        <v>796</v>
      </c>
      <c r="GT24" t="s">
        <v>796</v>
      </c>
      <c r="GU24" t="s">
        <v>796</v>
      </c>
      <c r="GV24" t="s">
        <v>796</v>
      </c>
      <c r="GW24" t="s">
        <v>796</v>
      </c>
      <c r="GX24" t="s">
        <v>796</v>
      </c>
      <c r="GY24" t="s">
        <v>796</v>
      </c>
      <c r="GZ24" t="s">
        <v>796</v>
      </c>
      <c r="HA24" t="s">
        <v>796</v>
      </c>
      <c r="HB24" t="s">
        <v>796</v>
      </c>
      <c r="HC24" t="s">
        <v>796</v>
      </c>
      <c r="HD24" t="s">
        <v>796</v>
      </c>
      <c r="HE24" t="s">
        <v>796</v>
      </c>
      <c r="HF24" t="s">
        <v>796</v>
      </c>
      <c r="HG24" t="s">
        <v>796</v>
      </c>
      <c r="HH24" t="s">
        <v>796</v>
      </c>
      <c r="HI24" t="s">
        <v>796</v>
      </c>
      <c r="HJ24" t="s">
        <v>796</v>
      </c>
      <c r="HK24" t="s">
        <v>796</v>
      </c>
      <c r="HL24" t="s">
        <v>796</v>
      </c>
      <c r="HM24" t="s">
        <v>796</v>
      </c>
      <c r="HN24" t="s">
        <v>796</v>
      </c>
      <c r="HO24" t="s">
        <v>796</v>
      </c>
      <c r="HP24" t="s">
        <v>796</v>
      </c>
      <c r="HQ24" t="s">
        <v>796</v>
      </c>
      <c r="HR24" t="s">
        <v>796</v>
      </c>
      <c r="HS24" t="s">
        <v>796</v>
      </c>
      <c r="HT24" t="s">
        <v>796</v>
      </c>
      <c r="HU24" t="s">
        <v>796</v>
      </c>
      <c r="HV24" t="s">
        <v>796</v>
      </c>
      <c r="HW24" t="s">
        <v>796</v>
      </c>
      <c r="HX24" t="s">
        <v>796</v>
      </c>
      <c r="HY24" t="s">
        <v>796</v>
      </c>
      <c r="HZ24" t="s">
        <v>796</v>
      </c>
      <c r="IA24" t="s">
        <v>796</v>
      </c>
      <c r="IB24" t="s">
        <v>796</v>
      </c>
      <c r="IC24" t="s">
        <v>796</v>
      </c>
      <c r="ID24" t="s">
        <v>796</v>
      </c>
      <c r="IE24" t="s">
        <v>796</v>
      </c>
      <c r="IF24" t="s">
        <v>796</v>
      </c>
      <c r="IG24" t="s">
        <v>796</v>
      </c>
      <c r="IH24" t="s">
        <v>796</v>
      </c>
      <c r="II24" t="s">
        <v>796</v>
      </c>
      <c r="IJ24" t="s">
        <v>796</v>
      </c>
      <c r="IK24" t="s">
        <v>796</v>
      </c>
      <c r="IL24" t="s">
        <v>796</v>
      </c>
      <c r="IM24" t="s">
        <v>796</v>
      </c>
      <c r="IN24" t="s">
        <v>796</v>
      </c>
      <c r="IO24" t="s">
        <v>796</v>
      </c>
      <c r="IP24" t="s">
        <v>796</v>
      </c>
      <c r="IQ24" t="s">
        <v>796</v>
      </c>
      <c r="IR24" t="s">
        <v>796</v>
      </c>
      <c r="IS24" t="s">
        <v>796</v>
      </c>
      <c r="IT24" t="s">
        <v>796</v>
      </c>
      <c r="IU24" t="s">
        <v>796</v>
      </c>
      <c r="IV24" t="s">
        <v>796</v>
      </c>
      <c r="IW24" t="s">
        <v>796</v>
      </c>
      <c r="IX24" t="s">
        <v>796</v>
      </c>
      <c r="IY24" t="s">
        <v>796</v>
      </c>
      <c r="IZ24" t="s">
        <v>796</v>
      </c>
      <c r="JA24" t="s">
        <v>796</v>
      </c>
      <c r="JB24" t="s">
        <v>796</v>
      </c>
      <c r="JC24" t="s">
        <v>796</v>
      </c>
      <c r="JD24" t="s">
        <v>796</v>
      </c>
      <c r="JE24" t="s">
        <v>796</v>
      </c>
      <c r="JF24" t="s">
        <v>796</v>
      </c>
      <c r="JG24" t="s">
        <v>796</v>
      </c>
      <c r="JH24" t="s">
        <v>796</v>
      </c>
      <c r="JI24" t="s">
        <v>796</v>
      </c>
      <c r="JJ24" t="s">
        <v>796</v>
      </c>
      <c r="JK24" t="s">
        <v>796</v>
      </c>
      <c r="JL24" t="s">
        <v>796</v>
      </c>
      <c r="JM24" t="s">
        <v>796</v>
      </c>
      <c r="JN24" t="s">
        <v>796</v>
      </c>
      <c r="JO24" t="s">
        <v>796</v>
      </c>
      <c r="JP24" t="s">
        <v>796</v>
      </c>
      <c r="JQ24" t="s">
        <v>796</v>
      </c>
      <c r="JR24" t="s">
        <v>796</v>
      </c>
      <c r="JS24" t="s">
        <v>796</v>
      </c>
      <c r="JT24" t="s">
        <v>796</v>
      </c>
      <c r="JU24" t="s">
        <v>796</v>
      </c>
      <c r="JV24" t="s">
        <v>796</v>
      </c>
      <c r="JW24" t="s">
        <v>796</v>
      </c>
      <c r="JX24" t="s">
        <v>796</v>
      </c>
      <c r="JY24" t="s">
        <v>796</v>
      </c>
      <c r="JZ24" t="s">
        <v>796</v>
      </c>
      <c r="KA24" t="s">
        <v>796</v>
      </c>
      <c r="KB24" t="s">
        <v>796</v>
      </c>
      <c r="KC24" t="s">
        <v>796</v>
      </c>
      <c r="KD24" t="s">
        <v>796</v>
      </c>
      <c r="KE24" t="s">
        <v>796</v>
      </c>
      <c r="KF24" t="s">
        <v>796</v>
      </c>
    </row>
    <row r="25" spans="1:292" x14ac:dyDescent="0.2">
      <c r="A25" t="s">
        <v>290</v>
      </c>
      <c r="B25" t="s">
        <v>7</v>
      </c>
      <c r="C25" t="s">
        <v>4</v>
      </c>
      <c r="D25" t="s">
        <v>19</v>
      </c>
      <c r="E25" s="30">
        <v>63</v>
      </c>
      <c r="F25" t="s">
        <v>110</v>
      </c>
      <c r="G25" t="s">
        <v>10</v>
      </c>
      <c r="H25" t="s">
        <v>11</v>
      </c>
      <c r="I25" t="s">
        <v>148</v>
      </c>
      <c r="J25" t="s">
        <v>4</v>
      </c>
      <c r="K25" t="s">
        <v>4</v>
      </c>
      <c r="L25" t="s">
        <v>5</v>
      </c>
      <c r="M25" t="s">
        <v>4</v>
      </c>
      <c r="N25" t="s">
        <v>4</v>
      </c>
      <c r="O25" t="s">
        <v>4</v>
      </c>
      <c r="P25" t="s">
        <v>5</v>
      </c>
      <c r="Q25" t="s">
        <v>4</v>
      </c>
      <c r="R25" t="s">
        <v>4</v>
      </c>
      <c r="S25" t="s">
        <v>4</v>
      </c>
      <c r="T25" t="s">
        <v>3</v>
      </c>
      <c r="U25" t="s">
        <v>4</v>
      </c>
      <c r="V25" t="s">
        <v>4</v>
      </c>
      <c r="W25" t="s">
        <v>17</v>
      </c>
      <c r="X25" t="s">
        <v>78</v>
      </c>
      <c r="Y25" t="s">
        <v>5</v>
      </c>
      <c r="Z25" t="s">
        <v>6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5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5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  <c r="AY25" t="s">
        <v>2</v>
      </c>
      <c r="AZ25" t="s">
        <v>2</v>
      </c>
      <c r="BA25" t="s">
        <v>2</v>
      </c>
      <c r="BB25" t="s">
        <v>2</v>
      </c>
      <c r="BC25" t="s">
        <v>2</v>
      </c>
      <c r="BD25" t="s">
        <v>2</v>
      </c>
      <c r="BE25" t="s">
        <v>2</v>
      </c>
      <c r="BF25" t="s">
        <v>2</v>
      </c>
      <c r="BG25" t="s">
        <v>2</v>
      </c>
      <c r="BH25" t="s">
        <v>2</v>
      </c>
      <c r="BI25" t="s">
        <v>2</v>
      </c>
      <c r="BJ25" t="s">
        <v>2</v>
      </c>
      <c r="BK25" t="s">
        <v>4</v>
      </c>
      <c r="BL25" t="s">
        <v>5</v>
      </c>
      <c r="BM25" t="s">
        <v>4</v>
      </c>
      <c r="BN25" t="s">
        <v>4</v>
      </c>
      <c r="BO25" t="s">
        <v>4</v>
      </c>
      <c r="BP25" t="s">
        <v>2</v>
      </c>
      <c r="BQ25" t="s">
        <v>2</v>
      </c>
      <c r="BR25" t="s">
        <v>2</v>
      </c>
      <c r="BS25" t="s">
        <v>2</v>
      </c>
      <c r="BT25" t="s">
        <v>2</v>
      </c>
      <c r="BU25" t="s">
        <v>2</v>
      </c>
      <c r="BV25" t="s">
        <v>2</v>
      </c>
      <c r="BW25" t="s">
        <v>2</v>
      </c>
      <c r="BX25" t="s">
        <v>2</v>
      </c>
      <c r="BY25" t="s">
        <v>2</v>
      </c>
      <c r="BZ25" t="s">
        <v>2</v>
      </c>
      <c r="CA25" t="s">
        <v>2</v>
      </c>
      <c r="CB25" t="s">
        <v>5</v>
      </c>
      <c r="CC25" t="s">
        <v>4</v>
      </c>
      <c r="CD25" t="s">
        <v>4</v>
      </c>
      <c r="CE25" t="s">
        <v>4</v>
      </c>
      <c r="CF25" t="s">
        <v>4</v>
      </c>
      <c r="CG25" t="s">
        <v>4</v>
      </c>
      <c r="CH25" t="s">
        <v>4</v>
      </c>
      <c r="CI25" t="s">
        <v>5</v>
      </c>
      <c r="CJ25" t="s">
        <v>4</v>
      </c>
      <c r="CK25" t="s">
        <v>5</v>
      </c>
      <c r="CL25" t="s">
        <v>4</v>
      </c>
      <c r="CM25" t="s">
        <v>4</v>
      </c>
      <c r="CN25" t="s">
        <v>4</v>
      </c>
      <c r="CO25" t="s">
        <v>4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796</v>
      </c>
      <c r="CV25" t="s">
        <v>796</v>
      </c>
      <c r="CW25" t="s">
        <v>796</v>
      </c>
      <c r="CX25" t="s">
        <v>796</v>
      </c>
      <c r="CY25" t="s">
        <v>796</v>
      </c>
      <c r="CZ25" t="s">
        <v>796</v>
      </c>
      <c r="DA25" t="s">
        <v>796</v>
      </c>
      <c r="DB25" t="s">
        <v>796</v>
      </c>
      <c r="DC25" t="s">
        <v>796</v>
      </c>
      <c r="DD25" t="s">
        <v>796</v>
      </c>
      <c r="DE25" t="s">
        <v>796</v>
      </c>
      <c r="DF25" t="s">
        <v>796</v>
      </c>
      <c r="DG25" t="s">
        <v>796</v>
      </c>
      <c r="DH25" t="s">
        <v>796</v>
      </c>
      <c r="DI25" t="s">
        <v>796</v>
      </c>
      <c r="DJ25" t="s">
        <v>796</v>
      </c>
      <c r="DK25" t="s">
        <v>796</v>
      </c>
      <c r="DL25" t="s">
        <v>796</v>
      </c>
      <c r="DM25" t="s">
        <v>796</v>
      </c>
      <c r="DN25" t="s">
        <v>796</v>
      </c>
      <c r="DO25" t="s">
        <v>796</v>
      </c>
      <c r="DP25" t="s">
        <v>796</v>
      </c>
      <c r="DQ25" t="s">
        <v>796</v>
      </c>
      <c r="DR25" t="s">
        <v>796</v>
      </c>
      <c r="DS25" t="s">
        <v>796</v>
      </c>
      <c r="DT25" t="s">
        <v>796</v>
      </c>
      <c r="DU25" t="s">
        <v>796</v>
      </c>
      <c r="DV25" t="s">
        <v>796</v>
      </c>
      <c r="DW25" t="s">
        <v>796</v>
      </c>
      <c r="DX25" t="s">
        <v>796</v>
      </c>
      <c r="DY25" t="s">
        <v>796</v>
      </c>
      <c r="DZ25" t="s">
        <v>796</v>
      </c>
      <c r="EA25" t="s">
        <v>796</v>
      </c>
      <c r="EB25" t="s">
        <v>796</v>
      </c>
      <c r="EC25" t="s">
        <v>796</v>
      </c>
      <c r="ED25" t="s">
        <v>796</v>
      </c>
      <c r="EE25" t="s">
        <v>796</v>
      </c>
      <c r="EF25" t="s">
        <v>796</v>
      </c>
      <c r="EG25" t="s">
        <v>796</v>
      </c>
      <c r="EH25" t="s">
        <v>796</v>
      </c>
      <c r="EI25" t="s">
        <v>796</v>
      </c>
      <c r="EJ25" t="s">
        <v>796</v>
      </c>
      <c r="EK25" t="s">
        <v>796</v>
      </c>
      <c r="EL25" t="s">
        <v>796</v>
      </c>
      <c r="EM25" t="s">
        <v>796</v>
      </c>
      <c r="EN25" t="s">
        <v>796</v>
      </c>
      <c r="EO25" t="s">
        <v>796</v>
      </c>
      <c r="EP25" t="s">
        <v>796</v>
      </c>
      <c r="EQ25" t="s">
        <v>796</v>
      </c>
      <c r="ER25" t="s">
        <v>796</v>
      </c>
      <c r="ES25" t="s">
        <v>796</v>
      </c>
      <c r="ET25" t="s">
        <v>796</v>
      </c>
      <c r="EU25" t="s">
        <v>796</v>
      </c>
      <c r="EV25" t="s">
        <v>796</v>
      </c>
      <c r="EW25" t="s">
        <v>796</v>
      </c>
      <c r="EX25" t="s">
        <v>796</v>
      </c>
      <c r="EY25" t="s">
        <v>796</v>
      </c>
      <c r="EZ25" t="s">
        <v>796</v>
      </c>
      <c r="FA25" t="s">
        <v>796</v>
      </c>
      <c r="FB25" t="s">
        <v>796</v>
      </c>
      <c r="FC25" t="s">
        <v>796</v>
      </c>
      <c r="FD25" t="s">
        <v>796</v>
      </c>
      <c r="FE25" t="s">
        <v>796</v>
      </c>
      <c r="FF25" t="s">
        <v>796</v>
      </c>
      <c r="FG25" t="s">
        <v>796</v>
      </c>
      <c r="FH25" t="s">
        <v>796</v>
      </c>
      <c r="FI25" t="s">
        <v>796</v>
      </c>
      <c r="FJ25" t="s">
        <v>796</v>
      </c>
      <c r="FK25" t="s">
        <v>796</v>
      </c>
      <c r="FL25" t="s">
        <v>796</v>
      </c>
      <c r="FM25" t="s">
        <v>796</v>
      </c>
      <c r="FN25" t="s">
        <v>796</v>
      </c>
      <c r="FO25" t="s">
        <v>796</v>
      </c>
      <c r="FP25" t="s">
        <v>796</v>
      </c>
      <c r="FQ25" t="s">
        <v>796</v>
      </c>
      <c r="FR25" t="s">
        <v>796</v>
      </c>
      <c r="FS25" t="s">
        <v>796</v>
      </c>
      <c r="FT25" t="s">
        <v>796</v>
      </c>
      <c r="FU25" t="s">
        <v>796</v>
      </c>
      <c r="FV25" t="s">
        <v>796</v>
      </c>
      <c r="FW25" t="s">
        <v>796</v>
      </c>
      <c r="FX25" t="s">
        <v>796</v>
      </c>
      <c r="FY25" t="s">
        <v>796</v>
      </c>
      <c r="FZ25" t="s">
        <v>796</v>
      </c>
      <c r="GA25" t="s">
        <v>796</v>
      </c>
      <c r="GB25" t="s">
        <v>796</v>
      </c>
      <c r="GC25" t="s">
        <v>796</v>
      </c>
      <c r="GD25" t="s">
        <v>796</v>
      </c>
      <c r="GE25" t="s">
        <v>796</v>
      </c>
      <c r="GF25" t="s">
        <v>796</v>
      </c>
      <c r="GG25" t="s">
        <v>796</v>
      </c>
      <c r="GH25" t="s">
        <v>796</v>
      </c>
      <c r="GI25" t="s">
        <v>796</v>
      </c>
      <c r="GJ25" t="s">
        <v>796</v>
      </c>
      <c r="GK25" t="s">
        <v>796</v>
      </c>
      <c r="GL25" t="s">
        <v>796</v>
      </c>
      <c r="GM25" t="s">
        <v>796</v>
      </c>
      <c r="GN25" t="s">
        <v>796</v>
      </c>
      <c r="GO25" t="s">
        <v>796</v>
      </c>
      <c r="GP25" t="s">
        <v>796</v>
      </c>
      <c r="GQ25" t="s">
        <v>796</v>
      </c>
      <c r="GR25" t="s">
        <v>796</v>
      </c>
      <c r="GS25" t="s">
        <v>796</v>
      </c>
      <c r="GT25" t="s">
        <v>796</v>
      </c>
      <c r="GU25" t="s">
        <v>796</v>
      </c>
      <c r="GV25" t="s">
        <v>796</v>
      </c>
      <c r="GW25" t="s">
        <v>796</v>
      </c>
      <c r="GX25" t="s">
        <v>796</v>
      </c>
      <c r="GY25" t="s">
        <v>796</v>
      </c>
      <c r="GZ25" t="s">
        <v>796</v>
      </c>
      <c r="HA25" t="s">
        <v>796</v>
      </c>
      <c r="HB25" t="s">
        <v>796</v>
      </c>
      <c r="HC25" t="s">
        <v>796</v>
      </c>
      <c r="HD25" t="s">
        <v>796</v>
      </c>
      <c r="HE25" t="s">
        <v>796</v>
      </c>
      <c r="HF25" t="s">
        <v>796</v>
      </c>
      <c r="HG25" t="s">
        <v>796</v>
      </c>
      <c r="HH25" t="s">
        <v>796</v>
      </c>
      <c r="HI25" t="s">
        <v>796</v>
      </c>
      <c r="HJ25" t="s">
        <v>796</v>
      </c>
      <c r="HK25" t="s">
        <v>796</v>
      </c>
      <c r="HL25" t="s">
        <v>796</v>
      </c>
      <c r="HM25" t="s">
        <v>796</v>
      </c>
      <c r="HN25" t="s">
        <v>796</v>
      </c>
      <c r="HO25" t="s">
        <v>796</v>
      </c>
      <c r="HP25" t="s">
        <v>796</v>
      </c>
      <c r="HQ25" t="s">
        <v>796</v>
      </c>
      <c r="HR25" t="s">
        <v>796</v>
      </c>
      <c r="HS25" t="s">
        <v>796</v>
      </c>
      <c r="HT25" t="s">
        <v>796</v>
      </c>
      <c r="HU25" t="s">
        <v>796</v>
      </c>
      <c r="HV25" t="s">
        <v>796</v>
      </c>
      <c r="HW25" t="s">
        <v>796</v>
      </c>
      <c r="HX25" t="s">
        <v>796</v>
      </c>
      <c r="HY25" t="s">
        <v>796</v>
      </c>
      <c r="HZ25" t="s">
        <v>796</v>
      </c>
      <c r="IA25" t="s">
        <v>796</v>
      </c>
      <c r="IB25" t="s">
        <v>796</v>
      </c>
      <c r="IC25" t="s">
        <v>796</v>
      </c>
      <c r="ID25" t="s">
        <v>796</v>
      </c>
      <c r="IE25" t="s">
        <v>796</v>
      </c>
      <c r="IF25" t="s">
        <v>796</v>
      </c>
      <c r="IG25" t="s">
        <v>796</v>
      </c>
      <c r="IH25" t="s">
        <v>796</v>
      </c>
      <c r="II25" t="s">
        <v>796</v>
      </c>
      <c r="IJ25" t="s">
        <v>796</v>
      </c>
      <c r="IK25" t="s">
        <v>796</v>
      </c>
      <c r="IL25" t="s">
        <v>796</v>
      </c>
      <c r="IM25" t="s">
        <v>796</v>
      </c>
      <c r="IN25" t="s">
        <v>796</v>
      </c>
      <c r="IO25" t="s">
        <v>796</v>
      </c>
      <c r="IP25" t="s">
        <v>796</v>
      </c>
      <c r="IQ25" t="s">
        <v>796</v>
      </c>
      <c r="IR25" t="s">
        <v>796</v>
      </c>
      <c r="IS25" t="s">
        <v>796</v>
      </c>
      <c r="IT25" t="s">
        <v>796</v>
      </c>
      <c r="IU25" t="s">
        <v>796</v>
      </c>
      <c r="IV25" t="s">
        <v>796</v>
      </c>
      <c r="IW25" t="s">
        <v>796</v>
      </c>
      <c r="IX25" t="s">
        <v>796</v>
      </c>
      <c r="IY25" t="s">
        <v>796</v>
      </c>
      <c r="IZ25" t="s">
        <v>796</v>
      </c>
      <c r="JA25" t="s">
        <v>796</v>
      </c>
      <c r="JB25" t="s">
        <v>796</v>
      </c>
      <c r="JC25" t="s">
        <v>796</v>
      </c>
      <c r="JD25" t="s">
        <v>796</v>
      </c>
      <c r="JE25" t="s">
        <v>796</v>
      </c>
      <c r="JF25" t="s">
        <v>796</v>
      </c>
      <c r="JG25" t="s">
        <v>796</v>
      </c>
      <c r="JH25" t="s">
        <v>796</v>
      </c>
      <c r="JI25" t="s">
        <v>796</v>
      </c>
      <c r="JJ25" t="s">
        <v>796</v>
      </c>
      <c r="JK25" t="s">
        <v>796</v>
      </c>
      <c r="JL25" t="s">
        <v>796</v>
      </c>
      <c r="JM25" t="s">
        <v>796</v>
      </c>
      <c r="JN25" t="s">
        <v>796</v>
      </c>
      <c r="JO25" t="s">
        <v>796</v>
      </c>
      <c r="JP25" t="s">
        <v>796</v>
      </c>
      <c r="JQ25" t="s">
        <v>796</v>
      </c>
      <c r="JR25" t="s">
        <v>796</v>
      </c>
      <c r="JS25" t="s">
        <v>796</v>
      </c>
      <c r="JT25" t="s">
        <v>796</v>
      </c>
      <c r="JU25" t="s">
        <v>796</v>
      </c>
      <c r="JV25" t="s">
        <v>796</v>
      </c>
      <c r="JW25" t="s">
        <v>796</v>
      </c>
      <c r="JX25" t="s">
        <v>796</v>
      </c>
      <c r="JY25" t="s">
        <v>796</v>
      </c>
      <c r="JZ25" t="s">
        <v>796</v>
      </c>
      <c r="KA25" t="s">
        <v>796</v>
      </c>
      <c r="KB25" t="s">
        <v>796</v>
      </c>
      <c r="KC25" t="s">
        <v>796</v>
      </c>
      <c r="KD25" t="s">
        <v>796</v>
      </c>
      <c r="KE25" t="s">
        <v>796</v>
      </c>
      <c r="KF25" t="s">
        <v>796</v>
      </c>
    </row>
    <row r="26" spans="1:292" x14ac:dyDescent="0.2">
      <c r="A26" t="s">
        <v>289</v>
      </c>
      <c r="B26" t="s">
        <v>7</v>
      </c>
      <c r="C26" t="s">
        <v>4</v>
      </c>
      <c r="D26" t="s">
        <v>19</v>
      </c>
      <c r="E26" s="30">
        <v>56</v>
      </c>
      <c r="F26" t="s">
        <v>20</v>
      </c>
      <c r="G26" t="s">
        <v>254</v>
      </c>
      <c r="H26" t="s">
        <v>22</v>
      </c>
      <c r="I26" t="s">
        <v>148</v>
      </c>
      <c r="J26" t="s">
        <v>5</v>
      </c>
      <c r="K26" t="s">
        <v>4</v>
      </c>
      <c r="L26" t="s">
        <v>5</v>
      </c>
      <c r="M26" t="s">
        <v>4</v>
      </c>
      <c r="N26" t="s">
        <v>4</v>
      </c>
      <c r="O26" t="s">
        <v>4</v>
      </c>
      <c r="P26" t="s">
        <v>5</v>
      </c>
      <c r="Q26" t="s">
        <v>4</v>
      </c>
      <c r="R26" t="s">
        <v>4</v>
      </c>
      <c r="S26" t="s">
        <v>4</v>
      </c>
      <c r="T26" t="s">
        <v>69</v>
      </c>
      <c r="U26" t="s">
        <v>4</v>
      </c>
      <c r="V26" t="s">
        <v>4</v>
      </c>
      <c r="W26" t="s">
        <v>17</v>
      </c>
      <c r="X26" t="s">
        <v>2</v>
      </c>
      <c r="Y26" t="s">
        <v>5</v>
      </c>
      <c r="Z26" t="s">
        <v>32</v>
      </c>
      <c r="AA26" t="s">
        <v>4</v>
      </c>
      <c r="AB26" t="s">
        <v>4</v>
      </c>
      <c r="AC26" t="s">
        <v>4</v>
      </c>
      <c r="AD26" t="s">
        <v>4</v>
      </c>
      <c r="AE26" t="s">
        <v>5</v>
      </c>
      <c r="AF26" t="s">
        <v>4</v>
      </c>
      <c r="AG26" t="s">
        <v>4</v>
      </c>
      <c r="AH26" t="s">
        <v>4</v>
      </c>
      <c r="AI26" t="s">
        <v>4</v>
      </c>
      <c r="AJ26" t="s">
        <v>5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2</v>
      </c>
      <c r="BE26" t="s">
        <v>2</v>
      </c>
      <c r="BF26" t="s">
        <v>2</v>
      </c>
      <c r="BG26" t="s">
        <v>2</v>
      </c>
      <c r="BH26" t="s">
        <v>2</v>
      </c>
      <c r="BI26" t="s">
        <v>2</v>
      </c>
      <c r="BJ26" t="s">
        <v>2</v>
      </c>
      <c r="BK26" t="s">
        <v>5</v>
      </c>
      <c r="BL26" t="s">
        <v>5</v>
      </c>
      <c r="BM26" t="s">
        <v>4</v>
      </c>
      <c r="BN26" t="s">
        <v>4</v>
      </c>
      <c r="BO26" t="s">
        <v>4</v>
      </c>
      <c r="BP26" t="s">
        <v>279</v>
      </c>
      <c r="BQ26" t="s">
        <v>2</v>
      </c>
      <c r="BR26" t="s">
        <v>2</v>
      </c>
      <c r="BS26" t="s">
        <v>2</v>
      </c>
      <c r="BT26" t="s">
        <v>2</v>
      </c>
      <c r="BU26" t="s">
        <v>2</v>
      </c>
      <c r="BV26" t="s">
        <v>2</v>
      </c>
      <c r="BW26" t="s">
        <v>2</v>
      </c>
      <c r="BX26" t="s">
        <v>2</v>
      </c>
      <c r="BY26" t="s">
        <v>2</v>
      </c>
      <c r="BZ26" t="s">
        <v>2</v>
      </c>
      <c r="CA26" t="s">
        <v>2</v>
      </c>
      <c r="CB26" t="s">
        <v>5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796</v>
      </c>
      <c r="CV26" t="s">
        <v>796</v>
      </c>
      <c r="CW26" t="s">
        <v>796</v>
      </c>
      <c r="CX26" t="s">
        <v>796</v>
      </c>
      <c r="CY26" t="s">
        <v>796</v>
      </c>
      <c r="CZ26" t="s">
        <v>796</v>
      </c>
      <c r="DA26" t="s">
        <v>796</v>
      </c>
      <c r="DB26" t="s">
        <v>796</v>
      </c>
      <c r="DC26" t="s">
        <v>796</v>
      </c>
      <c r="DD26" t="s">
        <v>796</v>
      </c>
      <c r="DE26" t="s">
        <v>796</v>
      </c>
      <c r="DF26" t="s">
        <v>796</v>
      </c>
      <c r="DG26" t="s">
        <v>796</v>
      </c>
      <c r="DH26" t="s">
        <v>796</v>
      </c>
      <c r="DI26" t="s">
        <v>796</v>
      </c>
      <c r="DJ26" t="s">
        <v>796</v>
      </c>
      <c r="DK26" t="s">
        <v>796</v>
      </c>
      <c r="DL26" t="s">
        <v>796</v>
      </c>
      <c r="DM26" t="s">
        <v>796</v>
      </c>
      <c r="DN26" t="s">
        <v>796</v>
      </c>
      <c r="DO26" t="s">
        <v>796</v>
      </c>
      <c r="DP26" t="s">
        <v>796</v>
      </c>
      <c r="DQ26" t="s">
        <v>796</v>
      </c>
      <c r="DR26" t="s">
        <v>796</v>
      </c>
      <c r="DS26" t="s">
        <v>796</v>
      </c>
      <c r="DT26" t="s">
        <v>796</v>
      </c>
      <c r="DU26" t="s">
        <v>796</v>
      </c>
      <c r="DV26" t="s">
        <v>796</v>
      </c>
      <c r="DW26" t="s">
        <v>796</v>
      </c>
      <c r="DX26" t="s">
        <v>796</v>
      </c>
      <c r="DY26" t="s">
        <v>796</v>
      </c>
      <c r="DZ26" t="s">
        <v>796</v>
      </c>
      <c r="EA26" t="s">
        <v>796</v>
      </c>
      <c r="EB26" t="s">
        <v>796</v>
      </c>
      <c r="EC26" t="s">
        <v>796</v>
      </c>
      <c r="ED26" t="s">
        <v>796</v>
      </c>
      <c r="EE26" t="s">
        <v>796</v>
      </c>
      <c r="EF26" t="s">
        <v>796</v>
      </c>
      <c r="EG26" t="s">
        <v>796</v>
      </c>
      <c r="EH26" t="s">
        <v>796</v>
      </c>
      <c r="EI26" t="s">
        <v>796</v>
      </c>
      <c r="EJ26" t="s">
        <v>796</v>
      </c>
      <c r="EK26" t="s">
        <v>796</v>
      </c>
      <c r="EL26" t="s">
        <v>796</v>
      </c>
      <c r="EM26" t="s">
        <v>796</v>
      </c>
      <c r="EN26" t="s">
        <v>796</v>
      </c>
      <c r="EO26" t="s">
        <v>796</v>
      </c>
      <c r="EP26" t="s">
        <v>796</v>
      </c>
      <c r="EQ26" t="s">
        <v>796</v>
      </c>
      <c r="ER26" t="s">
        <v>796</v>
      </c>
      <c r="ES26" t="s">
        <v>796</v>
      </c>
      <c r="ET26" t="s">
        <v>796</v>
      </c>
      <c r="EU26" t="s">
        <v>796</v>
      </c>
      <c r="EV26" t="s">
        <v>796</v>
      </c>
      <c r="EW26" t="s">
        <v>796</v>
      </c>
      <c r="EX26" t="s">
        <v>796</v>
      </c>
      <c r="EY26" t="s">
        <v>796</v>
      </c>
      <c r="EZ26" t="s">
        <v>796</v>
      </c>
      <c r="FA26" t="s">
        <v>796</v>
      </c>
      <c r="FB26" t="s">
        <v>796</v>
      </c>
      <c r="FC26" t="s">
        <v>796</v>
      </c>
      <c r="FD26" t="s">
        <v>796</v>
      </c>
      <c r="FE26" t="s">
        <v>796</v>
      </c>
      <c r="FF26" t="s">
        <v>796</v>
      </c>
      <c r="FG26" t="s">
        <v>796</v>
      </c>
      <c r="FH26" t="s">
        <v>796</v>
      </c>
      <c r="FI26" t="s">
        <v>796</v>
      </c>
      <c r="FJ26" t="s">
        <v>796</v>
      </c>
      <c r="FK26" t="s">
        <v>796</v>
      </c>
      <c r="FL26" t="s">
        <v>796</v>
      </c>
      <c r="FM26" t="s">
        <v>796</v>
      </c>
      <c r="FN26" t="s">
        <v>796</v>
      </c>
      <c r="FO26" t="s">
        <v>796</v>
      </c>
      <c r="FP26" t="s">
        <v>796</v>
      </c>
      <c r="FQ26" t="s">
        <v>796</v>
      </c>
      <c r="FR26" t="s">
        <v>796</v>
      </c>
      <c r="FS26" t="s">
        <v>796</v>
      </c>
      <c r="FT26" t="s">
        <v>796</v>
      </c>
      <c r="FU26" t="s">
        <v>796</v>
      </c>
      <c r="FV26" t="s">
        <v>796</v>
      </c>
      <c r="FW26" t="s">
        <v>796</v>
      </c>
      <c r="FX26" t="s">
        <v>796</v>
      </c>
      <c r="FY26" t="s">
        <v>796</v>
      </c>
      <c r="FZ26" t="s">
        <v>796</v>
      </c>
      <c r="GA26" t="s">
        <v>796</v>
      </c>
      <c r="GB26" t="s">
        <v>796</v>
      </c>
      <c r="GC26" t="s">
        <v>796</v>
      </c>
      <c r="GD26" t="s">
        <v>796</v>
      </c>
      <c r="GE26" t="s">
        <v>796</v>
      </c>
      <c r="GF26" t="s">
        <v>796</v>
      </c>
      <c r="GG26" t="s">
        <v>796</v>
      </c>
      <c r="GH26" t="s">
        <v>796</v>
      </c>
      <c r="GI26" t="s">
        <v>796</v>
      </c>
      <c r="GJ26" t="s">
        <v>796</v>
      </c>
      <c r="GK26" t="s">
        <v>796</v>
      </c>
      <c r="GL26" t="s">
        <v>796</v>
      </c>
      <c r="GM26" t="s">
        <v>796</v>
      </c>
      <c r="GN26" t="s">
        <v>796</v>
      </c>
      <c r="GO26" t="s">
        <v>796</v>
      </c>
      <c r="GP26" t="s">
        <v>796</v>
      </c>
      <c r="GQ26" t="s">
        <v>796</v>
      </c>
      <c r="GR26" t="s">
        <v>796</v>
      </c>
      <c r="GS26" t="s">
        <v>796</v>
      </c>
      <c r="GT26" t="s">
        <v>796</v>
      </c>
      <c r="GU26" t="s">
        <v>796</v>
      </c>
      <c r="GV26" t="s">
        <v>796</v>
      </c>
      <c r="GW26" t="s">
        <v>796</v>
      </c>
      <c r="GX26" t="s">
        <v>796</v>
      </c>
      <c r="GY26" t="s">
        <v>796</v>
      </c>
      <c r="GZ26" t="s">
        <v>796</v>
      </c>
      <c r="HA26" t="s">
        <v>796</v>
      </c>
      <c r="HB26" t="s">
        <v>796</v>
      </c>
      <c r="HC26" t="s">
        <v>796</v>
      </c>
      <c r="HD26" t="s">
        <v>796</v>
      </c>
      <c r="HE26" t="s">
        <v>796</v>
      </c>
      <c r="HF26" t="s">
        <v>796</v>
      </c>
      <c r="HG26" t="s">
        <v>796</v>
      </c>
      <c r="HH26" t="s">
        <v>796</v>
      </c>
      <c r="HI26" t="s">
        <v>796</v>
      </c>
      <c r="HJ26" t="s">
        <v>796</v>
      </c>
      <c r="HK26" t="s">
        <v>796</v>
      </c>
      <c r="HL26" t="s">
        <v>796</v>
      </c>
      <c r="HM26" t="s">
        <v>796</v>
      </c>
      <c r="HN26" t="s">
        <v>796</v>
      </c>
      <c r="HO26" t="s">
        <v>796</v>
      </c>
      <c r="HP26" t="s">
        <v>796</v>
      </c>
      <c r="HQ26" t="s">
        <v>796</v>
      </c>
      <c r="HR26" t="s">
        <v>796</v>
      </c>
      <c r="HS26" t="s">
        <v>796</v>
      </c>
      <c r="HT26" t="s">
        <v>796</v>
      </c>
      <c r="HU26" t="s">
        <v>796</v>
      </c>
      <c r="HV26" t="s">
        <v>796</v>
      </c>
      <c r="HW26" t="s">
        <v>796</v>
      </c>
      <c r="HX26" t="s">
        <v>796</v>
      </c>
      <c r="HY26" t="s">
        <v>796</v>
      </c>
      <c r="HZ26" t="s">
        <v>796</v>
      </c>
      <c r="IA26" t="s">
        <v>796</v>
      </c>
      <c r="IB26" t="s">
        <v>796</v>
      </c>
      <c r="IC26" t="s">
        <v>796</v>
      </c>
      <c r="ID26" t="s">
        <v>796</v>
      </c>
      <c r="IE26" t="s">
        <v>796</v>
      </c>
      <c r="IF26" t="s">
        <v>796</v>
      </c>
      <c r="IG26" t="s">
        <v>796</v>
      </c>
      <c r="IH26" t="s">
        <v>796</v>
      </c>
      <c r="II26" t="s">
        <v>796</v>
      </c>
      <c r="IJ26" t="s">
        <v>796</v>
      </c>
      <c r="IK26" t="s">
        <v>796</v>
      </c>
      <c r="IL26" t="s">
        <v>796</v>
      </c>
      <c r="IM26" t="s">
        <v>796</v>
      </c>
      <c r="IN26" t="s">
        <v>796</v>
      </c>
      <c r="IO26" t="s">
        <v>796</v>
      </c>
      <c r="IP26" t="s">
        <v>796</v>
      </c>
      <c r="IQ26" t="s">
        <v>796</v>
      </c>
      <c r="IR26" t="s">
        <v>796</v>
      </c>
      <c r="IS26" t="s">
        <v>796</v>
      </c>
      <c r="IT26" t="s">
        <v>796</v>
      </c>
      <c r="IU26" t="s">
        <v>796</v>
      </c>
      <c r="IV26" t="s">
        <v>796</v>
      </c>
      <c r="IW26" t="s">
        <v>796</v>
      </c>
      <c r="IX26" t="s">
        <v>796</v>
      </c>
      <c r="IY26" t="s">
        <v>796</v>
      </c>
      <c r="IZ26" t="s">
        <v>796</v>
      </c>
      <c r="JA26" t="s">
        <v>796</v>
      </c>
      <c r="JB26" t="s">
        <v>796</v>
      </c>
      <c r="JC26" t="s">
        <v>796</v>
      </c>
      <c r="JD26" t="s">
        <v>796</v>
      </c>
      <c r="JE26" t="s">
        <v>796</v>
      </c>
      <c r="JF26" t="s">
        <v>796</v>
      </c>
      <c r="JG26" t="s">
        <v>796</v>
      </c>
      <c r="JH26" t="s">
        <v>796</v>
      </c>
      <c r="JI26" t="s">
        <v>796</v>
      </c>
      <c r="JJ26" t="s">
        <v>796</v>
      </c>
      <c r="JK26" t="s">
        <v>796</v>
      </c>
      <c r="JL26" t="s">
        <v>796</v>
      </c>
      <c r="JM26" t="s">
        <v>796</v>
      </c>
      <c r="JN26" t="s">
        <v>796</v>
      </c>
      <c r="JO26" t="s">
        <v>796</v>
      </c>
      <c r="JP26" t="s">
        <v>796</v>
      </c>
      <c r="JQ26" t="s">
        <v>796</v>
      </c>
      <c r="JR26" t="s">
        <v>796</v>
      </c>
      <c r="JS26" t="s">
        <v>796</v>
      </c>
      <c r="JT26" t="s">
        <v>796</v>
      </c>
      <c r="JU26" t="s">
        <v>796</v>
      </c>
      <c r="JV26" t="s">
        <v>796</v>
      </c>
      <c r="JW26" t="s">
        <v>796</v>
      </c>
      <c r="JX26" t="s">
        <v>796</v>
      </c>
      <c r="JY26" t="s">
        <v>796</v>
      </c>
      <c r="JZ26" t="s">
        <v>796</v>
      </c>
      <c r="KA26" t="s">
        <v>796</v>
      </c>
      <c r="KB26" t="s">
        <v>796</v>
      </c>
      <c r="KC26" t="s">
        <v>796</v>
      </c>
      <c r="KD26" t="s">
        <v>796</v>
      </c>
      <c r="KE26" t="s">
        <v>796</v>
      </c>
      <c r="KF26" t="s">
        <v>796</v>
      </c>
    </row>
    <row r="27" spans="1:292" x14ac:dyDescent="0.2">
      <c r="A27" t="s">
        <v>291</v>
      </c>
      <c r="B27" t="s">
        <v>7</v>
      </c>
      <c r="C27" t="s">
        <v>4</v>
      </c>
      <c r="D27" t="s">
        <v>8</v>
      </c>
      <c r="E27" s="30">
        <v>34</v>
      </c>
      <c r="F27" t="s">
        <v>20</v>
      </c>
      <c r="G27" t="s">
        <v>10</v>
      </c>
      <c r="H27" t="s">
        <v>40</v>
      </c>
      <c r="I27" t="s">
        <v>148</v>
      </c>
      <c r="J27" t="s">
        <v>4</v>
      </c>
      <c r="K27" t="s">
        <v>4</v>
      </c>
      <c r="L27" t="s">
        <v>5</v>
      </c>
      <c r="M27" t="s">
        <v>4</v>
      </c>
      <c r="N27" t="s">
        <v>4</v>
      </c>
      <c r="O27" t="s">
        <v>4</v>
      </c>
      <c r="P27" t="s">
        <v>5</v>
      </c>
      <c r="Q27" t="s">
        <v>5</v>
      </c>
      <c r="R27" t="s">
        <v>4</v>
      </c>
      <c r="S27" t="s">
        <v>4</v>
      </c>
      <c r="T27" t="s">
        <v>3</v>
      </c>
      <c r="U27" t="s">
        <v>4</v>
      </c>
      <c r="V27" t="s">
        <v>4</v>
      </c>
      <c r="W27" t="s">
        <v>17</v>
      </c>
      <c r="X27" t="s">
        <v>2</v>
      </c>
      <c r="Y27" t="s">
        <v>5</v>
      </c>
      <c r="Z27" t="s">
        <v>35</v>
      </c>
      <c r="AA27" t="s">
        <v>4</v>
      </c>
      <c r="AB27" t="s">
        <v>4</v>
      </c>
      <c r="AC27" t="s">
        <v>4</v>
      </c>
      <c r="AD27" t="s">
        <v>4</v>
      </c>
      <c r="AE27" t="s">
        <v>5</v>
      </c>
      <c r="AF27" t="s">
        <v>4</v>
      </c>
      <c r="AG27" t="s">
        <v>5</v>
      </c>
      <c r="AH27" t="s">
        <v>5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  <c r="AR27" t="s">
        <v>5</v>
      </c>
      <c r="AS27" t="s">
        <v>2</v>
      </c>
      <c r="AT27" t="s">
        <v>2</v>
      </c>
      <c r="AU27" t="s">
        <v>2</v>
      </c>
      <c r="AV27" t="s">
        <v>2</v>
      </c>
      <c r="AW27" t="s">
        <v>2</v>
      </c>
      <c r="AX27" t="s">
        <v>2</v>
      </c>
      <c r="AY27" t="s">
        <v>2</v>
      </c>
      <c r="AZ27" t="s">
        <v>2</v>
      </c>
      <c r="BA27" t="s">
        <v>2</v>
      </c>
      <c r="BB27" t="s">
        <v>2</v>
      </c>
      <c r="BC27" t="s">
        <v>2</v>
      </c>
      <c r="BD27" t="s">
        <v>2</v>
      </c>
      <c r="BE27" t="s">
        <v>2</v>
      </c>
      <c r="BF27" t="s">
        <v>2</v>
      </c>
      <c r="BG27" t="s">
        <v>2</v>
      </c>
      <c r="BH27" t="s">
        <v>2</v>
      </c>
      <c r="BI27" t="s">
        <v>2</v>
      </c>
      <c r="BJ27" t="s">
        <v>2</v>
      </c>
      <c r="BK27" t="s">
        <v>4</v>
      </c>
      <c r="BL27" t="s">
        <v>5</v>
      </c>
      <c r="BM27" t="s">
        <v>4</v>
      </c>
      <c r="BN27" t="s">
        <v>4</v>
      </c>
      <c r="BO27" t="s">
        <v>4</v>
      </c>
      <c r="BP27" t="s">
        <v>2</v>
      </c>
      <c r="BQ27" t="s">
        <v>5</v>
      </c>
      <c r="BR27" t="s">
        <v>4</v>
      </c>
      <c r="BS27" t="s">
        <v>4</v>
      </c>
      <c r="BT27" t="s">
        <v>4</v>
      </c>
      <c r="BU27" t="s">
        <v>4</v>
      </c>
      <c r="BV27" t="s">
        <v>4</v>
      </c>
      <c r="BW27" t="s">
        <v>4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t="s">
        <v>4</v>
      </c>
      <c r="CD27" t="s">
        <v>4</v>
      </c>
      <c r="CE27" t="s">
        <v>5</v>
      </c>
      <c r="CF27" t="s">
        <v>4</v>
      </c>
      <c r="CG27" t="s">
        <v>4</v>
      </c>
      <c r="CH27" t="s">
        <v>4</v>
      </c>
      <c r="CI27" t="s">
        <v>5</v>
      </c>
      <c r="CJ27" t="s">
        <v>4</v>
      </c>
      <c r="CK27" t="s">
        <v>5</v>
      </c>
      <c r="CL27" t="s">
        <v>4</v>
      </c>
      <c r="CM27" t="s">
        <v>4</v>
      </c>
      <c r="CN27" t="s">
        <v>4</v>
      </c>
      <c r="CO27" t="s">
        <v>4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796</v>
      </c>
      <c r="CV27" t="s">
        <v>796</v>
      </c>
      <c r="CW27" t="s">
        <v>796</v>
      </c>
      <c r="CX27" t="s">
        <v>796</v>
      </c>
      <c r="CY27" t="s">
        <v>796</v>
      </c>
      <c r="CZ27" t="s">
        <v>796</v>
      </c>
      <c r="DA27" t="s">
        <v>796</v>
      </c>
      <c r="DB27" t="s">
        <v>796</v>
      </c>
      <c r="DC27" t="s">
        <v>796</v>
      </c>
      <c r="DD27" t="s">
        <v>796</v>
      </c>
      <c r="DE27" t="s">
        <v>796</v>
      </c>
      <c r="DF27" t="s">
        <v>796</v>
      </c>
      <c r="DG27" t="s">
        <v>796</v>
      </c>
      <c r="DH27" t="s">
        <v>796</v>
      </c>
      <c r="DI27" t="s">
        <v>796</v>
      </c>
      <c r="DJ27" t="s">
        <v>796</v>
      </c>
      <c r="DK27" t="s">
        <v>796</v>
      </c>
      <c r="DL27" t="s">
        <v>796</v>
      </c>
      <c r="DM27" t="s">
        <v>796</v>
      </c>
      <c r="DN27" t="s">
        <v>796</v>
      </c>
      <c r="DO27" t="s">
        <v>796</v>
      </c>
      <c r="DP27" t="s">
        <v>796</v>
      </c>
      <c r="DQ27" t="s">
        <v>796</v>
      </c>
      <c r="DR27" t="s">
        <v>796</v>
      </c>
      <c r="DS27" t="s">
        <v>796</v>
      </c>
      <c r="DT27" t="s">
        <v>796</v>
      </c>
      <c r="DU27" t="s">
        <v>796</v>
      </c>
      <c r="DV27" t="s">
        <v>796</v>
      </c>
      <c r="DW27" t="s">
        <v>796</v>
      </c>
      <c r="DX27" t="s">
        <v>796</v>
      </c>
      <c r="DY27" t="s">
        <v>796</v>
      </c>
      <c r="DZ27" t="s">
        <v>796</v>
      </c>
      <c r="EA27" t="s">
        <v>796</v>
      </c>
      <c r="EB27" t="s">
        <v>796</v>
      </c>
      <c r="EC27" t="s">
        <v>796</v>
      </c>
      <c r="ED27" t="s">
        <v>796</v>
      </c>
      <c r="EE27" t="s">
        <v>796</v>
      </c>
      <c r="EF27" t="s">
        <v>796</v>
      </c>
      <c r="EG27" t="s">
        <v>796</v>
      </c>
      <c r="EH27" t="s">
        <v>796</v>
      </c>
      <c r="EI27" t="s">
        <v>796</v>
      </c>
      <c r="EJ27" t="s">
        <v>796</v>
      </c>
      <c r="EK27" t="s">
        <v>796</v>
      </c>
      <c r="EL27" t="s">
        <v>796</v>
      </c>
      <c r="EM27" t="s">
        <v>796</v>
      </c>
      <c r="EN27" t="s">
        <v>796</v>
      </c>
      <c r="EO27" t="s">
        <v>796</v>
      </c>
      <c r="EP27" t="s">
        <v>796</v>
      </c>
      <c r="EQ27" t="s">
        <v>796</v>
      </c>
      <c r="ER27" t="s">
        <v>796</v>
      </c>
      <c r="ES27" t="s">
        <v>796</v>
      </c>
      <c r="ET27" t="s">
        <v>796</v>
      </c>
      <c r="EU27" t="s">
        <v>796</v>
      </c>
      <c r="EV27" t="s">
        <v>796</v>
      </c>
      <c r="EW27" t="s">
        <v>796</v>
      </c>
      <c r="EX27" t="s">
        <v>796</v>
      </c>
      <c r="EY27" t="s">
        <v>796</v>
      </c>
      <c r="EZ27" t="s">
        <v>796</v>
      </c>
      <c r="FA27" t="s">
        <v>796</v>
      </c>
      <c r="FB27" t="s">
        <v>796</v>
      </c>
      <c r="FC27" t="s">
        <v>796</v>
      </c>
      <c r="FD27" t="s">
        <v>796</v>
      </c>
      <c r="FE27" t="s">
        <v>796</v>
      </c>
      <c r="FF27" t="s">
        <v>796</v>
      </c>
      <c r="FG27" t="s">
        <v>796</v>
      </c>
      <c r="FH27" t="s">
        <v>796</v>
      </c>
      <c r="FI27" t="s">
        <v>796</v>
      </c>
      <c r="FJ27" t="s">
        <v>796</v>
      </c>
      <c r="FK27" t="s">
        <v>796</v>
      </c>
      <c r="FL27" t="s">
        <v>796</v>
      </c>
      <c r="FM27" t="s">
        <v>796</v>
      </c>
      <c r="FN27" t="s">
        <v>796</v>
      </c>
      <c r="FO27" t="s">
        <v>796</v>
      </c>
      <c r="FP27" t="s">
        <v>796</v>
      </c>
      <c r="FQ27" t="s">
        <v>796</v>
      </c>
      <c r="FR27" t="s">
        <v>796</v>
      </c>
      <c r="FS27" t="s">
        <v>796</v>
      </c>
      <c r="FT27" t="s">
        <v>796</v>
      </c>
      <c r="FU27" t="s">
        <v>796</v>
      </c>
      <c r="FV27" t="s">
        <v>796</v>
      </c>
      <c r="FW27" t="s">
        <v>796</v>
      </c>
      <c r="FX27" t="s">
        <v>796</v>
      </c>
      <c r="FY27" t="s">
        <v>796</v>
      </c>
      <c r="FZ27" t="s">
        <v>796</v>
      </c>
      <c r="GA27" t="s">
        <v>796</v>
      </c>
      <c r="GB27" t="s">
        <v>796</v>
      </c>
      <c r="GC27" t="s">
        <v>796</v>
      </c>
      <c r="GD27" t="s">
        <v>796</v>
      </c>
      <c r="GE27" t="s">
        <v>796</v>
      </c>
      <c r="GF27" t="s">
        <v>796</v>
      </c>
      <c r="GG27" t="s">
        <v>796</v>
      </c>
      <c r="GH27" t="s">
        <v>796</v>
      </c>
      <c r="GI27" t="s">
        <v>796</v>
      </c>
      <c r="GJ27" t="s">
        <v>796</v>
      </c>
      <c r="GK27" t="s">
        <v>796</v>
      </c>
      <c r="GL27" t="s">
        <v>796</v>
      </c>
      <c r="GM27" t="s">
        <v>796</v>
      </c>
      <c r="GN27" t="s">
        <v>796</v>
      </c>
      <c r="GO27" t="s">
        <v>796</v>
      </c>
      <c r="GP27" t="s">
        <v>796</v>
      </c>
      <c r="GQ27" t="s">
        <v>796</v>
      </c>
      <c r="GR27" t="s">
        <v>796</v>
      </c>
      <c r="GS27" t="s">
        <v>796</v>
      </c>
      <c r="GT27" t="s">
        <v>796</v>
      </c>
      <c r="GU27" t="s">
        <v>796</v>
      </c>
      <c r="GV27" t="s">
        <v>796</v>
      </c>
      <c r="GW27" t="s">
        <v>796</v>
      </c>
      <c r="GX27" t="s">
        <v>796</v>
      </c>
      <c r="GY27" t="s">
        <v>796</v>
      </c>
      <c r="GZ27" t="s">
        <v>796</v>
      </c>
      <c r="HA27" t="s">
        <v>796</v>
      </c>
      <c r="HB27" t="s">
        <v>796</v>
      </c>
      <c r="HC27" t="s">
        <v>796</v>
      </c>
      <c r="HD27" t="s">
        <v>796</v>
      </c>
      <c r="HE27" t="s">
        <v>796</v>
      </c>
      <c r="HF27" t="s">
        <v>796</v>
      </c>
      <c r="HG27" t="s">
        <v>796</v>
      </c>
      <c r="HH27" t="s">
        <v>796</v>
      </c>
      <c r="HI27" t="s">
        <v>796</v>
      </c>
      <c r="HJ27" t="s">
        <v>796</v>
      </c>
      <c r="HK27" t="s">
        <v>796</v>
      </c>
      <c r="HL27" t="s">
        <v>796</v>
      </c>
      <c r="HM27" t="s">
        <v>796</v>
      </c>
      <c r="HN27" t="s">
        <v>796</v>
      </c>
      <c r="HO27" t="s">
        <v>796</v>
      </c>
      <c r="HP27" t="s">
        <v>796</v>
      </c>
      <c r="HQ27" t="s">
        <v>796</v>
      </c>
      <c r="HR27" t="s">
        <v>796</v>
      </c>
      <c r="HS27" t="s">
        <v>796</v>
      </c>
      <c r="HT27" t="s">
        <v>796</v>
      </c>
      <c r="HU27" t="s">
        <v>796</v>
      </c>
      <c r="HV27" t="s">
        <v>796</v>
      </c>
      <c r="HW27" t="s">
        <v>796</v>
      </c>
      <c r="HX27" t="s">
        <v>796</v>
      </c>
      <c r="HY27" t="s">
        <v>796</v>
      </c>
      <c r="HZ27" t="s">
        <v>796</v>
      </c>
      <c r="IA27" t="s">
        <v>796</v>
      </c>
      <c r="IB27" t="s">
        <v>796</v>
      </c>
      <c r="IC27" t="s">
        <v>796</v>
      </c>
      <c r="ID27" t="s">
        <v>796</v>
      </c>
      <c r="IE27" t="s">
        <v>796</v>
      </c>
      <c r="IF27" t="s">
        <v>796</v>
      </c>
      <c r="IG27" t="s">
        <v>796</v>
      </c>
      <c r="IH27" t="s">
        <v>796</v>
      </c>
      <c r="II27" t="s">
        <v>796</v>
      </c>
      <c r="IJ27" t="s">
        <v>796</v>
      </c>
      <c r="IK27" t="s">
        <v>796</v>
      </c>
      <c r="IL27" t="s">
        <v>796</v>
      </c>
      <c r="IM27" t="s">
        <v>796</v>
      </c>
      <c r="IN27" t="s">
        <v>796</v>
      </c>
      <c r="IO27" t="s">
        <v>796</v>
      </c>
      <c r="IP27" t="s">
        <v>796</v>
      </c>
      <c r="IQ27" t="s">
        <v>796</v>
      </c>
      <c r="IR27" t="s">
        <v>796</v>
      </c>
      <c r="IS27" t="s">
        <v>796</v>
      </c>
      <c r="IT27" t="s">
        <v>796</v>
      </c>
      <c r="IU27" t="s">
        <v>796</v>
      </c>
      <c r="IV27" t="s">
        <v>796</v>
      </c>
      <c r="IW27" t="s">
        <v>796</v>
      </c>
      <c r="IX27" t="s">
        <v>796</v>
      </c>
      <c r="IY27" t="s">
        <v>796</v>
      </c>
      <c r="IZ27" t="s">
        <v>796</v>
      </c>
      <c r="JA27" t="s">
        <v>796</v>
      </c>
      <c r="JB27" t="s">
        <v>796</v>
      </c>
      <c r="JC27" t="s">
        <v>796</v>
      </c>
      <c r="JD27" t="s">
        <v>796</v>
      </c>
      <c r="JE27" t="s">
        <v>796</v>
      </c>
      <c r="JF27" t="s">
        <v>796</v>
      </c>
      <c r="JG27" t="s">
        <v>796</v>
      </c>
      <c r="JH27" t="s">
        <v>796</v>
      </c>
      <c r="JI27" t="s">
        <v>796</v>
      </c>
      <c r="JJ27" t="s">
        <v>796</v>
      </c>
      <c r="JK27" t="s">
        <v>796</v>
      </c>
      <c r="JL27" t="s">
        <v>796</v>
      </c>
      <c r="JM27" t="s">
        <v>796</v>
      </c>
      <c r="JN27" t="s">
        <v>796</v>
      </c>
      <c r="JO27" t="s">
        <v>796</v>
      </c>
      <c r="JP27" t="s">
        <v>796</v>
      </c>
      <c r="JQ27" t="s">
        <v>796</v>
      </c>
      <c r="JR27" t="s">
        <v>796</v>
      </c>
      <c r="JS27" t="s">
        <v>796</v>
      </c>
      <c r="JT27" t="s">
        <v>796</v>
      </c>
      <c r="JU27" t="s">
        <v>796</v>
      </c>
      <c r="JV27" t="s">
        <v>796</v>
      </c>
      <c r="JW27" t="s">
        <v>796</v>
      </c>
      <c r="JX27" t="s">
        <v>796</v>
      </c>
      <c r="JY27" t="s">
        <v>796</v>
      </c>
      <c r="JZ27" t="s">
        <v>796</v>
      </c>
      <c r="KA27" t="s">
        <v>796</v>
      </c>
      <c r="KB27" t="s">
        <v>796</v>
      </c>
      <c r="KC27" t="s">
        <v>796</v>
      </c>
      <c r="KD27" t="s">
        <v>796</v>
      </c>
      <c r="KE27" t="s">
        <v>796</v>
      </c>
      <c r="KF27" t="s">
        <v>796</v>
      </c>
    </row>
    <row r="28" spans="1:292" x14ac:dyDescent="0.2">
      <c r="A28" t="s">
        <v>288</v>
      </c>
      <c r="B28" t="s">
        <v>7</v>
      </c>
      <c r="C28" t="s">
        <v>4</v>
      </c>
      <c r="D28" t="s">
        <v>8</v>
      </c>
      <c r="E28" s="30">
        <v>36</v>
      </c>
      <c r="F28" t="s">
        <v>20</v>
      </c>
      <c r="G28" t="s">
        <v>50</v>
      </c>
      <c r="H28" t="s">
        <v>40</v>
      </c>
      <c r="I28" t="s">
        <v>65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5</v>
      </c>
      <c r="Q28" t="s">
        <v>5</v>
      </c>
      <c r="R28" t="s">
        <v>4</v>
      </c>
      <c r="S28" t="s">
        <v>4</v>
      </c>
      <c r="T28" t="s">
        <v>3</v>
      </c>
      <c r="U28" t="s">
        <v>4</v>
      </c>
      <c r="V28" t="s">
        <v>5</v>
      </c>
      <c r="W28" t="s">
        <v>26</v>
      </c>
      <c r="X28" t="s">
        <v>27</v>
      </c>
      <c r="Y28" t="s">
        <v>5</v>
      </c>
      <c r="Z28" t="s">
        <v>35</v>
      </c>
      <c r="AA28" t="s">
        <v>4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5</v>
      </c>
      <c r="AH28" t="s">
        <v>5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4</v>
      </c>
      <c r="AP28" t="s">
        <v>4</v>
      </c>
      <c r="AQ28" t="s">
        <v>4</v>
      </c>
      <c r="AR28" t="s">
        <v>5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  <c r="AX28" t="s">
        <v>2</v>
      </c>
      <c r="AY28" t="s">
        <v>2</v>
      </c>
      <c r="AZ28" t="s">
        <v>2</v>
      </c>
      <c r="BA28" t="s">
        <v>2</v>
      </c>
      <c r="BB28" t="s">
        <v>2</v>
      </c>
      <c r="BC28" t="s">
        <v>2</v>
      </c>
      <c r="BD28" t="s">
        <v>2</v>
      </c>
      <c r="BE28" t="s">
        <v>2</v>
      </c>
      <c r="BF28" t="s">
        <v>2</v>
      </c>
      <c r="BG28" t="s">
        <v>2</v>
      </c>
      <c r="BH28" t="s">
        <v>2</v>
      </c>
      <c r="BI28" t="s">
        <v>2</v>
      </c>
      <c r="BJ28" t="s">
        <v>2</v>
      </c>
      <c r="BK28" t="s">
        <v>4</v>
      </c>
      <c r="BL28" t="s">
        <v>5</v>
      </c>
      <c r="BM28" t="s">
        <v>4</v>
      </c>
      <c r="BN28" t="s">
        <v>4</v>
      </c>
      <c r="BO28" t="s">
        <v>4</v>
      </c>
      <c r="BP28" t="s">
        <v>2</v>
      </c>
      <c r="BQ28" t="s">
        <v>5</v>
      </c>
      <c r="BR28" t="s">
        <v>5</v>
      </c>
      <c r="BS28" t="s">
        <v>5</v>
      </c>
      <c r="BT28" t="s">
        <v>4</v>
      </c>
      <c r="BU28" t="s">
        <v>5</v>
      </c>
      <c r="BV28" t="s">
        <v>4</v>
      </c>
      <c r="BW28" t="s">
        <v>4</v>
      </c>
      <c r="BX28" t="s">
        <v>5</v>
      </c>
      <c r="BY28" t="s">
        <v>4</v>
      </c>
      <c r="BZ28" t="s">
        <v>4</v>
      </c>
      <c r="CA28" t="s">
        <v>4</v>
      </c>
      <c r="CB28" t="s">
        <v>2</v>
      </c>
      <c r="CC28" t="s">
        <v>2</v>
      </c>
      <c r="CD28" t="s">
        <v>2</v>
      </c>
      <c r="CE28" t="s">
        <v>2</v>
      </c>
      <c r="CF28" t="s">
        <v>2</v>
      </c>
      <c r="CG28" t="s">
        <v>2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796</v>
      </c>
      <c r="CV28" t="s">
        <v>796</v>
      </c>
      <c r="CW28" t="s">
        <v>796</v>
      </c>
      <c r="CX28" t="s">
        <v>796</v>
      </c>
      <c r="CY28" t="s">
        <v>796</v>
      </c>
      <c r="CZ28" t="s">
        <v>796</v>
      </c>
      <c r="DA28" t="s">
        <v>796</v>
      </c>
      <c r="DB28" t="s">
        <v>796</v>
      </c>
      <c r="DC28" t="s">
        <v>796</v>
      </c>
      <c r="DD28" t="s">
        <v>796</v>
      </c>
      <c r="DE28" t="s">
        <v>796</v>
      </c>
      <c r="DF28" t="s">
        <v>796</v>
      </c>
      <c r="DG28" t="s">
        <v>796</v>
      </c>
      <c r="DH28" t="s">
        <v>796</v>
      </c>
      <c r="DI28" t="s">
        <v>796</v>
      </c>
      <c r="DJ28" t="s">
        <v>796</v>
      </c>
      <c r="DK28" t="s">
        <v>796</v>
      </c>
      <c r="DL28" t="s">
        <v>796</v>
      </c>
      <c r="DM28" t="s">
        <v>796</v>
      </c>
      <c r="DN28" t="s">
        <v>796</v>
      </c>
      <c r="DO28" t="s">
        <v>796</v>
      </c>
      <c r="DP28" t="s">
        <v>796</v>
      </c>
      <c r="DQ28" t="s">
        <v>796</v>
      </c>
      <c r="DR28" t="s">
        <v>796</v>
      </c>
      <c r="DS28" t="s">
        <v>796</v>
      </c>
      <c r="DT28" t="s">
        <v>796</v>
      </c>
      <c r="DU28" t="s">
        <v>796</v>
      </c>
      <c r="DV28" t="s">
        <v>796</v>
      </c>
      <c r="DW28" t="s">
        <v>796</v>
      </c>
      <c r="DX28" t="s">
        <v>796</v>
      </c>
      <c r="DY28" t="s">
        <v>796</v>
      </c>
      <c r="DZ28" t="s">
        <v>796</v>
      </c>
      <c r="EA28" t="s">
        <v>796</v>
      </c>
      <c r="EB28" t="s">
        <v>796</v>
      </c>
      <c r="EC28" t="s">
        <v>796</v>
      </c>
      <c r="ED28" t="s">
        <v>796</v>
      </c>
      <c r="EE28" t="s">
        <v>796</v>
      </c>
      <c r="EF28" t="s">
        <v>796</v>
      </c>
      <c r="EG28" t="s">
        <v>796</v>
      </c>
      <c r="EH28" t="s">
        <v>796</v>
      </c>
      <c r="EI28" t="s">
        <v>796</v>
      </c>
      <c r="EJ28" t="s">
        <v>796</v>
      </c>
      <c r="EK28" t="s">
        <v>796</v>
      </c>
      <c r="EL28" t="s">
        <v>796</v>
      </c>
      <c r="EM28" t="s">
        <v>796</v>
      </c>
      <c r="EN28" t="s">
        <v>796</v>
      </c>
      <c r="EO28" t="s">
        <v>796</v>
      </c>
      <c r="EP28" t="s">
        <v>796</v>
      </c>
      <c r="EQ28" t="s">
        <v>796</v>
      </c>
      <c r="ER28" t="s">
        <v>796</v>
      </c>
      <c r="ES28" t="s">
        <v>796</v>
      </c>
      <c r="ET28" t="s">
        <v>796</v>
      </c>
      <c r="EU28" t="s">
        <v>796</v>
      </c>
      <c r="EV28" t="s">
        <v>796</v>
      </c>
      <c r="EW28" t="s">
        <v>796</v>
      </c>
      <c r="EX28" t="s">
        <v>796</v>
      </c>
      <c r="EY28" t="s">
        <v>796</v>
      </c>
      <c r="EZ28" t="s">
        <v>796</v>
      </c>
      <c r="FA28" t="s">
        <v>796</v>
      </c>
      <c r="FB28" t="s">
        <v>796</v>
      </c>
      <c r="FC28" t="s">
        <v>796</v>
      </c>
      <c r="FD28" t="s">
        <v>796</v>
      </c>
      <c r="FE28" t="s">
        <v>796</v>
      </c>
      <c r="FF28" t="s">
        <v>796</v>
      </c>
      <c r="FG28" t="s">
        <v>796</v>
      </c>
      <c r="FH28" t="s">
        <v>796</v>
      </c>
      <c r="FI28" t="s">
        <v>796</v>
      </c>
      <c r="FJ28" t="s">
        <v>796</v>
      </c>
      <c r="FK28" t="s">
        <v>796</v>
      </c>
      <c r="FL28" t="s">
        <v>796</v>
      </c>
      <c r="FM28" t="s">
        <v>796</v>
      </c>
      <c r="FN28" t="s">
        <v>796</v>
      </c>
      <c r="FO28" t="s">
        <v>796</v>
      </c>
      <c r="FP28" t="s">
        <v>796</v>
      </c>
      <c r="FQ28" t="s">
        <v>796</v>
      </c>
      <c r="FR28" t="s">
        <v>796</v>
      </c>
      <c r="FS28" t="s">
        <v>796</v>
      </c>
      <c r="FT28" t="s">
        <v>796</v>
      </c>
      <c r="FU28" t="s">
        <v>796</v>
      </c>
      <c r="FV28" t="s">
        <v>796</v>
      </c>
      <c r="FW28" t="s">
        <v>796</v>
      </c>
      <c r="FX28" t="s">
        <v>796</v>
      </c>
      <c r="FY28" t="s">
        <v>796</v>
      </c>
      <c r="FZ28" t="s">
        <v>796</v>
      </c>
      <c r="GA28" t="s">
        <v>796</v>
      </c>
      <c r="GB28" t="s">
        <v>796</v>
      </c>
      <c r="GC28" t="s">
        <v>796</v>
      </c>
      <c r="GD28" t="s">
        <v>796</v>
      </c>
      <c r="GE28" t="s">
        <v>796</v>
      </c>
      <c r="GF28" t="s">
        <v>796</v>
      </c>
      <c r="GG28" t="s">
        <v>796</v>
      </c>
      <c r="GH28" t="s">
        <v>796</v>
      </c>
      <c r="GI28" t="s">
        <v>796</v>
      </c>
      <c r="GJ28" t="s">
        <v>796</v>
      </c>
      <c r="GK28" t="s">
        <v>796</v>
      </c>
      <c r="GL28" t="s">
        <v>796</v>
      </c>
      <c r="GM28" t="s">
        <v>796</v>
      </c>
      <c r="GN28" t="s">
        <v>796</v>
      </c>
      <c r="GO28" t="s">
        <v>796</v>
      </c>
      <c r="GP28" t="s">
        <v>796</v>
      </c>
      <c r="GQ28" t="s">
        <v>796</v>
      </c>
      <c r="GR28" t="s">
        <v>796</v>
      </c>
      <c r="GS28" t="s">
        <v>796</v>
      </c>
      <c r="GT28" t="s">
        <v>796</v>
      </c>
      <c r="GU28" t="s">
        <v>796</v>
      </c>
      <c r="GV28" t="s">
        <v>796</v>
      </c>
      <c r="GW28" t="s">
        <v>796</v>
      </c>
      <c r="GX28" t="s">
        <v>796</v>
      </c>
      <c r="GY28" t="s">
        <v>796</v>
      </c>
      <c r="GZ28" t="s">
        <v>796</v>
      </c>
      <c r="HA28" t="s">
        <v>796</v>
      </c>
      <c r="HB28" t="s">
        <v>796</v>
      </c>
      <c r="HC28" t="s">
        <v>796</v>
      </c>
      <c r="HD28" t="s">
        <v>796</v>
      </c>
      <c r="HE28" t="s">
        <v>796</v>
      </c>
      <c r="HF28" t="s">
        <v>796</v>
      </c>
      <c r="HG28" t="s">
        <v>796</v>
      </c>
      <c r="HH28" t="s">
        <v>796</v>
      </c>
      <c r="HI28" t="s">
        <v>796</v>
      </c>
      <c r="HJ28" t="s">
        <v>796</v>
      </c>
      <c r="HK28" t="s">
        <v>796</v>
      </c>
      <c r="HL28" t="s">
        <v>796</v>
      </c>
      <c r="HM28" t="s">
        <v>796</v>
      </c>
      <c r="HN28" t="s">
        <v>796</v>
      </c>
      <c r="HO28" t="s">
        <v>796</v>
      </c>
      <c r="HP28" t="s">
        <v>796</v>
      </c>
      <c r="HQ28" t="s">
        <v>796</v>
      </c>
      <c r="HR28" t="s">
        <v>796</v>
      </c>
      <c r="HS28" t="s">
        <v>796</v>
      </c>
      <c r="HT28" t="s">
        <v>796</v>
      </c>
      <c r="HU28" t="s">
        <v>796</v>
      </c>
      <c r="HV28" t="s">
        <v>796</v>
      </c>
      <c r="HW28" t="s">
        <v>796</v>
      </c>
      <c r="HX28" t="s">
        <v>796</v>
      </c>
      <c r="HY28" t="s">
        <v>796</v>
      </c>
      <c r="HZ28" t="s">
        <v>796</v>
      </c>
      <c r="IA28" t="s">
        <v>796</v>
      </c>
      <c r="IB28" t="s">
        <v>796</v>
      </c>
      <c r="IC28" t="s">
        <v>796</v>
      </c>
      <c r="ID28" t="s">
        <v>796</v>
      </c>
      <c r="IE28" t="s">
        <v>796</v>
      </c>
      <c r="IF28" t="s">
        <v>796</v>
      </c>
      <c r="IG28" t="s">
        <v>796</v>
      </c>
      <c r="IH28" t="s">
        <v>796</v>
      </c>
      <c r="II28" t="s">
        <v>796</v>
      </c>
      <c r="IJ28" t="s">
        <v>796</v>
      </c>
      <c r="IK28" t="s">
        <v>796</v>
      </c>
      <c r="IL28" t="s">
        <v>796</v>
      </c>
      <c r="IM28" t="s">
        <v>796</v>
      </c>
      <c r="IN28" t="s">
        <v>796</v>
      </c>
      <c r="IO28" t="s">
        <v>796</v>
      </c>
      <c r="IP28" t="s">
        <v>796</v>
      </c>
      <c r="IQ28" t="s">
        <v>796</v>
      </c>
      <c r="IR28" t="s">
        <v>796</v>
      </c>
      <c r="IS28" t="s">
        <v>796</v>
      </c>
      <c r="IT28" t="s">
        <v>796</v>
      </c>
      <c r="IU28" t="s">
        <v>796</v>
      </c>
      <c r="IV28" t="s">
        <v>796</v>
      </c>
      <c r="IW28" t="s">
        <v>796</v>
      </c>
      <c r="IX28" t="s">
        <v>796</v>
      </c>
      <c r="IY28" t="s">
        <v>796</v>
      </c>
      <c r="IZ28" t="s">
        <v>796</v>
      </c>
      <c r="JA28" t="s">
        <v>796</v>
      </c>
      <c r="JB28" t="s">
        <v>796</v>
      </c>
      <c r="JC28" t="s">
        <v>796</v>
      </c>
      <c r="JD28" t="s">
        <v>796</v>
      </c>
      <c r="JE28" t="s">
        <v>796</v>
      </c>
      <c r="JF28" t="s">
        <v>796</v>
      </c>
      <c r="JG28" t="s">
        <v>796</v>
      </c>
      <c r="JH28" t="s">
        <v>796</v>
      </c>
      <c r="JI28" t="s">
        <v>796</v>
      </c>
      <c r="JJ28" t="s">
        <v>796</v>
      </c>
      <c r="JK28" t="s">
        <v>796</v>
      </c>
      <c r="JL28" t="s">
        <v>796</v>
      </c>
      <c r="JM28" t="s">
        <v>796</v>
      </c>
      <c r="JN28" t="s">
        <v>796</v>
      </c>
      <c r="JO28" t="s">
        <v>796</v>
      </c>
      <c r="JP28" t="s">
        <v>796</v>
      </c>
      <c r="JQ28" t="s">
        <v>796</v>
      </c>
      <c r="JR28" t="s">
        <v>796</v>
      </c>
      <c r="JS28" t="s">
        <v>796</v>
      </c>
      <c r="JT28" t="s">
        <v>796</v>
      </c>
      <c r="JU28" t="s">
        <v>796</v>
      </c>
      <c r="JV28" t="s">
        <v>796</v>
      </c>
      <c r="JW28" t="s">
        <v>796</v>
      </c>
      <c r="JX28" t="s">
        <v>796</v>
      </c>
      <c r="JY28" t="s">
        <v>796</v>
      </c>
      <c r="JZ28" t="s">
        <v>796</v>
      </c>
      <c r="KA28" t="s">
        <v>796</v>
      </c>
      <c r="KB28" t="s">
        <v>796</v>
      </c>
      <c r="KC28" t="s">
        <v>796</v>
      </c>
      <c r="KD28" t="s">
        <v>796</v>
      </c>
      <c r="KE28" t="s">
        <v>796</v>
      </c>
      <c r="KF28" t="s">
        <v>796</v>
      </c>
    </row>
    <row r="29" spans="1:292" x14ac:dyDescent="0.2">
      <c r="A29" t="s">
        <v>295</v>
      </c>
      <c r="B29" t="s">
        <v>7</v>
      </c>
      <c r="C29" t="s">
        <v>4</v>
      </c>
      <c r="D29" t="s">
        <v>8</v>
      </c>
      <c r="E29" s="30">
        <v>49</v>
      </c>
      <c r="F29" t="s">
        <v>20</v>
      </c>
      <c r="G29" t="s">
        <v>10</v>
      </c>
      <c r="H29" t="s">
        <v>11</v>
      </c>
      <c r="I29" t="s">
        <v>65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5</v>
      </c>
      <c r="Q29" t="s">
        <v>4</v>
      </c>
      <c r="R29" t="s">
        <v>4</v>
      </c>
      <c r="S29" t="s">
        <v>4</v>
      </c>
      <c r="T29" t="s">
        <v>3</v>
      </c>
      <c r="U29" t="s">
        <v>4</v>
      </c>
      <c r="V29" t="s">
        <v>4</v>
      </c>
      <c r="W29" t="s">
        <v>17</v>
      </c>
      <c r="X29" t="s">
        <v>2</v>
      </c>
      <c r="Y29" t="s">
        <v>5</v>
      </c>
      <c r="Z29" t="s">
        <v>35</v>
      </c>
      <c r="AA29" t="s">
        <v>4</v>
      </c>
      <c r="AB29" t="s">
        <v>4</v>
      </c>
      <c r="AC29" t="s">
        <v>4</v>
      </c>
      <c r="AD29" t="s">
        <v>4</v>
      </c>
      <c r="AE29" t="s">
        <v>5</v>
      </c>
      <c r="AF29" t="s">
        <v>5</v>
      </c>
      <c r="AG29" t="s">
        <v>4</v>
      </c>
      <c r="AH29" t="s">
        <v>5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4</v>
      </c>
      <c r="AP29" t="s">
        <v>4</v>
      </c>
      <c r="AQ29" t="s">
        <v>4</v>
      </c>
      <c r="AR29" t="s">
        <v>4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2</v>
      </c>
      <c r="BC29" t="s">
        <v>2</v>
      </c>
      <c r="BD29" t="s">
        <v>2</v>
      </c>
      <c r="BE29" t="s">
        <v>2</v>
      </c>
      <c r="BF29" t="s">
        <v>2</v>
      </c>
      <c r="BG29" t="s">
        <v>2</v>
      </c>
      <c r="BH29" t="s">
        <v>2</v>
      </c>
      <c r="BI29" t="s">
        <v>2</v>
      </c>
      <c r="BJ29" t="s">
        <v>2</v>
      </c>
      <c r="BK29" t="s">
        <v>5</v>
      </c>
      <c r="BL29" t="s">
        <v>5</v>
      </c>
      <c r="BM29" t="s">
        <v>4</v>
      </c>
      <c r="BN29" t="s">
        <v>4</v>
      </c>
      <c r="BO29" t="s">
        <v>4</v>
      </c>
      <c r="BP29" t="s">
        <v>2</v>
      </c>
      <c r="BQ29" t="s">
        <v>2</v>
      </c>
      <c r="BR29" t="s">
        <v>2</v>
      </c>
      <c r="BS29" t="s">
        <v>2</v>
      </c>
      <c r="BT29" t="s">
        <v>2</v>
      </c>
      <c r="BU29" t="s">
        <v>2</v>
      </c>
      <c r="BV29" t="s">
        <v>2</v>
      </c>
      <c r="BW29" t="s">
        <v>2</v>
      </c>
      <c r="BX29" t="s">
        <v>2</v>
      </c>
      <c r="BY29" t="s">
        <v>2</v>
      </c>
      <c r="BZ29" t="s">
        <v>2</v>
      </c>
      <c r="CA29" t="s">
        <v>2</v>
      </c>
      <c r="CB29" t="s">
        <v>2</v>
      </c>
      <c r="CC29" t="s">
        <v>2</v>
      </c>
      <c r="CD29" t="s">
        <v>2</v>
      </c>
      <c r="CE29" t="s">
        <v>2</v>
      </c>
      <c r="CF29" t="s">
        <v>2</v>
      </c>
      <c r="CG29" t="s">
        <v>2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7</v>
      </c>
      <c r="CV29" t="s">
        <v>4</v>
      </c>
      <c r="CW29" s="30">
        <v>50</v>
      </c>
      <c r="CX29" t="s">
        <v>20</v>
      </c>
      <c r="CY29" t="s">
        <v>4</v>
      </c>
      <c r="CZ29" t="s">
        <v>5</v>
      </c>
      <c r="DA29" t="s">
        <v>4</v>
      </c>
      <c r="DB29" t="s">
        <v>4</v>
      </c>
      <c r="DC29" t="s">
        <v>5</v>
      </c>
      <c r="DD29" t="s">
        <v>4</v>
      </c>
      <c r="DE29" t="s">
        <v>5</v>
      </c>
      <c r="DF29" t="s">
        <v>4</v>
      </c>
      <c r="DG29" t="s">
        <v>4</v>
      </c>
      <c r="DH29" t="s">
        <v>4</v>
      </c>
      <c r="DI29" t="s">
        <v>3</v>
      </c>
      <c r="DJ29" t="s">
        <v>4</v>
      </c>
      <c r="DK29" t="s">
        <v>4</v>
      </c>
      <c r="DL29" t="s">
        <v>2</v>
      </c>
      <c r="DM29" t="s">
        <v>2</v>
      </c>
      <c r="DN29" t="s">
        <v>5</v>
      </c>
      <c r="DO29" t="s">
        <v>523</v>
      </c>
      <c r="DP29" t="s">
        <v>4</v>
      </c>
      <c r="DQ29" t="s">
        <v>4</v>
      </c>
      <c r="DR29" t="s">
        <v>4</v>
      </c>
      <c r="DS29" t="s">
        <v>4</v>
      </c>
      <c r="DT29" t="s">
        <v>5</v>
      </c>
      <c r="DU29" t="s">
        <v>4</v>
      </c>
      <c r="DV29" t="s">
        <v>5</v>
      </c>
      <c r="DW29" t="s">
        <v>5</v>
      </c>
      <c r="DX29" t="s">
        <v>4</v>
      </c>
      <c r="DY29" t="s">
        <v>4</v>
      </c>
      <c r="DZ29" t="s">
        <v>4</v>
      </c>
      <c r="EA29" t="s">
        <v>4</v>
      </c>
      <c r="EB29" t="s">
        <v>4</v>
      </c>
      <c r="EC29" t="s">
        <v>4</v>
      </c>
      <c r="ED29" t="s">
        <v>4</v>
      </c>
      <c r="EE29" t="s">
        <v>4</v>
      </c>
      <c r="EF29" t="s">
        <v>4</v>
      </c>
      <c r="EG29" t="s">
        <v>4</v>
      </c>
      <c r="EH29" t="s">
        <v>2</v>
      </c>
      <c r="EI29" t="s">
        <v>2</v>
      </c>
      <c r="EJ29" t="s">
        <v>2</v>
      </c>
      <c r="EK29" t="s">
        <v>5</v>
      </c>
      <c r="EL29" t="s">
        <v>796</v>
      </c>
      <c r="EM29" t="s">
        <v>796</v>
      </c>
      <c r="EN29" t="s">
        <v>796</v>
      </c>
      <c r="EO29" t="s">
        <v>4</v>
      </c>
      <c r="EP29" t="s">
        <v>5</v>
      </c>
      <c r="EQ29" t="s">
        <v>41</v>
      </c>
      <c r="ER29" t="s">
        <v>4</v>
      </c>
      <c r="ES29" t="s">
        <v>41</v>
      </c>
      <c r="ET29" t="s">
        <v>41</v>
      </c>
      <c r="EU29" t="s">
        <v>41</v>
      </c>
      <c r="EV29" t="s">
        <v>41</v>
      </c>
      <c r="EW29" t="s">
        <v>41</v>
      </c>
      <c r="EX29" t="s">
        <v>41</v>
      </c>
      <c r="EY29" t="s">
        <v>41</v>
      </c>
      <c r="EZ29" t="s">
        <v>5</v>
      </c>
      <c r="FA29" t="s">
        <v>5</v>
      </c>
      <c r="FB29" t="s">
        <v>4</v>
      </c>
      <c r="FC29" t="s">
        <v>5</v>
      </c>
      <c r="FD29" t="s">
        <v>4</v>
      </c>
      <c r="FE29" t="s">
        <v>2</v>
      </c>
      <c r="FF29" t="s">
        <v>2</v>
      </c>
      <c r="FG29" t="s">
        <v>2</v>
      </c>
      <c r="FH29" t="s">
        <v>2</v>
      </c>
      <c r="FI29" t="s">
        <v>2</v>
      </c>
      <c r="FJ29" t="s">
        <v>2</v>
      </c>
      <c r="FK29" t="s">
        <v>2</v>
      </c>
      <c r="FL29" t="s">
        <v>2</v>
      </c>
      <c r="FM29" t="s">
        <v>2</v>
      </c>
      <c r="FN29" t="s">
        <v>2</v>
      </c>
      <c r="FO29" t="s">
        <v>2</v>
      </c>
      <c r="FP29" t="s">
        <v>2</v>
      </c>
      <c r="FQ29" t="s">
        <v>2</v>
      </c>
      <c r="FR29" t="s">
        <v>2</v>
      </c>
      <c r="FS29" t="s">
        <v>2</v>
      </c>
      <c r="FT29" t="s">
        <v>2</v>
      </c>
      <c r="FU29" t="s">
        <v>2</v>
      </c>
      <c r="FV29" t="s">
        <v>2</v>
      </c>
      <c r="FW29" t="s">
        <v>2</v>
      </c>
      <c r="FX29" t="s">
        <v>2</v>
      </c>
      <c r="FY29" t="s">
        <v>2</v>
      </c>
      <c r="FZ29" t="s">
        <v>2</v>
      </c>
      <c r="GA29" t="s">
        <v>2</v>
      </c>
      <c r="GB29" t="s">
        <v>2</v>
      </c>
      <c r="GC29" t="s">
        <v>2</v>
      </c>
      <c r="GD29" t="s">
        <v>2</v>
      </c>
      <c r="GE29" t="s">
        <v>15</v>
      </c>
      <c r="GF29" t="s">
        <v>4</v>
      </c>
      <c r="GG29" t="s">
        <v>4</v>
      </c>
      <c r="GH29" t="s">
        <v>4</v>
      </c>
      <c r="GI29" t="s">
        <v>4</v>
      </c>
      <c r="GJ29" t="s">
        <v>4</v>
      </c>
      <c r="GK29" t="s">
        <v>4</v>
      </c>
      <c r="GL29" t="s">
        <v>4</v>
      </c>
      <c r="GM29" t="s">
        <v>5</v>
      </c>
      <c r="GN29" t="s">
        <v>796</v>
      </c>
      <c r="GO29" t="s">
        <v>796</v>
      </c>
      <c r="GP29" t="s">
        <v>796</v>
      </c>
      <c r="GQ29" t="s">
        <v>796</v>
      </c>
      <c r="GR29" t="s">
        <v>796</v>
      </c>
      <c r="GS29" t="s">
        <v>796</v>
      </c>
      <c r="GT29" t="s">
        <v>796</v>
      </c>
      <c r="GU29" t="s">
        <v>796</v>
      </c>
      <c r="GV29" t="s">
        <v>796</v>
      </c>
      <c r="GW29" t="s">
        <v>796</v>
      </c>
      <c r="GX29" t="s">
        <v>796</v>
      </c>
      <c r="GY29" t="s">
        <v>796</v>
      </c>
      <c r="GZ29" t="s">
        <v>796</v>
      </c>
      <c r="HA29" t="s">
        <v>796</v>
      </c>
      <c r="HB29" t="s">
        <v>796</v>
      </c>
      <c r="HC29" t="s">
        <v>796</v>
      </c>
      <c r="HD29" t="s">
        <v>796</v>
      </c>
      <c r="HE29" t="s">
        <v>796</v>
      </c>
      <c r="HF29" t="s">
        <v>796</v>
      </c>
      <c r="HG29" t="s">
        <v>796</v>
      </c>
      <c r="HH29" t="s">
        <v>796</v>
      </c>
      <c r="HI29" t="s">
        <v>796</v>
      </c>
      <c r="HJ29" t="s">
        <v>796</v>
      </c>
      <c r="HK29" t="s">
        <v>796</v>
      </c>
      <c r="HL29" t="s">
        <v>796</v>
      </c>
      <c r="HM29" t="s">
        <v>796</v>
      </c>
      <c r="HN29" t="s">
        <v>796</v>
      </c>
      <c r="HO29" t="s">
        <v>796</v>
      </c>
      <c r="HP29" t="s">
        <v>796</v>
      </c>
      <c r="HQ29" t="s">
        <v>796</v>
      </c>
      <c r="HR29" t="s">
        <v>796</v>
      </c>
      <c r="HS29" t="s">
        <v>796</v>
      </c>
      <c r="HT29" t="s">
        <v>796</v>
      </c>
      <c r="HU29" t="s">
        <v>796</v>
      </c>
      <c r="HV29" t="s">
        <v>796</v>
      </c>
      <c r="HW29" t="s">
        <v>796</v>
      </c>
      <c r="HX29" t="s">
        <v>796</v>
      </c>
      <c r="HY29" t="s">
        <v>796</v>
      </c>
      <c r="HZ29" t="s">
        <v>796</v>
      </c>
      <c r="IA29" t="s">
        <v>796</v>
      </c>
      <c r="IB29" t="s">
        <v>796</v>
      </c>
      <c r="IC29" t="s">
        <v>796</v>
      </c>
      <c r="ID29" t="s">
        <v>796</v>
      </c>
      <c r="IE29" t="s">
        <v>796</v>
      </c>
      <c r="IF29" t="s">
        <v>796</v>
      </c>
      <c r="IG29" t="s">
        <v>796</v>
      </c>
      <c r="IH29" t="s">
        <v>796</v>
      </c>
      <c r="II29" t="s">
        <v>796</v>
      </c>
      <c r="IJ29" t="s">
        <v>796</v>
      </c>
      <c r="IK29" t="s">
        <v>796</v>
      </c>
      <c r="IL29" t="s">
        <v>796</v>
      </c>
      <c r="IM29" t="s">
        <v>796</v>
      </c>
      <c r="IN29" t="s">
        <v>796</v>
      </c>
      <c r="IO29" t="s">
        <v>796</v>
      </c>
      <c r="IP29" t="s">
        <v>796</v>
      </c>
      <c r="IQ29" t="s">
        <v>796</v>
      </c>
      <c r="IR29" t="s">
        <v>796</v>
      </c>
      <c r="IS29" t="s">
        <v>796</v>
      </c>
      <c r="IT29" t="s">
        <v>796</v>
      </c>
      <c r="IU29" t="s">
        <v>796</v>
      </c>
      <c r="IV29" t="s">
        <v>796</v>
      </c>
      <c r="IW29" t="s">
        <v>796</v>
      </c>
      <c r="IX29" t="s">
        <v>796</v>
      </c>
      <c r="IY29" t="s">
        <v>796</v>
      </c>
      <c r="IZ29" t="s">
        <v>796</v>
      </c>
      <c r="JA29" t="s">
        <v>796</v>
      </c>
      <c r="JB29" t="s">
        <v>796</v>
      </c>
      <c r="JC29" t="s">
        <v>796</v>
      </c>
      <c r="JD29" t="s">
        <v>796</v>
      </c>
      <c r="JE29" t="s">
        <v>796</v>
      </c>
      <c r="JF29" t="s">
        <v>796</v>
      </c>
      <c r="JG29" t="s">
        <v>796</v>
      </c>
      <c r="JH29" t="s">
        <v>796</v>
      </c>
      <c r="JI29" t="s">
        <v>796</v>
      </c>
      <c r="JJ29" t="s">
        <v>796</v>
      </c>
      <c r="JK29" t="s">
        <v>796</v>
      </c>
      <c r="JL29" t="s">
        <v>796</v>
      </c>
      <c r="JM29" t="s">
        <v>796</v>
      </c>
      <c r="JN29" t="s">
        <v>796</v>
      </c>
      <c r="JO29" t="s">
        <v>796</v>
      </c>
      <c r="JP29" t="s">
        <v>796</v>
      </c>
      <c r="JQ29" t="s">
        <v>796</v>
      </c>
      <c r="JR29" t="s">
        <v>796</v>
      </c>
      <c r="JS29" t="s">
        <v>796</v>
      </c>
      <c r="JT29" t="s">
        <v>796</v>
      </c>
      <c r="JU29" t="s">
        <v>796</v>
      </c>
      <c r="JV29" t="s">
        <v>796</v>
      </c>
      <c r="JW29" t="s">
        <v>796</v>
      </c>
      <c r="JX29" t="s">
        <v>796</v>
      </c>
      <c r="JY29" t="s">
        <v>796</v>
      </c>
      <c r="JZ29" t="s">
        <v>796</v>
      </c>
      <c r="KA29" t="s">
        <v>796</v>
      </c>
      <c r="KB29" t="s">
        <v>796</v>
      </c>
      <c r="KC29" t="s">
        <v>796</v>
      </c>
      <c r="KD29" t="s">
        <v>796</v>
      </c>
      <c r="KE29" t="s">
        <v>796</v>
      </c>
      <c r="KF29" t="s">
        <v>796</v>
      </c>
    </row>
    <row r="30" spans="1:292" x14ac:dyDescent="0.2">
      <c r="A30" t="s">
        <v>757</v>
      </c>
      <c r="B30" t="s">
        <v>7</v>
      </c>
      <c r="C30" t="s">
        <v>4</v>
      </c>
      <c r="D30" t="s">
        <v>19</v>
      </c>
      <c r="E30" s="30">
        <v>57</v>
      </c>
      <c r="F30" t="s">
        <v>20</v>
      </c>
      <c r="G30" t="s">
        <v>10</v>
      </c>
      <c r="H30" t="s">
        <v>40</v>
      </c>
      <c r="I30" t="s">
        <v>80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5</v>
      </c>
      <c r="S30" t="s">
        <v>4</v>
      </c>
      <c r="T30" t="s">
        <v>3</v>
      </c>
      <c r="U30" t="s">
        <v>4</v>
      </c>
      <c r="V30" t="s">
        <v>5</v>
      </c>
      <c r="W30" t="s">
        <v>26</v>
      </c>
      <c r="X30" t="s">
        <v>54</v>
      </c>
      <c r="Y30" t="s">
        <v>4</v>
      </c>
      <c r="Z30" t="s">
        <v>6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  <c r="AY30" t="s">
        <v>2</v>
      </c>
      <c r="AZ30" t="s">
        <v>2</v>
      </c>
      <c r="BA30" t="s">
        <v>2</v>
      </c>
      <c r="BB30" t="s">
        <v>2</v>
      </c>
      <c r="BC30" t="s">
        <v>2</v>
      </c>
      <c r="BD30" t="s">
        <v>2</v>
      </c>
      <c r="BE30" t="s">
        <v>2</v>
      </c>
      <c r="BF30" t="s">
        <v>2</v>
      </c>
      <c r="BG30" t="s">
        <v>2</v>
      </c>
      <c r="BH30" t="s">
        <v>2</v>
      </c>
      <c r="BI30" t="s">
        <v>2</v>
      </c>
      <c r="BJ30" t="s">
        <v>2</v>
      </c>
      <c r="BK30" t="s">
        <v>2</v>
      </c>
      <c r="BL30" t="s">
        <v>2</v>
      </c>
      <c r="BM30" t="s">
        <v>2</v>
      </c>
      <c r="BN30" t="s">
        <v>2</v>
      </c>
      <c r="BO30" t="s">
        <v>2</v>
      </c>
      <c r="BP30" t="s">
        <v>2</v>
      </c>
      <c r="BQ30" t="s">
        <v>2</v>
      </c>
      <c r="BR30" t="s">
        <v>2</v>
      </c>
      <c r="BS30" t="s">
        <v>2</v>
      </c>
      <c r="BT30" t="s">
        <v>2</v>
      </c>
      <c r="BU30" t="s">
        <v>2</v>
      </c>
      <c r="BV30" t="s">
        <v>2</v>
      </c>
      <c r="BW30" t="s">
        <v>2</v>
      </c>
      <c r="BX30" t="s">
        <v>2</v>
      </c>
      <c r="BY30" t="s">
        <v>2</v>
      </c>
      <c r="BZ30" t="s">
        <v>2</v>
      </c>
      <c r="CA30" t="s">
        <v>2</v>
      </c>
      <c r="CB30" t="s">
        <v>2</v>
      </c>
      <c r="CC30" t="s">
        <v>2</v>
      </c>
      <c r="CD30" t="s">
        <v>2</v>
      </c>
      <c r="CE30" t="s">
        <v>2</v>
      </c>
      <c r="CF30" t="s">
        <v>2</v>
      </c>
      <c r="CG30" t="s">
        <v>2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7</v>
      </c>
      <c r="CV30" t="s">
        <v>4</v>
      </c>
      <c r="CW30" s="30">
        <v>59</v>
      </c>
      <c r="CX30" t="s">
        <v>20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  <c r="DD30" t="s">
        <v>4</v>
      </c>
      <c r="DE30" t="s">
        <v>4</v>
      </c>
      <c r="DF30" t="s">
        <v>4</v>
      </c>
      <c r="DG30" t="s">
        <v>5</v>
      </c>
      <c r="DH30" t="s">
        <v>4</v>
      </c>
      <c r="DI30" t="s">
        <v>3</v>
      </c>
      <c r="DJ30" t="s">
        <v>4</v>
      </c>
      <c r="DK30" t="s">
        <v>4</v>
      </c>
      <c r="DL30" t="s">
        <v>17</v>
      </c>
      <c r="DM30" t="s">
        <v>2</v>
      </c>
      <c r="DN30" t="s">
        <v>5</v>
      </c>
      <c r="DO30" t="s">
        <v>523</v>
      </c>
      <c r="DP30" t="s">
        <v>4</v>
      </c>
      <c r="DQ30" t="s">
        <v>4</v>
      </c>
      <c r="DR30" t="s">
        <v>4</v>
      </c>
      <c r="DS30" t="s">
        <v>4</v>
      </c>
      <c r="DT30" t="s">
        <v>4</v>
      </c>
      <c r="DU30" t="s">
        <v>4</v>
      </c>
      <c r="DV30" t="s">
        <v>4</v>
      </c>
      <c r="DW30" t="s">
        <v>5</v>
      </c>
      <c r="DX30" t="s">
        <v>4</v>
      </c>
      <c r="DY30" t="s">
        <v>4</v>
      </c>
      <c r="DZ30" t="s">
        <v>4</v>
      </c>
      <c r="EA30" t="s">
        <v>5</v>
      </c>
      <c r="EB30" t="s">
        <v>4</v>
      </c>
      <c r="EC30" t="s">
        <v>4</v>
      </c>
      <c r="ED30" t="s">
        <v>4</v>
      </c>
      <c r="EE30" t="s">
        <v>4</v>
      </c>
      <c r="EF30" t="s">
        <v>4</v>
      </c>
      <c r="EG30" t="s">
        <v>4</v>
      </c>
      <c r="EH30" t="s">
        <v>2</v>
      </c>
      <c r="EI30" t="s">
        <v>2</v>
      </c>
      <c r="EJ30" t="s">
        <v>2</v>
      </c>
      <c r="EK30" t="s">
        <v>2</v>
      </c>
      <c r="EL30" t="s">
        <v>2</v>
      </c>
      <c r="EM30" t="s">
        <v>2</v>
      </c>
      <c r="EN30" t="s">
        <v>2</v>
      </c>
      <c r="EO30" t="s">
        <v>2</v>
      </c>
      <c r="EP30" t="s">
        <v>2</v>
      </c>
      <c r="EQ30" t="s">
        <v>2</v>
      </c>
      <c r="ER30" t="s">
        <v>2</v>
      </c>
      <c r="ES30" t="s">
        <v>2</v>
      </c>
      <c r="ET30" t="s">
        <v>2</v>
      </c>
      <c r="EU30" t="s">
        <v>2</v>
      </c>
      <c r="EV30" t="s">
        <v>2</v>
      </c>
      <c r="EW30" t="s">
        <v>2</v>
      </c>
      <c r="EX30" t="s">
        <v>2</v>
      </c>
      <c r="EY30" t="s">
        <v>2</v>
      </c>
      <c r="EZ30" t="s">
        <v>2</v>
      </c>
      <c r="FA30" t="s">
        <v>2</v>
      </c>
      <c r="FB30" t="s">
        <v>2</v>
      </c>
      <c r="FC30" t="s">
        <v>2</v>
      </c>
      <c r="FD30" t="s">
        <v>2</v>
      </c>
      <c r="FE30" t="s">
        <v>2</v>
      </c>
      <c r="FF30" t="s">
        <v>2</v>
      </c>
      <c r="FG30" t="s">
        <v>2</v>
      </c>
      <c r="FH30" t="s">
        <v>2</v>
      </c>
      <c r="FI30" t="s">
        <v>2</v>
      </c>
      <c r="FJ30" t="s">
        <v>2</v>
      </c>
      <c r="FK30" t="s">
        <v>2</v>
      </c>
      <c r="FL30" t="s">
        <v>2</v>
      </c>
      <c r="FM30" t="s">
        <v>2</v>
      </c>
      <c r="FN30" t="s">
        <v>2</v>
      </c>
      <c r="FO30" t="s">
        <v>2</v>
      </c>
      <c r="FP30" t="s">
        <v>2</v>
      </c>
      <c r="FQ30" t="s">
        <v>2</v>
      </c>
      <c r="FR30" t="s">
        <v>2</v>
      </c>
      <c r="FS30" t="s">
        <v>2</v>
      </c>
      <c r="FT30" t="s">
        <v>2</v>
      </c>
      <c r="FU30" t="s">
        <v>2</v>
      </c>
      <c r="FV30" t="s">
        <v>2</v>
      </c>
      <c r="FW30" t="s">
        <v>2</v>
      </c>
      <c r="FX30" t="s">
        <v>2</v>
      </c>
      <c r="FY30" t="s">
        <v>2</v>
      </c>
      <c r="FZ30" t="s">
        <v>2</v>
      </c>
      <c r="GA30" t="s">
        <v>2</v>
      </c>
      <c r="GB30" t="s">
        <v>2</v>
      </c>
      <c r="GC30" t="s">
        <v>2</v>
      </c>
      <c r="GD30" t="s">
        <v>2</v>
      </c>
      <c r="GE30" t="s">
        <v>2</v>
      </c>
      <c r="GF30" t="s">
        <v>2</v>
      </c>
      <c r="GG30" t="s">
        <v>2</v>
      </c>
      <c r="GH30" t="s">
        <v>2</v>
      </c>
      <c r="GI30" t="s">
        <v>2</v>
      </c>
      <c r="GJ30" t="s">
        <v>2</v>
      </c>
      <c r="GK30" t="s">
        <v>2</v>
      </c>
      <c r="GL30" t="s">
        <v>2</v>
      </c>
      <c r="GM30" t="s">
        <v>2</v>
      </c>
      <c r="GN30" t="s">
        <v>796</v>
      </c>
      <c r="GO30" t="s">
        <v>796</v>
      </c>
      <c r="GP30" t="s">
        <v>796</v>
      </c>
      <c r="GQ30" t="s">
        <v>796</v>
      </c>
      <c r="GR30" t="s">
        <v>796</v>
      </c>
      <c r="GS30" t="s">
        <v>796</v>
      </c>
      <c r="GT30" t="s">
        <v>796</v>
      </c>
      <c r="GU30" t="s">
        <v>796</v>
      </c>
      <c r="GV30" t="s">
        <v>796</v>
      </c>
      <c r="GW30" t="s">
        <v>796</v>
      </c>
      <c r="GX30" t="s">
        <v>796</v>
      </c>
      <c r="GY30" t="s">
        <v>796</v>
      </c>
      <c r="GZ30" t="s">
        <v>796</v>
      </c>
      <c r="HA30" t="s">
        <v>796</v>
      </c>
      <c r="HB30" t="s">
        <v>796</v>
      </c>
      <c r="HC30" t="s">
        <v>796</v>
      </c>
      <c r="HD30" t="s">
        <v>796</v>
      </c>
      <c r="HE30" t="s">
        <v>796</v>
      </c>
      <c r="HF30" t="s">
        <v>796</v>
      </c>
      <c r="HG30" t="s">
        <v>796</v>
      </c>
      <c r="HH30" t="s">
        <v>796</v>
      </c>
      <c r="HI30" t="s">
        <v>796</v>
      </c>
      <c r="HJ30" t="s">
        <v>796</v>
      </c>
      <c r="HK30" t="s">
        <v>796</v>
      </c>
      <c r="HL30" t="s">
        <v>796</v>
      </c>
      <c r="HM30" t="s">
        <v>796</v>
      </c>
      <c r="HN30" t="s">
        <v>796</v>
      </c>
      <c r="HO30" t="s">
        <v>796</v>
      </c>
      <c r="HP30" t="s">
        <v>796</v>
      </c>
      <c r="HQ30" t="s">
        <v>796</v>
      </c>
      <c r="HR30" t="s">
        <v>796</v>
      </c>
      <c r="HS30" t="s">
        <v>796</v>
      </c>
      <c r="HT30" t="s">
        <v>796</v>
      </c>
      <c r="HU30" t="s">
        <v>796</v>
      </c>
      <c r="HV30" t="s">
        <v>796</v>
      </c>
      <c r="HW30" t="s">
        <v>796</v>
      </c>
      <c r="HX30" t="s">
        <v>796</v>
      </c>
      <c r="HY30" t="s">
        <v>796</v>
      </c>
      <c r="HZ30" t="s">
        <v>796</v>
      </c>
      <c r="IA30" t="s">
        <v>796</v>
      </c>
      <c r="IB30" t="s">
        <v>796</v>
      </c>
      <c r="IC30" t="s">
        <v>796</v>
      </c>
      <c r="ID30" t="s">
        <v>796</v>
      </c>
      <c r="IE30" t="s">
        <v>796</v>
      </c>
      <c r="IF30" t="s">
        <v>796</v>
      </c>
      <c r="IG30" t="s">
        <v>796</v>
      </c>
      <c r="IH30" t="s">
        <v>796</v>
      </c>
      <c r="II30" t="s">
        <v>796</v>
      </c>
      <c r="IJ30" t="s">
        <v>796</v>
      </c>
      <c r="IK30" t="s">
        <v>796</v>
      </c>
      <c r="IL30" t="s">
        <v>796</v>
      </c>
      <c r="IM30" t="s">
        <v>796</v>
      </c>
      <c r="IN30" t="s">
        <v>796</v>
      </c>
      <c r="IO30" t="s">
        <v>796</v>
      </c>
      <c r="IP30" t="s">
        <v>796</v>
      </c>
      <c r="IQ30" t="s">
        <v>796</v>
      </c>
      <c r="IR30" t="s">
        <v>796</v>
      </c>
      <c r="IS30" t="s">
        <v>796</v>
      </c>
      <c r="IT30" t="s">
        <v>796</v>
      </c>
      <c r="IU30" t="s">
        <v>796</v>
      </c>
      <c r="IV30" t="s">
        <v>796</v>
      </c>
      <c r="IW30" t="s">
        <v>796</v>
      </c>
      <c r="IX30" t="s">
        <v>796</v>
      </c>
      <c r="IY30" t="s">
        <v>796</v>
      </c>
      <c r="IZ30" t="s">
        <v>796</v>
      </c>
      <c r="JA30" t="s">
        <v>796</v>
      </c>
      <c r="JB30" t="s">
        <v>796</v>
      </c>
      <c r="JC30" t="s">
        <v>796</v>
      </c>
      <c r="JD30" t="s">
        <v>796</v>
      </c>
      <c r="JE30" t="s">
        <v>796</v>
      </c>
      <c r="JF30" t="s">
        <v>796</v>
      </c>
      <c r="JG30" t="s">
        <v>796</v>
      </c>
      <c r="JH30" t="s">
        <v>796</v>
      </c>
      <c r="JI30" t="s">
        <v>796</v>
      </c>
      <c r="JJ30" t="s">
        <v>796</v>
      </c>
      <c r="JK30" t="s">
        <v>796</v>
      </c>
      <c r="JL30" t="s">
        <v>796</v>
      </c>
      <c r="JM30" t="s">
        <v>796</v>
      </c>
      <c r="JN30" t="s">
        <v>796</v>
      </c>
      <c r="JO30" t="s">
        <v>796</v>
      </c>
      <c r="JP30" t="s">
        <v>796</v>
      </c>
      <c r="JQ30" t="s">
        <v>796</v>
      </c>
      <c r="JR30" t="s">
        <v>796</v>
      </c>
      <c r="JS30" t="s">
        <v>796</v>
      </c>
      <c r="JT30" t="s">
        <v>796</v>
      </c>
      <c r="JU30" t="s">
        <v>796</v>
      </c>
      <c r="JV30" t="s">
        <v>796</v>
      </c>
      <c r="JW30" t="s">
        <v>796</v>
      </c>
      <c r="JX30" t="s">
        <v>796</v>
      </c>
      <c r="JY30" t="s">
        <v>796</v>
      </c>
      <c r="JZ30" t="s">
        <v>796</v>
      </c>
      <c r="KA30" t="s">
        <v>796</v>
      </c>
      <c r="KB30" t="s">
        <v>796</v>
      </c>
      <c r="KC30" t="s">
        <v>796</v>
      </c>
      <c r="KD30" t="s">
        <v>796</v>
      </c>
      <c r="KE30" t="s">
        <v>796</v>
      </c>
      <c r="KF30" t="s">
        <v>796</v>
      </c>
    </row>
    <row r="31" spans="1:292" x14ac:dyDescent="0.2">
      <c r="A31" t="s">
        <v>758</v>
      </c>
      <c r="B31" t="s">
        <v>7</v>
      </c>
      <c r="C31" t="s">
        <v>4</v>
      </c>
      <c r="D31" t="s">
        <v>19</v>
      </c>
      <c r="E31" s="30">
        <v>52</v>
      </c>
      <c r="F31" t="s">
        <v>20</v>
      </c>
      <c r="G31" t="s">
        <v>10</v>
      </c>
      <c r="H31" t="s">
        <v>11</v>
      </c>
      <c r="I31" t="s">
        <v>80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5</v>
      </c>
      <c r="S31" t="s">
        <v>4</v>
      </c>
      <c r="T31" t="s">
        <v>3</v>
      </c>
      <c r="U31" t="s">
        <v>4</v>
      </c>
      <c r="V31" t="s">
        <v>5</v>
      </c>
      <c r="W31" t="s">
        <v>26</v>
      </c>
      <c r="X31" t="s">
        <v>27</v>
      </c>
      <c r="Y31" t="s">
        <v>5</v>
      </c>
      <c r="Z31" t="s">
        <v>6</v>
      </c>
      <c r="AA31" t="s">
        <v>4</v>
      </c>
      <c r="AB31" t="s">
        <v>4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5</v>
      </c>
      <c r="AI31" t="s">
        <v>4</v>
      </c>
      <c r="AJ31" t="s">
        <v>4</v>
      </c>
      <c r="AK31" t="s">
        <v>4</v>
      </c>
      <c r="AL31" t="s">
        <v>5</v>
      </c>
      <c r="AM31" t="s">
        <v>4</v>
      </c>
      <c r="AN31" t="s">
        <v>4</v>
      </c>
      <c r="AO31" t="s">
        <v>4</v>
      </c>
      <c r="AP31" t="s">
        <v>4</v>
      </c>
      <c r="AQ31" t="s">
        <v>4</v>
      </c>
      <c r="AR31" t="s">
        <v>4</v>
      </c>
      <c r="AS31" t="s">
        <v>2</v>
      </c>
      <c r="AT31" t="s">
        <v>2</v>
      </c>
      <c r="AU31" t="s">
        <v>2</v>
      </c>
      <c r="AV31" t="s">
        <v>2</v>
      </c>
      <c r="AW31" t="s">
        <v>2</v>
      </c>
      <c r="AX31" t="s">
        <v>2</v>
      </c>
      <c r="AY31" t="s">
        <v>2</v>
      </c>
      <c r="AZ31" t="s">
        <v>2</v>
      </c>
      <c r="BA31" t="s">
        <v>2</v>
      </c>
      <c r="BB31" t="s">
        <v>2</v>
      </c>
      <c r="BC31" t="s">
        <v>2</v>
      </c>
      <c r="BD31" t="s">
        <v>2</v>
      </c>
      <c r="BE31" t="s">
        <v>2</v>
      </c>
      <c r="BF31" t="s">
        <v>2</v>
      </c>
      <c r="BG31" t="s">
        <v>2</v>
      </c>
      <c r="BH31" t="s">
        <v>2</v>
      </c>
      <c r="BI31" t="s">
        <v>2</v>
      </c>
      <c r="BJ31" t="s">
        <v>2</v>
      </c>
      <c r="BK31" t="s">
        <v>2</v>
      </c>
      <c r="BL31" t="s">
        <v>2</v>
      </c>
      <c r="BM31" t="s">
        <v>2</v>
      </c>
      <c r="BN31" t="s">
        <v>2</v>
      </c>
      <c r="BO31" t="s">
        <v>2</v>
      </c>
      <c r="BP31" t="s">
        <v>2</v>
      </c>
      <c r="BQ31" t="s">
        <v>2</v>
      </c>
      <c r="BR31" t="s">
        <v>2</v>
      </c>
      <c r="BS31" t="s">
        <v>2</v>
      </c>
      <c r="BT31" t="s">
        <v>2</v>
      </c>
      <c r="BU31" t="s">
        <v>2</v>
      </c>
      <c r="BV31" t="s">
        <v>2</v>
      </c>
      <c r="BW31" t="s">
        <v>2</v>
      </c>
      <c r="BX31" t="s">
        <v>2</v>
      </c>
      <c r="BY31" t="s">
        <v>2</v>
      </c>
      <c r="BZ31" t="s">
        <v>2</v>
      </c>
      <c r="CA31" t="s">
        <v>2</v>
      </c>
      <c r="CB31" t="s">
        <v>2</v>
      </c>
      <c r="CC31" t="s">
        <v>2</v>
      </c>
      <c r="CD31" t="s">
        <v>2</v>
      </c>
      <c r="CE31" t="s">
        <v>2</v>
      </c>
      <c r="CF31" t="s">
        <v>2</v>
      </c>
      <c r="CG31" t="s">
        <v>2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7</v>
      </c>
      <c r="CV31" t="s">
        <v>4</v>
      </c>
      <c r="CW31" s="30">
        <v>52</v>
      </c>
      <c r="CX31" t="s">
        <v>20</v>
      </c>
      <c r="CY31" t="s">
        <v>4</v>
      </c>
      <c r="CZ31" t="s">
        <v>4</v>
      </c>
      <c r="DA31" t="s">
        <v>4</v>
      </c>
      <c r="DB31" t="s">
        <v>4</v>
      </c>
      <c r="DC31" t="s">
        <v>4</v>
      </c>
      <c r="DD31" t="s">
        <v>4</v>
      </c>
      <c r="DE31" t="s">
        <v>4</v>
      </c>
      <c r="DF31" t="s">
        <v>4</v>
      </c>
      <c r="DG31" t="s">
        <v>5</v>
      </c>
      <c r="DH31" t="s">
        <v>4</v>
      </c>
      <c r="DI31" t="s">
        <v>3</v>
      </c>
      <c r="DJ31" t="s">
        <v>4</v>
      </c>
      <c r="DK31" t="s">
        <v>4</v>
      </c>
      <c r="DL31" t="s">
        <v>17</v>
      </c>
      <c r="DM31" t="s">
        <v>2</v>
      </c>
      <c r="DN31" t="s">
        <v>5</v>
      </c>
      <c r="DO31" t="s">
        <v>523</v>
      </c>
      <c r="DP31" t="s">
        <v>4</v>
      </c>
      <c r="DQ31" t="s">
        <v>4</v>
      </c>
      <c r="DR31" t="s">
        <v>4</v>
      </c>
      <c r="DS31" t="s">
        <v>4</v>
      </c>
      <c r="DT31" t="s">
        <v>4</v>
      </c>
      <c r="DU31" t="s">
        <v>4</v>
      </c>
      <c r="DV31" t="s">
        <v>4</v>
      </c>
      <c r="DW31" t="s">
        <v>5</v>
      </c>
      <c r="DX31" t="s">
        <v>4</v>
      </c>
      <c r="DY31" t="s">
        <v>4</v>
      </c>
      <c r="DZ31" t="s">
        <v>4</v>
      </c>
      <c r="EA31" t="s">
        <v>5</v>
      </c>
      <c r="EB31" t="s">
        <v>4</v>
      </c>
      <c r="EC31" t="s">
        <v>4</v>
      </c>
      <c r="ED31" t="s">
        <v>4</v>
      </c>
      <c r="EE31" t="s">
        <v>4</v>
      </c>
      <c r="EF31" t="s">
        <v>4</v>
      </c>
      <c r="EG31" t="s">
        <v>4</v>
      </c>
      <c r="EH31" t="s">
        <v>2</v>
      </c>
      <c r="EI31" t="s">
        <v>2</v>
      </c>
      <c r="EJ31" t="s">
        <v>2</v>
      </c>
      <c r="EK31" t="s">
        <v>2</v>
      </c>
      <c r="EL31" t="s">
        <v>2</v>
      </c>
      <c r="EM31" t="s">
        <v>2</v>
      </c>
      <c r="EN31" t="s">
        <v>2</v>
      </c>
      <c r="EO31" t="s">
        <v>2</v>
      </c>
      <c r="EP31" t="s">
        <v>2</v>
      </c>
      <c r="EQ31" t="s">
        <v>2</v>
      </c>
      <c r="ER31" t="s">
        <v>2</v>
      </c>
      <c r="ES31" t="s">
        <v>2</v>
      </c>
      <c r="ET31" t="s">
        <v>2</v>
      </c>
      <c r="EU31" t="s">
        <v>2</v>
      </c>
      <c r="EV31" t="s">
        <v>2</v>
      </c>
      <c r="EW31" t="s">
        <v>2</v>
      </c>
      <c r="EX31" t="s">
        <v>2</v>
      </c>
      <c r="EY31" t="s">
        <v>2</v>
      </c>
      <c r="EZ31" t="s">
        <v>2</v>
      </c>
      <c r="FA31" t="s">
        <v>2</v>
      </c>
      <c r="FB31" t="s">
        <v>2</v>
      </c>
      <c r="FC31" t="s">
        <v>2</v>
      </c>
      <c r="FD31" t="s">
        <v>2</v>
      </c>
      <c r="FE31" t="s">
        <v>2</v>
      </c>
      <c r="FF31" t="s">
        <v>2</v>
      </c>
      <c r="FG31" t="s">
        <v>2</v>
      </c>
      <c r="FH31" t="s">
        <v>2</v>
      </c>
      <c r="FI31" t="s">
        <v>2</v>
      </c>
      <c r="FJ31" t="s">
        <v>2</v>
      </c>
      <c r="FK31" t="s">
        <v>2</v>
      </c>
      <c r="FL31" t="s">
        <v>2</v>
      </c>
      <c r="FM31" t="s">
        <v>2</v>
      </c>
      <c r="FN31" t="s">
        <v>2</v>
      </c>
      <c r="FO31" t="s">
        <v>2</v>
      </c>
      <c r="FP31" t="s">
        <v>2</v>
      </c>
      <c r="FQ31" t="s">
        <v>2</v>
      </c>
      <c r="FR31" t="s">
        <v>2</v>
      </c>
      <c r="FS31" t="s">
        <v>2</v>
      </c>
      <c r="FT31" t="s">
        <v>2</v>
      </c>
      <c r="FU31" t="s">
        <v>2</v>
      </c>
      <c r="FV31" t="s">
        <v>2</v>
      </c>
      <c r="FW31" t="s">
        <v>2</v>
      </c>
      <c r="FX31" t="s">
        <v>2</v>
      </c>
      <c r="FY31" t="s">
        <v>2</v>
      </c>
      <c r="FZ31" t="s">
        <v>2</v>
      </c>
      <c r="GA31" t="s">
        <v>2</v>
      </c>
      <c r="GB31" t="s">
        <v>2</v>
      </c>
      <c r="GC31" t="s">
        <v>2</v>
      </c>
      <c r="GD31" t="s">
        <v>2</v>
      </c>
      <c r="GE31" t="s">
        <v>2</v>
      </c>
      <c r="GF31" t="s">
        <v>2</v>
      </c>
      <c r="GG31" t="s">
        <v>2</v>
      </c>
      <c r="GH31" t="s">
        <v>2</v>
      </c>
      <c r="GI31" t="s">
        <v>2</v>
      </c>
      <c r="GJ31" t="s">
        <v>2</v>
      </c>
      <c r="GK31" t="s">
        <v>2</v>
      </c>
      <c r="GL31" t="s">
        <v>2</v>
      </c>
      <c r="GM31" t="s">
        <v>2</v>
      </c>
      <c r="GN31" t="s">
        <v>796</v>
      </c>
      <c r="GO31" t="s">
        <v>796</v>
      </c>
      <c r="GP31" t="s">
        <v>796</v>
      </c>
      <c r="GQ31" t="s">
        <v>796</v>
      </c>
      <c r="GR31" t="s">
        <v>796</v>
      </c>
      <c r="GS31" t="s">
        <v>796</v>
      </c>
      <c r="GT31" t="s">
        <v>796</v>
      </c>
      <c r="GU31" t="s">
        <v>796</v>
      </c>
      <c r="GV31" t="s">
        <v>796</v>
      </c>
      <c r="GW31" t="s">
        <v>796</v>
      </c>
      <c r="GX31" t="s">
        <v>796</v>
      </c>
      <c r="GY31" t="s">
        <v>796</v>
      </c>
      <c r="GZ31" t="s">
        <v>796</v>
      </c>
      <c r="HA31" t="s">
        <v>796</v>
      </c>
      <c r="HB31" t="s">
        <v>796</v>
      </c>
      <c r="HC31" t="s">
        <v>796</v>
      </c>
      <c r="HD31" t="s">
        <v>796</v>
      </c>
      <c r="HE31" t="s">
        <v>796</v>
      </c>
      <c r="HF31" t="s">
        <v>796</v>
      </c>
      <c r="HG31" t="s">
        <v>796</v>
      </c>
      <c r="HH31" t="s">
        <v>796</v>
      </c>
      <c r="HI31" t="s">
        <v>796</v>
      </c>
      <c r="HJ31" t="s">
        <v>796</v>
      </c>
      <c r="HK31" t="s">
        <v>796</v>
      </c>
      <c r="HL31" t="s">
        <v>796</v>
      </c>
      <c r="HM31" t="s">
        <v>796</v>
      </c>
      <c r="HN31" t="s">
        <v>796</v>
      </c>
      <c r="HO31" t="s">
        <v>796</v>
      </c>
      <c r="HP31" t="s">
        <v>796</v>
      </c>
      <c r="HQ31" t="s">
        <v>796</v>
      </c>
      <c r="HR31" t="s">
        <v>796</v>
      </c>
      <c r="HS31" t="s">
        <v>796</v>
      </c>
      <c r="HT31" t="s">
        <v>796</v>
      </c>
      <c r="HU31" t="s">
        <v>796</v>
      </c>
      <c r="HV31" t="s">
        <v>796</v>
      </c>
      <c r="HW31" t="s">
        <v>796</v>
      </c>
      <c r="HX31" t="s">
        <v>796</v>
      </c>
      <c r="HY31" t="s">
        <v>796</v>
      </c>
      <c r="HZ31" t="s">
        <v>796</v>
      </c>
      <c r="IA31" t="s">
        <v>796</v>
      </c>
      <c r="IB31" t="s">
        <v>796</v>
      </c>
      <c r="IC31" t="s">
        <v>796</v>
      </c>
      <c r="ID31" t="s">
        <v>796</v>
      </c>
      <c r="IE31" t="s">
        <v>796</v>
      </c>
      <c r="IF31" t="s">
        <v>796</v>
      </c>
      <c r="IG31" t="s">
        <v>796</v>
      </c>
      <c r="IH31" t="s">
        <v>796</v>
      </c>
      <c r="II31" t="s">
        <v>796</v>
      </c>
      <c r="IJ31" t="s">
        <v>796</v>
      </c>
      <c r="IK31" t="s">
        <v>796</v>
      </c>
      <c r="IL31" t="s">
        <v>796</v>
      </c>
      <c r="IM31" t="s">
        <v>796</v>
      </c>
      <c r="IN31" t="s">
        <v>796</v>
      </c>
      <c r="IO31" t="s">
        <v>796</v>
      </c>
      <c r="IP31" t="s">
        <v>796</v>
      </c>
      <c r="IQ31" t="s">
        <v>796</v>
      </c>
      <c r="IR31" t="s">
        <v>796</v>
      </c>
      <c r="IS31" t="s">
        <v>796</v>
      </c>
      <c r="IT31" t="s">
        <v>796</v>
      </c>
      <c r="IU31" t="s">
        <v>796</v>
      </c>
      <c r="IV31" t="s">
        <v>796</v>
      </c>
      <c r="IW31" t="s">
        <v>796</v>
      </c>
      <c r="IX31" t="s">
        <v>796</v>
      </c>
      <c r="IY31" t="s">
        <v>796</v>
      </c>
      <c r="IZ31" t="s">
        <v>796</v>
      </c>
      <c r="JA31" t="s">
        <v>796</v>
      </c>
      <c r="JB31" t="s">
        <v>796</v>
      </c>
      <c r="JC31" t="s">
        <v>796</v>
      </c>
      <c r="JD31" t="s">
        <v>796</v>
      </c>
      <c r="JE31" t="s">
        <v>796</v>
      </c>
      <c r="JF31" t="s">
        <v>796</v>
      </c>
      <c r="JG31" t="s">
        <v>796</v>
      </c>
      <c r="JH31" t="s">
        <v>796</v>
      </c>
      <c r="JI31" t="s">
        <v>796</v>
      </c>
      <c r="JJ31" t="s">
        <v>796</v>
      </c>
      <c r="JK31" t="s">
        <v>796</v>
      </c>
      <c r="JL31" t="s">
        <v>796</v>
      </c>
      <c r="JM31" t="s">
        <v>796</v>
      </c>
      <c r="JN31" t="s">
        <v>796</v>
      </c>
      <c r="JO31" t="s">
        <v>796</v>
      </c>
      <c r="JP31" t="s">
        <v>796</v>
      </c>
      <c r="JQ31" t="s">
        <v>796</v>
      </c>
      <c r="JR31" t="s">
        <v>796</v>
      </c>
      <c r="JS31" t="s">
        <v>796</v>
      </c>
      <c r="JT31" t="s">
        <v>796</v>
      </c>
      <c r="JU31" t="s">
        <v>796</v>
      </c>
      <c r="JV31" t="s">
        <v>796</v>
      </c>
      <c r="JW31" t="s">
        <v>796</v>
      </c>
      <c r="JX31" t="s">
        <v>796</v>
      </c>
      <c r="JY31" t="s">
        <v>796</v>
      </c>
      <c r="JZ31" t="s">
        <v>796</v>
      </c>
      <c r="KA31" t="s">
        <v>796</v>
      </c>
      <c r="KB31" t="s">
        <v>796</v>
      </c>
      <c r="KC31" t="s">
        <v>796</v>
      </c>
      <c r="KD31" t="s">
        <v>796</v>
      </c>
      <c r="KE31" t="s">
        <v>796</v>
      </c>
      <c r="KF31" t="s">
        <v>796</v>
      </c>
    </row>
    <row r="32" spans="1:292" x14ac:dyDescent="0.2">
      <c r="A32" t="s">
        <v>759</v>
      </c>
      <c r="B32" t="s">
        <v>7</v>
      </c>
      <c r="C32" t="s">
        <v>4</v>
      </c>
      <c r="D32" t="s">
        <v>8</v>
      </c>
      <c r="E32" s="30">
        <v>45</v>
      </c>
      <c r="F32" t="s">
        <v>91</v>
      </c>
      <c r="G32" t="s">
        <v>10</v>
      </c>
      <c r="H32" t="s">
        <v>22</v>
      </c>
      <c r="I32" t="s">
        <v>80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5</v>
      </c>
      <c r="S32" t="s">
        <v>4</v>
      </c>
      <c r="T32" t="s">
        <v>3</v>
      </c>
      <c r="U32" t="s">
        <v>4</v>
      </c>
      <c r="V32" t="s">
        <v>5</v>
      </c>
      <c r="W32" t="s">
        <v>26</v>
      </c>
      <c r="X32" t="s">
        <v>41</v>
      </c>
      <c r="Y32" t="s">
        <v>5</v>
      </c>
      <c r="Z32" t="s">
        <v>39</v>
      </c>
      <c r="AA32" t="s">
        <v>4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5</v>
      </c>
      <c r="AM32" t="s">
        <v>4</v>
      </c>
      <c r="AN32" t="s">
        <v>4</v>
      </c>
      <c r="AO32" t="s">
        <v>4</v>
      </c>
      <c r="AP32" t="s">
        <v>4</v>
      </c>
      <c r="AQ32" t="s">
        <v>4</v>
      </c>
      <c r="AR32" t="s">
        <v>4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  <c r="AY32" t="s">
        <v>2</v>
      </c>
      <c r="AZ32" t="s">
        <v>2</v>
      </c>
      <c r="BA32" t="s">
        <v>2</v>
      </c>
      <c r="BB32" t="s">
        <v>2</v>
      </c>
      <c r="BC32" t="s">
        <v>2</v>
      </c>
      <c r="BD32" t="s">
        <v>2</v>
      </c>
      <c r="BE32" t="s">
        <v>2</v>
      </c>
      <c r="BF32" t="s">
        <v>2</v>
      </c>
      <c r="BG32" t="s">
        <v>2</v>
      </c>
      <c r="BH32" t="s">
        <v>2</v>
      </c>
      <c r="BI32" t="s">
        <v>2</v>
      </c>
      <c r="BJ32" t="s">
        <v>2</v>
      </c>
      <c r="BK32" t="s">
        <v>2</v>
      </c>
      <c r="BL32" t="s">
        <v>2</v>
      </c>
      <c r="BM32" t="s">
        <v>2</v>
      </c>
      <c r="BN32" t="s">
        <v>2</v>
      </c>
      <c r="BO32" t="s">
        <v>2</v>
      </c>
      <c r="BP32" t="s">
        <v>2</v>
      </c>
      <c r="BQ32" t="s">
        <v>2</v>
      </c>
      <c r="BR32" t="s">
        <v>2</v>
      </c>
      <c r="BS32" t="s">
        <v>2</v>
      </c>
      <c r="BT32" t="s">
        <v>2</v>
      </c>
      <c r="BU32" t="s">
        <v>2</v>
      </c>
      <c r="BV32" t="s">
        <v>2</v>
      </c>
      <c r="BW32" t="s">
        <v>2</v>
      </c>
      <c r="BX32" t="s">
        <v>2</v>
      </c>
      <c r="BY32" t="s">
        <v>2</v>
      </c>
      <c r="BZ32" t="s">
        <v>2</v>
      </c>
      <c r="CA32" t="s">
        <v>2</v>
      </c>
      <c r="CB32" t="s">
        <v>2</v>
      </c>
      <c r="CC32" t="s">
        <v>2</v>
      </c>
      <c r="CD32" t="s">
        <v>2</v>
      </c>
      <c r="CE32" t="s">
        <v>2</v>
      </c>
      <c r="CF32" t="s">
        <v>2</v>
      </c>
      <c r="CG32" t="s">
        <v>2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7</v>
      </c>
      <c r="CV32" t="s">
        <v>4</v>
      </c>
      <c r="CW32" s="30">
        <v>46</v>
      </c>
      <c r="CX32" t="s">
        <v>91</v>
      </c>
      <c r="CY32" t="s">
        <v>4</v>
      </c>
      <c r="CZ32" t="s">
        <v>4</v>
      </c>
      <c r="DA32" t="s">
        <v>4</v>
      </c>
      <c r="DB32" t="s">
        <v>4</v>
      </c>
      <c r="DC32" t="s">
        <v>4</v>
      </c>
      <c r="DD32" t="s">
        <v>4</v>
      </c>
      <c r="DE32" t="s">
        <v>4</v>
      </c>
      <c r="DF32" t="s">
        <v>4</v>
      </c>
      <c r="DG32" t="s">
        <v>5</v>
      </c>
      <c r="DH32" t="s">
        <v>4</v>
      </c>
      <c r="DI32" t="s">
        <v>3</v>
      </c>
      <c r="DJ32" t="s">
        <v>4</v>
      </c>
      <c r="DK32" t="s">
        <v>4</v>
      </c>
      <c r="DL32" t="s">
        <v>17</v>
      </c>
      <c r="DM32" t="s">
        <v>2</v>
      </c>
      <c r="DN32" t="s">
        <v>5</v>
      </c>
      <c r="DO32" t="s">
        <v>108</v>
      </c>
      <c r="DP32" t="s">
        <v>4</v>
      </c>
      <c r="DQ32" t="s">
        <v>4</v>
      </c>
      <c r="DR32" t="s">
        <v>4</v>
      </c>
      <c r="DS32" t="s">
        <v>4</v>
      </c>
      <c r="DT32" t="s">
        <v>4</v>
      </c>
      <c r="DU32" t="s">
        <v>4</v>
      </c>
      <c r="DV32" t="s">
        <v>5</v>
      </c>
      <c r="DW32" t="s">
        <v>4</v>
      </c>
      <c r="DX32" t="s">
        <v>4</v>
      </c>
      <c r="DY32" t="s">
        <v>4</v>
      </c>
      <c r="DZ32" t="s">
        <v>4</v>
      </c>
      <c r="EA32" t="s">
        <v>4</v>
      </c>
      <c r="EB32" t="s">
        <v>4</v>
      </c>
      <c r="EC32" t="s">
        <v>4</v>
      </c>
      <c r="ED32" t="s">
        <v>4</v>
      </c>
      <c r="EE32" t="s">
        <v>4</v>
      </c>
      <c r="EF32" t="s">
        <v>4</v>
      </c>
      <c r="EG32" t="s">
        <v>4</v>
      </c>
      <c r="EH32" t="s">
        <v>2</v>
      </c>
      <c r="EI32" t="s">
        <v>2</v>
      </c>
      <c r="EJ32" t="s">
        <v>2</v>
      </c>
      <c r="EK32" t="s">
        <v>2</v>
      </c>
      <c r="EL32" t="s">
        <v>2</v>
      </c>
      <c r="EM32" t="s">
        <v>2</v>
      </c>
      <c r="EN32" t="s">
        <v>2</v>
      </c>
      <c r="EO32" t="s">
        <v>2</v>
      </c>
      <c r="EP32" t="s">
        <v>2</v>
      </c>
      <c r="EQ32" t="s">
        <v>2</v>
      </c>
      <c r="ER32" t="s">
        <v>2</v>
      </c>
      <c r="ES32" t="s">
        <v>2</v>
      </c>
      <c r="ET32" t="s">
        <v>2</v>
      </c>
      <c r="EU32" t="s">
        <v>2</v>
      </c>
      <c r="EV32" t="s">
        <v>2</v>
      </c>
      <c r="EW32" t="s">
        <v>2</v>
      </c>
      <c r="EX32" t="s">
        <v>2</v>
      </c>
      <c r="EY32" t="s">
        <v>2</v>
      </c>
      <c r="EZ32" t="s">
        <v>2</v>
      </c>
      <c r="FA32" t="s">
        <v>2</v>
      </c>
      <c r="FB32" t="s">
        <v>2</v>
      </c>
      <c r="FC32" t="s">
        <v>2</v>
      </c>
      <c r="FD32" t="s">
        <v>2</v>
      </c>
      <c r="FE32" t="s">
        <v>2</v>
      </c>
      <c r="FF32" t="s">
        <v>2</v>
      </c>
      <c r="FG32" t="s">
        <v>2</v>
      </c>
      <c r="FH32" t="s">
        <v>2</v>
      </c>
      <c r="FI32" t="s">
        <v>2</v>
      </c>
      <c r="FJ32" t="s">
        <v>2</v>
      </c>
      <c r="FK32" t="s">
        <v>2</v>
      </c>
      <c r="FL32" t="s">
        <v>2</v>
      </c>
      <c r="FM32" t="s">
        <v>2</v>
      </c>
      <c r="FN32" t="s">
        <v>2</v>
      </c>
      <c r="FO32" t="s">
        <v>2</v>
      </c>
      <c r="FP32" t="s">
        <v>2</v>
      </c>
      <c r="FQ32" t="s">
        <v>2</v>
      </c>
      <c r="FR32" t="s">
        <v>2</v>
      </c>
      <c r="FS32" t="s">
        <v>2</v>
      </c>
      <c r="FT32" t="s">
        <v>2</v>
      </c>
      <c r="FU32" t="s">
        <v>2</v>
      </c>
      <c r="FV32" t="s">
        <v>2</v>
      </c>
      <c r="FW32" t="s">
        <v>2</v>
      </c>
      <c r="FX32" t="s">
        <v>2</v>
      </c>
      <c r="FY32" t="s">
        <v>2</v>
      </c>
      <c r="FZ32" t="s">
        <v>2</v>
      </c>
      <c r="GA32" t="s">
        <v>2</v>
      </c>
      <c r="GB32" t="s">
        <v>2</v>
      </c>
      <c r="GC32" t="s">
        <v>2</v>
      </c>
      <c r="GD32" t="s">
        <v>2</v>
      </c>
      <c r="GE32" t="s">
        <v>2</v>
      </c>
      <c r="GF32" t="s">
        <v>2</v>
      </c>
      <c r="GG32" t="s">
        <v>2</v>
      </c>
      <c r="GH32" t="s">
        <v>2</v>
      </c>
      <c r="GI32" t="s">
        <v>2</v>
      </c>
      <c r="GJ32" t="s">
        <v>2</v>
      </c>
      <c r="GK32" t="s">
        <v>2</v>
      </c>
      <c r="GL32" t="s">
        <v>2</v>
      </c>
      <c r="GM32" t="s">
        <v>2</v>
      </c>
      <c r="GN32" t="s">
        <v>796</v>
      </c>
      <c r="GO32" t="s">
        <v>796</v>
      </c>
      <c r="GP32" t="s">
        <v>796</v>
      </c>
      <c r="GQ32" t="s">
        <v>796</v>
      </c>
      <c r="GR32" t="s">
        <v>796</v>
      </c>
      <c r="GS32" t="s">
        <v>796</v>
      </c>
      <c r="GT32" t="s">
        <v>796</v>
      </c>
      <c r="GU32" t="s">
        <v>796</v>
      </c>
      <c r="GV32" t="s">
        <v>796</v>
      </c>
      <c r="GW32" t="s">
        <v>796</v>
      </c>
      <c r="GX32" t="s">
        <v>796</v>
      </c>
      <c r="GY32" t="s">
        <v>796</v>
      </c>
      <c r="GZ32" t="s">
        <v>796</v>
      </c>
      <c r="HA32" t="s">
        <v>796</v>
      </c>
      <c r="HB32" t="s">
        <v>796</v>
      </c>
      <c r="HC32" t="s">
        <v>796</v>
      </c>
      <c r="HD32" t="s">
        <v>796</v>
      </c>
      <c r="HE32" t="s">
        <v>796</v>
      </c>
      <c r="HF32" t="s">
        <v>796</v>
      </c>
      <c r="HG32" t="s">
        <v>796</v>
      </c>
      <c r="HH32" t="s">
        <v>796</v>
      </c>
      <c r="HI32" t="s">
        <v>796</v>
      </c>
      <c r="HJ32" t="s">
        <v>796</v>
      </c>
      <c r="HK32" t="s">
        <v>796</v>
      </c>
      <c r="HL32" t="s">
        <v>796</v>
      </c>
      <c r="HM32" t="s">
        <v>796</v>
      </c>
      <c r="HN32" t="s">
        <v>796</v>
      </c>
      <c r="HO32" t="s">
        <v>796</v>
      </c>
      <c r="HP32" t="s">
        <v>796</v>
      </c>
      <c r="HQ32" t="s">
        <v>796</v>
      </c>
      <c r="HR32" t="s">
        <v>796</v>
      </c>
      <c r="HS32" t="s">
        <v>796</v>
      </c>
      <c r="HT32" t="s">
        <v>796</v>
      </c>
      <c r="HU32" t="s">
        <v>796</v>
      </c>
      <c r="HV32" t="s">
        <v>796</v>
      </c>
      <c r="HW32" t="s">
        <v>796</v>
      </c>
      <c r="HX32" t="s">
        <v>796</v>
      </c>
      <c r="HY32" t="s">
        <v>796</v>
      </c>
      <c r="HZ32" t="s">
        <v>796</v>
      </c>
      <c r="IA32" t="s">
        <v>796</v>
      </c>
      <c r="IB32" t="s">
        <v>796</v>
      </c>
      <c r="IC32" t="s">
        <v>796</v>
      </c>
      <c r="ID32" t="s">
        <v>796</v>
      </c>
      <c r="IE32" t="s">
        <v>796</v>
      </c>
      <c r="IF32" t="s">
        <v>796</v>
      </c>
      <c r="IG32" t="s">
        <v>796</v>
      </c>
      <c r="IH32" t="s">
        <v>796</v>
      </c>
      <c r="II32" t="s">
        <v>796</v>
      </c>
      <c r="IJ32" t="s">
        <v>796</v>
      </c>
      <c r="IK32" t="s">
        <v>796</v>
      </c>
      <c r="IL32" t="s">
        <v>796</v>
      </c>
      <c r="IM32" t="s">
        <v>796</v>
      </c>
      <c r="IN32" t="s">
        <v>796</v>
      </c>
      <c r="IO32" t="s">
        <v>796</v>
      </c>
      <c r="IP32" t="s">
        <v>796</v>
      </c>
      <c r="IQ32" t="s">
        <v>796</v>
      </c>
      <c r="IR32" t="s">
        <v>796</v>
      </c>
      <c r="IS32" t="s">
        <v>796</v>
      </c>
      <c r="IT32" t="s">
        <v>796</v>
      </c>
      <c r="IU32" t="s">
        <v>796</v>
      </c>
      <c r="IV32" t="s">
        <v>796</v>
      </c>
      <c r="IW32" t="s">
        <v>796</v>
      </c>
      <c r="IX32" t="s">
        <v>796</v>
      </c>
      <c r="IY32" t="s">
        <v>796</v>
      </c>
      <c r="IZ32" t="s">
        <v>796</v>
      </c>
      <c r="JA32" t="s">
        <v>796</v>
      </c>
      <c r="JB32" t="s">
        <v>796</v>
      </c>
      <c r="JC32" t="s">
        <v>796</v>
      </c>
      <c r="JD32" t="s">
        <v>796</v>
      </c>
      <c r="JE32" t="s">
        <v>796</v>
      </c>
      <c r="JF32" t="s">
        <v>796</v>
      </c>
      <c r="JG32" t="s">
        <v>796</v>
      </c>
      <c r="JH32" t="s">
        <v>796</v>
      </c>
      <c r="JI32" t="s">
        <v>796</v>
      </c>
      <c r="JJ32" t="s">
        <v>796</v>
      </c>
      <c r="JK32" t="s">
        <v>796</v>
      </c>
      <c r="JL32" t="s">
        <v>796</v>
      </c>
      <c r="JM32" t="s">
        <v>796</v>
      </c>
      <c r="JN32" t="s">
        <v>796</v>
      </c>
      <c r="JO32" t="s">
        <v>796</v>
      </c>
      <c r="JP32" t="s">
        <v>796</v>
      </c>
      <c r="JQ32" t="s">
        <v>796</v>
      </c>
      <c r="JR32" t="s">
        <v>796</v>
      </c>
      <c r="JS32" t="s">
        <v>796</v>
      </c>
      <c r="JT32" t="s">
        <v>796</v>
      </c>
      <c r="JU32" t="s">
        <v>796</v>
      </c>
      <c r="JV32" t="s">
        <v>796</v>
      </c>
      <c r="JW32" t="s">
        <v>796</v>
      </c>
      <c r="JX32" t="s">
        <v>796</v>
      </c>
      <c r="JY32" t="s">
        <v>796</v>
      </c>
      <c r="JZ32" t="s">
        <v>796</v>
      </c>
      <c r="KA32" t="s">
        <v>796</v>
      </c>
      <c r="KB32" t="s">
        <v>796</v>
      </c>
      <c r="KC32" t="s">
        <v>796</v>
      </c>
      <c r="KD32" t="s">
        <v>796</v>
      </c>
      <c r="KE32" t="s">
        <v>796</v>
      </c>
      <c r="KF32" t="s">
        <v>796</v>
      </c>
    </row>
    <row r="33" spans="1:294" x14ac:dyDescent="0.2">
      <c r="A33" t="s">
        <v>760</v>
      </c>
      <c r="B33" t="s">
        <v>7</v>
      </c>
      <c r="C33" t="s">
        <v>4</v>
      </c>
      <c r="D33" t="s">
        <v>19</v>
      </c>
      <c r="E33" s="30">
        <v>60</v>
      </c>
      <c r="F33" t="s">
        <v>20</v>
      </c>
      <c r="G33" t="s">
        <v>10</v>
      </c>
      <c r="H33" t="s">
        <v>40</v>
      </c>
      <c r="I33" t="s">
        <v>80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5</v>
      </c>
      <c r="Q33" t="s">
        <v>4</v>
      </c>
      <c r="R33" t="s">
        <v>5</v>
      </c>
      <c r="S33" t="s">
        <v>4</v>
      </c>
      <c r="T33" t="s">
        <v>3</v>
      </c>
      <c r="U33" t="s">
        <v>4</v>
      </c>
      <c r="V33" t="s">
        <v>5</v>
      </c>
      <c r="W33" t="s">
        <v>17</v>
      </c>
      <c r="X33" t="s">
        <v>2</v>
      </c>
      <c r="Y33" t="s">
        <v>5</v>
      </c>
      <c r="Z33" t="s">
        <v>6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5</v>
      </c>
      <c r="AI33" t="s">
        <v>4</v>
      </c>
      <c r="AJ33" t="s">
        <v>4</v>
      </c>
      <c r="AK33" t="s">
        <v>4</v>
      </c>
      <c r="AL33" t="s">
        <v>5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  <c r="AR33" t="s">
        <v>4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  <c r="AY33" t="s">
        <v>2</v>
      </c>
      <c r="AZ33" t="s">
        <v>2</v>
      </c>
      <c r="BA33" t="s">
        <v>2</v>
      </c>
      <c r="BB33" t="s">
        <v>2</v>
      </c>
      <c r="BC33" t="s">
        <v>2</v>
      </c>
      <c r="BD33" t="s">
        <v>2</v>
      </c>
      <c r="BE33" t="s">
        <v>2</v>
      </c>
      <c r="BF33" t="s">
        <v>2</v>
      </c>
      <c r="BG33" t="s">
        <v>2</v>
      </c>
      <c r="BH33" t="s">
        <v>2</v>
      </c>
      <c r="BI33" t="s">
        <v>2</v>
      </c>
      <c r="BJ33" t="s">
        <v>2</v>
      </c>
      <c r="BK33" t="s">
        <v>5</v>
      </c>
      <c r="BL33" t="s">
        <v>4</v>
      </c>
      <c r="BM33" t="s">
        <v>4</v>
      </c>
      <c r="BN33" t="s">
        <v>4</v>
      </c>
      <c r="BO33" t="s">
        <v>4</v>
      </c>
      <c r="BP33" t="s">
        <v>2</v>
      </c>
      <c r="BQ33" t="s">
        <v>2</v>
      </c>
      <c r="BR33" t="s">
        <v>2</v>
      </c>
      <c r="BS33" t="s">
        <v>2</v>
      </c>
      <c r="BT33" t="s">
        <v>2</v>
      </c>
      <c r="BU33" t="s">
        <v>2</v>
      </c>
      <c r="BV33" t="s">
        <v>2</v>
      </c>
      <c r="BW33" t="s">
        <v>2</v>
      </c>
      <c r="BX33" t="s">
        <v>2</v>
      </c>
      <c r="BY33" t="s">
        <v>2</v>
      </c>
      <c r="BZ33" t="s">
        <v>2</v>
      </c>
      <c r="CA33" t="s">
        <v>2</v>
      </c>
      <c r="CB33" t="s">
        <v>2</v>
      </c>
      <c r="CC33" t="s">
        <v>2</v>
      </c>
      <c r="CD33" t="s">
        <v>2</v>
      </c>
      <c r="CE33" t="s">
        <v>2</v>
      </c>
      <c r="CF33" t="s">
        <v>2</v>
      </c>
      <c r="CG33" t="s">
        <v>2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7</v>
      </c>
      <c r="CV33" t="s">
        <v>4</v>
      </c>
      <c r="CW33" s="30">
        <v>62</v>
      </c>
      <c r="CX33" t="s">
        <v>20</v>
      </c>
      <c r="CY33" t="s">
        <v>4</v>
      </c>
      <c r="CZ33" t="s">
        <v>4</v>
      </c>
      <c r="DA33" t="s">
        <v>4</v>
      </c>
      <c r="DB33" t="s">
        <v>4</v>
      </c>
      <c r="DC33" t="s">
        <v>4</v>
      </c>
      <c r="DD33" t="s">
        <v>4</v>
      </c>
      <c r="DE33" t="s">
        <v>5</v>
      </c>
      <c r="DF33" t="s">
        <v>4</v>
      </c>
      <c r="DG33" t="s">
        <v>5</v>
      </c>
      <c r="DH33" t="s">
        <v>4</v>
      </c>
      <c r="DI33" t="s">
        <v>3</v>
      </c>
      <c r="DJ33" t="s">
        <v>4</v>
      </c>
      <c r="DK33" t="s">
        <v>4</v>
      </c>
      <c r="DL33" t="s">
        <v>17</v>
      </c>
      <c r="DM33" t="s">
        <v>2</v>
      </c>
      <c r="DN33" t="s">
        <v>5</v>
      </c>
      <c r="DO33" t="s">
        <v>523</v>
      </c>
      <c r="DP33" t="s">
        <v>4</v>
      </c>
      <c r="DQ33" t="s">
        <v>4</v>
      </c>
      <c r="DR33" t="s">
        <v>4</v>
      </c>
      <c r="DS33" t="s">
        <v>4</v>
      </c>
      <c r="DT33" t="s">
        <v>4</v>
      </c>
      <c r="DU33" t="s">
        <v>4</v>
      </c>
      <c r="DV33" t="s">
        <v>5</v>
      </c>
      <c r="DW33" t="s">
        <v>5</v>
      </c>
      <c r="DX33" t="s">
        <v>4</v>
      </c>
      <c r="DY33" t="s">
        <v>4</v>
      </c>
      <c r="DZ33" t="s">
        <v>4</v>
      </c>
      <c r="EA33" t="s">
        <v>4</v>
      </c>
      <c r="EB33" t="s">
        <v>4</v>
      </c>
      <c r="EC33" t="s">
        <v>4</v>
      </c>
      <c r="ED33" t="s">
        <v>4</v>
      </c>
      <c r="EE33" t="s">
        <v>4</v>
      </c>
      <c r="EF33" t="s">
        <v>4</v>
      </c>
      <c r="EG33" t="s">
        <v>4</v>
      </c>
      <c r="EH33" t="s">
        <v>2</v>
      </c>
      <c r="EI33" t="s">
        <v>2</v>
      </c>
      <c r="EJ33" t="s">
        <v>2</v>
      </c>
      <c r="EK33" t="s">
        <v>2</v>
      </c>
      <c r="EL33" t="s">
        <v>2</v>
      </c>
      <c r="EM33" t="s">
        <v>2</v>
      </c>
      <c r="EN33" t="s">
        <v>2</v>
      </c>
      <c r="EO33" t="s">
        <v>2</v>
      </c>
      <c r="EP33" t="s">
        <v>2</v>
      </c>
      <c r="EQ33" t="s">
        <v>2</v>
      </c>
      <c r="ER33" t="s">
        <v>2</v>
      </c>
      <c r="ES33" t="s">
        <v>2</v>
      </c>
      <c r="ET33" t="s">
        <v>2</v>
      </c>
      <c r="EU33" t="s">
        <v>2</v>
      </c>
      <c r="EV33" t="s">
        <v>2</v>
      </c>
      <c r="EW33" t="s">
        <v>2</v>
      </c>
      <c r="EX33" t="s">
        <v>2</v>
      </c>
      <c r="EY33" t="s">
        <v>2</v>
      </c>
      <c r="EZ33" t="s">
        <v>5</v>
      </c>
      <c r="FA33" t="s">
        <v>4</v>
      </c>
      <c r="FB33" t="s">
        <v>4</v>
      </c>
      <c r="FC33" t="s">
        <v>4</v>
      </c>
      <c r="FD33" t="s">
        <v>4</v>
      </c>
      <c r="FE33" t="s">
        <v>2</v>
      </c>
      <c r="FF33" t="s">
        <v>2</v>
      </c>
      <c r="FG33" t="s">
        <v>2</v>
      </c>
      <c r="FH33" t="s">
        <v>2</v>
      </c>
      <c r="FI33" t="s">
        <v>2</v>
      </c>
      <c r="FJ33" t="s">
        <v>2</v>
      </c>
      <c r="FK33" t="s">
        <v>2</v>
      </c>
      <c r="FL33" t="s">
        <v>2</v>
      </c>
      <c r="FM33" t="s">
        <v>2</v>
      </c>
      <c r="FN33" t="s">
        <v>2</v>
      </c>
      <c r="FO33" t="s">
        <v>2</v>
      </c>
      <c r="FP33" t="s">
        <v>2</v>
      </c>
      <c r="FQ33" t="s">
        <v>2</v>
      </c>
      <c r="FR33" t="s">
        <v>2</v>
      </c>
      <c r="FS33" t="s">
        <v>2</v>
      </c>
      <c r="FT33" t="s">
        <v>2</v>
      </c>
      <c r="FU33" t="s">
        <v>2</v>
      </c>
      <c r="FV33" t="s">
        <v>2</v>
      </c>
      <c r="FW33" t="s">
        <v>2</v>
      </c>
      <c r="FX33" t="s">
        <v>2</v>
      </c>
      <c r="FY33" t="s">
        <v>2</v>
      </c>
      <c r="FZ33" t="s">
        <v>2</v>
      </c>
      <c r="GA33" t="s">
        <v>2</v>
      </c>
      <c r="GB33" t="s">
        <v>2</v>
      </c>
      <c r="GC33" t="s">
        <v>2</v>
      </c>
      <c r="GD33" t="s">
        <v>2</v>
      </c>
      <c r="GE33" t="s">
        <v>2</v>
      </c>
      <c r="GF33" t="s">
        <v>2</v>
      </c>
      <c r="GG33" t="s">
        <v>2</v>
      </c>
      <c r="GH33" t="s">
        <v>2</v>
      </c>
      <c r="GI33" t="s">
        <v>2</v>
      </c>
      <c r="GJ33" t="s">
        <v>2</v>
      </c>
      <c r="GK33" t="s">
        <v>2</v>
      </c>
      <c r="GL33" t="s">
        <v>2</v>
      </c>
      <c r="GM33" t="s">
        <v>2</v>
      </c>
      <c r="GN33" t="s">
        <v>796</v>
      </c>
      <c r="GO33" t="s">
        <v>796</v>
      </c>
      <c r="GP33" t="s">
        <v>796</v>
      </c>
      <c r="GQ33" t="s">
        <v>796</v>
      </c>
      <c r="GR33" t="s">
        <v>796</v>
      </c>
      <c r="GS33" t="s">
        <v>796</v>
      </c>
      <c r="GT33" t="s">
        <v>796</v>
      </c>
      <c r="GU33" t="s">
        <v>796</v>
      </c>
      <c r="GV33" t="s">
        <v>796</v>
      </c>
      <c r="GW33" t="s">
        <v>796</v>
      </c>
      <c r="GX33" t="s">
        <v>796</v>
      </c>
      <c r="GY33" t="s">
        <v>796</v>
      </c>
      <c r="GZ33" t="s">
        <v>796</v>
      </c>
      <c r="HA33" t="s">
        <v>796</v>
      </c>
      <c r="HB33" t="s">
        <v>796</v>
      </c>
      <c r="HC33" t="s">
        <v>796</v>
      </c>
      <c r="HD33" t="s">
        <v>796</v>
      </c>
      <c r="HE33" t="s">
        <v>796</v>
      </c>
      <c r="HF33" t="s">
        <v>796</v>
      </c>
      <c r="HG33" t="s">
        <v>796</v>
      </c>
      <c r="HH33" t="s">
        <v>796</v>
      </c>
      <c r="HI33" t="s">
        <v>796</v>
      </c>
      <c r="HJ33" t="s">
        <v>796</v>
      </c>
      <c r="HK33" t="s">
        <v>796</v>
      </c>
      <c r="HL33" t="s">
        <v>796</v>
      </c>
      <c r="HM33" t="s">
        <v>796</v>
      </c>
      <c r="HN33" t="s">
        <v>796</v>
      </c>
      <c r="HO33" t="s">
        <v>796</v>
      </c>
      <c r="HP33" t="s">
        <v>796</v>
      </c>
      <c r="HQ33" t="s">
        <v>796</v>
      </c>
      <c r="HR33" t="s">
        <v>796</v>
      </c>
      <c r="HS33" t="s">
        <v>796</v>
      </c>
      <c r="HT33" t="s">
        <v>796</v>
      </c>
      <c r="HU33" t="s">
        <v>796</v>
      </c>
      <c r="HV33" t="s">
        <v>796</v>
      </c>
      <c r="HW33" t="s">
        <v>796</v>
      </c>
      <c r="HX33" t="s">
        <v>796</v>
      </c>
      <c r="HY33" t="s">
        <v>796</v>
      </c>
      <c r="HZ33" t="s">
        <v>796</v>
      </c>
      <c r="IA33" t="s">
        <v>796</v>
      </c>
      <c r="IB33" t="s">
        <v>796</v>
      </c>
      <c r="IC33" t="s">
        <v>796</v>
      </c>
      <c r="ID33" t="s">
        <v>796</v>
      </c>
      <c r="IE33" t="s">
        <v>796</v>
      </c>
      <c r="IF33" t="s">
        <v>796</v>
      </c>
      <c r="IG33" t="s">
        <v>796</v>
      </c>
      <c r="IH33" t="s">
        <v>796</v>
      </c>
      <c r="II33" t="s">
        <v>796</v>
      </c>
      <c r="IJ33" t="s">
        <v>796</v>
      </c>
      <c r="IK33" t="s">
        <v>796</v>
      </c>
      <c r="IL33" t="s">
        <v>796</v>
      </c>
      <c r="IM33" t="s">
        <v>796</v>
      </c>
      <c r="IN33" t="s">
        <v>796</v>
      </c>
      <c r="IO33" t="s">
        <v>796</v>
      </c>
      <c r="IP33" t="s">
        <v>796</v>
      </c>
      <c r="IQ33" t="s">
        <v>796</v>
      </c>
      <c r="IR33" t="s">
        <v>796</v>
      </c>
      <c r="IS33" t="s">
        <v>796</v>
      </c>
      <c r="IT33" t="s">
        <v>796</v>
      </c>
      <c r="IU33" t="s">
        <v>796</v>
      </c>
      <c r="IV33" t="s">
        <v>796</v>
      </c>
      <c r="IW33" t="s">
        <v>796</v>
      </c>
      <c r="IX33" t="s">
        <v>796</v>
      </c>
      <c r="IY33" t="s">
        <v>796</v>
      </c>
      <c r="IZ33" t="s">
        <v>796</v>
      </c>
      <c r="JA33" t="s">
        <v>796</v>
      </c>
      <c r="JB33" t="s">
        <v>796</v>
      </c>
      <c r="JC33" t="s">
        <v>796</v>
      </c>
      <c r="JD33" t="s">
        <v>796</v>
      </c>
      <c r="JE33" t="s">
        <v>796</v>
      </c>
      <c r="JF33" t="s">
        <v>796</v>
      </c>
      <c r="JG33" t="s">
        <v>796</v>
      </c>
      <c r="JH33" t="s">
        <v>796</v>
      </c>
      <c r="JI33" t="s">
        <v>796</v>
      </c>
      <c r="JJ33" t="s">
        <v>796</v>
      </c>
      <c r="JK33" t="s">
        <v>796</v>
      </c>
      <c r="JL33" t="s">
        <v>796</v>
      </c>
      <c r="JM33" t="s">
        <v>796</v>
      </c>
      <c r="JN33" t="s">
        <v>796</v>
      </c>
      <c r="JO33" t="s">
        <v>796</v>
      </c>
      <c r="JP33" t="s">
        <v>796</v>
      </c>
      <c r="JQ33" t="s">
        <v>796</v>
      </c>
      <c r="JR33" t="s">
        <v>796</v>
      </c>
      <c r="JS33" t="s">
        <v>796</v>
      </c>
      <c r="JT33" t="s">
        <v>796</v>
      </c>
      <c r="JU33" t="s">
        <v>796</v>
      </c>
      <c r="JV33" t="s">
        <v>796</v>
      </c>
      <c r="JW33" t="s">
        <v>796</v>
      </c>
      <c r="JX33" t="s">
        <v>796</v>
      </c>
      <c r="JY33" t="s">
        <v>796</v>
      </c>
      <c r="JZ33" t="s">
        <v>796</v>
      </c>
      <c r="KA33" t="s">
        <v>796</v>
      </c>
      <c r="KB33" t="s">
        <v>796</v>
      </c>
      <c r="KC33" t="s">
        <v>796</v>
      </c>
      <c r="KD33" t="s">
        <v>796</v>
      </c>
      <c r="KE33" t="s">
        <v>796</v>
      </c>
      <c r="KF33" t="s">
        <v>796</v>
      </c>
    </row>
    <row r="34" spans="1:294" x14ac:dyDescent="0.2">
      <c r="A34" t="s">
        <v>761</v>
      </c>
      <c r="B34" t="s">
        <v>7</v>
      </c>
      <c r="C34" t="s">
        <v>4</v>
      </c>
      <c r="D34" t="s">
        <v>19</v>
      </c>
      <c r="E34" s="30">
        <v>53</v>
      </c>
      <c r="F34" t="s">
        <v>91</v>
      </c>
      <c r="G34" t="s">
        <v>50</v>
      </c>
      <c r="H34" t="s">
        <v>40</v>
      </c>
      <c r="I34" t="s">
        <v>80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5</v>
      </c>
      <c r="S34" t="s">
        <v>4</v>
      </c>
      <c r="T34" t="s">
        <v>3</v>
      </c>
      <c r="U34" t="s">
        <v>4</v>
      </c>
      <c r="V34" t="s">
        <v>5</v>
      </c>
      <c r="W34" t="s">
        <v>77</v>
      </c>
      <c r="X34" t="s">
        <v>54</v>
      </c>
      <c r="Y34" t="s">
        <v>5</v>
      </c>
      <c r="Z34" t="s">
        <v>6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5</v>
      </c>
      <c r="AI34" t="s">
        <v>4</v>
      </c>
      <c r="AJ34" t="s">
        <v>4</v>
      </c>
      <c r="AK34" t="s">
        <v>4</v>
      </c>
      <c r="AL34" t="s">
        <v>5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  <c r="AY34" t="s">
        <v>2</v>
      </c>
      <c r="AZ34" t="s">
        <v>2</v>
      </c>
      <c r="BA34" t="s">
        <v>2</v>
      </c>
      <c r="BB34" t="s">
        <v>2</v>
      </c>
      <c r="BC34" t="s">
        <v>2</v>
      </c>
      <c r="BD34" t="s">
        <v>2</v>
      </c>
      <c r="BE34" t="s">
        <v>2</v>
      </c>
      <c r="BF34" t="s">
        <v>2</v>
      </c>
      <c r="BG34" t="s">
        <v>2</v>
      </c>
      <c r="BH34" t="s">
        <v>2</v>
      </c>
      <c r="BI34" t="s">
        <v>2</v>
      </c>
      <c r="BJ34" t="s">
        <v>2</v>
      </c>
      <c r="BK34" t="s">
        <v>2</v>
      </c>
      <c r="BL34" t="s">
        <v>2</v>
      </c>
      <c r="BM34" t="s">
        <v>2</v>
      </c>
      <c r="BN34" t="s">
        <v>2</v>
      </c>
      <c r="BO34" t="s">
        <v>2</v>
      </c>
      <c r="BP34" t="s">
        <v>2</v>
      </c>
      <c r="BQ34" t="s">
        <v>2</v>
      </c>
      <c r="BR34" t="s">
        <v>2</v>
      </c>
      <c r="BS34" t="s">
        <v>2</v>
      </c>
      <c r="BT34" t="s">
        <v>2</v>
      </c>
      <c r="BU34" t="s">
        <v>2</v>
      </c>
      <c r="BV34" t="s">
        <v>2</v>
      </c>
      <c r="BW34" t="s">
        <v>2</v>
      </c>
      <c r="BX34" t="s">
        <v>2</v>
      </c>
      <c r="BY34" t="s">
        <v>2</v>
      </c>
      <c r="BZ34" t="s">
        <v>2</v>
      </c>
      <c r="CA34" t="s">
        <v>2</v>
      </c>
      <c r="CB34" t="s">
        <v>2</v>
      </c>
      <c r="CC34" t="s">
        <v>2</v>
      </c>
      <c r="CD34" t="s">
        <v>2</v>
      </c>
      <c r="CE34" t="s">
        <v>2</v>
      </c>
      <c r="CF34" t="s">
        <v>2</v>
      </c>
      <c r="CG34" t="s">
        <v>2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7</v>
      </c>
      <c r="CV34" t="s">
        <v>4</v>
      </c>
      <c r="CW34" s="30">
        <v>54</v>
      </c>
      <c r="CX34" t="s">
        <v>155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 t="s">
        <v>4</v>
      </c>
      <c r="DG34" t="s">
        <v>5</v>
      </c>
      <c r="DH34" t="s">
        <v>4</v>
      </c>
      <c r="DI34" t="s">
        <v>3</v>
      </c>
      <c r="DJ34" t="s">
        <v>4</v>
      </c>
      <c r="DK34" t="s">
        <v>4</v>
      </c>
      <c r="DL34" t="s">
        <v>17</v>
      </c>
      <c r="DM34" t="s">
        <v>2</v>
      </c>
      <c r="DN34" t="s">
        <v>5</v>
      </c>
      <c r="DO34" t="s">
        <v>523</v>
      </c>
      <c r="DP34" t="s">
        <v>4</v>
      </c>
      <c r="DQ34" t="s">
        <v>5</v>
      </c>
      <c r="DR34" t="s">
        <v>4</v>
      </c>
      <c r="DS34" t="s">
        <v>4</v>
      </c>
      <c r="DT34" t="s">
        <v>4</v>
      </c>
      <c r="DU34" t="s">
        <v>4</v>
      </c>
      <c r="DV34" t="s">
        <v>5</v>
      </c>
      <c r="DW34" t="s">
        <v>5</v>
      </c>
      <c r="DX34" t="s">
        <v>4</v>
      </c>
      <c r="DY34" t="s">
        <v>4</v>
      </c>
      <c r="DZ34" t="s">
        <v>4</v>
      </c>
      <c r="EA34" t="s">
        <v>4</v>
      </c>
      <c r="EB34" t="s">
        <v>4</v>
      </c>
      <c r="EC34" t="s">
        <v>4</v>
      </c>
      <c r="ED34" t="s">
        <v>4</v>
      </c>
      <c r="EE34" t="s">
        <v>4</v>
      </c>
      <c r="EF34" t="s">
        <v>4</v>
      </c>
      <c r="EG34" t="s">
        <v>4</v>
      </c>
      <c r="EH34" t="s">
        <v>2</v>
      </c>
      <c r="EI34" t="s">
        <v>2</v>
      </c>
      <c r="EJ34" t="s">
        <v>2</v>
      </c>
      <c r="EK34" t="s">
        <v>2</v>
      </c>
      <c r="EL34" t="s">
        <v>2</v>
      </c>
      <c r="EM34" t="s">
        <v>2</v>
      </c>
      <c r="EN34" t="s">
        <v>2</v>
      </c>
      <c r="EO34" t="s">
        <v>2</v>
      </c>
      <c r="EP34" t="s">
        <v>2</v>
      </c>
      <c r="EQ34" t="s">
        <v>2</v>
      </c>
      <c r="ER34" t="s">
        <v>2</v>
      </c>
      <c r="ES34" t="s">
        <v>2</v>
      </c>
      <c r="ET34" t="s">
        <v>2</v>
      </c>
      <c r="EU34" t="s">
        <v>2</v>
      </c>
      <c r="EV34" t="s">
        <v>2</v>
      </c>
      <c r="EW34" t="s">
        <v>2</v>
      </c>
      <c r="EX34" t="s">
        <v>2</v>
      </c>
      <c r="EY34" t="s">
        <v>2</v>
      </c>
      <c r="EZ34" t="s">
        <v>2</v>
      </c>
      <c r="FA34" t="s">
        <v>2</v>
      </c>
      <c r="FB34" t="s">
        <v>2</v>
      </c>
      <c r="FC34" t="s">
        <v>2</v>
      </c>
      <c r="FD34" t="s">
        <v>2</v>
      </c>
      <c r="FE34" t="s">
        <v>2</v>
      </c>
      <c r="FF34" t="s">
        <v>2</v>
      </c>
      <c r="FG34" t="s">
        <v>2</v>
      </c>
      <c r="FH34" t="s">
        <v>2</v>
      </c>
      <c r="FI34" t="s">
        <v>2</v>
      </c>
      <c r="FJ34" t="s">
        <v>2</v>
      </c>
      <c r="FK34" t="s">
        <v>2</v>
      </c>
      <c r="FL34" t="s">
        <v>2</v>
      </c>
      <c r="FM34" t="s">
        <v>2</v>
      </c>
      <c r="FN34" t="s">
        <v>2</v>
      </c>
      <c r="FO34" t="s">
        <v>2</v>
      </c>
      <c r="FP34" t="s">
        <v>2</v>
      </c>
      <c r="FQ34" t="s">
        <v>2</v>
      </c>
      <c r="FR34" t="s">
        <v>2</v>
      </c>
      <c r="FS34" t="s">
        <v>2</v>
      </c>
      <c r="FT34" t="s">
        <v>2</v>
      </c>
      <c r="FU34" t="s">
        <v>2</v>
      </c>
      <c r="FV34" t="s">
        <v>2</v>
      </c>
      <c r="FW34" t="s">
        <v>2</v>
      </c>
      <c r="FX34" t="s">
        <v>2</v>
      </c>
      <c r="FY34" t="s">
        <v>2</v>
      </c>
      <c r="FZ34" t="s">
        <v>2</v>
      </c>
      <c r="GA34" t="s">
        <v>2</v>
      </c>
      <c r="GB34" t="s">
        <v>2</v>
      </c>
      <c r="GC34" t="s">
        <v>2</v>
      </c>
      <c r="GD34" t="s">
        <v>2</v>
      </c>
      <c r="GE34" t="s">
        <v>2</v>
      </c>
      <c r="GF34" t="s">
        <v>2</v>
      </c>
      <c r="GG34" t="s">
        <v>2</v>
      </c>
      <c r="GH34" t="s">
        <v>2</v>
      </c>
      <c r="GI34" t="s">
        <v>2</v>
      </c>
      <c r="GJ34" t="s">
        <v>2</v>
      </c>
      <c r="GK34" t="s">
        <v>2</v>
      </c>
      <c r="GL34" t="s">
        <v>2</v>
      </c>
      <c r="GM34" t="s">
        <v>2</v>
      </c>
      <c r="GN34" t="s">
        <v>796</v>
      </c>
      <c r="GO34" t="s">
        <v>796</v>
      </c>
      <c r="GP34" t="s">
        <v>796</v>
      </c>
      <c r="GQ34" t="s">
        <v>796</v>
      </c>
      <c r="GR34" t="s">
        <v>796</v>
      </c>
      <c r="GS34" t="s">
        <v>796</v>
      </c>
      <c r="GT34" t="s">
        <v>796</v>
      </c>
      <c r="GU34" t="s">
        <v>796</v>
      </c>
      <c r="GV34" t="s">
        <v>796</v>
      </c>
      <c r="GW34" t="s">
        <v>796</v>
      </c>
      <c r="GX34" t="s">
        <v>796</v>
      </c>
      <c r="GY34" t="s">
        <v>796</v>
      </c>
      <c r="GZ34" t="s">
        <v>796</v>
      </c>
      <c r="HA34" t="s">
        <v>796</v>
      </c>
      <c r="HB34" t="s">
        <v>796</v>
      </c>
      <c r="HC34" t="s">
        <v>796</v>
      </c>
      <c r="HD34" t="s">
        <v>796</v>
      </c>
      <c r="HE34" t="s">
        <v>796</v>
      </c>
      <c r="HF34" t="s">
        <v>796</v>
      </c>
      <c r="HG34" t="s">
        <v>796</v>
      </c>
      <c r="HH34" t="s">
        <v>796</v>
      </c>
      <c r="HI34" t="s">
        <v>796</v>
      </c>
      <c r="HJ34" t="s">
        <v>796</v>
      </c>
      <c r="HK34" t="s">
        <v>796</v>
      </c>
      <c r="HL34" t="s">
        <v>796</v>
      </c>
      <c r="HM34" t="s">
        <v>796</v>
      </c>
      <c r="HN34" t="s">
        <v>796</v>
      </c>
      <c r="HO34" t="s">
        <v>796</v>
      </c>
      <c r="HP34" t="s">
        <v>796</v>
      </c>
      <c r="HQ34" t="s">
        <v>796</v>
      </c>
      <c r="HR34" t="s">
        <v>796</v>
      </c>
      <c r="HS34" t="s">
        <v>796</v>
      </c>
      <c r="HT34" t="s">
        <v>796</v>
      </c>
      <c r="HU34" t="s">
        <v>796</v>
      </c>
      <c r="HV34" t="s">
        <v>796</v>
      </c>
      <c r="HW34" t="s">
        <v>796</v>
      </c>
      <c r="HX34" t="s">
        <v>796</v>
      </c>
      <c r="HY34" t="s">
        <v>796</v>
      </c>
      <c r="HZ34" t="s">
        <v>796</v>
      </c>
      <c r="IA34" t="s">
        <v>796</v>
      </c>
      <c r="IB34" t="s">
        <v>796</v>
      </c>
      <c r="IC34" t="s">
        <v>796</v>
      </c>
      <c r="ID34" t="s">
        <v>796</v>
      </c>
      <c r="IE34" t="s">
        <v>796</v>
      </c>
      <c r="IF34" t="s">
        <v>796</v>
      </c>
      <c r="IG34" t="s">
        <v>796</v>
      </c>
      <c r="IH34" t="s">
        <v>796</v>
      </c>
      <c r="II34" t="s">
        <v>796</v>
      </c>
      <c r="IJ34" t="s">
        <v>796</v>
      </c>
      <c r="IK34" t="s">
        <v>796</v>
      </c>
      <c r="IL34" t="s">
        <v>796</v>
      </c>
      <c r="IM34" t="s">
        <v>796</v>
      </c>
      <c r="IN34" t="s">
        <v>796</v>
      </c>
      <c r="IO34" t="s">
        <v>796</v>
      </c>
      <c r="IP34" t="s">
        <v>796</v>
      </c>
      <c r="IQ34" t="s">
        <v>796</v>
      </c>
      <c r="IR34" t="s">
        <v>796</v>
      </c>
      <c r="IS34" t="s">
        <v>796</v>
      </c>
      <c r="IT34" t="s">
        <v>796</v>
      </c>
      <c r="IU34" t="s">
        <v>796</v>
      </c>
      <c r="IV34" t="s">
        <v>796</v>
      </c>
      <c r="IW34" t="s">
        <v>796</v>
      </c>
      <c r="IX34" t="s">
        <v>796</v>
      </c>
      <c r="IY34" t="s">
        <v>796</v>
      </c>
      <c r="IZ34" t="s">
        <v>796</v>
      </c>
      <c r="JA34" t="s">
        <v>796</v>
      </c>
      <c r="JB34" t="s">
        <v>796</v>
      </c>
      <c r="JC34" t="s">
        <v>796</v>
      </c>
      <c r="JD34" t="s">
        <v>796</v>
      </c>
      <c r="JE34" t="s">
        <v>796</v>
      </c>
      <c r="JF34" t="s">
        <v>796</v>
      </c>
      <c r="JG34" t="s">
        <v>796</v>
      </c>
      <c r="JH34" t="s">
        <v>796</v>
      </c>
      <c r="JI34" t="s">
        <v>796</v>
      </c>
      <c r="JJ34" t="s">
        <v>796</v>
      </c>
      <c r="JK34" t="s">
        <v>796</v>
      </c>
      <c r="JL34" t="s">
        <v>796</v>
      </c>
      <c r="JM34" t="s">
        <v>796</v>
      </c>
      <c r="JN34" t="s">
        <v>796</v>
      </c>
      <c r="JO34" t="s">
        <v>796</v>
      </c>
      <c r="JP34" t="s">
        <v>796</v>
      </c>
      <c r="JQ34" t="s">
        <v>796</v>
      </c>
      <c r="JR34" t="s">
        <v>796</v>
      </c>
      <c r="JS34" t="s">
        <v>796</v>
      </c>
      <c r="JT34" t="s">
        <v>796</v>
      </c>
      <c r="JU34" t="s">
        <v>796</v>
      </c>
      <c r="JV34" t="s">
        <v>796</v>
      </c>
      <c r="JW34" t="s">
        <v>796</v>
      </c>
      <c r="JX34" t="s">
        <v>796</v>
      </c>
      <c r="JY34" t="s">
        <v>796</v>
      </c>
      <c r="JZ34" t="s">
        <v>796</v>
      </c>
      <c r="KA34" t="s">
        <v>796</v>
      </c>
      <c r="KB34" t="s">
        <v>796</v>
      </c>
      <c r="KC34" t="s">
        <v>796</v>
      </c>
      <c r="KD34" t="s">
        <v>796</v>
      </c>
      <c r="KE34" t="s">
        <v>796</v>
      </c>
      <c r="KF34" t="s">
        <v>796</v>
      </c>
    </row>
    <row r="35" spans="1:294" x14ac:dyDescent="0.2">
      <c r="A35" t="s">
        <v>434</v>
      </c>
      <c r="B35" t="s">
        <v>7</v>
      </c>
      <c r="C35" t="s">
        <v>4</v>
      </c>
      <c r="D35" t="s">
        <v>8</v>
      </c>
      <c r="E35" s="30">
        <v>32</v>
      </c>
      <c r="F35" t="s">
        <v>9</v>
      </c>
      <c r="G35" t="s">
        <v>10</v>
      </c>
      <c r="H35" t="s">
        <v>11</v>
      </c>
      <c r="I35" t="s">
        <v>57</v>
      </c>
      <c r="J35" t="s">
        <v>4</v>
      </c>
      <c r="K35" t="s">
        <v>4</v>
      </c>
      <c r="L35" t="s">
        <v>4</v>
      </c>
      <c r="M35" t="s">
        <v>5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3</v>
      </c>
      <c r="U35" t="s">
        <v>4</v>
      </c>
      <c r="V35" t="s">
        <v>4</v>
      </c>
      <c r="W35" t="s">
        <v>17</v>
      </c>
      <c r="X35" t="s">
        <v>2</v>
      </c>
      <c r="Y35" t="s">
        <v>5</v>
      </c>
      <c r="Z35" t="s">
        <v>6</v>
      </c>
      <c r="AA35" t="s">
        <v>4</v>
      </c>
      <c r="AB35" t="s">
        <v>4</v>
      </c>
      <c r="AC35" t="s">
        <v>5</v>
      </c>
      <c r="AD35" t="s">
        <v>5</v>
      </c>
      <c r="AE35" t="s">
        <v>4</v>
      </c>
      <c r="AF35" t="s">
        <v>4</v>
      </c>
      <c r="AG35" t="s">
        <v>4</v>
      </c>
      <c r="AH35" t="s">
        <v>5</v>
      </c>
      <c r="AI35" t="s">
        <v>4</v>
      </c>
      <c r="AJ35" t="s">
        <v>5</v>
      </c>
      <c r="AK35" t="s">
        <v>4</v>
      </c>
      <c r="AL35" t="s">
        <v>4</v>
      </c>
      <c r="AM35" t="s">
        <v>4</v>
      </c>
      <c r="AN35" t="s">
        <v>4</v>
      </c>
      <c r="AO35" t="s">
        <v>4</v>
      </c>
      <c r="AP35" t="s">
        <v>4</v>
      </c>
      <c r="AQ35" t="s">
        <v>4</v>
      </c>
      <c r="AR35" t="s">
        <v>4</v>
      </c>
      <c r="AS35" t="s">
        <v>73</v>
      </c>
      <c r="AT35" t="s">
        <v>13</v>
      </c>
      <c r="AU35" t="s">
        <v>14</v>
      </c>
      <c r="AV35" t="s">
        <v>2</v>
      </c>
      <c r="AW35" t="s">
        <v>2</v>
      </c>
      <c r="AX35" t="s">
        <v>2</v>
      </c>
      <c r="AY35" t="s">
        <v>2</v>
      </c>
      <c r="AZ35" t="s">
        <v>2</v>
      </c>
      <c r="BA35" t="s">
        <v>2</v>
      </c>
      <c r="BB35" t="s">
        <v>2</v>
      </c>
      <c r="BC35" t="s">
        <v>2</v>
      </c>
      <c r="BD35" t="s">
        <v>2</v>
      </c>
      <c r="BE35" t="s">
        <v>2</v>
      </c>
      <c r="BF35" t="s">
        <v>2</v>
      </c>
      <c r="BG35" t="s">
        <v>2</v>
      </c>
      <c r="BH35" t="s">
        <v>2</v>
      </c>
      <c r="BI35" t="s">
        <v>2</v>
      </c>
      <c r="BJ35" t="s">
        <v>2</v>
      </c>
      <c r="BK35" t="s">
        <v>2</v>
      </c>
      <c r="BL35" t="s">
        <v>2</v>
      </c>
      <c r="BM35" t="s">
        <v>2</v>
      </c>
      <c r="BN35" t="s">
        <v>2</v>
      </c>
      <c r="BO35" t="s">
        <v>2</v>
      </c>
      <c r="BP35" t="s">
        <v>2</v>
      </c>
      <c r="BQ35" t="s">
        <v>2</v>
      </c>
      <c r="BR35" t="s">
        <v>2</v>
      </c>
      <c r="BS35" t="s">
        <v>2</v>
      </c>
      <c r="BT35" t="s">
        <v>2</v>
      </c>
      <c r="BU35" t="s">
        <v>2</v>
      </c>
      <c r="BV35" t="s">
        <v>2</v>
      </c>
      <c r="BW35" t="s">
        <v>2</v>
      </c>
      <c r="BX35" t="s">
        <v>2</v>
      </c>
      <c r="BY35" t="s">
        <v>2</v>
      </c>
      <c r="BZ35" t="s">
        <v>2</v>
      </c>
      <c r="CA35" t="s">
        <v>2</v>
      </c>
      <c r="CB35" t="s">
        <v>2</v>
      </c>
      <c r="CC35" t="s">
        <v>2</v>
      </c>
      <c r="CD35" t="s">
        <v>2</v>
      </c>
      <c r="CE35" t="s">
        <v>2</v>
      </c>
      <c r="CF35" t="s">
        <v>2</v>
      </c>
      <c r="CG35" t="s">
        <v>2</v>
      </c>
      <c r="CH35" t="s">
        <v>2</v>
      </c>
      <c r="CI35" t="s">
        <v>2</v>
      </c>
      <c r="CJ35" t="s">
        <v>2</v>
      </c>
      <c r="CK35" t="s">
        <v>2</v>
      </c>
      <c r="CL35" t="s">
        <v>2</v>
      </c>
      <c r="CM35" t="s">
        <v>2</v>
      </c>
      <c r="CN35" t="s">
        <v>2</v>
      </c>
      <c r="CO35" t="s">
        <v>2</v>
      </c>
      <c r="CP35" t="s">
        <v>2</v>
      </c>
      <c r="CQ35" t="s">
        <v>2</v>
      </c>
      <c r="CR35" t="s">
        <v>2</v>
      </c>
      <c r="CS35" t="s">
        <v>2</v>
      </c>
      <c r="CT35" t="s">
        <v>2</v>
      </c>
      <c r="CU35" t="s">
        <v>796</v>
      </c>
      <c r="CV35" t="s">
        <v>796</v>
      </c>
      <c r="CW35" t="s">
        <v>796</v>
      </c>
      <c r="CX35" t="s">
        <v>796</v>
      </c>
      <c r="CY35" t="s">
        <v>796</v>
      </c>
      <c r="CZ35" t="s">
        <v>796</v>
      </c>
      <c r="DA35" t="s">
        <v>796</v>
      </c>
      <c r="DB35" t="s">
        <v>796</v>
      </c>
      <c r="DC35" t="s">
        <v>796</v>
      </c>
      <c r="DD35" t="s">
        <v>796</v>
      </c>
      <c r="DE35" t="s">
        <v>796</v>
      </c>
      <c r="DF35" t="s">
        <v>796</v>
      </c>
      <c r="DG35" t="s">
        <v>796</v>
      </c>
      <c r="DH35" t="s">
        <v>796</v>
      </c>
      <c r="DI35" t="s">
        <v>796</v>
      </c>
      <c r="DJ35" t="s">
        <v>796</v>
      </c>
      <c r="DK35" t="s">
        <v>796</v>
      </c>
      <c r="DL35" t="s">
        <v>796</v>
      </c>
      <c r="DM35" t="s">
        <v>796</v>
      </c>
      <c r="DN35" t="s">
        <v>796</v>
      </c>
      <c r="DO35" t="s">
        <v>796</v>
      </c>
      <c r="DP35" t="s">
        <v>796</v>
      </c>
      <c r="DQ35" t="s">
        <v>796</v>
      </c>
      <c r="DR35" t="s">
        <v>796</v>
      </c>
      <c r="DS35" t="s">
        <v>796</v>
      </c>
      <c r="DT35" t="s">
        <v>796</v>
      </c>
      <c r="DU35" t="s">
        <v>796</v>
      </c>
      <c r="DV35" t="s">
        <v>796</v>
      </c>
      <c r="DW35" t="s">
        <v>796</v>
      </c>
      <c r="DX35" t="s">
        <v>796</v>
      </c>
      <c r="DY35" t="s">
        <v>796</v>
      </c>
      <c r="DZ35" t="s">
        <v>796</v>
      </c>
      <c r="EA35" t="s">
        <v>796</v>
      </c>
      <c r="EB35" t="s">
        <v>796</v>
      </c>
      <c r="EC35" t="s">
        <v>796</v>
      </c>
      <c r="ED35" t="s">
        <v>796</v>
      </c>
      <c r="EE35" t="s">
        <v>796</v>
      </c>
      <c r="EF35" t="s">
        <v>796</v>
      </c>
      <c r="EG35" t="s">
        <v>796</v>
      </c>
      <c r="EH35" t="s">
        <v>796</v>
      </c>
      <c r="EI35" t="s">
        <v>796</v>
      </c>
      <c r="EJ35" t="s">
        <v>796</v>
      </c>
      <c r="EK35" t="s">
        <v>796</v>
      </c>
      <c r="EL35" t="s">
        <v>796</v>
      </c>
      <c r="EM35" t="s">
        <v>796</v>
      </c>
      <c r="EN35" t="s">
        <v>796</v>
      </c>
      <c r="EO35" t="s">
        <v>796</v>
      </c>
      <c r="EP35" t="s">
        <v>796</v>
      </c>
      <c r="EQ35" t="s">
        <v>796</v>
      </c>
      <c r="ER35" t="s">
        <v>796</v>
      </c>
      <c r="ES35" t="s">
        <v>796</v>
      </c>
      <c r="ET35" t="s">
        <v>796</v>
      </c>
      <c r="EU35" t="s">
        <v>796</v>
      </c>
      <c r="EV35" t="s">
        <v>796</v>
      </c>
      <c r="EW35" t="s">
        <v>796</v>
      </c>
      <c r="EX35" t="s">
        <v>796</v>
      </c>
      <c r="EY35" t="s">
        <v>796</v>
      </c>
      <c r="EZ35" t="s">
        <v>796</v>
      </c>
      <c r="FA35" t="s">
        <v>796</v>
      </c>
      <c r="FB35" t="s">
        <v>796</v>
      </c>
      <c r="FC35" t="s">
        <v>796</v>
      </c>
      <c r="FD35" t="s">
        <v>796</v>
      </c>
      <c r="FE35" t="s">
        <v>796</v>
      </c>
      <c r="FF35" t="s">
        <v>796</v>
      </c>
      <c r="FG35" t="s">
        <v>796</v>
      </c>
      <c r="FH35" t="s">
        <v>796</v>
      </c>
      <c r="FI35" t="s">
        <v>796</v>
      </c>
      <c r="FJ35" t="s">
        <v>796</v>
      </c>
      <c r="FK35" t="s">
        <v>796</v>
      </c>
      <c r="FL35" t="s">
        <v>796</v>
      </c>
      <c r="FM35" t="s">
        <v>796</v>
      </c>
      <c r="FN35" t="s">
        <v>796</v>
      </c>
      <c r="FO35" t="s">
        <v>796</v>
      </c>
      <c r="FP35" t="s">
        <v>796</v>
      </c>
      <c r="FQ35" t="s">
        <v>796</v>
      </c>
      <c r="FR35" t="s">
        <v>796</v>
      </c>
      <c r="FS35" t="s">
        <v>796</v>
      </c>
      <c r="FT35" t="s">
        <v>796</v>
      </c>
      <c r="FU35" t="s">
        <v>796</v>
      </c>
      <c r="FV35" t="s">
        <v>796</v>
      </c>
      <c r="FW35" t="s">
        <v>796</v>
      </c>
      <c r="FX35" t="s">
        <v>796</v>
      </c>
      <c r="FY35" t="s">
        <v>796</v>
      </c>
      <c r="FZ35" t="s">
        <v>796</v>
      </c>
      <c r="GA35" t="s">
        <v>796</v>
      </c>
      <c r="GB35" t="s">
        <v>796</v>
      </c>
      <c r="GC35" t="s">
        <v>796</v>
      </c>
      <c r="GD35" t="s">
        <v>796</v>
      </c>
      <c r="GE35" t="s">
        <v>796</v>
      </c>
      <c r="GF35" t="s">
        <v>796</v>
      </c>
      <c r="GG35" t="s">
        <v>796</v>
      </c>
      <c r="GH35" t="s">
        <v>796</v>
      </c>
      <c r="GI35" t="s">
        <v>796</v>
      </c>
      <c r="GJ35" t="s">
        <v>796</v>
      </c>
      <c r="GK35" t="s">
        <v>796</v>
      </c>
      <c r="GL35" t="s">
        <v>796</v>
      </c>
      <c r="GM35" t="s">
        <v>796</v>
      </c>
      <c r="GN35" t="s">
        <v>796</v>
      </c>
      <c r="GO35" t="s">
        <v>796</v>
      </c>
      <c r="GP35" t="s">
        <v>796</v>
      </c>
      <c r="GQ35" t="s">
        <v>796</v>
      </c>
      <c r="GR35" t="s">
        <v>796</v>
      </c>
      <c r="GS35" t="s">
        <v>796</v>
      </c>
      <c r="GT35" t="s">
        <v>796</v>
      </c>
      <c r="GU35" t="s">
        <v>796</v>
      </c>
      <c r="GV35" t="s">
        <v>796</v>
      </c>
      <c r="GW35" t="s">
        <v>796</v>
      </c>
      <c r="GX35" t="s">
        <v>796</v>
      </c>
      <c r="GY35" t="s">
        <v>796</v>
      </c>
      <c r="GZ35" t="s">
        <v>796</v>
      </c>
      <c r="HA35" t="s">
        <v>796</v>
      </c>
      <c r="HB35" t="s">
        <v>796</v>
      </c>
      <c r="HC35" t="s">
        <v>796</v>
      </c>
      <c r="HD35" t="s">
        <v>796</v>
      </c>
      <c r="HE35" t="s">
        <v>796</v>
      </c>
      <c r="HF35" t="s">
        <v>796</v>
      </c>
      <c r="HG35" t="s">
        <v>796</v>
      </c>
      <c r="HH35" t="s">
        <v>796</v>
      </c>
      <c r="HI35" t="s">
        <v>796</v>
      </c>
      <c r="HJ35" t="s">
        <v>796</v>
      </c>
      <c r="HK35" t="s">
        <v>796</v>
      </c>
      <c r="HL35" t="s">
        <v>796</v>
      </c>
      <c r="HM35" t="s">
        <v>796</v>
      </c>
      <c r="HN35" t="s">
        <v>796</v>
      </c>
      <c r="HO35" t="s">
        <v>796</v>
      </c>
      <c r="HP35" t="s">
        <v>796</v>
      </c>
      <c r="HQ35" t="s">
        <v>796</v>
      </c>
      <c r="HR35" t="s">
        <v>796</v>
      </c>
      <c r="HS35" t="s">
        <v>796</v>
      </c>
      <c r="HT35" t="s">
        <v>796</v>
      </c>
      <c r="HU35" t="s">
        <v>796</v>
      </c>
      <c r="HV35" t="s">
        <v>796</v>
      </c>
      <c r="HW35" t="s">
        <v>796</v>
      </c>
      <c r="HX35" t="s">
        <v>796</v>
      </c>
      <c r="HY35" t="s">
        <v>796</v>
      </c>
      <c r="HZ35" t="s">
        <v>796</v>
      </c>
      <c r="IA35" t="s">
        <v>796</v>
      </c>
      <c r="IB35" t="s">
        <v>796</v>
      </c>
      <c r="IC35" t="s">
        <v>796</v>
      </c>
      <c r="ID35" t="s">
        <v>796</v>
      </c>
      <c r="IE35" t="s">
        <v>796</v>
      </c>
      <c r="IF35" t="s">
        <v>796</v>
      </c>
      <c r="IG35" t="s">
        <v>796</v>
      </c>
      <c r="IH35" t="s">
        <v>796</v>
      </c>
      <c r="II35" t="s">
        <v>796</v>
      </c>
      <c r="IJ35" t="s">
        <v>796</v>
      </c>
      <c r="IK35" t="s">
        <v>796</v>
      </c>
      <c r="IL35" t="s">
        <v>796</v>
      </c>
      <c r="IM35" t="s">
        <v>796</v>
      </c>
      <c r="IN35" t="s">
        <v>796</v>
      </c>
      <c r="IO35" t="s">
        <v>796</v>
      </c>
      <c r="IP35" t="s">
        <v>796</v>
      </c>
      <c r="IQ35" t="s">
        <v>796</v>
      </c>
      <c r="IR35" t="s">
        <v>796</v>
      </c>
      <c r="IS35" t="s">
        <v>796</v>
      </c>
      <c r="IT35" t="s">
        <v>796</v>
      </c>
      <c r="IU35" t="s">
        <v>796</v>
      </c>
      <c r="IV35" t="s">
        <v>796</v>
      </c>
      <c r="IW35" t="s">
        <v>796</v>
      </c>
      <c r="IX35" t="s">
        <v>796</v>
      </c>
      <c r="IY35" t="s">
        <v>796</v>
      </c>
      <c r="IZ35" t="s">
        <v>796</v>
      </c>
      <c r="JA35" t="s">
        <v>796</v>
      </c>
      <c r="JB35" t="s">
        <v>796</v>
      </c>
      <c r="JC35" t="s">
        <v>796</v>
      </c>
      <c r="JD35" t="s">
        <v>796</v>
      </c>
      <c r="JE35" t="s">
        <v>796</v>
      </c>
      <c r="JF35" t="s">
        <v>796</v>
      </c>
      <c r="JG35" t="s">
        <v>796</v>
      </c>
      <c r="JH35" t="s">
        <v>796</v>
      </c>
      <c r="JI35" t="s">
        <v>796</v>
      </c>
      <c r="JJ35" t="s">
        <v>796</v>
      </c>
      <c r="JK35" t="s">
        <v>796</v>
      </c>
      <c r="JL35" t="s">
        <v>796</v>
      </c>
      <c r="JM35" t="s">
        <v>796</v>
      </c>
      <c r="JN35" t="s">
        <v>796</v>
      </c>
      <c r="JO35" t="s">
        <v>796</v>
      </c>
      <c r="JP35" t="s">
        <v>796</v>
      </c>
      <c r="JQ35" t="s">
        <v>796</v>
      </c>
      <c r="JR35" t="s">
        <v>796</v>
      </c>
      <c r="JS35" t="s">
        <v>796</v>
      </c>
      <c r="JT35" t="s">
        <v>796</v>
      </c>
      <c r="JU35" t="s">
        <v>796</v>
      </c>
      <c r="JV35" t="s">
        <v>796</v>
      </c>
      <c r="JW35" t="s">
        <v>796</v>
      </c>
      <c r="JX35" t="s">
        <v>796</v>
      </c>
      <c r="JY35" t="s">
        <v>796</v>
      </c>
      <c r="JZ35" t="s">
        <v>796</v>
      </c>
      <c r="KA35" t="s">
        <v>796</v>
      </c>
      <c r="KB35" t="s">
        <v>796</v>
      </c>
      <c r="KC35" t="s">
        <v>796</v>
      </c>
      <c r="KD35" t="s">
        <v>796</v>
      </c>
      <c r="KE35" t="s">
        <v>796</v>
      </c>
      <c r="KF35" t="s">
        <v>796</v>
      </c>
    </row>
    <row r="36" spans="1:294" x14ac:dyDescent="0.2">
      <c r="A36" t="s">
        <v>1</v>
      </c>
      <c r="B36" t="s">
        <v>7</v>
      </c>
      <c r="C36" t="s">
        <v>4</v>
      </c>
      <c r="D36" t="s">
        <v>8</v>
      </c>
      <c r="E36" s="30">
        <v>20</v>
      </c>
      <c r="F36" t="s">
        <v>9</v>
      </c>
      <c r="G36" t="s">
        <v>10</v>
      </c>
      <c r="H36" t="s">
        <v>11</v>
      </c>
      <c r="I36" t="s">
        <v>6</v>
      </c>
      <c r="J36" t="s">
        <v>4</v>
      </c>
      <c r="K36" t="s">
        <v>4</v>
      </c>
      <c r="L36" t="s">
        <v>4</v>
      </c>
      <c r="M36" t="s">
        <v>5</v>
      </c>
      <c r="N36" t="s">
        <v>5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3</v>
      </c>
      <c r="U36" t="s">
        <v>4</v>
      </c>
      <c r="V36" t="s">
        <v>4</v>
      </c>
      <c r="W36" t="s">
        <v>17</v>
      </c>
      <c r="X36" t="s">
        <v>2</v>
      </c>
      <c r="Y36" t="s">
        <v>5</v>
      </c>
      <c r="Z36" t="s">
        <v>6</v>
      </c>
      <c r="AA36" t="s">
        <v>4</v>
      </c>
      <c r="AB36" t="s">
        <v>4</v>
      </c>
      <c r="AC36" t="s">
        <v>5</v>
      </c>
      <c r="AD36" t="s">
        <v>5</v>
      </c>
      <c r="AE36" t="s">
        <v>4</v>
      </c>
      <c r="AF36" t="s">
        <v>4</v>
      </c>
      <c r="AG36" t="s">
        <v>4</v>
      </c>
      <c r="AH36" t="s">
        <v>5</v>
      </c>
      <c r="AI36" t="s">
        <v>4</v>
      </c>
      <c r="AJ36" t="s">
        <v>5</v>
      </c>
      <c r="AK36" t="s">
        <v>4</v>
      </c>
      <c r="AL36" t="s">
        <v>4</v>
      </c>
      <c r="AM36" t="s">
        <v>4</v>
      </c>
      <c r="AN36" t="s">
        <v>4</v>
      </c>
      <c r="AO36" t="s">
        <v>4</v>
      </c>
      <c r="AP36" t="s">
        <v>4</v>
      </c>
      <c r="AQ36" t="s">
        <v>4</v>
      </c>
      <c r="AR36" t="s">
        <v>4</v>
      </c>
      <c r="AS36" t="s">
        <v>12</v>
      </c>
      <c r="AT36" t="s">
        <v>13</v>
      </c>
      <c r="AU36" t="s">
        <v>14</v>
      </c>
      <c r="AV36" t="s">
        <v>2</v>
      </c>
      <c r="AW36" t="s">
        <v>2</v>
      </c>
      <c r="AX36" t="s">
        <v>2</v>
      </c>
      <c r="AY36" t="s">
        <v>2</v>
      </c>
      <c r="AZ36" t="s">
        <v>2</v>
      </c>
      <c r="BA36" t="s">
        <v>2</v>
      </c>
      <c r="BB36" t="s">
        <v>2</v>
      </c>
      <c r="BC36" t="s">
        <v>2</v>
      </c>
      <c r="BD36" t="s">
        <v>2</v>
      </c>
      <c r="BE36" t="s">
        <v>2</v>
      </c>
      <c r="BF36" t="s">
        <v>2</v>
      </c>
      <c r="BG36" t="s">
        <v>2</v>
      </c>
      <c r="BH36" t="s">
        <v>2</v>
      </c>
      <c r="BI36" t="s">
        <v>2</v>
      </c>
      <c r="BJ36" t="s">
        <v>2</v>
      </c>
      <c r="BK36" t="s">
        <v>2</v>
      </c>
      <c r="BL36" t="s">
        <v>2</v>
      </c>
      <c r="BM36" t="s">
        <v>2</v>
      </c>
      <c r="BN36" t="s">
        <v>2</v>
      </c>
      <c r="BO36" t="s">
        <v>2</v>
      </c>
      <c r="BP36" t="s">
        <v>2</v>
      </c>
      <c r="BQ36" t="s">
        <v>2</v>
      </c>
      <c r="BR36" t="s">
        <v>2</v>
      </c>
      <c r="BS36" t="s">
        <v>2</v>
      </c>
      <c r="BT36" t="s">
        <v>2</v>
      </c>
      <c r="BU36" t="s">
        <v>2</v>
      </c>
      <c r="BV36" t="s">
        <v>2</v>
      </c>
      <c r="BW36" t="s">
        <v>2</v>
      </c>
      <c r="BX36" t="s">
        <v>2</v>
      </c>
      <c r="BY36" t="s">
        <v>2</v>
      </c>
      <c r="BZ36" t="s">
        <v>2</v>
      </c>
      <c r="CA36" t="s">
        <v>2</v>
      </c>
      <c r="CB36" t="s">
        <v>2</v>
      </c>
      <c r="CC36" t="s">
        <v>2</v>
      </c>
      <c r="CD36" t="s">
        <v>2</v>
      </c>
      <c r="CE36" t="s">
        <v>2</v>
      </c>
      <c r="CF36" t="s">
        <v>2</v>
      </c>
      <c r="CG36" t="s">
        <v>2</v>
      </c>
      <c r="CH36" t="s">
        <v>2</v>
      </c>
      <c r="CI36" t="s">
        <v>2</v>
      </c>
      <c r="CJ36" t="s">
        <v>2</v>
      </c>
      <c r="CK36" t="s">
        <v>2</v>
      </c>
      <c r="CL36" t="s">
        <v>2</v>
      </c>
      <c r="CM36" t="s">
        <v>2</v>
      </c>
      <c r="CN36" t="s">
        <v>2</v>
      </c>
      <c r="CO36" t="s">
        <v>2</v>
      </c>
      <c r="CP36" t="s">
        <v>15</v>
      </c>
      <c r="CQ36" t="s">
        <v>4</v>
      </c>
      <c r="CR36" t="s">
        <v>4</v>
      </c>
      <c r="CS36" t="s">
        <v>4</v>
      </c>
      <c r="CT36" t="s">
        <v>5</v>
      </c>
      <c r="CU36" t="s">
        <v>7</v>
      </c>
      <c r="CV36" t="s">
        <v>4</v>
      </c>
      <c r="CW36" s="30">
        <v>21</v>
      </c>
      <c r="CX36" t="s">
        <v>9</v>
      </c>
      <c r="CY36" t="s">
        <v>4</v>
      </c>
      <c r="CZ36" t="s">
        <v>4</v>
      </c>
      <c r="DA36" t="s">
        <v>4</v>
      </c>
      <c r="DB36" t="s">
        <v>5</v>
      </c>
      <c r="DC36" t="s">
        <v>5</v>
      </c>
      <c r="DD36" t="s">
        <v>4</v>
      </c>
      <c r="DE36" t="s">
        <v>4</v>
      </c>
      <c r="DF36" t="s">
        <v>4</v>
      </c>
      <c r="DG36" t="s">
        <v>4</v>
      </c>
      <c r="DH36" t="s">
        <v>4</v>
      </c>
      <c r="DI36" t="s">
        <v>3</v>
      </c>
      <c r="DJ36" t="s">
        <v>4</v>
      </c>
      <c r="DK36" t="s">
        <v>4</v>
      </c>
      <c r="DL36" t="s">
        <v>2</v>
      </c>
      <c r="DM36" t="s">
        <v>2</v>
      </c>
      <c r="DN36" t="s">
        <v>5</v>
      </c>
      <c r="DO36" t="s">
        <v>523</v>
      </c>
      <c r="DP36" t="s">
        <v>4</v>
      </c>
      <c r="DQ36" t="s">
        <v>4</v>
      </c>
      <c r="DR36" t="s">
        <v>5</v>
      </c>
      <c r="DS36" t="s">
        <v>5</v>
      </c>
      <c r="DT36" t="s">
        <v>4</v>
      </c>
      <c r="DU36" t="s">
        <v>4</v>
      </c>
      <c r="DV36" t="s">
        <v>4</v>
      </c>
      <c r="DW36" t="s">
        <v>5</v>
      </c>
      <c r="DX36" t="s">
        <v>4</v>
      </c>
      <c r="DY36" t="s">
        <v>5</v>
      </c>
      <c r="DZ36" t="s">
        <v>4</v>
      </c>
      <c r="EA36" t="s">
        <v>4</v>
      </c>
      <c r="EB36" t="s">
        <v>4</v>
      </c>
      <c r="EC36" t="s">
        <v>4</v>
      </c>
      <c r="ED36" t="s">
        <v>4</v>
      </c>
      <c r="EE36" t="s">
        <v>4</v>
      </c>
      <c r="EF36" t="s">
        <v>4</v>
      </c>
      <c r="EG36" t="s">
        <v>4</v>
      </c>
      <c r="EH36" t="s">
        <v>12</v>
      </c>
      <c r="EI36" t="s">
        <v>13</v>
      </c>
      <c r="EJ36" t="s">
        <v>994</v>
      </c>
      <c r="EK36" t="s">
        <v>2</v>
      </c>
      <c r="EL36" t="s">
        <v>2</v>
      </c>
      <c r="EM36" t="s">
        <v>2</v>
      </c>
      <c r="EN36" t="s">
        <v>2</v>
      </c>
      <c r="EO36" t="s">
        <v>2</v>
      </c>
      <c r="EP36" t="s">
        <v>2</v>
      </c>
      <c r="EQ36" t="s">
        <v>2</v>
      </c>
      <c r="ER36" t="s">
        <v>2</v>
      </c>
      <c r="ES36" t="s">
        <v>2</v>
      </c>
      <c r="ET36" t="s">
        <v>2</v>
      </c>
      <c r="EU36" t="s">
        <v>2</v>
      </c>
      <c r="EV36" t="s">
        <v>2</v>
      </c>
      <c r="EW36" t="s">
        <v>2</v>
      </c>
      <c r="EX36" t="s">
        <v>2</v>
      </c>
      <c r="EY36" t="s">
        <v>2</v>
      </c>
      <c r="EZ36" t="s">
        <v>2</v>
      </c>
      <c r="FA36" t="s">
        <v>2</v>
      </c>
      <c r="FB36" t="s">
        <v>2</v>
      </c>
      <c r="FC36" t="s">
        <v>2</v>
      </c>
      <c r="FD36" t="s">
        <v>2</v>
      </c>
      <c r="FE36" t="s">
        <v>2</v>
      </c>
      <c r="FF36" t="s">
        <v>2</v>
      </c>
      <c r="FG36" t="s">
        <v>2</v>
      </c>
      <c r="FH36" t="s">
        <v>2</v>
      </c>
      <c r="FI36" t="s">
        <v>2</v>
      </c>
      <c r="FJ36" t="s">
        <v>2</v>
      </c>
      <c r="FK36" t="s">
        <v>2</v>
      </c>
      <c r="FL36" t="s">
        <v>2</v>
      </c>
      <c r="FM36" t="s">
        <v>2</v>
      </c>
      <c r="FN36" t="s">
        <v>2</v>
      </c>
      <c r="FO36" t="s">
        <v>2</v>
      </c>
      <c r="FP36" t="s">
        <v>2</v>
      </c>
      <c r="FQ36" t="s">
        <v>2</v>
      </c>
      <c r="FR36" t="s">
        <v>2</v>
      </c>
      <c r="FS36" t="s">
        <v>2</v>
      </c>
      <c r="FT36" t="s">
        <v>2</v>
      </c>
      <c r="FU36" t="s">
        <v>2</v>
      </c>
      <c r="FV36" t="s">
        <v>2</v>
      </c>
      <c r="FW36" t="s">
        <v>2</v>
      </c>
      <c r="FX36" t="s">
        <v>2</v>
      </c>
      <c r="FY36" t="s">
        <v>2</v>
      </c>
      <c r="FZ36" t="s">
        <v>2</v>
      </c>
      <c r="GA36" t="s">
        <v>2</v>
      </c>
      <c r="GB36" t="s">
        <v>2</v>
      </c>
      <c r="GC36" t="s">
        <v>2</v>
      </c>
      <c r="GD36" t="s">
        <v>2</v>
      </c>
      <c r="GE36" t="s">
        <v>15</v>
      </c>
      <c r="GF36" t="s">
        <v>2</v>
      </c>
      <c r="GG36" t="s">
        <v>2</v>
      </c>
      <c r="GH36" t="s">
        <v>2</v>
      </c>
      <c r="GI36" t="s">
        <v>2</v>
      </c>
      <c r="GJ36" t="s">
        <v>2</v>
      </c>
      <c r="GK36" t="s">
        <v>2</v>
      </c>
      <c r="GL36" t="s">
        <v>2</v>
      </c>
      <c r="GM36" t="s">
        <v>5</v>
      </c>
      <c r="GN36" t="s">
        <v>796</v>
      </c>
      <c r="GO36" t="s">
        <v>796</v>
      </c>
      <c r="GP36" t="s">
        <v>796</v>
      </c>
      <c r="GQ36" t="s">
        <v>796</v>
      </c>
      <c r="GR36" t="s">
        <v>796</v>
      </c>
      <c r="GS36" t="s">
        <v>796</v>
      </c>
      <c r="GT36" t="s">
        <v>796</v>
      </c>
      <c r="GU36" t="s">
        <v>796</v>
      </c>
      <c r="GV36" t="s">
        <v>796</v>
      </c>
      <c r="GW36" t="s">
        <v>796</v>
      </c>
      <c r="GX36" t="s">
        <v>796</v>
      </c>
      <c r="GY36" t="s">
        <v>796</v>
      </c>
      <c r="GZ36" t="s">
        <v>796</v>
      </c>
      <c r="HA36" t="s">
        <v>796</v>
      </c>
      <c r="HB36" t="s">
        <v>796</v>
      </c>
      <c r="HC36" t="s">
        <v>796</v>
      </c>
      <c r="HD36" t="s">
        <v>796</v>
      </c>
      <c r="HE36" t="s">
        <v>796</v>
      </c>
      <c r="HF36" t="s">
        <v>796</v>
      </c>
      <c r="HG36" t="s">
        <v>796</v>
      </c>
      <c r="HH36" t="s">
        <v>796</v>
      </c>
      <c r="HI36" t="s">
        <v>796</v>
      </c>
      <c r="HJ36" t="s">
        <v>796</v>
      </c>
      <c r="HK36" t="s">
        <v>796</v>
      </c>
      <c r="HL36" t="s">
        <v>796</v>
      </c>
      <c r="HM36" t="s">
        <v>796</v>
      </c>
      <c r="HN36" t="s">
        <v>796</v>
      </c>
      <c r="HO36" t="s">
        <v>796</v>
      </c>
      <c r="HP36" t="s">
        <v>796</v>
      </c>
      <c r="HQ36" t="s">
        <v>796</v>
      </c>
      <c r="HR36" t="s">
        <v>796</v>
      </c>
      <c r="HS36" t="s">
        <v>796</v>
      </c>
      <c r="HT36" t="s">
        <v>796</v>
      </c>
      <c r="HU36" t="s">
        <v>796</v>
      </c>
      <c r="HV36" t="s">
        <v>796</v>
      </c>
      <c r="HW36" t="s">
        <v>796</v>
      </c>
      <c r="HX36" t="s">
        <v>796</v>
      </c>
      <c r="HY36" t="s">
        <v>796</v>
      </c>
      <c r="HZ36" t="s">
        <v>796</v>
      </c>
      <c r="IA36" t="s">
        <v>796</v>
      </c>
      <c r="IB36" t="s">
        <v>796</v>
      </c>
      <c r="IC36" t="s">
        <v>796</v>
      </c>
      <c r="ID36" t="s">
        <v>796</v>
      </c>
      <c r="IE36" t="s">
        <v>796</v>
      </c>
      <c r="IF36" t="s">
        <v>796</v>
      </c>
      <c r="IG36" t="s">
        <v>796</v>
      </c>
      <c r="IH36" t="s">
        <v>796</v>
      </c>
      <c r="II36" t="s">
        <v>796</v>
      </c>
      <c r="IJ36" t="s">
        <v>796</v>
      </c>
      <c r="IK36" t="s">
        <v>796</v>
      </c>
      <c r="IL36" t="s">
        <v>796</v>
      </c>
      <c r="IM36" t="s">
        <v>796</v>
      </c>
      <c r="IN36" t="s">
        <v>796</v>
      </c>
      <c r="IO36" t="s">
        <v>796</v>
      </c>
      <c r="IP36" t="s">
        <v>796</v>
      </c>
      <c r="IQ36" t="s">
        <v>796</v>
      </c>
      <c r="IR36" t="s">
        <v>796</v>
      </c>
      <c r="IS36" t="s">
        <v>796</v>
      </c>
      <c r="IT36" t="s">
        <v>796</v>
      </c>
      <c r="IU36" t="s">
        <v>796</v>
      </c>
      <c r="IV36" t="s">
        <v>796</v>
      </c>
      <c r="IW36" t="s">
        <v>796</v>
      </c>
      <c r="IX36" t="s">
        <v>796</v>
      </c>
      <c r="IY36" t="s">
        <v>796</v>
      </c>
      <c r="IZ36" t="s">
        <v>796</v>
      </c>
      <c r="JA36" t="s">
        <v>796</v>
      </c>
      <c r="JB36" t="s">
        <v>796</v>
      </c>
      <c r="JC36" t="s">
        <v>796</v>
      </c>
      <c r="JD36" t="s">
        <v>796</v>
      </c>
      <c r="JE36" t="s">
        <v>796</v>
      </c>
      <c r="JF36" t="s">
        <v>796</v>
      </c>
      <c r="JG36" t="s">
        <v>796</v>
      </c>
      <c r="JH36" t="s">
        <v>796</v>
      </c>
      <c r="JI36" t="s">
        <v>796</v>
      </c>
      <c r="JJ36" t="s">
        <v>796</v>
      </c>
      <c r="JK36" t="s">
        <v>796</v>
      </c>
      <c r="JL36" t="s">
        <v>796</v>
      </c>
      <c r="JM36" t="s">
        <v>796</v>
      </c>
      <c r="JN36" t="s">
        <v>796</v>
      </c>
      <c r="JO36" t="s">
        <v>796</v>
      </c>
      <c r="JP36" t="s">
        <v>796</v>
      </c>
      <c r="JQ36" t="s">
        <v>796</v>
      </c>
      <c r="JR36" t="s">
        <v>796</v>
      </c>
      <c r="JS36" t="s">
        <v>796</v>
      </c>
      <c r="JT36" t="s">
        <v>796</v>
      </c>
      <c r="JU36" t="s">
        <v>796</v>
      </c>
      <c r="JV36" t="s">
        <v>796</v>
      </c>
      <c r="JW36" t="s">
        <v>796</v>
      </c>
      <c r="JX36" t="s">
        <v>796</v>
      </c>
      <c r="JY36" t="s">
        <v>796</v>
      </c>
      <c r="JZ36" t="s">
        <v>796</v>
      </c>
      <c r="KA36" t="s">
        <v>796</v>
      </c>
      <c r="KB36" t="s">
        <v>796</v>
      </c>
      <c r="KC36" t="s">
        <v>796</v>
      </c>
      <c r="KD36" t="s">
        <v>796</v>
      </c>
      <c r="KE36" t="s">
        <v>796</v>
      </c>
      <c r="KF36" t="s">
        <v>796</v>
      </c>
      <c r="KH36" s="1" t="str">
        <f>IF(AND(COUNTIF($FE1, {"Not Applicable","Unassigned"})&gt;0,$CY1 = "Yes"), "True", "False")</f>
        <v>False</v>
      </c>
    </row>
    <row r="37" spans="1:294" x14ac:dyDescent="0.2">
      <c r="A37" t="s">
        <v>358</v>
      </c>
      <c r="B37" t="s">
        <v>7</v>
      </c>
      <c r="C37" t="s">
        <v>4</v>
      </c>
      <c r="D37" t="s">
        <v>8</v>
      </c>
      <c r="E37" s="30">
        <v>24</v>
      </c>
      <c r="F37" t="s">
        <v>9</v>
      </c>
      <c r="G37" t="s">
        <v>10</v>
      </c>
      <c r="H37" t="s">
        <v>40</v>
      </c>
      <c r="I37" t="s">
        <v>6</v>
      </c>
      <c r="J37" t="s">
        <v>4</v>
      </c>
      <c r="K37" t="s">
        <v>5</v>
      </c>
      <c r="L37" t="s">
        <v>4</v>
      </c>
      <c r="M37" t="s">
        <v>5</v>
      </c>
      <c r="N37" t="s">
        <v>5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3</v>
      </c>
      <c r="U37" t="s">
        <v>4</v>
      </c>
      <c r="V37" t="s">
        <v>4</v>
      </c>
      <c r="W37" t="s">
        <v>17</v>
      </c>
      <c r="X37" t="s">
        <v>2</v>
      </c>
      <c r="Y37" t="s">
        <v>5</v>
      </c>
      <c r="Z37" t="s">
        <v>6</v>
      </c>
      <c r="AA37" t="s">
        <v>4</v>
      </c>
      <c r="AB37" t="s">
        <v>4</v>
      </c>
      <c r="AC37" t="s">
        <v>5</v>
      </c>
      <c r="AD37" t="s">
        <v>5</v>
      </c>
      <c r="AE37" t="s">
        <v>4</v>
      </c>
      <c r="AF37" t="s">
        <v>4</v>
      </c>
      <c r="AG37" t="s">
        <v>4</v>
      </c>
      <c r="AH37" t="s">
        <v>5</v>
      </c>
      <c r="AI37" t="s">
        <v>4</v>
      </c>
      <c r="AJ37" t="s">
        <v>5</v>
      </c>
      <c r="AK37" t="s">
        <v>4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  <c r="AR37" t="s">
        <v>5</v>
      </c>
      <c r="AS37" t="s">
        <v>12</v>
      </c>
      <c r="AT37" t="s">
        <v>13</v>
      </c>
      <c r="AU37" t="s">
        <v>74</v>
      </c>
      <c r="AV37" t="s">
        <v>5</v>
      </c>
      <c r="AW37" t="s">
        <v>4</v>
      </c>
      <c r="AX37" t="s">
        <v>5</v>
      </c>
      <c r="AY37" t="s">
        <v>4</v>
      </c>
      <c r="AZ37" t="s">
        <v>4</v>
      </c>
      <c r="BA37" t="s">
        <v>4</v>
      </c>
      <c r="BB37" t="s">
        <v>4</v>
      </c>
      <c r="BC37" t="s">
        <v>4</v>
      </c>
      <c r="BD37" t="s">
        <v>4</v>
      </c>
      <c r="BE37" t="s">
        <v>4</v>
      </c>
      <c r="BF37" t="s">
        <v>4</v>
      </c>
      <c r="BG37" t="s">
        <v>4</v>
      </c>
      <c r="BH37" t="s">
        <v>4</v>
      </c>
      <c r="BI37" t="s">
        <v>5</v>
      </c>
      <c r="BJ37" t="s">
        <v>4</v>
      </c>
      <c r="BK37" t="s">
        <v>2</v>
      </c>
      <c r="BL37" t="s">
        <v>2</v>
      </c>
      <c r="BM37" t="s">
        <v>2</v>
      </c>
      <c r="BN37" t="s">
        <v>2</v>
      </c>
      <c r="BO37" t="s">
        <v>2</v>
      </c>
      <c r="BP37" t="s">
        <v>2</v>
      </c>
      <c r="BQ37" t="s">
        <v>2</v>
      </c>
      <c r="BR37" t="s">
        <v>2</v>
      </c>
      <c r="BS37" t="s">
        <v>2</v>
      </c>
      <c r="BT37" t="s">
        <v>2</v>
      </c>
      <c r="BU37" t="s">
        <v>2</v>
      </c>
      <c r="BV37" t="s">
        <v>2</v>
      </c>
      <c r="BW37" t="s">
        <v>2</v>
      </c>
      <c r="BX37" t="s">
        <v>2</v>
      </c>
      <c r="BY37" t="s">
        <v>2</v>
      </c>
      <c r="BZ37" t="s">
        <v>2</v>
      </c>
      <c r="CA37" t="s">
        <v>2</v>
      </c>
      <c r="CB37" t="s">
        <v>2</v>
      </c>
      <c r="CC37" t="s">
        <v>2</v>
      </c>
      <c r="CD37" t="s">
        <v>2</v>
      </c>
      <c r="CE37" t="s">
        <v>2</v>
      </c>
      <c r="CF37" t="s">
        <v>2</v>
      </c>
      <c r="CG37" t="s">
        <v>2</v>
      </c>
      <c r="CH37" t="s">
        <v>2</v>
      </c>
      <c r="CI37" t="s">
        <v>2</v>
      </c>
      <c r="CJ37" t="s">
        <v>2</v>
      </c>
      <c r="CK37" t="s">
        <v>2</v>
      </c>
      <c r="CL37" t="s">
        <v>2</v>
      </c>
      <c r="CM37" t="s">
        <v>2</v>
      </c>
      <c r="CN37" t="s">
        <v>2</v>
      </c>
      <c r="CO37" t="s">
        <v>2</v>
      </c>
      <c r="CP37" t="s">
        <v>15</v>
      </c>
      <c r="CQ37" t="s">
        <v>4</v>
      </c>
      <c r="CR37" t="s">
        <v>4</v>
      </c>
      <c r="CS37" t="s">
        <v>4</v>
      </c>
      <c r="CT37" t="s">
        <v>5</v>
      </c>
      <c r="CU37" t="s">
        <v>7</v>
      </c>
      <c r="CV37" t="s">
        <v>4</v>
      </c>
      <c r="CW37" s="30">
        <v>25</v>
      </c>
      <c r="CX37" t="s">
        <v>9</v>
      </c>
      <c r="CY37" t="s">
        <v>4</v>
      </c>
      <c r="CZ37" t="s">
        <v>4</v>
      </c>
      <c r="DA37" t="s">
        <v>4</v>
      </c>
      <c r="DB37" t="s">
        <v>5</v>
      </c>
      <c r="DC37" t="s">
        <v>5</v>
      </c>
      <c r="DD37" t="s">
        <v>4</v>
      </c>
      <c r="DE37" t="s">
        <v>4</v>
      </c>
      <c r="DF37" t="s">
        <v>4</v>
      </c>
      <c r="DG37" t="s">
        <v>4</v>
      </c>
      <c r="DH37" t="s">
        <v>4</v>
      </c>
      <c r="DI37" t="s">
        <v>3</v>
      </c>
      <c r="DJ37" t="s">
        <v>4</v>
      </c>
      <c r="DK37" t="s">
        <v>4</v>
      </c>
      <c r="DL37" t="s">
        <v>2</v>
      </c>
      <c r="DM37" t="s">
        <v>2</v>
      </c>
      <c r="DN37" t="s">
        <v>5</v>
      </c>
      <c r="DO37" t="s">
        <v>523</v>
      </c>
      <c r="DP37" t="s">
        <v>4</v>
      </c>
      <c r="DQ37" t="s">
        <v>4</v>
      </c>
      <c r="DR37" t="s">
        <v>5</v>
      </c>
      <c r="DS37" t="s">
        <v>5</v>
      </c>
      <c r="DT37" t="s">
        <v>4</v>
      </c>
      <c r="DU37" t="s">
        <v>4</v>
      </c>
      <c r="DV37" t="s">
        <v>4</v>
      </c>
      <c r="DW37" t="s">
        <v>5</v>
      </c>
      <c r="DX37" t="s">
        <v>4</v>
      </c>
      <c r="DY37" t="s">
        <v>5</v>
      </c>
      <c r="DZ37" t="s">
        <v>4</v>
      </c>
      <c r="EA37" t="s">
        <v>4</v>
      </c>
      <c r="EB37" t="s">
        <v>4</v>
      </c>
      <c r="EC37" t="s">
        <v>4</v>
      </c>
      <c r="ED37" t="s">
        <v>4</v>
      </c>
      <c r="EE37" t="s">
        <v>4</v>
      </c>
      <c r="EF37" t="s">
        <v>4</v>
      </c>
      <c r="EG37" t="s">
        <v>4</v>
      </c>
      <c r="EH37" t="s">
        <v>12</v>
      </c>
      <c r="EI37" t="s">
        <v>13</v>
      </c>
      <c r="EJ37" t="s">
        <v>994</v>
      </c>
      <c r="EK37" t="s">
        <v>2</v>
      </c>
      <c r="EL37" t="s">
        <v>2</v>
      </c>
      <c r="EM37" t="s">
        <v>2</v>
      </c>
      <c r="EN37" t="s">
        <v>2</v>
      </c>
      <c r="EO37" t="s">
        <v>2</v>
      </c>
      <c r="EP37" t="s">
        <v>2</v>
      </c>
      <c r="EQ37" t="s">
        <v>2</v>
      </c>
      <c r="ER37" t="s">
        <v>2</v>
      </c>
      <c r="ES37" t="s">
        <v>2</v>
      </c>
      <c r="ET37" t="s">
        <v>2</v>
      </c>
      <c r="EU37" t="s">
        <v>2</v>
      </c>
      <c r="EV37" t="s">
        <v>2</v>
      </c>
      <c r="EW37" t="s">
        <v>2</v>
      </c>
      <c r="EX37" t="s">
        <v>2</v>
      </c>
      <c r="EY37" t="s">
        <v>2</v>
      </c>
      <c r="EZ37" t="s">
        <v>2</v>
      </c>
      <c r="FA37" t="s">
        <v>2</v>
      </c>
      <c r="FB37" t="s">
        <v>2</v>
      </c>
      <c r="FC37" t="s">
        <v>2</v>
      </c>
      <c r="FD37" t="s">
        <v>2</v>
      </c>
      <c r="FE37" t="s">
        <v>2</v>
      </c>
      <c r="FF37" t="s">
        <v>2</v>
      </c>
      <c r="FG37" t="s">
        <v>2</v>
      </c>
      <c r="FH37" t="s">
        <v>2</v>
      </c>
      <c r="FI37" t="s">
        <v>2</v>
      </c>
      <c r="FJ37" t="s">
        <v>2</v>
      </c>
      <c r="FK37" t="s">
        <v>2</v>
      </c>
      <c r="FL37" t="s">
        <v>2</v>
      </c>
      <c r="FM37" t="s">
        <v>2</v>
      </c>
      <c r="FN37" t="s">
        <v>2</v>
      </c>
      <c r="FO37" t="s">
        <v>2</v>
      </c>
      <c r="FP37" t="s">
        <v>2</v>
      </c>
      <c r="FQ37" t="s">
        <v>2</v>
      </c>
      <c r="FR37" t="s">
        <v>2</v>
      </c>
      <c r="FS37" t="s">
        <v>2</v>
      </c>
      <c r="FT37" t="s">
        <v>2</v>
      </c>
      <c r="FU37" t="s">
        <v>2</v>
      </c>
      <c r="FV37" t="s">
        <v>2</v>
      </c>
      <c r="FW37" t="s">
        <v>2</v>
      </c>
      <c r="FX37" t="s">
        <v>2</v>
      </c>
      <c r="FY37" t="s">
        <v>2</v>
      </c>
      <c r="FZ37" t="s">
        <v>2</v>
      </c>
      <c r="GA37" t="s">
        <v>2</v>
      </c>
      <c r="GB37" t="s">
        <v>2</v>
      </c>
      <c r="GC37" t="s">
        <v>2</v>
      </c>
      <c r="GD37" t="s">
        <v>2</v>
      </c>
      <c r="GE37" t="s">
        <v>15</v>
      </c>
      <c r="GF37" t="s">
        <v>4</v>
      </c>
      <c r="GG37" t="s">
        <v>4</v>
      </c>
      <c r="GH37" t="s">
        <v>4</v>
      </c>
      <c r="GI37" t="s">
        <v>5</v>
      </c>
      <c r="GJ37" t="s">
        <v>4</v>
      </c>
      <c r="GK37" t="s">
        <v>4</v>
      </c>
      <c r="GL37" t="s">
        <v>4</v>
      </c>
      <c r="GM37" t="s">
        <v>4</v>
      </c>
      <c r="GN37" t="s">
        <v>796</v>
      </c>
      <c r="GO37" t="s">
        <v>796</v>
      </c>
      <c r="GP37" t="s">
        <v>796</v>
      </c>
      <c r="GQ37" t="s">
        <v>796</v>
      </c>
      <c r="GR37" t="s">
        <v>796</v>
      </c>
      <c r="GS37" t="s">
        <v>796</v>
      </c>
      <c r="GT37" t="s">
        <v>796</v>
      </c>
      <c r="GU37" t="s">
        <v>796</v>
      </c>
      <c r="GV37" t="s">
        <v>796</v>
      </c>
      <c r="GW37" t="s">
        <v>796</v>
      </c>
      <c r="GX37" t="s">
        <v>796</v>
      </c>
      <c r="GY37" t="s">
        <v>796</v>
      </c>
      <c r="GZ37" t="s">
        <v>796</v>
      </c>
      <c r="HA37" t="s">
        <v>796</v>
      </c>
      <c r="HB37" t="s">
        <v>796</v>
      </c>
      <c r="HC37" t="s">
        <v>796</v>
      </c>
      <c r="HD37" t="s">
        <v>796</v>
      </c>
      <c r="HE37" t="s">
        <v>796</v>
      </c>
      <c r="HF37" t="s">
        <v>796</v>
      </c>
      <c r="HG37" t="s">
        <v>796</v>
      </c>
      <c r="HH37" t="s">
        <v>796</v>
      </c>
      <c r="HI37" t="s">
        <v>796</v>
      </c>
      <c r="HJ37" t="s">
        <v>796</v>
      </c>
      <c r="HK37" t="s">
        <v>796</v>
      </c>
      <c r="HL37" t="s">
        <v>796</v>
      </c>
      <c r="HM37" t="s">
        <v>796</v>
      </c>
      <c r="HN37" t="s">
        <v>796</v>
      </c>
      <c r="HO37" t="s">
        <v>796</v>
      </c>
      <c r="HP37" t="s">
        <v>796</v>
      </c>
      <c r="HQ37" t="s">
        <v>796</v>
      </c>
      <c r="HR37" t="s">
        <v>796</v>
      </c>
      <c r="HS37" t="s">
        <v>796</v>
      </c>
      <c r="HT37" t="s">
        <v>796</v>
      </c>
      <c r="HU37" t="s">
        <v>796</v>
      </c>
      <c r="HV37" t="s">
        <v>796</v>
      </c>
      <c r="HW37" t="s">
        <v>796</v>
      </c>
      <c r="HX37" t="s">
        <v>796</v>
      </c>
      <c r="HY37" t="s">
        <v>796</v>
      </c>
      <c r="HZ37" t="s">
        <v>796</v>
      </c>
      <c r="IA37" t="s">
        <v>796</v>
      </c>
      <c r="IB37" t="s">
        <v>796</v>
      </c>
      <c r="IC37" t="s">
        <v>796</v>
      </c>
      <c r="ID37" t="s">
        <v>796</v>
      </c>
      <c r="IE37" t="s">
        <v>796</v>
      </c>
      <c r="IF37" t="s">
        <v>796</v>
      </c>
      <c r="IG37" t="s">
        <v>796</v>
      </c>
      <c r="IH37" t="s">
        <v>796</v>
      </c>
      <c r="II37" t="s">
        <v>796</v>
      </c>
      <c r="IJ37" t="s">
        <v>796</v>
      </c>
      <c r="IK37" t="s">
        <v>796</v>
      </c>
      <c r="IL37" t="s">
        <v>796</v>
      </c>
      <c r="IM37" t="s">
        <v>796</v>
      </c>
      <c r="IN37" t="s">
        <v>796</v>
      </c>
      <c r="IO37" t="s">
        <v>796</v>
      </c>
      <c r="IP37" t="s">
        <v>796</v>
      </c>
      <c r="IQ37" t="s">
        <v>796</v>
      </c>
      <c r="IR37" t="s">
        <v>796</v>
      </c>
      <c r="IS37" t="s">
        <v>796</v>
      </c>
      <c r="IT37" t="s">
        <v>796</v>
      </c>
      <c r="IU37" t="s">
        <v>796</v>
      </c>
      <c r="IV37" t="s">
        <v>796</v>
      </c>
      <c r="IW37" t="s">
        <v>796</v>
      </c>
      <c r="IX37" t="s">
        <v>796</v>
      </c>
      <c r="IY37" t="s">
        <v>796</v>
      </c>
      <c r="IZ37" t="s">
        <v>796</v>
      </c>
      <c r="JA37" t="s">
        <v>796</v>
      </c>
      <c r="JB37" t="s">
        <v>796</v>
      </c>
      <c r="JC37" t="s">
        <v>796</v>
      </c>
      <c r="JD37" t="s">
        <v>796</v>
      </c>
      <c r="JE37" t="s">
        <v>796</v>
      </c>
      <c r="JF37" t="s">
        <v>796</v>
      </c>
      <c r="JG37" t="s">
        <v>796</v>
      </c>
      <c r="JH37" t="s">
        <v>796</v>
      </c>
      <c r="JI37" t="s">
        <v>796</v>
      </c>
      <c r="JJ37" t="s">
        <v>796</v>
      </c>
      <c r="JK37" t="s">
        <v>796</v>
      </c>
      <c r="JL37" t="s">
        <v>796</v>
      </c>
      <c r="JM37" t="s">
        <v>796</v>
      </c>
      <c r="JN37" t="s">
        <v>796</v>
      </c>
      <c r="JO37" t="s">
        <v>796</v>
      </c>
      <c r="JP37" t="s">
        <v>796</v>
      </c>
      <c r="JQ37" t="s">
        <v>796</v>
      </c>
      <c r="JR37" t="s">
        <v>796</v>
      </c>
      <c r="JS37" t="s">
        <v>796</v>
      </c>
      <c r="JT37" t="s">
        <v>796</v>
      </c>
      <c r="JU37" t="s">
        <v>796</v>
      </c>
      <c r="JV37" t="s">
        <v>796</v>
      </c>
      <c r="JW37" t="s">
        <v>796</v>
      </c>
      <c r="JX37" t="s">
        <v>796</v>
      </c>
      <c r="JY37" t="s">
        <v>796</v>
      </c>
      <c r="JZ37" t="s">
        <v>796</v>
      </c>
      <c r="KA37" t="s">
        <v>796</v>
      </c>
      <c r="KB37" t="s">
        <v>796</v>
      </c>
      <c r="KC37" t="s">
        <v>796</v>
      </c>
      <c r="KD37" t="s">
        <v>796</v>
      </c>
      <c r="KE37" t="s">
        <v>796</v>
      </c>
      <c r="KF37" t="s">
        <v>796</v>
      </c>
    </row>
    <row r="38" spans="1:294" x14ac:dyDescent="0.2">
      <c r="A38" t="s">
        <v>601</v>
      </c>
      <c r="B38" t="s">
        <v>7</v>
      </c>
      <c r="C38" t="s">
        <v>4</v>
      </c>
      <c r="D38" t="s">
        <v>8</v>
      </c>
      <c r="E38" s="30">
        <v>26</v>
      </c>
      <c r="F38" t="s">
        <v>9</v>
      </c>
      <c r="G38" t="s">
        <v>21</v>
      </c>
      <c r="H38" t="s">
        <v>22</v>
      </c>
      <c r="I38" t="s">
        <v>6</v>
      </c>
      <c r="J38" t="s">
        <v>5</v>
      </c>
      <c r="K38" t="s">
        <v>4</v>
      </c>
      <c r="L38" t="s">
        <v>4</v>
      </c>
      <c r="M38" t="s">
        <v>5</v>
      </c>
      <c r="N38" t="s">
        <v>5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3</v>
      </c>
      <c r="U38" t="s">
        <v>4</v>
      </c>
      <c r="V38" t="s">
        <v>4</v>
      </c>
      <c r="W38" t="s">
        <v>17</v>
      </c>
      <c r="X38" t="s">
        <v>2</v>
      </c>
      <c r="Y38" t="s">
        <v>5</v>
      </c>
      <c r="Z38" t="s">
        <v>6</v>
      </c>
      <c r="AA38" t="s">
        <v>4</v>
      </c>
      <c r="AB38" t="s">
        <v>4</v>
      </c>
      <c r="AC38" t="s">
        <v>5</v>
      </c>
      <c r="AD38" t="s">
        <v>5</v>
      </c>
      <c r="AE38" t="s">
        <v>4</v>
      </c>
      <c r="AF38" t="s">
        <v>4</v>
      </c>
      <c r="AG38" t="s">
        <v>4</v>
      </c>
      <c r="AH38" t="s">
        <v>5</v>
      </c>
      <c r="AI38" t="s">
        <v>4</v>
      </c>
      <c r="AJ38" t="s">
        <v>5</v>
      </c>
      <c r="AK38" t="s">
        <v>4</v>
      </c>
      <c r="AL38" t="s">
        <v>4</v>
      </c>
      <c r="AM38" t="s">
        <v>4</v>
      </c>
      <c r="AN38" t="s">
        <v>4</v>
      </c>
      <c r="AO38" t="s">
        <v>4</v>
      </c>
      <c r="AP38" t="s">
        <v>4</v>
      </c>
      <c r="AQ38" t="s">
        <v>4</v>
      </c>
      <c r="AR38" t="s">
        <v>4</v>
      </c>
      <c r="AS38" t="s">
        <v>12</v>
      </c>
      <c r="AT38" t="s">
        <v>13</v>
      </c>
      <c r="AU38" t="s">
        <v>59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2</v>
      </c>
      <c r="BK38" t="s">
        <v>2</v>
      </c>
      <c r="BL38" t="s">
        <v>2</v>
      </c>
      <c r="BM38" t="s">
        <v>2</v>
      </c>
      <c r="BN38" t="s">
        <v>2</v>
      </c>
      <c r="BO38" t="s">
        <v>2</v>
      </c>
      <c r="BP38" t="s">
        <v>30</v>
      </c>
      <c r="BQ38" t="s">
        <v>2</v>
      </c>
      <c r="BR38" t="s">
        <v>2</v>
      </c>
      <c r="BS38" t="s">
        <v>2</v>
      </c>
      <c r="BT38" t="s">
        <v>2</v>
      </c>
      <c r="BU38" t="s">
        <v>2</v>
      </c>
      <c r="BV38" t="s">
        <v>2</v>
      </c>
      <c r="BW38" t="s">
        <v>2</v>
      </c>
      <c r="BX38" t="s">
        <v>2</v>
      </c>
      <c r="BY38" t="s">
        <v>2</v>
      </c>
      <c r="BZ38" t="s">
        <v>2</v>
      </c>
      <c r="CA38" t="s">
        <v>2</v>
      </c>
      <c r="CB38" t="s">
        <v>2</v>
      </c>
      <c r="CC38" t="s">
        <v>2</v>
      </c>
      <c r="CD38" t="s">
        <v>2</v>
      </c>
      <c r="CE38" t="s">
        <v>2</v>
      </c>
      <c r="CF38" t="s">
        <v>2</v>
      </c>
      <c r="CG38" t="s">
        <v>2</v>
      </c>
      <c r="CH38" t="s">
        <v>2</v>
      </c>
      <c r="CI38" t="s">
        <v>2</v>
      </c>
      <c r="CJ38" t="s">
        <v>2</v>
      </c>
      <c r="CK38" t="s">
        <v>2</v>
      </c>
      <c r="CL38" t="s">
        <v>2</v>
      </c>
      <c r="CM38" t="s">
        <v>2</v>
      </c>
      <c r="CN38" t="s">
        <v>2</v>
      </c>
      <c r="CO38" t="s">
        <v>2</v>
      </c>
      <c r="CP38" t="s">
        <v>15</v>
      </c>
      <c r="CQ38" t="s">
        <v>4</v>
      </c>
      <c r="CR38" t="s">
        <v>4</v>
      </c>
      <c r="CS38" t="s">
        <v>4</v>
      </c>
      <c r="CT38" t="s">
        <v>5</v>
      </c>
      <c r="CU38" t="s">
        <v>7</v>
      </c>
      <c r="CV38" t="s">
        <v>4</v>
      </c>
      <c r="CW38" s="30">
        <v>28</v>
      </c>
      <c r="CX38" t="s">
        <v>155</v>
      </c>
      <c r="CY38" t="s">
        <v>5</v>
      </c>
      <c r="CZ38" t="s">
        <v>4</v>
      </c>
      <c r="DA38" t="s">
        <v>4</v>
      </c>
      <c r="DB38" t="s">
        <v>4</v>
      </c>
      <c r="DC38" t="s">
        <v>5</v>
      </c>
      <c r="DD38" t="s">
        <v>4</v>
      </c>
      <c r="DE38" t="s">
        <v>4</v>
      </c>
      <c r="DF38" t="s">
        <v>4</v>
      </c>
      <c r="DG38" t="s">
        <v>4</v>
      </c>
      <c r="DH38" t="s">
        <v>4</v>
      </c>
      <c r="DI38" t="s">
        <v>3</v>
      </c>
      <c r="DJ38" t="s">
        <v>4</v>
      </c>
      <c r="DK38" t="s">
        <v>41</v>
      </c>
      <c r="DL38" t="s">
        <v>2</v>
      </c>
      <c r="DM38" t="s">
        <v>2</v>
      </c>
      <c r="DN38" t="s">
        <v>5</v>
      </c>
      <c r="DO38" t="s">
        <v>523</v>
      </c>
      <c r="DP38" t="s">
        <v>4</v>
      </c>
      <c r="DQ38" t="s">
        <v>4</v>
      </c>
      <c r="DR38" t="s">
        <v>5</v>
      </c>
      <c r="DS38" t="s">
        <v>5</v>
      </c>
      <c r="DT38" t="s">
        <v>4</v>
      </c>
      <c r="DU38" t="s">
        <v>4</v>
      </c>
      <c r="DV38" t="s">
        <v>4</v>
      </c>
      <c r="DW38" t="s">
        <v>5</v>
      </c>
      <c r="DX38" t="s">
        <v>4</v>
      </c>
      <c r="DY38" t="s">
        <v>4</v>
      </c>
      <c r="DZ38" t="s">
        <v>4</v>
      </c>
      <c r="EA38" t="s">
        <v>4</v>
      </c>
      <c r="EB38" t="s">
        <v>4</v>
      </c>
      <c r="EC38" t="s">
        <v>4</v>
      </c>
      <c r="ED38" t="s">
        <v>4</v>
      </c>
      <c r="EE38" t="s">
        <v>4</v>
      </c>
      <c r="EF38" t="s">
        <v>4</v>
      </c>
      <c r="EG38" t="s">
        <v>4</v>
      </c>
      <c r="EH38" t="s">
        <v>2</v>
      </c>
      <c r="EI38" t="s">
        <v>2</v>
      </c>
      <c r="EJ38" t="s">
        <v>2</v>
      </c>
      <c r="EK38" t="s">
        <v>2</v>
      </c>
      <c r="EL38" t="s">
        <v>2</v>
      </c>
      <c r="EM38" t="s">
        <v>2</v>
      </c>
      <c r="EN38" t="s">
        <v>2</v>
      </c>
      <c r="EO38" t="s">
        <v>2</v>
      </c>
      <c r="EP38" t="s">
        <v>2</v>
      </c>
      <c r="EQ38" t="s">
        <v>2</v>
      </c>
      <c r="ER38" t="s">
        <v>2</v>
      </c>
      <c r="ES38" t="s">
        <v>2</v>
      </c>
      <c r="ET38" t="s">
        <v>2</v>
      </c>
      <c r="EU38" t="s">
        <v>2</v>
      </c>
      <c r="EV38" t="s">
        <v>2</v>
      </c>
      <c r="EW38" t="s">
        <v>2</v>
      </c>
      <c r="EX38" t="s">
        <v>2</v>
      </c>
      <c r="EY38" t="s">
        <v>2</v>
      </c>
      <c r="EZ38" t="s">
        <v>2</v>
      </c>
      <c r="FA38" t="s">
        <v>2</v>
      </c>
      <c r="FB38" t="s">
        <v>2</v>
      </c>
      <c r="FC38" t="s">
        <v>2</v>
      </c>
      <c r="FD38" t="s">
        <v>2</v>
      </c>
      <c r="FE38" t="s">
        <v>181</v>
      </c>
      <c r="FF38" t="s">
        <v>2</v>
      </c>
      <c r="FG38" t="s">
        <v>2</v>
      </c>
      <c r="FH38" t="s">
        <v>2</v>
      </c>
      <c r="FI38" t="s">
        <v>2</v>
      </c>
      <c r="FJ38" t="s">
        <v>2</v>
      </c>
      <c r="FK38" t="s">
        <v>2</v>
      </c>
      <c r="FL38" t="s">
        <v>2</v>
      </c>
      <c r="FM38" t="s">
        <v>2</v>
      </c>
      <c r="FN38" t="s">
        <v>2</v>
      </c>
      <c r="FO38" t="s">
        <v>2</v>
      </c>
      <c r="FP38" t="s">
        <v>2</v>
      </c>
      <c r="FQ38" t="s">
        <v>2</v>
      </c>
      <c r="FR38" t="s">
        <v>2</v>
      </c>
      <c r="FS38" t="s">
        <v>2</v>
      </c>
      <c r="FT38" t="s">
        <v>2</v>
      </c>
      <c r="FU38" t="s">
        <v>2</v>
      </c>
      <c r="FV38" t="s">
        <v>2</v>
      </c>
      <c r="FW38" t="s">
        <v>2</v>
      </c>
      <c r="FX38" t="s">
        <v>2</v>
      </c>
      <c r="FY38" t="s">
        <v>2</v>
      </c>
      <c r="FZ38" t="s">
        <v>2</v>
      </c>
      <c r="GA38" t="s">
        <v>2</v>
      </c>
      <c r="GB38" t="s">
        <v>2</v>
      </c>
      <c r="GC38" t="s">
        <v>2</v>
      </c>
      <c r="GD38" t="s">
        <v>2</v>
      </c>
      <c r="GE38" t="s">
        <v>15</v>
      </c>
      <c r="GF38" t="s">
        <v>4</v>
      </c>
      <c r="GG38" t="s">
        <v>4</v>
      </c>
      <c r="GH38" t="s">
        <v>4</v>
      </c>
      <c r="GI38" t="s">
        <v>5</v>
      </c>
      <c r="GJ38" t="s">
        <v>4</v>
      </c>
      <c r="GK38" t="s">
        <v>4</v>
      </c>
      <c r="GL38" t="s">
        <v>4</v>
      </c>
      <c r="GM38" t="s">
        <v>5</v>
      </c>
      <c r="GN38" t="s">
        <v>796</v>
      </c>
      <c r="GO38" t="s">
        <v>796</v>
      </c>
      <c r="GP38" t="s">
        <v>796</v>
      </c>
      <c r="GQ38" t="s">
        <v>796</v>
      </c>
      <c r="GR38" t="s">
        <v>796</v>
      </c>
      <c r="GS38" t="s">
        <v>796</v>
      </c>
      <c r="GT38" t="s">
        <v>796</v>
      </c>
      <c r="GU38" t="s">
        <v>796</v>
      </c>
      <c r="GV38" t="s">
        <v>796</v>
      </c>
      <c r="GW38" t="s">
        <v>796</v>
      </c>
      <c r="GX38" t="s">
        <v>796</v>
      </c>
      <c r="GY38" t="s">
        <v>796</v>
      </c>
      <c r="GZ38" t="s">
        <v>796</v>
      </c>
      <c r="HA38" t="s">
        <v>796</v>
      </c>
      <c r="HB38" t="s">
        <v>796</v>
      </c>
      <c r="HC38" t="s">
        <v>796</v>
      </c>
      <c r="HD38" t="s">
        <v>796</v>
      </c>
      <c r="HE38" t="s">
        <v>796</v>
      </c>
      <c r="HF38" t="s">
        <v>796</v>
      </c>
      <c r="HG38" t="s">
        <v>796</v>
      </c>
      <c r="HH38" t="s">
        <v>796</v>
      </c>
      <c r="HI38" t="s">
        <v>796</v>
      </c>
      <c r="HJ38" t="s">
        <v>796</v>
      </c>
      <c r="HK38" t="s">
        <v>796</v>
      </c>
      <c r="HL38" t="s">
        <v>796</v>
      </c>
      <c r="HM38" t="s">
        <v>796</v>
      </c>
      <c r="HN38" t="s">
        <v>796</v>
      </c>
      <c r="HO38" t="s">
        <v>796</v>
      </c>
      <c r="HP38" t="s">
        <v>796</v>
      </c>
      <c r="HQ38" t="s">
        <v>796</v>
      </c>
      <c r="HR38" t="s">
        <v>796</v>
      </c>
      <c r="HS38" t="s">
        <v>796</v>
      </c>
      <c r="HT38" t="s">
        <v>796</v>
      </c>
      <c r="HU38" t="s">
        <v>796</v>
      </c>
      <c r="HV38" t="s">
        <v>796</v>
      </c>
      <c r="HW38" t="s">
        <v>796</v>
      </c>
      <c r="HX38" t="s">
        <v>796</v>
      </c>
      <c r="HY38" t="s">
        <v>796</v>
      </c>
      <c r="HZ38" t="s">
        <v>796</v>
      </c>
      <c r="IA38" t="s">
        <v>796</v>
      </c>
      <c r="IB38" t="s">
        <v>796</v>
      </c>
      <c r="IC38" t="s">
        <v>796</v>
      </c>
      <c r="ID38" t="s">
        <v>796</v>
      </c>
      <c r="IE38" t="s">
        <v>796</v>
      </c>
      <c r="IF38" t="s">
        <v>796</v>
      </c>
      <c r="IG38" t="s">
        <v>796</v>
      </c>
      <c r="IH38" t="s">
        <v>796</v>
      </c>
      <c r="II38" t="s">
        <v>796</v>
      </c>
      <c r="IJ38" t="s">
        <v>796</v>
      </c>
      <c r="IK38" t="s">
        <v>796</v>
      </c>
      <c r="IL38" t="s">
        <v>796</v>
      </c>
      <c r="IM38" t="s">
        <v>796</v>
      </c>
      <c r="IN38" t="s">
        <v>796</v>
      </c>
      <c r="IO38" t="s">
        <v>796</v>
      </c>
      <c r="IP38" t="s">
        <v>796</v>
      </c>
      <c r="IQ38" t="s">
        <v>796</v>
      </c>
      <c r="IR38" t="s">
        <v>796</v>
      </c>
      <c r="IS38" t="s">
        <v>796</v>
      </c>
      <c r="IT38" t="s">
        <v>796</v>
      </c>
      <c r="IU38" t="s">
        <v>796</v>
      </c>
      <c r="IV38" t="s">
        <v>796</v>
      </c>
      <c r="IW38" t="s">
        <v>796</v>
      </c>
      <c r="IX38" t="s">
        <v>796</v>
      </c>
      <c r="IY38" t="s">
        <v>796</v>
      </c>
      <c r="IZ38" t="s">
        <v>796</v>
      </c>
      <c r="JA38" t="s">
        <v>796</v>
      </c>
      <c r="JB38" t="s">
        <v>796</v>
      </c>
      <c r="JC38" t="s">
        <v>796</v>
      </c>
      <c r="JD38" t="s">
        <v>796</v>
      </c>
      <c r="JE38" t="s">
        <v>796</v>
      </c>
      <c r="JF38" t="s">
        <v>796</v>
      </c>
      <c r="JG38" t="s">
        <v>796</v>
      </c>
      <c r="JH38" t="s">
        <v>796</v>
      </c>
      <c r="JI38" t="s">
        <v>796</v>
      </c>
      <c r="JJ38" t="s">
        <v>796</v>
      </c>
      <c r="JK38" t="s">
        <v>796</v>
      </c>
      <c r="JL38" t="s">
        <v>796</v>
      </c>
      <c r="JM38" t="s">
        <v>796</v>
      </c>
      <c r="JN38" t="s">
        <v>796</v>
      </c>
      <c r="JO38" t="s">
        <v>796</v>
      </c>
      <c r="JP38" t="s">
        <v>796</v>
      </c>
      <c r="JQ38" t="s">
        <v>796</v>
      </c>
      <c r="JR38" t="s">
        <v>796</v>
      </c>
      <c r="JS38" t="s">
        <v>796</v>
      </c>
      <c r="JT38" t="s">
        <v>796</v>
      </c>
      <c r="JU38" t="s">
        <v>796</v>
      </c>
      <c r="JV38" t="s">
        <v>796</v>
      </c>
      <c r="JW38" t="s">
        <v>796</v>
      </c>
      <c r="JX38" t="s">
        <v>796</v>
      </c>
      <c r="JY38" t="s">
        <v>796</v>
      </c>
      <c r="JZ38" t="s">
        <v>796</v>
      </c>
      <c r="KA38" t="s">
        <v>796</v>
      </c>
      <c r="KB38" t="s">
        <v>796</v>
      </c>
      <c r="KC38" t="s">
        <v>796</v>
      </c>
      <c r="KD38" t="s">
        <v>796</v>
      </c>
      <c r="KE38" t="s">
        <v>796</v>
      </c>
      <c r="KF38" t="s">
        <v>796</v>
      </c>
    </row>
    <row r="39" spans="1:294" x14ac:dyDescent="0.2">
      <c r="A39" t="s">
        <v>359</v>
      </c>
      <c r="B39" t="s">
        <v>7</v>
      </c>
      <c r="C39" t="s">
        <v>4</v>
      </c>
      <c r="D39" t="s">
        <v>19</v>
      </c>
      <c r="E39" s="30">
        <v>40</v>
      </c>
      <c r="F39" t="s">
        <v>9</v>
      </c>
      <c r="G39" t="s">
        <v>43</v>
      </c>
      <c r="H39" t="s">
        <v>40</v>
      </c>
      <c r="I39" t="s">
        <v>6</v>
      </c>
      <c r="J39" t="s">
        <v>5</v>
      </c>
      <c r="K39" t="s">
        <v>5</v>
      </c>
      <c r="L39" t="s">
        <v>4</v>
      </c>
      <c r="M39" t="s">
        <v>5</v>
      </c>
      <c r="N39" t="s">
        <v>5</v>
      </c>
      <c r="O39" t="s">
        <v>4</v>
      </c>
      <c r="P39" t="s">
        <v>4</v>
      </c>
      <c r="Q39" t="s">
        <v>5</v>
      </c>
      <c r="R39" t="s">
        <v>4</v>
      </c>
      <c r="S39" t="s">
        <v>4</v>
      </c>
      <c r="T39" t="s">
        <v>90</v>
      </c>
      <c r="U39" t="s">
        <v>4</v>
      </c>
      <c r="V39" t="s">
        <v>5</v>
      </c>
      <c r="W39" t="s">
        <v>41</v>
      </c>
      <c r="X39" t="s">
        <v>27</v>
      </c>
      <c r="Y39" t="s">
        <v>5</v>
      </c>
      <c r="Z39" t="s">
        <v>6</v>
      </c>
      <c r="AA39" t="s">
        <v>4</v>
      </c>
      <c r="AB39" t="s">
        <v>4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5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4</v>
      </c>
      <c r="AP39" t="s">
        <v>4</v>
      </c>
      <c r="AQ39" t="s">
        <v>4</v>
      </c>
      <c r="AR39" t="s">
        <v>4</v>
      </c>
      <c r="AS39" t="s">
        <v>94</v>
      </c>
      <c r="AT39" t="s">
        <v>196</v>
      </c>
      <c r="AU39" t="s">
        <v>74</v>
      </c>
      <c r="AV39" t="s">
        <v>4</v>
      </c>
      <c r="AW39" t="s">
        <v>4</v>
      </c>
      <c r="AX39" t="s">
        <v>4</v>
      </c>
      <c r="AY39" t="s">
        <v>4</v>
      </c>
      <c r="AZ39" t="s">
        <v>4</v>
      </c>
      <c r="BA39" t="s">
        <v>4</v>
      </c>
      <c r="BB39" t="s">
        <v>5</v>
      </c>
      <c r="BC39" t="s">
        <v>5</v>
      </c>
      <c r="BD39" t="s">
        <v>4</v>
      </c>
      <c r="BE39" t="s">
        <v>4</v>
      </c>
      <c r="BF39" t="s">
        <v>4</v>
      </c>
      <c r="BG39" t="s">
        <v>4</v>
      </c>
      <c r="BH39" t="s">
        <v>4</v>
      </c>
      <c r="BI39" t="s">
        <v>4</v>
      </c>
      <c r="BJ39" t="s">
        <v>4</v>
      </c>
      <c r="BK39" t="s">
        <v>2</v>
      </c>
      <c r="BL39" t="s">
        <v>2</v>
      </c>
      <c r="BM39" t="s">
        <v>2</v>
      </c>
      <c r="BN39" t="s">
        <v>2</v>
      </c>
      <c r="BO39" t="s">
        <v>2</v>
      </c>
      <c r="BP39" t="s">
        <v>181</v>
      </c>
      <c r="BQ39" t="s">
        <v>5</v>
      </c>
      <c r="BR39" t="s">
        <v>5</v>
      </c>
      <c r="BS39" t="s">
        <v>5</v>
      </c>
      <c r="BT39" t="s">
        <v>4</v>
      </c>
      <c r="BU39" t="s">
        <v>4</v>
      </c>
      <c r="BV39" t="s">
        <v>4</v>
      </c>
      <c r="BW39" t="s">
        <v>4</v>
      </c>
      <c r="BX39" t="s">
        <v>41</v>
      </c>
      <c r="BY39" t="s">
        <v>4</v>
      </c>
      <c r="BZ39" t="s">
        <v>4</v>
      </c>
      <c r="CA39" t="s">
        <v>4</v>
      </c>
      <c r="CB39" t="s">
        <v>2</v>
      </c>
      <c r="CC39" t="s">
        <v>2</v>
      </c>
      <c r="CD39" t="s">
        <v>2</v>
      </c>
      <c r="CE39" t="s">
        <v>2</v>
      </c>
      <c r="CF39" t="s">
        <v>2</v>
      </c>
      <c r="CG39" t="s">
        <v>2</v>
      </c>
      <c r="CH39" t="s">
        <v>2</v>
      </c>
      <c r="CI39" t="s">
        <v>2</v>
      </c>
      <c r="CJ39" t="s">
        <v>2</v>
      </c>
      <c r="CK39" t="s">
        <v>2</v>
      </c>
      <c r="CL39" t="s">
        <v>2</v>
      </c>
      <c r="CM39" t="s">
        <v>2</v>
      </c>
      <c r="CN39" t="s">
        <v>2</v>
      </c>
      <c r="CO39" t="s">
        <v>2</v>
      </c>
      <c r="CP39" t="s">
        <v>15</v>
      </c>
      <c r="CQ39" t="s">
        <v>4</v>
      </c>
      <c r="CR39" t="s">
        <v>4</v>
      </c>
      <c r="CS39" t="s">
        <v>4</v>
      </c>
      <c r="CT39" t="s">
        <v>5</v>
      </c>
      <c r="CU39" t="s">
        <v>796</v>
      </c>
      <c r="CV39" t="s">
        <v>796</v>
      </c>
      <c r="CW39" t="s">
        <v>796</v>
      </c>
      <c r="CX39" t="s">
        <v>796</v>
      </c>
      <c r="CY39" t="s">
        <v>796</v>
      </c>
      <c r="CZ39" t="s">
        <v>796</v>
      </c>
      <c r="DA39" t="s">
        <v>796</v>
      </c>
      <c r="DB39" t="s">
        <v>796</v>
      </c>
      <c r="DC39" t="s">
        <v>796</v>
      </c>
      <c r="DD39" t="s">
        <v>796</v>
      </c>
      <c r="DE39" t="s">
        <v>796</v>
      </c>
      <c r="DF39" t="s">
        <v>796</v>
      </c>
      <c r="DG39" t="s">
        <v>796</v>
      </c>
      <c r="DH39" t="s">
        <v>796</v>
      </c>
      <c r="DI39" t="s">
        <v>796</v>
      </c>
      <c r="DJ39" t="s">
        <v>796</v>
      </c>
      <c r="DK39" t="s">
        <v>796</v>
      </c>
      <c r="DL39" t="s">
        <v>796</v>
      </c>
      <c r="DM39" t="s">
        <v>796</v>
      </c>
      <c r="DN39" t="s">
        <v>796</v>
      </c>
      <c r="DO39" t="s">
        <v>796</v>
      </c>
      <c r="DP39" t="s">
        <v>796</v>
      </c>
      <c r="DQ39" t="s">
        <v>796</v>
      </c>
      <c r="DR39" t="s">
        <v>796</v>
      </c>
      <c r="DS39" t="s">
        <v>796</v>
      </c>
      <c r="DT39" t="s">
        <v>796</v>
      </c>
      <c r="DU39" t="s">
        <v>796</v>
      </c>
      <c r="DV39" t="s">
        <v>796</v>
      </c>
      <c r="DW39" t="s">
        <v>796</v>
      </c>
      <c r="DX39" t="s">
        <v>796</v>
      </c>
      <c r="DY39" t="s">
        <v>796</v>
      </c>
      <c r="DZ39" t="s">
        <v>796</v>
      </c>
      <c r="EA39" t="s">
        <v>796</v>
      </c>
      <c r="EB39" t="s">
        <v>796</v>
      </c>
      <c r="EC39" t="s">
        <v>796</v>
      </c>
      <c r="ED39" t="s">
        <v>796</v>
      </c>
      <c r="EE39" t="s">
        <v>796</v>
      </c>
      <c r="EF39" t="s">
        <v>796</v>
      </c>
      <c r="EG39" t="s">
        <v>796</v>
      </c>
      <c r="EH39" t="s">
        <v>796</v>
      </c>
      <c r="EI39" t="s">
        <v>796</v>
      </c>
      <c r="EJ39" t="s">
        <v>796</v>
      </c>
      <c r="EK39" t="s">
        <v>796</v>
      </c>
      <c r="EL39" t="s">
        <v>796</v>
      </c>
      <c r="EM39" t="s">
        <v>796</v>
      </c>
      <c r="EN39" t="s">
        <v>796</v>
      </c>
      <c r="EO39" t="s">
        <v>796</v>
      </c>
      <c r="EP39" t="s">
        <v>796</v>
      </c>
      <c r="EQ39" t="s">
        <v>796</v>
      </c>
      <c r="ER39" t="s">
        <v>796</v>
      </c>
      <c r="ES39" t="s">
        <v>796</v>
      </c>
      <c r="ET39" t="s">
        <v>796</v>
      </c>
      <c r="EU39" t="s">
        <v>796</v>
      </c>
      <c r="EV39" t="s">
        <v>796</v>
      </c>
      <c r="EW39" t="s">
        <v>796</v>
      </c>
      <c r="EX39" t="s">
        <v>796</v>
      </c>
      <c r="EY39" t="s">
        <v>796</v>
      </c>
      <c r="EZ39" t="s">
        <v>796</v>
      </c>
      <c r="FA39" t="s">
        <v>796</v>
      </c>
      <c r="FB39" t="s">
        <v>796</v>
      </c>
      <c r="FC39" t="s">
        <v>796</v>
      </c>
      <c r="FD39" t="s">
        <v>796</v>
      </c>
      <c r="FE39" t="s">
        <v>796</v>
      </c>
      <c r="FF39" t="s">
        <v>796</v>
      </c>
      <c r="FG39" t="s">
        <v>796</v>
      </c>
      <c r="FH39" t="s">
        <v>796</v>
      </c>
      <c r="FI39" t="s">
        <v>796</v>
      </c>
      <c r="FJ39" t="s">
        <v>796</v>
      </c>
      <c r="FK39" t="s">
        <v>796</v>
      </c>
      <c r="FL39" t="s">
        <v>796</v>
      </c>
      <c r="FM39" t="s">
        <v>796</v>
      </c>
      <c r="FN39" t="s">
        <v>796</v>
      </c>
      <c r="FO39" t="s">
        <v>796</v>
      </c>
      <c r="FP39" t="s">
        <v>796</v>
      </c>
      <c r="FQ39" t="s">
        <v>796</v>
      </c>
      <c r="FR39" t="s">
        <v>796</v>
      </c>
      <c r="FS39" t="s">
        <v>796</v>
      </c>
      <c r="FT39" t="s">
        <v>796</v>
      </c>
      <c r="FU39" t="s">
        <v>796</v>
      </c>
      <c r="FV39" t="s">
        <v>796</v>
      </c>
      <c r="FW39" t="s">
        <v>796</v>
      </c>
      <c r="FX39" t="s">
        <v>796</v>
      </c>
      <c r="FY39" t="s">
        <v>796</v>
      </c>
      <c r="FZ39" t="s">
        <v>796</v>
      </c>
      <c r="GA39" t="s">
        <v>796</v>
      </c>
      <c r="GB39" t="s">
        <v>796</v>
      </c>
      <c r="GC39" t="s">
        <v>796</v>
      </c>
      <c r="GD39" t="s">
        <v>796</v>
      </c>
      <c r="GE39" t="s">
        <v>796</v>
      </c>
      <c r="GF39" t="s">
        <v>796</v>
      </c>
      <c r="GG39" t="s">
        <v>796</v>
      </c>
      <c r="GH39" t="s">
        <v>796</v>
      </c>
      <c r="GI39" t="s">
        <v>796</v>
      </c>
      <c r="GJ39" t="s">
        <v>796</v>
      </c>
      <c r="GK39" t="s">
        <v>796</v>
      </c>
      <c r="GL39" t="s">
        <v>796</v>
      </c>
      <c r="GM39" t="s">
        <v>796</v>
      </c>
      <c r="GN39" t="s">
        <v>796</v>
      </c>
      <c r="GO39" t="s">
        <v>796</v>
      </c>
      <c r="GP39" t="s">
        <v>796</v>
      </c>
      <c r="GQ39" t="s">
        <v>796</v>
      </c>
      <c r="GR39" t="s">
        <v>796</v>
      </c>
      <c r="GS39" t="s">
        <v>796</v>
      </c>
      <c r="GT39" t="s">
        <v>796</v>
      </c>
      <c r="GU39" t="s">
        <v>796</v>
      </c>
      <c r="GV39" t="s">
        <v>796</v>
      </c>
      <c r="GW39" t="s">
        <v>796</v>
      </c>
      <c r="GX39" t="s">
        <v>796</v>
      </c>
      <c r="GY39" t="s">
        <v>796</v>
      </c>
      <c r="GZ39" t="s">
        <v>796</v>
      </c>
      <c r="HA39" t="s">
        <v>796</v>
      </c>
      <c r="HB39" t="s">
        <v>796</v>
      </c>
      <c r="HC39" t="s">
        <v>796</v>
      </c>
      <c r="HD39" t="s">
        <v>796</v>
      </c>
      <c r="HE39" t="s">
        <v>796</v>
      </c>
      <c r="HF39" t="s">
        <v>796</v>
      </c>
      <c r="HG39" t="s">
        <v>796</v>
      </c>
      <c r="HH39" t="s">
        <v>796</v>
      </c>
      <c r="HI39" t="s">
        <v>796</v>
      </c>
      <c r="HJ39" t="s">
        <v>796</v>
      </c>
      <c r="HK39" t="s">
        <v>796</v>
      </c>
      <c r="HL39" t="s">
        <v>796</v>
      </c>
      <c r="HM39" t="s">
        <v>796</v>
      </c>
      <c r="HN39" t="s">
        <v>796</v>
      </c>
      <c r="HO39" t="s">
        <v>796</v>
      </c>
      <c r="HP39" t="s">
        <v>796</v>
      </c>
      <c r="HQ39" t="s">
        <v>796</v>
      </c>
      <c r="HR39" t="s">
        <v>796</v>
      </c>
      <c r="HS39" t="s">
        <v>796</v>
      </c>
      <c r="HT39" t="s">
        <v>796</v>
      </c>
      <c r="HU39" t="s">
        <v>796</v>
      </c>
      <c r="HV39" t="s">
        <v>796</v>
      </c>
      <c r="HW39" t="s">
        <v>796</v>
      </c>
      <c r="HX39" t="s">
        <v>796</v>
      </c>
      <c r="HY39" t="s">
        <v>796</v>
      </c>
      <c r="HZ39" t="s">
        <v>796</v>
      </c>
      <c r="IA39" t="s">
        <v>796</v>
      </c>
      <c r="IB39" t="s">
        <v>796</v>
      </c>
      <c r="IC39" t="s">
        <v>796</v>
      </c>
      <c r="ID39" t="s">
        <v>796</v>
      </c>
      <c r="IE39" t="s">
        <v>796</v>
      </c>
      <c r="IF39" t="s">
        <v>796</v>
      </c>
      <c r="IG39" t="s">
        <v>796</v>
      </c>
      <c r="IH39" t="s">
        <v>796</v>
      </c>
      <c r="II39" t="s">
        <v>796</v>
      </c>
      <c r="IJ39" t="s">
        <v>796</v>
      </c>
      <c r="IK39" t="s">
        <v>796</v>
      </c>
      <c r="IL39" t="s">
        <v>796</v>
      </c>
      <c r="IM39" t="s">
        <v>796</v>
      </c>
      <c r="IN39" t="s">
        <v>796</v>
      </c>
      <c r="IO39" t="s">
        <v>796</v>
      </c>
      <c r="IP39" t="s">
        <v>796</v>
      </c>
      <c r="IQ39" t="s">
        <v>796</v>
      </c>
      <c r="IR39" t="s">
        <v>796</v>
      </c>
      <c r="IS39" t="s">
        <v>796</v>
      </c>
      <c r="IT39" t="s">
        <v>796</v>
      </c>
      <c r="IU39" t="s">
        <v>796</v>
      </c>
      <c r="IV39" t="s">
        <v>796</v>
      </c>
      <c r="IW39" t="s">
        <v>796</v>
      </c>
      <c r="IX39" t="s">
        <v>796</v>
      </c>
      <c r="IY39" t="s">
        <v>796</v>
      </c>
      <c r="IZ39" t="s">
        <v>796</v>
      </c>
      <c r="JA39" t="s">
        <v>796</v>
      </c>
      <c r="JB39" t="s">
        <v>796</v>
      </c>
      <c r="JC39" t="s">
        <v>796</v>
      </c>
      <c r="JD39" t="s">
        <v>796</v>
      </c>
      <c r="JE39" t="s">
        <v>796</v>
      </c>
      <c r="JF39" t="s">
        <v>796</v>
      </c>
      <c r="JG39" t="s">
        <v>796</v>
      </c>
      <c r="JH39" t="s">
        <v>796</v>
      </c>
      <c r="JI39" t="s">
        <v>796</v>
      </c>
      <c r="JJ39" t="s">
        <v>796</v>
      </c>
      <c r="JK39" t="s">
        <v>796</v>
      </c>
      <c r="JL39" t="s">
        <v>796</v>
      </c>
      <c r="JM39" t="s">
        <v>796</v>
      </c>
      <c r="JN39" t="s">
        <v>796</v>
      </c>
      <c r="JO39" t="s">
        <v>796</v>
      </c>
      <c r="JP39" t="s">
        <v>796</v>
      </c>
      <c r="JQ39" t="s">
        <v>796</v>
      </c>
      <c r="JR39" t="s">
        <v>796</v>
      </c>
      <c r="JS39" t="s">
        <v>796</v>
      </c>
      <c r="JT39" t="s">
        <v>796</v>
      </c>
      <c r="JU39" t="s">
        <v>796</v>
      </c>
      <c r="JV39" t="s">
        <v>796</v>
      </c>
      <c r="JW39" t="s">
        <v>796</v>
      </c>
      <c r="JX39" t="s">
        <v>796</v>
      </c>
      <c r="JY39" t="s">
        <v>796</v>
      </c>
      <c r="JZ39" t="s">
        <v>796</v>
      </c>
      <c r="KA39" t="s">
        <v>796</v>
      </c>
      <c r="KB39" t="s">
        <v>796</v>
      </c>
      <c r="KC39" t="s">
        <v>796</v>
      </c>
      <c r="KD39" t="s">
        <v>796</v>
      </c>
      <c r="KE39" t="s">
        <v>796</v>
      </c>
      <c r="KF39" t="s">
        <v>796</v>
      </c>
    </row>
    <row r="40" spans="1:294" x14ac:dyDescent="0.2">
      <c r="A40" t="s">
        <v>360</v>
      </c>
      <c r="B40" t="s">
        <v>7</v>
      </c>
      <c r="C40" t="s">
        <v>4</v>
      </c>
      <c r="D40" t="s">
        <v>19</v>
      </c>
      <c r="E40" t="s">
        <v>2</v>
      </c>
      <c r="F40" t="s">
        <v>155</v>
      </c>
      <c r="G40" t="s">
        <v>21</v>
      </c>
      <c r="H40" t="s">
        <v>40</v>
      </c>
      <c r="I40" t="s">
        <v>6</v>
      </c>
      <c r="J40" t="s">
        <v>4</v>
      </c>
      <c r="K40" t="s">
        <v>4</v>
      </c>
      <c r="L40" t="s">
        <v>4</v>
      </c>
      <c r="M40" t="s">
        <v>4</v>
      </c>
      <c r="N40" t="s">
        <v>5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90</v>
      </c>
      <c r="U40" t="s">
        <v>4</v>
      </c>
      <c r="V40" t="s">
        <v>4</v>
      </c>
      <c r="W40" t="s">
        <v>17</v>
      </c>
      <c r="X40" t="s">
        <v>2</v>
      </c>
      <c r="Y40" t="s">
        <v>5</v>
      </c>
      <c r="Z40" t="s">
        <v>6</v>
      </c>
      <c r="AA40" t="s">
        <v>4</v>
      </c>
      <c r="AB40" t="s">
        <v>4</v>
      </c>
      <c r="AC40" t="s">
        <v>5</v>
      </c>
      <c r="AD40" t="s">
        <v>5</v>
      </c>
      <c r="AE40" t="s">
        <v>4</v>
      </c>
      <c r="AF40" t="s">
        <v>4</v>
      </c>
      <c r="AG40" t="s">
        <v>4</v>
      </c>
      <c r="AH40" t="s">
        <v>5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4</v>
      </c>
      <c r="AP40" t="s">
        <v>4</v>
      </c>
      <c r="AQ40" t="s">
        <v>4</v>
      </c>
      <c r="AR40" t="s">
        <v>4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2</v>
      </c>
      <c r="BK40" t="s">
        <v>2</v>
      </c>
      <c r="BL40" t="s">
        <v>2</v>
      </c>
      <c r="BM40" t="s">
        <v>2</v>
      </c>
      <c r="BN40" t="s">
        <v>2</v>
      </c>
      <c r="BO40" t="s">
        <v>2</v>
      </c>
      <c r="BP40" t="s">
        <v>2</v>
      </c>
      <c r="BQ40" t="s">
        <v>2</v>
      </c>
      <c r="BR40" t="s">
        <v>2</v>
      </c>
      <c r="BS40" t="s">
        <v>2</v>
      </c>
      <c r="BT40" t="s">
        <v>2</v>
      </c>
      <c r="BU40" t="s">
        <v>2</v>
      </c>
      <c r="BV40" t="s">
        <v>2</v>
      </c>
      <c r="BW40" t="s">
        <v>2</v>
      </c>
      <c r="BX40" t="s">
        <v>2</v>
      </c>
      <c r="BY40" t="s">
        <v>2</v>
      </c>
      <c r="BZ40" t="s">
        <v>2</v>
      </c>
      <c r="CA40" t="s">
        <v>2</v>
      </c>
      <c r="CB40" t="s">
        <v>2</v>
      </c>
      <c r="CC40" t="s">
        <v>2</v>
      </c>
      <c r="CD40" t="s">
        <v>2</v>
      </c>
      <c r="CE40" t="s">
        <v>2</v>
      </c>
      <c r="CF40" t="s">
        <v>2</v>
      </c>
      <c r="CG40" t="s">
        <v>2</v>
      </c>
      <c r="CH40" t="s">
        <v>2</v>
      </c>
      <c r="CI40" t="s">
        <v>2</v>
      </c>
      <c r="CJ40" t="s">
        <v>2</v>
      </c>
      <c r="CK40" t="s">
        <v>2</v>
      </c>
      <c r="CL40" t="s">
        <v>2</v>
      </c>
      <c r="CM40" t="s">
        <v>2</v>
      </c>
      <c r="CN40" t="s">
        <v>2</v>
      </c>
      <c r="CO40" t="s">
        <v>2</v>
      </c>
      <c r="CP40" t="s">
        <v>15</v>
      </c>
      <c r="CQ40" t="s">
        <v>4</v>
      </c>
      <c r="CR40" t="s">
        <v>4</v>
      </c>
      <c r="CS40" t="s">
        <v>4</v>
      </c>
      <c r="CT40" t="s">
        <v>5</v>
      </c>
      <c r="CU40" t="s">
        <v>796</v>
      </c>
      <c r="CV40" t="s">
        <v>796</v>
      </c>
      <c r="CW40" t="s">
        <v>796</v>
      </c>
      <c r="CX40" t="s">
        <v>796</v>
      </c>
      <c r="CY40" t="s">
        <v>796</v>
      </c>
      <c r="CZ40" t="s">
        <v>796</v>
      </c>
      <c r="DA40" t="s">
        <v>796</v>
      </c>
      <c r="DB40" t="s">
        <v>796</v>
      </c>
      <c r="DC40" t="s">
        <v>796</v>
      </c>
      <c r="DD40" t="s">
        <v>796</v>
      </c>
      <c r="DE40" t="s">
        <v>796</v>
      </c>
      <c r="DF40" t="s">
        <v>796</v>
      </c>
      <c r="DG40" t="s">
        <v>796</v>
      </c>
      <c r="DH40" t="s">
        <v>796</v>
      </c>
      <c r="DI40" t="s">
        <v>796</v>
      </c>
      <c r="DJ40" t="s">
        <v>796</v>
      </c>
      <c r="DK40" t="s">
        <v>796</v>
      </c>
      <c r="DL40" t="s">
        <v>796</v>
      </c>
      <c r="DM40" t="s">
        <v>796</v>
      </c>
      <c r="DN40" t="s">
        <v>796</v>
      </c>
      <c r="DO40" t="s">
        <v>796</v>
      </c>
      <c r="DP40" t="s">
        <v>796</v>
      </c>
      <c r="DQ40" t="s">
        <v>796</v>
      </c>
      <c r="DR40" t="s">
        <v>796</v>
      </c>
      <c r="DS40" t="s">
        <v>796</v>
      </c>
      <c r="DT40" t="s">
        <v>796</v>
      </c>
      <c r="DU40" t="s">
        <v>796</v>
      </c>
      <c r="DV40" t="s">
        <v>796</v>
      </c>
      <c r="DW40" t="s">
        <v>796</v>
      </c>
      <c r="DX40" t="s">
        <v>796</v>
      </c>
      <c r="DY40" t="s">
        <v>796</v>
      </c>
      <c r="DZ40" t="s">
        <v>796</v>
      </c>
      <c r="EA40" t="s">
        <v>796</v>
      </c>
      <c r="EB40" t="s">
        <v>796</v>
      </c>
      <c r="EC40" t="s">
        <v>796</v>
      </c>
      <c r="ED40" t="s">
        <v>796</v>
      </c>
      <c r="EE40" t="s">
        <v>796</v>
      </c>
      <c r="EF40" t="s">
        <v>796</v>
      </c>
      <c r="EG40" t="s">
        <v>796</v>
      </c>
      <c r="EH40" t="s">
        <v>796</v>
      </c>
      <c r="EI40" t="s">
        <v>796</v>
      </c>
      <c r="EJ40" t="s">
        <v>796</v>
      </c>
      <c r="EK40" t="s">
        <v>796</v>
      </c>
      <c r="EL40" t="s">
        <v>796</v>
      </c>
      <c r="EM40" t="s">
        <v>796</v>
      </c>
      <c r="EN40" t="s">
        <v>796</v>
      </c>
      <c r="EO40" t="s">
        <v>796</v>
      </c>
      <c r="EP40" t="s">
        <v>796</v>
      </c>
      <c r="EQ40" t="s">
        <v>796</v>
      </c>
      <c r="ER40" t="s">
        <v>796</v>
      </c>
      <c r="ES40" t="s">
        <v>796</v>
      </c>
      <c r="ET40" t="s">
        <v>796</v>
      </c>
      <c r="EU40" t="s">
        <v>796</v>
      </c>
      <c r="EV40" t="s">
        <v>796</v>
      </c>
      <c r="EW40" t="s">
        <v>796</v>
      </c>
      <c r="EX40" t="s">
        <v>796</v>
      </c>
      <c r="EY40" t="s">
        <v>796</v>
      </c>
      <c r="EZ40" t="s">
        <v>796</v>
      </c>
      <c r="FA40" t="s">
        <v>796</v>
      </c>
      <c r="FB40" t="s">
        <v>796</v>
      </c>
      <c r="FC40" t="s">
        <v>796</v>
      </c>
      <c r="FD40" t="s">
        <v>796</v>
      </c>
      <c r="FE40" t="s">
        <v>796</v>
      </c>
      <c r="FF40" t="s">
        <v>796</v>
      </c>
      <c r="FG40" t="s">
        <v>796</v>
      </c>
      <c r="FH40" t="s">
        <v>796</v>
      </c>
      <c r="FI40" t="s">
        <v>796</v>
      </c>
      <c r="FJ40" t="s">
        <v>796</v>
      </c>
      <c r="FK40" t="s">
        <v>796</v>
      </c>
      <c r="FL40" t="s">
        <v>796</v>
      </c>
      <c r="FM40" t="s">
        <v>796</v>
      </c>
      <c r="FN40" t="s">
        <v>796</v>
      </c>
      <c r="FO40" t="s">
        <v>796</v>
      </c>
      <c r="FP40" t="s">
        <v>796</v>
      </c>
      <c r="FQ40" t="s">
        <v>796</v>
      </c>
      <c r="FR40" t="s">
        <v>796</v>
      </c>
      <c r="FS40" t="s">
        <v>796</v>
      </c>
      <c r="FT40" t="s">
        <v>796</v>
      </c>
      <c r="FU40" t="s">
        <v>796</v>
      </c>
      <c r="FV40" t="s">
        <v>796</v>
      </c>
      <c r="FW40" t="s">
        <v>796</v>
      </c>
      <c r="FX40" t="s">
        <v>796</v>
      </c>
      <c r="FY40" t="s">
        <v>796</v>
      </c>
      <c r="FZ40" t="s">
        <v>796</v>
      </c>
      <c r="GA40" t="s">
        <v>796</v>
      </c>
      <c r="GB40" t="s">
        <v>796</v>
      </c>
      <c r="GC40" t="s">
        <v>796</v>
      </c>
      <c r="GD40" t="s">
        <v>796</v>
      </c>
      <c r="GE40" t="s">
        <v>796</v>
      </c>
      <c r="GF40" t="s">
        <v>796</v>
      </c>
      <c r="GG40" t="s">
        <v>796</v>
      </c>
      <c r="GH40" t="s">
        <v>796</v>
      </c>
      <c r="GI40" t="s">
        <v>796</v>
      </c>
      <c r="GJ40" t="s">
        <v>796</v>
      </c>
      <c r="GK40" t="s">
        <v>796</v>
      </c>
      <c r="GL40" t="s">
        <v>796</v>
      </c>
      <c r="GM40" t="s">
        <v>796</v>
      </c>
      <c r="GN40" t="s">
        <v>796</v>
      </c>
      <c r="GO40" t="s">
        <v>796</v>
      </c>
      <c r="GP40" t="s">
        <v>796</v>
      </c>
      <c r="GQ40" t="s">
        <v>796</v>
      </c>
      <c r="GR40" t="s">
        <v>796</v>
      </c>
      <c r="GS40" t="s">
        <v>796</v>
      </c>
      <c r="GT40" t="s">
        <v>796</v>
      </c>
      <c r="GU40" t="s">
        <v>796</v>
      </c>
      <c r="GV40" t="s">
        <v>796</v>
      </c>
      <c r="GW40" t="s">
        <v>796</v>
      </c>
      <c r="GX40" t="s">
        <v>796</v>
      </c>
      <c r="GY40" t="s">
        <v>796</v>
      </c>
      <c r="GZ40" t="s">
        <v>796</v>
      </c>
      <c r="HA40" t="s">
        <v>796</v>
      </c>
      <c r="HB40" t="s">
        <v>796</v>
      </c>
      <c r="HC40" t="s">
        <v>796</v>
      </c>
      <c r="HD40" t="s">
        <v>796</v>
      </c>
      <c r="HE40" t="s">
        <v>796</v>
      </c>
      <c r="HF40" t="s">
        <v>796</v>
      </c>
      <c r="HG40" t="s">
        <v>796</v>
      </c>
      <c r="HH40" t="s">
        <v>796</v>
      </c>
      <c r="HI40" t="s">
        <v>796</v>
      </c>
      <c r="HJ40" t="s">
        <v>796</v>
      </c>
      <c r="HK40" t="s">
        <v>796</v>
      </c>
      <c r="HL40" t="s">
        <v>796</v>
      </c>
      <c r="HM40" t="s">
        <v>796</v>
      </c>
      <c r="HN40" t="s">
        <v>796</v>
      </c>
      <c r="HO40" t="s">
        <v>796</v>
      </c>
      <c r="HP40" t="s">
        <v>796</v>
      </c>
      <c r="HQ40" t="s">
        <v>796</v>
      </c>
      <c r="HR40" t="s">
        <v>796</v>
      </c>
      <c r="HS40" t="s">
        <v>796</v>
      </c>
      <c r="HT40" t="s">
        <v>796</v>
      </c>
      <c r="HU40" t="s">
        <v>796</v>
      </c>
      <c r="HV40" t="s">
        <v>796</v>
      </c>
      <c r="HW40" t="s">
        <v>796</v>
      </c>
      <c r="HX40" t="s">
        <v>796</v>
      </c>
      <c r="HY40" t="s">
        <v>796</v>
      </c>
      <c r="HZ40" t="s">
        <v>796</v>
      </c>
      <c r="IA40" t="s">
        <v>796</v>
      </c>
      <c r="IB40" t="s">
        <v>796</v>
      </c>
      <c r="IC40" t="s">
        <v>796</v>
      </c>
      <c r="ID40" t="s">
        <v>796</v>
      </c>
      <c r="IE40" t="s">
        <v>796</v>
      </c>
      <c r="IF40" t="s">
        <v>796</v>
      </c>
      <c r="IG40" t="s">
        <v>796</v>
      </c>
      <c r="IH40" t="s">
        <v>796</v>
      </c>
      <c r="II40" t="s">
        <v>796</v>
      </c>
      <c r="IJ40" t="s">
        <v>796</v>
      </c>
      <c r="IK40" t="s">
        <v>796</v>
      </c>
      <c r="IL40" t="s">
        <v>796</v>
      </c>
      <c r="IM40" t="s">
        <v>796</v>
      </c>
      <c r="IN40" t="s">
        <v>796</v>
      </c>
      <c r="IO40" t="s">
        <v>796</v>
      </c>
      <c r="IP40" t="s">
        <v>796</v>
      </c>
      <c r="IQ40" t="s">
        <v>796</v>
      </c>
      <c r="IR40" t="s">
        <v>796</v>
      </c>
      <c r="IS40" t="s">
        <v>796</v>
      </c>
      <c r="IT40" t="s">
        <v>796</v>
      </c>
      <c r="IU40" t="s">
        <v>796</v>
      </c>
      <c r="IV40" t="s">
        <v>796</v>
      </c>
      <c r="IW40" t="s">
        <v>796</v>
      </c>
      <c r="IX40" t="s">
        <v>796</v>
      </c>
      <c r="IY40" t="s">
        <v>796</v>
      </c>
      <c r="IZ40" t="s">
        <v>796</v>
      </c>
      <c r="JA40" t="s">
        <v>796</v>
      </c>
      <c r="JB40" t="s">
        <v>796</v>
      </c>
      <c r="JC40" t="s">
        <v>796</v>
      </c>
      <c r="JD40" t="s">
        <v>796</v>
      </c>
      <c r="JE40" t="s">
        <v>796</v>
      </c>
      <c r="JF40" t="s">
        <v>796</v>
      </c>
      <c r="JG40" t="s">
        <v>796</v>
      </c>
      <c r="JH40" t="s">
        <v>796</v>
      </c>
      <c r="JI40" t="s">
        <v>796</v>
      </c>
      <c r="JJ40" t="s">
        <v>796</v>
      </c>
      <c r="JK40" t="s">
        <v>796</v>
      </c>
      <c r="JL40" t="s">
        <v>796</v>
      </c>
      <c r="JM40" t="s">
        <v>796</v>
      </c>
      <c r="JN40" t="s">
        <v>796</v>
      </c>
      <c r="JO40" t="s">
        <v>796</v>
      </c>
      <c r="JP40" t="s">
        <v>796</v>
      </c>
      <c r="JQ40" t="s">
        <v>796</v>
      </c>
      <c r="JR40" t="s">
        <v>796</v>
      </c>
      <c r="JS40" t="s">
        <v>796</v>
      </c>
      <c r="JT40" t="s">
        <v>796</v>
      </c>
      <c r="JU40" t="s">
        <v>796</v>
      </c>
      <c r="JV40" t="s">
        <v>796</v>
      </c>
      <c r="JW40" t="s">
        <v>796</v>
      </c>
      <c r="JX40" t="s">
        <v>796</v>
      </c>
      <c r="JY40" t="s">
        <v>796</v>
      </c>
      <c r="JZ40" t="s">
        <v>796</v>
      </c>
      <c r="KA40" t="s">
        <v>796</v>
      </c>
      <c r="KB40" t="s">
        <v>796</v>
      </c>
      <c r="KC40" t="s">
        <v>796</v>
      </c>
      <c r="KD40" t="s">
        <v>796</v>
      </c>
      <c r="KE40" t="s">
        <v>796</v>
      </c>
      <c r="KF40" t="s">
        <v>796</v>
      </c>
    </row>
    <row r="41" spans="1:294" x14ac:dyDescent="0.2">
      <c r="A41" t="s">
        <v>415</v>
      </c>
      <c r="B41" t="s">
        <v>7</v>
      </c>
      <c r="C41" t="s">
        <v>4</v>
      </c>
      <c r="D41" t="s">
        <v>8</v>
      </c>
      <c r="E41" s="30">
        <v>22</v>
      </c>
      <c r="F41" t="s">
        <v>9</v>
      </c>
      <c r="G41" t="s">
        <v>84</v>
      </c>
      <c r="H41" t="s">
        <v>40</v>
      </c>
      <c r="I41" t="s">
        <v>6</v>
      </c>
      <c r="J41" t="s">
        <v>4</v>
      </c>
      <c r="K41" t="s">
        <v>4</v>
      </c>
      <c r="L41" t="s">
        <v>4</v>
      </c>
      <c r="M41" t="s">
        <v>5</v>
      </c>
      <c r="N41" t="s">
        <v>5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3</v>
      </c>
      <c r="U41" t="s">
        <v>4</v>
      </c>
      <c r="V41" t="s">
        <v>5</v>
      </c>
      <c r="W41" t="s">
        <v>17</v>
      </c>
      <c r="X41" t="s">
        <v>2</v>
      </c>
      <c r="Y41" t="s">
        <v>5</v>
      </c>
      <c r="Z41" t="s">
        <v>6</v>
      </c>
      <c r="AA41" t="s">
        <v>4</v>
      </c>
      <c r="AB41" t="s">
        <v>4</v>
      </c>
      <c r="AC41" t="s">
        <v>5</v>
      </c>
      <c r="AD41" t="s">
        <v>5</v>
      </c>
      <c r="AE41" t="s">
        <v>4</v>
      </c>
      <c r="AF41" t="s">
        <v>4</v>
      </c>
      <c r="AG41" t="s">
        <v>4</v>
      </c>
      <c r="AH41" t="s">
        <v>5</v>
      </c>
      <c r="AI41" t="s">
        <v>4</v>
      </c>
      <c r="AJ41" t="s">
        <v>5</v>
      </c>
      <c r="AK41" t="s">
        <v>4</v>
      </c>
      <c r="AL41" t="s">
        <v>4</v>
      </c>
      <c r="AM41" t="s">
        <v>4</v>
      </c>
      <c r="AN41" t="s">
        <v>4</v>
      </c>
      <c r="AO41" t="s">
        <v>4</v>
      </c>
      <c r="AP41" t="s">
        <v>4</v>
      </c>
      <c r="AQ41" t="s">
        <v>4</v>
      </c>
      <c r="AR41" t="s">
        <v>4</v>
      </c>
      <c r="AS41" t="s">
        <v>12</v>
      </c>
      <c r="AT41" t="s">
        <v>62</v>
      </c>
      <c r="AU41" t="s">
        <v>14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2</v>
      </c>
      <c r="BK41" t="s">
        <v>2</v>
      </c>
      <c r="BL41" t="s">
        <v>2</v>
      </c>
      <c r="BM41" t="s">
        <v>2</v>
      </c>
      <c r="BN41" t="s">
        <v>2</v>
      </c>
      <c r="BO41" t="s">
        <v>2</v>
      </c>
      <c r="BP41" t="s">
        <v>2</v>
      </c>
      <c r="BQ41" t="s">
        <v>2</v>
      </c>
      <c r="BR41" t="s">
        <v>2</v>
      </c>
      <c r="BS41" t="s">
        <v>2</v>
      </c>
      <c r="BT41" t="s">
        <v>2</v>
      </c>
      <c r="BU41" t="s">
        <v>2</v>
      </c>
      <c r="BV41" t="s">
        <v>2</v>
      </c>
      <c r="BW41" t="s">
        <v>2</v>
      </c>
      <c r="BX41" t="s">
        <v>2</v>
      </c>
      <c r="BY41" t="s">
        <v>2</v>
      </c>
      <c r="BZ41" t="s">
        <v>2</v>
      </c>
      <c r="CA41" t="s">
        <v>2</v>
      </c>
      <c r="CB41" t="s">
        <v>2</v>
      </c>
      <c r="CC41" t="s">
        <v>2</v>
      </c>
      <c r="CD41" t="s">
        <v>2</v>
      </c>
      <c r="CE41" t="s">
        <v>2</v>
      </c>
      <c r="CF41" t="s">
        <v>2</v>
      </c>
      <c r="CG41" t="s">
        <v>2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15</v>
      </c>
      <c r="CQ41" t="s">
        <v>4</v>
      </c>
      <c r="CR41" t="s">
        <v>4</v>
      </c>
      <c r="CS41" t="s">
        <v>4</v>
      </c>
      <c r="CT41" t="s">
        <v>5</v>
      </c>
      <c r="CU41" t="s">
        <v>796</v>
      </c>
      <c r="CV41" t="s">
        <v>796</v>
      </c>
      <c r="CW41" t="s">
        <v>796</v>
      </c>
      <c r="CX41" t="s">
        <v>796</v>
      </c>
      <c r="CY41" t="s">
        <v>796</v>
      </c>
      <c r="CZ41" t="s">
        <v>796</v>
      </c>
      <c r="DA41" t="s">
        <v>796</v>
      </c>
      <c r="DB41" t="s">
        <v>796</v>
      </c>
      <c r="DC41" t="s">
        <v>796</v>
      </c>
      <c r="DD41" t="s">
        <v>796</v>
      </c>
      <c r="DE41" t="s">
        <v>796</v>
      </c>
      <c r="DF41" t="s">
        <v>796</v>
      </c>
      <c r="DG41" t="s">
        <v>796</v>
      </c>
      <c r="DH41" t="s">
        <v>796</v>
      </c>
      <c r="DI41" t="s">
        <v>796</v>
      </c>
      <c r="DJ41" t="s">
        <v>796</v>
      </c>
      <c r="DK41" t="s">
        <v>796</v>
      </c>
      <c r="DL41" t="s">
        <v>796</v>
      </c>
      <c r="DM41" t="s">
        <v>796</v>
      </c>
      <c r="DN41" t="s">
        <v>796</v>
      </c>
      <c r="DO41" t="s">
        <v>796</v>
      </c>
      <c r="DP41" t="s">
        <v>796</v>
      </c>
      <c r="DQ41" t="s">
        <v>796</v>
      </c>
      <c r="DR41" t="s">
        <v>796</v>
      </c>
      <c r="DS41" t="s">
        <v>796</v>
      </c>
      <c r="DT41" t="s">
        <v>796</v>
      </c>
      <c r="DU41" t="s">
        <v>796</v>
      </c>
      <c r="DV41" t="s">
        <v>796</v>
      </c>
      <c r="DW41" t="s">
        <v>796</v>
      </c>
      <c r="DX41" t="s">
        <v>796</v>
      </c>
      <c r="DY41" t="s">
        <v>796</v>
      </c>
      <c r="DZ41" t="s">
        <v>796</v>
      </c>
      <c r="EA41" t="s">
        <v>796</v>
      </c>
      <c r="EB41" t="s">
        <v>796</v>
      </c>
      <c r="EC41" t="s">
        <v>796</v>
      </c>
      <c r="ED41" t="s">
        <v>796</v>
      </c>
      <c r="EE41" t="s">
        <v>796</v>
      </c>
      <c r="EF41" t="s">
        <v>796</v>
      </c>
      <c r="EG41" t="s">
        <v>796</v>
      </c>
      <c r="EH41" t="s">
        <v>796</v>
      </c>
      <c r="EI41" t="s">
        <v>796</v>
      </c>
      <c r="EJ41" t="s">
        <v>796</v>
      </c>
      <c r="EK41" t="s">
        <v>796</v>
      </c>
      <c r="EL41" t="s">
        <v>796</v>
      </c>
      <c r="EM41" t="s">
        <v>796</v>
      </c>
      <c r="EN41" t="s">
        <v>796</v>
      </c>
      <c r="EO41" t="s">
        <v>796</v>
      </c>
      <c r="EP41" t="s">
        <v>796</v>
      </c>
      <c r="EQ41" t="s">
        <v>796</v>
      </c>
      <c r="ER41" t="s">
        <v>796</v>
      </c>
      <c r="ES41" t="s">
        <v>796</v>
      </c>
      <c r="ET41" t="s">
        <v>796</v>
      </c>
      <c r="EU41" t="s">
        <v>796</v>
      </c>
      <c r="EV41" t="s">
        <v>796</v>
      </c>
      <c r="EW41" t="s">
        <v>796</v>
      </c>
      <c r="EX41" t="s">
        <v>796</v>
      </c>
      <c r="EY41" t="s">
        <v>796</v>
      </c>
      <c r="EZ41" t="s">
        <v>796</v>
      </c>
      <c r="FA41" t="s">
        <v>796</v>
      </c>
      <c r="FB41" t="s">
        <v>796</v>
      </c>
      <c r="FC41" t="s">
        <v>796</v>
      </c>
      <c r="FD41" t="s">
        <v>796</v>
      </c>
      <c r="FE41" t="s">
        <v>796</v>
      </c>
      <c r="FF41" t="s">
        <v>796</v>
      </c>
      <c r="FG41" t="s">
        <v>796</v>
      </c>
      <c r="FH41" t="s">
        <v>796</v>
      </c>
      <c r="FI41" t="s">
        <v>796</v>
      </c>
      <c r="FJ41" t="s">
        <v>796</v>
      </c>
      <c r="FK41" t="s">
        <v>796</v>
      </c>
      <c r="FL41" t="s">
        <v>796</v>
      </c>
      <c r="FM41" t="s">
        <v>796</v>
      </c>
      <c r="FN41" t="s">
        <v>796</v>
      </c>
      <c r="FO41" t="s">
        <v>796</v>
      </c>
      <c r="FP41" t="s">
        <v>796</v>
      </c>
      <c r="FQ41" t="s">
        <v>796</v>
      </c>
      <c r="FR41" t="s">
        <v>796</v>
      </c>
      <c r="FS41" t="s">
        <v>796</v>
      </c>
      <c r="FT41" t="s">
        <v>796</v>
      </c>
      <c r="FU41" t="s">
        <v>796</v>
      </c>
      <c r="FV41" t="s">
        <v>796</v>
      </c>
      <c r="FW41" t="s">
        <v>796</v>
      </c>
      <c r="FX41" t="s">
        <v>796</v>
      </c>
      <c r="FY41" t="s">
        <v>796</v>
      </c>
      <c r="FZ41" t="s">
        <v>796</v>
      </c>
      <c r="GA41" t="s">
        <v>796</v>
      </c>
      <c r="GB41" t="s">
        <v>796</v>
      </c>
      <c r="GC41" t="s">
        <v>796</v>
      </c>
      <c r="GD41" t="s">
        <v>796</v>
      </c>
      <c r="GE41" t="s">
        <v>796</v>
      </c>
      <c r="GF41" t="s">
        <v>796</v>
      </c>
      <c r="GG41" t="s">
        <v>796</v>
      </c>
      <c r="GH41" t="s">
        <v>796</v>
      </c>
      <c r="GI41" t="s">
        <v>796</v>
      </c>
      <c r="GJ41" t="s">
        <v>796</v>
      </c>
      <c r="GK41" t="s">
        <v>796</v>
      </c>
      <c r="GL41" t="s">
        <v>796</v>
      </c>
      <c r="GM41" t="s">
        <v>796</v>
      </c>
      <c r="GN41" t="s">
        <v>796</v>
      </c>
      <c r="GO41" t="s">
        <v>796</v>
      </c>
      <c r="GP41" t="s">
        <v>796</v>
      </c>
      <c r="GQ41" t="s">
        <v>796</v>
      </c>
      <c r="GR41" t="s">
        <v>796</v>
      </c>
      <c r="GS41" t="s">
        <v>796</v>
      </c>
      <c r="GT41" t="s">
        <v>796</v>
      </c>
      <c r="GU41" t="s">
        <v>796</v>
      </c>
      <c r="GV41" t="s">
        <v>796</v>
      </c>
      <c r="GW41" t="s">
        <v>796</v>
      </c>
      <c r="GX41" t="s">
        <v>796</v>
      </c>
      <c r="GY41" t="s">
        <v>796</v>
      </c>
      <c r="GZ41" t="s">
        <v>796</v>
      </c>
      <c r="HA41" t="s">
        <v>796</v>
      </c>
      <c r="HB41" t="s">
        <v>796</v>
      </c>
      <c r="HC41" t="s">
        <v>796</v>
      </c>
      <c r="HD41" t="s">
        <v>796</v>
      </c>
      <c r="HE41" t="s">
        <v>796</v>
      </c>
      <c r="HF41" t="s">
        <v>796</v>
      </c>
      <c r="HG41" t="s">
        <v>796</v>
      </c>
      <c r="HH41" t="s">
        <v>796</v>
      </c>
      <c r="HI41" t="s">
        <v>796</v>
      </c>
      <c r="HJ41" t="s">
        <v>796</v>
      </c>
      <c r="HK41" t="s">
        <v>796</v>
      </c>
      <c r="HL41" t="s">
        <v>796</v>
      </c>
      <c r="HM41" t="s">
        <v>796</v>
      </c>
      <c r="HN41" t="s">
        <v>796</v>
      </c>
      <c r="HO41" t="s">
        <v>796</v>
      </c>
      <c r="HP41" t="s">
        <v>796</v>
      </c>
      <c r="HQ41" t="s">
        <v>796</v>
      </c>
      <c r="HR41" t="s">
        <v>796</v>
      </c>
      <c r="HS41" t="s">
        <v>796</v>
      </c>
      <c r="HT41" t="s">
        <v>796</v>
      </c>
      <c r="HU41" t="s">
        <v>796</v>
      </c>
      <c r="HV41" t="s">
        <v>796</v>
      </c>
      <c r="HW41" t="s">
        <v>796</v>
      </c>
      <c r="HX41" t="s">
        <v>796</v>
      </c>
      <c r="HY41" t="s">
        <v>796</v>
      </c>
      <c r="HZ41" t="s">
        <v>796</v>
      </c>
      <c r="IA41" t="s">
        <v>796</v>
      </c>
      <c r="IB41" t="s">
        <v>796</v>
      </c>
      <c r="IC41" t="s">
        <v>796</v>
      </c>
      <c r="ID41" t="s">
        <v>796</v>
      </c>
      <c r="IE41" t="s">
        <v>796</v>
      </c>
      <c r="IF41" t="s">
        <v>796</v>
      </c>
      <c r="IG41" t="s">
        <v>796</v>
      </c>
      <c r="IH41" t="s">
        <v>796</v>
      </c>
      <c r="II41" t="s">
        <v>796</v>
      </c>
      <c r="IJ41" t="s">
        <v>796</v>
      </c>
      <c r="IK41" t="s">
        <v>796</v>
      </c>
      <c r="IL41" t="s">
        <v>796</v>
      </c>
      <c r="IM41" t="s">
        <v>796</v>
      </c>
      <c r="IN41" t="s">
        <v>796</v>
      </c>
      <c r="IO41" t="s">
        <v>796</v>
      </c>
      <c r="IP41" t="s">
        <v>796</v>
      </c>
      <c r="IQ41" t="s">
        <v>796</v>
      </c>
      <c r="IR41" t="s">
        <v>796</v>
      </c>
      <c r="IS41" t="s">
        <v>796</v>
      </c>
      <c r="IT41" t="s">
        <v>796</v>
      </c>
      <c r="IU41" t="s">
        <v>796</v>
      </c>
      <c r="IV41" t="s">
        <v>796</v>
      </c>
      <c r="IW41" t="s">
        <v>796</v>
      </c>
      <c r="IX41" t="s">
        <v>796</v>
      </c>
      <c r="IY41" t="s">
        <v>796</v>
      </c>
      <c r="IZ41" t="s">
        <v>796</v>
      </c>
      <c r="JA41" t="s">
        <v>796</v>
      </c>
      <c r="JB41" t="s">
        <v>796</v>
      </c>
      <c r="JC41" t="s">
        <v>796</v>
      </c>
      <c r="JD41" t="s">
        <v>796</v>
      </c>
      <c r="JE41" t="s">
        <v>796</v>
      </c>
      <c r="JF41" t="s">
        <v>796</v>
      </c>
      <c r="JG41" t="s">
        <v>796</v>
      </c>
      <c r="JH41" t="s">
        <v>796</v>
      </c>
      <c r="JI41" t="s">
        <v>796</v>
      </c>
      <c r="JJ41" t="s">
        <v>796</v>
      </c>
      <c r="JK41" t="s">
        <v>796</v>
      </c>
      <c r="JL41" t="s">
        <v>796</v>
      </c>
      <c r="JM41" t="s">
        <v>796</v>
      </c>
      <c r="JN41" t="s">
        <v>796</v>
      </c>
      <c r="JO41" t="s">
        <v>796</v>
      </c>
      <c r="JP41" t="s">
        <v>796</v>
      </c>
      <c r="JQ41" t="s">
        <v>796</v>
      </c>
      <c r="JR41" t="s">
        <v>796</v>
      </c>
      <c r="JS41" t="s">
        <v>796</v>
      </c>
      <c r="JT41" t="s">
        <v>796</v>
      </c>
      <c r="JU41" t="s">
        <v>796</v>
      </c>
      <c r="JV41" t="s">
        <v>796</v>
      </c>
      <c r="JW41" t="s">
        <v>796</v>
      </c>
      <c r="JX41" t="s">
        <v>796</v>
      </c>
      <c r="JY41" t="s">
        <v>796</v>
      </c>
      <c r="JZ41" t="s">
        <v>796</v>
      </c>
      <c r="KA41" t="s">
        <v>796</v>
      </c>
      <c r="KB41" t="s">
        <v>796</v>
      </c>
      <c r="KC41" t="s">
        <v>796</v>
      </c>
      <c r="KD41" t="s">
        <v>796</v>
      </c>
      <c r="KE41" t="s">
        <v>796</v>
      </c>
      <c r="KF41" t="s">
        <v>796</v>
      </c>
    </row>
    <row r="42" spans="1:294" x14ac:dyDescent="0.2">
      <c r="A42" t="s">
        <v>414</v>
      </c>
      <c r="B42" t="s">
        <v>7</v>
      </c>
      <c r="C42" t="s">
        <v>4</v>
      </c>
      <c r="D42" t="s">
        <v>8</v>
      </c>
      <c r="E42" s="30">
        <v>53</v>
      </c>
      <c r="F42" t="s">
        <v>9</v>
      </c>
      <c r="G42" t="s">
        <v>10</v>
      </c>
      <c r="H42" t="s">
        <v>40</v>
      </c>
      <c r="I42" t="s">
        <v>6</v>
      </c>
      <c r="J42" t="s">
        <v>4</v>
      </c>
      <c r="K42" t="s">
        <v>4</v>
      </c>
      <c r="L42" t="s">
        <v>4</v>
      </c>
      <c r="M42" t="s">
        <v>5</v>
      </c>
      <c r="N42" t="s">
        <v>5</v>
      </c>
      <c r="O42" t="s">
        <v>4</v>
      </c>
      <c r="P42" t="s">
        <v>5</v>
      </c>
      <c r="Q42" t="s">
        <v>4</v>
      </c>
      <c r="R42" t="s">
        <v>4</v>
      </c>
      <c r="S42" t="s">
        <v>4</v>
      </c>
      <c r="T42" t="s">
        <v>90</v>
      </c>
      <c r="U42" t="s">
        <v>5</v>
      </c>
      <c r="V42" t="s">
        <v>4</v>
      </c>
      <c r="W42" t="s">
        <v>17</v>
      </c>
      <c r="X42" t="s">
        <v>2</v>
      </c>
      <c r="Y42" t="s">
        <v>5</v>
      </c>
      <c r="Z42" t="s">
        <v>6</v>
      </c>
      <c r="AA42" t="s">
        <v>4</v>
      </c>
      <c r="AB42" t="s">
        <v>4</v>
      </c>
      <c r="AC42" t="s">
        <v>5</v>
      </c>
      <c r="AD42" t="s">
        <v>5</v>
      </c>
      <c r="AE42" t="s">
        <v>4</v>
      </c>
      <c r="AF42" t="s">
        <v>4</v>
      </c>
      <c r="AG42" t="s">
        <v>4</v>
      </c>
      <c r="AH42" t="s">
        <v>5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4</v>
      </c>
      <c r="AP42" t="s">
        <v>4</v>
      </c>
      <c r="AQ42" t="s">
        <v>5</v>
      </c>
      <c r="AR42" t="s">
        <v>4</v>
      </c>
      <c r="AS42" t="s">
        <v>94</v>
      </c>
      <c r="AT42" t="s">
        <v>62</v>
      </c>
      <c r="AU42" t="s">
        <v>14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2</v>
      </c>
      <c r="BK42" t="s">
        <v>5</v>
      </c>
      <c r="BL42" t="s">
        <v>5</v>
      </c>
      <c r="BM42" t="s">
        <v>4</v>
      </c>
      <c r="BN42" t="s">
        <v>4</v>
      </c>
      <c r="BO42" t="s">
        <v>5</v>
      </c>
      <c r="BP42" t="s">
        <v>2</v>
      </c>
      <c r="BQ42" t="s">
        <v>2</v>
      </c>
      <c r="BR42" t="s">
        <v>2</v>
      </c>
      <c r="BS42" t="s">
        <v>2</v>
      </c>
      <c r="BT42" t="s">
        <v>2</v>
      </c>
      <c r="BU42" t="s">
        <v>2</v>
      </c>
      <c r="BV42" t="s">
        <v>2</v>
      </c>
      <c r="BW42" t="s">
        <v>2</v>
      </c>
      <c r="BX42" t="s">
        <v>2</v>
      </c>
      <c r="BY42" t="s">
        <v>2</v>
      </c>
      <c r="BZ42" t="s">
        <v>2</v>
      </c>
      <c r="CA42" t="s">
        <v>2</v>
      </c>
      <c r="CB42" t="s">
        <v>2</v>
      </c>
      <c r="CC42" t="s">
        <v>2</v>
      </c>
      <c r="CD42" t="s">
        <v>2</v>
      </c>
      <c r="CE42" t="s">
        <v>2</v>
      </c>
      <c r="CF42" t="s">
        <v>2</v>
      </c>
      <c r="CG42" t="s">
        <v>2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15</v>
      </c>
      <c r="CQ42" t="s">
        <v>4</v>
      </c>
      <c r="CR42" t="s">
        <v>4</v>
      </c>
      <c r="CS42" t="s">
        <v>4</v>
      </c>
      <c r="CT42" t="s">
        <v>5</v>
      </c>
      <c r="CU42" t="s">
        <v>7</v>
      </c>
      <c r="CV42" t="s">
        <v>4</v>
      </c>
      <c r="CW42" s="30">
        <v>53</v>
      </c>
      <c r="CX42" t="s">
        <v>20</v>
      </c>
      <c r="CY42" t="s">
        <v>4</v>
      </c>
      <c r="CZ42" t="s">
        <v>4</v>
      </c>
      <c r="DA42" t="s">
        <v>4</v>
      </c>
      <c r="DB42" t="s">
        <v>4</v>
      </c>
      <c r="DC42" t="s">
        <v>5</v>
      </c>
      <c r="DD42" t="s">
        <v>4</v>
      </c>
      <c r="DE42" t="s">
        <v>4</v>
      </c>
      <c r="DF42" t="s">
        <v>4</v>
      </c>
      <c r="DG42" t="s">
        <v>4</v>
      </c>
      <c r="DH42" t="s">
        <v>4</v>
      </c>
      <c r="DI42" t="s">
        <v>67</v>
      </c>
      <c r="DJ42" t="s">
        <v>4</v>
      </c>
      <c r="DK42" t="s">
        <v>4</v>
      </c>
      <c r="DL42" t="s">
        <v>2</v>
      </c>
      <c r="DM42" t="s">
        <v>2</v>
      </c>
      <c r="DN42" t="s">
        <v>5</v>
      </c>
      <c r="DO42" t="s">
        <v>523</v>
      </c>
      <c r="DP42" t="s">
        <v>4</v>
      </c>
      <c r="DQ42" t="s">
        <v>4</v>
      </c>
      <c r="DR42" t="s">
        <v>4</v>
      </c>
      <c r="DS42" t="s">
        <v>4</v>
      </c>
      <c r="DT42" t="s">
        <v>4</v>
      </c>
      <c r="DU42" t="s">
        <v>4</v>
      </c>
      <c r="DV42" t="s">
        <v>4</v>
      </c>
      <c r="DW42" t="s">
        <v>5</v>
      </c>
      <c r="DX42" t="s">
        <v>4</v>
      </c>
      <c r="DY42" t="s">
        <v>4</v>
      </c>
      <c r="DZ42" t="s">
        <v>4</v>
      </c>
      <c r="EA42" t="s">
        <v>4</v>
      </c>
      <c r="EB42" t="s">
        <v>4</v>
      </c>
      <c r="EC42" t="s">
        <v>4</v>
      </c>
      <c r="ED42" t="s">
        <v>4</v>
      </c>
      <c r="EE42" t="s">
        <v>4</v>
      </c>
      <c r="EF42" t="s">
        <v>5</v>
      </c>
      <c r="EG42" t="s">
        <v>4</v>
      </c>
      <c r="EH42" t="s">
        <v>2</v>
      </c>
      <c r="EI42" t="s">
        <v>2</v>
      </c>
      <c r="EJ42" t="s">
        <v>2</v>
      </c>
      <c r="EK42" t="s">
        <v>2</v>
      </c>
      <c r="EL42" t="s">
        <v>2</v>
      </c>
      <c r="EM42" t="s">
        <v>2</v>
      </c>
      <c r="EN42" t="s">
        <v>2</v>
      </c>
      <c r="EO42" t="s">
        <v>2</v>
      </c>
      <c r="EP42" t="s">
        <v>2</v>
      </c>
      <c r="EQ42" t="s">
        <v>2</v>
      </c>
      <c r="ER42" t="s">
        <v>2</v>
      </c>
      <c r="ES42" t="s">
        <v>2</v>
      </c>
      <c r="ET42" t="s">
        <v>2</v>
      </c>
      <c r="EU42" t="s">
        <v>2</v>
      </c>
      <c r="EV42" t="s">
        <v>2</v>
      </c>
      <c r="EW42" t="s">
        <v>2</v>
      </c>
      <c r="EX42" t="s">
        <v>2</v>
      </c>
      <c r="EY42" t="s">
        <v>2</v>
      </c>
      <c r="EZ42" t="s">
        <v>2</v>
      </c>
      <c r="FA42" t="s">
        <v>2</v>
      </c>
      <c r="FB42" t="s">
        <v>2</v>
      </c>
      <c r="FC42" t="s">
        <v>2</v>
      </c>
      <c r="FD42" t="s">
        <v>2</v>
      </c>
      <c r="FE42" t="s">
        <v>2</v>
      </c>
      <c r="FF42" t="s">
        <v>2</v>
      </c>
      <c r="FG42" t="s">
        <v>2</v>
      </c>
      <c r="FH42" t="s">
        <v>2</v>
      </c>
      <c r="FI42" t="s">
        <v>2</v>
      </c>
      <c r="FJ42" t="s">
        <v>2</v>
      </c>
      <c r="FK42" t="s">
        <v>2</v>
      </c>
      <c r="FL42" t="s">
        <v>2</v>
      </c>
      <c r="FM42" t="s">
        <v>2</v>
      </c>
      <c r="FN42" t="s">
        <v>2</v>
      </c>
      <c r="FO42" t="s">
        <v>2</v>
      </c>
      <c r="FP42" t="s">
        <v>2</v>
      </c>
      <c r="FQ42" t="s">
        <v>2</v>
      </c>
      <c r="FR42" t="s">
        <v>2</v>
      </c>
      <c r="FS42" t="s">
        <v>2</v>
      </c>
      <c r="FT42" t="s">
        <v>2</v>
      </c>
      <c r="FU42" t="s">
        <v>2</v>
      </c>
      <c r="FV42" t="s">
        <v>2</v>
      </c>
      <c r="FW42" t="s">
        <v>2</v>
      </c>
      <c r="FX42" t="s">
        <v>2</v>
      </c>
      <c r="FY42" t="s">
        <v>2</v>
      </c>
      <c r="FZ42" t="s">
        <v>2</v>
      </c>
      <c r="GA42" t="s">
        <v>2</v>
      </c>
      <c r="GB42" t="s">
        <v>2</v>
      </c>
      <c r="GC42" t="s">
        <v>2</v>
      </c>
      <c r="GD42" t="s">
        <v>2</v>
      </c>
      <c r="GE42" t="s">
        <v>15</v>
      </c>
      <c r="GF42" t="s">
        <v>2</v>
      </c>
      <c r="GG42" t="s">
        <v>2</v>
      </c>
      <c r="GH42" t="s">
        <v>2</v>
      </c>
      <c r="GI42" t="s">
        <v>2</v>
      </c>
      <c r="GJ42" t="s">
        <v>2</v>
      </c>
      <c r="GK42" t="s">
        <v>2</v>
      </c>
      <c r="GL42" t="s">
        <v>2</v>
      </c>
      <c r="GM42" t="s">
        <v>4</v>
      </c>
      <c r="GN42" t="s">
        <v>796</v>
      </c>
      <c r="GO42" t="s">
        <v>796</v>
      </c>
      <c r="GP42" t="s">
        <v>796</v>
      </c>
      <c r="GQ42" t="s">
        <v>796</v>
      </c>
      <c r="GR42" t="s">
        <v>796</v>
      </c>
      <c r="GS42" t="s">
        <v>796</v>
      </c>
      <c r="GT42" t="s">
        <v>796</v>
      </c>
      <c r="GU42" t="s">
        <v>796</v>
      </c>
      <c r="GV42" t="s">
        <v>796</v>
      </c>
      <c r="GW42" t="s">
        <v>796</v>
      </c>
      <c r="GX42" t="s">
        <v>796</v>
      </c>
      <c r="GY42" t="s">
        <v>796</v>
      </c>
      <c r="GZ42" t="s">
        <v>796</v>
      </c>
      <c r="HA42" t="s">
        <v>796</v>
      </c>
      <c r="HB42" t="s">
        <v>796</v>
      </c>
      <c r="HC42" t="s">
        <v>796</v>
      </c>
      <c r="HD42" t="s">
        <v>796</v>
      </c>
      <c r="HE42" t="s">
        <v>796</v>
      </c>
      <c r="HF42" t="s">
        <v>796</v>
      </c>
      <c r="HG42" t="s">
        <v>796</v>
      </c>
      <c r="HH42" t="s">
        <v>796</v>
      </c>
      <c r="HI42" t="s">
        <v>796</v>
      </c>
      <c r="HJ42" t="s">
        <v>796</v>
      </c>
      <c r="HK42" t="s">
        <v>796</v>
      </c>
      <c r="HL42" t="s">
        <v>796</v>
      </c>
      <c r="HM42" t="s">
        <v>796</v>
      </c>
      <c r="HN42" t="s">
        <v>796</v>
      </c>
      <c r="HO42" t="s">
        <v>796</v>
      </c>
      <c r="HP42" t="s">
        <v>796</v>
      </c>
      <c r="HQ42" t="s">
        <v>796</v>
      </c>
      <c r="HR42" t="s">
        <v>796</v>
      </c>
      <c r="HS42" t="s">
        <v>796</v>
      </c>
      <c r="HT42" t="s">
        <v>796</v>
      </c>
      <c r="HU42" t="s">
        <v>796</v>
      </c>
      <c r="HV42" t="s">
        <v>796</v>
      </c>
      <c r="HW42" t="s">
        <v>796</v>
      </c>
      <c r="HX42" t="s">
        <v>796</v>
      </c>
      <c r="HY42" t="s">
        <v>796</v>
      </c>
      <c r="HZ42" t="s">
        <v>796</v>
      </c>
      <c r="IA42" t="s">
        <v>796</v>
      </c>
      <c r="IB42" t="s">
        <v>796</v>
      </c>
      <c r="IC42" t="s">
        <v>796</v>
      </c>
      <c r="ID42" t="s">
        <v>796</v>
      </c>
      <c r="IE42" t="s">
        <v>796</v>
      </c>
      <c r="IF42" t="s">
        <v>796</v>
      </c>
      <c r="IG42" t="s">
        <v>796</v>
      </c>
      <c r="IH42" t="s">
        <v>796</v>
      </c>
      <c r="II42" t="s">
        <v>796</v>
      </c>
      <c r="IJ42" t="s">
        <v>796</v>
      </c>
      <c r="IK42" t="s">
        <v>796</v>
      </c>
      <c r="IL42" t="s">
        <v>796</v>
      </c>
      <c r="IM42" t="s">
        <v>796</v>
      </c>
      <c r="IN42" t="s">
        <v>796</v>
      </c>
      <c r="IO42" t="s">
        <v>796</v>
      </c>
      <c r="IP42" t="s">
        <v>796</v>
      </c>
      <c r="IQ42" t="s">
        <v>796</v>
      </c>
      <c r="IR42" t="s">
        <v>796</v>
      </c>
      <c r="IS42" t="s">
        <v>796</v>
      </c>
      <c r="IT42" t="s">
        <v>796</v>
      </c>
      <c r="IU42" t="s">
        <v>796</v>
      </c>
      <c r="IV42" t="s">
        <v>796</v>
      </c>
      <c r="IW42" t="s">
        <v>796</v>
      </c>
      <c r="IX42" t="s">
        <v>796</v>
      </c>
      <c r="IY42" t="s">
        <v>796</v>
      </c>
      <c r="IZ42" t="s">
        <v>796</v>
      </c>
      <c r="JA42" t="s">
        <v>796</v>
      </c>
      <c r="JB42" t="s">
        <v>796</v>
      </c>
      <c r="JC42" t="s">
        <v>796</v>
      </c>
      <c r="JD42" t="s">
        <v>796</v>
      </c>
      <c r="JE42" t="s">
        <v>796</v>
      </c>
      <c r="JF42" t="s">
        <v>796</v>
      </c>
      <c r="JG42" t="s">
        <v>796</v>
      </c>
      <c r="JH42" t="s">
        <v>796</v>
      </c>
      <c r="JI42" t="s">
        <v>796</v>
      </c>
      <c r="JJ42" t="s">
        <v>796</v>
      </c>
      <c r="JK42" t="s">
        <v>796</v>
      </c>
      <c r="JL42" t="s">
        <v>796</v>
      </c>
      <c r="JM42" t="s">
        <v>796</v>
      </c>
      <c r="JN42" t="s">
        <v>796</v>
      </c>
      <c r="JO42" t="s">
        <v>796</v>
      </c>
      <c r="JP42" t="s">
        <v>796</v>
      </c>
      <c r="JQ42" t="s">
        <v>796</v>
      </c>
      <c r="JR42" t="s">
        <v>796</v>
      </c>
      <c r="JS42" t="s">
        <v>796</v>
      </c>
      <c r="JT42" t="s">
        <v>796</v>
      </c>
      <c r="JU42" t="s">
        <v>796</v>
      </c>
      <c r="JV42" t="s">
        <v>796</v>
      </c>
      <c r="JW42" t="s">
        <v>796</v>
      </c>
      <c r="JX42" t="s">
        <v>796</v>
      </c>
      <c r="JY42" t="s">
        <v>796</v>
      </c>
      <c r="JZ42" t="s">
        <v>796</v>
      </c>
      <c r="KA42" t="s">
        <v>796</v>
      </c>
      <c r="KB42" t="s">
        <v>796</v>
      </c>
      <c r="KC42" t="s">
        <v>796</v>
      </c>
      <c r="KD42" t="s">
        <v>796</v>
      </c>
      <c r="KE42" t="s">
        <v>796</v>
      </c>
      <c r="KF42" t="s">
        <v>796</v>
      </c>
    </row>
    <row r="43" spans="1:294" x14ac:dyDescent="0.2">
      <c r="A43" t="s">
        <v>413</v>
      </c>
      <c r="B43" t="s">
        <v>7</v>
      </c>
      <c r="C43" t="s">
        <v>4</v>
      </c>
      <c r="D43" t="s">
        <v>8</v>
      </c>
      <c r="E43" s="30">
        <v>47</v>
      </c>
      <c r="F43" t="s">
        <v>9</v>
      </c>
      <c r="G43" t="s">
        <v>195</v>
      </c>
      <c r="H43" t="s">
        <v>40</v>
      </c>
      <c r="I43" t="s">
        <v>6</v>
      </c>
      <c r="J43" t="s">
        <v>4</v>
      </c>
      <c r="K43" t="s">
        <v>4</v>
      </c>
      <c r="L43" t="s">
        <v>4</v>
      </c>
      <c r="M43" t="s">
        <v>5</v>
      </c>
      <c r="N43" t="s">
        <v>5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3</v>
      </c>
      <c r="U43" t="s">
        <v>4</v>
      </c>
      <c r="V43" t="s">
        <v>4</v>
      </c>
      <c r="W43" t="s">
        <v>17</v>
      </c>
      <c r="X43" t="s">
        <v>2</v>
      </c>
      <c r="Y43" t="s">
        <v>5</v>
      </c>
      <c r="Z43" t="s">
        <v>6</v>
      </c>
      <c r="AA43" t="s">
        <v>4</v>
      </c>
      <c r="AB43" t="s">
        <v>5</v>
      </c>
      <c r="AC43" t="s">
        <v>5</v>
      </c>
      <c r="AD43" t="s">
        <v>5</v>
      </c>
      <c r="AE43" t="s">
        <v>4</v>
      </c>
      <c r="AF43" t="s">
        <v>4</v>
      </c>
      <c r="AG43" t="s">
        <v>4</v>
      </c>
      <c r="AH43" t="s">
        <v>5</v>
      </c>
      <c r="AI43" t="s">
        <v>4</v>
      </c>
      <c r="AJ43" t="s">
        <v>5</v>
      </c>
      <c r="AK43" t="s">
        <v>4</v>
      </c>
      <c r="AL43" t="s">
        <v>4</v>
      </c>
      <c r="AM43" t="s">
        <v>4</v>
      </c>
      <c r="AN43" t="s">
        <v>4</v>
      </c>
      <c r="AO43" t="s">
        <v>4</v>
      </c>
      <c r="AP43" t="s">
        <v>4</v>
      </c>
      <c r="AQ43" t="s">
        <v>4</v>
      </c>
      <c r="AR43" t="s">
        <v>4</v>
      </c>
      <c r="AS43" t="s">
        <v>12</v>
      </c>
      <c r="AT43" t="s">
        <v>196</v>
      </c>
      <c r="AU43" t="s">
        <v>59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2</v>
      </c>
      <c r="CA43" t="s">
        <v>2</v>
      </c>
      <c r="CB43" t="s">
        <v>2</v>
      </c>
      <c r="CC43" t="s">
        <v>2</v>
      </c>
      <c r="CD43" t="s">
        <v>2</v>
      </c>
      <c r="CE43" t="s">
        <v>2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15</v>
      </c>
      <c r="CQ43" t="s">
        <v>4</v>
      </c>
      <c r="CR43" t="s">
        <v>4</v>
      </c>
      <c r="CS43" t="s">
        <v>4</v>
      </c>
      <c r="CT43" t="s">
        <v>5</v>
      </c>
      <c r="CU43" t="s">
        <v>7</v>
      </c>
      <c r="CV43" t="s">
        <v>4</v>
      </c>
      <c r="CW43" t="s">
        <v>2</v>
      </c>
      <c r="CX43" t="s">
        <v>9</v>
      </c>
      <c r="CY43" t="s">
        <v>4</v>
      </c>
      <c r="CZ43" t="s">
        <v>4</v>
      </c>
      <c r="DA43" t="s">
        <v>4</v>
      </c>
      <c r="DB43" t="s">
        <v>5</v>
      </c>
      <c r="DC43" t="s">
        <v>5</v>
      </c>
      <c r="DD43" t="s">
        <v>4</v>
      </c>
      <c r="DE43" t="s">
        <v>5</v>
      </c>
      <c r="DF43" t="s">
        <v>4</v>
      </c>
      <c r="DG43" t="s">
        <v>4</v>
      </c>
      <c r="DH43" t="s">
        <v>4</v>
      </c>
      <c r="DI43" t="s">
        <v>3</v>
      </c>
      <c r="DJ43" t="s">
        <v>4</v>
      </c>
      <c r="DK43" t="s">
        <v>5</v>
      </c>
      <c r="DL43" t="s">
        <v>17</v>
      </c>
      <c r="DM43" t="s">
        <v>2</v>
      </c>
      <c r="DN43" t="s">
        <v>5</v>
      </c>
      <c r="DO43" t="s">
        <v>523</v>
      </c>
      <c r="DP43" t="s">
        <v>4</v>
      </c>
      <c r="DQ43" t="s">
        <v>4</v>
      </c>
      <c r="DR43" t="s">
        <v>5</v>
      </c>
      <c r="DS43" t="s">
        <v>5</v>
      </c>
      <c r="DT43" t="s">
        <v>4</v>
      </c>
      <c r="DU43" t="s">
        <v>4</v>
      </c>
      <c r="DV43" t="s">
        <v>4</v>
      </c>
      <c r="DW43" t="s">
        <v>5</v>
      </c>
      <c r="DX43" t="s">
        <v>4</v>
      </c>
      <c r="DY43" t="s">
        <v>4</v>
      </c>
      <c r="DZ43" t="s">
        <v>4</v>
      </c>
      <c r="EA43" t="s">
        <v>4</v>
      </c>
      <c r="EB43" t="s">
        <v>4</v>
      </c>
      <c r="EC43" t="s">
        <v>4</v>
      </c>
      <c r="ED43" t="s">
        <v>4</v>
      </c>
      <c r="EE43" t="s">
        <v>4</v>
      </c>
      <c r="EF43" t="s">
        <v>4</v>
      </c>
      <c r="EG43" t="s">
        <v>5</v>
      </c>
      <c r="EH43" t="s">
        <v>73</v>
      </c>
      <c r="EI43" t="s">
        <v>196</v>
      </c>
      <c r="EJ43" t="s">
        <v>74</v>
      </c>
      <c r="EK43" t="s">
        <v>2</v>
      </c>
      <c r="EL43" t="s">
        <v>2</v>
      </c>
      <c r="EM43" t="s">
        <v>2</v>
      </c>
      <c r="EN43" t="s">
        <v>2</v>
      </c>
      <c r="EO43" t="s">
        <v>2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t="s">
        <v>2</v>
      </c>
      <c r="EZ43" t="s">
        <v>5</v>
      </c>
      <c r="FA43" t="s">
        <v>4</v>
      </c>
      <c r="FB43" t="s">
        <v>4</v>
      </c>
      <c r="FC43" t="s">
        <v>4</v>
      </c>
      <c r="FD43" t="s">
        <v>4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15</v>
      </c>
      <c r="GF43" t="s">
        <v>4</v>
      </c>
      <c r="GG43" t="s">
        <v>4</v>
      </c>
      <c r="GH43" t="s">
        <v>4</v>
      </c>
      <c r="GI43" t="s">
        <v>4</v>
      </c>
      <c r="GJ43" t="s">
        <v>4</v>
      </c>
      <c r="GK43" t="s">
        <v>4</v>
      </c>
      <c r="GL43" t="s">
        <v>4</v>
      </c>
      <c r="GM43" t="s">
        <v>4</v>
      </c>
      <c r="GN43" t="s">
        <v>796</v>
      </c>
      <c r="GO43" t="s">
        <v>796</v>
      </c>
      <c r="GP43" t="s">
        <v>796</v>
      </c>
      <c r="GQ43" t="s">
        <v>796</v>
      </c>
      <c r="GR43" t="s">
        <v>796</v>
      </c>
      <c r="GS43" t="s">
        <v>796</v>
      </c>
      <c r="GT43" t="s">
        <v>796</v>
      </c>
      <c r="GU43" t="s">
        <v>796</v>
      </c>
      <c r="GV43" t="s">
        <v>796</v>
      </c>
      <c r="GW43" t="s">
        <v>796</v>
      </c>
      <c r="GX43" t="s">
        <v>796</v>
      </c>
      <c r="GY43" t="s">
        <v>796</v>
      </c>
      <c r="GZ43" t="s">
        <v>796</v>
      </c>
      <c r="HA43" t="s">
        <v>796</v>
      </c>
      <c r="HB43" t="s">
        <v>796</v>
      </c>
      <c r="HC43" t="s">
        <v>796</v>
      </c>
      <c r="HD43" t="s">
        <v>796</v>
      </c>
      <c r="HE43" t="s">
        <v>796</v>
      </c>
      <c r="HF43" t="s">
        <v>796</v>
      </c>
      <c r="HG43" t="s">
        <v>796</v>
      </c>
      <c r="HH43" t="s">
        <v>796</v>
      </c>
      <c r="HI43" t="s">
        <v>796</v>
      </c>
      <c r="HJ43" t="s">
        <v>796</v>
      </c>
      <c r="HK43" t="s">
        <v>796</v>
      </c>
      <c r="HL43" t="s">
        <v>796</v>
      </c>
      <c r="HM43" t="s">
        <v>796</v>
      </c>
      <c r="HN43" t="s">
        <v>796</v>
      </c>
      <c r="HO43" t="s">
        <v>796</v>
      </c>
      <c r="HP43" t="s">
        <v>796</v>
      </c>
      <c r="HQ43" t="s">
        <v>796</v>
      </c>
      <c r="HR43" t="s">
        <v>796</v>
      </c>
      <c r="HS43" t="s">
        <v>796</v>
      </c>
      <c r="HT43" t="s">
        <v>796</v>
      </c>
      <c r="HU43" t="s">
        <v>796</v>
      </c>
      <c r="HV43" t="s">
        <v>796</v>
      </c>
      <c r="HW43" t="s">
        <v>796</v>
      </c>
      <c r="HX43" t="s">
        <v>796</v>
      </c>
      <c r="HY43" t="s">
        <v>796</v>
      </c>
      <c r="HZ43" t="s">
        <v>796</v>
      </c>
      <c r="IA43" t="s">
        <v>796</v>
      </c>
      <c r="IB43" t="s">
        <v>796</v>
      </c>
      <c r="IC43" t="s">
        <v>796</v>
      </c>
      <c r="ID43" t="s">
        <v>796</v>
      </c>
      <c r="IE43" t="s">
        <v>796</v>
      </c>
      <c r="IF43" t="s">
        <v>796</v>
      </c>
      <c r="IG43" t="s">
        <v>796</v>
      </c>
      <c r="IH43" t="s">
        <v>796</v>
      </c>
      <c r="II43" t="s">
        <v>796</v>
      </c>
      <c r="IJ43" t="s">
        <v>796</v>
      </c>
      <c r="IK43" t="s">
        <v>796</v>
      </c>
      <c r="IL43" t="s">
        <v>796</v>
      </c>
      <c r="IM43" t="s">
        <v>796</v>
      </c>
      <c r="IN43" t="s">
        <v>796</v>
      </c>
      <c r="IO43" t="s">
        <v>796</v>
      </c>
      <c r="IP43" t="s">
        <v>796</v>
      </c>
      <c r="IQ43" t="s">
        <v>796</v>
      </c>
      <c r="IR43" t="s">
        <v>796</v>
      </c>
      <c r="IS43" t="s">
        <v>796</v>
      </c>
      <c r="IT43" t="s">
        <v>796</v>
      </c>
      <c r="IU43" t="s">
        <v>796</v>
      </c>
      <c r="IV43" t="s">
        <v>796</v>
      </c>
      <c r="IW43" t="s">
        <v>796</v>
      </c>
      <c r="IX43" t="s">
        <v>796</v>
      </c>
      <c r="IY43" t="s">
        <v>796</v>
      </c>
      <c r="IZ43" t="s">
        <v>796</v>
      </c>
      <c r="JA43" t="s">
        <v>796</v>
      </c>
      <c r="JB43" t="s">
        <v>796</v>
      </c>
      <c r="JC43" t="s">
        <v>796</v>
      </c>
      <c r="JD43" t="s">
        <v>796</v>
      </c>
      <c r="JE43" t="s">
        <v>796</v>
      </c>
      <c r="JF43" t="s">
        <v>796</v>
      </c>
      <c r="JG43" t="s">
        <v>796</v>
      </c>
      <c r="JH43" t="s">
        <v>796</v>
      </c>
      <c r="JI43" t="s">
        <v>796</v>
      </c>
      <c r="JJ43" t="s">
        <v>796</v>
      </c>
      <c r="JK43" t="s">
        <v>796</v>
      </c>
      <c r="JL43" t="s">
        <v>796</v>
      </c>
      <c r="JM43" t="s">
        <v>796</v>
      </c>
      <c r="JN43" t="s">
        <v>796</v>
      </c>
      <c r="JO43" t="s">
        <v>796</v>
      </c>
      <c r="JP43" t="s">
        <v>796</v>
      </c>
      <c r="JQ43" t="s">
        <v>796</v>
      </c>
      <c r="JR43" t="s">
        <v>796</v>
      </c>
      <c r="JS43" t="s">
        <v>796</v>
      </c>
      <c r="JT43" t="s">
        <v>796</v>
      </c>
      <c r="JU43" t="s">
        <v>796</v>
      </c>
      <c r="JV43" t="s">
        <v>796</v>
      </c>
      <c r="JW43" t="s">
        <v>796</v>
      </c>
      <c r="JX43" t="s">
        <v>796</v>
      </c>
      <c r="JY43" t="s">
        <v>796</v>
      </c>
      <c r="JZ43" t="s">
        <v>796</v>
      </c>
      <c r="KA43" t="s">
        <v>796</v>
      </c>
      <c r="KB43" t="s">
        <v>796</v>
      </c>
      <c r="KC43" t="s">
        <v>796</v>
      </c>
      <c r="KD43" t="s">
        <v>796</v>
      </c>
      <c r="KE43" t="s">
        <v>796</v>
      </c>
      <c r="KF43" t="s">
        <v>796</v>
      </c>
    </row>
    <row r="44" spans="1:294" x14ac:dyDescent="0.2">
      <c r="A44" t="s">
        <v>412</v>
      </c>
      <c r="B44" t="s">
        <v>7</v>
      </c>
      <c r="C44" t="s">
        <v>4</v>
      </c>
      <c r="D44" t="s">
        <v>8</v>
      </c>
      <c r="E44" s="30">
        <v>22</v>
      </c>
      <c r="F44" t="s">
        <v>9</v>
      </c>
      <c r="G44" t="s">
        <v>43</v>
      </c>
      <c r="H44" t="s">
        <v>40</v>
      </c>
      <c r="I44" t="s">
        <v>6</v>
      </c>
      <c r="J44" t="s">
        <v>4</v>
      </c>
      <c r="K44" t="s">
        <v>4</v>
      </c>
      <c r="L44" t="s">
        <v>4</v>
      </c>
      <c r="M44" t="s">
        <v>5</v>
      </c>
      <c r="N44" t="s">
        <v>5</v>
      </c>
      <c r="O44" t="s">
        <v>4</v>
      </c>
      <c r="P44" t="s">
        <v>4</v>
      </c>
      <c r="Q44" t="s">
        <v>4</v>
      </c>
      <c r="R44" t="s">
        <v>5</v>
      </c>
      <c r="S44" t="s">
        <v>4</v>
      </c>
      <c r="T44" t="s">
        <v>3</v>
      </c>
      <c r="U44" t="s">
        <v>4</v>
      </c>
      <c r="V44" t="s">
        <v>4</v>
      </c>
      <c r="W44" t="s">
        <v>17</v>
      </c>
      <c r="X44" t="s">
        <v>2</v>
      </c>
      <c r="Y44" t="s">
        <v>5</v>
      </c>
      <c r="Z44" t="s">
        <v>6</v>
      </c>
      <c r="AA44" t="s">
        <v>4</v>
      </c>
      <c r="AB44" t="s">
        <v>4</v>
      </c>
      <c r="AC44" t="s">
        <v>5</v>
      </c>
      <c r="AD44" t="s">
        <v>5</v>
      </c>
      <c r="AE44" t="s">
        <v>4</v>
      </c>
      <c r="AF44" t="s">
        <v>4</v>
      </c>
      <c r="AG44" t="s">
        <v>4</v>
      </c>
      <c r="AH44" t="s">
        <v>5</v>
      </c>
      <c r="AI44" t="s">
        <v>4</v>
      </c>
      <c r="AJ44" t="s">
        <v>5</v>
      </c>
      <c r="AK44" t="s">
        <v>4</v>
      </c>
      <c r="AL44" t="s">
        <v>4</v>
      </c>
      <c r="AM44" t="s">
        <v>4</v>
      </c>
      <c r="AN44" t="s">
        <v>4</v>
      </c>
      <c r="AO44" t="s">
        <v>4</v>
      </c>
      <c r="AP44" t="s">
        <v>4</v>
      </c>
      <c r="AQ44" t="s">
        <v>4</v>
      </c>
      <c r="AR44" t="s">
        <v>4</v>
      </c>
      <c r="AS44" t="s">
        <v>12</v>
      </c>
      <c r="AT44" t="s">
        <v>62</v>
      </c>
      <c r="AU44" t="s">
        <v>14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2</v>
      </c>
      <c r="CA44" t="s">
        <v>2</v>
      </c>
      <c r="CB44" t="s">
        <v>2</v>
      </c>
      <c r="CC44" t="s">
        <v>2</v>
      </c>
      <c r="CD44" t="s">
        <v>2</v>
      </c>
      <c r="CE44" t="s">
        <v>2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15</v>
      </c>
      <c r="CQ44" t="s">
        <v>4</v>
      </c>
      <c r="CR44" t="s">
        <v>4</v>
      </c>
      <c r="CS44" t="s">
        <v>4</v>
      </c>
      <c r="CT44" t="s">
        <v>5</v>
      </c>
      <c r="CU44" t="s">
        <v>7</v>
      </c>
      <c r="CV44" t="s">
        <v>4</v>
      </c>
      <c r="CW44" s="30">
        <v>22</v>
      </c>
      <c r="CX44" t="s">
        <v>9</v>
      </c>
      <c r="CY44" t="s">
        <v>4</v>
      </c>
      <c r="CZ44" t="s">
        <v>4</v>
      </c>
      <c r="DA44" t="s">
        <v>4</v>
      </c>
      <c r="DB44" t="s">
        <v>5</v>
      </c>
      <c r="DC44" t="s">
        <v>5</v>
      </c>
      <c r="DD44" t="s">
        <v>4</v>
      </c>
      <c r="DE44" t="s">
        <v>4</v>
      </c>
      <c r="DF44" t="s">
        <v>4</v>
      </c>
      <c r="DG44" t="s">
        <v>4</v>
      </c>
      <c r="DH44" t="s">
        <v>4</v>
      </c>
      <c r="DI44" t="s">
        <v>3</v>
      </c>
      <c r="DJ44" t="s">
        <v>4</v>
      </c>
      <c r="DK44" t="s">
        <v>4</v>
      </c>
      <c r="DL44" t="s">
        <v>2</v>
      </c>
      <c r="DM44" t="s">
        <v>2</v>
      </c>
      <c r="DN44" t="s">
        <v>5</v>
      </c>
      <c r="DO44" t="s">
        <v>523</v>
      </c>
      <c r="DP44" t="s">
        <v>4</v>
      </c>
      <c r="DQ44" t="s">
        <v>4</v>
      </c>
      <c r="DR44" t="s">
        <v>5</v>
      </c>
      <c r="DS44" t="s">
        <v>5</v>
      </c>
      <c r="DT44" t="s">
        <v>4</v>
      </c>
      <c r="DU44" t="s">
        <v>4</v>
      </c>
      <c r="DV44" t="s">
        <v>4</v>
      </c>
      <c r="DW44" t="s">
        <v>5</v>
      </c>
      <c r="DX44" t="s">
        <v>4</v>
      </c>
      <c r="DY44" t="s">
        <v>5</v>
      </c>
      <c r="DZ44" t="s">
        <v>4</v>
      </c>
      <c r="EA44" t="s">
        <v>4</v>
      </c>
      <c r="EB44" t="s">
        <v>4</v>
      </c>
      <c r="EC44" t="s">
        <v>4</v>
      </c>
      <c r="ED44" t="s">
        <v>4</v>
      </c>
      <c r="EE44" t="s">
        <v>4</v>
      </c>
      <c r="EF44" t="s">
        <v>4</v>
      </c>
      <c r="EG44" t="s">
        <v>4</v>
      </c>
      <c r="EH44" t="s">
        <v>12</v>
      </c>
      <c r="EI44" t="s">
        <v>13</v>
      </c>
      <c r="EJ44" t="s">
        <v>994</v>
      </c>
      <c r="EK44" t="s">
        <v>2</v>
      </c>
      <c r="EL44" t="s">
        <v>2</v>
      </c>
      <c r="EM44" t="s">
        <v>2</v>
      </c>
      <c r="EN44" t="s">
        <v>2</v>
      </c>
      <c r="EO44" t="s">
        <v>2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15</v>
      </c>
      <c r="GF44" t="s">
        <v>4</v>
      </c>
      <c r="GG44" t="s">
        <v>4</v>
      </c>
      <c r="GH44" t="s">
        <v>4</v>
      </c>
      <c r="GI44" t="s">
        <v>5</v>
      </c>
      <c r="GJ44" t="s">
        <v>4</v>
      </c>
      <c r="GK44" t="s">
        <v>4</v>
      </c>
      <c r="GL44" t="s">
        <v>4</v>
      </c>
      <c r="GM44" t="s">
        <v>4</v>
      </c>
      <c r="GN44" t="s">
        <v>796</v>
      </c>
      <c r="GO44" t="s">
        <v>796</v>
      </c>
      <c r="GP44" t="s">
        <v>796</v>
      </c>
      <c r="GQ44" t="s">
        <v>796</v>
      </c>
      <c r="GR44" t="s">
        <v>796</v>
      </c>
      <c r="GS44" t="s">
        <v>796</v>
      </c>
      <c r="GT44" t="s">
        <v>796</v>
      </c>
      <c r="GU44" t="s">
        <v>796</v>
      </c>
      <c r="GV44" t="s">
        <v>796</v>
      </c>
      <c r="GW44" t="s">
        <v>796</v>
      </c>
      <c r="GX44" t="s">
        <v>796</v>
      </c>
      <c r="GY44" t="s">
        <v>796</v>
      </c>
      <c r="GZ44" t="s">
        <v>796</v>
      </c>
      <c r="HA44" t="s">
        <v>796</v>
      </c>
      <c r="HB44" t="s">
        <v>796</v>
      </c>
      <c r="HC44" t="s">
        <v>796</v>
      </c>
      <c r="HD44" t="s">
        <v>796</v>
      </c>
      <c r="HE44" t="s">
        <v>796</v>
      </c>
      <c r="HF44" t="s">
        <v>796</v>
      </c>
      <c r="HG44" t="s">
        <v>796</v>
      </c>
      <c r="HH44" t="s">
        <v>796</v>
      </c>
      <c r="HI44" t="s">
        <v>796</v>
      </c>
      <c r="HJ44" t="s">
        <v>796</v>
      </c>
      <c r="HK44" t="s">
        <v>796</v>
      </c>
      <c r="HL44" t="s">
        <v>796</v>
      </c>
      <c r="HM44" t="s">
        <v>796</v>
      </c>
      <c r="HN44" t="s">
        <v>796</v>
      </c>
      <c r="HO44" t="s">
        <v>796</v>
      </c>
      <c r="HP44" t="s">
        <v>796</v>
      </c>
      <c r="HQ44" t="s">
        <v>796</v>
      </c>
      <c r="HR44" t="s">
        <v>796</v>
      </c>
      <c r="HS44" t="s">
        <v>796</v>
      </c>
      <c r="HT44" t="s">
        <v>796</v>
      </c>
      <c r="HU44" t="s">
        <v>796</v>
      </c>
      <c r="HV44" t="s">
        <v>796</v>
      </c>
      <c r="HW44" t="s">
        <v>796</v>
      </c>
      <c r="HX44" t="s">
        <v>796</v>
      </c>
      <c r="HY44" t="s">
        <v>796</v>
      </c>
      <c r="HZ44" t="s">
        <v>796</v>
      </c>
      <c r="IA44" t="s">
        <v>796</v>
      </c>
      <c r="IB44" t="s">
        <v>796</v>
      </c>
      <c r="IC44" t="s">
        <v>796</v>
      </c>
      <c r="ID44" t="s">
        <v>796</v>
      </c>
      <c r="IE44" t="s">
        <v>796</v>
      </c>
      <c r="IF44" t="s">
        <v>796</v>
      </c>
      <c r="IG44" t="s">
        <v>796</v>
      </c>
      <c r="IH44" t="s">
        <v>796</v>
      </c>
      <c r="II44" t="s">
        <v>796</v>
      </c>
      <c r="IJ44" t="s">
        <v>796</v>
      </c>
      <c r="IK44" t="s">
        <v>796</v>
      </c>
      <c r="IL44" t="s">
        <v>796</v>
      </c>
      <c r="IM44" t="s">
        <v>796</v>
      </c>
      <c r="IN44" t="s">
        <v>796</v>
      </c>
      <c r="IO44" t="s">
        <v>796</v>
      </c>
      <c r="IP44" t="s">
        <v>796</v>
      </c>
      <c r="IQ44" t="s">
        <v>796</v>
      </c>
      <c r="IR44" t="s">
        <v>796</v>
      </c>
      <c r="IS44" t="s">
        <v>796</v>
      </c>
      <c r="IT44" t="s">
        <v>796</v>
      </c>
      <c r="IU44" t="s">
        <v>796</v>
      </c>
      <c r="IV44" t="s">
        <v>796</v>
      </c>
      <c r="IW44" t="s">
        <v>796</v>
      </c>
      <c r="IX44" t="s">
        <v>796</v>
      </c>
      <c r="IY44" t="s">
        <v>796</v>
      </c>
      <c r="IZ44" t="s">
        <v>796</v>
      </c>
      <c r="JA44" t="s">
        <v>796</v>
      </c>
      <c r="JB44" t="s">
        <v>796</v>
      </c>
      <c r="JC44" t="s">
        <v>796</v>
      </c>
      <c r="JD44" t="s">
        <v>796</v>
      </c>
      <c r="JE44" t="s">
        <v>796</v>
      </c>
      <c r="JF44" t="s">
        <v>796</v>
      </c>
      <c r="JG44" t="s">
        <v>796</v>
      </c>
      <c r="JH44" t="s">
        <v>796</v>
      </c>
      <c r="JI44" t="s">
        <v>796</v>
      </c>
      <c r="JJ44" t="s">
        <v>796</v>
      </c>
      <c r="JK44" t="s">
        <v>796</v>
      </c>
      <c r="JL44" t="s">
        <v>796</v>
      </c>
      <c r="JM44" t="s">
        <v>796</v>
      </c>
      <c r="JN44" t="s">
        <v>796</v>
      </c>
      <c r="JO44" t="s">
        <v>796</v>
      </c>
      <c r="JP44" t="s">
        <v>796</v>
      </c>
      <c r="JQ44" t="s">
        <v>796</v>
      </c>
      <c r="JR44" t="s">
        <v>796</v>
      </c>
      <c r="JS44" t="s">
        <v>796</v>
      </c>
      <c r="JT44" t="s">
        <v>796</v>
      </c>
      <c r="JU44" t="s">
        <v>796</v>
      </c>
      <c r="JV44" t="s">
        <v>796</v>
      </c>
      <c r="JW44" t="s">
        <v>796</v>
      </c>
      <c r="JX44" t="s">
        <v>796</v>
      </c>
      <c r="JY44" t="s">
        <v>796</v>
      </c>
      <c r="JZ44" t="s">
        <v>796</v>
      </c>
      <c r="KA44" t="s">
        <v>796</v>
      </c>
      <c r="KB44" t="s">
        <v>796</v>
      </c>
      <c r="KC44" t="s">
        <v>796</v>
      </c>
      <c r="KD44" t="s">
        <v>796</v>
      </c>
      <c r="KE44" t="s">
        <v>796</v>
      </c>
      <c r="KF44" t="s">
        <v>796</v>
      </c>
    </row>
    <row r="45" spans="1:294" x14ac:dyDescent="0.2">
      <c r="A45" t="s">
        <v>209</v>
      </c>
      <c r="B45" t="s">
        <v>7</v>
      </c>
      <c r="C45" t="s">
        <v>4</v>
      </c>
      <c r="D45" t="s">
        <v>8</v>
      </c>
      <c r="E45" s="30">
        <v>29</v>
      </c>
      <c r="F45" t="s">
        <v>9</v>
      </c>
      <c r="G45" t="s">
        <v>10</v>
      </c>
      <c r="H45" t="s">
        <v>11</v>
      </c>
      <c r="I45" t="s">
        <v>148</v>
      </c>
      <c r="J45" t="s">
        <v>4</v>
      </c>
      <c r="K45" t="s">
        <v>4</v>
      </c>
      <c r="L45" t="s">
        <v>5</v>
      </c>
      <c r="M45" t="s">
        <v>5</v>
      </c>
      <c r="N45" t="s">
        <v>5</v>
      </c>
      <c r="O45" t="s">
        <v>4</v>
      </c>
      <c r="P45" t="s">
        <v>4</v>
      </c>
      <c r="Q45" t="s">
        <v>4</v>
      </c>
      <c r="R45" t="s">
        <v>5</v>
      </c>
      <c r="S45" t="s">
        <v>5</v>
      </c>
      <c r="T45" t="s">
        <v>3</v>
      </c>
      <c r="U45" t="s">
        <v>5</v>
      </c>
      <c r="V45" t="s">
        <v>4</v>
      </c>
      <c r="W45" t="s">
        <v>17</v>
      </c>
      <c r="X45" t="s">
        <v>2</v>
      </c>
      <c r="Y45" t="s">
        <v>5</v>
      </c>
      <c r="Z45" t="s">
        <v>6</v>
      </c>
      <c r="AA45" t="s">
        <v>4</v>
      </c>
      <c r="AB45" t="s">
        <v>4</v>
      </c>
      <c r="AC45" t="s">
        <v>5</v>
      </c>
      <c r="AD45" t="s">
        <v>5</v>
      </c>
      <c r="AE45" t="s">
        <v>4</v>
      </c>
      <c r="AF45" t="s">
        <v>4</v>
      </c>
      <c r="AG45" t="s">
        <v>4</v>
      </c>
      <c r="AH45" t="s">
        <v>5</v>
      </c>
      <c r="AI45" t="s">
        <v>4</v>
      </c>
      <c r="AJ45" t="s">
        <v>4</v>
      </c>
      <c r="AK45" t="s">
        <v>4</v>
      </c>
      <c r="AL45" t="s">
        <v>5</v>
      </c>
      <c r="AM45" t="s">
        <v>4</v>
      </c>
      <c r="AN45" t="s">
        <v>4</v>
      </c>
      <c r="AO45" t="s">
        <v>4</v>
      </c>
      <c r="AP45" t="s">
        <v>4</v>
      </c>
      <c r="AQ45" t="s">
        <v>4</v>
      </c>
      <c r="AR45" t="s">
        <v>4</v>
      </c>
      <c r="AS45" t="s">
        <v>58</v>
      </c>
      <c r="AT45" t="s">
        <v>62</v>
      </c>
      <c r="AU45" t="s">
        <v>74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2</v>
      </c>
      <c r="CA45" t="s">
        <v>2</v>
      </c>
      <c r="CB45" t="s">
        <v>4</v>
      </c>
      <c r="CC45" t="s">
        <v>4</v>
      </c>
      <c r="CD45" t="s">
        <v>5</v>
      </c>
      <c r="CE45" t="s">
        <v>4</v>
      </c>
      <c r="CF45" t="s">
        <v>4</v>
      </c>
      <c r="CG45" t="s">
        <v>4</v>
      </c>
      <c r="CH45" t="s">
        <v>4</v>
      </c>
      <c r="CI45" t="s">
        <v>4</v>
      </c>
      <c r="CJ45" t="s">
        <v>4</v>
      </c>
      <c r="CK45" t="s">
        <v>4</v>
      </c>
      <c r="CL45" t="s">
        <v>4</v>
      </c>
      <c r="CM45" t="s">
        <v>4</v>
      </c>
      <c r="CN45" t="s">
        <v>4</v>
      </c>
      <c r="CO45" t="s">
        <v>4</v>
      </c>
      <c r="CP45" t="s">
        <v>123</v>
      </c>
      <c r="CQ45" t="s">
        <v>4</v>
      </c>
      <c r="CR45" t="s">
        <v>4</v>
      </c>
      <c r="CS45" t="s">
        <v>5</v>
      </c>
      <c r="CT45" t="s">
        <v>4</v>
      </c>
      <c r="CU45" t="s">
        <v>7</v>
      </c>
      <c r="CV45" t="s">
        <v>4</v>
      </c>
      <c r="CW45" s="30">
        <v>30</v>
      </c>
      <c r="CX45" t="s">
        <v>9</v>
      </c>
      <c r="CY45" t="s">
        <v>4</v>
      </c>
      <c r="CZ45" t="s">
        <v>4</v>
      </c>
      <c r="DA45" t="s">
        <v>4</v>
      </c>
      <c r="DB45" t="s">
        <v>5</v>
      </c>
      <c r="DC45" t="s">
        <v>5</v>
      </c>
      <c r="DD45" t="s">
        <v>4</v>
      </c>
      <c r="DE45" t="s">
        <v>4</v>
      </c>
      <c r="DF45" t="s">
        <v>4</v>
      </c>
      <c r="DG45" t="s">
        <v>4</v>
      </c>
      <c r="DH45" t="s">
        <v>5</v>
      </c>
      <c r="DI45" t="s">
        <v>3</v>
      </c>
      <c r="DJ45" t="s">
        <v>5</v>
      </c>
      <c r="DK45" t="s">
        <v>4</v>
      </c>
      <c r="DL45" t="s">
        <v>2</v>
      </c>
      <c r="DM45" t="s">
        <v>2</v>
      </c>
      <c r="DN45" t="s">
        <v>5</v>
      </c>
      <c r="DO45" t="s">
        <v>523</v>
      </c>
      <c r="DP45" t="s">
        <v>4</v>
      </c>
      <c r="DQ45" t="s">
        <v>4</v>
      </c>
      <c r="DR45" t="s">
        <v>5</v>
      </c>
      <c r="DS45" t="s">
        <v>5</v>
      </c>
      <c r="DT45" t="s">
        <v>4</v>
      </c>
      <c r="DU45" t="s">
        <v>4</v>
      </c>
      <c r="DV45" t="s">
        <v>5</v>
      </c>
      <c r="DW45" t="s">
        <v>5</v>
      </c>
      <c r="DX45" t="s">
        <v>4</v>
      </c>
      <c r="DY45" t="s">
        <v>4</v>
      </c>
      <c r="DZ45" t="s">
        <v>4</v>
      </c>
      <c r="EA45" t="s">
        <v>4</v>
      </c>
      <c r="EB45" t="s">
        <v>4</v>
      </c>
      <c r="EC45" t="s">
        <v>4</v>
      </c>
      <c r="ED45" t="s">
        <v>4</v>
      </c>
      <c r="EE45" t="s">
        <v>4</v>
      </c>
      <c r="EF45" t="s">
        <v>4</v>
      </c>
      <c r="EG45" t="s">
        <v>4</v>
      </c>
      <c r="EH45" t="s">
        <v>58</v>
      </c>
      <c r="EI45" t="s">
        <v>62</v>
      </c>
      <c r="EJ45" t="s">
        <v>74</v>
      </c>
      <c r="EK45" t="s">
        <v>2</v>
      </c>
      <c r="EL45" t="s">
        <v>2</v>
      </c>
      <c r="EM45" t="s">
        <v>2</v>
      </c>
      <c r="EN45" t="s">
        <v>2</v>
      </c>
      <c r="EO45" t="s">
        <v>2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4</v>
      </c>
      <c r="FR45" t="s">
        <v>4</v>
      </c>
      <c r="FS45" t="s">
        <v>5</v>
      </c>
      <c r="FT45" t="s">
        <v>4</v>
      </c>
      <c r="FU45" t="s">
        <v>4</v>
      </c>
      <c r="FV45" t="s">
        <v>4</v>
      </c>
      <c r="FW45" t="s">
        <v>4</v>
      </c>
      <c r="FX45" t="s">
        <v>4</v>
      </c>
      <c r="FY45" t="s">
        <v>4</v>
      </c>
      <c r="FZ45" t="s">
        <v>4</v>
      </c>
      <c r="GA45" t="s">
        <v>4</v>
      </c>
      <c r="GB45" t="s">
        <v>4</v>
      </c>
      <c r="GC45" t="s">
        <v>4</v>
      </c>
      <c r="GD45" t="s">
        <v>4</v>
      </c>
      <c r="GE45" t="s">
        <v>123</v>
      </c>
      <c r="GF45" t="s">
        <v>4</v>
      </c>
      <c r="GG45" t="s">
        <v>4</v>
      </c>
      <c r="GH45" t="s">
        <v>4</v>
      </c>
      <c r="GI45" t="s">
        <v>4</v>
      </c>
      <c r="GJ45" t="s">
        <v>4</v>
      </c>
      <c r="GK45" t="s">
        <v>4</v>
      </c>
      <c r="GL45" t="s">
        <v>4</v>
      </c>
      <c r="GM45" t="s">
        <v>4</v>
      </c>
      <c r="GN45" t="s">
        <v>796</v>
      </c>
      <c r="GO45" t="s">
        <v>796</v>
      </c>
      <c r="GP45" t="s">
        <v>796</v>
      </c>
      <c r="GQ45" t="s">
        <v>796</v>
      </c>
      <c r="GR45" t="s">
        <v>796</v>
      </c>
      <c r="GS45" t="s">
        <v>796</v>
      </c>
      <c r="GT45" t="s">
        <v>796</v>
      </c>
      <c r="GU45" t="s">
        <v>796</v>
      </c>
      <c r="GV45" t="s">
        <v>796</v>
      </c>
      <c r="GW45" t="s">
        <v>796</v>
      </c>
      <c r="GX45" t="s">
        <v>796</v>
      </c>
      <c r="GY45" t="s">
        <v>796</v>
      </c>
      <c r="GZ45" t="s">
        <v>796</v>
      </c>
      <c r="HA45" t="s">
        <v>796</v>
      </c>
      <c r="HB45" t="s">
        <v>796</v>
      </c>
      <c r="HC45" t="s">
        <v>796</v>
      </c>
      <c r="HD45" t="s">
        <v>796</v>
      </c>
      <c r="HE45" t="s">
        <v>796</v>
      </c>
      <c r="HF45" t="s">
        <v>796</v>
      </c>
      <c r="HG45" t="s">
        <v>796</v>
      </c>
      <c r="HH45" t="s">
        <v>796</v>
      </c>
      <c r="HI45" t="s">
        <v>796</v>
      </c>
      <c r="HJ45" t="s">
        <v>796</v>
      </c>
      <c r="HK45" t="s">
        <v>796</v>
      </c>
      <c r="HL45" t="s">
        <v>796</v>
      </c>
      <c r="HM45" t="s">
        <v>796</v>
      </c>
      <c r="HN45" t="s">
        <v>796</v>
      </c>
      <c r="HO45" t="s">
        <v>796</v>
      </c>
      <c r="HP45" t="s">
        <v>796</v>
      </c>
      <c r="HQ45" t="s">
        <v>796</v>
      </c>
      <c r="HR45" t="s">
        <v>796</v>
      </c>
      <c r="HS45" t="s">
        <v>796</v>
      </c>
      <c r="HT45" t="s">
        <v>796</v>
      </c>
      <c r="HU45" t="s">
        <v>796</v>
      </c>
      <c r="HV45" t="s">
        <v>796</v>
      </c>
      <c r="HW45" t="s">
        <v>796</v>
      </c>
      <c r="HX45" t="s">
        <v>796</v>
      </c>
      <c r="HY45" t="s">
        <v>796</v>
      </c>
      <c r="HZ45" t="s">
        <v>796</v>
      </c>
      <c r="IA45" t="s">
        <v>796</v>
      </c>
      <c r="IB45" t="s">
        <v>796</v>
      </c>
      <c r="IC45" t="s">
        <v>796</v>
      </c>
      <c r="ID45" t="s">
        <v>796</v>
      </c>
      <c r="IE45" t="s">
        <v>796</v>
      </c>
      <c r="IF45" t="s">
        <v>796</v>
      </c>
      <c r="IG45" t="s">
        <v>796</v>
      </c>
      <c r="IH45" t="s">
        <v>796</v>
      </c>
      <c r="II45" t="s">
        <v>796</v>
      </c>
      <c r="IJ45" t="s">
        <v>796</v>
      </c>
      <c r="IK45" t="s">
        <v>796</v>
      </c>
      <c r="IL45" t="s">
        <v>796</v>
      </c>
      <c r="IM45" t="s">
        <v>796</v>
      </c>
      <c r="IN45" t="s">
        <v>796</v>
      </c>
      <c r="IO45" t="s">
        <v>796</v>
      </c>
      <c r="IP45" t="s">
        <v>796</v>
      </c>
      <c r="IQ45" t="s">
        <v>796</v>
      </c>
      <c r="IR45" t="s">
        <v>796</v>
      </c>
      <c r="IS45" t="s">
        <v>796</v>
      </c>
      <c r="IT45" t="s">
        <v>796</v>
      </c>
      <c r="IU45" t="s">
        <v>796</v>
      </c>
      <c r="IV45" t="s">
        <v>796</v>
      </c>
      <c r="IW45" t="s">
        <v>796</v>
      </c>
      <c r="IX45" t="s">
        <v>796</v>
      </c>
      <c r="IY45" t="s">
        <v>796</v>
      </c>
      <c r="IZ45" t="s">
        <v>796</v>
      </c>
      <c r="JA45" t="s">
        <v>796</v>
      </c>
      <c r="JB45" t="s">
        <v>796</v>
      </c>
      <c r="JC45" t="s">
        <v>796</v>
      </c>
      <c r="JD45" t="s">
        <v>796</v>
      </c>
      <c r="JE45" t="s">
        <v>796</v>
      </c>
      <c r="JF45" t="s">
        <v>796</v>
      </c>
      <c r="JG45" t="s">
        <v>796</v>
      </c>
      <c r="JH45" t="s">
        <v>796</v>
      </c>
      <c r="JI45" t="s">
        <v>796</v>
      </c>
      <c r="JJ45" t="s">
        <v>796</v>
      </c>
      <c r="JK45" t="s">
        <v>796</v>
      </c>
      <c r="JL45" t="s">
        <v>796</v>
      </c>
      <c r="JM45" t="s">
        <v>796</v>
      </c>
      <c r="JN45" t="s">
        <v>796</v>
      </c>
      <c r="JO45" t="s">
        <v>796</v>
      </c>
      <c r="JP45" t="s">
        <v>796</v>
      </c>
      <c r="JQ45" t="s">
        <v>796</v>
      </c>
      <c r="JR45" t="s">
        <v>796</v>
      </c>
      <c r="JS45" t="s">
        <v>796</v>
      </c>
      <c r="JT45" t="s">
        <v>796</v>
      </c>
      <c r="JU45" t="s">
        <v>796</v>
      </c>
      <c r="JV45" t="s">
        <v>796</v>
      </c>
      <c r="JW45" t="s">
        <v>796</v>
      </c>
      <c r="JX45" t="s">
        <v>796</v>
      </c>
      <c r="JY45" t="s">
        <v>796</v>
      </c>
      <c r="JZ45" t="s">
        <v>796</v>
      </c>
      <c r="KA45" t="s">
        <v>796</v>
      </c>
      <c r="KB45" t="s">
        <v>796</v>
      </c>
      <c r="KC45" t="s">
        <v>796</v>
      </c>
      <c r="KD45" t="s">
        <v>796</v>
      </c>
      <c r="KE45" t="s">
        <v>796</v>
      </c>
      <c r="KF45" t="s">
        <v>796</v>
      </c>
    </row>
    <row r="46" spans="1:294" x14ac:dyDescent="0.2">
      <c r="A46" t="s">
        <v>37</v>
      </c>
      <c r="B46" t="s">
        <v>7</v>
      </c>
      <c r="C46" t="s">
        <v>4</v>
      </c>
      <c r="D46" t="s">
        <v>19</v>
      </c>
      <c r="E46" s="30">
        <v>34</v>
      </c>
      <c r="F46" t="s">
        <v>20</v>
      </c>
      <c r="G46" t="s">
        <v>10</v>
      </c>
      <c r="H46" t="s">
        <v>11</v>
      </c>
      <c r="I46" t="s">
        <v>33</v>
      </c>
      <c r="J46" t="s">
        <v>4</v>
      </c>
      <c r="K46" t="s">
        <v>5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5</v>
      </c>
      <c r="R46" t="s">
        <v>5</v>
      </c>
      <c r="S46" t="s">
        <v>4</v>
      </c>
      <c r="T46" t="s">
        <v>3</v>
      </c>
      <c r="U46" t="s">
        <v>5</v>
      </c>
      <c r="V46" t="s">
        <v>5</v>
      </c>
      <c r="W46" t="s">
        <v>26</v>
      </c>
      <c r="X46" t="s">
        <v>27</v>
      </c>
      <c r="Y46" t="s">
        <v>5</v>
      </c>
      <c r="Z46" t="s">
        <v>18</v>
      </c>
      <c r="AA46" t="s">
        <v>4</v>
      </c>
      <c r="AB46" t="s">
        <v>4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5</v>
      </c>
      <c r="AI46" t="s">
        <v>4</v>
      </c>
      <c r="AJ46" t="s">
        <v>4</v>
      </c>
      <c r="AK46" t="s">
        <v>4</v>
      </c>
      <c r="AL46" t="s">
        <v>5</v>
      </c>
      <c r="AM46" t="s">
        <v>4</v>
      </c>
      <c r="AN46" t="s">
        <v>4</v>
      </c>
      <c r="AO46" t="s">
        <v>4</v>
      </c>
      <c r="AP46" t="s">
        <v>4</v>
      </c>
      <c r="AQ46" t="s">
        <v>4</v>
      </c>
      <c r="AR46" t="s">
        <v>4</v>
      </c>
      <c r="AS46" t="s">
        <v>2</v>
      </c>
      <c r="AT46" t="s">
        <v>2</v>
      </c>
      <c r="AU46" t="s">
        <v>2</v>
      </c>
      <c r="AV46" t="s">
        <v>5</v>
      </c>
      <c r="AW46" t="s">
        <v>4</v>
      </c>
      <c r="AX46" t="s">
        <v>4</v>
      </c>
      <c r="AY46" t="s">
        <v>4</v>
      </c>
      <c r="AZ46" t="s">
        <v>4</v>
      </c>
      <c r="BA46" t="s">
        <v>4</v>
      </c>
      <c r="BB46" t="s">
        <v>5</v>
      </c>
      <c r="BC46" t="s">
        <v>5</v>
      </c>
      <c r="BD46" t="s">
        <v>4</v>
      </c>
      <c r="BE46" t="s">
        <v>4</v>
      </c>
      <c r="BF46" t="s">
        <v>4</v>
      </c>
      <c r="BG46" t="s">
        <v>4</v>
      </c>
      <c r="BH46" t="s">
        <v>4</v>
      </c>
      <c r="BI46" t="s">
        <v>4</v>
      </c>
      <c r="BJ46" t="s">
        <v>4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5</v>
      </c>
      <c r="BR46" t="s">
        <v>5</v>
      </c>
      <c r="BS46" t="s">
        <v>5</v>
      </c>
      <c r="BT46" t="s">
        <v>4</v>
      </c>
      <c r="BU46" t="s">
        <v>4</v>
      </c>
      <c r="BV46" t="s">
        <v>4</v>
      </c>
      <c r="BW46" t="s">
        <v>4</v>
      </c>
      <c r="BX46" t="s">
        <v>4</v>
      </c>
      <c r="BY46" t="s">
        <v>4</v>
      </c>
      <c r="BZ46" t="s">
        <v>5</v>
      </c>
      <c r="CA46" t="s">
        <v>4</v>
      </c>
      <c r="CB46" t="s">
        <v>2</v>
      </c>
      <c r="CC46" t="s">
        <v>2</v>
      </c>
      <c r="CD46" t="s">
        <v>2</v>
      </c>
      <c r="CE46" t="s">
        <v>2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796</v>
      </c>
      <c r="CV46" t="s">
        <v>796</v>
      </c>
      <c r="CW46" t="s">
        <v>796</v>
      </c>
      <c r="CX46" t="s">
        <v>796</v>
      </c>
      <c r="CY46" t="s">
        <v>796</v>
      </c>
      <c r="CZ46" t="s">
        <v>796</v>
      </c>
      <c r="DA46" t="s">
        <v>796</v>
      </c>
      <c r="DB46" t="s">
        <v>796</v>
      </c>
      <c r="DC46" t="s">
        <v>796</v>
      </c>
      <c r="DD46" t="s">
        <v>796</v>
      </c>
      <c r="DE46" t="s">
        <v>796</v>
      </c>
      <c r="DF46" t="s">
        <v>796</v>
      </c>
      <c r="DG46" t="s">
        <v>796</v>
      </c>
      <c r="DH46" t="s">
        <v>796</v>
      </c>
      <c r="DI46" t="s">
        <v>796</v>
      </c>
      <c r="DJ46" t="s">
        <v>796</v>
      </c>
      <c r="DK46" t="s">
        <v>796</v>
      </c>
      <c r="DL46" t="s">
        <v>796</v>
      </c>
      <c r="DM46" t="s">
        <v>796</v>
      </c>
      <c r="DN46" t="s">
        <v>796</v>
      </c>
      <c r="DO46" t="s">
        <v>796</v>
      </c>
      <c r="DP46" t="s">
        <v>796</v>
      </c>
      <c r="DQ46" t="s">
        <v>796</v>
      </c>
      <c r="DR46" t="s">
        <v>796</v>
      </c>
      <c r="DS46" t="s">
        <v>796</v>
      </c>
      <c r="DT46" t="s">
        <v>796</v>
      </c>
      <c r="DU46" t="s">
        <v>796</v>
      </c>
      <c r="DV46" t="s">
        <v>796</v>
      </c>
      <c r="DW46" t="s">
        <v>796</v>
      </c>
      <c r="DX46" t="s">
        <v>796</v>
      </c>
      <c r="DY46" t="s">
        <v>796</v>
      </c>
      <c r="DZ46" t="s">
        <v>796</v>
      </c>
      <c r="EA46" t="s">
        <v>796</v>
      </c>
      <c r="EB46" t="s">
        <v>796</v>
      </c>
      <c r="EC46" t="s">
        <v>796</v>
      </c>
      <c r="ED46" t="s">
        <v>796</v>
      </c>
      <c r="EE46" t="s">
        <v>796</v>
      </c>
      <c r="EF46" t="s">
        <v>796</v>
      </c>
      <c r="EG46" t="s">
        <v>796</v>
      </c>
      <c r="EH46" t="s">
        <v>796</v>
      </c>
      <c r="EI46" t="s">
        <v>796</v>
      </c>
      <c r="EJ46" t="s">
        <v>796</v>
      </c>
      <c r="EK46" t="s">
        <v>796</v>
      </c>
      <c r="EL46" t="s">
        <v>796</v>
      </c>
      <c r="EM46" t="s">
        <v>796</v>
      </c>
      <c r="EN46" t="s">
        <v>796</v>
      </c>
      <c r="EO46" t="s">
        <v>796</v>
      </c>
      <c r="EP46" t="s">
        <v>796</v>
      </c>
      <c r="EQ46" t="s">
        <v>796</v>
      </c>
      <c r="ER46" t="s">
        <v>796</v>
      </c>
      <c r="ES46" t="s">
        <v>796</v>
      </c>
      <c r="ET46" t="s">
        <v>796</v>
      </c>
      <c r="EU46" t="s">
        <v>796</v>
      </c>
      <c r="EV46" t="s">
        <v>796</v>
      </c>
      <c r="EW46" t="s">
        <v>796</v>
      </c>
      <c r="EX46" t="s">
        <v>796</v>
      </c>
      <c r="EY46" t="s">
        <v>796</v>
      </c>
      <c r="EZ46" t="s">
        <v>796</v>
      </c>
      <c r="FA46" t="s">
        <v>796</v>
      </c>
      <c r="FB46" t="s">
        <v>796</v>
      </c>
      <c r="FC46" t="s">
        <v>796</v>
      </c>
      <c r="FD46" t="s">
        <v>796</v>
      </c>
      <c r="FE46" t="s">
        <v>796</v>
      </c>
      <c r="FF46" t="s">
        <v>796</v>
      </c>
      <c r="FG46" t="s">
        <v>796</v>
      </c>
      <c r="FH46" t="s">
        <v>796</v>
      </c>
      <c r="FI46" t="s">
        <v>796</v>
      </c>
      <c r="FJ46" t="s">
        <v>796</v>
      </c>
      <c r="FK46" t="s">
        <v>796</v>
      </c>
      <c r="FL46" t="s">
        <v>796</v>
      </c>
      <c r="FM46" t="s">
        <v>796</v>
      </c>
      <c r="FN46" t="s">
        <v>796</v>
      </c>
      <c r="FO46" t="s">
        <v>796</v>
      </c>
      <c r="FP46" t="s">
        <v>796</v>
      </c>
      <c r="FQ46" t="s">
        <v>796</v>
      </c>
      <c r="FR46" t="s">
        <v>796</v>
      </c>
      <c r="FS46" t="s">
        <v>796</v>
      </c>
      <c r="FT46" t="s">
        <v>796</v>
      </c>
      <c r="FU46" t="s">
        <v>796</v>
      </c>
      <c r="FV46" t="s">
        <v>796</v>
      </c>
      <c r="FW46" t="s">
        <v>796</v>
      </c>
      <c r="FX46" t="s">
        <v>796</v>
      </c>
      <c r="FY46" t="s">
        <v>796</v>
      </c>
      <c r="FZ46" t="s">
        <v>796</v>
      </c>
      <c r="GA46" t="s">
        <v>796</v>
      </c>
      <c r="GB46" t="s">
        <v>796</v>
      </c>
      <c r="GC46" t="s">
        <v>796</v>
      </c>
      <c r="GD46" t="s">
        <v>796</v>
      </c>
      <c r="GE46" t="s">
        <v>796</v>
      </c>
      <c r="GF46" t="s">
        <v>796</v>
      </c>
      <c r="GG46" t="s">
        <v>796</v>
      </c>
      <c r="GH46" t="s">
        <v>796</v>
      </c>
      <c r="GI46" t="s">
        <v>796</v>
      </c>
      <c r="GJ46" t="s">
        <v>796</v>
      </c>
      <c r="GK46" t="s">
        <v>796</v>
      </c>
      <c r="GL46" t="s">
        <v>796</v>
      </c>
      <c r="GM46" t="s">
        <v>796</v>
      </c>
      <c r="GN46" t="s">
        <v>796</v>
      </c>
      <c r="GO46" t="s">
        <v>796</v>
      </c>
      <c r="GP46" t="s">
        <v>796</v>
      </c>
      <c r="GQ46" t="s">
        <v>796</v>
      </c>
      <c r="GR46" t="s">
        <v>796</v>
      </c>
      <c r="GS46" t="s">
        <v>796</v>
      </c>
      <c r="GT46" t="s">
        <v>796</v>
      </c>
      <c r="GU46" t="s">
        <v>796</v>
      </c>
      <c r="GV46" t="s">
        <v>796</v>
      </c>
      <c r="GW46" t="s">
        <v>796</v>
      </c>
      <c r="GX46" t="s">
        <v>796</v>
      </c>
      <c r="GY46" t="s">
        <v>796</v>
      </c>
      <c r="GZ46" t="s">
        <v>796</v>
      </c>
      <c r="HA46" t="s">
        <v>796</v>
      </c>
      <c r="HB46" t="s">
        <v>796</v>
      </c>
      <c r="HC46" t="s">
        <v>796</v>
      </c>
      <c r="HD46" t="s">
        <v>796</v>
      </c>
      <c r="HE46" t="s">
        <v>796</v>
      </c>
      <c r="HF46" t="s">
        <v>796</v>
      </c>
      <c r="HG46" t="s">
        <v>796</v>
      </c>
      <c r="HH46" t="s">
        <v>796</v>
      </c>
      <c r="HI46" t="s">
        <v>796</v>
      </c>
      <c r="HJ46" t="s">
        <v>796</v>
      </c>
      <c r="HK46" t="s">
        <v>796</v>
      </c>
      <c r="HL46" t="s">
        <v>796</v>
      </c>
      <c r="HM46" t="s">
        <v>796</v>
      </c>
      <c r="HN46" t="s">
        <v>796</v>
      </c>
      <c r="HO46" t="s">
        <v>796</v>
      </c>
      <c r="HP46" t="s">
        <v>796</v>
      </c>
      <c r="HQ46" t="s">
        <v>796</v>
      </c>
      <c r="HR46" t="s">
        <v>796</v>
      </c>
      <c r="HS46" t="s">
        <v>796</v>
      </c>
      <c r="HT46" t="s">
        <v>796</v>
      </c>
      <c r="HU46" t="s">
        <v>796</v>
      </c>
      <c r="HV46" t="s">
        <v>796</v>
      </c>
      <c r="HW46" t="s">
        <v>796</v>
      </c>
      <c r="HX46" t="s">
        <v>796</v>
      </c>
      <c r="HY46" t="s">
        <v>796</v>
      </c>
      <c r="HZ46" t="s">
        <v>796</v>
      </c>
      <c r="IA46" t="s">
        <v>796</v>
      </c>
      <c r="IB46" t="s">
        <v>796</v>
      </c>
      <c r="IC46" t="s">
        <v>796</v>
      </c>
      <c r="ID46" t="s">
        <v>796</v>
      </c>
      <c r="IE46" t="s">
        <v>796</v>
      </c>
      <c r="IF46" t="s">
        <v>796</v>
      </c>
      <c r="IG46" t="s">
        <v>796</v>
      </c>
      <c r="IH46" t="s">
        <v>796</v>
      </c>
      <c r="II46" t="s">
        <v>796</v>
      </c>
      <c r="IJ46" t="s">
        <v>796</v>
      </c>
      <c r="IK46" t="s">
        <v>796</v>
      </c>
      <c r="IL46" t="s">
        <v>796</v>
      </c>
      <c r="IM46" t="s">
        <v>796</v>
      </c>
      <c r="IN46" t="s">
        <v>796</v>
      </c>
      <c r="IO46" t="s">
        <v>796</v>
      </c>
      <c r="IP46" t="s">
        <v>796</v>
      </c>
      <c r="IQ46" t="s">
        <v>796</v>
      </c>
      <c r="IR46" t="s">
        <v>796</v>
      </c>
      <c r="IS46" t="s">
        <v>796</v>
      </c>
      <c r="IT46" t="s">
        <v>796</v>
      </c>
      <c r="IU46" t="s">
        <v>796</v>
      </c>
      <c r="IV46" t="s">
        <v>796</v>
      </c>
      <c r="IW46" t="s">
        <v>796</v>
      </c>
      <c r="IX46" t="s">
        <v>796</v>
      </c>
      <c r="IY46" t="s">
        <v>796</v>
      </c>
      <c r="IZ46" t="s">
        <v>796</v>
      </c>
      <c r="JA46" t="s">
        <v>796</v>
      </c>
      <c r="JB46" t="s">
        <v>796</v>
      </c>
      <c r="JC46" t="s">
        <v>796</v>
      </c>
      <c r="JD46" t="s">
        <v>796</v>
      </c>
      <c r="JE46" t="s">
        <v>796</v>
      </c>
      <c r="JF46" t="s">
        <v>796</v>
      </c>
      <c r="JG46" t="s">
        <v>796</v>
      </c>
      <c r="JH46" t="s">
        <v>796</v>
      </c>
      <c r="JI46" t="s">
        <v>796</v>
      </c>
      <c r="JJ46" t="s">
        <v>796</v>
      </c>
      <c r="JK46" t="s">
        <v>796</v>
      </c>
      <c r="JL46" t="s">
        <v>796</v>
      </c>
      <c r="JM46" t="s">
        <v>796</v>
      </c>
      <c r="JN46" t="s">
        <v>796</v>
      </c>
      <c r="JO46" t="s">
        <v>796</v>
      </c>
      <c r="JP46" t="s">
        <v>796</v>
      </c>
      <c r="JQ46" t="s">
        <v>796</v>
      </c>
      <c r="JR46" t="s">
        <v>796</v>
      </c>
      <c r="JS46" t="s">
        <v>796</v>
      </c>
      <c r="JT46" t="s">
        <v>796</v>
      </c>
      <c r="JU46" t="s">
        <v>796</v>
      </c>
      <c r="JV46" t="s">
        <v>796</v>
      </c>
      <c r="JW46" t="s">
        <v>796</v>
      </c>
      <c r="JX46" t="s">
        <v>796</v>
      </c>
      <c r="JY46" t="s">
        <v>796</v>
      </c>
      <c r="JZ46" t="s">
        <v>796</v>
      </c>
      <c r="KA46" t="s">
        <v>796</v>
      </c>
      <c r="KB46" t="s">
        <v>796</v>
      </c>
      <c r="KC46" t="s">
        <v>796</v>
      </c>
      <c r="KD46" t="s">
        <v>796</v>
      </c>
      <c r="KE46" t="s">
        <v>796</v>
      </c>
      <c r="KF46" t="s">
        <v>796</v>
      </c>
    </row>
    <row r="47" spans="1:294" x14ac:dyDescent="0.2">
      <c r="A47" t="s">
        <v>34</v>
      </c>
      <c r="B47" t="s">
        <v>7</v>
      </c>
      <c r="C47" t="s">
        <v>4</v>
      </c>
      <c r="D47" t="s">
        <v>19</v>
      </c>
      <c r="E47" s="30">
        <v>47</v>
      </c>
      <c r="F47" t="s">
        <v>20</v>
      </c>
      <c r="G47" t="s">
        <v>10</v>
      </c>
      <c r="H47" t="s">
        <v>11</v>
      </c>
      <c r="I47" t="s">
        <v>36</v>
      </c>
      <c r="J47" t="s">
        <v>4</v>
      </c>
      <c r="K47" t="s">
        <v>5</v>
      </c>
      <c r="L47" t="s">
        <v>4</v>
      </c>
      <c r="M47" t="s">
        <v>4</v>
      </c>
      <c r="N47" t="s">
        <v>4</v>
      </c>
      <c r="O47" t="s">
        <v>4</v>
      </c>
      <c r="P47" t="s">
        <v>5</v>
      </c>
      <c r="Q47" t="s">
        <v>5</v>
      </c>
      <c r="R47" t="s">
        <v>4</v>
      </c>
      <c r="S47" t="s">
        <v>4</v>
      </c>
      <c r="T47" t="s">
        <v>3</v>
      </c>
      <c r="U47" t="s">
        <v>5</v>
      </c>
      <c r="V47" t="s">
        <v>5</v>
      </c>
      <c r="W47" t="s">
        <v>26</v>
      </c>
      <c r="X47" t="s">
        <v>27</v>
      </c>
      <c r="Y47" t="s">
        <v>5</v>
      </c>
      <c r="Z47" t="s">
        <v>35</v>
      </c>
      <c r="AA47" t="s">
        <v>4</v>
      </c>
      <c r="AB47" t="s">
        <v>4</v>
      </c>
      <c r="AC47" t="s">
        <v>4</v>
      </c>
      <c r="AD47" t="s">
        <v>4</v>
      </c>
      <c r="AE47" t="s">
        <v>5</v>
      </c>
      <c r="AF47" t="s">
        <v>4</v>
      </c>
      <c r="AG47" t="s">
        <v>5</v>
      </c>
      <c r="AH47" t="s">
        <v>5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4</v>
      </c>
      <c r="AP47" t="s">
        <v>4</v>
      </c>
      <c r="AQ47" t="s">
        <v>4</v>
      </c>
      <c r="AR47" t="s">
        <v>4</v>
      </c>
      <c r="AS47" t="s">
        <v>2</v>
      </c>
      <c r="AT47" t="s">
        <v>2</v>
      </c>
      <c r="AU47" t="s">
        <v>2</v>
      </c>
      <c r="AV47" t="s">
        <v>5</v>
      </c>
      <c r="AW47" t="s">
        <v>4</v>
      </c>
      <c r="AX47" t="s">
        <v>4</v>
      </c>
      <c r="AY47" t="s">
        <v>4</v>
      </c>
      <c r="AZ47" t="s">
        <v>4</v>
      </c>
      <c r="BA47" t="s">
        <v>4</v>
      </c>
      <c r="BB47" t="s">
        <v>4</v>
      </c>
      <c r="BC47" t="s">
        <v>4</v>
      </c>
      <c r="BD47" t="s">
        <v>4</v>
      </c>
      <c r="BE47" t="s">
        <v>4</v>
      </c>
      <c r="BF47" t="s">
        <v>4</v>
      </c>
      <c r="BG47" t="s">
        <v>4</v>
      </c>
      <c r="BH47" t="s">
        <v>4</v>
      </c>
      <c r="BI47" t="s">
        <v>4</v>
      </c>
      <c r="BJ47" t="s">
        <v>4</v>
      </c>
      <c r="BK47" t="s">
        <v>4</v>
      </c>
      <c r="BL47" t="s">
        <v>5</v>
      </c>
      <c r="BM47" t="s">
        <v>4</v>
      </c>
      <c r="BN47" t="s">
        <v>4</v>
      </c>
      <c r="BO47" t="s">
        <v>4</v>
      </c>
      <c r="BP47" t="s">
        <v>2</v>
      </c>
      <c r="BQ47" t="s">
        <v>5</v>
      </c>
      <c r="BR47" t="s">
        <v>5</v>
      </c>
      <c r="BS47" t="s">
        <v>4</v>
      </c>
      <c r="BT47" t="s">
        <v>4</v>
      </c>
      <c r="BU47" t="s">
        <v>5</v>
      </c>
      <c r="BV47" t="s">
        <v>4</v>
      </c>
      <c r="BW47" t="s">
        <v>4</v>
      </c>
      <c r="BX47" t="s">
        <v>4</v>
      </c>
      <c r="BY47" t="s">
        <v>4</v>
      </c>
      <c r="BZ47" t="s">
        <v>5</v>
      </c>
      <c r="CA47" t="s">
        <v>4</v>
      </c>
      <c r="CB47" t="s">
        <v>2</v>
      </c>
      <c r="CC47" t="s">
        <v>2</v>
      </c>
      <c r="CD47" t="s">
        <v>2</v>
      </c>
      <c r="CE47" t="s">
        <v>2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7</v>
      </c>
      <c r="CV47" t="s">
        <v>4</v>
      </c>
      <c r="CW47" s="30">
        <v>48</v>
      </c>
      <c r="CX47" t="s">
        <v>20</v>
      </c>
      <c r="CY47" t="s">
        <v>4</v>
      </c>
      <c r="CZ47" t="s">
        <v>4</v>
      </c>
      <c r="DA47" t="s">
        <v>4</v>
      </c>
      <c r="DB47" t="s">
        <v>4</v>
      </c>
      <c r="DC47" t="s">
        <v>4</v>
      </c>
      <c r="DD47" t="s">
        <v>4</v>
      </c>
      <c r="DE47" t="s">
        <v>5</v>
      </c>
      <c r="DF47" t="s">
        <v>5</v>
      </c>
      <c r="DG47" t="s">
        <v>4</v>
      </c>
      <c r="DH47" t="s">
        <v>4</v>
      </c>
      <c r="DI47" t="s">
        <v>3</v>
      </c>
      <c r="DJ47" t="s">
        <v>5</v>
      </c>
      <c r="DK47" t="s">
        <v>4</v>
      </c>
      <c r="DL47" t="s">
        <v>2</v>
      </c>
      <c r="DM47" t="s">
        <v>2</v>
      </c>
      <c r="DN47" t="s">
        <v>5</v>
      </c>
      <c r="DO47" t="s">
        <v>990</v>
      </c>
      <c r="DP47" t="s">
        <v>4</v>
      </c>
      <c r="DQ47" t="s">
        <v>4</v>
      </c>
      <c r="DR47" t="s">
        <v>4</v>
      </c>
      <c r="DS47" t="s">
        <v>4</v>
      </c>
      <c r="DT47" t="s">
        <v>5</v>
      </c>
      <c r="DU47" t="s">
        <v>4</v>
      </c>
      <c r="DV47" t="s">
        <v>5</v>
      </c>
      <c r="DW47" t="s">
        <v>5</v>
      </c>
      <c r="DX47" t="s">
        <v>4</v>
      </c>
      <c r="DY47" t="s">
        <v>4</v>
      </c>
      <c r="DZ47" t="s">
        <v>4</v>
      </c>
      <c r="EA47" t="s">
        <v>4</v>
      </c>
      <c r="EB47" t="s">
        <v>4</v>
      </c>
      <c r="EC47" t="s">
        <v>4</v>
      </c>
      <c r="ED47" t="s">
        <v>4</v>
      </c>
      <c r="EE47" t="s">
        <v>4</v>
      </c>
      <c r="EF47" t="s">
        <v>4</v>
      </c>
      <c r="EG47" t="s">
        <v>4</v>
      </c>
      <c r="EH47" t="s">
        <v>2</v>
      </c>
      <c r="EI47" t="s">
        <v>2</v>
      </c>
      <c r="EJ47" t="s">
        <v>2</v>
      </c>
      <c r="EK47" t="s">
        <v>2</v>
      </c>
      <c r="EL47" t="s">
        <v>2</v>
      </c>
      <c r="EM47" t="s">
        <v>2</v>
      </c>
      <c r="EN47" t="s">
        <v>2</v>
      </c>
      <c r="EO47" t="s">
        <v>2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5</v>
      </c>
      <c r="FA47" t="s">
        <v>5</v>
      </c>
      <c r="FB47" t="s">
        <v>4</v>
      </c>
      <c r="FC47" t="s">
        <v>4</v>
      </c>
      <c r="FD47" t="s">
        <v>4</v>
      </c>
      <c r="FE47" t="s">
        <v>2</v>
      </c>
      <c r="FF47" t="s">
        <v>5</v>
      </c>
      <c r="FG47" t="s">
        <v>5</v>
      </c>
      <c r="FH47" t="s">
        <v>4</v>
      </c>
      <c r="FI47" t="s">
        <v>4</v>
      </c>
      <c r="FJ47" t="s">
        <v>5</v>
      </c>
      <c r="FK47" t="s">
        <v>4</v>
      </c>
      <c r="FL47" t="s">
        <v>999</v>
      </c>
      <c r="FM47" t="s">
        <v>4</v>
      </c>
      <c r="FN47" t="s">
        <v>4</v>
      </c>
      <c r="FO47" t="s">
        <v>4</v>
      </c>
      <c r="FP47" t="s">
        <v>4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796</v>
      </c>
      <c r="GO47" t="s">
        <v>796</v>
      </c>
      <c r="GP47" t="s">
        <v>796</v>
      </c>
      <c r="GQ47" t="s">
        <v>796</v>
      </c>
      <c r="GR47" t="s">
        <v>796</v>
      </c>
      <c r="GS47" t="s">
        <v>796</v>
      </c>
      <c r="GT47" t="s">
        <v>796</v>
      </c>
      <c r="GU47" t="s">
        <v>796</v>
      </c>
      <c r="GV47" t="s">
        <v>796</v>
      </c>
      <c r="GW47" t="s">
        <v>796</v>
      </c>
      <c r="GX47" t="s">
        <v>796</v>
      </c>
      <c r="GY47" t="s">
        <v>796</v>
      </c>
      <c r="GZ47" t="s">
        <v>796</v>
      </c>
      <c r="HA47" t="s">
        <v>796</v>
      </c>
      <c r="HB47" t="s">
        <v>796</v>
      </c>
      <c r="HC47" t="s">
        <v>796</v>
      </c>
      <c r="HD47" t="s">
        <v>796</v>
      </c>
      <c r="HE47" t="s">
        <v>796</v>
      </c>
      <c r="HF47" t="s">
        <v>796</v>
      </c>
      <c r="HG47" t="s">
        <v>796</v>
      </c>
      <c r="HH47" t="s">
        <v>796</v>
      </c>
      <c r="HI47" t="s">
        <v>796</v>
      </c>
      <c r="HJ47" t="s">
        <v>796</v>
      </c>
      <c r="HK47" t="s">
        <v>796</v>
      </c>
      <c r="HL47" t="s">
        <v>796</v>
      </c>
      <c r="HM47" t="s">
        <v>796</v>
      </c>
      <c r="HN47" t="s">
        <v>796</v>
      </c>
      <c r="HO47" t="s">
        <v>796</v>
      </c>
      <c r="HP47" t="s">
        <v>796</v>
      </c>
      <c r="HQ47" t="s">
        <v>796</v>
      </c>
      <c r="HR47" t="s">
        <v>796</v>
      </c>
      <c r="HS47" t="s">
        <v>796</v>
      </c>
      <c r="HT47" t="s">
        <v>796</v>
      </c>
      <c r="HU47" t="s">
        <v>796</v>
      </c>
      <c r="HV47" t="s">
        <v>796</v>
      </c>
      <c r="HW47" t="s">
        <v>796</v>
      </c>
      <c r="HX47" t="s">
        <v>796</v>
      </c>
      <c r="HY47" t="s">
        <v>796</v>
      </c>
      <c r="HZ47" t="s">
        <v>796</v>
      </c>
      <c r="IA47" t="s">
        <v>796</v>
      </c>
      <c r="IB47" t="s">
        <v>796</v>
      </c>
      <c r="IC47" t="s">
        <v>796</v>
      </c>
      <c r="ID47" t="s">
        <v>796</v>
      </c>
      <c r="IE47" t="s">
        <v>796</v>
      </c>
      <c r="IF47" t="s">
        <v>796</v>
      </c>
      <c r="IG47" t="s">
        <v>796</v>
      </c>
      <c r="IH47" t="s">
        <v>796</v>
      </c>
      <c r="II47" t="s">
        <v>796</v>
      </c>
      <c r="IJ47" t="s">
        <v>796</v>
      </c>
      <c r="IK47" t="s">
        <v>796</v>
      </c>
      <c r="IL47" t="s">
        <v>796</v>
      </c>
      <c r="IM47" t="s">
        <v>796</v>
      </c>
      <c r="IN47" t="s">
        <v>796</v>
      </c>
      <c r="IO47" t="s">
        <v>796</v>
      </c>
      <c r="IP47" t="s">
        <v>796</v>
      </c>
      <c r="IQ47" t="s">
        <v>796</v>
      </c>
      <c r="IR47" t="s">
        <v>796</v>
      </c>
      <c r="IS47" t="s">
        <v>796</v>
      </c>
      <c r="IT47" t="s">
        <v>796</v>
      </c>
      <c r="IU47" t="s">
        <v>796</v>
      </c>
      <c r="IV47" t="s">
        <v>796</v>
      </c>
      <c r="IW47" t="s">
        <v>796</v>
      </c>
      <c r="IX47" t="s">
        <v>796</v>
      </c>
      <c r="IY47" t="s">
        <v>796</v>
      </c>
      <c r="IZ47" t="s">
        <v>796</v>
      </c>
      <c r="JA47" t="s">
        <v>796</v>
      </c>
      <c r="JB47" t="s">
        <v>796</v>
      </c>
      <c r="JC47" t="s">
        <v>796</v>
      </c>
      <c r="JD47" t="s">
        <v>796</v>
      </c>
      <c r="JE47" t="s">
        <v>796</v>
      </c>
      <c r="JF47" t="s">
        <v>796</v>
      </c>
      <c r="JG47" t="s">
        <v>796</v>
      </c>
      <c r="JH47" t="s">
        <v>796</v>
      </c>
      <c r="JI47" t="s">
        <v>796</v>
      </c>
      <c r="JJ47" t="s">
        <v>796</v>
      </c>
      <c r="JK47" t="s">
        <v>796</v>
      </c>
      <c r="JL47" t="s">
        <v>796</v>
      </c>
      <c r="JM47" t="s">
        <v>796</v>
      </c>
      <c r="JN47" t="s">
        <v>796</v>
      </c>
      <c r="JO47" t="s">
        <v>796</v>
      </c>
      <c r="JP47" t="s">
        <v>796</v>
      </c>
      <c r="JQ47" t="s">
        <v>796</v>
      </c>
      <c r="JR47" t="s">
        <v>796</v>
      </c>
      <c r="JS47" t="s">
        <v>796</v>
      </c>
      <c r="JT47" t="s">
        <v>796</v>
      </c>
      <c r="JU47" t="s">
        <v>796</v>
      </c>
      <c r="JV47" t="s">
        <v>796</v>
      </c>
      <c r="JW47" t="s">
        <v>796</v>
      </c>
      <c r="JX47" t="s">
        <v>796</v>
      </c>
      <c r="JY47" t="s">
        <v>796</v>
      </c>
      <c r="JZ47" t="s">
        <v>796</v>
      </c>
      <c r="KA47" t="s">
        <v>796</v>
      </c>
      <c r="KB47" t="s">
        <v>796</v>
      </c>
      <c r="KC47" t="s">
        <v>796</v>
      </c>
      <c r="KD47" t="s">
        <v>796</v>
      </c>
      <c r="KE47" t="s">
        <v>796</v>
      </c>
      <c r="KF47" t="s">
        <v>796</v>
      </c>
    </row>
    <row r="48" spans="1:294" x14ac:dyDescent="0.2">
      <c r="A48" t="s">
        <v>31</v>
      </c>
      <c r="B48" t="s">
        <v>7</v>
      </c>
      <c r="C48" t="s">
        <v>4</v>
      </c>
      <c r="D48" t="s">
        <v>19</v>
      </c>
      <c r="E48" s="30">
        <v>62</v>
      </c>
      <c r="F48" t="s">
        <v>20</v>
      </c>
      <c r="G48" t="s">
        <v>10</v>
      </c>
      <c r="H48" t="s">
        <v>11</v>
      </c>
      <c r="I48" t="s">
        <v>33</v>
      </c>
      <c r="J48" t="s">
        <v>4</v>
      </c>
      <c r="K48" t="s">
        <v>5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3</v>
      </c>
      <c r="U48" t="s">
        <v>5</v>
      </c>
      <c r="V48" t="s">
        <v>5</v>
      </c>
      <c r="W48" t="s">
        <v>26</v>
      </c>
      <c r="X48" t="s">
        <v>27</v>
      </c>
      <c r="Y48" t="s">
        <v>4</v>
      </c>
      <c r="Z48" t="s">
        <v>32</v>
      </c>
      <c r="AA48" t="s">
        <v>4</v>
      </c>
      <c r="AB48" t="s">
        <v>4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4</v>
      </c>
      <c r="AP48" t="s">
        <v>4</v>
      </c>
      <c r="AQ48" t="s">
        <v>4</v>
      </c>
      <c r="AR48" t="s">
        <v>4</v>
      </c>
      <c r="AS48" t="s">
        <v>2</v>
      </c>
      <c r="AT48" t="s">
        <v>2</v>
      </c>
      <c r="AU48" t="s">
        <v>2</v>
      </c>
      <c r="AV48" t="s">
        <v>5</v>
      </c>
      <c r="AW48" t="s">
        <v>4</v>
      </c>
      <c r="AX48" t="s">
        <v>4</v>
      </c>
      <c r="AY48" t="s">
        <v>4</v>
      </c>
      <c r="AZ48" t="s">
        <v>4</v>
      </c>
      <c r="BA48" t="s">
        <v>4</v>
      </c>
      <c r="BB48" t="s">
        <v>4</v>
      </c>
      <c r="BC48" t="s">
        <v>5</v>
      </c>
      <c r="BD48" t="s">
        <v>4</v>
      </c>
      <c r="BE48" t="s">
        <v>4</v>
      </c>
      <c r="BF48" t="s">
        <v>4</v>
      </c>
      <c r="BG48" t="s">
        <v>4</v>
      </c>
      <c r="BH48" t="s">
        <v>4</v>
      </c>
      <c r="BI48" t="s">
        <v>4</v>
      </c>
      <c r="BJ48" t="s">
        <v>4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2</v>
      </c>
      <c r="CA48" t="s">
        <v>2</v>
      </c>
      <c r="CB48" t="s">
        <v>2</v>
      </c>
      <c r="CC48" t="s">
        <v>2</v>
      </c>
      <c r="CD48" t="s">
        <v>2</v>
      </c>
      <c r="CE48" t="s">
        <v>2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796</v>
      </c>
      <c r="CV48" t="s">
        <v>796</v>
      </c>
      <c r="CW48" t="s">
        <v>796</v>
      </c>
      <c r="CX48" t="s">
        <v>796</v>
      </c>
      <c r="CY48" t="s">
        <v>796</v>
      </c>
      <c r="CZ48" t="s">
        <v>796</v>
      </c>
      <c r="DA48" t="s">
        <v>796</v>
      </c>
      <c r="DB48" t="s">
        <v>796</v>
      </c>
      <c r="DC48" t="s">
        <v>796</v>
      </c>
      <c r="DD48" t="s">
        <v>796</v>
      </c>
      <c r="DE48" t="s">
        <v>796</v>
      </c>
      <c r="DF48" t="s">
        <v>796</v>
      </c>
      <c r="DG48" t="s">
        <v>796</v>
      </c>
      <c r="DH48" t="s">
        <v>796</v>
      </c>
      <c r="DI48" t="s">
        <v>796</v>
      </c>
      <c r="DJ48" t="s">
        <v>796</v>
      </c>
      <c r="DK48" t="s">
        <v>796</v>
      </c>
      <c r="DL48" t="s">
        <v>796</v>
      </c>
      <c r="DM48" t="s">
        <v>796</v>
      </c>
      <c r="DN48" t="s">
        <v>796</v>
      </c>
      <c r="DO48" t="s">
        <v>796</v>
      </c>
      <c r="DP48" t="s">
        <v>796</v>
      </c>
      <c r="DQ48" t="s">
        <v>796</v>
      </c>
      <c r="DR48" t="s">
        <v>796</v>
      </c>
      <c r="DS48" t="s">
        <v>796</v>
      </c>
      <c r="DT48" t="s">
        <v>796</v>
      </c>
      <c r="DU48" t="s">
        <v>796</v>
      </c>
      <c r="DV48" t="s">
        <v>796</v>
      </c>
      <c r="DW48" t="s">
        <v>796</v>
      </c>
      <c r="DX48" t="s">
        <v>796</v>
      </c>
      <c r="DY48" t="s">
        <v>796</v>
      </c>
      <c r="DZ48" t="s">
        <v>796</v>
      </c>
      <c r="EA48" t="s">
        <v>796</v>
      </c>
      <c r="EB48" t="s">
        <v>796</v>
      </c>
      <c r="EC48" t="s">
        <v>796</v>
      </c>
      <c r="ED48" t="s">
        <v>796</v>
      </c>
      <c r="EE48" t="s">
        <v>796</v>
      </c>
      <c r="EF48" t="s">
        <v>796</v>
      </c>
      <c r="EG48" t="s">
        <v>796</v>
      </c>
      <c r="EH48" t="s">
        <v>796</v>
      </c>
      <c r="EI48" t="s">
        <v>796</v>
      </c>
      <c r="EJ48" t="s">
        <v>796</v>
      </c>
      <c r="EK48" t="s">
        <v>796</v>
      </c>
      <c r="EL48" t="s">
        <v>796</v>
      </c>
      <c r="EM48" t="s">
        <v>796</v>
      </c>
      <c r="EN48" t="s">
        <v>796</v>
      </c>
      <c r="EO48" t="s">
        <v>796</v>
      </c>
      <c r="EP48" t="s">
        <v>796</v>
      </c>
      <c r="EQ48" t="s">
        <v>796</v>
      </c>
      <c r="ER48" t="s">
        <v>796</v>
      </c>
      <c r="ES48" t="s">
        <v>796</v>
      </c>
      <c r="ET48" t="s">
        <v>796</v>
      </c>
      <c r="EU48" t="s">
        <v>796</v>
      </c>
      <c r="EV48" t="s">
        <v>796</v>
      </c>
      <c r="EW48" t="s">
        <v>796</v>
      </c>
      <c r="EX48" t="s">
        <v>796</v>
      </c>
      <c r="EY48" t="s">
        <v>796</v>
      </c>
      <c r="EZ48" t="s">
        <v>796</v>
      </c>
      <c r="FA48" t="s">
        <v>796</v>
      </c>
      <c r="FB48" t="s">
        <v>796</v>
      </c>
      <c r="FC48" t="s">
        <v>796</v>
      </c>
      <c r="FD48" t="s">
        <v>796</v>
      </c>
      <c r="FE48" t="s">
        <v>796</v>
      </c>
      <c r="FF48" t="s">
        <v>796</v>
      </c>
      <c r="FG48" t="s">
        <v>796</v>
      </c>
      <c r="FH48" t="s">
        <v>796</v>
      </c>
      <c r="FI48" t="s">
        <v>796</v>
      </c>
      <c r="FJ48" t="s">
        <v>796</v>
      </c>
      <c r="FK48" t="s">
        <v>796</v>
      </c>
      <c r="FL48" t="s">
        <v>796</v>
      </c>
      <c r="FM48" t="s">
        <v>796</v>
      </c>
      <c r="FN48" t="s">
        <v>796</v>
      </c>
      <c r="FO48" t="s">
        <v>796</v>
      </c>
      <c r="FP48" t="s">
        <v>796</v>
      </c>
      <c r="FQ48" t="s">
        <v>796</v>
      </c>
      <c r="FR48" t="s">
        <v>796</v>
      </c>
      <c r="FS48" t="s">
        <v>796</v>
      </c>
      <c r="FT48" t="s">
        <v>796</v>
      </c>
      <c r="FU48" t="s">
        <v>796</v>
      </c>
      <c r="FV48" t="s">
        <v>796</v>
      </c>
      <c r="FW48" t="s">
        <v>796</v>
      </c>
      <c r="FX48" t="s">
        <v>796</v>
      </c>
      <c r="FY48" t="s">
        <v>796</v>
      </c>
      <c r="FZ48" t="s">
        <v>796</v>
      </c>
      <c r="GA48" t="s">
        <v>796</v>
      </c>
      <c r="GB48" t="s">
        <v>796</v>
      </c>
      <c r="GC48" t="s">
        <v>796</v>
      </c>
      <c r="GD48" t="s">
        <v>796</v>
      </c>
      <c r="GE48" t="s">
        <v>796</v>
      </c>
      <c r="GF48" t="s">
        <v>796</v>
      </c>
      <c r="GG48" t="s">
        <v>796</v>
      </c>
      <c r="GH48" t="s">
        <v>796</v>
      </c>
      <c r="GI48" t="s">
        <v>796</v>
      </c>
      <c r="GJ48" t="s">
        <v>796</v>
      </c>
      <c r="GK48" t="s">
        <v>796</v>
      </c>
      <c r="GL48" t="s">
        <v>796</v>
      </c>
      <c r="GM48" t="s">
        <v>796</v>
      </c>
      <c r="GN48" t="s">
        <v>796</v>
      </c>
      <c r="GO48" t="s">
        <v>796</v>
      </c>
      <c r="GP48" t="s">
        <v>796</v>
      </c>
      <c r="GQ48" t="s">
        <v>796</v>
      </c>
      <c r="GR48" t="s">
        <v>796</v>
      </c>
      <c r="GS48" t="s">
        <v>796</v>
      </c>
      <c r="GT48" t="s">
        <v>796</v>
      </c>
      <c r="GU48" t="s">
        <v>796</v>
      </c>
      <c r="GV48" t="s">
        <v>796</v>
      </c>
      <c r="GW48" t="s">
        <v>796</v>
      </c>
      <c r="GX48" t="s">
        <v>796</v>
      </c>
      <c r="GY48" t="s">
        <v>796</v>
      </c>
      <c r="GZ48" t="s">
        <v>796</v>
      </c>
      <c r="HA48" t="s">
        <v>796</v>
      </c>
      <c r="HB48" t="s">
        <v>796</v>
      </c>
      <c r="HC48" t="s">
        <v>796</v>
      </c>
      <c r="HD48" t="s">
        <v>796</v>
      </c>
      <c r="HE48" t="s">
        <v>796</v>
      </c>
      <c r="HF48" t="s">
        <v>796</v>
      </c>
      <c r="HG48" t="s">
        <v>796</v>
      </c>
      <c r="HH48" t="s">
        <v>796</v>
      </c>
      <c r="HI48" t="s">
        <v>796</v>
      </c>
      <c r="HJ48" t="s">
        <v>796</v>
      </c>
      <c r="HK48" t="s">
        <v>796</v>
      </c>
      <c r="HL48" t="s">
        <v>796</v>
      </c>
      <c r="HM48" t="s">
        <v>796</v>
      </c>
      <c r="HN48" t="s">
        <v>796</v>
      </c>
      <c r="HO48" t="s">
        <v>796</v>
      </c>
      <c r="HP48" t="s">
        <v>796</v>
      </c>
      <c r="HQ48" t="s">
        <v>796</v>
      </c>
      <c r="HR48" t="s">
        <v>796</v>
      </c>
      <c r="HS48" t="s">
        <v>796</v>
      </c>
      <c r="HT48" t="s">
        <v>796</v>
      </c>
      <c r="HU48" t="s">
        <v>796</v>
      </c>
      <c r="HV48" t="s">
        <v>796</v>
      </c>
      <c r="HW48" t="s">
        <v>796</v>
      </c>
      <c r="HX48" t="s">
        <v>796</v>
      </c>
      <c r="HY48" t="s">
        <v>796</v>
      </c>
      <c r="HZ48" t="s">
        <v>796</v>
      </c>
      <c r="IA48" t="s">
        <v>796</v>
      </c>
      <c r="IB48" t="s">
        <v>796</v>
      </c>
      <c r="IC48" t="s">
        <v>796</v>
      </c>
      <c r="ID48" t="s">
        <v>796</v>
      </c>
      <c r="IE48" t="s">
        <v>796</v>
      </c>
      <c r="IF48" t="s">
        <v>796</v>
      </c>
      <c r="IG48" t="s">
        <v>796</v>
      </c>
      <c r="IH48" t="s">
        <v>796</v>
      </c>
      <c r="II48" t="s">
        <v>796</v>
      </c>
      <c r="IJ48" t="s">
        <v>796</v>
      </c>
      <c r="IK48" t="s">
        <v>796</v>
      </c>
      <c r="IL48" t="s">
        <v>796</v>
      </c>
      <c r="IM48" t="s">
        <v>796</v>
      </c>
      <c r="IN48" t="s">
        <v>796</v>
      </c>
      <c r="IO48" t="s">
        <v>796</v>
      </c>
      <c r="IP48" t="s">
        <v>796</v>
      </c>
      <c r="IQ48" t="s">
        <v>796</v>
      </c>
      <c r="IR48" t="s">
        <v>796</v>
      </c>
      <c r="IS48" t="s">
        <v>796</v>
      </c>
      <c r="IT48" t="s">
        <v>796</v>
      </c>
      <c r="IU48" t="s">
        <v>796</v>
      </c>
      <c r="IV48" t="s">
        <v>796</v>
      </c>
      <c r="IW48" t="s">
        <v>796</v>
      </c>
      <c r="IX48" t="s">
        <v>796</v>
      </c>
      <c r="IY48" t="s">
        <v>796</v>
      </c>
      <c r="IZ48" t="s">
        <v>796</v>
      </c>
      <c r="JA48" t="s">
        <v>796</v>
      </c>
      <c r="JB48" t="s">
        <v>796</v>
      </c>
      <c r="JC48" t="s">
        <v>796</v>
      </c>
      <c r="JD48" t="s">
        <v>796</v>
      </c>
      <c r="JE48" t="s">
        <v>796</v>
      </c>
      <c r="JF48" t="s">
        <v>796</v>
      </c>
      <c r="JG48" t="s">
        <v>796</v>
      </c>
      <c r="JH48" t="s">
        <v>796</v>
      </c>
      <c r="JI48" t="s">
        <v>796</v>
      </c>
      <c r="JJ48" t="s">
        <v>796</v>
      </c>
      <c r="JK48" t="s">
        <v>796</v>
      </c>
      <c r="JL48" t="s">
        <v>796</v>
      </c>
      <c r="JM48" t="s">
        <v>796</v>
      </c>
      <c r="JN48" t="s">
        <v>796</v>
      </c>
      <c r="JO48" t="s">
        <v>796</v>
      </c>
      <c r="JP48" t="s">
        <v>796</v>
      </c>
      <c r="JQ48" t="s">
        <v>796</v>
      </c>
      <c r="JR48" t="s">
        <v>796</v>
      </c>
      <c r="JS48" t="s">
        <v>796</v>
      </c>
      <c r="JT48" t="s">
        <v>796</v>
      </c>
      <c r="JU48" t="s">
        <v>796</v>
      </c>
      <c r="JV48" t="s">
        <v>796</v>
      </c>
      <c r="JW48" t="s">
        <v>796</v>
      </c>
      <c r="JX48" t="s">
        <v>796</v>
      </c>
      <c r="JY48" t="s">
        <v>796</v>
      </c>
      <c r="JZ48" t="s">
        <v>796</v>
      </c>
      <c r="KA48" t="s">
        <v>796</v>
      </c>
      <c r="KB48" t="s">
        <v>796</v>
      </c>
      <c r="KC48" t="s">
        <v>796</v>
      </c>
      <c r="KD48" t="s">
        <v>796</v>
      </c>
      <c r="KE48" t="s">
        <v>796</v>
      </c>
      <c r="KF48" t="s">
        <v>796</v>
      </c>
    </row>
    <row r="49" spans="1:292" x14ac:dyDescent="0.2">
      <c r="A49" t="s">
        <v>44</v>
      </c>
      <c r="B49" t="s">
        <v>7</v>
      </c>
      <c r="C49" t="s">
        <v>4</v>
      </c>
      <c r="D49" t="s">
        <v>19</v>
      </c>
      <c r="E49" s="30">
        <v>51</v>
      </c>
      <c r="F49" t="s">
        <v>20</v>
      </c>
      <c r="G49" t="s">
        <v>45</v>
      </c>
      <c r="H49" t="s">
        <v>22</v>
      </c>
      <c r="I49" t="s">
        <v>23</v>
      </c>
      <c r="J49" t="s">
        <v>5</v>
      </c>
      <c r="K49" t="s">
        <v>5</v>
      </c>
      <c r="L49" t="s">
        <v>4</v>
      </c>
      <c r="M49" t="s">
        <v>4</v>
      </c>
      <c r="N49" t="s">
        <v>4</v>
      </c>
      <c r="O49" t="s">
        <v>4</v>
      </c>
      <c r="P49" t="s">
        <v>5</v>
      </c>
      <c r="Q49" t="s">
        <v>4</v>
      </c>
      <c r="R49" t="s">
        <v>4</v>
      </c>
      <c r="S49" t="s">
        <v>4</v>
      </c>
      <c r="T49" t="s">
        <v>3</v>
      </c>
      <c r="U49" t="s">
        <v>5</v>
      </c>
      <c r="V49" t="s">
        <v>4</v>
      </c>
      <c r="W49" t="s">
        <v>17</v>
      </c>
      <c r="X49" t="s">
        <v>2</v>
      </c>
      <c r="Y49" t="s">
        <v>4</v>
      </c>
      <c r="Z49" t="s">
        <v>32</v>
      </c>
      <c r="AA49" t="s">
        <v>4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4</v>
      </c>
      <c r="AP49" t="s">
        <v>4</v>
      </c>
      <c r="AQ49" t="s">
        <v>4</v>
      </c>
      <c r="AR49" t="s">
        <v>4</v>
      </c>
      <c r="AS49" t="s">
        <v>2</v>
      </c>
      <c r="AT49" t="s">
        <v>2</v>
      </c>
      <c r="AU49" t="s">
        <v>2</v>
      </c>
      <c r="AV49" t="s">
        <v>5</v>
      </c>
      <c r="AW49" t="s">
        <v>4</v>
      </c>
      <c r="AX49" t="s">
        <v>4</v>
      </c>
      <c r="AY49" t="s">
        <v>4</v>
      </c>
      <c r="AZ49" t="s">
        <v>4</v>
      </c>
      <c r="BA49" t="s">
        <v>4</v>
      </c>
      <c r="BB49" t="s">
        <v>4</v>
      </c>
      <c r="BC49" t="s">
        <v>4</v>
      </c>
      <c r="BD49" t="s">
        <v>4</v>
      </c>
      <c r="BE49" t="s">
        <v>4</v>
      </c>
      <c r="BF49" t="s">
        <v>4</v>
      </c>
      <c r="BG49" t="s">
        <v>4</v>
      </c>
      <c r="BH49" t="s">
        <v>4</v>
      </c>
      <c r="BI49" t="s">
        <v>4</v>
      </c>
      <c r="BJ49" t="s">
        <v>4</v>
      </c>
      <c r="BK49" t="s">
        <v>5</v>
      </c>
      <c r="BL49" t="s">
        <v>4</v>
      </c>
      <c r="BM49" t="s">
        <v>4</v>
      </c>
      <c r="BN49" t="s">
        <v>4</v>
      </c>
      <c r="BO49" t="s">
        <v>4</v>
      </c>
      <c r="BP49" t="s">
        <v>46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2</v>
      </c>
      <c r="CA49" t="s">
        <v>2</v>
      </c>
      <c r="CB49" t="s">
        <v>2</v>
      </c>
      <c r="CC49" t="s">
        <v>2</v>
      </c>
      <c r="CD49" t="s">
        <v>2</v>
      </c>
      <c r="CE49" t="s">
        <v>2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796</v>
      </c>
      <c r="CV49" t="s">
        <v>796</v>
      </c>
      <c r="CW49" t="s">
        <v>796</v>
      </c>
      <c r="CX49" t="s">
        <v>796</v>
      </c>
      <c r="CY49" t="s">
        <v>796</v>
      </c>
      <c r="CZ49" t="s">
        <v>796</v>
      </c>
      <c r="DA49" t="s">
        <v>796</v>
      </c>
      <c r="DB49" t="s">
        <v>796</v>
      </c>
      <c r="DC49" t="s">
        <v>796</v>
      </c>
      <c r="DD49" t="s">
        <v>796</v>
      </c>
      <c r="DE49" t="s">
        <v>796</v>
      </c>
      <c r="DF49" t="s">
        <v>796</v>
      </c>
      <c r="DG49" t="s">
        <v>796</v>
      </c>
      <c r="DH49" t="s">
        <v>796</v>
      </c>
      <c r="DI49" t="s">
        <v>796</v>
      </c>
      <c r="DJ49" t="s">
        <v>796</v>
      </c>
      <c r="DK49" t="s">
        <v>796</v>
      </c>
      <c r="DL49" t="s">
        <v>796</v>
      </c>
      <c r="DM49" t="s">
        <v>796</v>
      </c>
      <c r="DN49" t="s">
        <v>796</v>
      </c>
      <c r="DO49" t="s">
        <v>796</v>
      </c>
      <c r="DP49" t="s">
        <v>796</v>
      </c>
      <c r="DQ49" t="s">
        <v>796</v>
      </c>
      <c r="DR49" t="s">
        <v>796</v>
      </c>
      <c r="DS49" t="s">
        <v>796</v>
      </c>
      <c r="DT49" t="s">
        <v>796</v>
      </c>
      <c r="DU49" t="s">
        <v>796</v>
      </c>
      <c r="DV49" t="s">
        <v>796</v>
      </c>
      <c r="DW49" t="s">
        <v>796</v>
      </c>
      <c r="DX49" t="s">
        <v>796</v>
      </c>
      <c r="DY49" t="s">
        <v>796</v>
      </c>
      <c r="DZ49" t="s">
        <v>796</v>
      </c>
      <c r="EA49" t="s">
        <v>796</v>
      </c>
      <c r="EB49" t="s">
        <v>796</v>
      </c>
      <c r="EC49" t="s">
        <v>796</v>
      </c>
      <c r="ED49" t="s">
        <v>796</v>
      </c>
      <c r="EE49" t="s">
        <v>796</v>
      </c>
      <c r="EF49" t="s">
        <v>796</v>
      </c>
      <c r="EG49" t="s">
        <v>796</v>
      </c>
      <c r="EH49" t="s">
        <v>796</v>
      </c>
      <c r="EI49" t="s">
        <v>796</v>
      </c>
      <c r="EJ49" t="s">
        <v>796</v>
      </c>
      <c r="EK49" t="s">
        <v>796</v>
      </c>
      <c r="EL49" t="s">
        <v>796</v>
      </c>
      <c r="EM49" t="s">
        <v>796</v>
      </c>
      <c r="EN49" t="s">
        <v>796</v>
      </c>
      <c r="EO49" t="s">
        <v>796</v>
      </c>
      <c r="EP49" t="s">
        <v>796</v>
      </c>
      <c r="EQ49" t="s">
        <v>796</v>
      </c>
      <c r="ER49" t="s">
        <v>796</v>
      </c>
      <c r="ES49" t="s">
        <v>796</v>
      </c>
      <c r="ET49" t="s">
        <v>796</v>
      </c>
      <c r="EU49" t="s">
        <v>796</v>
      </c>
      <c r="EV49" t="s">
        <v>796</v>
      </c>
      <c r="EW49" t="s">
        <v>796</v>
      </c>
      <c r="EX49" t="s">
        <v>796</v>
      </c>
      <c r="EY49" t="s">
        <v>796</v>
      </c>
      <c r="EZ49" t="s">
        <v>796</v>
      </c>
      <c r="FA49" t="s">
        <v>796</v>
      </c>
      <c r="FB49" t="s">
        <v>796</v>
      </c>
      <c r="FC49" t="s">
        <v>796</v>
      </c>
      <c r="FD49" t="s">
        <v>796</v>
      </c>
      <c r="FE49" t="s">
        <v>796</v>
      </c>
      <c r="FF49" t="s">
        <v>796</v>
      </c>
      <c r="FG49" t="s">
        <v>796</v>
      </c>
      <c r="FH49" t="s">
        <v>796</v>
      </c>
      <c r="FI49" t="s">
        <v>796</v>
      </c>
      <c r="FJ49" t="s">
        <v>796</v>
      </c>
      <c r="FK49" t="s">
        <v>796</v>
      </c>
      <c r="FL49" t="s">
        <v>796</v>
      </c>
      <c r="FM49" t="s">
        <v>796</v>
      </c>
      <c r="FN49" t="s">
        <v>796</v>
      </c>
      <c r="FO49" t="s">
        <v>796</v>
      </c>
      <c r="FP49" t="s">
        <v>796</v>
      </c>
      <c r="FQ49" t="s">
        <v>796</v>
      </c>
      <c r="FR49" t="s">
        <v>796</v>
      </c>
      <c r="FS49" t="s">
        <v>796</v>
      </c>
      <c r="FT49" t="s">
        <v>796</v>
      </c>
      <c r="FU49" t="s">
        <v>796</v>
      </c>
      <c r="FV49" t="s">
        <v>796</v>
      </c>
      <c r="FW49" t="s">
        <v>796</v>
      </c>
      <c r="FX49" t="s">
        <v>796</v>
      </c>
      <c r="FY49" t="s">
        <v>796</v>
      </c>
      <c r="FZ49" t="s">
        <v>796</v>
      </c>
      <c r="GA49" t="s">
        <v>796</v>
      </c>
      <c r="GB49" t="s">
        <v>796</v>
      </c>
      <c r="GC49" t="s">
        <v>796</v>
      </c>
      <c r="GD49" t="s">
        <v>796</v>
      </c>
      <c r="GE49" t="s">
        <v>796</v>
      </c>
      <c r="GF49" t="s">
        <v>796</v>
      </c>
      <c r="GG49" t="s">
        <v>796</v>
      </c>
      <c r="GH49" t="s">
        <v>796</v>
      </c>
      <c r="GI49" t="s">
        <v>796</v>
      </c>
      <c r="GJ49" t="s">
        <v>796</v>
      </c>
      <c r="GK49" t="s">
        <v>796</v>
      </c>
      <c r="GL49" t="s">
        <v>796</v>
      </c>
      <c r="GM49" t="s">
        <v>796</v>
      </c>
      <c r="GN49" t="s">
        <v>796</v>
      </c>
      <c r="GO49" t="s">
        <v>796</v>
      </c>
      <c r="GP49" t="s">
        <v>796</v>
      </c>
      <c r="GQ49" t="s">
        <v>796</v>
      </c>
      <c r="GR49" t="s">
        <v>796</v>
      </c>
      <c r="GS49" t="s">
        <v>796</v>
      </c>
      <c r="GT49" t="s">
        <v>796</v>
      </c>
      <c r="GU49" t="s">
        <v>796</v>
      </c>
      <c r="GV49" t="s">
        <v>796</v>
      </c>
      <c r="GW49" t="s">
        <v>796</v>
      </c>
      <c r="GX49" t="s">
        <v>796</v>
      </c>
      <c r="GY49" t="s">
        <v>796</v>
      </c>
      <c r="GZ49" t="s">
        <v>796</v>
      </c>
      <c r="HA49" t="s">
        <v>796</v>
      </c>
      <c r="HB49" t="s">
        <v>796</v>
      </c>
      <c r="HC49" t="s">
        <v>796</v>
      </c>
      <c r="HD49" t="s">
        <v>796</v>
      </c>
      <c r="HE49" t="s">
        <v>796</v>
      </c>
      <c r="HF49" t="s">
        <v>796</v>
      </c>
      <c r="HG49" t="s">
        <v>796</v>
      </c>
      <c r="HH49" t="s">
        <v>796</v>
      </c>
      <c r="HI49" t="s">
        <v>796</v>
      </c>
      <c r="HJ49" t="s">
        <v>796</v>
      </c>
      <c r="HK49" t="s">
        <v>796</v>
      </c>
      <c r="HL49" t="s">
        <v>796</v>
      </c>
      <c r="HM49" t="s">
        <v>796</v>
      </c>
      <c r="HN49" t="s">
        <v>796</v>
      </c>
      <c r="HO49" t="s">
        <v>796</v>
      </c>
      <c r="HP49" t="s">
        <v>796</v>
      </c>
      <c r="HQ49" t="s">
        <v>796</v>
      </c>
      <c r="HR49" t="s">
        <v>796</v>
      </c>
      <c r="HS49" t="s">
        <v>796</v>
      </c>
      <c r="HT49" t="s">
        <v>796</v>
      </c>
      <c r="HU49" t="s">
        <v>796</v>
      </c>
      <c r="HV49" t="s">
        <v>796</v>
      </c>
      <c r="HW49" t="s">
        <v>796</v>
      </c>
      <c r="HX49" t="s">
        <v>796</v>
      </c>
      <c r="HY49" t="s">
        <v>796</v>
      </c>
      <c r="HZ49" t="s">
        <v>796</v>
      </c>
      <c r="IA49" t="s">
        <v>796</v>
      </c>
      <c r="IB49" t="s">
        <v>796</v>
      </c>
      <c r="IC49" t="s">
        <v>796</v>
      </c>
      <c r="ID49" t="s">
        <v>796</v>
      </c>
      <c r="IE49" t="s">
        <v>796</v>
      </c>
      <c r="IF49" t="s">
        <v>796</v>
      </c>
      <c r="IG49" t="s">
        <v>796</v>
      </c>
      <c r="IH49" t="s">
        <v>796</v>
      </c>
      <c r="II49" t="s">
        <v>796</v>
      </c>
      <c r="IJ49" t="s">
        <v>796</v>
      </c>
      <c r="IK49" t="s">
        <v>796</v>
      </c>
      <c r="IL49" t="s">
        <v>796</v>
      </c>
      <c r="IM49" t="s">
        <v>796</v>
      </c>
      <c r="IN49" t="s">
        <v>796</v>
      </c>
      <c r="IO49" t="s">
        <v>796</v>
      </c>
      <c r="IP49" t="s">
        <v>796</v>
      </c>
      <c r="IQ49" t="s">
        <v>796</v>
      </c>
      <c r="IR49" t="s">
        <v>796</v>
      </c>
      <c r="IS49" t="s">
        <v>796</v>
      </c>
      <c r="IT49" t="s">
        <v>796</v>
      </c>
      <c r="IU49" t="s">
        <v>796</v>
      </c>
      <c r="IV49" t="s">
        <v>796</v>
      </c>
      <c r="IW49" t="s">
        <v>796</v>
      </c>
      <c r="IX49" t="s">
        <v>796</v>
      </c>
      <c r="IY49" t="s">
        <v>796</v>
      </c>
      <c r="IZ49" t="s">
        <v>796</v>
      </c>
      <c r="JA49" t="s">
        <v>796</v>
      </c>
      <c r="JB49" t="s">
        <v>796</v>
      </c>
      <c r="JC49" t="s">
        <v>796</v>
      </c>
      <c r="JD49" t="s">
        <v>796</v>
      </c>
      <c r="JE49" t="s">
        <v>796</v>
      </c>
      <c r="JF49" t="s">
        <v>796</v>
      </c>
      <c r="JG49" t="s">
        <v>796</v>
      </c>
      <c r="JH49" t="s">
        <v>796</v>
      </c>
      <c r="JI49" t="s">
        <v>796</v>
      </c>
      <c r="JJ49" t="s">
        <v>796</v>
      </c>
      <c r="JK49" t="s">
        <v>796</v>
      </c>
      <c r="JL49" t="s">
        <v>796</v>
      </c>
      <c r="JM49" t="s">
        <v>796</v>
      </c>
      <c r="JN49" t="s">
        <v>796</v>
      </c>
      <c r="JO49" t="s">
        <v>796</v>
      </c>
      <c r="JP49" t="s">
        <v>796</v>
      </c>
      <c r="JQ49" t="s">
        <v>796</v>
      </c>
      <c r="JR49" t="s">
        <v>796</v>
      </c>
      <c r="JS49" t="s">
        <v>796</v>
      </c>
      <c r="JT49" t="s">
        <v>796</v>
      </c>
      <c r="JU49" t="s">
        <v>796</v>
      </c>
      <c r="JV49" t="s">
        <v>796</v>
      </c>
      <c r="JW49" t="s">
        <v>796</v>
      </c>
      <c r="JX49" t="s">
        <v>796</v>
      </c>
      <c r="JY49" t="s">
        <v>796</v>
      </c>
      <c r="JZ49" t="s">
        <v>796</v>
      </c>
      <c r="KA49" t="s">
        <v>796</v>
      </c>
      <c r="KB49" t="s">
        <v>796</v>
      </c>
      <c r="KC49" t="s">
        <v>796</v>
      </c>
      <c r="KD49" t="s">
        <v>796</v>
      </c>
      <c r="KE49" t="s">
        <v>796</v>
      </c>
      <c r="KF49" t="s">
        <v>796</v>
      </c>
    </row>
    <row r="50" spans="1:292" x14ac:dyDescent="0.2">
      <c r="A50" t="s">
        <v>42</v>
      </c>
      <c r="B50" t="s">
        <v>7</v>
      </c>
      <c r="C50" t="s">
        <v>4</v>
      </c>
      <c r="D50" t="s">
        <v>19</v>
      </c>
      <c r="E50" s="30">
        <v>47</v>
      </c>
      <c r="F50" t="s">
        <v>20</v>
      </c>
      <c r="G50" t="s">
        <v>43</v>
      </c>
      <c r="H50" t="s">
        <v>40</v>
      </c>
      <c r="I50" t="s">
        <v>33</v>
      </c>
      <c r="J50" t="s">
        <v>4</v>
      </c>
      <c r="K50" t="s">
        <v>5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5</v>
      </c>
      <c r="S50" t="s">
        <v>4</v>
      </c>
      <c r="T50" t="s">
        <v>3</v>
      </c>
      <c r="U50" t="s">
        <v>5</v>
      </c>
      <c r="V50" t="s">
        <v>4</v>
      </c>
      <c r="W50" t="s">
        <v>17</v>
      </c>
      <c r="X50" t="s">
        <v>2</v>
      </c>
      <c r="Y50" t="s">
        <v>4</v>
      </c>
      <c r="Z50" t="s">
        <v>32</v>
      </c>
      <c r="AA50" t="s">
        <v>4</v>
      </c>
      <c r="AB50" t="s">
        <v>4</v>
      </c>
      <c r="AC50" t="s">
        <v>41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4</v>
      </c>
      <c r="AP50" t="s">
        <v>4</v>
      </c>
      <c r="AQ50" t="s">
        <v>4</v>
      </c>
      <c r="AR50" t="s">
        <v>4</v>
      </c>
      <c r="AS50" t="s">
        <v>2</v>
      </c>
      <c r="AT50" t="s">
        <v>2</v>
      </c>
      <c r="AU50" t="s">
        <v>2</v>
      </c>
      <c r="AV50" t="s">
        <v>5</v>
      </c>
      <c r="AW50" t="s">
        <v>4</v>
      </c>
      <c r="AX50" t="s">
        <v>4</v>
      </c>
      <c r="AY50" t="s">
        <v>4</v>
      </c>
      <c r="AZ50" t="s">
        <v>4</v>
      </c>
      <c r="BA50" t="s">
        <v>4</v>
      </c>
      <c r="BB50" t="s">
        <v>4</v>
      </c>
      <c r="BC50" t="s">
        <v>4</v>
      </c>
      <c r="BD50" t="s">
        <v>4</v>
      </c>
      <c r="BE50" t="s">
        <v>4</v>
      </c>
      <c r="BF50" t="s">
        <v>4</v>
      </c>
      <c r="BG50" t="s">
        <v>4</v>
      </c>
      <c r="BH50" t="s">
        <v>4</v>
      </c>
      <c r="BI50" t="s">
        <v>4</v>
      </c>
      <c r="BJ50" t="s">
        <v>4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2</v>
      </c>
      <c r="CA50" t="s">
        <v>2</v>
      </c>
      <c r="CB50" t="s">
        <v>2</v>
      </c>
      <c r="CC50" t="s">
        <v>2</v>
      </c>
      <c r="CD50" t="s">
        <v>2</v>
      </c>
      <c r="CE50" t="s">
        <v>2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7</v>
      </c>
      <c r="CV50" t="s">
        <v>4</v>
      </c>
      <c r="CW50" s="30">
        <v>48</v>
      </c>
      <c r="CX50" t="s">
        <v>20</v>
      </c>
      <c r="CY50" t="s">
        <v>4</v>
      </c>
      <c r="CZ50" t="s">
        <v>5</v>
      </c>
      <c r="DA50" t="s">
        <v>4</v>
      </c>
      <c r="DB50" t="s">
        <v>4</v>
      </c>
      <c r="DC50" t="s">
        <v>4</v>
      </c>
      <c r="DD50" t="s">
        <v>4</v>
      </c>
      <c r="DE50" t="s">
        <v>4</v>
      </c>
      <c r="DF50" t="s">
        <v>4</v>
      </c>
      <c r="DG50" t="s">
        <v>5</v>
      </c>
      <c r="DH50" t="s">
        <v>4</v>
      </c>
      <c r="DI50" t="s">
        <v>3</v>
      </c>
      <c r="DJ50" t="s">
        <v>5</v>
      </c>
      <c r="DK50" t="s">
        <v>4</v>
      </c>
      <c r="DL50" t="s">
        <v>2</v>
      </c>
      <c r="DM50" t="s">
        <v>2</v>
      </c>
      <c r="DN50" t="s">
        <v>5</v>
      </c>
      <c r="DO50" t="s">
        <v>995</v>
      </c>
      <c r="DP50" t="s">
        <v>4</v>
      </c>
      <c r="DQ50" t="s">
        <v>4</v>
      </c>
      <c r="DR50" t="s">
        <v>4</v>
      </c>
      <c r="DS50" t="s">
        <v>4</v>
      </c>
      <c r="DT50" t="s">
        <v>4</v>
      </c>
      <c r="DU50" t="s">
        <v>4</v>
      </c>
      <c r="DV50" t="s">
        <v>4</v>
      </c>
      <c r="DW50" t="s">
        <v>5</v>
      </c>
      <c r="DX50" t="s">
        <v>4</v>
      </c>
      <c r="DY50" t="s">
        <v>4</v>
      </c>
      <c r="DZ50" t="s">
        <v>4</v>
      </c>
      <c r="EA50" t="s">
        <v>5</v>
      </c>
      <c r="EB50" t="s">
        <v>4</v>
      </c>
      <c r="EC50" t="s">
        <v>4</v>
      </c>
      <c r="ED50" t="s">
        <v>4</v>
      </c>
      <c r="EE50" t="s">
        <v>4</v>
      </c>
      <c r="EF50" t="s">
        <v>4</v>
      </c>
      <c r="EG50" t="s">
        <v>4</v>
      </c>
      <c r="EH50" t="s">
        <v>2</v>
      </c>
      <c r="EI50" t="s">
        <v>2</v>
      </c>
      <c r="EJ50" t="s">
        <v>2</v>
      </c>
      <c r="EK50" t="s">
        <v>4</v>
      </c>
      <c r="EL50" t="s">
        <v>4</v>
      </c>
      <c r="EM50" t="s">
        <v>4</v>
      </c>
      <c r="EN50" t="s">
        <v>4</v>
      </c>
      <c r="EO50" t="s">
        <v>4</v>
      </c>
      <c r="EP50" t="s">
        <v>4</v>
      </c>
      <c r="EQ50" t="s">
        <v>4</v>
      </c>
      <c r="ER50" t="s">
        <v>4</v>
      </c>
      <c r="ES50" t="s">
        <v>4</v>
      </c>
      <c r="ET50" t="s">
        <v>4</v>
      </c>
      <c r="EU50" t="s">
        <v>4</v>
      </c>
      <c r="EV50" t="s">
        <v>4</v>
      </c>
      <c r="EW50" t="s">
        <v>4</v>
      </c>
      <c r="EX50" t="s">
        <v>4</v>
      </c>
      <c r="EY50" t="s">
        <v>4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796</v>
      </c>
      <c r="GO50" t="s">
        <v>796</v>
      </c>
      <c r="GP50" t="s">
        <v>796</v>
      </c>
      <c r="GQ50" t="s">
        <v>796</v>
      </c>
      <c r="GR50" t="s">
        <v>796</v>
      </c>
      <c r="GS50" t="s">
        <v>796</v>
      </c>
      <c r="GT50" t="s">
        <v>796</v>
      </c>
      <c r="GU50" t="s">
        <v>796</v>
      </c>
      <c r="GV50" t="s">
        <v>796</v>
      </c>
      <c r="GW50" t="s">
        <v>796</v>
      </c>
      <c r="GX50" t="s">
        <v>796</v>
      </c>
      <c r="GY50" t="s">
        <v>796</v>
      </c>
      <c r="GZ50" t="s">
        <v>796</v>
      </c>
      <c r="HA50" t="s">
        <v>796</v>
      </c>
      <c r="HB50" t="s">
        <v>796</v>
      </c>
      <c r="HC50" t="s">
        <v>796</v>
      </c>
      <c r="HD50" t="s">
        <v>796</v>
      </c>
      <c r="HE50" t="s">
        <v>796</v>
      </c>
      <c r="HF50" t="s">
        <v>796</v>
      </c>
      <c r="HG50" t="s">
        <v>796</v>
      </c>
      <c r="HH50" t="s">
        <v>796</v>
      </c>
      <c r="HI50" t="s">
        <v>796</v>
      </c>
      <c r="HJ50" t="s">
        <v>796</v>
      </c>
      <c r="HK50" t="s">
        <v>796</v>
      </c>
      <c r="HL50" t="s">
        <v>796</v>
      </c>
      <c r="HM50" t="s">
        <v>796</v>
      </c>
      <c r="HN50" t="s">
        <v>796</v>
      </c>
      <c r="HO50" t="s">
        <v>796</v>
      </c>
      <c r="HP50" t="s">
        <v>796</v>
      </c>
      <c r="HQ50" t="s">
        <v>796</v>
      </c>
      <c r="HR50" t="s">
        <v>796</v>
      </c>
      <c r="HS50" t="s">
        <v>796</v>
      </c>
      <c r="HT50" t="s">
        <v>796</v>
      </c>
      <c r="HU50" t="s">
        <v>796</v>
      </c>
      <c r="HV50" t="s">
        <v>796</v>
      </c>
      <c r="HW50" t="s">
        <v>796</v>
      </c>
      <c r="HX50" t="s">
        <v>796</v>
      </c>
      <c r="HY50" t="s">
        <v>796</v>
      </c>
      <c r="HZ50" t="s">
        <v>796</v>
      </c>
      <c r="IA50" t="s">
        <v>796</v>
      </c>
      <c r="IB50" t="s">
        <v>796</v>
      </c>
      <c r="IC50" t="s">
        <v>796</v>
      </c>
      <c r="ID50" t="s">
        <v>796</v>
      </c>
      <c r="IE50" t="s">
        <v>796</v>
      </c>
      <c r="IF50" t="s">
        <v>796</v>
      </c>
      <c r="IG50" t="s">
        <v>796</v>
      </c>
      <c r="IH50" t="s">
        <v>796</v>
      </c>
      <c r="II50" t="s">
        <v>796</v>
      </c>
      <c r="IJ50" t="s">
        <v>796</v>
      </c>
      <c r="IK50" t="s">
        <v>796</v>
      </c>
      <c r="IL50" t="s">
        <v>796</v>
      </c>
      <c r="IM50" t="s">
        <v>796</v>
      </c>
      <c r="IN50" t="s">
        <v>796</v>
      </c>
      <c r="IO50" t="s">
        <v>796</v>
      </c>
      <c r="IP50" t="s">
        <v>796</v>
      </c>
      <c r="IQ50" t="s">
        <v>796</v>
      </c>
      <c r="IR50" t="s">
        <v>796</v>
      </c>
      <c r="IS50" t="s">
        <v>796</v>
      </c>
      <c r="IT50" t="s">
        <v>796</v>
      </c>
      <c r="IU50" t="s">
        <v>796</v>
      </c>
      <c r="IV50" t="s">
        <v>796</v>
      </c>
      <c r="IW50" t="s">
        <v>796</v>
      </c>
      <c r="IX50" t="s">
        <v>796</v>
      </c>
      <c r="IY50" t="s">
        <v>796</v>
      </c>
      <c r="IZ50" t="s">
        <v>796</v>
      </c>
      <c r="JA50" t="s">
        <v>796</v>
      </c>
      <c r="JB50" t="s">
        <v>796</v>
      </c>
      <c r="JC50" t="s">
        <v>796</v>
      </c>
      <c r="JD50" t="s">
        <v>796</v>
      </c>
      <c r="JE50" t="s">
        <v>796</v>
      </c>
      <c r="JF50" t="s">
        <v>796</v>
      </c>
      <c r="JG50" t="s">
        <v>796</v>
      </c>
      <c r="JH50" t="s">
        <v>796</v>
      </c>
      <c r="JI50" t="s">
        <v>796</v>
      </c>
      <c r="JJ50" t="s">
        <v>796</v>
      </c>
      <c r="JK50" t="s">
        <v>796</v>
      </c>
      <c r="JL50" t="s">
        <v>796</v>
      </c>
      <c r="JM50" t="s">
        <v>796</v>
      </c>
      <c r="JN50" t="s">
        <v>796</v>
      </c>
      <c r="JO50" t="s">
        <v>796</v>
      </c>
      <c r="JP50" t="s">
        <v>796</v>
      </c>
      <c r="JQ50" t="s">
        <v>796</v>
      </c>
      <c r="JR50" t="s">
        <v>796</v>
      </c>
      <c r="JS50" t="s">
        <v>796</v>
      </c>
      <c r="JT50" t="s">
        <v>796</v>
      </c>
      <c r="JU50" t="s">
        <v>796</v>
      </c>
      <c r="JV50" t="s">
        <v>796</v>
      </c>
      <c r="JW50" t="s">
        <v>796</v>
      </c>
      <c r="JX50" t="s">
        <v>796</v>
      </c>
      <c r="JY50" t="s">
        <v>796</v>
      </c>
      <c r="JZ50" t="s">
        <v>796</v>
      </c>
      <c r="KA50" t="s">
        <v>796</v>
      </c>
      <c r="KB50" t="s">
        <v>796</v>
      </c>
      <c r="KC50" t="s">
        <v>796</v>
      </c>
      <c r="KD50" t="s">
        <v>796</v>
      </c>
      <c r="KE50" t="s">
        <v>796</v>
      </c>
      <c r="KF50" t="s">
        <v>796</v>
      </c>
    </row>
    <row r="51" spans="1:292" x14ac:dyDescent="0.2">
      <c r="A51" t="s">
        <v>200</v>
      </c>
      <c r="B51" t="s">
        <v>7</v>
      </c>
      <c r="C51" t="s">
        <v>4</v>
      </c>
      <c r="D51" t="s">
        <v>19</v>
      </c>
      <c r="E51" s="30">
        <v>51</v>
      </c>
      <c r="F51" t="s">
        <v>20</v>
      </c>
      <c r="G51" t="s">
        <v>84</v>
      </c>
      <c r="H51" t="s">
        <v>11</v>
      </c>
      <c r="I51" t="s">
        <v>148</v>
      </c>
      <c r="J51" t="s">
        <v>4</v>
      </c>
      <c r="K51" t="s">
        <v>4</v>
      </c>
      <c r="L51" t="s">
        <v>5</v>
      </c>
      <c r="M51" t="s">
        <v>4</v>
      </c>
      <c r="N51" t="s">
        <v>4</v>
      </c>
      <c r="O51" t="s">
        <v>4</v>
      </c>
      <c r="P51" t="s">
        <v>5</v>
      </c>
      <c r="Q51" t="s">
        <v>5</v>
      </c>
      <c r="R51" t="s">
        <v>4</v>
      </c>
      <c r="S51" t="s">
        <v>4</v>
      </c>
      <c r="T51" t="s">
        <v>3</v>
      </c>
      <c r="U51" t="s">
        <v>5</v>
      </c>
      <c r="V51" t="s">
        <v>5</v>
      </c>
      <c r="W51" t="s">
        <v>26</v>
      </c>
      <c r="X51" t="s">
        <v>27</v>
      </c>
      <c r="Y51" t="s">
        <v>5</v>
      </c>
      <c r="Z51" t="s">
        <v>22</v>
      </c>
      <c r="AA51" t="s">
        <v>4</v>
      </c>
      <c r="AB51" t="s">
        <v>4</v>
      </c>
      <c r="AC51" t="s">
        <v>4</v>
      </c>
      <c r="AD51" t="s">
        <v>4</v>
      </c>
      <c r="AE51" t="s">
        <v>5</v>
      </c>
      <c r="AF51" t="s">
        <v>4</v>
      </c>
      <c r="AG51" t="s">
        <v>5</v>
      </c>
      <c r="AH51" t="s">
        <v>5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4</v>
      </c>
      <c r="AP51" t="s">
        <v>4</v>
      </c>
      <c r="AQ51" t="s">
        <v>4</v>
      </c>
      <c r="AR51" t="s">
        <v>4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5</v>
      </c>
      <c r="BL51" t="s">
        <v>5</v>
      </c>
      <c r="BM51" t="s">
        <v>4</v>
      </c>
      <c r="BN51" t="s">
        <v>4</v>
      </c>
      <c r="BO51" t="s">
        <v>4</v>
      </c>
      <c r="BP51" t="s">
        <v>2</v>
      </c>
      <c r="BQ51" t="s">
        <v>5</v>
      </c>
      <c r="BR51" t="s">
        <v>4</v>
      </c>
      <c r="BS51" t="s">
        <v>4</v>
      </c>
      <c r="BT51" t="s">
        <v>4</v>
      </c>
      <c r="BU51" t="s">
        <v>4</v>
      </c>
      <c r="BV51" t="s">
        <v>4</v>
      </c>
      <c r="BW51" t="s">
        <v>4</v>
      </c>
      <c r="BX51" t="s">
        <v>4</v>
      </c>
      <c r="BY51" t="s">
        <v>4</v>
      </c>
      <c r="BZ51" t="s">
        <v>4</v>
      </c>
      <c r="CA51" t="s">
        <v>4</v>
      </c>
      <c r="CB51" t="s">
        <v>4</v>
      </c>
      <c r="CC51" t="s">
        <v>4</v>
      </c>
      <c r="CD51" t="s">
        <v>4</v>
      </c>
      <c r="CE51" t="s">
        <v>4</v>
      </c>
      <c r="CF51" t="s">
        <v>4</v>
      </c>
      <c r="CG51" t="s">
        <v>4</v>
      </c>
      <c r="CH51" t="s">
        <v>4</v>
      </c>
      <c r="CI51" t="s">
        <v>4</v>
      </c>
      <c r="CJ51" t="s">
        <v>5</v>
      </c>
      <c r="CK51" t="s">
        <v>5</v>
      </c>
      <c r="CL51" t="s">
        <v>4</v>
      </c>
      <c r="CM51" t="s">
        <v>4</v>
      </c>
      <c r="CN51" t="s">
        <v>4</v>
      </c>
      <c r="CO51" t="s">
        <v>4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796</v>
      </c>
      <c r="CV51" t="s">
        <v>796</v>
      </c>
      <c r="CW51" t="s">
        <v>796</v>
      </c>
      <c r="CX51" t="s">
        <v>796</v>
      </c>
      <c r="CY51" t="s">
        <v>796</v>
      </c>
      <c r="CZ51" t="s">
        <v>796</v>
      </c>
      <c r="DA51" t="s">
        <v>796</v>
      </c>
      <c r="DB51" t="s">
        <v>796</v>
      </c>
      <c r="DC51" t="s">
        <v>796</v>
      </c>
      <c r="DD51" t="s">
        <v>796</v>
      </c>
      <c r="DE51" t="s">
        <v>796</v>
      </c>
      <c r="DF51" t="s">
        <v>796</v>
      </c>
      <c r="DG51" t="s">
        <v>796</v>
      </c>
      <c r="DH51" t="s">
        <v>796</v>
      </c>
      <c r="DI51" t="s">
        <v>796</v>
      </c>
      <c r="DJ51" t="s">
        <v>796</v>
      </c>
      <c r="DK51" t="s">
        <v>796</v>
      </c>
      <c r="DL51" t="s">
        <v>796</v>
      </c>
      <c r="DM51" t="s">
        <v>796</v>
      </c>
      <c r="DN51" t="s">
        <v>796</v>
      </c>
      <c r="DO51" t="s">
        <v>796</v>
      </c>
      <c r="DP51" t="s">
        <v>796</v>
      </c>
      <c r="DQ51" t="s">
        <v>796</v>
      </c>
      <c r="DR51" t="s">
        <v>796</v>
      </c>
      <c r="DS51" t="s">
        <v>796</v>
      </c>
      <c r="DT51" t="s">
        <v>796</v>
      </c>
      <c r="DU51" t="s">
        <v>796</v>
      </c>
      <c r="DV51" t="s">
        <v>796</v>
      </c>
      <c r="DW51" t="s">
        <v>796</v>
      </c>
      <c r="DX51" t="s">
        <v>796</v>
      </c>
      <c r="DY51" t="s">
        <v>796</v>
      </c>
      <c r="DZ51" t="s">
        <v>796</v>
      </c>
      <c r="EA51" t="s">
        <v>796</v>
      </c>
      <c r="EB51" t="s">
        <v>796</v>
      </c>
      <c r="EC51" t="s">
        <v>796</v>
      </c>
      <c r="ED51" t="s">
        <v>796</v>
      </c>
      <c r="EE51" t="s">
        <v>796</v>
      </c>
      <c r="EF51" t="s">
        <v>796</v>
      </c>
      <c r="EG51" t="s">
        <v>796</v>
      </c>
      <c r="EH51" t="s">
        <v>796</v>
      </c>
      <c r="EI51" t="s">
        <v>796</v>
      </c>
      <c r="EJ51" t="s">
        <v>796</v>
      </c>
      <c r="EK51" t="s">
        <v>796</v>
      </c>
      <c r="EL51" t="s">
        <v>796</v>
      </c>
      <c r="EM51" t="s">
        <v>796</v>
      </c>
      <c r="EN51" t="s">
        <v>796</v>
      </c>
      <c r="EO51" t="s">
        <v>796</v>
      </c>
      <c r="EP51" t="s">
        <v>796</v>
      </c>
      <c r="EQ51" t="s">
        <v>796</v>
      </c>
      <c r="ER51" t="s">
        <v>796</v>
      </c>
      <c r="ES51" t="s">
        <v>796</v>
      </c>
      <c r="ET51" t="s">
        <v>796</v>
      </c>
      <c r="EU51" t="s">
        <v>796</v>
      </c>
      <c r="EV51" t="s">
        <v>796</v>
      </c>
      <c r="EW51" t="s">
        <v>796</v>
      </c>
      <c r="EX51" t="s">
        <v>796</v>
      </c>
      <c r="EY51" t="s">
        <v>796</v>
      </c>
      <c r="EZ51" t="s">
        <v>796</v>
      </c>
      <c r="FA51" t="s">
        <v>796</v>
      </c>
      <c r="FB51" t="s">
        <v>796</v>
      </c>
      <c r="FC51" t="s">
        <v>796</v>
      </c>
      <c r="FD51" t="s">
        <v>796</v>
      </c>
      <c r="FE51" t="s">
        <v>796</v>
      </c>
      <c r="FF51" t="s">
        <v>796</v>
      </c>
      <c r="FG51" t="s">
        <v>796</v>
      </c>
      <c r="FH51" t="s">
        <v>796</v>
      </c>
      <c r="FI51" t="s">
        <v>796</v>
      </c>
      <c r="FJ51" t="s">
        <v>796</v>
      </c>
      <c r="FK51" t="s">
        <v>796</v>
      </c>
      <c r="FL51" t="s">
        <v>796</v>
      </c>
      <c r="FM51" t="s">
        <v>796</v>
      </c>
      <c r="FN51" t="s">
        <v>796</v>
      </c>
      <c r="FO51" t="s">
        <v>796</v>
      </c>
      <c r="FP51" t="s">
        <v>796</v>
      </c>
      <c r="FQ51" t="s">
        <v>796</v>
      </c>
      <c r="FR51" t="s">
        <v>796</v>
      </c>
      <c r="FS51" t="s">
        <v>796</v>
      </c>
      <c r="FT51" t="s">
        <v>796</v>
      </c>
      <c r="FU51" t="s">
        <v>796</v>
      </c>
      <c r="FV51" t="s">
        <v>796</v>
      </c>
      <c r="FW51" t="s">
        <v>796</v>
      </c>
      <c r="FX51" t="s">
        <v>796</v>
      </c>
      <c r="FY51" t="s">
        <v>796</v>
      </c>
      <c r="FZ51" t="s">
        <v>796</v>
      </c>
      <c r="GA51" t="s">
        <v>796</v>
      </c>
      <c r="GB51" t="s">
        <v>796</v>
      </c>
      <c r="GC51" t="s">
        <v>796</v>
      </c>
      <c r="GD51" t="s">
        <v>796</v>
      </c>
      <c r="GE51" t="s">
        <v>796</v>
      </c>
      <c r="GF51" t="s">
        <v>796</v>
      </c>
      <c r="GG51" t="s">
        <v>796</v>
      </c>
      <c r="GH51" t="s">
        <v>796</v>
      </c>
      <c r="GI51" t="s">
        <v>796</v>
      </c>
      <c r="GJ51" t="s">
        <v>796</v>
      </c>
      <c r="GK51" t="s">
        <v>796</v>
      </c>
      <c r="GL51" t="s">
        <v>796</v>
      </c>
      <c r="GM51" t="s">
        <v>796</v>
      </c>
      <c r="GN51" t="s">
        <v>796</v>
      </c>
      <c r="GO51" t="s">
        <v>796</v>
      </c>
      <c r="GP51" t="s">
        <v>796</v>
      </c>
      <c r="GQ51" t="s">
        <v>796</v>
      </c>
      <c r="GR51" t="s">
        <v>796</v>
      </c>
      <c r="GS51" t="s">
        <v>796</v>
      </c>
      <c r="GT51" t="s">
        <v>796</v>
      </c>
      <c r="GU51" t="s">
        <v>796</v>
      </c>
      <c r="GV51" t="s">
        <v>796</v>
      </c>
      <c r="GW51" t="s">
        <v>796</v>
      </c>
      <c r="GX51" t="s">
        <v>796</v>
      </c>
      <c r="GY51" t="s">
        <v>796</v>
      </c>
      <c r="GZ51" t="s">
        <v>796</v>
      </c>
      <c r="HA51" t="s">
        <v>796</v>
      </c>
      <c r="HB51" t="s">
        <v>796</v>
      </c>
      <c r="HC51" t="s">
        <v>796</v>
      </c>
      <c r="HD51" t="s">
        <v>796</v>
      </c>
      <c r="HE51" t="s">
        <v>796</v>
      </c>
      <c r="HF51" t="s">
        <v>796</v>
      </c>
      <c r="HG51" t="s">
        <v>796</v>
      </c>
      <c r="HH51" t="s">
        <v>796</v>
      </c>
      <c r="HI51" t="s">
        <v>796</v>
      </c>
      <c r="HJ51" t="s">
        <v>796</v>
      </c>
      <c r="HK51" t="s">
        <v>796</v>
      </c>
      <c r="HL51" t="s">
        <v>796</v>
      </c>
      <c r="HM51" t="s">
        <v>796</v>
      </c>
      <c r="HN51" t="s">
        <v>796</v>
      </c>
      <c r="HO51" t="s">
        <v>796</v>
      </c>
      <c r="HP51" t="s">
        <v>796</v>
      </c>
      <c r="HQ51" t="s">
        <v>796</v>
      </c>
      <c r="HR51" t="s">
        <v>796</v>
      </c>
      <c r="HS51" t="s">
        <v>796</v>
      </c>
      <c r="HT51" t="s">
        <v>796</v>
      </c>
      <c r="HU51" t="s">
        <v>796</v>
      </c>
      <c r="HV51" t="s">
        <v>796</v>
      </c>
      <c r="HW51" t="s">
        <v>796</v>
      </c>
      <c r="HX51" t="s">
        <v>796</v>
      </c>
      <c r="HY51" t="s">
        <v>796</v>
      </c>
      <c r="HZ51" t="s">
        <v>796</v>
      </c>
      <c r="IA51" t="s">
        <v>796</v>
      </c>
      <c r="IB51" t="s">
        <v>796</v>
      </c>
      <c r="IC51" t="s">
        <v>796</v>
      </c>
      <c r="ID51" t="s">
        <v>796</v>
      </c>
      <c r="IE51" t="s">
        <v>796</v>
      </c>
      <c r="IF51" t="s">
        <v>796</v>
      </c>
      <c r="IG51" t="s">
        <v>796</v>
      </c>
      <c r="IH51" t="s">
        <v>796</v>
      </c>
      <c r="II51" t="s">
        <v>796</v>
      </c>
      <c r="IJ51" t="s">
        <v>796</v>
      </c>
      <c r="IK51" t="s">
        <v>796</v>
      </c>
      <c r="IL51" t="s">
        <v>796</v>
      </c>
      <c r="IM51" t="s">
        <v>796</v>
      </c>
      <c r="IN51" t="s">
        <v>796</v>
      </c>
      <c r="IO51" t="s">
        <v>796</v>
      </c>
      <c r="IP51" t="s">
        <v>796</v>
      </c>
      <c r="IQ51" t="s">
        <v>796</v>
      </c>
      <c r="IR51" t="s">
        <v>796</v>
      </c>
      <c r="IS51" t="s">
        <v>796</v>
      </c>
      <c r="IT51" t="s">
        <v>796</v>
      </c>
      <c r="IU51" t="s">
        <v>796</v>
      </c>
      <c r="IV51" t="s">
        <v>796</v>
      </c>
      <c r="IW51" t="s">
        <v>796</v>
      </c>
      <c r="IX51" t="s">
        <v>796</v>
      </c>
      <c r="IY51" t="s">
        <v>796</v>
      </c>
      <c r="IZ51" t="s">
        <v>796</v>
      </c>
      <c r="JA51" t="s">
        <v>796</v>
      </c>
      <c r="JB51" t="s">
        <v>796</v>
      </c>
      <c r="JC51" t="s">
        <v>796</v>
      </c>
      <c r="JD51" t="s">
        <v>796</v>
      </c>
      <c r="JE51" t="s">
        <v>796</v>
      </c>
      <c r="JF51" t="s">
        <v>796</v>
      </c>
      <c r="JG51" t="s">
        <v>796</v>
      </c>
      <c r="JH51" t="s">
        <v>796</v>
      </c>
      <c r="JI51" t="s">
        <v>796</v>
      </c>
      <c r="JJ51" t="s">
        <v>796</v>
      </c>
      <c r="JK51" t="s">
        <v>796</v>
      </c>
      <c r="JL51" t="s">
        <v>796</v>
      </c>
      <c r="JM51" t="s">
        <v>796</v>
      </c>
      <c r="JN51" t="s">
        <v>796</v>
      </c>
      <c r="JO51" t="s">
        <v>796</v>
      </c>
      <c r="JP51" t="s">
        <v>796</v>
      </c>
      <c r="JQ51" t="s">
        <v>796</v>
      </c>
      <c r="JR51" t="s">
        <v>796</v>
      </c>
      <c r="JS51" t="s">
        <v>796</v>
      </c>
      <c r="JT51" t="s">
        <v>796</v>
      </c>
      <c r="JU51" t="s">
        <v>796</v>
      </c>
      <c r="JV51" t="s">
        <v>796</v>
      </c>
      <c r="JW51" t="s">
        <v>796</v>
      </c>
      <c r="JX51" t="s">
        <v>796</v>
      </c>
      <c r="JY51" t="s">
        <v>796</v>
      </c>
      <c r="JZ51" t="s">
        <v>796</v>
      </c>
      <c r="KA51" t="s">
        <v>796</v>
      </c>
      <c r="KB51" t="s">
        <v>796</v>
      </c>
      <c r="KC51" t="s">
        <v>796</v>
      </c>
      <c r="KD51" t="s">
        <v>796</v>
      </c>
      <c r="KE51" t="s">
        <v>796</v>
      </c>
      <c r="KF51" t="s">
        <v>796</v>
      </c>
    </row>
    <row r="52" spans="1:292" x14ac:dyDescent="0.2">
      <c r="A52" t="s">
        <v>38</v>
      </c>
      <c r="B52" t="s">
        <v>7</v>
      </c>
      <c r="C52" t="s">
        <v>4</v>
      </c>
      <c r="D52" t="s">
        <v>8</v>
      </c>
      <c r="E52" s="30">
        <v>44</v>
      </c>
      <c r="F52" t="s">
        <v>20</v>
      </c>
      <c r="G52" t="s">
        <v>10</v>
      </c>
      <c r="H52" t="s">
        <v>40</v>
      </c>
      <c r="I52" t="s">
        <v>36</v>
      </c>
      <c r="J52" t="s">
        <v>4</v>
      </c>
      <c r="K52" t="s">
        <v>5</v>
      </c>
      <c r="L52" t="s">
        <v>4</v>
      </c>
      <c r="M52" t="s">
        <v>4</v>
      </c>
      <c r="N52" t="s">
        <v>4</v>
      </c>
      <c r="O52" t="s">
        <v>4</v>
      </c>
      <c r="P52" t="s">
        <v>5</v>
      </c>
      <c r="Q52" t="s">
        <v>5</v>
      </c>
      <c r="R52" t="s">
        <v>4</v>
      </c>
      <c r="S52" t="s">
        <v>4</v>
      </c>
      <c r="T52" t="s">
        <v>3</v>
      </c>
      <c r="U52" t="s">
        <v>4</v>
      </c>
      <c r="V52" t="s">
        <v>5</v>
      </c>
      <c r="W52" t="s">
        <v>26</v>
      </c>
      <c r="X52" t="s">
        <v>27</v>
      </c>
      <c r="Y52" t="s">
        <v>5</v>
      </c>
      <c r="Z52" t="s">
        <v>39</v>
      </c>
      <c r="AA52" t="s">
        <v>4</v>
      </c>
      <c r="AB52" t="s">
        <v>4</v>
      </c>
      <c r="AC52" t="s">
        <v>4</v>
      </c>
      <c r="AD52" t="s">
        <v>4</v>
      </c>
      <c r="AE52" t="s">
        <v>4</v>
      </c>
      <c r="AF52" t="s">
        <v>4</v>
      </c>
      <c r="AG52" t="s">
        <v>5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4</v>
      </c>
      <c r="AP52" t="s">
        <v>4</v>
      </c>
      <c r="AQ52" t="s">
        <v>4</v>
      </c>
      <c r="AR52" t="s">
        <v>4</v>
      </c>
      <c r="AS52" t="s">
        <v>2</v>
      </c>
      <c r="AT52" t="s">
        <v>2</v>
      </c>
      <c r="AU52" t="s">
        <v>2</v>
      </c>
      <c r="AV52" t="s">
        <v>5</v>
      </c>
      <c r="AW52" t="s">
        <v>4</v>
      </c>
      <c r="AX52" t="s">
        <v>4</v>
      </c>
      <c r="AY52" t="s">
        <v>5</v>
      </c>
      <c r="AZ52" t="s">
        <v>41</v>
      </c>
      <c r="BA52" t="s">
        <v>5</v>
      </c>
      <c r="BB52" t="s">
        <v>4</v>
      </c>
      <c r="BC52" t="s">
        <v>4</v>
      </c>
      <c r="BD52" t="s">
        <v>4</v>
      </c>
      <c r="BE52" t="s">
        <v>4</v>
      </c>
      <c r="BF52" t="s">
        <v>4</v>
      </c>
      <c r="BG52" t="s">
        <v>4</v>
      </c>
      <c r="BH52" t="s">
        <v>4</v>
      </c>
      <c r="BI52" t="s">
        <v>4</v>
      </c>
      <c r="BJ52" t="s">
        <v>4</v>
      </c>
      <c r="BK52" t="s">
        <v>4</v>
      </c>
      <c r="BL52" t="s">
        <v>5</v>
      </c>
      <c r="BM52" t="s">
        <v>4</v>
      </c>
      <c r="BN52" t="s">
        <v>4</v>
      </c>
      <c r="BO52" t="s">
        <v>4</v>
      </c>
      <c r="BP52" t="s">
        <v>2</v>
      </c>
      <c r="BQ52" t="s">
        <v>5</v>
      </c>
      <c r="BR52" t="s">
        <v>5</v>
      </c>
      <c r="BS52" t="s">
        <v>5</v>
      </c>
      <c r="BT52" t="s">
        <v>5</v>
      </c>
      <c r="BU52" t="s">
        <v>5</v>
      </c>
      <c r="BV52" t="s">
        <v>4</v>
      </c>
      <c r="BW52" t="s">
        <v>5</v>
      </c>
      <c r="BX52" t="s">
        <v>4</v>
      </c>
      <c r="BY52" t="s">
        <v>4</v>
      </c>
      <c r="BZ52" t="s">
        <v>4</v>
      </c>
      <c r="CA52" t="s">
        <v>5</v>
      </c>
      <c r="CB52" t="s">
        <v>2</v>
      </c>
      <c r="CC52" t="s">
        <v>2</v>
      </c>
      <c r="CD52" t="s">
        <v>2</v>
      </c>
      <c r="CE52" t="s">
        <v>2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796</v>
      </c>
      <c r="CV52" t="s">
        <v>796</v>
      </c>
      <c r="CW52" t="s">
        <v>796</v>
      </c>
      <c r="CX52" t="s">
        <v>796</v>
      </c>
      <c r="CY52" t="s">
        <v>796</v>
      </c>
      <c r="CZ52" t="s">
        <v>796</v>
      </c>
      <c r="DA52" t="s">
        <v>796</v>
      </c>
      <c r="DB52" t="s">
        <v>796</v>
      </c>
      <c r="DC52" t="s">
        <v>796</v>
      </c>
      <c r="DD52" t="s">
        <v>796</v>
      </c>
      <c r="DE52" t="s">
        <v>796</v>
      </c>
      <c r="DF52" t="s">
        <v>796</v>
      </c>
      <c r="DG52" t="s">
        <v>796</v>
      </c>
      <c r="DH52" t="s">
        <v>796</v>
      </c>
      <c r="DI52" t="s">
        <v>796</v>
      </c>
      <c r="DJ52" t="s">
        <v>796</v>
      </c>
      <c r="DK52" t="s">
        <v>796</v>
      </c>
      <c r="DL52" t="s">
        <v>796</v>
      </c>
      <c r="DM52" t="s">
        <v>796</v>
      </c>
      <c r="DN52" t="s">
        <v>796</v>
      </c>
      <c r="DO52" t="s">
        <v>796</v>
      </c>
      <c r="DP52" t="s">
        <v>796</v>
      </c>
      <c r="DQ52" t="s">
        <v>796</v>
      </c>
      <c r="DR52" t="s">
        <v>796</v>
      </c>
      <c r="DS52" t="s">
        <v>796</v>
      </c>
      <c r="DT52" t="s">
        <v>796</v>
      </c>
      <c r="DU52" t="s">
        <v>796</v>
      </c>
      <c r="DV52" t="s">
        <v>796</v>
      </c>
      <c r="DW52" t="s">
        <v>796</v>
      </c>
      <c r="DX52" t="s">
        <v>796</v>
      </c>
      <c r="DY52" t="s">
        <v>796</v>
      </c>
      <c r="DZ52" t="s">
        <v>796</v>
      </c>
      <c r="EA52" t="s">
        <v>796</v>
      </c>
      <c r="EB52" t="s">
        <v>796</v>
      </c>
      <c r="EC52" t="s">
        <v>796</v>
      </c>
      <c r="ED52" t="s">
        <v>796</v>
      </c>
      <c r="EE52" t="s">
        <v>796</v>
      </c>
      <c r="EF52" t="s">
        <v>796</v>
      </c>
      <c r="EG52" t="s">
        <v>796</v>
      </c>
      <c r="EH52" t="s">
        <v>796</v>
      </c>
      <c r="EI52" t="s">
        <v>796</v>
      </c>
      <c r="EJ52" t="s">
        <v>796</v>
      </c>
      <c r="EK52" t="s">
        <v>796</v>
      </c>
      <c r="EL52" t="s">
        <v>796</v>
      </c>
      <c r="EM52" t="s">
        <v>796</v>
      </c>
      <c r="EN52" t="s">
        <v>796</v>
      </c>
      <c r="EO52" t="s">
        <v>796</v>
      </c>
      <c r="EP52" t="s">
        <v>796</v>
      </c>
      <c r="EQ52" t="s">
        <v>796</v>
      </c>
      <c r="ER52" t="s">
        <v>796</v>
      </c>
      <c r="ES52" t="s">
        <v>796</v>
      </c>
      <c r="ET52" t="s">
        <v>796</v>
      </c>
      <c r="EU52" t="s">
        <v>796</v>
      </c>
      <c r="EV52" t="s">
        <v>796</v>
      </c>
      <c r="EW52" t="s">
        <v>796</v>
      </c>
      <c r="EX52" t="s">
        <v>796</v>
      </c>
      <c r="EY52" t="s">
        <v>796</v>
      </c>
      <c r="EZ52" t="s">
        <v>796</v>
      </c>
      <c r="FA52" t="s">
        <v>796</v>
      </c>
      <c r="FB52" t="s">
        <v>796</v>
      </c>
      <c r="FC52" t="s">
        <v>796</v>
      </c>
      <c r="FD52" t="s">
        <v>796</v>
      </c>
      <c r="FE52" t="s">
        <v>796</v>
      </c>
      <c r="FF52" t="s">
        <v>796</v>
      </c>
      <c r="FG52" t="s">
        <v>796</v>
      </c>
      <c r="FH52" t="s">
        <v>796</v>
      </c>
      <c r="FI52" t="s">
        <v>796</v>
      </c>
      <c r="FJ52" t="s">
        <v>796</v>
      </c>
      <c r="FK52" t="s">
        <v>796</v>
      </c>
      <c r="FL52" t="s">
        <v>796</v>
      </c>
      <c r="FM52" t="s">
        <v>796</v>
      </c>
      <c r="FN52" t="s">
        <v>796</v>
      </c>
      <c r="FO52" t="s">
        <v>796</v>
      </c>
      <c r="FP52" t="s">
        <v>796</v>
      </c>
      <c r="FQ52" t="s">
        <v>796</v>
      </c>
      <c r="FR52" t="s">
        <v>796</v>
      </c>
      <c r="FS52" t="s">
        <v>796</v>
      </c>
      <c r="FT52" t="s">
        <v>796</v>
      </c>
      <c r="FU52" t="s">
        <v>796</v>
      </c>
      <c r="FV52" t="s">
        <v>796</v>
      </c>
      <c r="FW52" t="s">
        <v>796</v>
      </c>
      <c r="FX52" t="s">
        <v>796</v>
      </c>
      <c r="FY52" t="s">
        <v>796</v>
      </c>
      <c r="FZ52" t="s">
        <v>796</v>
      </c>
      <c r="GA52" t="s">
        <v>796</v>
      </c>
      <c r="GB52" t="s">
        <v>796</v>
      </c>
      <c r="GC52" t="s">
        <v>796</v>
      </c>
      <c r="GD52" t="s">
        <v>796</v>
      </c>
      <c r="GE52" t="s">
        <v>796</v>
      </c>
      <c r="GF52" t="s">
        <v>796</v>
      </c>
      <c r="GG52" t="s">
        <v>796</v>
      </c>
      <c r="GH52" t="s">
        <v>796</v>
      </c>
      <c r="GI52" t="s">
        <v>796</v>
      </c>
      <c r="GJ52" t="s">
        <v>796</v>
      </c>
      <c r="GK52" t="s">
        <v>796</v>
      </c>
      <c r="GL52" t="s">
        <v>796</v>
      </c>
      <c r="GM52" t="s">
        <v>796</v>
      </c>
      <c r="GN52" t="s">
        <v>796</v>
      </c>
      <c r="GO52" t="s">
        <v>796</v>
      </c>
      <c r="GP52" t="s">
        <v>796</v>
      </c>
      <c r="GQ52" t="s">
        <v>796</v>
      </c>
      <c r="GR52" t="s">
        <v>796</v>
      </c>
      <c r="GS52" t="s">
        <v>796</v>
      </c>
      <c r="GT52" t="s">
        <v>796</v>
      </c>
      <c r="GU52" t="s">
        <v>796</v>
      </c>
      <c r="GV52" t="s">
        <v>796</v>
      </c>
      <c r="GW52" t="s">
        <v>796</v>
      </c>
      <c r="GX52" t="s">
        <v>796</v>
      </c>
      <c r="GY52" t="s">
        <v>796</v>
      </c>
      <c r="GZ52" t="s">
        <v>796</v>
      </c>
      <c r="HA52" t="s">
        <v>796</v>
      </c>
      <c r="HB52" t="s">
        <v>796</v>
      </c>
      <c r="HC52" t="s">
        <v>796</v>
      </c>
      <c r="HD52" t="s">
        <v>796</v>
      </c>
      <c r="HE52" t="s">
        <v>796</v>
      </c>
      <c r="HF52" t="s">
        <v>796</v>
      </c>
      <c r="HG52" t="s">
        <v>796</v>
      </c>
      <c r="HH52" t="s">
        <v>796</v>
      </c>
      <c r="HI52" t="s">
        <v>796</v>
      </c>
      <c r="HJ52" t="s">
        <v>796</v>
      </c>
      <c r="HK52" t="s">
        <v>796</v>
      </c>
      <c r="HL52" t="s">
        <v>796</v>
      </c>
      <c r="HM52" t="s">
        <v>796</v>
      </c>
      <c r="HN52" t="s">
        <v>796</v>
      </c>
      <c r="HO52" t="s">
        <v>796</v>
      </c>
      <c r="HP52" t="s">
        <v>796</v>
      </c>
      <c r="HQ52" t="s">
        <v>796</v>
      </c>
      <c r="HR52" t="s">
        <v>796</v>
      </c>
      <c r="HS52" t="s">
        <v>796</v>
      </c>
      <c r="HT52" t="s">
        <v>796</v>
      </c>
      <c r="HU52" t="s">
        <v>796</v>
      </c>
      <c r="HV52" t="s">
        <v>796</v>
      </c>
      <c r="HW52" t="s">
        <v>796</v>
      </c>
      <c r="HX52" t="s">
        <v>796</v>
      </c>
      <c r="HY52" t="s">
        <v>796</v>
      </c>
      <c r="HZ52" t="s">
        <v>796</v>
      </c>
      <c r="IA52" t="s">
        <v>796</v>
      </c>
      <c r="IB52" t="s">
        <v>796</v>
      </c>
      <c r="IC52" t="s">
        <v>796</v>
      </c>
      <c r="ID52" t="s">
        <v>796</v>
      </c>
      <c r="IE52" t="s">
        <v>796</v>
      </c>
      <c r="IF52" t="s">
        <v>796</v>
      </c>
      <c r="IG52" t="s">
        <v>796</v>
      </c>
      <c r="IH52" t="s">
        <v>796</v>
      </c>
      <c r="II52" t="s">
        <v>796</v>
      </c>
      <c r="IJ52" t="s">
        <v>796</v>
      </c>
      <c r="IK52" t="s">
        <v>796</v>
      </c>
      <c r="IL52" t="s">
        <v>796</v>
      </c>
      <c r="IM52" t="s">
        <v>796</v>
      </c>
      <c r="IN52" t="s">
        <v>796</v>
      </c>
      <c r="IO52" t="s">
        <v>796</v>
      </c>
      <c r="IP52" t="s">
        <v>796</v>
      </c>
      <c r="IQ52" t="s">
        <v>796</v>
      </c>
      <c r="IR52" t="s">
        <v>796</v>
      </c>
      <c r="IS52" t="s">
        <v>796</v>
      </c>
      <c r="IT52" t="s">
        <v>796</v>
      </c>
      <c r="IU52" t="s">
        <v>796</v>
      </c>
      <c r="IV52" t="s">
        <v>796</v>
      </c>
      <c r="IW52" t="s">
        <v>796</v>
      </c>
      <c r="IX52" t="s">
        <v>796</v>
      </c>
      <c r="IY52" t="s">
        <v>796</v>
      </c>
      <c r="IZ52" t="s">
        <v>796</v>
      </c>
      <c r="JA52" t="s">
        <v>796</v>
      </c>
      <c r="JB52" t="s">
        <v>796</v>
      </c>
      <c r="JC52" t="s">
        <v>796</v>
      </c>
      <c r="JD52" t="s">
        <v>796</v>
      </c>
      <c r="JE52" t="s">
        <v>796</v>
      </c>
      <c r="JF52" t="s">
        <v>796</v>
      </c>
      <c r="JG52" t="s">
        <v>796</v>
      </c>
      <c r="JH52" t="s">
        <v>796</v>
      </c>
      <c r="JI52" t="s">
        <v>796</v>
      </c>
      <c r="JJ52" t="s">
        <v>796</v>
      </c>
      <c r="JK52" t="s">
        <v>796</v>
      </c>
      <c r="JL52" t="s">
        <v>796</v>
      </c>
      <c r="JM52" t="s">
        <v>796</v>
      </c>
      <c r="JN52" t="s">
        <v>796</v>
      </c>
      <c r="JO52" t="s">
        <v>796</v>
      </c>
      <c r="JP52" t="s">
        <v>796</v>
      </c>
      <c r="JQ52" t="s">
        <v>796</v>
      </c>
      <c r="JR52" t="s">
        <v>796</v>
      </c>
      <c r="JS52" t="s">
        <v>796</v>
      </c>
      <c r="JT52" t="s">
        <v>796</v>
      </c>
      <c r="JU52" t="s">
        <v>796</v>
      </c>
      <c r="JV52" t="s">
        <v>796</v>
      </c>
      <c r="JW52" t="s">
        <v>796</v>
      </c>
      <c r="JX52" t="s">
        <v>796</v>
      </c>
      <c r="JY52" t="s">
        <v>796</v>
      </c>
      <c r="JZ52" t="s">
        <v>796</v>
      </c>
      <c r="KA52" t="s">
        <v>796</v>
      </c>
      <c r="KB52" t="s">
        <v>796</v>
      </c>
      <c r="KC52" t="s">
        <v>796</v>
      </c>
      <c r="KD52" t="s">
        <v>796</v>
      </c>
      <c r="KE52" t="s">
        <v>796</v>
      </c>
      <c r="KF52" t="s">
        <v>796</v>
      </c>
    </row>
    <row r="53" spans="1:292" x14ac:dyDescent="0.2">
      <c r="A53" t="s">
        <v>52</v>
      </c>
      <c r="B53" t="s">
        <v>7</v>
      </c>
      <c r="C53" t="s">
        <v>4</v>
      </c>
      <c r="D53" t="s">
        <v>19</v>
      </c>
      <c r="E53" s="30">
        <v>50</v>
      </c>
      <c r="F53" t="s">
        <v>20</v>
      </c>
      <c r="G53" t="s">
        <v>10</v>
      </c>
      <c r="H53" t="s">
        <v>40</v>
      </c>
      <c r="I53" t="s">
        <v>36</v>
      </c>
      <c r="J53" t="s">
        <v>4</v>
      </c>
      <c r="K53" t="s">
        <v>5</v>
      </c>
      <c r="L53" t="s">
        <v>4</v>
      </c>
      <c r="M53" t="s">
        <v>4</v>
      </c>
      <c r="N53" t="s">
        <v>4</v>
      </c>
      <c r="O53" t="s">
        <v>4</v>
      </c>
      <c r="P53" t="s">
        <v>5</v>
      </c>
      <c r="Q53" t="s">
        <v>5</v>
      </c>
      <c r="R53" t="s">
        <v>4</v>
      </c>
      <c r="S53" t="s">
        <v>4</v>
      </c>
      <c r="T53" t="s">
        <v>3</v>
      </c>
      <c r="U53" t="s">
        <v>4</v>
      </c>
      <c r="V53" t="s">
        <v>4</v>
      </c>
      <c r="W53" t="s">
        <v>17</v>
      </c>
      <c r="X53" t="s">
        <v>2</v>
      </c>
      <c r="Y53" t="s">
        <v>5</v>
      </c>
      <c r="Z53" t="s">
        <v>35</v>
      </c>
      <c r="AA53" t="s">
        <v>4</v>
      </c>
      <c r="AB53" t="s">
        <v>4</v>
      </c>
      <c r="AC53" t="s">
        <v>4</v>
      </c>
      <c r="AD53" t="s">
        <v>4</v>
      </c>
      <c r="AE53" t="s">
        <v>4</v>
      </c>
      <c r="AF53" t="s">
        <v>4</v>
      </c>
      <c r="AG53" t="s">
        <v>5</v>
      </c>
      <c r="AH53" t="s">
        <v>5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4</v>
      </c>
      <c r="AP53" t="s">
        <v>4</v>
      </c>
      <c r="AQ53" t="s">
        <v>4</v>
      </c>
      <c r="AR53" t="s">
        <v>4</v>
      </c>
      <c r="AS53" t="s">
        <v>2</v>
      </c>
      <c r="AT53" t="s">
        <v>2</v>
      </c>
      <c r="AU53" t="s">
        <v>2</v>
      </c>
      <c r="AV53" t="s">
        <v>5</v>
      </c>
      <c r="AW53" t="s">
        <v>4</v>
      </c>
      <c r="AX53" t="s">
        <v>4</v>
      </c>
      <c r="AY53" t="s">
        <v>4</v>
      </c>
      <c r="AZ53" t="s">
        <v>4</v>
      </c>
      <c r="BA53" t="s">
        <v>4</v>
      </c>
      <c r="BB53" t="s">
        <v>4</v>
      </c>
      <c r="BC53" t="s">
        <v>4</v>
      </c>
      <c r="BD53" t="s">
        <v>4</v>
      </c>
      <c r="BE53" t="s">
        <v>4</v>
      </c>
      <c r="BF53" t="s">
        <v>4</v>
      </c>
      <c r="BG53" t="s">
        <v>4</v>
      </c>
      <c r="BH53" t="s">
        <v>4</v>
      </c>
      <c r="BI53" t="s">
        <v>4</v>
      </c>
      <c r="BJ53" t="s">
        <v>4</v>
      </c>
      <c r="BK53" t="s">
        <v>4</v>
      </c>
      <c r="BL53" t="s">
        <v>5</v>
      </c>
      <c r="BM53" t="s">
        <v>4</v>
      </c>
      <c r="BN53" t="s">
        <v>4</v>
      </c>
      <c r="BO53" t="s">
        <v>4</v>
      </c>
      <c r="BP53" t="s">
        <v>2</v>
      </c>
      <c r="BQ53" t="s">
        <v>5</v>
      </c>
      <c r="BR53" t="s">
        <v>5</v>
      </c>
      <c r="BS53" t="s">
        <v>5</v>
      </c>
      <c r="BT53" t="s">
        <v>4</v>
      </c>
      <c r="BU53" t="s">
        <v>5</v>
      </c>
      <c r="BV53" t="s">
        <v>4</v>
      </c>
      <c r="BW53" t="s">
        <v>5</v>
      </c>
      <c r="BX53" t="s">
        <v>4</v>
      </c>
      <c r="BY53" t="s">
        <v>5</v>
      </c>
      <c r="BZ53" t="s">
        <v>5</v>
      </c>
      <c r="CA53" t="s">
        <v>5</v>
      </c>
      <c r="CB53" t="s">
        <v>2</v>
      </c>
      <c r="CC53" t="s">
        <v>2</v>
      </c>
      <c r="CD53" t="s">
        <v>2</v>
      </c>
      <c r="CE53" t="s">
        <v>2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7</v>
      </c>
      <c r="CV53" t="s">
        <v>4</v>
      </c>
      <c r="CW53" s="30">
        <v>52</v>
      </c>
      <c r="CX53" t="s">
        <v>20</v>
      </c>
      <c r="CY53" t="s">
        <v>4</v>
      </c>
      <c r="CZ53" t="s">
        <v>4</v>
      </c>
      <c r="DA53" t="s">
        <v>4</v>
      </c>
      <c r="DB53" t="s">
        <v>4</v>
      </c>
      <c r="DC53" t="s">
        <v>4</v>
      </c>
      <c r="DD53" t="s">
        <v>4</v>
      </c>
      <c r="DE53" t="s">
        <v>5</v>
      </c>
      <c r="DF53" t="s">
        <v>5</v>
      </c>
      <c r="DG53" t="s">
        <v>4</v>
      </c>
      <c r="DH53" t="s">
        <v>4</v>
      </c>
      <c r="DI53" t="s">
        <v>3</v>
      </c>
      <c r="DJ53" t="s">
        <v>4</v>
      </c>
      <c r="DK53" t="s">
        <v>4</v>
      </c>
      <c r="DL53" t="s">
        <v>2</v>
      </c>
      <c r="DM53" t="s">
        <v>2</v>
      </c>
      <c r="DN53" t="s">
        <v>5</v>
      </c>
      <c r="DO53" t="s">
        <v>990</v>
      </c>
      <c r="DP53" t="s">
        <v>4</v>
      </c>
      <c r="DQ53" t="s">
        <v>4</v>
      </c>
      <c r="DR53" t="s">
        <v>4</v>
      </c>
      <c r="DS53" t="s">
        <v>4</v>
      </c>
      <c r="DT53" t="s">
        <v>4</v>
      </c>
      <c r="DU53" t="s">
        <v>4</v>
      </c>
      <c r="DV53" t="s">
        <v>5</v>
      </c>
      <c r="DW53" t="s">
        <v>5</v>
      </c>
      <c r="DX53" t="s">
        <v>4</v>
      </c>
      <c r="DY53" t="s">
        <v>4</v>
      </c>
      <c r="DZ53" t="s">
        <v>4</v>
      </c>
      <c r="EA53" t="s">
        <v>4</v>
      </c>
      <c r="EB53" t="s">
        <v>4</v>
      </c>
      <c r="EC53" t="s">
        <v>4</v>
      </c>
      <c r="ED53" t="s">
        <v>4</v>
      </c>
      <c r="EE53" t="s">
        <v>4</v>
      </c>
      <c r="EF53" t="s">
        <v>4</v>
      </c>
      <c r="EG53" t="s">
        <v>4</v>
      </c>
      <c r="EH53" t="s">
        <v>2</v>
      </c>
      <c r="EI53" t="s">
        <v>2</v>
      </c>
      <c r="EJ53" t="s">
        <v>2</v>
      </c>
      <c r="EK53" t="s">
        <v>2</v>
      </c>
      <c r="EL53" t="s">
        <v>2</v>
      </c>
      <c r="EM53" t="s">
        <v>2</v>
      </c>
      <c r="EN53" t="s">
        <v>2</v>
      </c>
      <c r="EO53" t="s">
        <v>2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 t="s">
        <v>4</v>
      </c>
      <c r="FA53" t="s">
        <v>5</v>
      </c>
      <c r="FB53" t="s">
        <v>4</v>
      </c>
      <c r="FC53" t="s">
        <v>4</v>
      </c>
      <c r="FD53" t="s">
        <v>4</v>
      </c>
      <c r="FE53" t="s">
        <v>2</v>
      </c>
      <c r="FF53" t="s">
        <v>5</v>
      </c>
      <c r="FG53" t="s">
        <v>4</v>
      </c>
      <c r="FH53" t="s">
        <v>4</v>
      </c>
      <c r="FI53" t="s">
        <v>4</v>
      </c>
      <c r="FJ53" t="s">
        <v>4</v>
      </c>
      <c r="FK53" t="s">
        <v>4</v>
      </c>
      <c r="FL53" t="s">
        <v>999</v>
      </c>
      <c r="FM53" t="s">
        <v>5</v>
      </c>
      <c r="FN53" t="s">
        <v>4</v>
      </c>
      <c r="FO53" t="s">
        <v>4</v>
      </c>
      <c r="FP53" t="s">
        <v>4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796</v>
      </c>
      <c r="GO53" t="s">
        <v>796</v>
      </c>
      <c r="GP53" t="s">
        <v>796</v>
      </c>
      <c r="GQ53" t="s">
        <v>796</v>
      </c>
      <c r="GR53" t="s">
        <v>796</v>
      </c>
      <c r="GS53" t="s">
        <v>796</v>
      </c>
      <c r="GT53" t="s">
        <v>796</v>
      </c>
      <c r="GU53" t="s">
        <v>796</v>
      </c>
      <c r="GV53" t="s">
        <v>796</v>
      </c>
      <c r="GW53" t="s">
        <v>796</v>
      </c>
      <c r="GX53" t="s">
        <v>796</v>
      </c>
      <c r="GY53" t="s">
        <v>796</v>
      </c>
      <c r="GZ53" t="s">
        <v>796</v>
      </c>
      <c r="HA53" t="s">
        <v>796</v>
      </c>
      <c r="HB53" t="s">
        <v>796</v>
      </c>
      <c r="HC53" t="s">
        <v>796</v>
      </c>
      <c r="HD53" t="s">
        <v>796</v>
      </c>
      <c r="HE53" t="s">
        <v>796</v>
      </c>
      <c r="HF53" t="s">
        <v>796</v>
      </c>
      <c r="HG53" t="s">
        <v>796</v>
      </c>
      <c r="HH53" t="s">
        <v>796</v>
      </c>
      <c r="HI53" t="s">
        <v>796</v>
      </c>
      <c r="HJ53" t="s">
        <v>796</v>
      </c>
      <c r="HK53" t="s">
        <v>796</v>
      </c>
      <c r="HL53" t="s">
        <v>796</v>
      </c>
      <c r="HM53" t="s">
        <v>796</v>
      </c>
      <c r="HN53" t="s">
        <v>796</v>
      </c>
      <c r="HO53" t="s">
        <v>796</v>
      </c>
      <c r="HP53" t="s">
        <v>796</v>
      </c>
      <c r="HQ53" t="s">
        <v>796</v>
      </c>
      <c r="HR53" t="s">
        <v>796</v>
      </c>
      <c r="HS53" t="s">
        <v>796</v>
      </c>
      <c r="HT53" t="s">
        <v>796</v>
      </c>
      <c r="HU53" t="s">
        <v>796</v>
      </c>
      <c r="HV53" t="s">
        <v>796</v>
      </c>
      <c r="HW53" t="s">
        <v>796</v>
      </c>
      <c r="HX53" t="s">
        <v>796</v>
      </c>
      <c r="HY53" t="s">
        <v>796</v>
      </c>
      <c r="HZ53" t="s">
        <v>796</v>
      </c>
      <c r="IA53" t="s">
        <v>796</v>
      </c>
      <c r="IB53" t="s">
        <v>796</v>
      </c>
      <c r="IC53" t="s">
        <v>796</v>
      </c>
      <c r="ID53" t="s">
        <v>796</v>
      </c>
      <c r="IE53" t="s">
        <v>796</v>
      </c>
      <c r="IF53" t="s">
        <v>796</v>
      </c>
      <c r="IG53" t="s">
        <v>796</v>
      </c>
      <c r="IH53" t="s">
        <v>796</v>
      </c>
      <c r="II53" t="s">
        <v>796</v>
      </c>
      <c r="IJ53" t="s">
        <v>796</v>
      </c>
      <c r="IK53" t="s">
        <v>796</v>
      </c>
      <c r="IL53" t="s">
        <v>796</v>
      </c>
      <c r="IM53" t="s">
        <v>796</v>
      </c>
      <c r="IN53" t="s">
        <v>796</v>
      </c>
      <c r="IO53" t="s">
        <v>796</v>
      </c>
      <c r="IP53" t="s">
        <v>796</v>
      </c>
      <c r="IQ53" t="s">
        <v>796</v>
      </c>
      <c r="IR53" t="s">
        <v>796</v>
      </c>
      <c r="IS53" t="s">
        <v>796</v>
      </c>
      <c r="IT53" t="s">
        <v>796</v>
      </c>
      <c r="IU53" t="s">
        <v>796</v>
      </c>
      <c r="IV53" t="s">
        <v>796</v>
      </c>
      <c r="IW53" t="s">
        <v>796</v>
      </c>
      <c r="IX53" t="s">
        <v>796</v>
      </c>
      <c r="IY53" t="s">
        <v>796</v>
      </c>
      <c r="IZ53" t="s">
        <v>796</v>
      </c>
      <c r="JA53" t="s">
        <v>796</v>
      </c>
      <c r="JB53" t="s">
        <v>796</v>
      </c>
      <c r="JC53" t="s">
        <v>796</v>
      </c>
      <c r="JD53" t="s">
        <v>796</v>
      </c>
      <c r="JE53" t="s">
        <v>796</v>
      </c>
      <c r="JF53" t="s">
        <v>796</v>
      </c>
      <c r="JG53" t="s">
        <v>796</v>
      </c>
      <c r="JH53" t="s">
        <v>796</v>
      </c>
      <c r="JI53" t="s">
        <v>796</v>
      </c>
      <c r="JJ53" t="s">
        <v>796</v>
      </c>
      <c r="JK53" t="s">
        <v>796</v>
      </c>
      <c r="JL53" t="s">
        <v>796</v>
      </c>
      <c r="JM53" t="s">
        <v>796</v>
      </c>
      <c r="JN53" t="s">
        <v>796</v>
      </c>
      <c r="JO53" t="s">
        <v>796</v>
      </c>
      <c r="JP53" t="s">
        <v>796</v>
      </c>
      <c r="JQ53" t="s">
        <v>796</v>
      </c>
      <c r="JR53" t="s">
        <v>796</v>
      </c>
      <c r="JS53" t="s">
        <v>796</v>
      </c>
      <c r="JT53" t="s">
        <v>796</v>
      </c>
      <c r="JU53" t="s">
        <v>796</v>
      </c>
      <c r="JV53" t="s">
        <v>796</v>
      </c>
      <c r="JW53" t="s">
        <v>796</v>
      </c>
      <c r="JX53" t="s">
        <v>796</v>
      </c>
      <c r="JY53" t="s">
        <v>796</v>
      </c>
      <c r="JZ53" t="s">
        <v>796</v>
      </c>
      <c r="KA53" t="s">
        <v>796</v>
      </c>
      <c r="KB53" t="s">
        <v>796</v>
      </c>
      <c r="KC53" t="s">
        <v>796</v>
      </c>
      <c r="KD53" t="s">
        <v>796</v>
      </c>
      <c r="KE53" t="s">
        <v>796</v>
      </c>
      <c r="KF53" t="s">
        <v>796</v>
      </c>
    </row>
    <row r="54" spans="1:292" x14ac:dyDescent="0.2">
      <c r="A54" t="s">
        <v>51</v>
      </c>
      <c r="B54" t="s">
        <v>7</v>
      </c>
      <c r="C54" t="s">
        <v>4</v>
      </c>
      <c r="D54" t="s">
        <v>19</v>
      </c>
      <c r="E54" s="30">
        <v>46</v>
      </c>
      <c r="F54" t="s">
        <v>20</v>
      </c>
      <c r="G54" t="s">
        <v>43</v>
      </c>
      <c r="H54" t="s">
        <v>40</v>
      </c>
      <c r="I54" t="s">
        <v>36</v>
      </c>
      <c r="J54" t="s">
        <v>4</v>
      </c>
      <c r="K54" t="s">
        <v>5</v>
      </c>
      <c r="L54" t="s">
        <v>4</v>
      </c>
      <c r="M54" t="s">
        <v>4</v>
      </c>
      <c r="N54" t="s">
        <v>4</v>
      </c>
      <c r="O54" t="s">
        <v>4</v>
      </c>
      <c r="P54" t="s">
        <v>5</v>
      </c>
      <c r="Q54" t="s">
        <v>5</v>
      </c>
      <c r="R54" t="s">
        <v>4</v>
      </c>
      <c r="S54" t="s">
        <v>4</v>
      </c>
      <c r="T54" t="s">
        <v>3</v>
      </c>
      <c r="U54" t="s">
        <v>5</v>
      </c>
      <c r="V54" t="s">
        <v>4</v>
      </c>
      <c r="W54" t="s">
        <v>17</v>
      </c>
      <c r="X54" t="s">
        <v>2</v>
      </c>
      <c r="Y54" t="s">
        <v>5</v>
      </c>
      <c r="Z54" t="s">
        <v>35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5</v>
      </c>
      <c r="AH54" t="s">
        <v>5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2</v>
      </c>
      <c r="AT54" t="s">
        <v>2</v>
      </c>
      <c r="AU54" t="s">
        <v>2</v>
      </c>
      <c r="AV54" t="s">
        <v>5</v>
      </c>
      <c r="AW54" t="s">
        <v>4</v>
      </c>
      <c r="AX54" t="s">
        <v>4</v>
      </c>
      <c r="AY54" t="s">
        <v>5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5</v>
      </c>
      <c r="BM54" t="s">
        <v>4</v>
      </c>
      <c r="BN54" t="s">
        <v>4</v>
      </c>
      <c r="BO54" t="s">
        <v>4</v>
      </c>
      <c r="BP54" t="s">
        <v>2</v>
      </c>
      <c r="BQ54" t="s">
        <v>5</v>
      </c>
      <c r="BR54" t="s">
        <v>5</v>
      </c>
      <c r="BS54" t="s">
        <v>5</v>
      </c>
      <c r="BT54" t="s">
        <v>5</v>
      </c>
      <c r="BU54" t="s">
        <v>5</v>
      </c>
      <c r="BV54" t="s">
        <v>5</v>
      </c>
      <c r="BW54" t="s">
        <v>5</v>
      </c>
      <c r="BX54" t="s">
        <v>5</v>
      </c>
      <c r="BY54" t="s">
        <v>5</v>
      </c>
      <c r="BZ54" t="s">
        <v>5</v>
      </c>
      <c r="CA54" t="s">
        <v>5</v>
      </c>
      <c r="CB54" t="s">
        <v>2</v>
      </c>
      <c r="CC54" t="s">
        <v>2</v>
      </c>
      <c r="CD54" t="s">
        <v>2</v>
      </c>
      <c r="CE54" t="s">
        <v>2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796</v>
      </c>
      <c r="CV54" t="s">
        <v>796</v>
      </c>
      <c r="CW54" t="s">
        <v>796</v>
      </c>
      <c r="CX54" t="s">
        <v>796</v>
      </c>
      <c r="CY54" t="s">
        <v>796</v>
      </c>
      <c r="CZ54" t="s">
        <v>796</v>
      </c>
      <c r="DA54" t="s">
        <v>796</v>
      </c>
      <c r="DB54" t="s">
        <v>796</v>
      </c>
      <c r="DC54" t="s">
        <v>796</v>
      </c>
      <c r="DD54" t="s">
        <v>796</v>
      </c>
      <c r="DE54" t="s">
        <v>796</v>
      </c>
      <c r="DF54" t="s">
        <v>796</v>
      </c>
      <c r="DG54" t="s">
        <v>796</v>
      </c>
      <c r="DH54" t="s">
        <v>796</v>
      </c>
      <c r="DI54" t="s">
        <v>796</v>
      </c>
      <c r="DJ54" t="s">
        <v>796</v>
      </c>
      <c r="DK54" t="s">
        <v>796</v>
      </c>
      <c r="DL54" t="s">
        <v>796</v>
      </c>
      <c r="DM54" t="s">
        <v>796</v>
      </c>
      <c r="DN54" t="s">
        <v>796</v>
      </c>
      <c r="DO54" t="s">
        <v>796</v>
      </c>
      <c r="DP54" t="s">
        <v>796</v>
      </c>
      <c r="DQ54" t="s">
        <v>796</v>
      </c>
      <c r="DR54" t="s">
        <v>796</v>
      </c>
      <c r="DS54" t="s">
        <v>796</v>
      </c>
      <c r="DT54" t="s">
        <v>796</v>
      </c>
      <c r="DU54" t="s">
        <v>796</v>
      </c>
      <c r="DV54" t="s">
        <v>796</v>
      </c>
      <c r="DW54" t="s">
        <v>796</v>
      </c>
      <c r="DX54" t="s">
        <v>796</v>
      </c>
      <c r="DY54" t="s">
        <v>796</v>
      </c>
      <c r="DZ54" t="s">
        <v>796</v>
      </c>
      <c r="EA54" t="s">
        <v>796</v>
      </c>
      <c r="EB54" t="s">
        <v>796</v>
      </c>
      <c r="EC54" t="s">
        <v>796</v>
      </c>
      <c r="ED54" t="s">
        <v>796</v>
      </c>
      <c r="EE54" t="s">
        <v>796</v>
      </c>
      <c r="EF54" t="s">
        <v>796</v>
      </c>
      <c r="EG54" t="s">
        <v>796</v>
      </c>
      <c r="EH54" t="s">
        <v>796</v>
      </c>
      <c r="EI54" t="s">
        <v>796</v>
      </c>
      <c r="EJ54" t="s">
        <v>796</v>
      </c>
      <c r="EK54" t="s">
        <v>796</v>
      </c>
      <c r="EL54" t="s">
        <v>796</v>
      </c>
      <c r="EM54" t="s">
        <v>796</v>
      </c>
      <c r="EN54" t="s">
        <v>796</v>
      </c>
      <c r="EO54" t="s">
        <v>796</v>
      </c>
      <c r="EP54" t="s">
        <v>796</v>
      </c>
      <c r="EQ54" t="s">
        <v>796</v>
      </c>
      <c r="ER54" t="s">
        <v>796</v>
      </c>
      <c r="ES54" t="s">
        <v>796</v>
      </c>
      <c r="ET54" t="s">
        <v>796</v>
      </c>
      <c r="EU54" t="s">
        <v>796</v>
      </c>
      <c r="EV54" t="s">
        <v>796</v>
      </c>
      <c r="EW54" t="s">
        <v>796</v>
      </c>
      <c r="EX54" t="s">
        <v>796</v>
      </c>
      <c r="EY54" t="s">
        <v>796</v>
      </c>
      <c r="EZ54" t="s">
        <v>796</v>
      </c>
      <c r="FA54" t="s">
        <v>796</v>
      </c>
      <c r="FB54" t="s">
        <v>796</v>
      </c>
      <c r="FC54" t="s">
        <v>796</v>
      </c>
      <c r="FD54" t="s">
        <v>796</v>
      </c>
      <c r="FE54" t="s">
        <v>796</v>
      </c>
      <c r="FF54" t="s">
        <v>796</v>
      </c>
      <c r="FG54" t="s">
        <v>796</v>
      </c>
      <c r="FH54" t="s">
        <v>796</v>
      </c>
      <c r="FI54" t="s">
        <v>796</v>
      </c>
      <c r="FJ54" t="s">
        <v>796</v>
      </c>
      <c r="FK54" t="s">
        <v>796</v>
      </c>
      <c r="FL54" t="s">
        <v>796</v>
      </c>
      <c r="FM54" t="s">
        <v>796</v>
      </c>
      <c r="FN54" t="s">
        <v>796</v>
      </c>
      <c r="FO54" t="s">
        <v>796</v>
      </c>
      <c r="FP54" t="s">
        <v>796</v>
      </c>
      <c r="FQ54" t="s">
        <v>796</v>
      </c>
      <c r="FR54" t="s">
        <v>796</v>
      </c>
      <c r="FS54" t="s">
        <v>796</v>
      </c>
      <c r="FT54" t="s">
        <v>796</v>
      </c>
      <c r="FU54" t="s">
        <v>796</v>
      </c>
      <c r="FV54" t="s">
        <v>796</v>
      </c>
      <c r="FW54" t="s">
        <v>796</v>
      </c>
      <c r="FX54" t="s">
        <v>796</v>
      </c>
      <c r="FY54" t="s">
        <v>796</v>
      </c>
      <c r="FZ54" t="s">
        <v>796</v>
      </c>
      <c r="GA54" t="s">
        <v>796</v>
      </c>
      <c r="GB54" t="s">
        <v>796</v>
      </c>
      <c r="GC54" t="s">
        <v>796</v>
      </c>
      <c r="GD54" t="s">
        <v>796</v>
      </c>
      <c r="GE54" t="s">
        <v>796</v>
      </c>
      <c r="GF54" t="s">
        <v>796</v>
      </c>
      <c r="GG54" t="s">
        <v>796</v>
      </c>
      <c r="GH54" t="s">
        <v>796</v>
      </c>
      <c r="GI54" t="s">
        <v>796</v>
      </c>
      <c r="GJ54" t="s">
        <v>796</v>
      </c>
      <c r="GK54" t="s">
        <v>796</v>
      </c>
      <c r="GL54" t="s">
        <v>796</v>
      </c>
      <c r="GM54" t="s">
        <v>796</v>
      </c>
      <c r="GN54" t="s">
        <v>796</v>
      </c>
      <c r="GO54" t="s">
        <v>796</v>
      </c>
      <c r="GP54" t="s">
        <v>796</v>
      </c>
      <c r="GQ54" t="s">
        <v>796</v>
      </c>
      <c r="GR54" t="s">
        <v>796</v>
      </c>
      <c r="GS54" t="s">
        <v>796</v>
      </c>
      <c r="GT54" t="s">
        <v>796</v>
      </c>
      <c r="GU54" t="s">
        <v>796</v>
      </c>
      <c r="GV54" t="s">
        <v>796</v>
      </c>
      <c r="GW54" t="s">
        <v>796</v>
      </c>
      <c r="GX54" t="s">
        <v>796</v>
      </c>
      <c r="GY54" t="s">
        <v>796</v>
      </c>
      <c r="GZ54" t="s">
        <v>796</v>
      </c>
      <c r="HA54" t="s">
        <v>796</v>
      </c>
      <c r="HB54" t="s">
        <v>796</v>
      </c>
      <c r="HC54" t="s">
        <v>796</v>
      </c>
      <c r="HD54" t="s">
        <v>796</v>
      </c>
      <c r="HE54" t="s">
        <v>796</v>
      </c>
      <c r="HF54" t="s">
        <v>796</v>
      </c>
      <c r="HG54" t="s">
        <v>796</v>
      </c>
      <c r="HH54" t="s">
        <v>796</v>
      </c>
      <c r="HI54" t="s">
        <v>796</v>
      </c>
      <c r="HJ54" t="s">
        <v>796</v>
      </c>
      <c r="HK54" t="s">
        <v>796</v>
      </c>
      <c r="HL54" t="s">
        <v>796</v>
      </c>
      <c r="HM54" t="s">
        <v>796</v>
      </c>
      <c r="HN54" t="s">
        <v>796</v>
      </c>
      <c r="HO54" t="s">
        <v>796</v>
      </c>
      <c r="HP54" t="s">
        <v>796</v>
      </c>
      <c r="HQ54" t="s">
        <v>796</v>
      </c>
      <c r="HR54" t="s">
        <v>796</v>
      </c>
      <c r="HS54" t="s">
        <v>796</v>
      </c>
      <c r="HT54" t="s">
        <v>796</v>
      </c>
      <c r="HU54" t="s">
        <v>796</v>
      </c>
      <c r="HV54" t="s">
        <v>796</v>
      </c>
      <c r="HW54" t="s">
        <v>796</v>
      </c>
      <c r="HX54" t="s">
        <v>796</v>
      </c>
      <c r="HY54" t="s">
        <v>796</v>
      </c>
      <c r="HZ54" t="s">
        <v>796</v>
      </c>
      <c r="IA54" t="s">
        <v>796</v>
      </c>
      <c r="IB54" t="s">
        <v>796</v>
      </c>
      <c r="IC54" t="s">
        <v>796</v>
      </c>
      <c r="ID54" t="s">
        <v>796</v>
      </c>
      <c r="IE54" t="s">
        <v>796</v>
      </c>
      <c r="IF54" t="s">
        <v>796</v>
      </c>
      <c r="IG54" t="s">
        <v>796</v>
      </c>
      <c r="IH54" t="s">
        <v>796</v>
      </c>
      <c r="II54" t="s">
        <v>796</v>
      </c>
      <c r="IJ54" t="s">
        <v>796</v>
      </c>
      <c r="IK54" t="s">
        <v>796</v>
      </c>
      <c r="IL54" t="s">
        <v>796</v>
      </c>
      <c r="IM54" t="s">
        <v>796</v>
      </c>
      <c r="IN54" t="s">
        <v>796</v>
      </c>
      <c r="IO54" t="s">
        <v>796</v>
      </c>
      <c r="IP54" t="s">
        <v>796</v>
      </c>
      <c r="IQ54" t="s">
        <v>796</v>
      </c>
      <c r="IR54" t="s">
        <v>796</v>
      </c>
      <c r="IS54" t="s">
        <v>796</v>
      </c>
      <c r="IT54" t="s">
        <v>796</v>
      </c>
      <c r="IU54" t="s">
        <v>796</v>
      </c>
      <c r="IV54" t="s">
        <v>796</v>
      </c>
      <c r="IW54" t="s">
        <v>796</v>
      </c>
      <c r="IX54" t="s">
        <v>796</v>
      </c>
      <c r="IY54" t="s">
        <v>796</v>
      </c>
      <c r="IZ54" t="s">
        <v>796</v>
      </c>
      <c r="JA54" t="s">
        <v>796</v>
      </c>
      <c r="JB54" t="s">
        <v>796</v>
      </c>
      <c r="JC54" t="s">
        <v>796</v>
      </c>
      <c r="JD54" t="s">
        <v>796</v>
      </c>
      <c r="JE54" t="s">
        <v>796</v>
      </c>
      <c r="JF54" t="s">
        <v>796</v>
      </c>
      <c r="JG54" t="s">
        <v>796</v>
      </c>
      <c r="JH54" t="s">
        <v>796</v>
      </c>
      <c r="JI54" t="s">
        <v>796</v>
      </c>
      <c r="JJ54" t="s">
        <v>796</v>
      </c>
      <c r="JK54" t="s">
        <v>796</v>
      </c>
      <c r="JL54" t="s">
        <v>796</v>
      </c>
      <c r="JM54" t="s">
        <v>796</v>
      </c>
      <c r="JN54" t="s">
        <v>796</v>
      </c>
      <c r="JO54" t="s">
        <v>796</v>
      </c>
      <c r="JP54" t="s">
        <v>796</v>
      </c>
      <c r="JQ54" t="s">
        <v>796</v>
      </c>
      <c r="JR54" t="s">
        <v>796</v>
      </c>
      <c r="JS54" t="s">
        <v>796</v>
      </c>
      <c r="JT54" t="s">
        <v>796</v>
      </c>
      <c r="JU54" t="s">
        <v>796</v>
      </c>
      <c r="JV54" t="s">
        <v>796</v>
      </c>
      <c r="JW54" t="s">
        <v>796</v>
      </c>
      <c r="JX54" t="s">
        <v>796</v>
      </c>
      <c r="JY54" t="s">
        <v>796</v>
      </c>
      <c r="JZ54" t="s">
        <v>796</v>
      </c>
      <c r="KA54" t="s">
        <v>796</v>
      </c>
      <c r="KB54" t="s">
        <v>796</v>
      </c>
      <c r="KC54" t="s">
        <v>796</v>
      </c>
      <c r="KD54" t="s">
        <v>796</v>
      </c>
      <c r="KE54" t="s">
        <v>796</v>
      </c>
      <c r="KF54" t="s">
        <v>796</v>
      </c>
    </row>
    <row r="55" spans="1:292" x14ac:dyDescent="0.2">
      <c r="A55" t="s">
        <v>49</v>
      </c>
      <c r="B55" t="s">
        <v>7</v>
      </c>
      <c r="C55" t="s">
        <v>4</v>
      </c>
      <c r="D55" t="s">
        <v>19</v>
      </c>
      <c r="E55" s="30">
        <v>35</v>
      </c>
      <c r="F55" t="s">
        <v>20</v>
      </c>
      <c r="G55" t="s">
        <v>50</v>
      </c>
      <c r="H55" t="s">
        <v>11</v>
      </c>
      <c r="I55" t="s">
        <v>33</v>
      </c>
      <c r="J55" t="s">
        <v>4</v>
      </c>
      <c r="K55" t="s">
        <v>5</v>
      </c>
      <c r="L55" t="s">
        <v>4</v>
      </c>
      <c r="M55" t="s">
        <v>4</v>
      </c>
      <c r="N55" t="s">
        <v>4</v>
      </c>
      <c r="O55" t="s">
        <v>4</v>
      </c>
      <c r="P55" t="s">
        <v>5</v>
      </c>
      <c r="Q55" t="s">
        <v>5</v>
      </c>
      <c r="R55" t="s">
        <v>4</v>
      </c>
      <c r="S55" t="s">
        <v>4</v>
      </c>
      <c r="T55" t="s">
        <v>3</v>
      </c>
      <c r="U55" t="s">
        <v>5</v>
      </c>
      <c r="V55" t="s">
        <v>4</v>
      </c>
      <c r="W55" t="s">
        <v>17</v>
      </c>
      <c r="X55" t="s">
        <v>2</v>
      </c>
      <c r="Y55" t="s">
        <v>5</v>
      </c>
      <c r="Z55" t="s">
        <v>35</v>
      </c>
      <c r="AA55" t="s">
        <v>4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5</v>
      </c>
      <c r="AH55" t="s">
        <v>5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4</v>
      </c>
      <c r="AP55" t="s">
        <v>4</v>
      </c>
      <c r="AQ55" t="s">
        <v>4</v>
      </c>
      <c r="AR55" t="s">
        <v>4</v>
      </c>
      <c r="AS55" t="s">
        <v>2</v>
      </c>
      <c r="AT55" t="s">
        <v>2</v>
      </c>
      <c r="AU55" t="s">
        <v>2</v>
      </c>
      <c r="AV55" t="s">
        <v>4</v>
      </c>
      <c r="AW55" t="s">
        <v>4</v>
      </c>
      <c r="AX55" t="s">
        <v>4</v>
      </c>
      <c r="AY55" t="s">
        <v>4</v>
      </c>
      <c r="AZ55" t="s">
        <v>4</v>
      </c>
      <c r="BA55" t="s">
        <v>4</v>
      </c>
      <c r="BB55" t="s">
        <v>4</v>
      </c>
      <c r="BC55" t="s">
        <v>5</v>
      </c>
      <c r="BD55" t="s">
        <v>4</v>
      </c>
      <c r="BE55" t="s">
        <v>4</v>
      </c>
      <c r="BF55" t="s">
        <v>4</v>
      </c>
      <c r="BG55" t="s">
        <v>4</v>
      </c>
      <c r="BH55" t="s">
        <v>4</v>
      </c>
      <c r="BI55" t="s">
        <v>4</v>
      </c>
      <c r="BJ55" t="s">
        <v>4</v>
      </c>
      <c r="BK55" t="s">
        <v>4</v>
      </c>
      <c r="BL55" t="s">
        <v>5</v>
      </c>
      <c r="BM55" t="s">
        <v>4</v>
      </c>
      <c r="BN55" t="s">
        <v>4</v>
      </c>
      <c r="BO55" t="s">
        <v>4</v>
      </c>
      <c r="BP55" t="s">
        <v>2</v>
      </c>
      <c r="BQ55" t="s">
        <v>5</v>
      </c>
      <c r="BR55" t="s">
        <v>5</v>
      </c>
      <c r="BS55" t="s">
        <v>4</v>
      </c>
      <c r="BT55" t="s">
        <v>4</v>
      </c>
      <c r="BU55" t="s">
        <v>5</v>
      </c>
      <c r="BV55" t="s">
        <v>4</v>
      </c>
      <c r="BW55" t="s">
        <v>4</v>
      </c>
      <c r="BX55" t="s">
        <v>4</v>
      </c>
      <c r="BY55" t="s">
        <v>5</v>
      </c>
      <c r="BZ55" t="s">
        <v>5</v>
      </c>
      <c r="CA55" t="s">
        <v>4</v>
      </c>
      <c r="CB55" t="s">
        <v>2</v>
      </c>
      <c r="CC55" t="s">
        <v>2</v>
      </c>
      <c r="CD55" t="s">
        <v>2</v>
      </c>
      <c r="CE55" t="s">
        <v>2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796</v>
      </c>
      <c r="CV55" t="s">
        <v>796</v>
      </c>
      <c r="CW55" t="s">
        <v>796</v>
      </c>
      <c r="CX55" t="s">
        <v>796</v>
      </c>
      <c r="CY55" t="s">
        <v>796</v>
      </c>
      <c r="CZ55" t="s">
        <v>796</v>
      </c>
      <c r="DA55" t="s">
        <v>796</v>
      </c>
      <c r="DB55" t="s">
        <v>796</v>
      </c>
      <c r="DC55" t="s">
        <v>796</v>
      </c>
      <c r="DD55" t="s">
        <v>796</v>
      </c>
      <c r="DE55" t="s">
        <v>796</v>
      </c>
      <c r="DF55" t="s">
        <v>796</v>
      </c>
      <c r="DG55" t="s">
        <v>796</v>
      </c>
      <c r="DH55" t="s">
        <v>796</v>
      </c>
      <c r="DI55" t="s">
        <v>796</v>
      </c>
      <c r="DJ55" t="s">
        <v>796</v>
      </c>
      <c r="DK55" t="s">
        <v>796</v>
      </c>
      <c r="DL55" t="s">
        <v>796</v>
      </c>
      <c r="DM55" t="s">
        <v>796</v>
      </c>
      <c r="DN55" t="s">
        <v>796</v>
      </c>
      <c r="DO55" t="s">
        <v>796</v>
      </c>
      <c r="DP55" t="s">
        <v>796</v>
      </c>
      <c r="DQ55" t="s">
        <v>796</v>
      </c>
      <c r="DR55" t="s">
        <v>796</v>
      </c>
      <c r="DS55" t="s">
        <v>796</v>
      </c>
      <c r="DT55" t="s">
        <v>796</v>
      </c>
      <c r="DU55" t="s">
        <v>796</v>
      </c>
      <c r="DV55" t="s">
        <v>796</v>
      </c>
      <c r="DW55" t="s">
        <v>796</v>
      </c>
      <c r="DX55" t="s">
        <v>796</v>
      </c>
      <c r="DY55" t="s">
        <v>796</v>
      </c>
      <c r="DZ55" t="s">
        <v>796</v>
      </c>
      <c r="EA55" t="s">
        <v>796</v>
      </c>
      <c r="EB55" t="s">
        <v>796</v>
      </c>
      <c r="EC55" t="s">
        <v>796</v>
      </c>
      <c r="ED55" t="s">
        <v>796</v>
      </c>
      <c r="EE55" t="s">
        <v>796</v>
      </c>
      <c r="EF55" t="s">
        <v>796</v>
      </c>
      <c r="EG55" t="s">
        <v>796</v>
      </c>
      <c r="EH55" t="s">
        <v>796</v>
      </c>
      <c r="EI55" t="s">
        <v>796</v>
      </c>
      <c r="EJ55" t="s">
        <v>796</v>
      </c>
      <c r="EK55" t="s">
        <v>796</v>
      </c>
      <c r="EL55" t="s">
        <v>796</v>
      </c>
      <c r="EM55" t="s">
        <v>796</v>
      </c>
      <c r="EN55" t="s">
        <v>796</v>
      </c>
      <c r="EO55" t="s">
        <v>796</v>
      </c>
      <c r="EP55" t="s">
        <v>796</v>
      </c>
      <c r="EQ55" t="s">
        <v>796</v>
      </c>
      <c r="ER55" t="s">
        <v>796</v>
      </c>
      <c r="ES55" t="s">
        <v>796</v>
      </c>
      <c r="ET55" t="s">
        <v>796</v>
      </c>
      <c r="EU55" t="s">
        <v>796</v>
      </c>
      <c r="EV55" t="s">
        <v>796</v>
      </c>
      <c r="EW55" t="s">
        <v>796</v>
      </c>
      <c r="EX55" t="s">
        <v>796</v>
      </c>
      <c r="EY55" t="s">
        <v>796</v>
      </c>
      <c r="EZ55" t="s">
        <v>796</v>
      </c>
      <c r="FA55" t="s">
        <v>796</v>
      </c>
      <c r="FB55" t="s">
        <v>796</v>
      </c>
      <c r="FC55" t="s">
        <v>796</v>
      </c>
      <c r="FD55" t="s">
        <v>796</v>
      </c>
      <c r="FE55" t="s">
        <v>796</v>
      </c>
      <c r="FF55" t="s">
        <v>796</v>
      </c>
      <c r="FG55" t="s">
        <v>796</v>
      </c>
      <c r="FH55" t="s">
        <v>796</v>
      </c>
      <c r="FI55" t="s">
        <v>796</v>
      </c>
      <c r="FJ55" t="s">
        <v>796</v>
      </c>
      <c r="FK55" t="s">
        <v>796</v>
      </c>
      <c r="FL55" t="s">
        <v>796</v>
      </c>
      <c r="FM55" t="s">
        <v>796</v>
      </c>
      <c r="FN55" t="s">
        <v>796</v>
      </c>
      <c r="FO55" t="s">
        <v>796</v>
      </c>
      <c r="FP55" t="s">
        <v>796</v>
      </c>
      <c r="FQ55" t="s">
        <v>796</v>
      </c>
      <c r="FR55" t="s">
        <v>796</v>
      </c>
      <c r="FS55" t="s">
        <v>796</v>
      </c>
      <c r="FT55" t="s">
        <v>796</v>
      </c>
      <c r="FU55" t="s">
        <v>796</v>
      </c>
      <c r="FV55" t="s">
        <v>796</v>
      </c>
      <c r="FW55" t="s">
        <v>796</v>
      </c>
      <c r="FX55" t="s">
        <v>796</v>
      </c>
      <c r="FY55" t="s">
        <v>796</v>
      </c>
      <c r="FZ55" t="s">
        <v>796</v>
      </c>
      <c r="GA55" t="s">
        <v>796</v>
      </c>
      <c r="GB55" t="s">
        <v>796</v>
      </c>
      <c r="GC55" t="s">
        <v>796</v>
      </c>
      <c r="GD55" t="s">
        <v>796</v>
      </c>
      <c r="GE55" t="s">
        <v>796</v>
      </c>
      <c r="GF55" t="s">
        <v>796</v>
      </c>
      <c r="GG55" t="s">
        <v>796</v>
      </c>
      <c r="GH55" t="s">
        <v>796</v>
      </c>
      <c r="GI55" t="s">
        <v>796</v>
      </c>
      <c r="GJ55" t="s">
        <v>796</v>
      </c>
      <c r="GK55" t="s">
        <v>796</v>
      </c>
      <c r="GL55" t="s">
        <v>796</v>
      </c>
      <c r="GM55" t="s">
        <v>796</v>
      </c>
      <c r="GN55" t="s">
        <v>796</v>
      </c>
      <c r="GO55" t="s">
        <v>796</v>
      </c>
      <c r="GP55" t="s">
        <v>796</v>
      </c>
      <c r="GQ55" t="s">
        <v>796</v>
      </c>
      <c r="GR55" t="s">
        <v>796</v>
      </c>
      <c r="GS55" t="s">
        <v>796</v>
      </c>
      <c r="GT55" t="s">
        <v>796</v>
      </c>
      <c r="GU55" t="s">
        <v>796</v>
      </c>
      <c r="GV55" t="s">
        <v>796</v>
      </c>
      <c r="GW55" t="s">
        <v>796</v>
      </c>
      <c r="GX55" t="s">
        <v>796</v>
      </c>
      <c r="GY55" t="s">
        <v>796</v>
      </c>
      <c r="GZ55" t="s">
        <v>796</v>
      </c>
      <c r="HA55" t="s">
        <v>796</v>
      </c>
      <c r="HB55" t="s">
        <v>796</v>
      </c>
      <c r="HC55" t="s">
        <v>796</v>
      </c>
      <c r="HD55" t="s">
        <v>796</v>
      </c>
      <c r="HE55" t="s">
        <v>796</v>
      </c>
      <c r="HF55" t="s">
        <v>796</v>
      </c>
      <c r="HG55" t="s">
        <v>796</v>
      </c>
      <c r="HH55" t="s">
        <v>796</v>
      </c>
      <c r="HI55" t="s">
        <v>796</v>
      </c>
      <c r="HJ55" t="s">
        <v>796</v>
      </c>
      <c r="HK55" t="s">
        <v>796</v>
      </c>
      <c r="HL55" t="s">
        <v>796</v>
      </c>
      <c r="HM55" t="s">
        <v>796</v>
      </c>
      <c r="HN55" t="s">
        <v>796</v>
      </c>
      <c r="HO55" t="s">
        <v>796</v>
      </c>
      <c r="HP55" t="s">
        <v>796</v>
      </c>
      <c r="HQ55" t="s">
        <v>796</v>
      </c>
      <c r="HR55" t="s">
        <v>796</v>
      </c>
      <c r="HS55" t="s">
        <v>796</v>
      </c>
      <c r="HT55" t="s">
        <v>796</v>
      </c>
      <c r="HU55" t="s">
        <v>796</v>
      </c>
      <c r="HV55" t="s">
        <v>796</v>
      </c>
      <c r="HW55" t="s">
        <v>796</v>
      </c>
      <c r="HX55" t="s">
        <v>796</v>
      </c>
      <c r="HY55" t="s">
        <v>796</v>
      </c>
      <c r="HZ55" t="s">
        <v>796</v>
      </c>
      <c r="IA55" t="s">
        <v>796</v>
      </c>
      <c r="IB55" t="s">
        <v>796</v>
      </c>
      <c r="IC55" t="s">
        <v>796</v>
      </c>
      <c r="ID55" t="s">
        <v>796</v>
      </c>
      <c r="IE55" t="s">
        <v>796</v>
      </c>
      <c r="IF55" t="s">
        <v>796</v>
      </c>
      <c r="IG55" t="s">
        <v>796</v>
      </c>
      <c r="IH55" t="s">
        <v>796</v>
      </c>
      <c r="II55" t="s">
        <v>796</v>
      </c>
      <c r="IJ55" t="s">
        <v>796</v>
      </c>
      <c r="IK55" t="s">
        <v>796</v>
      </c>
      <c r="IL55" t="s">
        <v>796</v>
      </c>
      <c r="IM55" t="s">
        <v>796</v>
      </c>
      <c r="IN55" t="s">
        <v>796</v>
      </c>
      <c r="IO55" t="s">
        <v>796</v>
      </c>
      <c r="IP55" t="s">
        <v>796</v>
      </c>
      <c r="IQ55" t="s">
        <v>796</v>
      </c>
      <c r="IR55" t="s">
        <v>796</v>
      </c>
      <c r="IS55" t="s">
        <v>796</v>
      </c>
      <c r="IT55" t="s">
        <v>796</v>
      </c>
      <c r="IU55" t="s">
        <v>796</v>
      </c>
      <c r="IV55" t="s">
        <v>796</v>
      </c>
      <c r="IW55" t="s">
        <v>796</v>
      </c>
      <c r="IX55" t="s">
        <v>796</v>
      </c>
      <c r="IY55" t="s">
        <v>796</v>
      </c>
      <c r="IZ55" t="s">
        <v>796</v>
      </c>
      <c r="JA55" t="s">
        <v>796</v>
      </c>
      <c r="JB55" t="s">
        <v>796</v>
      </c>
      <c r="JC55" t="s">
        <v>796</v>
      </c>
      <c r="JD55" t="s">
        <v>796</v>
      </c>
      <c r="JE55" t="s">
        <v>796</v>
      </c>
      <c r="JF55" t="s">
        <v>796</v>
      </c>
      <c r="JG55" t="s">
        <v>796</v>
      </c>
      <c r="JH55" t="s">
        <v>796</v>
      </c>
      <c r="JI55" t="s">
        <v>796</v>
      </c>
      <c r="JJ55" t="s">
        <v>796</v>
      </c>
      <c r="JK55" t="s">
        <v>796</v>
      </c>
      <c r="JL55" t="s">
        <v>796</v>
      </c>
      <c r="JM55" t="s">
        <v>796</v>
      </c>
      <c r="JN55" t="s">
        <v>796</v>
      </c>
      <c r="JO55" t="s">
        <v>796</v>
      </c>
      <c r="JP55" t="s">
        <v>796</v>
      </c>
      <c r="JQ55" t="s">
        <v>796</v>
      </c>
      <c r="JR55" t="s">
        <v>796</v>
      </c>
      <c r="JS55" t="s">
        <v>796</v>
      </c>
      <c r="JT55" t="s">
        <v>796</v>
      </c>
      <c r="JU55" t="s">
        <v>796</v>
      </c>
      <c r="JV55" t="s">
        <v>796</v>
      </c>
      <c r="JW55" t="s">
        <v>796</v>
      </c>
      <c r="JX55" t="s">
        <v>796</v>
      </c>
      <c r="JY55" t="s">
        <v>796</v>
      </c>
      <c r="JZ55" t="s">
        <v>796</v>
      </c>
      <c r="KA55" t="s">
        <v>796</v>
      </c>
      <c r="KB55" t="s">
        <v>796</v>
      </c>
      <c r="KC55" t="s">
        <v>796</v>
      </c>
      <c r="KD55" t="s">
        <v>796</v>
      </c>
      <c r="KE55" t="s">
        <v>796</v>
      </c>
      <c r="KF55" t="s">
        <v>796</v>
      </c>
    </row>
    <row r="56" spans="1:292" x14ac:dyDescent="0.2">
      <c r="A56" t="s">
        <v>47</v>
      </c>
      <c r="B56" t="s">
        <v>7</v>
      </c>
      <c r="C56" t="s">
        <v>4</v>
      </c>
      <c r="D56" t="s">
        <v>19</v>
      </c>
      <c r="E56" s="30">
        <v>28</v>
      </c>
      <c r="F56" t="s">
        <v>20</v>
      </c>
      <c r="G56" t="s">
        <v>10</v>
      </c>
      <c r="H56" t="s">
        <v>40</v>
      </c>
      <c r="I56" t="s">
        <v>36</v>
      </c>
      <c r="J56" t="s">
        <v>4</v>
      </c>
      <c r="K56" t="s">
        <v>5</v>
      </c>
      <c r="L56" t="s">
        <v>4</v>
      </c>
      <c r="M56" t="s">
        <v>4</v>
      </c>
      <c r="N56" t="s">
        <v>4</v>
      </c>
      <c r="O56" t="s">
        <v>4</v>
      </c>
      <c r="P56" t="s">
        <v>5</v>
      </c>
      <c r="Q56" t="s">
        <v>5</v>
      </c>
      <c r="R56" t="s">
        <v>4</v>
      </c>
      <c r="S56" t="s">
        <v>4</v>
      </c>
      <c r="T56" t="s">
        <v>3</v>
      </c>
      <c r="U56" t="s">
        <v>5</v>
      </c>
      <c r="V56" t="s">
        <v>5</v>
      </c>
      <c r="W56" t="s">
        <v>48</v>
      </c>
      <c r="X56" t="s">
        <v>27</v>
      </c>
      <c r="Y56" t="s">
        <v>5</v>
      </c>
      <c r="Z56" t="s">
        <v>35</v>
      </c>
      <c r="AA56" t="s">
        <v>4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5</v>
      </c>
      <c r="AH56" t="s">
        <v>5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4</v>
      </c>
      <c r="AR56" t="s">
        <v>4</v>
      </c>
      <c r="AS56" t="s">
        <v>2</v>
      </c>
      <c r="AT56" t="s">
        <v>2</v>
      </c>
      <c r="AU56" t="s">
        <v>2</v>
      </c>
      <c r="AV56" t="s">
        <v>41</v>
      </c>
      <c r="AW56" t="s">
        <v>41</v>
      </c>
      <c r="AX56" t="s">
        <v>41</v>
      </c>
      <c r="AY56" t="s">
        <v>41</v>
      </c>
      <c r="AZ56" t="s">
        <v>41</v>
      </c>
      <c r="BA56" t="s">
        <v>41</v>
      </c>
      <c r="BB56" t="s">
        <v>41</v>
      </c>
      <c r="BC56" t="s">
        <v>41</v>
      </c>
      <c r="BD56" t="s">
        <v>41</v>
      </c>
      <c r="BE56" t="s">
        <v>41</v>
      </c>
      <c r="BF56" t="s">
        <v>41</v>
      </c>
      <c r="BG56" t="s">
        <v>41</v>
      </c>
      <c r="BH56" t="s">
        <v>41</v>
      </c>
      <c r="BI56" t="s">
        <v>41</v>
      </c>
      <c r="BJ56" t="s">
        <v>41</v>
      </c>
      <c r="BK56" t="s">
        <v>41</v>
      </c>
      <c r="BL56" t="s">
        <v>41</v>
      </c>
      <c r="BM56" t="s">
        <v>41</v>
      </c>
      <c r="BN56" t="s">
        <v>41</v>
      </c>
      <c r="BO56" t="s">
        <v>41</v>
      </c>
      <c r="BP56" t="s">
        <v>2</v>
      </c>
      <c r="BQ56" t="s">
        <v>5</v>
      </c>
      <c r="BR56" t="s">
        <v>5</v>
      </c>
      <c r="BS56" t="s">
        <v>4</v>
      </c>
      <c r="BT56" t="s">
        <v>4</v>
      </c>
      <c r="BU56" t="s">
        <v>5</v>
      </c>
      <c r="BV56" t="s">
        <v>4</v>
      </c>
      <c r="BW56" t="s">
        <v>4</v>
      </c>
      <c r="BX56" t="s">
        <v>4</v>
      </c>
      <c r="BY56" t="s">
        <v>4</v>
      </c>
      <c r="BZ56" t="s">
        <v>4</v>
      </c>
      <c r="CA56" t="s">
        <v>4</v>
      </c>
      <c r="CB56" t="s">
        <v>2</v>
      </c>
      <c r="CC56" t="s">
        <v>2</v>
      </c>
      <c r="CD56" t="s">
        <v>2</v>
      </c>
      <c r="CE56" t="s">
        <v>2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796</v>
      </c>
      <c r="CV56" t="s">
        <v>796</v>
      </c>
      <c r="CW56" t="s">
        <v>796</v>
      </c>
      <c r="CX56" t="s">
        <v>796</v>
      </c>
      <c r="CY56" t="s">
        <v>796</v>
      </c>
      <c r="CZ56" t="s">
        <v>796</v>
      </c>
      <c r="DA56" t="s">
        <v>796</v>
      </c>
      <c r="DB56" t="s">
        <v>796</v>
      </c>
      <c r="DC56" t="s">
        <v>796</v>
      </c>
      <c r="DD56" t="s">
        <v>796</v>
      </c>
      <c r="DE56" t="s">
        <v>796</v>
      </c>
      <c r="DF56" t="s">
        <v>796</v>
      </c>
      <c r="DG56" t="s">
        <v>796</v>
      </c>
      <c r="DH56" t="s">
        <v>796</v>
      </c>
      <c r="DI56" t="s">
        <v>796</v>
      </c>
      <c r="DJ56" t="s">
        <v>796</v>
      </c>
      <c r="DK56" t="s">
        <v>796</v>
      </c>
      <c r="DL56" t="s">
        <v>796</v>
      </c>
      <c r="DM56" t="s">
        <v>796</v>
      </c>
      <c r="DN56" t="s">
        <v>796</v>
      </c>
      <c r="DO56" t="s">
        <v>796</v>
      </c>
      <c r="DP56" t="s">
        <v>796</v>
      </c>
      <c r="DQ56" t="s">
        <v>796</v>
      </c>
      <c r="DR56" t="s">
        <v>796</v>
      </c>
      <c r="DS56" t="s">
        <v>796</v>
      </c>
      <c r="DT56" t="s">
        <v>796</v>
      </c>
      <c r="DU56" t="s">
        <v>796</v>
      </c>
      <c r="DV56" t="s">
        <v>796</v>
      </c>
      <c r="DW56" t="s">
        <v>796</v>
      </c>
      <c r="DX56" t="s">
        <v>796</v>
      </c>
      <c r="DY56" t="s">
        <v>796</v>
      </c>
      <c r="DZ56" t="s">
        <v>796</v>
      </c>
      <c r="EA56" t="s">
        <v>796</v>
      </c>
      <c r="EB56" t="s">
        <v>796</v>
      </c>
      <c r="EC56" t="s">
        <v>796</v>
      </c>
      <c r="ED56" t="s">
        <v>796</v>
      </c>
      <c r="EE56" t="s">
        <v>796</v>
      </c>
      <c r="EF56" t="s">
        <v>796</v>
      </c>
      <c r="EG56" t="s">
        <v>796</v>
      </c>
      <c r="EH56" t="s">
        <v>796</v>
      </c>
      <c r="EI56" t="s">
        <v>796</v>
      </c>
      <c r="EJ56" t="s">
        <v>796</v>
      </c>
      <c r="EK56" t="s">
        <v>796</v>
      </c>
      <c r="EL56" t="s">
        <v>796</v>
      </c>
      <c r="EM56" t="s">
        <v>796</v>
      </c>
      <c r="EN56" t="s">
        <v>796</v>
      </c>
      <c r="EO56" t="s">
        <v>796</v>
      </c>
      <c r="EP56" t="s">
        <v>796</v>
      </c>
      <c r="EQ56" t="s">
        <v>796</v>
      </c>
      <c r="ER56" t="s">
        <v>796</v>
      </c>
      <c r="ES56" t="s">
        <v>796</v>
      </c>
      <c r="ET56" t="s">
        <v>796</v>
      </c>
      <c r="EU56" t="s">
        <v>796</v>
      </c>
      <c r="EV56" t="s">
        <v>796</v>
      </c>
      <c r="EW56" t="s">
        <v>796</v>
      </c>
      <c r="EX56" t="s">
        <v>796</v>
      </c>
      <c r="EY56" t="s">
        <v>796</v>
      </c>
      <c r="EZ56" t="s">
        <v>796</v>
      </c>
      <c r="FA56" t="s">
        <v>796</v>
      </c>
      <c r="FB56" t="s">
        <v>796</v>
      </c>
      <c r="FC56" t="s">
        <v>796</v>
      </c>
      <c r="FD56" t="s">
        <v>796</v>
      </c>
      <c r="FE56" t="s">
        <v>796</v>
      </c>
      <c r="FF56" t="s">
        <v>796</v>
      </c>
      <c r="FG56" t="s">
        <v>796</v>
      </c>
      <c r="FH56" t="s">
        <v>796</v>
      </c>
      <c r="FI56" t="s">
        <v>796</v>
      </c>
      <c r="FJ56" t="s">
        <v>796</v>
      </c>
      <c r="FK56" t="s">
        <v>796</v>
      </c>
      <c r="FL56" t="s">
        <v>796</v>
      </c>
      <c r="FM56" t="s">
        <v>796</v>
      </c>
      <c r="FN56" t="s">
        <v>796</v>
      </c>
      <c r="FO56" t="s">
        <v>796</v>
      </c>
      <c r="FP56" t="s">
        <v>796</v>
      </c>
      <c r="FQ56" t="s">
        <v>796</v>
      </c>
      <c r="FR56" t="s">
        <v>796</v>
      </c>
      <c r="FS56" t="s">
        <v>796</v>
      </c>
      <c r="FT56" t="s">
        <v>796</v>
      </c>
      <c r="FU56" t="s">
        <v>796</v>
      </c>
      <c r="FV56" t="s">
        <v>796</v>
      </c>
      <c r="FW56" t="s">
        <v>796</v>
      </c>
      <c r="FX56" t="s">
        <v>796</v>
      </c>
      <c r="FY56" t="s">
        <v>796</v>
      </c>
      <c r="FZ56" t="s">
        <v>796</v>
      </c>
      <c r="GA56" t="s">
        <v>796</v>
      </c>
      <c r="GB56" t="s">
        <v>796</v>
      </c>
      <c r="GC56" t="s">
        <v>796</v>
      </c>
      <c r="GD56" t="s">
        <v>796</v>
      </c>
      <c r="GE56" t="s">
        <v>796</v>
      </c>
      <c r="GF56" t="s">
        <v>796</v>
      </c>
      <c r="GG56" t="s">
        <v>796</v>
      </c>
      <c r="GH56" t="s">
        <v>796</v>
      </c>
      <c r="GI56" t="s">
        <v>796</v>
      </c>
      <c r="GJ56" t="s">
        <v>796</v>
      </c>
      <c r="GK56" t="s">
        <v>796</v>
      </c>
      <c r="GL56" t="s">
        <v>796</v>
      </c>
      <c r="GM56" t="s">
        <v>796</v>
      </c>
      <c r="GN56" t="s">
        <v>796</v>
      </c>
      <c r="GO56" t="s">
        <v>796</v>
      </c>
      <c r="GP56" t="s">
        <v>796</v>
      </c>
      <c r="GQ56" t="s">
        <v>796</v>
      </c>
      <c r="GR56" t="s">
        <v>796</v>
      </c>
      <c r="GS56" t="s">
        <v>796</v>
      </c>
      <c r="GT56" t="s">
        <v>796</v>
      </c>
      <c r="GU56" t="s">
        <v>796</v>
      </c>
      <c r="GV56" t="s">
        <v>796</v>
      </c>
      <c r="GW56" t="s">
        <v>796</v>
      </c>
      <c r="GX56" t="s">
        <v>796</v>
      </c>
      <c r="GY56" t="s">
        <v>796</v>
      </c>
      <c r="GZ56" t="s">
        <v>796</v>
      </c>
      <c r="HA56" t="s">
        <v>796</v>
      </c>
      <c r="HB56" t="s">
        <v>796</v>
      </c>
      <c r="HC56" t="s">
        <v>796</v>
      </c>
      <c r="HD56" t="s">
        <v>796</v>
      </c>
      <c r="HE56" t="s">
        <v>796</v>
      </c>
      <c r="HF56" t="s">
        <v>796</v>
      </c>
      <c r="HG56" t="s">
        <v>796</v>
      </c>
      <c r="HH56" t="s">
        <v>796</v>
      </c>
      <c r="HI56" t="s">
        <v>796</v>
      </c>
      <c r="HJ56" t="s">
        <v>796</v>
      </c>
      <c r="HK56" t="s">
        <v>796</v>
      </c>
      <c r="HL56" t="s">
        <v>796</v>
      </c>
      <c r="HM56" t="s">
        <v>796</v>
      </c>
      <c r="HN56" t="s">
        <v>796</v>
      </c>
      <c r="HO56" t="s">
        <v>796</v>
      </c>
      <c r="HP56" t="s">
        <v>796</v>
      </c>
      <c r="HQ56" t="s">
        <v>796</v>
      </c>
      <c r="HR56" t="s">
        <v>796</v>
      </c>
      <c r="HS56" t="s">
        <v>796</v>
      </c>
      <c r="HT56" t="s">
        <v>796</v>
      </c>
      <c r="HU56" t="s">
        <v>796</v>
      </c>
      <c r="HV56" t="s">
        <v>796</v>
      </c>
      <c r="HW56" t="s">
        <v>796</v>
      </c>
      <c r="HX56" t="s">
        <v>796</v>
      </c>
      <c r="HY56" t="s">
        <v>796</v>
      </c>
      <c r="HZ56" t="s">
        <v>796</v>
      </c>
      <c r="IA56" t="s">
        <v>796</v>
      </c>
      <c r="IB56" t="s">
        <v>796</v>
      </c>
      <c r="IC56" t="s">
        <v>796</v>
      </c>
      <c r="ID56" t="s">
        <v>796</v>
      </c>
      <c r="IE56" t="s">
        <v>796</v>
      </c>
      <c r="IF56" t="s">
        <v>796</v>
      </c>
      <c r="IG56" t="s">
        <v>796</v>
      </c>
      <c r="IH56" t="s">
        <v>796</v>
      </c>
      <c r="II56" t="s">
        <v>796</v>
      </c>
      <c r="IJ56" t="s">
        <v>796</v>
      </c>
      <c r="IK56" t="s">
        <v>796</v>
      </c>
      <c r="IL56" t="s">
        <v>796</v>
      </c>
      <c r="IM56" t="s">
        <v>796</v>
      </c>
      <c r="IN56" t="s">
        <v>796</v>
      </c>
      <c r="IO56" t="s">
        <v>796</v>
      </c>
      <c r="IP56" t="s">
        <v>796</v>
      </c>
      <c r="IQ56" t="s">
        <v>796</v>
      </c>
      <c r="IR56" t="s">
        <v>796</v>
      </c>
      <c r="IS56" t="s">
        <v>796</v>
      </c>
      <c r="IT56" t="s">
        <v>796</v>
      </c>
      <c r="IU56" t="s">
        <v>796</v>
      </c>
      <c r="IV56" t="s">
        <v>796</v>
      </c>
      <c r="IW56" t="s">
        <v>796</v>
      </c>
      <c r="IX56" t="s">
        <v>796</v>
      </c>
      <c r="IY56" t="s">
        <v>796</v>
      </c>
      <c r="IZ56" t="s">
        <v>796</v>
      </c>
      <c r="JA56" t="s">
        <v>796</v>
      </c>
      <c r="JB56" t="s">
        <v>796</v>
      </c>
      <c r="JC56" t="s">
        <v>796</v>
      </c>
      <c r="JD56" t="s">
        <v>796</v>
      </c>
      <c r="JE56" t="s">
        <v>796</v>
      </c>
      <c r="JF56" t="s">
        <v>796</v>
      </c>
      <c r="JG56" t="s">
        <v>796</v>
      </c>
      <c r="JH56" t="s">
        <v>796</v>
      </c>
      <c r="JI56" t="s">
        <v>796</v>
      </c>
      <c r="JJ56" t="s">
        <v>796</v>
      </c>
      <c r="JK56" t="s">
        <v>796</v>
      </c>
      <c r="JL56" t="s">
        <v>796</v>
      </c>
      <c r="JM56" t="s">
        <v>796</v>
      </c>
      <c r="JN56" t="s">
        <v>796</v>
      </c>
      <c r="JO56" t="s">
        <v>796</v>
      </c>
      <c r="JP56" t="s">
        <v>796</v>
      </c>
      <c r="JQ56" t="s">
        <v>796</v>
      </c>
      <c r="JR56" t="s">
        <v>796</v>
      </c>
      <c r="JS56" t="s">
        <v>796</v>
      </c>
      <c r="JT56" t="s">
        <v>796</v>
      </c>
      <c r="JU56" t="s">
        <v>796</v>
      </c>
      <c r="JV56" t="s">
        <v>796</v>
      </c>
      <c r="JW56" t="s">
        <v>796</v>
      </c>
      <c r="JX56" t="s">
        <v>796</v>
      </c>
      <c r="JY56" t="s">
        <v>796</v>
      </c>
      <c r="JZ56" t="s">
        <v>796</v>
      </c>
      <c r="KA56" t="s">
        <v>796</v>
      </c>
      <c r="KB56" t="s">
        <v>796</v>
      </c>
      <c r="KC56" t="s">
        <v>796</v>
      </c>
      <c r="KD56" t="s">
        <v>796</v>
      </c>
      <c r="KE56" t="s">
        <v>796</v>
      </c>
      <c r="KF56" t="s">
        <v>796</v>
      </c>
    </row>
    <row r="57" spans="1:292" x14ac:dyDescent="0.2">
      <c r="A57" t="s">
        <v>221</v>
      </c>
      <c r="B57" t="s">
        <v>7</v>
      </c>
      <c r="C57" t="s">
        <v>4</v>
      </c>
      <c r="D57" t="s">
        <v>19</v>
      </c>
      <c r="E57" s="30">
        <v>48</v>
      </c>
      <c r="F57" t="s">
        <v>20</v>
      </c>
      <c r="G57" t="s">
        <v>10</v>
      </c>
      <c r="H57" t="s">
        <v>11</v>
      </c>
      <c r="I57" t="s">
        <v>36</v>
      </c>
      <c r="J57" t="s">
        <v>4</v>
      </c>
      <c r="K57" t="s">
        <v>4</v>
      </c>
      <c r="L57" t="s">
        <v>4</v>
      </c>
      <c r="M57" t="s">
        <v>4</v>
      </c>
      <c r="N57" t="s">
        <v>5</v>
      </c>
      <c r="O57" t="s">
        <v>4</v>
      </c>
      <c r="P57" t="s">
        <v>5</v>
      </c>
      <c r="Q57" t="s">
        <v>5</v>
      </c>
      <c r="R57" t="s">
        <v>4</v>
      </c>
      <c r="S57" t="s">
        <v>4</v>
      </c>
      <c r="T57" t="s">
        <v>3</v>
      </c>
      <c r="U57" t="s">
        <v>5</v>
      </c>
      <c r="V57" t="s">
        <v>5</v>
      </c>
      <c r="W57" t="s">
        <v>48</v>
      </c>
      <c r="X57" t="s">
        <v>27</v>
      </c>
      <c r="Y57" t="s">
        <v>5</v>
      </c>
      <c r="Z57" t="s">
        <v>6</v>
      </c>
      <c r="AA57" t="s">
        <v>4</v>
      </c>
      <c r="AB57" t="s">
        <v>4</v>
      </c>
      <c r="AC57" t="s">
        <v>4</v>
      </c>
      <c r="AD57" t="s">
        <v>4</v>
      </c>
      <c r="AE57" t="s">
        <v>5</v>
      </c>
      <c r="AF57" t="s">
        <v>5</v>
      </c>
      <c r="AG57" t="s">
        <v>4</v>
      </c>
      <c r="AH57" t="s">
        <v>5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4</v>
      </c>
      <c r="AP57" t="s">
        <v>4</v>
      </c>
      <c r="AQ57" t="s">
        <v>4</v>
      </c>
      <c r="AR57" t="s">
        <v>4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5</v>
      </c>
      <c r="BL57" t="s">
        <v>5</v>
      </c>
      <c r="BM57" t="s">
        <v>4</v>
      </c>
      <c r="BN57" t="s">
        <v>4</v>
      </c>
      <c r="BO57" t="s">
        <v>4</v>
      </c>
      <c r="BP57" t="s">
        <v>2</v>
      </c>
      <c r="BQ57" t="s">
        <v>5</v>
      </c>
      <c r="BR57" t="s">
        <v>5</v>
      </c>
      <c r="BS57" t="s">
        <v>5</v>
      </c>
      <c r="BT57" t="s">
        <v>4</v>
      </c>
      <c r="BU57" t="s">
        <v>4</v>
      </c>
      <c r="BV57" t="s">
        <v>4</v>
      </c>
      <c r="BW57" t="s">
        <v>5</v>
      </c>
      <c r="BX57" t="s">
        <v>4</v>
      </c>
      <c r="BY57" t="s">
        <v>4</v>
      </c>
      <c r="BZ57" t="s">
        <v>5</v>
      </c>
      <c r="CA57" t="s">
        <v>5</v>
      </c>
      <c r="CB57" t="s">
        <v>2</v>
      </c>
      <c r="CC57" t="s">
        <v>2</v>
      </c>
      <c r="CD57" t="s">
        <v>2</v>
      </c>
      <c r="CE57" t="s">
        <v>2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41</v>
      </c>
      <c r="CQ57" t="s">
        <v>4</v>
      </c>
      <c r="CR57" t="s">
        <v>4</v>
      </c>
      <c r="CS57" t="s">
        <v>4</v>
      </c>
      <c r="CT57" t="s">
        <v>4</v>
      </c>
      <c r="CU57" t="s">
        <v>1095</v>
      </c>
      <c r="CV57" t="s">
        <v>4</v>
      </c>
      <c r="CW57" s="30">
        <v>49</v>
      </c>
      <c r="CX57" t="s">
        <v>91</v>
      </c>
      <c r="CY57" t="s">
        <v>4</v>
      </c>
      <c r="CZ57" t="s">
        <v>4</v>
      </c>
      <c r="DA57" t="s">
        <v>4</v>
      </c>
      <c r="DB57" t="s">
        <v>4</v>
      </c>
      <c r="DC57" t="s">
        <v>4</v>
      </c>
      <c r="DD57" t="s">
        <v>4</v>
      </c>
      <c r="DE57" t="s">
        <v>5</v>
      </c>
      <c r="DF57" t="s">
        <v>4</v>
      </c>
      <c r="DG57" t="s">
        <v>4</v>
      </c>
      <c r="DH57" t="s">
        <v>4</v>
      </c>
      <c r="DI57" t="s">
        <v>3</v>
      </c>
      <c r="DJ57" t="s">
        <v>5</v>
      </c>
      <c r="DK57" t="s">
        <v>5</v>
      </c>
      <c r="DL57" t="s">
        <v>48</v>
      </c>
      <c r="DM57" t="s">
        <v>105</v>
      </c>
      <c r="DN57" t="s">
        <v>5</v>
      </c>
      <c r="DO57" t="s">
        <v>1096</v>
      </c>
      <c r="DP57" t="s">
        <v>4</v>
      </c>
      <c r="DQ57" t="s">
        <v>4</v>
      </c>
      <c r="DR57" t="s">
        <v>4</v>
      </c>
      <c r="DS57" t="s">
        <v>4</v>
      </c>
      <c r="DT57" t="s">
        <v>4</v>
      </c>
      <c r="DU57" t="s">
        <v>5</v>
      </c>
      <c r="DV57" t="s">
        <v>4</v>
      </c>
      <c r="DW57" t="s">
        <v>5</v>
      </c>
      <c r="DX57" t="s">
        <v>4</v>
      </c>
      <c r="DY57" t="s">
        <v>4</v>
      </c>
      <c r="DZ57" t="s">
        <v>4</v>
      </c>
      <c r="EA57" t="s">
        <v>4</v>
      </c>
      <c r="EB57" t="s">
        <v>4</v>
      </c>
      <c r="EC57" t="s">
        <v>4</v>
      </c>
      <c r="ED57" t="s">
        <v>4</v>
      </c>
      <c r="EE57" t="s">
        <v>4</v>
      </c>
      <c r="EF57" t="s">
        <v>4</v>
      </c>
      <c r="EG57" t="s">
        <v>4</v>
      </c>
      <c r="EH57" t="s">
        <v>2</v>
      </c>
      <c r="EI57" t="s">
        <v>2</v>
      </c>
      <c r="EJ57" t="s">
        <v>2</v>
      </c>
      <c r="EK57" t="s">
        <v>2</v>
      </c>
      <c r="EL57" t="s">
        <v>2</v>
      </c>
      <c r="EM57" t="s">
        <v>2</v>
      </c>
      <c r="EN57" t="s">
        <v>2</v>
      </c>
      <c r="EO57" t="s">
        <v>2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5</v>
      </c>
      <c r="FA57" t="s">
        <v>5</v>
      </c>
      <c r="FB57" t="s">
        <v>4</v>
      </c>
      <c r="FC57" t="s">
        <v>4</v>
      </c>
      <c r="FD57" t="s">
        <v>4</v>
      </c>
      <c r="FE57" t="s">
        <v>2</v>
      </c>
      <c r="FF57" t="s">
        <v>4</v>
      </c>
      <c r="FG57" t="s">
        <v>4</v>
      </c>
      <c r="FH57" t="s">
        <v>4</v>
      </c>
      <c r="FI57" t="s">
        <v>4</v>
      </c>
      <c r="FJ57" t="s">
        <v>4</v>
      </c>
      <c r="FK57" t="s">
        <v>4</v>
      </c>
      <c r="FL57" t="s">
        <v>4</v>
      </c>
      <c r="FM57" t="s">
        <v>4</v>
      </c>
      <c r="FN57" t="s">
        <v>4</v>
      </c>
      <c r="FO57" t="s">
        <v>4</v>
      </c>
      <c r="FP57" t="s">
        <v>4</v>
      </c>
      <c r="FQ57" t="s">
        <v>4</v>
      </c>
      <c r="FR57" t="s">
        <v>4</v>
      </c>
      <c r="FS57" t="s">
        <v>4</v>
      </c>
      <c r="FT57" t="s">
        <v>4</v>
      </c>
      <c r="FU57" t="s">
        <v>4</v>
      </c>
      <c r="FV57" t="s">
        <v>4</v>
      </c>
      <c r="FW57" t="s">
        <v>4</v>
      </c>
      <c r="FX57" t="s">
        <v>4</v>
      </c>
      <c r="FY57" t="s">
        <v>4</v>
      </c>
      <c r="FZ57" t="s">
        <v>4</v>
      </c>
      <c r="GA57" t="s">
        <v>4</v>
      </c>
      <c r="GB57" t="s">
        <v>4</v>
      </c>
      <c r="GC57" t="s">
        <v>4</v>
      </c>
      <c r="GD57" t="s">
        <v>4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796</v>
      </c>
      <c r="GO57" t="s">
        <v>796</v>
      </c>
      <c r="GP57" t="s">
        <v>796</v>
      </c>
      <c r="GQ57" t="s">
        <v>796</v>
      </c>
      <c r="GR57" t="s">
        <v>796</v>
      </c>
      <c r="GS57" t="s">
        <v>796</v>
      </c>
      <c r="GT57" t="s">
        <v>796</v>
      </c>
      <c r="GU57" t="s">
        <v>796</v>
      </c>
      <c r="GV57" t="s">
        <v>796</v>
      </c>
      <c r="GW57" t="s">
        <v>796</v>
      </c>
      <c r="GX57" t="s">
        <v>796</v>
      </c>
      <c r="GY57" t="s">
        <v>796</v>
      </c>
      <c r="GZ57" t="s">
        <v>796</v>
      </c>
      <c r="HA57" t="s">
        <v>796</v>
      </c>
      <c r="HB57" t="s">
        <v>796</v>
      </c>
      <c r="HC57" t="s">
        <v>796</v>
      </c>
      <c r="HD57" t="s">
        <v>796</v>
      </c>
      <c r="HE57" t="s">
        <v>796</v>
      </c>
      <c r="HF57" t="s">
        <v>796</v>
      </c>
      <c r="HG57" t="s">
        <v>796</v>
      </c>
      <c r="HH57" t="s">
        <v>796</v>
      </c>
      <c r="HI57" t="s">
        <v>796</v>
      </c>
      <c r="HJ57" t="s">
        <v>796</v>
      </c>
      <c r="HK57" t="s">
        <v>796</v>
      </c>
      <c r="HL57" t="s">
        <v>796</v>
      </c>
      <c r="HM57" t="s">
        <v>796</v>
      </c>
      <c r="HN57" t="s">
        <v>796</v>
      </c>
      <c r="HO57" t="s">
        <v>796</v>
      </c>
      <c r="HP57" t="s">
        <v>796</v>
      </c>
      <c r="HQ57" t="s">
        <v>796</v>
      </c>
      <c r="HR57" t="s">
        <v>796</v>
      </c>
      <c r="HS57" t="s">
        <v>796</v>
      </c>
      <c r="HT57" t="s">
        <v>796</v>
      </c>
      <c r="HU57" t="s">
        <v>796</v>
      </c>
      <c r="HV57" t="s">
        <v>796</v>
      </c>
      <c r="HW57" t="s">
        <v>796</v>
      </c>
      <c r="HX57" t="s">
        <v>796</v>
      </c>
      <c r="HY57" t="s">
        <v>796</v>
      </c>
      <c r="HZ57" t="s">
        <v>796</v>
      </c>
      <c r="IA57" t="s">
        <v>796</v>
      </c>
      <c r="IB57" t="s">
        <v>796</v>
      </c>
      <c r="IC57" t="s">
        <v>796</v>
      </c>
      <c r="ID57" t="s">
        <v>796</v>
      </c>
      <c r="IE57" t="s">
        <v>796</v>
      </c>
      <c r="IF57" t="s">
        <v>796</v>
      </c>
      <c r="IG57" t="s">
        <v>796</v>
      </c>
      <c r="IH57" t="s">
        <v>796</v>
      </c>
      <c r="II57" t="s">
        <v>796</v>
      </c>
      <c r="IJ57" t="s">
        <v>796</v>
      </c>
      <c r="IK57" t="s">
        <v>796</v>
      </c>
      <c r="IL57" t="s">
        <v>796</v>
      </c>
      <c r="IM57" t="s">
        <v>796</v>
      </c>
      <c r="IN57" t="s">
        <v>796</v>
      </c>
      <c r="IO57" t="s">
        <v>796</v>
      </c>
      <c r="IP57" t="s">
        <v>796</v>
      </c>
      <c r="IQ57" t="s">
        <v>796</v>
      </c>
      <c r="IR57" t="s">
        <v>796</v>
      </c>
      <c r="IS57" t="s">
        <v>796</v>
      </c>
      <c r="IT57" t="s">
        <v>796</v>
      </c>
      <c r="IU57" t="s">
        <v>796</v>
      </c>
      <c r="IV57" t="s">
        <v>796</v>
      </c>
      <c r="IW57" t="s">
        <v>796</v>
      </c>
      <c r="IX57" t="s">
        <v>796</v>
      </c>
      <c r="IY57" t="s">
        <v>796</v>
      </c>
      <c r="IZ57" t="s">
        <v>796</v>
      </c>
      <c r="JA57" t="s">
        <v>796</v>
      </c>
      <c r="JB57" t="s">
        <v>796</v>
      </c>
      <c r="JC57" t="s">
        <v>796</v>
      </c>
      <c r="JD57" t="s">
        <v>796</v>
      </c>
      <c r="JE57" t="s">
        <v>796</v>
      </c>
      <c r="JF57" t="s">
        <v>796</v>
      </c>
      <c r="JG57" t="s">
        <v>796</v>
      </c>
      <c r="JH57" t="s">
        <v>796</v>
      </c>
      <c r="JI57" t="s">
        <v>796</v>
      </c>
      <c r="JJ57" t="s">
        <v>796</v>
      </c>
      <c r="JK57" t="s">
        <v>796</v>
      </c>
      <c r="JL57" t="s">
        <v>796</v>
      </c>
      <c r="JM57" t="s">
        <v>796</v>
      </c>
      <c r="JN57" t="s">
        <v>796</v>
      </c>
      <c r="JO57" t="s">
        <v>796</v>
      </c>
      <c r="JP57" t="s">
        <v>796</v>
      </c>
      <c r="JQ57" t="s">
        <v>796</v>
      </c>
      <c r="JR57" t="s">
        <v>796</v>
      </c>
      <c r="JS57" t="s">
        <v>796</v>
      </c>
      <c r="JT57" t="s">
        <v>796</v>
      </c>
      <c r="JU57" t="s">
        <v>796</v>
      </c>
      <c r="JV57" t="s">
        <v>796</v>
      </c>
      <c r="JW57" t="s">
        <v>796</v>
      </c>
      <c r="JX57" t="s">
        <v>796</v>
      </c>
      <c r="JY57" t="s">
        <v>796</v>
      </c>
      <c r="JZ57" t="s">
        <v>796</v>
      </c>
      <c r="KA57" t="s">
        <v>796</v>
      </c>
      <c r="KB57" t="s">
        <v>796</v>
      </c>
      <c r="KC57" t="s">
        <v>796</v>
      </c>
      <c r="KD57" t="s">
        <v>796</v>
      </c>
      <c r="KE57" t="s">
        <v>796</v>
      </c>
      <c r="KF57" t="s">
        <v>796</v>
      </c>
    </row>
    <row r="58" spans="1:292" x14ac:dyDescent="0.2">
      <c r="A58" t="s">
        <v>222</v>
      </c>
      <c r="B58" t="s">
        <v>7</v>
      </c>
      <c r="C58" t="s">
        <v>4</v>
      </c>
      <c r="D58" t="s">
        <v>19</v>
      </c>
      <c r="E58" s="30">
        <v>24</v>
      </c>
      <c r="F58" t="s">
        <v>20</v>
      </c>
      <c r="G58" t="s">
        <v>10</v>
      </c>
      <c r="H58" t="s">
        <v>11</v>
      </c>
      <c r="I58" t="s">
        <v>36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5</v>
      </c>
      <c r="Q58" t="s">
        <v>5</v>
      </c>
      <c r="R58" t="s">
        <v>4</v>
      </c>
      <c r="S58" t="s">
        <v>4</v>
      </c>
      <c r="T58" t="s">
        <v>3</v>
      </c>
      <c r="U58" t="s">
        <v>5</v>
      </c>
      <c r="V58" t="s">
        <v>5</v>
      </c>
      <c r="W58" t="s">
        <v>77</v>
      </c>
      <c r="X58" t="s">
        <v>54</v>
      </c>
      <c r="Y58" t="s">
        <v>5</v>
      </c>
      <c r="Z58" t="s">
        <v>35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5</v>
      </c>
      <c r="AG58" t="s">
        <v>4</v>
      </c>
      <c r="AH58" t="s">
        <v>5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41</v>
      </c>
      <c r="BL58" t="s">
        <v>41</v>
      </c>
      <c r="BM58" t="s">
        <v>41</v>
      </c>
      <c r="BN58" t="s">
        <v>41</v>
      </c>
      <c r="BO58" t="s">
        <v>41</v>
      </c>
      <c r="BP58" t="s">
        <v>2</v>
      </c>
      <c r="BQ58" t="s">
        <v>5</v>
      </c>
      <c r="BR58" t="s">
        <v>5</v>
      </c>
      <c r="BS58" t="s">
        <v>5</v>
      </c>
      <c r="BT58" t="s">
        <v>5</v>
      </c>
      <c r="BU58" t="s">
        <v>4</v>
      </c>
      <c r="BV58" t="s">
        <v>5</v>
      </c>
      <c r="BW58" t="s">
        <v>5</v>
      </c>
      <c r="BX58" t="s">
        <v>5</v>
      </c>
      <c r="BY58" t="s">
        <v>5</v>
      </c>
      <c r="BZ58" t="s">
        <v>4</v>
      </c>
      <c r="CA58" t="s">
        <v>5</v>
      </c>
      <c r="CB58" t="s">
        <v>2</v>
      </c>
      <c r="CC58" t="s">
        <v>2</v>
      </c>
      <c r="CD58" t="s">
        <v>2</v>
      </c>
      <c r="CE58" t="s">
        <v>2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796</v>
      </c>
      <c r="CV58" t="s">
        <v>796</v>
      </c>
      <c r="CW58" t="s">
        <v>796</v>
      </c>
      <c r="CX58" t="s">
        <v>796</v>
      </c>
      <c r="CY58" t="s">
        <v>796</v>
      </c>
      <c r="CZ58" t="s">
        <v>796</v>
      </c>
      <c r="DA58" t="s">
        <v>796</v>
      </c>
      <c r="DB58" t="s">
        <v>796</v>
      </c>
      <c r="DC58" t="s">
        <v>796</v>
      </c>
      <c r="DD58" t="s">
        <v>796</v>
      </c>
      <c r="DE58" t="s">
        <v>796</v>
      </c>
      <c r="DF58" t="s">
        <v>796</v>
      </c>
      <c r="DG58" t="s">
        <v>796</v>
      </c>
      <c r="DH58" t="s">
        <v>796</v>
      </c>
      <c r="DI58" t="s">
        <v>796</v>
      </c>
      <c r="DJ58" t="s">
        <v>796</v>
      </c>
      <c r="DK58" t="s">
        <v>796</v>
      </c>
      <c r="DL58" t="s">
        <v>796</v>
      </c>
      <c r="DM58" t="s">
        <v>796</v>
      </c>
      <c r="DN58" t="s">
        <v>796</v>
      </c>
      <c r="DO58" t="s">
        <v>796</v>
      </c>
      <c r="DP58" t="s">
        <v>796</v>
      </c>
      <c r="DQ58" t="s">
        <v>796</v>
      </c>
      <c r="DR58" t="s">
        <v>796</v>
      </c>
      <c r="DS58" t="s">
        <v>796</v>
      </c>
      <c r="DT58" t="s">
        <v>796</v>
      </c>
      <c r="DU58" t="s">
        <v>796</v>
      </c>
      <c r="DV58" t="s">
        <v>796</v>
      </c>
      <c r="DW58" t="s">
        <v>796</v>
      </c>
      <c r="DX58" t="s">
        <v>796</v>
      </c>
      <c r="DY58" t="s">
        <v>796</v>
      </c>
      <c r="DZ58" t="s">
        <v>796</v>
      </c>
      <c r="EA58" t="s">
        <v>796</v>
      </c>
      <c r="EB58" t="s">
        <v>796</v>
      </c>
      <c r="EC58" t="s">
        <v>796</v>
      </c>
      <c r="ED58" t="s">
        <v>796</v>
      </c>
      <c r="EE58" t="s">
        <v>796</v>
      </c>
      <c r="EF58" t="s">
        <v>796</v>
      </c>
      <c r="EG58" t="s">
        <v>796</v>
      </c>
      <c r="EH58" t="s">
        <v>796</v>
      </c>
      <c r="EI58" t="s">
        <v>796</v>
      </c>
      <c r="EJ58" t="s">
        <v>796</v>
      </c>
      <c r="EK58" t="s">
        <v>796</v>
      </c>
      <c r="EL58" t="s">
        <v>796</v>
      </c>
      <c r="EM58" t="s">
        <v>796</v>
      </c>
      <c r="EN58" t="s">
        <v>796</v>
      </c>
      <c r="EO58" t="s">
        <v>796</v>
      </c>
      <c r="EP58" t="s">
        <v>796</v>
      </c>
      <c r="EQ58" t="s">
        <v>796</v>
      </c>
      <c r="ER58" t="s">
        <v>796</v>
      </c>
      <c r="ES58" t="s">
        <v>796</v>
      </c>
      <c r="ET58" t="s">
        <v>796</v>
      </c>
      <c r="EU58" t="s">
        <v>796</v>
      </c>
      <c r="EV58" t="s">
        <v>796</v>
      </c>
      <c r="EW58" t="s">
        <v>796</v>
      </c>
      <c r="EX58" t="s">
        <v>796</v>
      </c>
      <c r="EY58" t="s">
        <v>796</v>
      </c>
      <c r="EZ58" t="s">
        <v>796</v>
      </c>
      <c r="FA58" t="s">
        <v>796</v>
      </c>
      <c r="FB58" t="s">
        <v>796</v>
      </c>
      <c r="FC58" t="s">
        <v>796</v>
      </c>
      <c r="FD58" t="s">
        <v>796</v>
      </c>
      <c r="FE58" t="s">
        <v>796</v>
      </c>
      <c r="FF58" t="s">
        <v>796</v>
      </c>
      <c r="FG58" t="s">
        <v>796</v>
      </c>
      <c r="FH58" t="s">
        <v>796</v>
      </c>
      <c r="FI58" t="s">
        <v>796</v>
      </c>
      <c r="FJ58" t="s">
        <v>796</v>
      </c>
      <c r="FK58" t="s">
        <v>796</v>
      </c>
      <c r="FL58" t="s">
        <v>796</v>
      </c>
      <c r="FM58" t="s">
        <v>796</v>
      </c>
      <c r="FN58" t="s">
        <v>796</v>
      </c>
      <c r="FO58" t="s">
        <v>796</v>
      </c>
      <c r="FP58" t="s">
        <v>796</v>
      </c>
      <c r="FQ58" t="s">
        <v>796</v>
      </c>
      <c r="FR58" t="s">
        <v>796</v>
      </c>
      <c r="FS58" t="s">
        <v>796</v>
      </c>
      <c r="FT58" t="s">
        <v>796</v>
      </c>
      <c r="FU58" t="s">
        <v>796</v>
      </c>
      <c r="FV58" t="s">
        <v>796</v>
      </c>
      <c r="FW58" t="s">
        <v>796</v>
      </c>
      <c r="FX58" t="s">
        <v>796</v>
      </c>
      <c r="FY58" t="s">
        <v>796</v>
      </c>
      <c r="FZ58" t="s">
        <v>796</v>
      </c>
      <c r="GA58" t="s">
        <v>796</v>
      </c>
      <c r="GB58" t="s">
        <v>796</v>
      </c>
      <c r="GC58" t="s">
        <v>796</v>
      </c>
      <c r="GD58" t="s">
        <v>796</v>
      </c>
      <c r="GE58" t="s">
        <v>796</v>
      </c>
      <c r="GF58" t="s">
        <v>796</v>
      </c>
      <c r="GG58" t="s">
        <v>796</v>
      </c>
      <c r="GH58" t="s">
        <v>796</v>
      </c>
      <c r="GI58" t="s">
        <v>796</v>
      </c>
      <c r="GJ58" t="s">
        <v>796</v>
      </c>
      <c r="GK58" t="s">
        <v>796</v>
      </c>
      <c r="GL58" t="s">
        <v>796</v>
      </c>
      <c r="GM58" t="s">
        <v>796</v>
      </c>
      <c r="GN58" t="s">
        <v>796</v>
      </c>
      <c r="GO58" t="s">
        <v>796</v>
      </c>
      <c r="GP58" t="s">
        <v>796</v>
      </c>
      <c r="GQ58" t="s">
        <v>796</v>
      </c>
      <c r="GR58" t="s">
        <v>796</v>
      </c>
      <c r="GS58" t="s">
        <v>796</v>
      </c>
      <c r="GT58" t="s">
        <v>796</v>
      </c>
      <c r="GU58" t="s">
        <v>796</v>
      </c>
      <c r="GV58" t="s">
        <v>796</v>
      </c>
      <c r="GW58" t="s">
        <v>796</v>
      </c>
      <c r="GX58" t="s">
        <v>796</v>
      </c>
      <c r="GY58" t="s">
        <v>796</v>
      </c>
      <c r="GZ58" t="s">
        <v>796</v>
      </c>
      <c r="HA58" t="s">
        <v>796</v>
      </c>
      <c r="HB58" t="s">
        <v>796</v>
      </c>
      <c r="HC58" t="s">
        <v>796</v>
      </c>
      <c r="HD58" t="s">
        <v>796</v>
      </c>
      <c r="HE58" t="s">
        <v>796</v>
      </c>
      <c r="HF58" t="s">
        <v>796</v>
      </c>
      <c r="HG58" t="s">
        <v>796</v>
      </c>
      <c r="HH58" t="s">
        <v>796</v>
      </c>
      <c r="HI58" t="s">
        <v>796</v>
      </c>
      <c r="HJ58" t="s">
        <v>796</v>
      </c>
      <c r="HK58" t="s">
        <v>796</v>
      </c>
      <c r="HL58" t="s">
        <v>796</v>
      </c>
      <c r="HM58" t="s">
        <v>796</v>
      </c>
      <c r="HN58" t="s">
        <v>796</v>
      </c>
      <c r="HO58" t="s">
        <v>796</v>
      </c>
      <c r="HP58" t="s">
        <v>796</v>
      </c>
      <c r="HQ58" t="s">
        <v>796</v>
      </c>
      <c r="HR58" t="s">
        <v>796</v>
      </c>
      <c r="HS58" t="s">
        <v>796</v>
      </c>
      <c r="HT58" t="s">
        <v>796</v>
      </c>
      <c r="HU58" t="s">
        <v>796</v>
      </c>
      <c r="HV58" t="s">
        <v>796</v>
      </c>
      <c r="HW58" t="s">
        <v>796</v>
      </c>
      <c r="HX58" t="s">
        <v>796</v>
      </c>
      <c r="HY58" t="s">
        <v>796</v>
      </c>
      <c r="HZ58" t="s">
        <v>796</v>
      </c>
      <c r="IA58" t="s">
        <v>796</v>
      </c>
      <c r="IB58" t="s">
        <v>796</v>
      </c>
      <c r="IC58" t="s">
        <v>796</v>
      </c>
      <c r="ID58" t="s">
        <v>796</v>
      </c>
      <c r="IE58" t="s">
        <v>796</v>
      </c>
      <c r="IF58" t="s">
        <v>796</v>
      </c>
      <c r="IG58" t="s">
        <v>796</v>
      </c>
      <c r="IH58" t="s">
        <v>796</v>
      </c>
      <c r="II58" t="s">
        <v>796</v>
      </c>
      <c r="IJ58" t="s">
        <v>796</v>
      </c>
      <c r="IK58" t="s">
        <v>796</v>
      </c>
      <c r="IL58" t="s">
        <v>796</v>
      </c>
      <c r="IM58" t="s">
        <v>796</v>
      </c>
      <c r="IN58" t="s">
        <v>796</v>
      </c>
      <c r="IO58" t="s">
        <v>796</v>
      </c>
      <c r="IP58" t="s">
        <v>796</v>
      </c>
      <c r="IQ58" t="s">
        <v>796</v>
      </c>
      <c r="IR58" t="s">
        <v>796</v>
      </c>
      <c r="IS58" t="s">
        <v>796</v>
      </c>
      <c r="IT58" t="s">
        <v>796</v>
      </c>
      <c r="IU58" t="s">
        <v>796</v>
      </c>
      <c r="IV58" t="s">
        <v>796</v>
      </c>
      <c r="IW58" t="s">
        <v>796</v>
      </c>
      <c r="IX58" t="s">
        <v>796</v>
      </c>
      <c r="IY58" t="s">
        <v>796</v>
      </c>
      <c r="IZ58" t="s">
        <v>796</v>
      </c>
      <c r="JA58" t="s">
        <v>796</v>
      </c>
      <c r="JB58" t="s">
        <v>796</v>
      </c>
      <c r="JC58" t="s">
        <v>796</v>
      </c>
      <c r="JD58" t="s">
        <v>796</v>
      </c>
      <c r="JE58" t="s">
        <v>796</v>
      </c>
      <c r="JF58" t="s">
        <v>796</v>
      </c>
      <c r="JG58" t="s">
        <v>796</v>
      </c>
      <c r="JH58" t="s">
        <v>796</v>
      </c>
      <c r="JI58" t="s">
        <v>796</v>
      </c>
      <c r="JJ58" t="s">
        <v>796</v>
      </c>
      <c r="JK58" t="s">
        <v>796</v>
      </c>
      <c r="JL58" t="s">
        <v>796</v>
      </c>
      <c r="JM58" t="s">
        <v>796</v>
      </c>
      <c r="JN58" t="s">
        <v>796</v>
      </c>
      <c r="JO58" t="s">
        <v>796</v>
      </c>
      <c r="JP58" t="s">
        <v>796</v>
      </c>
      <c r="JQ58" t="s">
        <v>796</v>
      </c>
      <c r="JR58" t="s">
        <v>796</v>
      </c>
      <c r="JS58" t="s">
        <v>796</v>
      </c>
      <c r="JT58" t="s">
        <v>796</v>
      </c>
      <c r="JU58" t="s">
        <v>796</v>
      </c>
      <c r="JV58" t="s">
        <v>796</v>
      </c>
      <c r="JW58" t="s">
        <v>796</v>
      </c>
      <c r="JX58" t="s">
        <v>796</v>
      </c>
      <c r="JY58" t="s">
        <v>796</v>
      </c>
      <c r="JZ58" t="s">
        <v>796</v>
      </c>
      <c r="KA58" t="s">
        <v>796</v>
      </c>
      <c r="KB58" t="s">
        <v>796</v>
      </c>
      <c r="KC58" t="s">
        <v>796</v>
      </c>
      <c r="KD58" t="s">
        <v>796</v>
      </c>
      <c r="KE58" t="s">
        <v>796</v>
      </c>
      <c r="KF58" t="s">
        <v>796</v>
      </c>
    </row>
    <row r="59" spans="1:292" x14ac:dyDescent="0.2">
      <c r="A59" t="s">
        <v>223</v>
      </c>
      <c r="B59" t="s">
        <v>7</v>
      </c>
      <c r="C59" t="s">
        <v>4</v>
      </c>
      <c r="D59" t="s">
        <v>19</v>
      </c>
      <c r="E59" s="30">
        <v>22</v>
      </c>
      <c r="F59" t="s">
        <v>20</v>
      </c>
      <c r="G59" t="s">
        <v>10</v>
      </c>
      <c r="H59" t="s">
        <v>11</v>
      </c>
      <c r="I59" t="s">
        <v>33</v>
      </c>
      <c r="J59" t="s">
        <v>4</v>
      </c>
      <c r="K59" t="s">
        <v>5</v>
      </c>
      <c r="L59" t="s">
        <v>4</v>
      </c>
      <c r="M59" t="s">
        <v>4</v>
      </c>
      <c r="N59" t="s">
        <v>4</v>
      </c>
      <c r="O59" t="s">
        <v>4</v>
      </c>
      <c r="P59" t="s">
        <v>5</v>
      </c>
      <c r="Q59" t="s">
        <v>4</v>
      </c>
      <c r="R59" t="s">
        <v>4</v>
      </c>
      <c r="S59" t="s">
        <v>4</v>
      </c>
      <c r="T59" t="s">
        <v>3</v>
      </c>
      <c r="U59" t="s">
        <v>5</v>
      </c>
      <c r="V59" t="s">
        <v>5</v>
      </c>
      <c r="W59" t="s">
        <v>77</v>
      </c>
      <c r="X59" t="s">
        <v>27</v>
      </c>
      <c r="Y59" t="s">
        <v>5</v>
      </c>
      <c r="Z59" t="s">
        <v>32</v>
      </c>
      <c r="AA59" t="s">
        <v>4</v>
      </c>
      <c r="AB59" t="s">
        <v>4</v>
      </c>
      <c r="AC59" t="s">
        <v>4</v>
      </c>
      <c r="AD59" t="s">
        <v>4</v>
      </c>
      <c r="AE59" t="s">
        <v>4</v>
      </c>
      <c r="AF59" t="s">
        <v>4</v>
      </c>
      <c r="AG59" t="s">
        <v>5</v>
      </c>
      <c r="AH59" t="s">
        <v>5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4</v>
      </c>
      <c r="AP59" t="s">
        <v>4</v>
      </c>
      <c r="AQ59" t="s">
        <v>4</v>
      </c>
      <c r="AR59" t="s">
        <v>4</v>
      </c>
      <c r="AS59" t="s">
        <v>2</v>
      </c>
      <c r="AT59" t="s">
        <v>2</v>
      </c>
      <c r="AU59" t="s">
        <v>2</v>
      </c>
      <c r="AV59" t="s">
        <v>5</v>
      </c>
      <c r="AW59" t="s">
        <v>4</v>
      </c>
      <c r="AX59" t="s">
        <v>5</v>
      </c>
      <c r="AY59" t="s">
        <v>4</v>
      </c>
      <c r="AZ59" t="s">
        <v>4</v>
      </c>
      <c r="BA59" t="s">
        <v>5</v>
      </c>
      <c r="BB59" t="s">
        <v>4</v>
      </c>
      <c r="BC59" t="s">
        <v>4</v>
      </c>
      <c r="BD59" t="s">
        <v>4</v>
      </c>
      <c r="BE59" t="s">
        <v>4</v>
      </c>
      <c r="BF59" t="s">
        <v>4</v>
      </c>
      <c r="BG59" t="s">
        <v>4</v>
      </c>
      <c r="BH59" t="s">
        <v>4</v>
      </c>
      <c r="BI59" t="s">
        <v>4</v>
      </c>
      <c r="BJ59" t="s">
        <v>4</v>
      </c>
      <c r="BK59" t="s">
        <v>4</v>
      </c>
      <c r="BL59" t="s">
        <v>5</v>
      </c>
      <c r="BM59" t="s">
        <v>4</v>
      </c>
      <c r="BN59" t="s">
        <v>4</v>
      </c>
      <c r="BO59" t="s">
        <v>4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2</v>
      </c>
      <c r="CA59" t="s">
        <v>2</v>
      </c>
      <c r="CB59" t="s">
        <v>2</v>
      </c>
      <c r="CC59" t="s">
        <v>2</v>
      </c>
      <c r="CD59" t="s">
        <v>2</v>
      </c>
      <c r="CE59" t="s">
        <v>2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796</v>
      </c>
      <c r="CV59" t="s">
        <v>796</v>
      </c>
      <c r="CW59" t="s">
        <v>796</v>
      </c>
      <c r="CX59" t="s">
        <v>796</v>
      </c>
      <c r="CY59" t="s">
        <v>796</v>
      </c>
      <c r="CZ59" t="s">
        <v>796</v>
      </c>
      <c r="DA59" t="s">
        <v>796</v>
      </c>
      <c r="DB59" t="s">
        <v>796</v>
      </c>
      <c r="DC59" t="s">
        <v>796</v>
      </c>
      <c r="DD59" t="s">
        <v>796</v>
      </c>
      <c r="DE59" t="s">
        <v>796</v>
      </c>
      <c r="DF59" t="s">
        <v>796</v>
      </c>
      <c r="DG59" t="s">
        <v>796</v>
      </c>
      <c r="DH59" t="s">
        <v>796</v>
      </c>
      <c r="DI59" t="s">
        <v>796</v>
      </c>
      <c r="DJ59" t="s">
        <v>796</v>
      </c>
      <c r="DK59" t="s">
        <v>796</v>
      </c>
      <c r="DL59" t="s">
        <v>796</v>
      </c>
      <c r="DM59" t="s">
        <v>796</v>
      </c>
      <c r="DN59" t="s">
        <v>796</v>
      </c>
      <c r="DO59" t="s">
        <v>796</v>
      </c>
      <c r="DP59" t="s">
        <v>796</v>
      </c>
      <c r="DQ59" t="s">
        <v>796</v>
      </c>
      <c r="DR59" t="s">
        <v>796</v>
      </c>
      <c r="DS59" t="s">
        <v>796</v>
      </c>
      <c r="DT59" t="s">
        <v>796</v>
      </c>
      <c r="DU59" t="s">
        <v>796</v>
      </c>
      <c r="DV59" t="s">
        <v>796</v>
      </c>
      <c r="DW59" t="s">
        <v>796</v>
      </c>
      <c r="DX59" t="s">
        <v>796</v>
      </c>
      <c r="DY59" t="s">
        <v>796</v>
      </c>
      <c r="DZ59" t="s">
        <v>796</v>
      </c>
      <c r="EA59" t="s">
        <v>796</v>
      </c>
      <c r="EB59" t="s">
        <v>796</v>
      </c>
      <c r="EC59" t="s">
        <v>796</v>
      </c>
      <c r="ED59" t="s">
        <v>796</v>
      </c>
      <c r="EE59" t="s">
        <v>796</v>
      </c>
      <c r="EF59" t="s">
        <v>796</v>
      </c>
      <c r="EG59" t="s">
        <v>796</v>
      </c>
      <c r="EH59" t="s">
        <v>796</v>
      </c>
      <c r="EI59" t="s">
        <v>796</v>
      </c>
      <c r="EJ59" t="s">
        <v>796</v>
      </c>
      <c r="EK59" t="s">
        <v>796</v>
      </c>
      <c r="EL59" t="s">
        <v>796</v>
      </c>
      <c r="EM59" t="s">
        <v>796</v>
      </c>
      <c r="EN59" t="s">
        <v>796</v>
      </c>
      <c r="EO59" t="s">
        <v>796</v>
      </c>
      <c r="EP59" t="s">
        <v>796</v>
      </c>
      <c r="EQ59" t="s">
        <v>796</v>
      </c>
      <c r="ER59" t="s">
        <v>796</v>
      </c>
      <c r="ES59" t="s">
        <v>796</v>
      </c>
      <c r="ET59" t="s">
        <v>796</v>
      </c>
      <c r="EU59" t="s">
        <v>796</v>
      </c>
      <c r="EV59" t="s">
        <v>796</v>
      </c>
      <c r="EW59" t="s">
        <v>796</v>
      </c>
      <c r="EX59" t="s">
        <v>796</v>
      </c>
      <c r="EY59" t="s">
        <v>796</v>
      </c>
      <c r="EZ59" t="s">
        <v>796</v>
      </c>
      <c r="FA59" t="s">
        <v>796</v>
      </c>
      <c r="FB59" t="s">
        <v>796</v>
      </c>
      <c r="FC59" t="s">
        <v>796</v>
      </c>
      <c r="FD59" t="s">
        <v>796</v>
      </c>
      <c r="FE59" t="s">
        <v>796</v>
      </c>
      <c r="FF59" t="s">
        <v>796</v>
      </c>
      <c r="FG59" t="s">
        <v>796</v>
      </c>
      <c r="FH59" t="s">
        <v>796</v>
      </c>
      <c r="FI59" t="s">
        <v>796</v>
      </c>
      <c r="FJ59" t="s">
        <v>796</v>
      </c>
      <c r="FK59" t="s">
        <v>796</v>
      </c>
      <c r="FL59" t="s">
        <v>796</v>
      </c>
      <c r="FM59" t="s">
        <v>796</v>
      </c>
      <c r="FN59" t="s">
        <v>796</v>
      </c>
      <c r="FO59" t="s">
        <v>796</v>
      </c>
      <c r="FP59" t="s">
        <v>796</v>
      </c>
      <c r="FQ59" t="s">
        <v>796</v>
      </c>
      <c r="FR59" t="s">
        <v>796</v>
      </c>
      <c r="FS59" t="s">
        <v>796</v>
      </c>
      <c r="FT59" t="s">
        <v>796</v>
      </c>
      <c r="FU59" t="s">
        <v>796</v>
      </c>
      <c r="FV59" t="s">
        <v>796</v>
      </c>
      <c r="FW59" t="s">
        <v>796</v>
      </c>
      <c r="FX59" t="s">
        <v>796</v>
      </c>
      <c r="FY59" t="s">
        <v>796</v>
      </c>
      <c r="FZ59" t="s">
        <v>796</v>
      </c>
      <c r="GA59" t="s">
        <v>796</v>
      </c>
      <c r="GB59" t="s">
        <v>796</v>
      </c>
      <c r="GC59" t="s">
        <v>796</v>
      </c>
      <c r="GD59" t="s">
        <v>796</v>
      </c>
      <c r="GE59" t="s">
        <v>796</v>
      </c>
      <c r="GF59" t="s">
        <v>796</v>
      </c>
      <c r="GG59" t="s">
        <v>796</v>
      </c>
      <c r="GH59" t="s">
        <v>796</v>
      </c>
      <c r="GI59" t="s">
        <v>796</v>
      </c>
      <c r="GJ59" t="s">
        <v>796</v>
      </c>
      <c r="GK59" t="s">
        <v>796</v>
      </c>
      <c r="GL59" t="s">
        <v>796</v>
      </c>
      <c r="GM59" t="s">
        <v>796</v>
      </c>
      <c r="GN59" t="s">
        <v>796</v>
      </c>
      <c r="GO59" t="s">
        <v>796</v>
      </c>
      <c r="GP59" t="s">
        <v>796</v>
      </c>
      <c r="GQ59" t="s">
        <v>796</v>
      </c>
      <c r="GR59" t="s">
        <v>796</v>
      </c>
      <c r="GS59" t="s">
        <v>796</v>
      </c>
      <c r="GT59" t="s">
        <v>796</v>
      </c>
      <c r="GU59" t="s">
        <v>796</v>
      </c>
      <c r="GV59" t="s">
        <v>796</v>
      </c>
      <c r="GW59" t="s">
        <v>796</v>
      </c>
      <c r="GX59" t="s">
        <v>796</v>
      </c>
      <c r="GY59" t="s">
        <v>796</v>
      </c>
      <c r="GZ59" t="s">
        <v>796</v>
      </c>
      <c r="HA59" t="s">
        <v>796</v>
      </c>
      <c r="HB59" t="s">
        <v>796</v>
      </c>
      <c r="HC59" t="s">
        <v>796</v>
      </c>
      <c r="HD59" t="s">
        <v>796</v>
      </c>
      <c r="HE59" t="s">
        <v>796</v>
      </c>
      <c r="HF59" t="s">
        <v>796</v>
      </c>
      <c r="HG59" t="s">
        <v>796</v>
      </c>
      <c r="HH59" t="s">
        <v>796</v>
      </c>
      <c r="HI59" t="s">
        <v>796</v>
      </c>
      <c r="HJ59" t="s">
        <v>796</v>
      </c>
      <c r="HK59" t="s">
        <v>796</v>
      </c>
      <c r="HL59" t="s">
        <v>796</v>
      </c>
      <c r="HM59" t="s">
        <v>796</v>
      </c>
      <c r="HN59" t="s">
        <v>796</v>
      </c>
      <c r="HO59" t="s">
        <v>796</v>
      </c>
      <c r="HP59" t="s">
        <v>796</v>
      </c>
      <c r="HQ59" t="s">
        <v>796</v>
      </c>
      <c r="HR59" t="s">
        <v>796</v>
      </c>
      <c r="HS59" t="s">
        <v>796</v>
      </c>
      <c r="HT59" t="s">
        <v>796</v>
      </c>
      <c r="HU59" t="s">
        <v>796</v>
      </c>
      <c r="HV59" t="s">
        <v>796</v>
      </c>
      <c r="HW59" t="s">
        <v>796</v>
      </c>
      <c r="HX59" t="s">
        <v>796</v>
      </c>
      <c r="HY59" t="s">
        <v>796</v>
      </c>
      <c r="HZ59" t="s">
        <v>796</v>
      </c>
      <c r="IA59" t="s">
        <v>796</v>
      </c>
      <c r="IB59" t="s">
        <v>796</v>
      </c>
      <c r="IC59" t="s">
        <v>796</v>
      </c>
      <c r="ID59" t="s">
        <v>796</v>
      </c>
      <c r="IE59" t="s">
        <v>796</v>
      </c>
      <c r="IF59" t="s">
        <v>796</v>
      </c>
      <c r="IG59" t="s">
        <v>796</v>
      </c>
      <c r="IH59" t="s">
        <v>796</v>
      </c>
      <c r="II59" t="s">
        <v>796</v>
      </c>
      <c r="IJ59" t="s">
        <v>796</v>
      </c>
      <c r="IK59" t="s">
        <v>796</v>
      </c>
      <c r="IL59" t="s">
        <v>796</v>
      </c>
      <c r="IM59" t="s">
        <v>796</v>
      </c>
      <c r="IN59" t="s">
        <v>796</v>
      </c>
      <c r="IO59" t="s">
        <v>796</v>
      </c>
      <c r="IP59" t="s">
        <v>796</v>
      </c>
      <c r="IQ59" t="s">
        <v>796</v>
      </c>
      <c r="IR59" t="s">
        <v>796</v>
      </c>
      <c r="IS59" t="s">
        <v>796</v>
      </c>
      <c r="IT59" t="s">
        <v>796</v>
      </c>
      <c r="IU59" t="s">
        <v>796</v>
      </c>
      <c r="IV59" t="s">
        <v>796</v>
      </c>
      <c r="IW59" t="s">
        <v>796</v>
      </c>
      <c r="IX59" t="s">
        <v>796</v>
      </c>
      <c r="IY59" t="s">
        <v>796</v>
      </c>
      <c r="IZ59" t="s">
        <v>796</v>
      </c>
      <c r="JA59" t="s">
        <v>796</v>
      </c>
      <c r="JB59" t="s">
        <v>796</v>
      </c>
      <c r="JC59" t="s">
        <v>796</v>
      </c>
      <c r="JD59" t="s">
        <v>796</v>
      </c>
      <c r="JE59" t="s">
        <v>796</v>
      </c>
      <c r="JF59" t="s">
        <v>796</v>
      </c>
      <c r="JG59" t="s">
        <v>796</v>
      </c>
      <c r="JH59" t="s">
        <v>796</v>
      </c>
      <c r="JI59" t="s">
        <v>796</v>
      </c>
      <c r="JJ59" t="s">
        <v>796</v>
      </c>
      <c r="JK59" t="s">
        <v>796</v>
      </c>
      <c r="JL59" t="s">
        <v>796</v>
      </c>
      <c r="JM59" t="s">
        <v>796</v>
      </c>
      <c r="JN59" t="s">
        <v>796</v>
      </c>
      <c r="JO59" t="s">
        <v>796</v>
      </c>
      <c r="JP59" t="s">
        <v>796</v>
      </c>
      <c r="JQ59" t="s">
        <v>796</v>
      </c>
      <c r="JR59" t="s">
        <v>796</v>
      </c>
      <c r="JS59" t="s">
        <v>796</v>
      </c>
      <c r="JT59" t="s">
        <v>796</v>
      </c>
      <c r="JU59" t="s">
        <v>796</v>
      </c>
      <c r="JV59" t="s">
        <v>796</v>
      </c>
      <c r="JW59" t="s">
        <v>796</v>
      </c>
      <c r="JX59" t="s">
        <v>796</v>
      </c>
      <c r="JY59" t="s">
        <v>796</v>
      </c>
      <c r="JZ59" t="s">
        <v>796</v>
      </c>
      <c r="KA59" t="s">
        <v>796</v>
      </c>
      <c r="KB59" t="s">
        <v>796</v>
      </c>
      <c r="KC59" t="s">
        <v>796</v>
      </c>
      <c r="KD59" t="s">
        <v>796</v>
      </c>
      <c r="KE59" t="s">
        <v>796</v>
      </c>
      <c r="KF59" t="s">
        <v>796</v>
      </c>
    </row>
    <row r="60" spans="1:292" x14ac:dyDescent="0.2">
      <c r="A60" t="s">
        <v>224</v>
      </c>
      <c r="B60" t="s">
        <v>7</v>
      </c>
      <c r="C60" t="s">
        <v>4</v>
      </c>
      <c r="D60" t="s">
        <v>19</v>
      </c>
      <c r="E60" s="30">
        <v>46</v>
      </c>
      <c r="F60" t="s">
        <v>20</v>
      </c>
      <c r="G60" t="s">
        <v>10</v>
      </c>
      <c r="H60" t="s">
        <v>11</v>
      </c>
      <c r="I60" t="s">
        <v>36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5</v>
      </c>
      <c r="Q60" t="s">
        <v>5</v>
      </c>
      <c r="R60" t="s">
        <v>4</v>
      </c>
      <c r="S60" t="s">
        <v>4</v>
      </c>
      <c r="T60" t="s">
        <v>3</v>
      </c>
      <c r="U60" t="s">
        <v>5</v>
      </c>
      <c r="V60" t="s">
        <v>4</v>
      </c>
      <c r="W60" t="s">
        <v>17</v>
      </c>
      <c r="X60" t="s">
        <v>2</v>
      </c>
      <c r="Y60" t="s">
        <v>5</v>
      </c>
      <c r="Z60" t="s">
        <v>35</v>
      </c>
      <c r="AA60" t="s">
        <v>4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5</v>
      </c>
      <c r="AH60" t="s">
        <v>5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4</v>
      </c>
      <c r="AP60" t="s">
        <v>4</v>
      </c>
      <c r="AQ60" t="s">
        <v>4</v>
      </c>
      <c r="AR60" t="s">
        <v>4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41</v>
      </c>
      <c r="BL60" t="s">
        <v>41</v>
      </c>
      <c r="BM60" t="s">
        <v>41</v>
      </c>
      <c r="BN60" t="s">
        <v>41</v>
      </c>
      <c r="BO60" t="s">
        <v>41</v>
      </c>
      <c r="BP60" t="s">
        <v>2</v>
      </c>
      <c r="BQ60" t="s">
        <v>5</v>
      </c>
      <c r="BR60" t="s">
        <v>5</v>
      </c>
      <c r="BS60" t="s">
        <v>5</v>
      </c>
      <c r="BT60" t="s">
        <v>4</v>
      </c>
      <c r="BU60" t="s">
        <v>5</v>
      </c>
      <c r="BV60" t="s">
        <v>5</v>
      </c>
      <c r="BW60" t="s">
        <v>5</v>
      </c>
      <c r="BX60" t="s">
        <v>5</v>
      </c>
      <c r="BY60" t="s">
        <v>4</v>
      </c>
      <c r="BZ60" t="s">
        <v>5</v>
      </c>
      <c r="CA60" t="s">
        <v>4</v>
      </c>
      <c r="CB60" t="s">
        <v>2</v>
      </c>
      <c r="CC60" t="s">
        <v>2</v>
      </c>
      <c r="CD60" t="s">
        <v>2</v>
      </c>
      <c r="CE60" t="s">
        <v>2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796</v>
      </c>
      <c r="CV60" t="s">
        <v>796</v>
      </c>
      <c r="CW60" t="s">
        <v>796</v>
      </c>
      <c r="CX60" t="s">
        <v>796</v>
      </c>
      <c r="CY60" t="s">
        <v>796</v>
      </c>
      <c r="CZ60" t="s">
        <v>796</v>
      </c>
      <c r="DA60" t="s">
        <v>796</v>
      </c>
      <c r="DB60" t="s">
        <v>796</v>
      </c>
      <c r="DC60" t="s">
        <v>796</v>
      </c>
      <c r="DD60" t="s">
        <v>796</v>
      </c>
      <c r="DE60" t="s">
        <v>796</v>
      </c>
      <c r="DF60" t="s">
        <v>796</v>
      </c>
      <c r="DG60" t="s">
        <v>796</v>
      </c>
      <c r="DH60" t="s">
        <v>796</v>
      </c>
      <c r="DI60" t="s">
        <v>796</v>
      </c>
      <c r="DJ60" t="s">
        <v>796</v>
      </c>
      <c r="DK60" t="s">
        <v>796</v>
      </c>
      <c r="DL60" t="s">
        <v>796</v>
      </c>
      <c r="DM60" t="s">
        <v>796</v>
      </c>
      <c r="DN60" t="s">
        <v>796</v>
      </c>
      <c r="DO60" t="s">
        <v>796</v>
      </c>
      <c r="DP60" t="s">
        <v>796</v>
      </c>
      <c r="DQ60" t="s">
        <v>796</v>
      </c>
      <c r="DR60" t="s">
        <v>796</v>
      </c>
      <c r="DS60" t="s">
        <v>796</v>
      </c>
      <c r="DT60" t="s">
        <v>796</v>
      </c>
      <c r="DU60" t="s">
        <v>796</v>
      </c>
      <c r="DV60" t="s">
        <v>796</v>
      </c>
      <c r="DW60" t="s">
        <v>796</v>
      </c>
      <c r="DX60" t="s">
        <v>796</v>
      </c>
      <c r="DY60" t="s">
        <v>796</v>
      </c>
      <c r="DZ60" t="s">
        <v>796</v>
      </c>
      <c r="EA60" t="s">
        <v>796</v>
      </c>
      <c r="EB60" t="s">
        <v>796</v>
      </c>
      <c r="EC60" t="s">
        <v>796</v>
      </c>
      <c r="ED60" t="s">
        <v>796</v>
      </c>
      <c r="EE60" t="s">
        <v>796</v>
      </c>
      <c r="EF60" t="s">
        <v>796</v>
      </c>
      <c r="EG60" t="s">
        <v>796</v>
      </c>
      <c r="EH60" t="s">
        <v>796</v>
      </c>
      <c r="EI60" t="s">
        <v>796</v>
      </c>
      <c r="EJ60" t="s">
        <v>796</v>
      </c>
      <c r="EK60" t="s">
        <v>796</v>
      </c>
      <c r="EL60" t="s">
        <v>796</v>
      </c>
      <c r="EM60" t="s">
        <v>796</v>
      </c>
      <c r="EN60" t="s">
        <v>796</v>
      </c>
      <c r="EO60" t="s">
        <v>796</v>
      </c>
      <c r="EP60" t="s">
        <v>796</v>
      </c>
      <c r="EQ60" t="s">
        <v>796</v>
      </c>
      <c r="ER60" t="s">
        <v>796</v>
      </c>
      <c r="ES60" t="s">
        <v>796</v>
      </c>
      <c r="ET60" t="s">
        <v>796</v>
      </c>
      <c r="EU60" t="s">
        <v>796</v>
      </c>
      <c r="EV60" t="s">
        <v>796</v>
      </c>
      <c r="EW60" t="s">
        <v>796</v>
      </c>
      <c r="EX60" t="s">
        <v>796</v>
      </c>
      <c r="EY60" t="s">
        <v>796</v>
      </c>
      <c r="EZ60" t="s">
        <v>796</v>
      </c>
      <c r="FA60" t="s">
        <v>796</v>
      </c>
      <c r="FB60" t="s">
        <v>796</v>
      </c>
      <c r="FC60" t="s">
        <v>796</v>
      </c>
      <c r="FD60" t="s">
        <v>796</v>
      </c>
      <c r="FE60" t="s">
        <v>796</v>
      </c>
      <c r="FF60" t="s">
        <v>796</v>
      </c>
      <c r="FG60" t="s">
        <v>796</v>
      </c>
      <c r="FH60" t="s">
        <v>796</v>
      </c>
      <c r="FI60" t="s">
        <v>796</v>
      </c>
      <c r="FJ60" t="s">
        <v>796</v>
      </c>
      <c r="FK60" t="s">
        <v>796</v>
      </c>
      <c r="FL60" t="s">
        <v>796</v>
      </c>
      <c r="FM60" t="s">
        <v>796</v>
      </c>
      <c r="FN60" t="s">
        <v>796</v>
      </c>
      <c r="FO60" t="s">
        <v>796</v>
      </c>
      <c r="FP60" t="s">
        <v>796</v>
      </c>
      <c r="FQ60" t="s">
        <v>796</v>
      </c>
      <c r="FR60" t="s">
        <v>796</v>
      </c>
      <c r="FS60" t="s">
        <v>796</v>
      </c>
      <c r="FT60" t="s">
        <v>796</v>
      </c>
      <c r="FU60" t="s">
        <v>796</v>
      </c>
      <c r="FV60" t="s">
        <v>796</v>
      </c>
      <c r="FW60" t="s">
        <v>796</v>
      </c>
      <c r="FX60" t="s">
        <v>796</v>
      </c>
      <c r="FY60" t="s">
        <v>796</v>
      </c>
      <c r="FZ60" t="s">
        <v>796</v>
      </c>
      <c r="GA60" t="s">
        <v>796</v>
      </c>
      <c r="GB60" t="s">
        <v>796</v>
      </c>
      <c r="GC60" t="s">
        <v>796</v>
      </c>
      <c r="GD60" t="s">
        <v>796</v>
      </c>
      <c r="GE60" t="s">
        <v>796</v>
      </c>
      <c r="GF60" t="s">
        <v>796</v>
      </c>
      <c r="GG60" t="s">
        <v>796</v>
      </c>
      <c r="GH60" t="s">
        <v>796</v>
      </c>
      <c r="GI60" t="s">
        <v>796</v>
      </c>
      <c r="GJ60" t="s">
        <v>796</v>
      </c>
      <c r="GK60" t="s">
        <v>796</v>
      </c>
      <c r="GL60" t="s">
        <v>796</v>
      </c>
      <c r="GM60" t="s">
        <v>796</v>
      </c>
      <c r="GN60" t="s">
        <v>796</v>
      </c>
      <c r="GO60" t="s">
        <v>796</v>
      </c>
      <c r="GP60" t="s">
        <v>796</v>
      </c>
      <c r="GQ60" t="s">
        <v>796</v>
      </c>
      <c r="GR60" t="s">
        <v>796</v>
      </c>
      <c r="GS60" t="s">
        <v>796</v>
      </c>
      <c r="GT60" t="s">
        <v>796</v>
      </c>
      <c r="GU60" t="s">
        <v>796</v>
      </c>
      <c r="GV60" t="s">
        <v>796</v>
      </c>
      <c r="GW60" t="s">
        <v>796</v>
      </c>
      <c r="GX60" t="s">
        <v>796</v>
      </c>
      <c r="GY60" t="s">
        <v>796</v>
      </c>
      <c r="GZ60" t="s">
        <v>796</v>
      </c>
      <c r="HA60" t="s">
        <v>796</v>
      </c>
      <c r="HB60" t="s">
        <v>796</v>
      </c>
      <c r="HC60" t="s">
        <v>796</v>
      </c>
      <c r="HD60" t="s">
        <v>796</v>
      </c>
      <c r="HE60" t="s">
        <v>796</v>
      </c>
      <c r="HF60" t="s">
        <v>796</v>
      </c>
      <c r="HG60" t="s">
        <v>796</v>
      </c>
      <c r="HH60" t="s">
        <v>796</v>
      </c>
      <c r="HI60" t="s">
        <v>796</v>
      </c>
      <c r="HJ60" t="s">
        <v>796</v>
      </c>
      <c r="HK60" t="s">
        <v>796</v>
      </c>
      <c r="HL60" t="s">
        <v>796</v>
      </c>
      <c r="HM60" t="s">
        <v>796</v>
      </c>
      <c r="HN60" t="s">
        <v>796</v>
      </c>
      <c r="HO60" t="s">
        <v>796</v>
      </c>
      <c r="HP60" t="s">
        <v>796</v>
      </c>
      <c r="HQ60" t="s">
        <v>796</v>
      </c>
      <c r="HR60" t="s">
        <v>796</v>
      </c>
      <c r="HS60" t="s">
        <v>796</v>
      </c>
      <c r="HT60" t="s">
        <v>796</v>
      </c>
      <c r="HU60" t="s">
        <v>796</v>
      </c>
      <c r="HV60" t="s">
        <v>796</v>
      </c>
      <c r="HW60" t="s">
        <v>796</v>
      </c>
      <c r="HX60" t="s">
        <v>796</v>
      </c>
      <c r="HY60" t="s">
        <v>796</v>
      </c>
      <c r="HZ60" t="s">
        <v>796</v>
      </c>
      <c r="IA60" t="s">
        <v>796</v>
      </c>
      <c r="IB60" t="s">
        <v>796</v>
      </c>
      <c r="IC60" t="s">
        <v>796</v>
      </c>
      <c r="ID60" t="s">
        <v>796</v>
      </c>
      <c r="IE60" t="s">
        <v>796</v>
      </c>
      <c r="IF60" t="s">
        <v>796</v>
      </c>
      <c r="IG60" t="s">
        <v>796</v>
      </c>
      <c r="IH60" t="s">
        <v>796</v>
      </c>
      <c r="II60" t="s">
        <v>796</v>
      </c>
      <c r="IJ60" t="s">
        <v>796</v>
      </c>
      <c r="IK60" t="s">
        <v>796</v>
      </c>
      <c r="IL60" t="s">
        <v>796</v>
      </c>
      <c r="IM60" t="s">
        <v>796</v>
      </c>
      <c r="IN60" t="s">
        <v>796</v>
      </c>
      <c r="IO60" t="s">
        <v>796</v>
      </c>
      <c r="IP60" t="s">
        <v>796</v>
      </c>
      <c r="IQ60" t="s">
        <v>796</v>
      </c>
      <c r="IR60" t="s">
        <v>796</v>
      </c>
      <c r="IS60" t="s">
        <v>796</v>
      </c>
      <c r="IT60" t="s">
        <v>796</v>
      </c>
      <c r="IU60" t="s">
        <v>796</v>
      </c>
      <c r="IV60" t="s">
        <v>796</v>
      </c>
      <c r="IW60" t="s">
        <v>796</v>
      </c>
      <c r="IX60" t="s">
        <v>796</v>
      </c>
      <c r="IY60" t="s">
        <v>796</v>
      </c>
      <c r="IZ60" t="s">
        <v>796</v>
      </c>
      <c r="JA60" t="s">
        <v>796</v>
      </c>
      <c r="JB60" t="s">
        <v>796</v>
      </c>
      <c r="JC60" t="s">
        <v>796</v>
      </c>
      <c r="JD60" t="s">
        <v>796</v>
      </c>
      <c r="JE60" t="s">
        <v>796</v>
      </c>
      <c r="JF60" t="s">
        <v>796</v>
      </c>
      <c r="JG60" t="s">
        <v>796</v>
      </c>
      <c r="JH60" t="s">
        <v>796</v>
      </c>
      <c r="JI60" t="s">
        <v>796</v>
      </c>
      <c r="JJ60" t="s">
        <v>796</v>
      </c>
      <c r="JK60" t="s">
        <v>796</v>
      </c>
      <c r="JL60" t="s">
        <v>796</v>
      </c>
      <c r="JM60" t="s">
        <v>796</v>
      </c>
      <c r="JN60" t="s">
        <v>796</v>
      </c>
      <c r="JO60" t="s">
        <v>796</v>
      </c>
      <c r="JP60" t="s">
        <v>796</v>
      </c>
      <c r="JQ60" t="s">
        <v>796</v>
      </c>
      <c r="JR60" t="s">
        <v>796</v>
      </c>
      <c r="JS60" t="s">
        <v>796</v>
      </c>
      <c r="JT60" t="s">
        <v>796</v>
      </c>
      <c r="JU60" t="s">
        <v>796</v>
      </c>
      <c r="JV60" t="s">
        <v>796</v>
      </c>
      <c r="JW60" t="s">
        <v>796</v>
      </c>
      <c r="JX60" t="s">
        <v>796</v>
      </c>
      <c r="JY60" t="s">
        <v>796</v>
      </c>
      <c r="JZ60" t="s">
        <v>796</v>
      </c>
      <c r="KA60" t="s">
        <v>796</v>
      </c>
      <c r="KB60" t="s">
        <v>796</v>
      </c>
      <c r="KC60" t="s">
        <v>796</v>
      </c>
      <c r="KD60" t="s">
        <v>796</v>
      </c>
      <c r="KE60" t="s">
        <v>796</v>
      </c>
      <c r="KF60" t="s">
        <v>796</v>
      </c>
    </row>
    <row r="61" spans="1:292" x14ac:dyDescent="0.2">
      <c r="A61" t="s">
        <v>316</v>
      </c>
      <c r="B61" t="s">
        <v>7</v>
      </c>
      <c r="C61" t="s">
        <v>4</v>
      </c>
      <c r="D61" t="s">
        <v>8</v>
      </c>
      <c r="E61" s="30">
        <v>60</v>
      </c>
      <c r="F61" t="s">
        <v>20</v>
      </c>
      <c r="G61" t="s">
        <v>195</v>
      </c>
      <c r="H61" t="s">
        <v>40</v>
      </c>
      <c r="I61" t="s">
        <v>65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5</v>
      </c>
      <c r="Q61" t="s">
        <v>4</v>
      </c>
      <c r="R61" t="s">
        <v>4</v>
      </c>
      <c r="S61" t="s">
        <v>4</v>
      </c>
      <c r="T61" t="s">
        <v>3</v>
      </c>
      <c r="U61" t="s">
        <v>4</v>
      </c>
      <c r="V61" t="s">
        <v>5</v>
      </c>
      <c r="W61" t="s">
        <v>17</v>
      </c>
      <c r="X61" t="s">
        <v>2</v>
      </c>
      <c r="Y61" t="s">
        <v>5</v>
      </c>
      <c r="Z61" t="s">
        <v>70</v>
      </c>
      <c r="AA61" t="s">
        <v>4</v>
      </c>
      <c r="AB61" t="s">
        <v>4</v>
      </c>
      <c r="AC61" t="s">
        <v>4</v>
      </c>
      <c r="AD61" t="s">
        <v>4</v>
      </c>
      <c r="AE61" t="s">
        <v>5</v>
      </c>
      <c r="AF61" t="s">
        <v>4</v>
      </c>
      <c r="AG61" t="s">
        <v>5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4</v>
      </c>
      <c r="AP61" t="s">
        <v>4</v>
      </c>
      <c r="AQ61" t="s">
        <v>4</v>
      </c>
      <c r="AR61" t="s">
        <v>4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5</v>
      </c>
      <c r="BL61" t="s">
        <v>4</v>
      </c>
      <c r="BM61" t="s">
        <v>4</v>
      </c>
      <c r="BN61" t="s">
        <v>4</v>
      </c>
      <c r="BO61" t="s">
        <v>4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2</v>
      </c>
      <c r="CA61" t="s">
        <v>2</v>
      </c>
      <c r="CB61" t="s">
        <v>2</v>
      </c>
      <c r="CC61" t="s">
        <v>2</v>
      </c>
      <c r="CD61" t="s">
        <v>2</v>
      </c>
      <c r="CE61" t="s">
        <v>2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7</v>
      </c>
      <c r="CV61" t="s">
        <v>4</v>
      </c>
      <c r="CW61" s="30">
        <v>61</v>
      </c>
      <c r="CX61" t="s">
        <v>20</v>
      </c>
      <c r="CY61" t="s">
        <v>4</v>
      </c>
      <c r="CZ61" t="s">
        <v>4</v>
      </c>
      <c r="DA61" t="s">
        <v>4</v>
      </c>
      <c r="DB61" t="s">
        <v>4</v>
      </c>
      <c r="DC61" t="s">
        <v>4</v>
      </c>
      <c r="DD61" t="s">
        <v>4</v>
      </c>
      <c r="DE61" t="s">
        <v>5</v>
      </c>
      <c r="DF61" t="s">
        <v>4</v>
      </c>
      <c r="DG61" t="s">
        <v>4</v>
      </c>
      <c r="DH61" t="s">
        <v>4</v>
      </c>
      <c r="DI61" t="s">
        <v>3</v>
      </c>
      <c r="DJ61" t="s">
        <v>4</v>
      </c>
      <c r="DK61" t="s">
        <v>4</v>
      </c>
      <c r="DL61" t="s">
        <v>2</v>
      </c>
      <c r="DM61" t="s">
        <v>2</v>
      </c>
      <c r="DN61" t="s">
        <v>5</v>
      </c>
      <c r="DO61" t="s">
        <v>70</v>
      </c>
      <c r="DP61" t="s">
        <v>4</v>
      </c>
      <c r="DQ61" t="s">
        <v>4</v>
      </c>
      <c r="DR61" t="s">
        <v>4</v>
      </c>
      <c r="DS61" t="s">
        <v>4</v>
      </c>
      <c r="DT61" t="s">
        <v>5</v>
      </c>
      <c r="DU61" t="s">
        <v>4</v>
      </c>
      <c r="DV61" t="s">
        <v>5</v>
      </c>
      <c r="DW61" t="s">
        <v>4</v>
      </c>
      <c r="DX61" t="s">
        <v>4</v>
      </c>
      <c r="DY61" t="s">
        <v>4</v>
      </c>
      <c r="DZ61" t="s">
        <v>4</v>
      </c>
      <c r="EA61" t="s">
        <v>4</v>
      </c>
      <c r="EB61" t="s">
        <v>4</v>
      </c>
      <c r="EC61" t="s">
        <v>4</v>
      </c>
      <c r="ED61" t="s">
        <v>4</v>
      </c>
      <c r="EE61" t="s">
        <v>4</v>
      </c>
      <c r="EF61" t="s">
        <v>4</v>
      </c>
      <c r="EG61" t="s">
        <v>4</v>
      </c>
      <c r="EH61" t="s">
        <v>2</v>
      </c>
      <c r="EI61" t="s">
        <v>2</v>
      </c>
      <c r="EJ61" t="s">
        <v>2</v>
      </c>
      <c r="EK61" t="s">
        <v>2</v>
      </c>
      <c r="EL61" t="s">
        <v>2</v>
      </c>
      <c r="EM61" t="s">
        <v>2</v>
      </c>
      <c r="EN61" t="s">
        <v>2</v>
      </c>
      <c r="EO61" t="s">
        <v>2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5</v>
      </c>
      <c r="FA61" t="s">
        <v>4</v>
      </c>
      <c r="FB61" t="s">
        <v>4</v>
      </c>
      <c r="FC61" t="s">
        <v>4</v>
      </c>
      <c r="FD61" t="s">
        <v>4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2</v>
      </c>
      <c r="GN61" t="s">
        <v>796</v>
      </c>
      <c r="GO61" t="s">
        <v>796</v>
      </c>
      <c r="GP61" t="s">
        <v>796</v>
      </c>
      <c r="GQ61" t="s">
        <v>796</v>
      </c>
      <c r="GR61" t="s">
        <v>796</v>
      </c>
      <c r="GS61" t="s">
        <v>796</v>
      </c>
      <c r="GT61" t="s">
        <v>796</v>
      </c>
      <c r="GU61" t="s">
        <v>796</v>
      </c>
      <c r="GV61" t="s">
        <v>796</v>
      </c>
      <c r="GW61" t="s">
        <v>796</v>
      </c>
      <c r="GX61" t="s">
        <v>796</v>
      </c>
      <c r="GY61" t="s">
        <v>796</v>
      </c>
      <c r="GZ61" t="s">
        <v>796</v>
      </c>
      <c r="HA61" t="s">
        <v>796</v>
      </c>
      <c r="HB61" t="s">
        <v>796</v>
      </c>
      <c r="HC61" t="s">
        <v>796</v>
      </c>
      <c r="HD61" t="s">
        <v>796</v>
      </c>
      <c r="HE61" t="s">
        <v>796</v>
      </c>
      <c r="HF61" t="s">
        <v>796</v>
      </c>
      <c r="HG61" t="s">
        <v>796</v>
      </c>
      <c r="HH61" t="s">
        <v>796</v>
      </c>
      <c r="HI61" t="s">
        <v>796</v>
      </c>
      <c r="HJ61" t="s">
        <v>796</v>
      </c>
      <c r="HK61" t="s">
        <v>796</v>
      </c>
      <c r="HL61" t="s">
        <v>796</v>
      </c>
      <c r="HM61" t="s">
        <v>796</v>
      </c>
      <c r="HN61" t="s">
        <v>796</v>
      </c>
      <c r="HO61" t="s">
        <v>796</v>
      </c>
      <c r="HP61" t="s">
        <v>796</v>
      </c>
      <c r="HQ61" t="s">
        <v>796</v>
      </c>
      <c r="HR61" t="s">
        <v>796</v>
      </c>
      <c r="HS61" t="s">
        <v>796</v>
      </c>
      <c r="HT61" t="s">
        <v>796</v>
      </c>
      <c r="HU61" t="s">
        <v>796</v>
      </c>
      <c r="HV61" t="s">
        <v>796</v>
      </c>
      <c r="HW61" t="s">
        <v>796</v>
      </c>
      <c r="HX61" t="s">
        <v>796</v>
      </c>
      <c r="HY61" t="s">
        <v>796</v>
      </c>
      <c r="HZ61" t="s">
        <v>796</v>
      </c>
      <c r="IA61" t="s">
        <v>796</v>
      </c>
      <c r="IB61" t="s">
        <v>796</v>
      </c>
      <c r="IC61" t="s">
        <v>796</v>
      </c>
      <c r="ID61" t="s">
        <v>796</v>
      </c>
      <c r="IE61" t="s">
        <v>796</v>
      </c>
      <c r="IF61" t="s">
        <v>796</v>
      </c>
      <c r="IG61" t="s">
        <v>796</v>
      </c>
      <c r="IH61" t="s">
        <v>796</v>
      </c>
      <c r="II61" t="s">
        <v>796</v>
      </c>
      <c r="IJ61" t="s">
        <v>796</v>
      </c>
      <c r="IK61" t="s">
        <v>796</v>
      </c>
      <c r="IL61" t="s">
        <v>796</v>
      </c>
      <c r="IM61" t="s">
        <v>796</v>
      </c>
      <c r="IN61" t="s">
        <v>796</v>
      </c>
      <c r="IO61" t="s">
        <v>796</v>
      </c>
      <c r="IP61" t="s">
        <v>796</v>
      </c>
      <c r="IQ61" t="s">
        <v>796</v>
      </c>
      <c r="IR61" t="s">
        <v>796</v>
      </c>
      <c r="IS61" t="s">
        <v>796</v>
      </c>
      <c r="IT61" t="s">
        <v>796</v>
      </c>
      <c r="IU61" t="s">
        <v>796</v>
      </c>
      <c r="IV61" t="s">
        <v>796</v>
      </c>
      <c r="IW61" t="s">
        <v>796</v>
      </c>
      <c r="IX61" t="s">
        <v>796</v>
      </c>
      <c r="IY61" t="s">
        <v>796</v>
      </c>
      <c r="IZ61" t="s">
        <v>796</v>
      </c>
      <c r="JA61" t="s">
        <v>796</v>
      </c>
      <c r="JB61" t="s">
        <v>796</v>
      </c>
      <c r="JC61" t="s">
        <v>796</v>
      </c>
      <c r="JD61" t="s">
        <v>796</v>
      </c>
      <c r="JE61" t="s">
        <v>796</v>
      </c>
      <c r="JF61" t="s">
        <v>796</v>
      </c>
      <c r="JG61" t="s">
        <v>796</v>
      </c>
      <c r="JH61" t="s">
        <v>796</v>
      </c>
      <c r="JI61" t="s">
        <v>796</v>
      </c>
      <c r="JJ61" t="s">
        <v>796</v>
      </c>
      <c r="JK61" t="s">
        <v>796</v>
      </c>
      <c r="JL61" t="s">
        <v>796</v>
      </c>
      <c r="JM61" t="s">
        <v>796</v>
      </c>
      <c r="JN61" t="s">
        <v>796</v>
      </c>
      <c r="JO61" t="s">
        <v>796</v>
      </c>
      <c r="JP61" t="s">
        <v>796</v>
      </c>
      <c r="JQ61" t="s">
        <v>796</v>
      </c>
      <c r="JR61" t="s">
        <v>796</v>
      </c>
      <c r="JS61" t="s">
        <v>796</v>
      </c>
      <c r="JT61" t="s">
        <v>796</v>
      </c>
      <c r="JU61" t="s">
        <v>796</v>
      </c>
      <c r="JV61" t="s">
        <v>796</v>
      </c>
      <c r="JW61" t="s">
        <v>796</v>
      </c>
      <c r="JX61" t="s">
        <v>796</v>
      </c>
      <c r="JY61" t="s">
        <v>796</v>
      </c>
      <c r="JZ61" t="s">
        <v>796</v>
      </c>
      <c r="KA61" t="s">
        <v>796</v>
      </c>
      <c r="KB61" t="s">
        <v>796</v>
      </c>
      <c r="KC61" t="s">
        <v>796</v>
      </c>
      <c r="KD61" t="s">
        <v>796</v>
      </c>
      <c r="KE61" t="s">
        <v>796</v>
      </c>
      <c r="KF61" t="s">
        <v>796</v>
      </c>
    </row>
    <row r="62" spans="1:292" x14ac:dyDescent="0.2">
      <c r="A62" t="s">
        <v>317</v>
      </c>
      <c r="B62" t="s">
        <v>7</v>
      </c>
      <c r="C62" t="s">
        <v>4</v>
      </c>
      <c r="D62" t="s">
        <v>8</v>
      </c>
      <c r="E62" s="30">
        <v>49</v>
      </c>
      <c r="F62" t="s">
        <v>20</v>
      </c>
      <c r="G62" t="s">
        <v>254</v>
      </c>
      <c r="H62" t="s">
        <v>40</v>
      </c>
      <c r="I62" t="s">
        <v>65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5</v>
      </c>
      <c r="Q62" t="s">
        <v>4</v>
      </c>
      <c r="R62" t="s">
        <v>4</v>
      </c>
      <c r="S62" t="s">
        <v>4</v>
      </c>
      <c r="T62" t="s">
        <v>3</v>
      </c>
      <c r="U62" t="s">
        <v>4</v>
      </c>
      <c r="V62" t="s">
        <v>5</v>
      </c>
      <c r="W62" t="s">
        <v>77</v>
      </c>
      <c r="X62" t="s">
        <v>78</v>
      </c>
      <c r="Y62" t="s">
        <v>5</v>
      </c>
      <c r="Z62" t="s">
        <v>70</v>
      </c>
      <c r="AA62" t="s">
        <v>4</v>
      </c>
      <c r="AB62" t="s">
        <v>4</v>
      </c>
      <c r="AC62" t="s">
        <v>4</v>
      </c>
      <c r="AD62" t="s">
        <v>4</v>
      </c>
      <c r="AE62" t="s">
        <v>4</v>
      </c>
      <c r="AF62" t="s">
        <v>5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4</v>
      </c>
      <c r="AP62" t="s">
        <v>4</v>
      </c>
      <c r="AQ62" t="s">
        <v>4</v>
      </c>
      <c r="AR62" t="s">
        <v>4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4</v>
      </c>
      <c r="BL62" t="s">
        <v>5</v>
      </c>
      <c r="BM62" t="s">
        <v>4</v>
      </c>
      <c r="BN62" t="s">
        <v>4</v>
      </c>
      <c r="BO62" t="s">
        <v>4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2</v>
      </c>
      <c r="CA62" t="s">
        <v>2</v>
      </c>
      <c r="CB62" t="s">
        <v>2</v>
      </c>
      <c r="CC62" t="s">
        <v>2</v>
      </c>
      <c r="CD62" t="s">
        <v>2</v>
      </c>
      <c r="CE62" t="s">
        <v>2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7</v>
      </c>
      <c r="CV62" t="s">
        <v>4</v>
      </c>
      <c r="CW62" s="30">
        <v>50</v>
      </c>
      <c r="CX62" t="s">
        <v>20</v>
      </c>
      <c r="CY62" t="s">
        <v>4</v>
      </c>
      <c r="CZ62" t="s">
        <v>4</v>
      </c>
      <c r="DA62" t="s">
        <v>4</v>
      </c>
      <c r="DB62" t="s">
        <v>4</v>
      </c>
      <c r="DC62" t="s">
        <v>4</v>
      </c>
      <c r="DD62" t="s">
        <v>4</v>
      </c>
      <c r="DE62" t="s">
        <v>5</v>
      </c>
      <c r="DF62" t="s">
        <v>4</v>
      </c>
      <c r="DG62" t="s">
        <v>4</v>
      </c>
      <c r="DH62" t="s">
        <v>4</v>
      </c>
      <c r="DI62" t="s">
        <v>3</v>
      </c>
      <c r="DJ62" t="s">
        <v>4</v>
      </c>
      <c r="DK62" t="s">
        <v>4</v>
      </c>
      <c r="DL62" t="s">
        <v>2</v>
      </c>
      <c r="DM62" t="s">
        <v>2</v>
      </c>
      <c r="DN62" t="s">
        <v>5</v>
      </c>
      <c r="DO62" t="s">
        <v>70</v>
      </c>
      <c r="DP62" t="s">
        <v>4</v>
      </c>
      <c r="DQ62" t="s">
        <v>4</v>
      </c>
      <c r="DR62" t="s">
        <v>4</v>
      </c>
      <c r="DS62" t="s">
        <v>4</v>
      </c>
      <c r="DT62" t="s">
        <v>4</v>
      </c>
      <c r="DU62" t="s">
        <v>5</v>
      </c>
      <c r="DV62" t="s">
        <v>4</v>
      </c>
      <c r="DW62" t="s">
        <v>4</v>
      </c>
      <c r="DX62" t="s">
        <v>4</v>
      </c>
      <c r="DY62" t="s">
        <v>4</v>
      </c>
      <c r="DZ62" t="s">
        <v>4</v>
      </c>
      <c r="EA62" t="s">
        <v>4</v>
      </c>
      <c r="EB62" t="s">
        <v>4</v>
      </c>
      <c r="EC62" t="s">
        <v>4</v>
      </c>
      <c r="ED62" t="s">
        <v>4</v>
      </c>
      <c r="EE62" t="s">
        <v>4</v>
      </c>
      <c r="EF62" t="s">
        <v>4</v>
      </c>
      <c r="EG62" t="s">
        <v>4</v>
      </c>
      <c r="EH62" t="s">
        <v>2</v>
      </c>
      <c r="EI62" t="s">
        <v>2</v>
      </c>
      <c r="EJ62" t="s">
        <v>2</v>
      </c>
      <c r="EK62" t="s">
        <v>2</v>
      </c>
      <c r="EL62" t="s">
        <v>2</v>
      </c>
      <c r="EM62" t="s">
        <v>2</v>
      </c>
      <c r="EN62" t="s">
        <v>2</v>
      </c>
      <c r="EO62" t="s">
        <v>2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5</v>
      </c>
      <c r="FA62" t="s">
        <v>5</v>
      </c>
      <c r="FB62" t="s">
        <v>4</v>
      </c>
      <c r="FC62" t="s">
        <v>4</v>
      </c>
      <c r="FD62" t="s">
        <v>4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796</v>
      </c>
      <c r="GO62" t="s">
        <v>796</v>
      </c>
      <c r="GP62" t="s">
        <v>796</v>
      </c>
      <c r="GQ62" t="s">
        <v>796</v>
      </c>
      <c r="GR62" t="s">
        <v>796</v>
      </c>
      <c r="GS62" t="s">
        <v>796</v>
      </c>
      <c r="GT62" t="s">
        <v>796</v>
      </c>
      <c r="GU62" t="s">
        <v>796</v>
      </c>
      <c r="GV62" t="s">
        <v>796</v>
      </c>
      <c r="GW62" t="s">
        <v>796</v>
      </c>
      <c r="GX62" t="s">
        <v>796</v>
      </c>
      <c r="GY62" t="s">
        <v>796</v>
      </c>
      <c r="GZ62" t="s">
        <v>796</v>
      </c>
      <c r="HA62" t="s">
        <v>796</v>
      </c>
      <c r="HB62" t="s">
        <v>796</v>
      </c>
      <c r="HC62" t="s">
        <v>796</v>
      </c>
      <c r="HD62" t="s">
        <v>796</v>
      </c>
      <c r="HE62" t="s">
        <v>796</v>
      </c>
      <c r="HF62" t="s">
        <v>796</v>
      </c>
      <c r="HG62" t="s">
        <v>796</v>
      </c>
      <c r="HH62" t="s">
        <v>796</v>
      </c>
      <c r="HI62" t="s">
        <v>796</v>
      </c>
      <c r="HJ62" t="s">
        <v>796</v>
      </c>
      <c r="HK62" t="s">
        <v>796</v>
      </c>
      <c r="HL62" t="s">
        <v>796</v>
      </c>
      <c r="HM62" t="s">
        <v>796</v>
      </c>
      <c r="HN62" t="s">
        <v>796</v>
      </c>
      <c r="HO62" t="s">
        <v>796</v>
      </c>
      <c r="HP62" t="s">
        <v>796</v>
      </c>
      <c r="HQ62" t="s">
        <v>796</v>
      </c>
      <c r="HR62" t="s">
        <v>796</v>
      </c>
      <c r="HS62" t="s">
        <v>796</v>
      </c>
      <c r="HT62" t="s">
        <v>796</v>
      </c>
      <c r="HU62" t="s">
        <v>796</v>
      </c>
      <c r="HV62" t="s">
        <v>796</v>
      </c>
      <c r="HW62" t="s">
        <v>796</v>
      </c>
      <c r="HX62" t="s">
        <v>796</v>
      </c>
      <c r="HY62" t="s">
        <v>796</v>
      </c>
      <c r="HZ62" t="s">
        <v>796</v>
      </c>
      <c r="IA62" t="s">
        <v>796</v>
      </c>
      <c r="IB62" t="s">
        <v>796</v>
      </c>
      <c r="IC62" t="s">
        <v>796</v>
      </c>
      <c r="ID62" t="s">
        <v>796</v>
      </c>
      <c r="IE62" t="s">
        <v>796</v>
      </c>
      <c r="IF62" t="s">
        <v>796</v>
      </c>
      <c r="IG62" t="s">
        <v>796</v>
      </c>
      <c r="IH62" t="s">
        <v>796</v>
      </c>
      <c r="II62" t="s">
        <v>796</v>
      </c>
      <c r="IJ62" t="s">
        <v>796</v>
      </c>
      <c r="IK62" t="s">
        <v>796</v>
      </c>
      <c r="IL62" t="s">
        <v>796</v>
      </c>
      <c r="IM62" t="s">
        <v>796</v>
      </c>
      <c r="IN62" t="s">
        <v>796</v>
      </c>
      <c r="IO62" t="s">
        <v>796</v>
      </c>
      <c r="IP62" t="s">
        <v>796</v>
      </c>
      <c r="IQ62" t="s">
        <v>796</v>
      </c>
      <c r="IR62" t="s">
        <v>796</v>
      </c>
      <c r="IS62" t="s">
        <v>796</v>
      </c>
      <c r="IT62" t="s">
        <v>796</v>
      </c>
      <c r="IU62" t="s">
        <v>796</v>
      </c>
      <c r="IV62" t="s">
        <v>796</v>
      </c>
      <c r="IW62" t="s">
        <v>796</v>
      </c>
      <c r="IX62" t="s">
        <v>796</v>
      </c>
      <c r="IY62" t="s">
        <v>796</v>
      </c>
      <c r="IZ62" t="s">
        <v>796</v>
      </c>
      <c r="JA62" t="s">
        <v>796</v>
      </c>
      <c r="JB62" t="s">
        <v>796</v>
      </c>
      <c r="JC62" t="s">
        <v>796</v>
      </c>
      <c r="JD62" t="s">
        <v>796</v>
      </c>
      <c r="JE62" t="s">
        <v>796</v>
      </c>
      <c r="JF62" t="s">
        <v>796</v>
      </c>
      <c r="JG62" t="s">
        <v>796</v>
      </c>
      <c r="JH62" t="s">
        <v>796</v>
      </c>
      <c r="JI62" t="s">
        <v>796</v>
      </c>
      <c r="JJ62" t="s">
        <v>796</v>
      </c>
      <c r="JK62" t="s">
        <v>796</v>
      </c>
      <c r="JL62" t="s">
        <v>796</v>
      </c>
      <c r="JM62" t="s">
        <v>796</v>
      </c>
      <c r="JN62" t="s">
        <v>796</v>
      </c>
      <c r="JO62" t="s">
        <v>796</v>
      </c>
      <c r="JP62" t="s">
        <v>796</v>
      </c>
      <c r="JQ62" t="s">
        <v>796</v>
      </c>
      <c r="JR62" t="s">
        <v>796</v>
      </c>
      <c r="JS62" t="s">
        <v>796</v>
      </c>
      <c r="JT62" t="s">
        <v>796</v>
      </c>
      <c r="JU62" t="s">
        <v>796</v>
      </c>
      <c r="JV62" t="s">
        <v>796</v>
      </c>
      <c r="JW62" t="s">
        <v>796</v>
      </c>
      <c r="JX62" t="s">
        <v>796</v>
      </c>
      <c r="JY62" t="s">
        <v>796</v>
      </c>
      <c r="JZ62" t="s">
        <v>796</v>
      </c>
      <c r="KA62" t="s">
        <v>796</v>
      </c>
      <c r="KB62" t="s">
        <v>796</v>
      </c>
      <c r="KC62" t="s">
        <v>796</v>
      </c>
      <c r="KD62" t="s">
        <v>796</v>
      </c>
      <c r="KE62" t="s">
        <v>796</v>
      </c>
      <c r="KF62" t="s">
        <v>796</v>
      </c>
    </row>
    <row r="63" spans="1:292" x14ac:dyDescent="0.2">
      <c r="A63" t="s">
        <v>318</v>
      </c>
      <c r="B63" t="s">
        <v>7</v>
      </c>
      <c r="C63" t="s">
        <v>4</v>
      </c>
      <c r="D63" t="s">
        <v>8</v>
      </c>
      <c r="E63" s="30">
        <v>48</v>
      </c>
      <c r="F63" t="s">
        <v>20</v>
      </c>
      <c r="G63" t="s">
        <v>10</v>
      </c>
      <c r="H63" t="s">
        <v>40</v>
      </c>
      <c r="I63" t="s">
        <v>65</v>
      </c>
      <c r="J63" t="s">
        <v>4</v>
      </c>
      <c r="K63" t="s">
        <v>4</v>
      </c>
      <c r="L63" t="s">
        <v>4</v>
      </c>
      <c r="M63" t="s">
        <v>4</v>
      </c>
      <c r="N63" t="s">
        <v>5</v>
      </c>
      <c r="O63" t="s">
        <v>4</v>
      </c>
      <c r="P63" t="s">
        <v>5</v>
      </c>
      <c r="Q63" t="s">
        <v>4</v>
      </c>
      <c r="R63" t="s">
        <v>4</v>
      </c>
      <c r="S63" t="s">
        <v>4</v>
      </c>
      <c r="T63" t="s">
        <v>3</v>
      </c>
      <c r="U63" t="s">
        <v>4</v>
      </c>
      <c r="V63" t="s">
        <v>5</v>
      </c>
      <c r="W63" t="s">
        <v>26</v>
      </c>
      <c r="X63" t="s">
        <v>27</v>
      </c>
      <c r="Y63" t="s">
        <v>5</v>
      </c>
      <c r="Z63" t="s">
        <v>6</v>
      </c>
      <c r="AA63" t="s">
        <v>4</v>
      </c>
      <c r="AB63" t="s">
        <v>4</v>
      </c>
      <c r="AC63" t="s">
        <v>4</v>
      </c>
      <c r="AD63" t="s">
        <v>4</v>
      </c>
      <c r="AE63" t="s">
        <v>5</v>
      </c>
      <c r="AF63" t="s">
        <v>4</v>
      </c>
      <c r="AG63" t="s">
        <v>5</v>
      </c>
      <c r="AH63" t="s">
        <v>5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4</v>
      </c>
      <c r="AP63" t="s">
        <v>4</v>
      </c>
      <c r="AQ63" t="s">
        <v>4</v>
      </c>
      <c r="AR63" t="s">
        <v>4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5</v>
      </c>
      <c r="BL63" t="s">
        <v>4</v>
      </c>
      <c r="BM63" t="s">
        <v>4</v>
      </c>
      <c r="BN63" t="s">
        <v>4</v>
      </c>
      <c r="BO63" t="s">
        <v>4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2</v>
      </c>
      <c r="CA63" t="s">
        <v>2</v>
      </c>
      <c r="CB63" t="s">
        <v>2</v>
      </c>
      <c r="CC63" t="s">
        <v>2</v>
      </c>
      <c r="CD63" t="s">
        <v>2</v>
      </c>
      <c r="CE63" t="s">
        <v>2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285</v>
      </c>
      <c r="CQ63" t="s">
        <v>4</v>
      </c>
      <c r="CR63" t="s">
        <v>4</v>
      </c>
      <c r="CS63" t="s">
        <v>4</v>
      </c>
      <c r="CT63" t="s">
        <v>4</v>
      </c>
      <c r="CU63" t="s">
        <v>7</v>
      </c>
      <c r="CV63" t="s">
        <v>4</v>
      </c>
      <c r="CW63" s="30">
        <v>49</v>
      </c>
      <c r="CX63" t="s">
        <v>20</v>
      </c>
      <c r="CY63" t="s">
        <v>4</v>
      </c>
      <c r="CZ63" t="s">
        <v>4</v>
      </c>
      <c r="DA63" t="s">
        <v>4</v>
      </c>
      <c r="DB63" t="s">
        <v>4</v>
      </c>
      <c r="DC63" t="s">
        <v>5</v>
      </c>
      <c r="DD63" t="s">
        <v>4</v>
      </c>
      <c r="DE63" t="s">
        <v>5</v>
      </c>
      <c r="DF63" t="s">
        <v>4</v>
      </c>
      <c r="DG63" t="s">
        <v>4</v>
      </c>
      <c r="DH63" t="s">
        <v>4</v>
      </c>
      <c r="DI63" t="s">
        <v>3</v>
      </c>
      <c r="DJ63" t="s">
        <v>4</v>
      </c>
      <c r="DK63" t="s">
        <v>4</v>
      </c>
      <c r="DL63" t="s">
        <v>2</v>
      </c>
      <c r="DM63" t="s">
        <v>2</v>
      </c>
      <c r="DN63" t="s">
        <v>5</v>
      </c>
      <c r="DO63" t="s">
        <v>523</v>
      </c>
      <c r="DP63" t="s">
        <v>4</v>
      </c>
      <c r="DQ63" t="s">
        <v>4</v>
      </c>
      <c r="DR63" t="s">
        <v>4</v>
      </c>
      <c r="DS63" t="s">
        <v>4</v>
      </c>
      <c r="DT63" t="s">
        <v>5</v>
      </c>
      <c r="DU63" t="s">
        <v>4</v>
      </c>
      <c r="DV63" t="s">
        <v>5</v>
      </c>
      <c r="DW63" t="s">
        <v>5</v>
      </c>
      <c r="DX63" t="s">
        <v>4</v>
      </c>
      <c r="DY63" t="s">
        <v>4</v>
      </c>
      <c r="DZ63" t="s">
        <v>4</v>
      </c>
      <c r="EA63" t="s">
        <v>4</v>
      </c>
      <c r="EB63" t="s">
        <v>4</v>
      </c>
      <c r="EC63" t="s">
        <v>4</v>
      </c>
      <c r="ED63" t="s">
        <v>4</v>
      </c>
      <c r="EE63" t="s">
        <v>4</v>
      </c>
      <c r="EF63" t="s">
        <v>4</v>
      </c>
      <c r="EG63" t="s">
        <v>4</v>
      </c>
      <c r="EH63" t="s">
        <v>2</v>
      </c>
      <c r="EI63" t="s">
        <v>2</v>
      </c>
      <c r="EJ63" t="s">
        <v>2</v>
      </c>
      <c r="EK63" t="s">
        <v>2</v>
      </c>
      <c r="EL63" t="s">
        <v>2</v>
      </c>
      <c r="EM63" t="s">
        <v>2</v>
      </c>
      <c r="EN63" t="s">
        <v>2</v>
      </c>
      <c r="EO63" t="s">
        <v>2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5</v>
      </c>
      <c r="FA63" t="s">
        <v>4</v>
      </c>
      <c r="FB63" t="s">
        <v>4</v>
      </c>
      <c r="FC63" t="s">
        <v>4</v>
      </c>
      <c r="FD63" t="s">
        <v>4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D63" t="s">
        <v>2</v>
      </c>
      <c r="GE63" t="s">
        <v>123</v>
      </c>
      <c r="GF63" t="s">
        <v>4</v>
      </c>
      <c r="GG63" t="s">
        <v>4</v>
      </c>
      <c r="GH63" t="s">
        <v>4</v>
      </c>
      <c r="GI63" t="s">
        <v>4</v>
      </c>
      <c r="GJ63" t="s">
        <v>4</v>
      </c>
      <c r="GK63" t="s">
        <v>4</v>
      </c>
      <c r="GL63" t="s">
        <v>4</v>
      </c>
      <c r="GM63" t="s">
        <v>4</v>
      </c>
      <c r="GN63" t="s">
        <v>796</v>
      </c>
      <c r="GO63" t="s">
        <v>796</v>
      </c>
      <c r="GP63" t="s">
        <v>796</v>
      </c>
      <c r="GQ63" t="s">
        <v>796</v>
      </c>
      <c r="GR63" t="s">
        <v>796</v>
      </c>
      <c r="GS63" t="s">
        <v>796</v>
      </c>
      <c r="GT63" t="s">
        <v>796</v>
      </c>
      <c r="GU63" t="s">
        <v>796</v>
      </c>
      <c r="GV63" t="s">
        <v>796</v>
      </c>
      <c r="GW63" t="s">
        <v>796</v>
      </c>
      <c r="GX63" t="s">
        <v>796</v>
      </c>
      <c r="GY63" t="s">
        <v>796</v>
      </c>
      <c r="GZ63" t="s">
        <v>796</v>
      </c>
      <c r="HA63" t="s">
        <v>796</v>
      </c>
      <c r="HB63" t="s">
        <v>796</v>
      </c>
      <c r="HC63" t="s">
        <v>796</v>
      </c>
      <c r="HD63" t="s">
        <v>796</v>
      </c>
      <c r="HE63" t="s">
        <v>796</v>
      </c>
      <c r="HF63" t="s">
        <v>796</v>
      </c>
      <c r="HG63" t="s">
        <v>796</v>
      </c>
      <c r="HH63" t="s">
        <v>796</v>
      </c>
      <c r="HI63" t="s">
        <v>796</v>
      </c>
      <c r="HJ63" t="s">
        <v>796</v>
      </c>
      <c r="HK63" t="s">
        <v>796</v>
      </c>
      <c r="HL63" t="s">
        <v>796</v>
      </c>
      <c r="HM63" t="s">
        <v>796</v>
      </c>
      <c r="HN63" t="s">
        <v>796</v>
      </c>
      <c r="HO63" t="s">
        <v>796</v>
      </c>
      <c r="HP63" t="s">
        <v>796</v>
      </c>
      <c r="HQ63" t="s">
        <v>796</v>
      </c>
      <c r="HR63" t="s">
        <v>796</v>
      </c>
      <c r="HS63" t="s">
        <v>796</v>
      </c>
      <c r="HT63" t="s">
        <v>796</v>
      </c>
      <c r="HU63" t="s">
        <v>796</v>
      </c>
      <c r="HV63" t="s">
        <v>796</v>
      </c>
      <c r="HW63" t="s">
        <v>796</v>
      </c>
      <c r="HX63" t="s">
        <v>796</v>
      </c>
      <c r="HY63" t="s">
        <v>796</v>
      </c>
      <c r="HZ63" t="s">
        <v>796</v>
      </c>
      <c r="IA63" t="s">
        <v>796</v>
      </c>
      <c r="IB63" t="s">
        <v>796</v>
      </c>
      <c r="IC63" t="s">
        <v>796</v>
      </c>
      <c r="ID63" t="s">
        <v>796</v>
      </c>
      <c r="IE63" t="s">
        <v>796</v>
      </c>
      <c r="IF63" t="s">
        <v>796</v>
      </c>
      <c r="IG63" t="s">
        <v>796</v>
      </c>
      <c r="IH63" t="s">
        <v>796</v>
      </c>
      <c r="II63" t="s">
        <v>796</v>
      </c>
      <c r="IJ63" t="s">
        <v>796</v>
      </c>
      <c r="IK63" t="s">
        <v>796</v>
      </c>
      <c r="IL63" t="s">
        <v>796</v>
      </c>
      <c r="IM63" t="s">
        <v>796</v>
      </c>
      <c r="IN63" t="s">
        <v>796</v>
      </c>
      <c r="IO63" t="s">
        <v>796</v>
      </c>
      <c r="IP63" t="s">
        <v>796</v>
      </c>
      <c r="IQ63" t="s">
        <v>796</v>
      </c>
      <c r="IR63" t="s">
        <v>796</v>
      </c>
      <c r="IS63" t="s">
        <v>796</v>
      </c>
      <c r="IT63" t="s">
        <v>796</v>
      </c>
      <c r="IU63" t="s">
        <v>796</v>
      </c>
      <c r="IV63" t="s">
        <v>796</v>
      </c>
      <c r="IW63" t="s">
        <v>796</v>
      </c>
      <c r="IX63" t="s">
        <v>796</v>
      </c>
      <c r="IY63" t="s">
        <v>796</v>
      </c>
      <c r="IZ63" t="s">
        <v>796</v>
      </c>
      <c r="JA63" t="s">
        <v>796</v>
      </c>
      <c r="JB63" t="s">
        <v>796</v>
      </c>
      <c r="JC63" t="s">
        <v>796</v>
      </c>
      <c r="JD63" t="s">
        <v>796</v>
      </c>
      <c r="JE63" t="s">
        <v>796</v>
      </c>
      <c r="JF63" t="s">
        <v>796</v>
      </c>
      <c r="JG63" t="s">
        <v>796</v>
      </c>
      <c r="JH63" t="s">
        <v>796</v>
      </c>
      <c r="JI63" t="s">
        <v>796</v>
      </c>
      <c r="JJ63" t="s">
        <v>796</v>
      </c>
      <c r="JK63" t="s">
        <v>796</v>
      </c>
      <c r="JL63" t="s">
        <v>796</v>
      </c>
      <c r="JM63" t="s">
        <v>796</v>
      </c>
      <c r="JN63" t="s">
        <v>796</v>
      </c>
      <c r="JO63" t="s">
        <v>796</v>
      </c>
      <c r="JP63" t="s">
        <v>796</v>
      </c>
      <c r="JQ63" t="s">
        <v>796</v>
      </c>
      <c r="JR63" t="s">
        <v>796</v>
      </c>
      <c r="JS63" t="s">
        <v>796</v>
      </c>
      <c r="JT63" t="s">
        <v>796</v>
      </c>
      <c r="JU63" t="s">
        <v>796</v>
      </c>
      <c r="JV63" t="s">
        <v>796</v>
      </c>
      <c r="JW63" t="s">
        <v>796</v>
      </c>
      <c r="JX63" t="s">
        <v>796</v>
      </c>
      <c r="JY63" t="s">
        <v>796</v>
      </c>
      <c r="JZ63" t="s">
        <v>796</v>
      </c>
      <c r="KA63" t="s">
        <v>796</v>
      </c>
      <c r="KB63" t="s">
        <v>796</v>
      </c>
      <c r="KC63" t="s">
        <v>796</v>
      </c>
      <c r="KD63" t="s">
        <v>796</v>
      </c>
      <c r="KE63" t="s">
        <v>796</v>
      </c>
      <c r="KF63" t="s">
        <v>796</v>
      </c>
    </row>
    <row r="64" spans="1:292" x14ac:dyDescent="0.2">
      <c r="A64" t="s">
        <v>319</v>
      </c>
      <c r="B64" t="s">
        <v>7</v>
      </c>
      <c r="C64" t="s">
        <v>4</v>
      </c>
      <c r="D64" t="s">
        <v>19</v>
      </c>
      <c r="E64" s="30">
        <v>45</v>
      </c>
      <c r="F64" t="s">
        <v>155</v>
      </c>
      <c r="G64" t="s">
        <v>10</v>
      </c>
      <c r="H64" t="s">
        <v>11</v>
      </c>
      <c r="I64" t="s">
        <v>65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5</v>
      </c>
      <c r="Q64" t="s">
        <v>4</v>
      </c>
      <c r="R64" t="s">
        <v>4</v>
      </c>
      <c r="S64" t="s">
        <v>4</v>
      </c>
      <c r="T64" t="s">
        <v>67</v>
      </c>
      <c r="U64" t="s">
        <v>4</v>
      </c>
      <c r="V64" t="s">
        <v>4</v>
      </c>
      <c r="W64" t="s">
        <v>17</v>
      </c>
      <c r="X64" t="s">
        <v>2</v>
      </c>
      <c r="Y64" t="s">
        <v>5</v>
      </c>
      <c r="Z64" t="s">
        <v>70</v>
      </c>
      <c r="AA64" t="s">
        <v>4</v>
      </c>
      <c r="AB64" t="s">
        <v>4</v>
      </c>
      <c r="AC64" t="s">
        <v>5</v>
      </c>
      <c r="AD64" t="s">
        <v>5</v>
      </c>
      <c r="AE64" t="s">
        <v>5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5</v>
      </c>
      <c r="AL64" t="s">
        <v>4</v>
      </c>
      <c r="AM64" t="s">
        <v>4</v>
      </c>
      <c r="AN64" t="s">
        <v>4</v>
      </c>
      <c r="AO64" t="s">
        <v>4</v>
      </c>
      <c r="AP64" t="s">
        <v>4</v>
      </c>
      <c r="AQ64" t="s">
        <v>5</v>
      </c>
      <c r="AR64" t="s">
        <v>4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5</v>
      </c>
      <c r="BL64" t="s">
        <v>5</v>
      </c>
      <c r="BM64" t="s">
        <v>5</v>
      </c>
      <c r="BN64" t="s">
        <v>4</v>
      </c>
      <c r="BO64" t="s">
        <v>4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2</v>
      </c>
      <c r="CA64" t="s">
        <v>2</v>
      </c>
      <c r="CB64" t="s">
        <v>2</v>
      </c>
      <c r="CC64" t="s">
        <v>2</v>
      </c>
      <c r="CD64" t="s">
        <v>2</v>
      </c>
      <c r="CE64" t="s">
        <v>2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7</v>
      </c>
      <c r="CV64" t="s">
        <v>4</v>
      </c>
      <c r="CW64" s="30">
        <v>46</v>
      </c>
      <c r="CX64" t="s">
        <v>155</v>
      </c>
      <c r="CY64" t="s">
        <v>4</v>
      </c>
      <c r="CZ64" t="s">
        <v>4</v>
      </c>
      <c r="DA64" t="s">
        <v>4</v>
      </c>
      <c r="DB64" t="s">
        <v>4</v>
      </c>
      <c r="DC64" t="s">
        <v>4</v>
      </c>
      <c r="DD64" t="s">
        <v>4</v>
      </c>
      <c r="DE64" t="s">
        <v>5</v>
      </c>
      <c r="DF64" t="s">
        <v>4</v>
      </c>
      <c r="DG64" t="s">
        <v>4</v>
      </c>
      <c r="DH64" t="s">
        <v>4</v>
      </c>
      <c r="DI64" t="s">
        <v>67</v>
      </c>
      <c r="DJ64" t="s">
        <v>4</v>
      </c>
      <c r="DK64" t="s">
        <v>4</v>
      </c>
      <c r="DL64" t="s">
        <v>2</v>
      </c>
      <c r="DM64" t="s">
        <v>2</v>
      </c>
      <c r="DN64" t="s">
        <v>5</v>
      </c>
      <c r="DO64" t="s">
        <v>70</v>
      </c>
      <c r="DP64" t="s">
        <v>4</v>
      </c>
      <c r="DQ64" t="s">
        <v>4</v>
      </c>
      <c r="DR64" t="s">
        <v>5</v>
      </c>
      <c r="DS64" t="s">
        <v>5</v>
      </c>
      <c r="DT64" t="s">
        <v>5</v>
      </c>
      <c r="DU64" t="s">
        <v>4</v>
      </c>
      <c r="DV64" t="s">
        <v>4</v>
      </c>
      <c r="DW64" t="s">
        <v>4</v>
      </c>
      <c r="DX64" t="s">
        <v>4</v>
      </c>
      <c r="DY64" t="s">
        <v>4</v>
      </c>
      <c r="DZ64" t="s">
        <v>5</v>
      </c>
      <c r="EA64" t="s">
        <v>4</v>
      </c>
      <c r="EB64" t="s">
        <v>4</v>
      </c>
      <c r="EC64" t="s">
        <v>4</v>
      </c>
      <c r="ED64" t="s">
        <v>4</v>
      </c>
      <c r="EE64" t="s">
        <v>4</v>
      </c>
      <c r="EF64" t="s">
        <v>5</v>
      </c>
      <c r="EG64" t="s">
        <v>4</v>
      </c>
      <c r="EH64" t="s">
        <v>2</v>
      </c>
      <c r="EI64" t="s">
        <v>2</v>
      </c>
      <c r="EJ64" t="s">
        <v>2</v>
      </c>
      <c r="EK64" t="s">
        <v>2</v>
      </c>
      <c r="EL64" t="s">
        <v>2</v>
      </c>
      <c r="EM64" t="s">
        <v>2</v>
      </c>
      <c r="EN64" t="s">
        <v>2</v>
      </c>
      <c r="EO64" t="s">
        <v>2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5</v>
      </c>
      <c r="FA64" t="s">
        <v>5</v>
      </c>
      <c r="FB64" t="s">
        <v>5</v>
      </c>
      <c r="FC64" t="s">
        <v>4</v>
      </c>
      <c r="FD64" t="s">
        <v>4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2</v>
      </c>
      <c r="GN64" t="s">
        <v>796</v>
      </c>
      <c r="GO64" t="s">
        <v>796</v>
      </c>
      <c r="GP64" t="s">
        <v>796</v>
      </c>
      <c r="GQ64" t="s">
        <v>796</v>
      </c>
      <c r="GR64" t="s">
        <v>796</v>
      </c>
      <c r="GS64" t="s">
        <v>796</v>
      </c>
      <c r="GT64" t="s">
        <v>796</v>
      </c>
      <c r="GU64" t="s">
        <v>796</v>
      </c>
      <c r="GV64" t="s">
        <v>796</v>
      </c>
      <c r="GW64" t="s">
        <v>796</v>
      </c>
      <c r="GX64" t="s">
        <v>796</v>
      </c>
      <c r="GY64" t="s">
        <v>796</v>
      </c>
      <c r="GZ64" t="s">
        <v>796</v>
      </c>
      <c r="HA64" t="s">
        <v>796</v>
      </c>
      <c r="HB64" t="s">
        <v>796</v>
      </c>
      <c r="HC64" t="s">
        <v>796</v>
      </c>
      <c r="HD64" t="s">
        <v>796</v>
      </c>
      <c r="HE64" t="s">
        <v>796</v>
      </c>
      <c r="HF64" t="s">
        <v>796</v>
      </c>
      <c r="HG64" t="s">
        <v>796</v>
      </c>
      <c r="HH64" t="s">
        <v>796</v>
      </c>
      <c r="HI64" t="s">
        <v>796</v>
      </c>
      <c r="HJ64" t="s">
        <v>796</v>
      </c>
      <c r="HK64" t="s">
        <v>796</v>
      </c>
      <c r="HL64" t="s">
        <v>796</v>
      </c>
      <c r="HM64" t="s">
        <v>796</v>
      </c>
      <c r="HN64" t="s">
        <v>796</v>
      </c>
      <c r="HO64" t="s">
        <v>796</v>
      </c>
      <c r="HP64" t="s">
        <v>796</v>
      </c>
      <c r="HQ64" t="s">
        <v>796</v>
      </c>
      <c r="HR64" t="s">
        <v>796</v>
      </c>
      <c r="HS64" t="s">
        <v>796</v>
      </c>
      <c r="HT64" t="s">
        <v>796</v>
      </c>
      <c r="HU64" t="s">
        <v>796</v>
      </c>
      <c r="HV64" t="s">
        <v>796</v>
      </c>
      <c r="HW64" t="s">
        <v>796</v>
      </c>
      <c r="HX64" t="s">
        <v>796</v>
      </c>
      <c r="HY64" t="s">
        <v>796</v>
      </c>
      <c r="HZ64" t="s">
        <v>796</v>
      </c>
      <c r="IA64" t="s">
        <v>796</v>
      </c>
      <c r="IB64" t="s">
        <v>796</v>
      </c>
      <c r="IC64" t="s">
        <v>796</v>
      </c>
      <c r="ID64" t="s">
        <v>796</v>
      </c>
      <c r="IE64" t="s">
        <v>796</v>
      </c>
      <c r="IF64" t="s">
        <v>796</v>
      </c>
      <c r="IG64" t="s">
        <v>796</v>
      </c>
      <c r="IH64" t="s">
        <v>796</v>
      </c>
      <c r="II64" t="s">
        <v>796</v>
      </c>
      <c r="IJ64" t="s">
        <v>796</v>
      </c>
      <c r="IK64" t="s">
        <v>796</v>
      </c>
      <c r="IL64" t="s">
        <v>796</v>
      </c>
      <c r="IM64" t="s">
        <v>796</v>
      </c>
      <c r="IN64" t="s">
        <v>796</v>
      </c>
      <c r="IO64" t="s">
        <v>796</v>
      </c>
      <c r="IP64" t="s">
        <v>796</v>
      </c>
      <c r="IQ64" t="s">
        <v>796</v>
      </c>
      <c r="IR64" t="s">
        <v>796</v>
      </c>
      <c r="IS64" t="s">
        <v>796</v>
      </c>
      <c r="IT64" t="s">
        <v>796</v>
      </c>
      <c r="IU64" t="s">
        <v>796</v>
      </c>
      <c r="IV64" t="s">
        <v>796</v>
      </c>
      <c r="IW64" t="s">
        <v>796</v>
      </c>
      <c r="IX64" t="s">
        <v>796</v>
      </c>
      <c r="IY64" t="s">
        <v>796</v>
      </c>
      <c r="IZ64" t="s">
        <v>796</v>
      </c>
      <c r="JA64" t="s">
        <v>796</v>
      </c>
      <c r="JB64" t="s">
        <v>796</v>
      </c>
      <c r="JC64" t="s">
        <v>796</v>
      </c>
      <c r="JD64" t="s">
        <v>796</v>
      </c>
      <c r="JE64" t="s">
        <v>796</v>
      </c>
      <c r="JF64" t="s">
        <v>796</v>
      </c>
      <c r="JG64" t="s">
        <v>796</v>
      </c>
      <c r="JH64" t="s">
        <v>796</v>
      </c>
      <c r="JI64" t="s">
        <v>796</v>
      </c>
      <c r="JJ64" t="s">
        <v>796</v>
      </c>
      <c r="JK64" t="s">
        <v>796</v>
      </c>
      <c r="JL64" t="s">
        <v>796</v>
      </c>
      <c r="JM64" t="s">
        <v>796</v>
      </c>
      <c r="JN64" t="s">
        <v>796</v>
      </c>
      <c r="JO64" t="s">
        <v>796</v>
      </c>
      <c r="JP64" t="s">
        <v>796</v>
      </c>
      <c r="JQ64" t="s">
        <v>796</v>
      </c>
      <c r="JR64" t="s">
        <v>796</v>
      </c>
      <c r="JS64" t="s">
        <v>796</v>
      </c>
      <c r="JT64" t="s">
        <v>796</v>
      </c>
      <c r="JU64" t="s">
        <v>796</v>
      </c>
      <c r="JV64" t="s">
        <v>796</v>
      </c>
      <c r="JW64" t="s">
        <v>796</v>
      </c>
      <c r="JX64" t="s">
        <v>796</v>
      </c>
      <c r="JY64" t="s">
        <v>796</v>
      </c>
      <c r="JZ64" t="s">
        <v>796</v>
      </c>
      <c r="KA64" t="s">
        <v>796</v>
      </c>
      <c r="KB64" t="s">
        <v>796</v>
      </c>
      <c r="KC64" t="s">
        <v>796</v>
      </c>
      <c r="KD64" t="s">
        <v>796</v>
      </c>
      <c r="KE64" t="s">
        <v>796</v>
      </c>
      <c r="KF64" t="s">
        <v>796</v>
      </c>
    </row>
    <row r="65" spans="1:292" x14ac:dyDescent="0.2">
      <c r="A65" t="s">
        <v>320</v>
      </c>
      <c r="B65" t="s">
        <v>7</v>
      </c>
      <c r="C65" t="s">
        <v>4</v>
      </c>
      <c r="D65" t="s">
        <v>19</v>
      </c>
      <c r="E65" s="30">
        <v>51</v>
      </c>
      <c r="F65" t="s">
        <v>20</v>
      </c>
      <c r="G65" t="s">
        <v>10</v>
      </c>
      <c r="H65" t="s">
        <v>40</v>
      </c>
      <c r="I65" t="s">
        <v>65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5</v>
      </c>
      <c r="Q65" t="s">
        <v>4</v>
      </c>
      <c r="R65" t="s">
        <v>4</v>
      </c>
      <c r="S65" t="s">
        <v>4</v>
      </c>
      <c r="T65" t="s">
        <v>3</v>
      </c>
      <c r="U65" t="s">
        <v>4</v>
      </c>
      <c r="V65" t="s">
        <v>4</v>
      </c>
      <c r="W65" t="s">
        <v>17</v>
      </c>
      <c r="X65" t="s">
        <v>2</v>
      </c>
      <c r="Y65" t="s">
        <v>5</v>
      </c>
      <c r="Z65" t="s">
        <v>70</v>
      </c>
      <c r="AA65" t="s">
        <v>4</v>
      </c>
      <c r="AB65" t="s">
        <v>4</v>
      </c>
      <c r="AC65" t="s">
        <v>4</v>
      </c>
      <c r="AD65" t="s">
        <v>4</v>
      </c>
      <c r="AE65" t="s">
        <v>5</v>
      </c>
      <c r="AF65" t="s">
        <v>4</v>
      </c>
      <c r="AG65" t="s">
        <v>5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4</v>
      </c>
      <c r="AP65" t="s">
        <v>4</v>
      </c>
      <c r="AQ65" t="s">
        <v>4</v>
      </c>
      <c r="AR65" t="s">
        <v>4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4</v>
      </c>
      <c r="BL65" t="s">
        <v>4</v>
      </c>
      <c r="BM65" t="s">
        <v>5</v>
      </c>
      <c r="BN65" t="s">
        <v>4</v>
      </c>
      <c r="BO65" t="s">
        <v>4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2</v>
      </c>
      <c r="CA65" t="s">
        <v>2</v>
      </c>
      <c r="CB65" t="s">
        <v>2</v>
      </c>
      <c r="CC65" t="s">
        <v>2</v>
      </c>
      <c r="CD65" t="s">
        <v>2</v>
      </c>
      <c r="CE65" t="s">
        <v>2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7</v>
      </c>
      <c r="CV65" t="s">
        <v>4</v>
      </c>
      <c r="CW65" s="30">
        <v>53</v>
      </c>
      <c r="CX65" t="s">
        <v>20</v>
      </c>
      <c r="CY65" t="s">
        <v>4</v>
      </c>
      <c r="CZ65" t="s">
        <v>4</v>
      </c>
      <c r="DA65" t="s">
        <v>4</v>
      </c>
      <c r="DB65" t="s">
        <v>4</v>
      </c>
      <c r="DC65" t="s">
        <v>4</v>
      </c>
      <c r="DD65" t="s">
        <v>4</v>
      </c>
      <c r="DE65" t="s">
        <v>5</v>
      </c>
      <c r="DF65" t="s">
        <v>4</v>
      </c>
      <c r="DG65" t="s">
        <v>4</v>
      </c>
      <c r="DH65" t="s">
        <v>4</v>
      </c>
      <c r="DI65" t="s">
        <v>3</v>
      </c>
      <c r="DJ65" t="s">
        <v>4</v>
      </c>
      <c r="DK65" t="s">
        <v>4</v>
      </c>
      <c r="DL65" t="s">
        <v>2</v>
      </c>
      <c r="DM65" t="s">
        <v>2</v>
      </c>
      <c r="DN65" t="s">
        <v>5</v>
      </c>
      <c r="DO65" t="s">
        <v>70</v>
      </c>
      <c r="DP65" t="s">
        <v>4</v>
      </c>
      <c r="DQ65" t="s">
        <v>4</v>
      </c>
      <c r="DR65" t="s">
        <v>4</v>
      </c>
      <c r="DS65" t="s">
        <v>4</v>
      </c>
      <c r="DT65" t="s">
        <v>5</v>
      </c>
      <c r="DU65" t="s">
        <v>4</v>
      </c>
      <c r="DV65" t="s">
        <v>5</v>
      </c>
      <c r="DW65" t="s">
        <v>4</v>
      </c>
      <c r="DX65" t="s">
        <v>4</v>
      </c>
      <c r="DY65" t="s">
        <v>4</v>
      </c>
      <c r="DZ65" t="s">
        <v>4</v>
      </c>
      <c r="EA65" t="s">
        <v>4</v>
      </c>
      <c r="EB65" t="s">
        <v>4</v>
      </c>
      <c r="EC65" t="s">
        <v>4</v>
      </c>
      <c r="ED65" t="s">
        <v>4</v>
      </c>
      <c r="EE65" t="s">
        <v>4</v>
      </c>
      <c r="EF65" t="s">
        <v>4</v>
      </c>
      <c r="EG65" t="s">
        <v>4</v>
      </c>
      <c r="EH65" t="s">
        <v>2</v>
      </c>
      <c r="EI65" t="s">
        <v>2</v>
      </c>
      <c r="EJ65" t="s">
        <v>2</v>
      </c>
      <c r="EK65" t="s">
        <v>2</v>
      </c>
      <c r="EL65" t="s">
        <v>2</v>
      </c>
      <c r="EM65" t="s">
        <v>2</v>
      </c>
      <c r="EN65" t="s">
        <v>2</v>
      </c>
      <c r="EO65" t="s">
        <v>2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4</v>
      </c>
      <c r="FA65" t="s">
        <v>4</v>
      </c>
      <c r="FB65" t="s">
        <v>5</v>
      </c>
      <c r="FC65" t="s">
        <v>4</v>
      </c>
      <c r="FD65" t="s">
        <v>4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796</v>
      </c>
      <c r="GO65" t="s">
        <v>796</v>
      </c>
      <c r="GP65" t="s">
        <v>796</v>
      </c>
      <c r="GQ65" t="s">
        <v>796</v>
      </c>
      <c r="GR65" t="s">
        <v>796</v>
      </c>
      <c r="GS65" t="s">
        <v>796</v>
      </c>
      <c r="GT65" t="s">
        <v>796</v>
      </c>
      <c r="GU65" t="s">
        <v>796</v>
      </c>
      <c r="GV65" t="s">
        <v>796</v>
      </c>
      <c r="GW65" t="s">
        <v>796</v>
      </c>
      <c r="GX65" t="s">
        <v>796</v>
      </c>
      <c r="GY65" t="s">
        <v>796</v>
      </c>
      <c r="GZ65" t="s">
        <v>796</v>
      </c>
      <c r="HA65" t="s">
        <v>796</v>
      </c>
      <c r="HB65" t="s">
        <v>796</v>
      </c>
      <c r="HC65" t="s">
        <v>796</v>
      </c>
      <c r="HD65" t="s">
        <v>796</v>
      </c>
      <c r="HE65" t="s">
        <v>796</v>
      </c>
      <c r="HF65" t="s">
        <v>796</v>
      </c>
      <c r="HG65" t="s">
        <v>796</v>
      </c>
      <c r="HH65" t="s">
        <v>796</v>
      </c>
      <c r="HI65" t="s">
        <v>796</v>
      </c>
      <c r="HJ65" t="s">
        <v>796</v>
      </c>
      <c r="HK65" t="s">
        <v>796</v>
      </c>
      <c r="HL65" t="s">
        <v>796</v>
      </c>
      <c r="HM65" t="s">
        <v>796</v>
      </c>
      <c r="HN65" t="s">
        <v>796</v>
      </c>
      <c r="HO65" t="s">
        <v>796</v>
      </c>
      <c r="HP65" t="s">
        <v>796</v>
      </c>
      <c r="HQ65" t="s">
        <v>796</v>
      </c>
      <c r="HR65" t="s">
        <v>796</v>
      </c>
      <c r="HS65" t="s">
        <v>796</v>
      </c>
      <c r="HT65" t="s">
        <v>796</v>
      </c>
      <c r="HU65" t="s">
        <v>796</v>
      </c>
      <c r="HV65" t="s">
        <v>796</v>
      </c>
      <c r="HW65" t="s">
        <v>796</v>
      </c>
      <c r="HX65" t="s">
        <v>796</v>
      </c>
      <c r="HY65" t="s">
        <v>796</v>
      </c>
      <c r="HZ65" t="s">
        <v>796</v>
      </c>
      <c r="IA65" t="s">
        <v>796</v>
      </c>
      <c r="IB65" t="s">
        <v>796</v>
      </c>
      <c r="IC65" t="s">
        <v>796</v>
      </c>
      <c r="ID65" t="s">
        <v>796</v>
      </c>
      <c r="IE65" t="s">
        <v>796</v>
      </c>
      <c r="IF65" t="s">
        <v>796</v>
      </c>
      <c r="IG65" t="s">
        <v>796</v>
      </c>
      <c r="IH65" t="s">
        <v>796</v>
      </c>
      <c r="II65" t="s">
        <v>796</v>
      </c>
      <c r="IJ65" t="s">
        <v>796</v>
      </c>
      <c r="IK65" t="s">
        <v>796</v>
      </c>
      <c r="IL65" t="s">
        <v>796</v>
      </c>
      <c r="IM65" t="s">
        <v>796</v>
      </c>
      <c r="IN65" t="s">
        <v>796</v>
      </c>
      <c r="IO65" t="s">
        <v>796</v>
      </c>
      <c r="IP65" t="s">
        <v>796</v>
      </c>
      <c r="IQ65" t="s">
        <v>796</v>
      </c>
      <c r="IR65" t="s">
        <v>796</v>
      </c>
      <c r="IS65" t="s">
        <v>796</v>
      </c>
      <c r="IT65" t="s">
        <v>796</v>
      </c>
      <c r="IU65" t="s">
        <v>796</v>
      </c>
      <c r="IV65" t="s">
        <v>796</v>
      </c>
      <c r="IW65" t="s">
        <v>796</v>
      </c>
      <c r="IX65" t="s">
        <v>796</v>
      </c>
      <c r="IY65" t="s">
        <v>796</v>
      </c>
      <c r="IZ65" t="s">
        <v>796</v>
      </c>
      <c r="JA65" t="s">
        <v>796</v>
      </c>
      <c r="JB65" t="s">
        <v>796</v>
      </c>
      <c r="JC65" t="s">
        <v>796</v>
      </c>
      <c r="JD65" t="s">
        <v>796</v>
      </c>
      <c r="JE65" t="s">
        <v>796</v>
      </c>
      <c r="JF65" t="s">
        <v>796</v>
      </c>
      <c r="JG65" t="s">
        <v>796</v>
      </c>
      <c r="JH65" t="s">
        <v>796</v>
      </c>
      <c r="JI65" t="s">
        <v>796</v>
      </c>
      <c r="JJ65" t="s">
        <v>796</v>
      </c>
      <c r="JK65" t="s">
        <v>796</v>
      </c>
      <c r="JL65" t="s">
        <v>796</v>
      </c>
      <c r="JM65" t="s">
        <v>796</v>
      </c>
      <c r="JN65" t="s">
        <v>796</v>
      </c>
      <c r="JO65" t="s">
        <v>796</v>
      </c>
      <c r="JP65" t="s">
        <v>796</v>
      </c>
      <c r="JQ65" t="s">
        <v>796</v>
      </c>
      <c r="JR65" t="s">
        <v>796</v>
      </c>
      <c r="JS65" t="s">
        <v>796</v>
      </c>
      <c r="JT65" t="s">
        <v>796</v>
      </c>
      <c r="JU65" t="s">
        <v>796</v>
      </c>
      <c r="JV65" t="s">
        <v>796</v>
      </c>
      <c r="JW65" t="s">
        <v>796</v>
      </c>
      <c r="JX65" t="s">
        <v>796</v>
      </c>
      <c r="JY65" t="s">
        <v>796</v>
      </c>
      <c r="JZ65" t="s">
        <v>796</v>
      </c>
      <c r="KA65" t="s">
        <v>796</v>
      </c>
      <c r="KB65" t="s">
        <v>796</v>
      </c>
      <c r="KC65" t="s">
        <v>796</v>
      </c>
      <c r="KD65" t="s">
        <v>796</v>
      </c>
      <c r="KE65" t="s">
        <v>796</v>
      </c>
      <c r="KF65" t="s">
        <v>796</v>
      </c>
    </row>
    <row r="66" spans="1:292" x14ac:dyDescent="0.2">
      <c r="A66" t="s">
        <v>321</v>
      </c>
      <c r="B66" t="s">
        <v>7</v>
      </c>
      <c r="C66" t="s">
        <v>4</v>
      </c>
      <c r="D66" t="s">
        <v>8</v>
      </c>
      <c r="E66" s="30">
        <v>64</v>
      </c>
      <c r="F66" t="s">
        <v>20</v>
      </c>
      <c r="G66" t="s">
        <v>10</v>
      </c>
      <c r="H66" t="s">
        <v>11</v>
      </c>
      <c r="I66" t="s">
        <v>65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5</v>
      </c>
      <c r="Q66" t="s">
        <v>4</v>
      </c>
      <c r="R66" t="s">
        <v>4</v>
      </c>
      <c r="S66" t="s">
        <v>4</v>
      </c>
      <c r="T66" t="s">
        <v>67</v>
      </c>
      <c r="U66" t="s">
        <v>5</v>
      </c>
      <c r="V66" t="s">
        <v>5</v>
      </c>
      <c r="W66" t="s">
        <v>26</v>
      </c>
      <c r="X66" t="s">
        <v>27</v>
      </c>
      <c r="Y66" t="s">
        <v>5</v>
      </c>
      <c r="Z66" t="s">
        <v>6</v>
      </c>
      <c r="AA66" t="s">
        <v>4</v>
      </c>
      <c r="AB66" t="s">
        <v>4</v>
      </c>
      <c r="AC66" t="s">
        <v>4</v>
      </c>
      <c r="AD66" t="s">
        <v>4</v>
      </c>
      <c r="AE66" t="s">
        <v>5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4</v>
      </c>
      <c r="AP66" t="s">
        <v>4</v>
      </c>
      <c r="AQ66" t="s">
        <v>4</v>
      </c>
      <c r="AR66" t="s">
        <v>5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5</v>
      </c>
      <c r="BL66" t="s">
        <v>4</v>
      </c>
      <c r="BM66" t="s">
        <v>5</v>
      </c>
      <c r="BN66" t="s">
        <v>4</v>
      </c>
      <c r="BO66" t="s">
        <v>4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2</v>
      </c>
      <c r="CA66" t="s">
        <v>2</v>
      </c>
      <c r="CB66" t="s">
        <v>2</v>
      </c>
      <c r="CC66" t="s">
        <v>2</v>
      </c>
      <c r="CD66" t="s">
        <v>2</v>
      </c>
      <c r="CE66" t="s">
        <v>2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123</v>
      </c>
      <c r="CQ66" t="s">
        <v>2</v>
      </c>
      <c r="CR66" t="s">
        <v>2</v>
      </c>
      <c r="CS66" t="s">
        <v>2</v>
      </c>
      <c r="CT66" t="s">
        <v>2</v>
      </c>
      <c r="CU66" t="s">
        <v>7</v>
      </c>
      <c r="CV66" t="s">
        <v>4</v>
      </c>
      <c r="CW66" s="30">
        <v>65</v>
      </c>
      <c r="CX66" t="s">
        <v>20</v>
      </c>
      <c r="CY66" t="s">
        <v>4</v>
      </c>
      <c r="CZ66" t="s">
        <v>4</v>
      </c>
      <c r="DA66" t="s">
        <v>4</v>
      </c>
      <c r="DB66" t="s">
        <v>4</v>
      </c>
      <c r="DC66" t="s">
        <v>4</v>
      </c>
      <c r="DD66" t="s">
        <v>4</v>
      </c>
      <c r="DE66" t="s">
        <v>5</v>
      </c>
      <c r="DF66" t="s">
        <v>4</v>
      </c>
      <c r="DG66" t="s">
        <v>4</v>
      </c>
      <c r="DH66" t="s">
        <v>4</v>
      </c>
      <c r="DI66" t="s">
        <v>67</v>
      </c>
      <c r="DJ66" t="s">
        <v>5</v>
      </c>
      <c r="DK66" t="s">
        <v>4</v>
      </c>
      <c r="DL66" t="s">
        <v>2</v>
      </c>
      <c r="DM66" t="s">
        <v>2</v>
      </c>
      <c r="DN66" t="s">
        <v>5</v>
      </c>
      <c r="DO66" t="s">
        <v>523</v>
      </c>
      <c r="DP66" t="s">
        <v>4</v>
      </c>
      <c r="DQ66" t="s">
        <v>4</v>
      </c>
      <c r="DR66" t="s">
        <v>4</v>
      </c>
      <c r="DS66" t="s">
        <v>4</v>
      </c>
      <c r="DT66" t="s">
        <v>5</v>
      </c>
      <c r="DU66" t="s">
        <v>4</v>
      </c>
      <c r="DV66" t="s">
        <v>4</v>
      </c>
      <c r="DW66" t="s">
        <v>4</v>
      </c>
      <c r="DX66" t="s">
        <v>4</v>
      </c>
      <c r="DY66" t="s">
        <v>4</v>
      </c>
      <c r="DZ66" t="s">
        <v>4</v>
      </c>
      <c r="EA66" t="s">
        <v>4</v>
      </c>
      <c r="EB66" t="s">
        <v>4</v>
      </c>
      <c r="EC66" t="s">
        <v>4</v>
      </c>
      <c r="ED66" t="s">
        <v>4</v>
      </c>
      <c r="EE66" t="s">
        <v>4</v>
      </c>
      <c r="EF66" t="s">
        <v>4</v>
      </c>
      <c r="EG66" t="s">
        <v>5</v>
      </c>
      <c r="EH66" t="s">
        <v>2</v>
      </c>
      <c r="EI66" t="s">
        <v>2</v>
      </c>
      <c r="EJ66" t="s">
        <v>2</v>
      </c>
      <c r="EK66" t="s">
        <v>2</v>
      </c>
      <c r="EL66" t="s">
        <v>2</v>
      </c>
      <c r="EM66" t="s">
        <v>2</v>
      </c>
      <c r="EN66" t="s">
        <v>2</v>
      </c>
      <c r="EO66" t="s">
        <v>2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5</v>
      </c>
      <c r="FA66" t="s">
        <v>4</v>
      </c>
      <c r="FB66" t="s">
        <v>5</v>
      </c>
      <c r="FC66" t="s">
        <v>4</v>
      </c>
      <c r="FD66" t="s">
        <v>4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796</v>
      </c>
      <c r="GO66" t="s">
        <v>796</v>
      </c>
      <c r="GP66" t="s">
        <v>796</v>
      </c>
      <c r="GQ66" t="s">
        <v>796</v>
      </c>
      <c r="GR66" t="s">
        <v>796</v>
      </c>
      <c r="GS66" t="s">
        <v>796</v>
      </c>
      <c r="GT66" t="s">
        <v>796</v>
      </c>
      <c r="GU66" t="s">
        <v>796</v>
      </c>
      <c r="GV66" t="s">
        <v>796</v>
      </c>
      <c r="GW66" t="s">
        <v>796</v>
      </c>
      <c r="GX66" t="s">
        <v>796</v>
      </c>
      <c r="GY66" t="s">
        <v>796</v>
      </c>
      <c r="GZ66" t="s">
        <v>796</v>
      </c>
      <c r="HA66" t="s">
        <v>796</v>
      </c>
      <c r="HB66" t="s">
        <v>796</v>
      </c>
      <c r="HC66" t="s">
        <v>796</v>
      </c>
      <c r="HD66" t="s">
        <v>796</v>
      </c>
      <c r="HE66" t="s">
        <v>796</v>
      </c>
      <c r="HF66" t="s">
        <v>796</v>
      </c>
      <c r="HG66" t="s">
        <v>796</v>
      </c>
      <c r="HH66" t="s">
        <v>796</v>
      </c>
      <c r="HI66" t="s">
        <v>796</v>
      </c>
      <c r="HJ66" t="s">
        <v>796</v>
      </c>
      <c r="HK66" t="s">
        <v>796</v>
      </c>
      <c r="HL66" t="s">
        <v>796</v>
      </c>
      <c r="HM66" t="s">
        <v>796</v>
      </c>
      <c r="HN66" t="s">
        <v>796</v>
      </c>
      <c r="HO66" t="s">
        <v>796</v>
      </c>
      <c r="HP66" t="s">
        <v>796</v>
      </c>
      <c r="HQ66" t="s">
        <v>796</v>
      </c>
      <c r="HR66" t="s">
        <v>796</v>
      </c>
      <c r="HS66" t="s">
        <v>796</v>
      </c>
      <c r="HT66" t="s">
        <v>796</v>
      </c>
      <c r="HU66" t="s">
        <v>796</v>
      </c>
      <c r="HV66" t="s">
        <v>796</v>
      </c>
      <c r="HW66" t="s">
        <v>796</v>
      </c>
      <c r="HX66" t="s">
        <v>796</v>
      </c>
      <c r="HY66" t="s">
        <v>796</v>
      </c>
      <c r="HZ66" t="s">
        <v>796</v>
      </c>
      <c r="IA66" t="s">
        <v>796</v>
      </c>
      <c r="IB66" t="s">
        <v>796</v>
      </c>
      <c r="IC66" t="s">
        <v>796</v>
      </c>
      <c r="ID66" t="s">
        <v>796</v>
      </c>
      <c r="IE66" t="s">
        <v>796</v>
      </c>
      <c r="IF66" t="s">
        <v>796</v>
      </c>
      <c r="IG66" t="s">
        <v>796</v>
      </c>
      <c r="IH66" t="s">
        <v>796</v>
      </c>
      <c r="II66" t="s">
        <v>796</v>
      </c>
      <c r="IJ66" t="s">
        <v>796</v>
      </c>
      <c r="IK66" t="s">
        <v>796</v>
      </c>
      <c r="IL66" t="s">
        <v>796</v>
      </c>
      <c r="IM66" t="s">
        <v>796</v>
      </c>
      <c r="IN66" t="s">
        <v>796</v>
      </c>
      <c r="IO66" t="s">
        <v>796</v>
      </c>
      <c r="IP66" t="s">
        <v>796</v>
      </c>
      <c r="IQ66" t="s">
        <v>796</v>
      </c>
      <c r="IR66" t="s">
        <v>796</v>
      </c>
      <c r="IS66" t="s">
        <v>796</v>
      </c>
      <c r="IT66" t="s">
        <v>796</v>
      </c>
      <c r="IU66" t="s">
        <v>796</v>
      </c>
      <c r="IV66" t="s">
        <v>796</v>
      </c>
      <c r="IW66" t="s">
        <v>796</v>
      </c>
      <c r="IX66" t="s">
        <v>796</v>
      </c>
      <c r="IY66" t="s">
        <v>796</v>
      </c>
      <c r="IZ66" t="s">
        <v>796</v>
      </c>
      <c r="JA66" t="s">
        <v>796</v>
      </c>
      <c r="JB66" t="s">
        <v>796</v>
      </c>
      <c r="JC66" t="s">
        <v>796</v>
      </c>
      <c r="JD66" t="s">
        <v>796</v>
      </c>
      <c r="JE66" t="s">
        <v>796</v>
      </c>
      <c r="JF66" t="s">
        <v>796</v>
      </c>
      <c r="JG66" t="s">
        <v>796</v>
      </c>
      <c r="JH66" t="s">
        <v>796</v>
      </c>
      <c r="JI66" t="s">
        <v>796</v>
      </c>
      <c r="JJ66" t="s">
        <v>796</v>
      </c>
      <c r="JK66" t="s">
        <v>796</v>
      </c>
      <c r="JL66" t="s">
        <v>796</v>
      </c>
      <c r="JM66" t="s">
        <v>796</v>
      </c>
      <c r="JN66" t="s">
        <v>796</v>
      </c>
      <c r="JO66" t="s">
        <v>796</v>
      </c>
      <c r="JP66" t="s">
        <v>796</v>
      </c>
      <c r="JQ66" t="s">
        <v>796</v>
      </c>
      <c r="JR66" t="s">
        <v>796</v>
      </c>
      <c r="JS66" t="s">
        <v>796</v>
      </c>
      <c r="JT66" t="s">
        <v>796</v>
      </c>
      <c r="JU66" t="s">
        <v>796</v>
      </c>
      <c r="JV66" t="s">
        <v>796</v>
      </c>
      <c r="JW66" t="s">
        <v>796</v>
      </c>
      <c r="JX66" t="s">
        <v>796</v>
      </c>
      <c r="JY66" t="s">
        <v>796</v>
      </c>
      <c r="JZ66" t="s">
        <v>796</v>
      </c>
      <c r="KA66" t="s">
        <v>796</v>
      </c>
      <c r="KB66" t="s">
        <v>796</v>
      </c>
      <c r="KC66" t="s">
        <v>796</v>
      </c>
      <c r="KD66" t="s">
        <v>796</v>
      </c>
      <c r="KE66" t="s">
        <v>796</v>
      </c>
      <c r="KF66" t="s">
        <v>796</v>
      </c>
    </row>
    <row r="67" spans="1:292" x14ac:dyDescent="0.2">
      <c r="A67" t="s">
        <v>322</v>
      </c>
      <c r="B67" t="s">
        <v>7</v>
      </c>
      <c r="C67" t="s">
        <v>4</v>
      </c>
      <c r="D67" t="s">
        <v>8</v>
      </c>
      <c r="E67" s="30">
        <v>40</v>
      </c>
      <c r="F67" t="s">
        <v>9</v>
      </c>
      <c r="G67" t="s">
        <v>45</v>
      </c>
      <c r="H67" t="s">
        <v>22</v>
      </c>
      <c r="I67" t="s">
        <v>23</v>
      </c>
      <c r="J67" t="s">
        <v>5</v>
      </c>
      <c r="K67" t="s">
        <v>4</v>
      </c>
      <c r="L67" t="s">
        <v>4</v>
      </c>
      <c r="M67" t="s">
        <v>5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90</v>
      </c>
      <c r="U67" t="s">
        <v>5</v>
      </c>
      <c r="V67" t="s">
        <v>4</v>
      </c>
      <c r="W67" t="s">
        <v>17</v>
      </c>
      <c r="X67" t="s">
        <v>2</v>
      </c>
      <c r="Y67" t="s">
        <v>5</v>
      </c>
      <c r="Z67" t="s">
        <v>18</v>
      </c>
      <c r="AA67" t="s">
        <v>4</v>
      </c>
      <c r="AB67" t="s">
        <v>4</v>
      </c>
      <c r="AC67" t="s">
        <v>5</v>
      </c>
      <c r="AD67" t="s">
        <v>5</v>
      </c>
      <c r="AE67" t="s">
        <v>4</v>
      </c>
      <c r="AF67" t="s">
        <v>4</v>
      </c>
      <c r="AG67" t="s">
        <v>4</v>
      </c>
      <c r="AH67" t="s">
        <v>5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4</v>
      </c>
      <c r="AP67" t="s">
        <v>4</v>
      </c>
      <c r="AQ67" t="s">
        <v>5</v>
      </c>
      <c r="AR67" t="s">
        <v>4</v>
      </c>
      <c r="AS67" t="s">
        <v>58</v>
      </c>
      <c r="AT67" t="s">
        <v>13</v>
      </c>
      <c r="AU67" t="s">
        <v>14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46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2</v>
      </c>
      <c r="CA67" t="s">
        <v>2</v>
      </c>
      <c r="CB67" t="s">
        <v>2</v>
      </c>
      <c r="CC67" t="s">
        <v>2</v>
      </c>
      <c r="CD67" t="s">
        <v>2</v>
      </c>
      <c r="CE67" t="s">
        <v>2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7</v>
      </c>
      <c r="CV67" t="s">
        <v>4</v>
      </c>
      <c r="CW67" s="30">
        <v>41</v>
      </c>
      <c r="CX67" t="s">
        <v>9</v>
      </c>
      <c r="CY67" t="s">
        <v>5</v>
      </c>
      <c r="CZ67" t="s">
        <v>4</v>
      </c>
      <c r="DA67" t="s">
        <v>4</v>
      </c>
      <c r="DB67" t="s">
        <v>5</v>
      </c>
      <c r="DC67" t="s">
        <v>4</v>
      </c>
      <c r="DD67" t="s">
        <v>4</v>
      </c>
      <c r="DE67" t="s">
        <v>4</v>
      </c>
      <c r="DF67" t="s">
        <v>4</v>
      </c>
      <c r="DG67" t="s">
        <v>4</v>
      </c>
      <c r="DH67" t="s">
        <v>4</v>
      </c>
      <c r="DI67" t="s">
        <v>90</v>
      </c>
      <c r="DJ67" t="s">
        <v>5</v>
      </c>
      <c r="DK67" t="s">
        <v>4</v>
      </c>
      <c r="DL67" t="s">
        <v>2</v>
      </c>
      <c r="DM67" t="s">
        <v>2</v>
      </c>
      <c r="DN67" t="s">
        <v>5</v>
      </c>
      <c r="DO67" t="s">
        <v>18</v>
      </c>
      <c r="DP67" t="s">
        <v>4</v>
      </c>
      <c r="DQ67" t="s">
        <v>4</v>
      </c>
      <c r="DR67" t="s">
        <v>5</v>
      </c>
      <c r="DS67" t="s">
        <v>5</v>
      </c>
      <c r="DT67" t="s">
        <v>4</v>
      </c>
      <c r="DU67" t="s">
        <v>4</v>
      </c>
      <c r="DV67" t="s">
        <v>4</v>
      </c>
      <c r="DW67" t="s">
        <v>5</v>
      </c>
      <c r="DX67" t="s">
        <v>4</v>
      </c>
      <c r="DY67" t="s">
        <v>4</v>
      </c>
      <c r="DZ67" t="s">
        <v>4</v>
      </c>
      <c r="EA67" t="s">
        <v>4</v>
      </c>
      <c r="EB67" t="s">
        <v>4</v>
      </c>
      <c r="EC67" t="s">
        <v>4</v>
      </c>
      <c r="ED67" t="s">
        <v>4</v>
      </c>
      <c r="EE67" t="s">
        <v>4</v>
      </c>
      <c r="EF67" t="s">
        <v>5</v>
      </c>
      <c r="EG67" t="s">
        <v>4</v>
      </c>
      <c r="EH67" t="s">
        <v>58</v>
      </c>
      <c r="EI67" t="s">
        <v>13</v>
      </c>
      <c r="EJ67" t="s">
        <v>41</v>
      </c>
      <c r="EK67" t="s">
        <v>2</v>
      </c>
      <c r="EL67" t="s">
        <v>2</v>
      </c>
      <c r="EM67" t="s">
        <v>2</v>
      </c>
      <c r="EN67" t="s">
        <v>2</v>
      </c>
      <c r="EO67" t="s">
        <v>2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46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2</v>
      </c>
      <c r="GN67" t="s">
        <v>796</v>
      </c>
      <c r="GO67" t="s">
        <v>796</v>
      </c>
      <c r="GP67" t="s">
        <v>796</v>
      </c>
      <c r="GQ67" t="s">
        <v>796</v>
      </c>
      <c r="GR67" t="s">
        <v>796</v>
      </c>
      <c r="GS67" t="s">
        <v>796</v>
      </c>
      <c r="GT67" t="s">
        <v>796</v>
      </c>
      <c r="GU67" t="s">
        <v>796</v>
      </c>
      <c r="GV67" t="s">
        <v>796</v>
      </c>
      <c r="GW67" t="s">
        <v>796</v>
      </c>
      <c r="GX67" t="s">
        <v>796</v>
      </c>
      <c r="GY67" t="s">
        <v>796</v>
      </c>
      <c r="GZ67" t="s">
        <v>796</v>
      </c>
      <c r="HA67" t="s">
        <v>796</v>
      </c>
      <c r="HB67" t="s">
        <v>796</v>
      </c>
      <c r="HC67" t="s">
        <v>796</v>
      </c>
      <c r="HD67" t="s">
        <v>796</v>
      </c>
      <c r="HE67" t="s">
        <v>796</v>
      </c>
      <c r="HF67" t="s">
        <v>796</v>
      </c>
      <c r="HG67" t="s">
        <v>796</v>
      </c>
      <c r="HH67" t="s">
        <v>796</v>
      </c>
      <c r="HI67" t="s">
        <v>796</v>
      </c>
      <c r="HJ67" t="s">
        <v>796</v>
      </c>
      <c r="HK67" t="s">
        <v>796</v>
      </c>
      <c r="HL67" t="s">
        <v>796</v>
      </c>
      <c r="HM67" t="s">
        <v>796</v>
      </c>
      <c r="HN67" t="s">
        <v>796</v>
      </c>
      <c r="HO67" t="s">
        <v>796</v>
      </c>
      <c r="HP67" t="s">
        <v>796</v>
      </c>
      <c r="HQ67" t="s">
        <v>796</v>
      </c>
      <c r="HR67" t="s">
        <v>796</v>
      </c>
      <c r="HS67" t="s">
        <v>796</v>
      </c>
      <c r="HT67" t="s">
        <v>796</v>
      </c>
      <c r="HU67" t="s">
        <v>796</v>
      </c>
      <c r="HV67" t="s">
        <v>796</v>
      </c>
      <c r="HW67" t="s">
        <v>796</v>
      </c>
      <c r="HX67" t="s">
        <v>796</v>
      </c>
      <c r="HY67" t="s">
        <v>796</v>
      </c>
      <c r="HZ67" t="s">
        <v>796</v>
      </c>
      <c r="IA67" t="s">
        <v>796</v>
      </c>
      <c r="IB67" t="s">
        <v>796</v>
      </c>
      <c r="IC67" t="s">
        <v>796</v>
      </c>
      <c r="ID67" t="s">
        <v>796</v>
      </c>
      <c r="IE67" t="s">
        <v>796</v>
      </c>
      <c r="IF67" t="s">
        <v>796</v>
      </c>
      <c r="IG67" t="s">
        <v>796</v>
      </c>
      <c r="IH67" t="s">
        <v>796</v>
      </c>
      <c r="II67" t="s">
        <v>796</v>
      </c>
      <c r="IJ67" t="s">
        <v>796</v>
      </c>
      <c r="IK67" t="s">
        <v>796</v>
      </c>
      <c r="IL67" t="s">
        <v>796</v>
      </c>
      <c r="IM67" t="s">
        <v>796</v>
      </c>
      <c r="IN67" t="s">
        <v>796</v>
      </c>
      <c r="IO67" t="s">
        <v>796</v>
      </c>
      <c r="IP67" t="s">
        <v>796</v>
      </c>
      <c r="IQ67" t="s">
        <v>796</v>
      </c>
      <c r="IR67" t="s">
        <v>796</v>
      </c>
      <c r="IS67" t="s">
        <v>796</v>
      </c>
      <c r="IT67" t="s">
        <v>796</v>
      </c>
      <c r="IU67" t="s">
        <v>796</v>
      </c>
      <c r="IV67" t="s">
        <v>796</v>
      </c>
      <c r="IW67" t="s">
        <v>796</v>
      </c>
      <c r="IX67" t="s">
        <v>796</v>
      </c>
      <c r="IY67" t="s">
        <v>796</v>
      </c>
      <c r="IZ67" t="s">
        <v>796</v>
      </c>
      <c r="JA67" t="s">
        <v>796</v>
      </c>
      <c r="JB67" t="s">
        <v>796</v>
      </c>
      <c r="JC67" t="s">
        <v>796</v>
      </c>
      <c r="JD67" t="s">
        <v>796</v>
      </c>
      <c r="JE67" t="s">
        <v>796</v>
      </c>
      <c r="JF67" t="s">
        <v>796</v>
      </c>
      <c r="JG67" t="s">
        <v>796</v>
      </c>
      <c r="JH67" t="s">
        <v>796</v>
      </c>
      <c r="JI67" t="s">
        <v>796</v>
      </c>
      <c r="JJ67" t="s">
        <v>796</v>
      </c>
      <c r="JK67" t="s">
        <v>796</v>
      </c>
      <c r="JL67" t="s">
        <v>796</v>
      </c>
      <c r="JM67" t="s">
        <v>796</v>
      </c>
      <c r="JN67" t="s">
        <v>796</v>
      </c>
      <c r="JO67" t="s">
        <v>796</v>
      </c>
      <c r="JP67" t="s">
        <v>796</v>
      </c>
      <c r="JQ67" t="s">
        <v>796</v>
      </c>
      <c r="JR67" t="s">
        <v>796</v>
      </c>
      <c r="JS67" t="s">
        <v>796</v>
      </c>
      <c r="JT67" t="s">
        <v>796</v>
      </c>
      <c r="JU67" t="s">
        <v>796</v>
      </c>
      <c r="JV67" t="s">
        <v>796</v>
      </c>
      <c r="JW67" t="s">
        <v>796</v>
      </c>
      <c r="JX67" t="s">
        <v>796</v>
      </c>
      <c r="JY67" t="s">
        <v>796</v>
      </c>
      <c r="JZ67" t="s">
        <v>796</v>
      </c>
      <c r="KA67" t="s">
        <v>796</v>
      </c>
      <c r="KB67" t="s">
        <v>796</v>
      </c>
      <c r="KC67" t="s">
        <v>796</v>
      </c>
      <c r="KD67" t="s">
        <v>796</v>
      </c>
      <c r="KE67" t="s">
        <v>796</v>
      </c>
      <c r="KF67" t="s">
        <v>796</v>
      </c>
    </row>
    <row r="68" spans="1:292" x14ac:dyDescent="0.2">
      <c r="A68" t="s">
        <v>323</v>
      </c>
      <c r="B68" t="s">
        <v>7</v>
      </c>
      <c r="C68" t="s">
        <v>4</v>
      </c>
      <c r="D68" t="s">
        <v>19</v>
      </c>
      <c r="E68" s="30">
        <v>48</v>
      </c>
      <c r="F68" t="s">
        <v>155</v>
      </c>
      <c r="G68" t="s">
        <v>45</v>
      </c>
      <c r="H68" t="s">
        <v>22</v>
      </c>
      <c r="I68" t="s">
        <v>23</v>
      </c>
      <c r="J68" t="s">
        <v>5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3</v>
      </c>
      <c r="U68" t="s">
        <v>4</v>
      </c>
      <c r="V68" t="s">
        <v>4</v>
      </c>
      <c r="W68" t="s">
        <v>17</v>
      </c>
      <c r="X68" t="s">
        <v>2</v>
      </c>
      <c r="Y68" t="s">
        <v>5</v>
      </c>
      <c r="Z68" t="s">
        <v>18</v>
      </c>
      <c r="AA68" t="s">
        <v>4</v>
      </c>
      <c r="AB68" t="s">
        <v>4</v>
      </c>
      <c r="AC68" t="s">
        <v>5</v>
      </c>
      <c r="AD68" t="s">
        <v>5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4</v>
      </c>
      <c r="AP68" t="s">
        <v>4</v>
      </c>
      <c r="AQ68" t="s">
        <v>4</v>
      </c>
      <c r="AR68" t="s">
        <v>4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242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2</v>
      </c>
      <c r="CA68" t="s">
        <v>2</v>
      </c>
      <c r="CB68" t="s">
        <v>2</v>
      </c>
      <c r="CC68" t="s">
        <v>2</v>
      </c>
      <c r="CD68" t="s">
        <v>2</v>
      </c>
      <c r="CE68" t="s">
        <v>2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7</v>
      </c>
      <c r="CV68" t="s">
        <v>4</v>
      </c>
      <c r="CW68" s="30">
        <v>49</v>
      </c>
      <c r="CX68" t="s">
        <v>155</v>
      </c>
      <c r="CY68" t="s">
        <v>5</v>
      </c>
      <c r="CZ68" t="s">
        <v>4</v>
      </c>
      <c r="DA68" t="s">
        <v>4</v>
      </c>
      <c r="DB68" t="s">
        <v>4</v>
      </c>
      <c r="DC68" t="s">
        <v>4</v>
      </c>
      <c r="DD68" t="s">
        <v>4</v>
      </c>
      <c r="DE68" t="s">
        <v>4</v>
      </c>
      <c r="DF68" t="s">
        <v>4</v>
      </c>
      <c r="DG68" t="s">
        <v>4</v>
      </c>
      <c r="DH68" t="s">
        <v>4</v>
      </c>
      <c r="DI68" t="s">
        <v>3</v>
      </c>
      <c r="DJ68" t="s">
        <v>4</v>
      </c>
      <c r="DK68" t="s">
        <v>4</v>
      </c>
      <c r="DL68" t="s">
        <v>2</v>
      </c>
      <c r="DM68" t="s">
        <v>2</v>
      </c>
      <c r="DN68" t="s">
        <v>5</v>
      </c>
      <c r="DO68" t="s">
        <v>18</v>
      </c>
      <c r="DP68" t="s">
        <v>4</v>
      </c>
      <c r="DQ68" t="s">
        <v>4</v>
      </c>
      <c r="DR68" t="s">
        <v>5</v>
      </c>
      <c r="DS68" t="s">
        <v>5</v>
      </c>
      <c r="DT68" t="s">
        <v>4</v>
      </c>
      <c r="DU68" t="s">
        <v>4</v>
      </c>
      <c r="DV68" t="s">
        <v>4</v>
      </c>
      <c r="DW68" t="s">
        <v>4</v>
      </c>
      <c r="DX68" t="s">
        <v>4</v>
      </c>
      <c r="DY68" t="s">
        <v>4</v>
      </c>
      <c r="DZ68" t="s">
        <v>4</v>
      </c>
      <c r="EA68" t="s">
        <v>4</v>
      </c>
      <c r="EB68" t="s">
        <v>4</v>
      </c>
      <c r="EC68" t="s">
        <v>4</v>
      </c>
      <c r="ED68" t="s">
        <v>4</v>
      </c>
      <c r="EE68" t="s">
        <v>41</v>
      </c>
      <c r="EF68" t="s">
        <v>41</v>
      </c>
      <c r="EG68" t="s">
        <v>4</v>
      </c>
      <c r="EH68" t="s">
        <v>2</v>
      </c>
      <c r="EI68" t="s">
        <v>2</v>
      </c>
      <c r="EJ68" t="s">
        <v>2</v>
      </c>
      <c r="EK68" t="s">
        <v>2</v>
      </c>
      <c r="EL68" t="s">
        <v>2</v>
      </c>
      <c r="EM68" t="s">
        <v>2</v>
      </c>
      <c r="EN68" t="s">
        <v>2</v>
      </c>
      <c r="EO68" t="s">
        <v>2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242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796</v>
      </c>
      <c r="GO68" t="s">
        <v>796</v>
      </c>
      <c r="GP68" t="s">
        <v>796</v>
      </c>
      <c r="GQ68" t="s">
        <v>796</v>
      </c>
      <c r="GR68" t="s">
        <v>796</v>
      </c>
      <c r="GS68" t="s">
        <v>796</v>
      </c>
      <c r="GT68" t="s">
        <v>796</v>
      </c>
      <c r="GU68" t="s">
        <v>796</v>
      </c>
      <c r="GV68" t="s">
        <v>796</v>
      </c>
      <c r="GW68" t="s">
        <v>796</v>
      </c>
      <c r="GX68" t="s">
        <v>796</v>
      </c>
      <c r="GY68" t="s">
        <v>796</v>
      </c>
      <c r="GZ68" t="s">
        <v>796</v>
      </c>
      <c r="HA68" t="s">
        <v>796</v>
      </c>
      <c r="HB68" t="s">
        <v>796</v>
      </c>
      <c r="HC68" t="s">
        <v>796</v>
      </c>
      <c r="HD68" t="s">
        <v>796</v>
      </c>
      <c r="HE68" t="s">
        <v>796</v>
      </c>
      <c r="HF68" t="s">
        <v>796</v>
      </c>
      <c r="HG68" t="s">
        <v>796</v>
      </c>
      <c r="HH68" t="s">
        <v>796</v>
      </c>
      <c r="HI68" t="s">
        <v>796</v>
      </c>
      <c r="HJ68" t="s">
        <v>796</v>
      </c>
      <c r="HK68" t="s">
        <v>796</v>
      </c>
      <c r="HL68" t="s">
        <v>796</v>
      </c>
      <c r="HM68" t="s">
        <v>796</v>
      </c>
      <c r="HN68" t="s">
        <v>796</v>
      </c>
      <c r="HO68" t="s">
        <v>796</v>
      </c>
      <c r="HP68" t="s">
        <v>796</v>
      </c>
      <c r="HQ68" t="s">
        <v>796</v>
      </c>
      <c r="HR68" t="s">
        <v>796</v>
      </c>
      <c r="HS68" t="s">
        <v>796</v>
      </c>
      <c r="HT68" t="s">
        <v>796</v>
      </c>
      <c r="HU68" t="s">
        <v>796</v>
      </c>
      <c r="HV68" t="s">
        <v>796</v>
      </c>
      <c r="HW68" t="s">
        <v>796</v>
      </c>
      <c r="HX68" t="s">
        <v>796</v>
      </c>
      <c r="HY68" t="s">
        <v>796</v>
      </c>
      <c r="HZ68" t="s">
        <v>796</v>
      </c>
      <c r="IA68" t="s">
        <v>796</v>
      </c>
      <c r="IB68" t="s">
        <v>796</v>
      </c>
      <c r="IC68" t="s">
        <v>796</v>
      </c>
      <c r="ID68" t="s">
        <v>796</v>
      </c>
      <c r="IE68" t="s">
        <v>796</v>
      </c>
      <c r="IF68" t="s">
        <v>796</v>
      </c>
      <c r="IG68" t="s">
        <v>796</v>
      </c>
      <c r="IH68" t="s">
        <v>796</v>
      </c>
      <c r="II68" t="s">
        <v>796</v>
      </c>
      <c r="IJ68" t="s">
        <v>796</v>
      </c>
      <c r="IK68" t="s">
        <v>796</v>
      </c>
      <c r="IL68" t="s">
        <v>796</v>
      </c>
      <c r="IM68" t="s">
        <v>796</v>
      </c>
      <c r="IN68" t="s">
        <v>796</v>
      </c>
      <c r="IO68" t="s">
        <v>796</v>
      </c>
      <c r="IP68" t="s">
        <v>796</v>
      </c>
      <c r="IQ68" t="s">
        <v>796</v>
      </c>
      <c r="IR68" t="s">
        <v>796</v>
      </c>
      <c r="IS68" t="s">
        <v>796</v>
      </c>
      <c r="IT68" t="s">
        <v>796</v>
      </c>
      <c r="IU68" t="s">
        <v>796</v>
      </c>
      <c r="IV68" t="s">
        <v>796</v>
      </c>
      <c r="IW68" t="s">
        <v>796</v>
      </c>
      <c r="IX68" t="s">
        <v>796</v>
      </c>
      <c r="IY68" t="s">
        <v>796</v>
      </c>
      <c r="IZ68" t="s">
        <v>796</v>
      </c>
      <c r="JA68" t="s">
        <v>796</v>
      </c>
      <c r="JB68" t="s">
        <v>796</v>
      </c>
      <c r="JC68" t="s">
        <v>796</v>
      </c>
      <c r="JD68" t="s">
        <v>796</v>
      </c>
      <c r="JE68" t="s">
        <v>796</v>
      </c>
      <c r="JF68" t="s">
        <v>796</v>
      </c>
      <c r="JG68" t="s">
        <v>796</v>
      </c>
      <c r="JH68" t="s">
        <v>796</v>
      </c>
      <c r="JI68" t="s">
        <v>796</v>
      </c>
      <c r="JJ68" t="s">
        <v>796</v>
      </c>
      <c r="JK68" t="s">
        <v>796</v>
      </c>
      <c r="JL68" t="s">
        <v>796</v>
      </c>
      <c r="JM68" t="s">
        <v>796</v>
      </c>
      <c r="JN68" t="s">
        <v>796</v>
      </c>
      <c r="JO68" t="s">
        <v>796</v>
      </c>
      <c r="JP68" t="s">
        <v>796</v>
      </c>
      <c r="JQ68" t="s">
        <v>796</v>
      </c>
      <c r="JR68" t="s">
        <v>796</v>
      </c>
      <c r="JS68" t="s">
        <v>796</v>
      </c>
      <c r="JT68" t="s">
        <v>796</v>
      </c>
      <c r="JU68" t="s">
        <v>796</v>
      </c>
      <c r="JV68" t="s">
        <v>796</v>
      </c>
      <c r="JW68" t="s">
        <v>796</v>
      </c>
      <c r="JX68" t="s">
        <v>796</v>
      </c>
      <c r="JY68" t="s">
        <v>796</v>
      </c>
      <c r="JZ68" t="s">
        <v>796</v>
      </c>
      <c r="KA68" t="s">
        <v>796</v>
      </c>
      <c r="KB68" t="s">
        <v>796</v>
      </c>
      <c r="KC68" t="s">
        <v>796</v>
      </c>
      <c r="KD68" t="s">
        <v>796</v>
      </c>
      <c r="KE68" t="s">
        <v>796</v>
      </c>
      <c r="KF68" t="s">
        <v>796</v>
      </c>
    </row>
    <row r="69" spans="1:292" x14ac:dyDescent="0.2">
      <c r="A69" t="s">
        <v>324</v>
      </c>
      <c r="B69" t="s">
        <v>7</v>
      </c>
      <c r="C69" t="s">
        <v>4</v>
      </c>
      <c r="D69" t="s">
        <v>19</v>
      </c>
      <c r="E69" s="30">
        <v>41</v>
      </c>
      <c r="F69" t="s">
        <v>9</v>
      </c>
      <c r="G69" t="s">
        <v>45</v>
      </c>
      <c r="H69" t="s">
        <v>22</v>
      </c>
      <c r="I69" t="s">
        <v>23</v>
      </c>
      <c r="J69" t="s">
        <v>5</v>
      </c>
      <c r="K69" t="s">
        <v>4</v>
      </c>
      <c r="L69" t="s">
        <v>4</v>
      </c>
      <c r="M69" t="s">
        <v>5</v>
      </c>
      <c r="N69" t="s">
        <v>4</v>
      </c>
      <c r="O69" t="s">
        <v>4</v>
      </c>
      <c r="P69" t="s">
        <v>5</v>
      </c>
      <c r="Q69" t="s">
        <v>4</v>
      </c>
      <c r="R69" t="s">
        <v>5</v>
      </c>
      <c r="S69" t="s">
        <v>4</v>
      </c>
      <c r="T69" t="s">
        <v>3</v>
      </c>
      <c r="U69" t="s">
        <v>4</v>
      </c>
      <c r="V69" t="s">
        <v>4</v>
      </c>
      <c r="W69" t="s">
        <v>41</v>
      </c>
      <c r="X69" t="s">
        <v>41</v>
      </c>
      <c r="Y69" t="s">
        <v>5</v>
      </c>
      <c r="Z69" t="s">
        <v>22</v>
      </c>
      <c r="AA69" t="s">
        <v>4</v>
      </c>
      <c r="AB69" t="s">
        <v>4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5</v>
      </c>
      <c r="AM69" t="s">
        <v>4</v>
      </c>
      <c r="AN69" t="s">
        <v>4</v>
      </c>
      <c r="AO69" t="s">
        <v>4</v>
      </c>
      <c r="AP69" t="s">
        <v>4</v>
      </c>
      <c r="AQ69" t="s">
        <v>4</v>
      </c>
      <c r="AR69" t="s">
        <v>4</v>
      </c>
      <c r="AS69" t="s">
        <v>94</v>
      </c>
      <c r="AT69" t="s">
        <v>62</v>
      </c>
      <c r="AU69" t="s">
        <v>41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5</v>
      </c>
      <c r="BL69" t="s">
        <v>4</v>
      </c>
      <c r="BM69" t="s">
        <v>4</v>
      </c>
      <c r="BN69" t="s">
        <v>4</v>
      </c>
      <c r="BO69" t="s">
        <v>4</v>
      </c>
      <c r="BP69" t="s">
        <v>242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2</v>
      </c>
      <c r="CA69" t="s">
        <v>2</v>
      </c>
      <c r="CB69" t="s">
        <v>2</v>
      </c>
      <c r="CC69" t="s">
        <v>2</v>
      </c>
      <c r="CD69" t="s">
        <v>2</v>
      </c>
      <c r="CE69" t="s">
        <v>2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988</v>
      </c>
      <c r="CV69" t="s">
        <v>4</v>
      </c>
      <c r="CW69" s="30">
        <v>42</v>
      </c>
      <c r="CX69" t="s">
        <v>9</v>
      </c>
      <c r="CY69" t="s">
        <v>5</v>
      </c>
      <c r="CZ69" t="s">
        <v>4</v>
      </c>
      <c r="DA69" t="s">
        <v>4</v>
      </c>
      <c r="DB69" t="s">
        <v>5</v>
      </c>
      <c r="DC69" t="s">
        <v>4</v>
      </c>
      <c r="DD69" t="s">
        <v>4</v>
      </c>
      <c r="DE69" t="s">
        <v>5</v>
      </c>
      <c r="DF69" t="s">
        <v>4</v>
      </c>
      <c r="DG69" t="s">
        <v>4</v>
      </c>
      <c r="DH69" t="s">
        <v>4</v>
      </c>
      <c r="DI69" t="s">
        <v>90</v>
      </c>
      <c r="DJ69" t="s">
        <v>4</v>
      </c>
      <c r="DK69" t="s">
        <v>4</v>
      </c>
      <c r="DL69" t="s">
        <v>2</v>
      </c>
      <c r="DM69" t="s">
        <v>2</v>
      </c>
      <c r="DN69" t="s">
        <v>5</v>
      </c>
      <c r="DO69" t="s">
        <v>18</v>
      </c>
      <c r="DP69" t="s">
        <v>4</v>
      </c>
      <c r="DQ69" t="s">
        <v>4</v>
      </c>
      <c r="DR69" t="s">
        <v>4</v>
      </c>
      <c r="DS69" t="s">
        <v>5</v>
      </c>
      <c r="DT69" t="s">
        <v>4</v>
      </c>
      <c r="DU69" t="s">
        <v>4</v>
      </c>
      <c r="DV69" t="s">
        <v>5</v>
      </c>
      <c r="DW69" t="s">
        <v>5</v>
      </c>
      <c r="DX69" t="s">
        <v>4</v>
      </c>
      <c r="DY69" t="s">
        <v>4</v>
      </c>
      <c r="DZ69" t="s">
        <v>4</v>
      </c>
      <c r="EA69" t="s">
        <v>4</v>
      </c>
      <c r="EB69" t="s">
        <v>4</v>
      </c>
      <c r="EC69" t="s">
        <v>4</v>
      </c>
      <c r="ED69" t="s">
        <v>4</v>
      </c>
      <c r="EE69" t="s">
        <v>4</v>
      </c>
      <c r="EF69" t="s">
        <v>4</v>
      </c>
      <c r="EG69" t="s">
        <v>4</v>
      </c>
      <c r="EH69" t="s">
        <v>94</v>
      </c>
      <c r="EI69" t="s">
        <v>62</v>
      </c>
      <c r="EJ69" t="s">
        <v>796</v>
      </c>
      <c r="EK69" t="s">
        <v>2</v>
      </c>
      <c r="EL69" t="s">
        <v>2</v>
      </c>
      <c r="EM69" t="s">
        <v>2</v>
      </c>
      <c r="EN69" t="s">
        <v>2</v>
      </c>
      <c r="EO69" t="s">
        <v>2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5</v>
      </c>
      <c r="FA69" t="s">
        <v>4</v>
      </c>
      <c r="FB69" t="s">
        <v>4</v>
      </c>
      <c r="FC69" t="s">
        <v>4</v>
      </c>
      <c r="FD69" t="s">
        <v>4</v>
      </c>
      <c r="FE69" t="s">
        <v>242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796</v>
      </c>
      <c r="GO69" t="s">
        <v>796</v>
      </c>
      <c r="GP69" t="s">
        <v>796</v>
      </c>
      <c r="GQ69" t="s">
        <v>796</v>
      </c>
      <c r="GR69" t="s">
        <v>796</v>
      </c>
      <c r="GS69" t="s">
        <v>796</v>
      </c>
      <c r="GT69" t="s">
        <v>796</v>
      </c>
      <c r="GU69" t="s">
        <v>796</v>
      </c>
      <c r="GV69" t="s">
        <v>796</v>
      </c>
      <c r="GW69" t="s">
        <v>796</v>
      </c>
      <c r="GX69" t="s">
        <v>796</v>
      </c>
      <c r="GY69" t="s">
        <v>796</v>
      </c>
      <c r="GZ69" t="s">
        <v>796</v>
      </c>
      <c r="HA69" t="s">
        <v>796</v>
      </c>
      <c r="HB69" t="s">
        <v>796</v>
      </c>
      <c r="HC69" t="s">
        <v>796</v>
      </c>
      <c r="HD69" t="s">
        <v>796</v>
      </c>
      <c r="HE69" t="s">
        <v>796</v>
      </c>
      <c r="HF69" t="s">
        <v>796</v>
      </c>
      <c r="HG69" t="s">
        <v>796</v>
      </c>
      <c r="HH69" t="s">
        <v>796</v>
      </c>
      <c r="HI69" t="s">
        <v>796</v>
      </c>
      <c r="HJ69" t="s">
        <v>796</v>
      </c>
      <c r="HK69" t="s">
        <v>796</v>
      </c>
      <c r="HL69" t="s">
        <v>796</v>
      </c>
      <c r="HM69" t="s">
        <v>796</v>
      </c>
      <c r="HN69" t="s">
        <v>796</v>
      </c>
      <c r="HO69" t="s">
        <v>796</v>
      </c>
      <c r="HP69" t="s">
        <v>796</v>
      </c>
      <c r="HQ69" t="s">
        <v>796</v>
      </c>
      <c r="HR69" t="s">
        <v>796</v>
      </c>
      <c r="HS69" t="s">
        <v>796</v>
      </c>
      <c r="HT69" t="s">
        <v>796</v>
      </c>
      <c r="HU69" t="s">
        <v>796</v>
      </c>
      <c r="HV69" t="s">
        <v>796</v>
      </c>
      <c r="HW69" t="s">
        <v>796</v>
      </c>
      <c r="HX69" t="s">
        <v>796</v>
      </c>
      <c r="HY69" t="s">
        <v>796</v>
      </c>
      <c r="HZ69" t="s">
        <v>796</v>
      </c>
      <c r="IA69" t="s">
        <v>796</v>
      </c>
      <c r="IB69" t="s">
        <v>796</v>
      </c>
      <c r="IC69" t="s">
        <v>796</v>
      </c>
      <c r="ID69" t="s">
        <v>796</v>
      </c>
      <c r="IE69" t="s">
        <v>796</v>
      </c>
      <c r="IF69" t="s">
        <v>796</v>
      </c>
      <c r="IG69" t="s">
        <v>796</v>
      </c>
      <c r="IH69" t="s">
        <v>796</v>
      </c>
      <c r="II69" t="s">
        <v>796</v>
      </c>
      <c r="IJ69" t="s">
        <v>796</v>
      </c>
      <c r="IK69" t="s">
        <v>796</v>
      </c>
      <c r="IL69" t="s">
        <v>796</v>
      </c>
      <c r="IM69" t="s">
        <v>796</v>
      </c>
      <c r="IN69" t="s">
        <v>796</v>
      </c>
      <c r="IO69" t="s">
        <v>796</v>
      </c>
      <c r="IP69" t="s">
        <v>796</v>
      </c>
      <c r="IQ69" t="s">
        <v>796</v>
      </c>
      <c r="IR69" t="s">
        <v>796</v>
      </c>
      <c r="IS69" t="s">
        <v>796</v>
      </c>
      <c r="IT69" t="s">
        <v>796</v>
      </c>
      <c r="IU69" t="s">
        <v>796</v>
      </c>
      <c r="IV69" t="s">
        <v>796</v>
      </c>
      <c r="IW69" t="s">
        <v>796</v>
      </c>
      <c r="IX69" t="s">
        <v>796</v>
      </c>
      <c r="IY69" t="s">
        <v>796</v>
      </c>
      <c r="IZ69" t="s">
        <v>796</v>
      </c>
      <c r="JA69" t="s">
        <v>796</v>
      </c>
      <c r="JB69" t="s">
        <v>796</v>
      </c>
      <c r="JC69" t="s">
        <v>796</v>
      </c>
      <c r="JD69" t="s">
        <v>796</v>
      </c>
      <c r="JE69" t="s">
        <v>796</v>
      </c>
      <c r="JF69" t="s">
        <v>796</v>
      </c>
      <c r="JG69" t="s">
        <v>796</v>
      </c>
      <c r="JH69" t="s">
        <v>796</v>
      </c>
      <c r="JI69" t="s">
        <v>796</v>
      </c>
      <c r="JJ69" t="s">
        <v>796</v>
      </c>
      <c r="JK69" t="s">
        <v>796</v>
      </c>
      <c r="JL69" t="s">
        <v>796</v>
      </c>
      <c r="JM69" t="s">
        <v>796</v>
      </c>
      <c r="JN69" t="s">
        <v>796</v>
      </c>
      <c r="JO69" t="s">
        <v>796</v>
      </c>
      <c r="JP69" t="s">
        <v>796</v>
      </c>
      <c r="JQ69" t="s">
        <v>796</v>
      </c>
      <c r="JR69" t="s">
        <v>796</v>
      </c>
      <c r="JS69" t="s">
        <v>796</v>
      </c>
      <c r="JT69" t="s">
        <v>796</v>
      </c>
      <c r="JU69" t="s">
        <v>796</v>
      </c>
      <c r="JV69" t="s">
        <v>796</v>
      </c>
      <c r="JW69" t="s">
        <v>796</v>
      </c>
      <c r="JX69" t="s">
        <v>796</v>
      </c>
      <c r="JY69" t="s">
        <v>796</v>
      </c>
      <c r="JZ69" t="s">
        <v>796</v>
      </c>
      <c r="KA69" t="s">
        <v>796</v>
      </c>
      <c r="KB69" t="s">
        <v>796</v>
      </c>
      <c r="KC69" t="s">
        <v>796</v>
      </c>
      <c r="KD69" t="s">
        <v>796</v>
      </c>
      <c r="KE69" t="s">
        <v>796</v>
      </c>
      <c r="KF69" t="s">
        <v>796</v>
      </c>
    </row>
    <row r="70" spans="1:292" x14ac:dyDescent="0.2">
      <c r="A70" t="s">
        <v>325</v>
      </c>
      <c r="B70" t="s">
        <v>7</v>
      </c>
      <c r="C70" t="s">
        <v>4</v>
      </c>
      <c r="D70" t="s">
        <v>19</v>
      </c>
      <c r="E70" s="30">
        <v>35</v>
      </c>
      <c r="F70" t="s">
        <v>20</v>
      </c>
      <c r="G70" t="s">
        <v>10</v>
      </c>
      <c r="H70" t="s">
        <v>11</v>
      </c>
      <c r="I70" t="s">
        <v>65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5</v>
      </c>
      <c r="Q70" t="s">
        <v>5</v>
      </c>
      <c r="R70" t="s">
        <v>4</v>
      </c>
      <c r="S70" t="s">
        <v>4</v>
      </c>
      <c r="T70" t="s">
        <v>3</v>
      </c>
      <c r="U70" t="s">
        <v>4</v>
      </c>
      <c r="V70" t="s">
        <v>5</v>
      </c>
      <c r="W70" t="s">
        <v>26</v>
      </c>
      <c r="X70" t="s">
        <v>105</v>
      </c>
      <c r="Y70" t="s">
        <v>5</v>
      </c>
      <c r="Z70" t="s">
        <v>6</v>
      </c>
      <c r="AA70" t="s">
        <v>4</v>
      </c>
      <c r="AB70" t="s">
        <v>4</v>
      </c>
      <c r="AC70" t="s">
        <v>4</v>
      </c>
      <c r="AD70" t="s">
        <v>4</v>
      </c>
      <c r="AE70" t="s">
        <v>4</v>
      </c>
      <c r="AF70" t="s">
        <v>5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4</v>
      </c>
      <c r="AP70" t="s">
        <v>4</v>
      </c>
      <c r="AQ70" t="s">
        <v>4</v>
      </c>
      <c r="AR70" t="s">
        <v>4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5</v>
      </c>
      <c r="BL70" t="s">
        <v>5</v>
      </c>
      <c r="BM70" t="s">
        <v>4</v>
      </c>
      <c r="BN70" t="s">
        <v>5</v>
      </c>
      <c r="BO70" t="s">
        <v>4</v>
      </c>
      <c r="BP70" t="s">
        <v>2</v>
      </c>
      <c r="BQ70" t="s">
        <v>5</v>
      </c>
      <c r="BR70" t="s">
        <v>4</v>
      </c>
      <c r="BS70" t="s">
        <v>4</v>
      </c>
      <c r="BT70" t="s">
        <v>4</v>
      </c>
      <c r="BU70" t="s">
        <v>4</v>
      </c>
      <c r="BV70" t="s">
        <v>4</v>
      </c>
      <c r="BW70" t="s">
        <v>4</v>
      </c>
      <c r="BX70" t="s">
        <v>4</v>
      </c>
      <c r="BY70" t="s">
        <v>4</v>
      </c>
      <c r="BZ70" t="s">
        <v>4</v>
      </c>
      <c r="CA70" t="s">
        <v>4</v>
      </c>
      <c r="CB70" t="s">
        <v>2</v>
      </c>
      <c r="CC70" t="s">
        <v>2</v>
      </c>
      <c r="CD70" t="s">
        <v>2</v>
      </c>
      <c r="CE70" t="s">
        <v>2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123</v>
      </c>
      <c r="CQ70" t="s">
        <v>2</v>
      </c>
      <c r="CR70" t="s">
        <v>2</v>
      </c>
      <c r="CS70" t="s">
        <v>2</v>
      </c>
      <c r="CT70" t="s">
        <v>2</v>
      </c>
      <c r="CU70" t="s">
        <v>796</v>
      </c>
      <c r="CV70" t="s">
        <v>796</v>
      </c>
      <c r="CW70" t="s">
        <v>796</v>
      </c>
      <c r="CX70" t="s">
        <v>796</v>
      </c>
      <c r="CY70" t="s">
        <v>796</v>
      </c>
      <c r="CZ70" t="s">
        <v>796</v>
      </c>
      <c r="DA70" t="s">
        <v>796</v>
      </c>
      <c r="DB70" t="s">
        <v>796</v>
      </c>
      <c r="DC70" t="s">
        <v>796</v>
      </c>
      <c r="DD70" t="s">
        <v>796</v>
      </c>
      <c r="DE70" t="s">
        <v>796</v>
      </c>
      <c r="DF70" t="s">
        <v>796</v>
      </c>
      <c r="DG70" t="s">
        <v>796</v>
      </c>
      <c r="DH70" t="s">
        <v>796</v>
      </c>
      <c r="DI70" t="s">
        <v>796</v>
      </c>
      <c r="DJ70" t="s">
        <v>796</v>
      </c>
      <c r="DK70" t="s">
        <v>796</v>
      </c>
      <c r="DL70" t="s">
        <v>796</v>
      </c>
      <c r="DM70" t="s">
        <v>796</v>
      </c>
      <c r="DN70" t="s">
        <v>796</v>
      </c>
      <c r="DO70" t="s">
        <v>796</v>
      </c>
      <c r="DP70" t="s">
        <v>796</v>
      </c>
      <c r="DQ70" t="s">
        <v>796</v>
      </c>
      <c r="DR70" t="s">
        <v>796</v>
      </c>
      <c r="DS70" t="s">
        <v>796</v>
      </c>
      <c r="DT70" t="s">
        <v>796</v>
      </c>
      <c r="DU70" t="s">
        <v>796</v>
      </c>
      <c r="DV70" t="s">
        <v>796</v>
      </c>
      <c r="DW70" t="s">
        <v>796</v>
      </c>
      <c r="DX70" t="s">
        <v>796</v>
      </c>
      <c r="DY70" t="s">
        <v>796</v>
      </c>
      <c r="DZ70" t="s">
        <v>796</v>
      </c>
      <c r="EA70" t="s">
        <v>796</v>
      </c>
      <c r="EB70" t="s">
        <v>796</v>
      </c>
      <c r="EC70" t="s">
        <v>796</v>
      </c>
      <c r="ED70" t="s">
        <v>796</v>
      </c>
      <c r="EE70" t="s">
        <v>796</v>
      </c>
      <c r="EF70" t="s">
        <v>796</v>
      </c>
      <c r="EG70" t="s">
        <v>796</v>
      </c>
      <c r="EH70" t="s">
        <v>796</v>
      </c>
      <c r="EI70" t="s">
        <v>796</v>
      </c>
      <c r="EJ70" t="s">
        <v>796</v>
      </c>
      <c r="EK70" t="s">
        <v>796</v>
      </c>
      <c r="EL70" t="s">
        <v>796</v>
      </c>
      <c r="EM70" t="s">
        <v>796</v>
      </c>
      <c r="EN70" t="s">
        <v>796</v>
      </c>
      <c r="EO70" t="s">
        <v>796</v>
      </c>
      <c r="EP70" t="s">
        <v>796</v>
      </c>
      <c r="EQ70" t="s">
        <v>796</v>
      </c>
      <c r="ER70" t="s">
        <v>796</v>
      </c>
      <c r="ES70" t="s">
        <v>796</v>
      </c>
      <c r="ET70" t="s">
        <v>796</v>
      </c>
      <c r="EU70" t="s">
        <v>796</v>
      </c>
      <c r="EV70" t="s">
        <v>796</v>
      </c>
      <c r="EW70" t="s">
        <v>796</v>
      </c>
      <c r="EX70" t="s">
        <v>796</v>
      </c>
      <c r="EY70" t="s">
        <v>796</v>
      </c>
      <c r="EZ70" t="s">
        <v>796</v>
      </c>
      <c r="FA70" t="s">
        <v>796</v>
      </c>
      <c r="FB70" t="s">
        <v>796</v>
      </c>
      <c r="FC70" t="s">
        <v>796</v>
      </c>
      <c r="FD70" t="s">
        <v>796</v>
      </c>
      <c r="FE70" t="s">
        <v>796</v>
      </c>
      <c r="FF70" t="s">
        <v>796</v>
      </c>
      <c r="FG70" t="s">
        <v>796</v>
      </c>
      <c r="FH70" t="s">
        <v>796</v>
      </c>
      <c r="FI70" t="s">
        <v>796</v>
      </c>
      <c r="FJ70" t="s">
        <v>796</v>
      </c>
      <c r="FK70" t="s">
        <v>796</v>
      </c>
      <c r="FL70" t="s">
        <v>796</v>
      </c>
      <c r="FM70" t="s">
        <v>796</v>
      </c>
      <c r="FN70" t="s">
        <v>796</v>
      </c>
      <c r="FO70" t="s">
        <v>796</v>
      </c>
      <c r="FP70" t="s">
        <v>796</v>
      </c>
      <c r="FQ70" t="s">
        <v>796</v>
      </c>
      <c r="FR70" t="s">
        <v>796</v>
      </c>
      <c r="FS70" t="s">
        <v>796</v>
      </c>
      <c r="FT70" t="s">
        <v>796</v>
      </c>
      <c r="FU70" t="s">
        <v>796</v>
      </c>
      <c r="FV70" t="s">
        <v>796</v>
      </c>
      <c r="FW70" t="s">
        <v>796</v>
      </c>
      <c r="FX70" t="s">
        <v>796</v>
      </c>
      <c r="FY70" t="s">
        <v>796</v>
      </c>
      <c r="FZ70" t="s">
        <v>796</v>
      </c>
      <c r="GA70" t="s">
        <v>796</v>
      </c>
      <c r="GB70" t="s">
        <v>796</v>
      </c>
      <c r="GC70" t="s">
        <v>796</v>
      </c>
      <c r="GD70" t="s">
        <v>796</v>
      </c>
      <c r="GE70" t="s">
        <v>796</v>
      </c>
      <c r="GF70" t="s">
        <v>796</v>
      </c>
      <c r="GG70" t="s">
        <v>796</v>
      </c>
      <c r="GH70" t="s">
        <v>796</v>
      </c>
      <c r="GI70" t="s">
        <v>796</v>
      </c>
      <c r="GJ70" t="s">
        <v>796</v>
      </c>
      <c r="GK70" t="s">
        <v>796</v>
      </c>
      <c r="GL70" t="s">
        <v>796</v>
      </c>
      <c r="GM70" t="s">
        <v>796</v>
      </c>
      <c r="GN70" t="s">
        <v>796</v>
      </c>
      <c r="GO70" t="s">
        <v>796</v>
      </c>
      <c r="GP70" t="s">
        <v>796</v>
      </c>
      <c r="GQ70" t="s">
        <v>796</v>
      </c>
      <c r="GR70" t="s">
        <v>796</v>
      </c>
      <c r="GS70" t="s">
        <v>796</v>
      </c>
      <c r="GT70" t="s">
        <v>796</v>
      </c>
      <c r="GU70" t="s">
        <v>796</v>
      </c>
      <c r="GV70" t="s">
        <v>796</v>
      </c>
      <c r="GW70" t="s">
        <v>796</v>
      </c>
      <c r="GX70" t="s">
        <v>796</v>
      </c>
      <c r="GY70" t="s">
        <v>796</v>
      </c>
      <c r="GZ70" t="s">
        <v>796</v>
      </c>
      <c r="HA70" t="s">
        <v>796</v>
      </c>
      <c r="HB70" t="s">
        <v>796</v>
      </c>
      <c r="HC70" t="s">
        <v>796</v>
      </c>
      <c r="HD70" t="s">
        <v>796</v>
      </c>
      <c r="HE70" t="s">
        <v>796</v>
      </c>
      <c r="HF70" t="s">
        <v>796</v>
      </c>
      <c r="HG70" t="s">
        <v>796</v>
      </c>
      <c r="HH70" t="s">
        <v>796</v>
      </c>
      <c r="HI70" t="s">
        <v>796</v>
      </c>
      <c r="HJ70" t="s">
        <v>796</v>
      </c>
      <c r="HK70" t="s">
        <v>796</v>
      </c>
      <c r="HL70" t="s">
        <v>796</v>
      </c>
      <c r="HM70" t="s">
        <v>796</v>
      </c>
      <c r="HN70" t="s">
        <v>796</v>
      </c>
      <c r="HO70" t="s">
        <v>796</v>
      </c>
      <c r="HP70" t="s">
        <v>796</v>
      </c>
      <c r="HQ70" t="s">
        <v>796</v>
      </c>
      <c r="HR70" t="s">
        <v>796</v>
      </c>
      <c r="HS70" t="s">
        <v>796</v>
      </c>
      <c r="HT70" t="s">
        <v>796</v>
      </c>
      <c r="HU70" t="s">
        <v>796</v>
      </c>
      <c r="HV70" t="s">
        <v>796</v>
      </c>
      <c r="HW70" t="s">
        <v>796</v>
      </c>
      <c r="HX70" t="s">
        <v>796</v>
      </c>
      <c r="HY70" t="s">
        <v>796</v>
      </c>
      <c r="HZ70" t="s">
        <v>796</v>
      </c>
      <c r="IA70" t="s">
        <v>796</v>
      </c>
      <c r="IB70" t="s">
        <v>796</v>
      </c>
      <c r="IC70" t="s">
        <v>796</v>
      </c>
      <c r="ID70" t="s">
        <v>796</v>
      </c>
      <c r="IE70" t="s">
        <v>796</v>
      </c>
      <c r="IF70" t="s">
        <v>796</v>
      </c>
      <c r="IG70" t="s">
        <v>796</v>
      </c>
      <c r="IH70" t="s">
        <v>796</v>
      </c>
      <c r="II70" t="s">
        <v>796</v>
      </c>
      <c r="IJ70" t="s">
        <v>796</v>
      </c>
      <c r="IK70" t="s">
        <v>796</v>
      </c>
      <c r="IL70" t="s">
        <v>796</v>
      </c>
      <c r="IM70" t="s">
        <v>796</v>
      </c>
      <c r="IN70" t="s">
        <v>796</v>
      </c>
      <c r="IO70" t="s">
        <v>796</v>
      </c>
      <c r="IP70" t="s">
        <v>796</v>
      </c>
      <c r="IQ70" t="s">
        <v>796</v>
      </c>
      <c r="IR70" t="s">
        <v>796</v>
      </c>
      <c r="IS70" t="s">
        <v>796</v>
      </c>
      <c r="IT70" t="s">
        <v>796</v>
      </c>
      <c r="IU70" t="s">
        <v>796</v>
      </c>
      <c r="IV70" t="s">
        <v>796</v>
      </c>
      <c r="IW70" t="s">
        <v>796</v>
      </c>
      <c r="IX70" t="s">
        <v>796</v>
      </c>
      <c r="IY70" t="s">
        <v>796</v>
      </c>
      <c r="IZ70" t="s">
        <v>796</v>
      </c>
      <c r="JA70" t="s">
        <v>796</v>
      </c>
      <c r="JB70" t="s">
        <v>796</v>
      </c>
      <c r="JC70" t="s">
        <v>796</v>
      </c>
      <c r="JD70" t="s">
        <v>796</v>
      </c>
      <c r="JE70" t="s">
        <v>796</v>
      </c>
      <c r="JF70" t="s">
        <v>796</v>
      </c>
      <c r="JG70" t="s">
        <v>796</v>
      </c>
      <c r="JH70" t="s">
        <v>796</v>
      </c>
      <c r="JI70" t="s">
        <v>796</v>
      </c>
      <c r="JJ70" t="s">
        <v>796</v>
      </c>
      <c r="JK70" t="s">
        <v>796</v>
      </c>
      <c r="JL70" t="s">
        <v>796</v>
      </c>
      <c r="JM70" t="s">
        <v>796</v>
      </c>
      <c r="JN70" t="s">
        <v>796</v>
      </c>
      <c r="JO70" t="s">
        <v>796</v>
      </c>
      <c r="JP70" t="s">
        <v>796</v>
      </c>
      <c r="JQ70" t="s">
        <v>796</v>
      </c>
      <c r="JR70" t="s">
        <v>796</v>
      </c>
      <c r="JS70" t="s">
        <v>796</v>
      </c>
      <c r="JT70" t="s">
        <v>796</v>
      </c>
      <c r="JU70" t="s">
        <v>796</v>
      </c>
      <c r="JV70" t="s">
        <v>796</v>
      </c>
      <c r="JW70" t="s">
        <v>796</v>
      </c>
      <c r="JX70" t="s">
        <v>796</v>
      </c>
      <c r="JY70" t="s">
        <v>796</v>
      </c>
      <c r="JZ70" t="s">
        <v>796</v>
      </c>
      <c r="KA70" t="s">
        <v>796</v>
      </c>
      <c r="KB70" t="s">
        <v>796</v>
      </c>
      <c r="KC70" t="s">
        <v>796</v>
      </c>
      <c r="KD70" t="s">
        <v>796</v>
      </c>
      <c r="KE70" t="s">
        <v>796</v>
      </c>
      <c r="KF70" t="s">
        <v>796</v>
      </c>
    </row>
    <row r="71" spans="1:292" x14ac:dyDescent="0.2">
      <c r="A71" t="s">
        <v>326</v>
      </c>
      <c r="B71" t="s">
        <v>7</v>
      </c>
      <c r="C71" t="s">
        <v>4</v>
      </c>
      <c r="D71" t="s">
        <v>8</v>
      </c>
      <c r="E71" s="30">
        <v>39</v>
      </c>
      <c r="F71" t="s">
        <v>9</v>
      </c>
      <c r="G71" t="s">
        <v>45</v>
      </c>
      <c r="H71" t="s">
        <v>22</v>
      </c>
      <c r="I71" t="s">
        <v>23</v>
      </c>
      <c r="J71" t="s">
        <v>5</v>
      </c>
      <c r="K71" t="s">
        <v>4</v>
      </c>
      <c r="L71" t="s">
        <v>4</v>
      </c>
      <c r="M71" t="s">
        <v>5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90</v>
      </c>
      <c r="U71" t="s">
        <v>5</v>
      </c>
      <c r="V71" t="s">
        <v>4</v>
      </c>
      <c r="W71" t="s">
        <v>17</v>
      </c>
      <c r="X71" t="s">
        <v>2</v>
      </c>
      <c r="Y71" t="s">
        <v>5</v>
      </c>
      <c r="Z71" t="s">
        <v>18</v>
      </c>
      <c r="AA71" t="s">
        <v>4</v>
      </c>
      <c r="AB71" t="s">
        <v>4</v>
      </c>
      <c r="AC71" t="s">
        <v>5</v>
      </c>
      <c r="AD71" t="s">
        <v>5</v>
      </c>
      <c r="AE71" t="s">
        <v>4</v>
      </c>
      <c r="AF71" t="s">
        <v>4</v>
      </c>
      <c r="AG71" t="s">
        <v>4</v>
      </c>
      <c r="AH71" t="s">
        <v>5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4</v>
      </c>
      <c r="AP71" t="s">
        <v>4</v>
      </c>
      <c r="AQ71" t="s">
        <v>5</v>
      </c>
      <c r="AR71" t="s">
        <v>4</v>
      </c>
      <c r="AS71" t="s">
        <v>58</v>
      </c>
      <c r="AT71" t="s">
        <v>62</v>
      </c>
      <c r="AU71" t="s">
        <v>14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46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2</v>
      </c>
      <c r="CA71" t="s">
        <v>2</v>
      </c>
      <c r="CB71" t="s">
        <v>2</v>
      </c>
      <c r="CC71" t="s">
        <v>2</v>
      </c>
      <c r="CD71" t="s">
        <v>2</v>
      </c>
      <c r="CE71" t="s">
        <v>2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7</v>
      </c>
      <c r="CV71" t="s">
        <v>4</v>
      </c>
      <c r="CW71" s="30">
        <v>40</v>
      </c>
      <c r="CX71" t="s">
        <v>9</v>
      </c>
      <c r="CY71" t="s">
        <v>5</v>
      </c>
      <c r="CZ71" t="s">
        <v>4</v>
      </c>
      <c r="DA71" t="s">
        <v>4</v>
      </c>
      <c r="DB71" t="s">
        <v>5</v>
      </c>
      <c r="DC71" t="s">
        <v>4</v>
      </c>
      <c r="DD71" t="s">
        <v>4</v>
      </c>
      <c r="DE71" t="s">
        <v>4</v>
      </c>
      <c r="DF71" t="s">
        <v>4</v>
      </c>
      <c r="DG71" t="s">
        <v>4</v>
      </c>
      <c r="DH71" t="s">
        <v>4</v>
      </c>
      <c r="DI71" t="s">
        <v>90</v>
      </c>
      <c r="DJ71" t="s">
        <v>4</v>
      </c>
      <c r="DK71" t="s">
        <v>4</v>
      </c>
      <c r="DL71" t="s">
        <v>2</v>
      </c>
      <c r="DM71" t="s">
        <v>2</v>
      </c>
      <c r="DN71" t="s">
        <v>5</v>
      </c>
      <c r="DO71" t="s">
        <v>18</v>
      </c>
      <c r="DP71" t="s">
        <v>4</v>
      </c>
      <c r="DQ71" t="s">
        <v>4</v>
      </c>
      <c r="DR71" t="s">
        <v>5</v>
      </c>
      <c r="DS71" t="s">
        <v>5</v>
      </c>
      <c r="DT71" t="s">
        <v>4</v>
      </c>
      <c r="DU71" t="s">
        <v>4</v>
      </c>
      <c r="DV71" t="s">
        <v>4</v>
      </c>
      <c r="DW71" t="s">
        <v>5</v>
      </c>
      <c r="DX71" t="s">
        <v>4</v>
      </c>
      <c r="DY71" t="s">
        <v>4</v>
      </c>
      <c r="DZ71" t="s">
        <v>4</v>
      </c>
      <c r="EA71" t="s">
        <v>4</v>
      </c>
      <c r="EB71" t="s">
        <v>4</v>
      </c>
      <c r="EC71" t="s">
        <v>4</v>
      </c>
      <c r="ED71" t="s">
        <v>4</v>
      </c>
      <c r="EE71" t="s">
        <v>4</v>
      </c>
      <c r="EF71" t="s">
        <v>5</v>
      </c>
      <c r="EG71" t="s">
        <v>4</v>
      </c>
      <c r="EH71" t="s">
        <v>58</v>
      </c>
      <c r="EI71" t="s">
        <v>62</v>
      </c>
      <c r="EJ71" t="s">
        <v>796</v>
      </c>
      <c r="EK71" t="s">
        <v>2</v>
      </c>
      <c r="EL71" t="s">
        <v>2</v>
      </c>
      <c r="EM71" t="s">
        <v>2</v>
      </c>
      <c r="EN71" t="s">
        <v>2</v>
      </c>
      <c r="EO71" t="s">
        <v>2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46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796</v>
      </c>
      <c r="GO71" t="s">
        <v>796</v>
      </c>
      <c r="GP71" t="s">
        <v>796</v>
      </c>
      <c r="GQ71" t="s">
        <v>796</v>
      </c>
      <c r="GR71" t="s">
        <v>796</v>
      </c>
      <c r="GS71" t="s">
        <v>796</v>
      </c>
      <c r="GT71" t="s">
        <v>796</v>
      </c>
      <c r="GU71" t="s">
        <v>796</v>
      </c>
      <c r="GV71" t="s">
        <v>796</v>
      </c>
      <c r="GW71" t="s">
        <v>796</v>
      </c>
      <c r="GX71" t="s">
        <v>796</v>
      </c>
      <c r="GY71" t="s">
        <v>796</v>
      </c>
      <c r="GZ71" t="s">
        <v>796</v>
      </c>
      <c r="HA71" t="s">
        <v>796</v>
      </c>
      <c r="HB71" t="s">
        <v>796</v>
      </c>
      <c r="HC71" t="s">
        <v>796</v>
      </c>
      <c r="HD71" t="s">
        <v>796</v>
      </c>
      <c r="HE71" t="s">
        <v>796</v>
      </c>
      <c r="HF71" t="s">
        <v>796</v>
      </c>
      <c r="HG71" t="s">
        <v>796</v>
      </c>
      <c r="HH71" t="s">
        <v>796</v>
      </c>
      <c r="HI71" t="s">
        <v>796</v>
      </c>
      <c r="HJ71" t="s">
        <v>796</v>
      </c>
      <c r="HK71" t="s">
        <v>796</v>
      </c>
      <c r="HL71" t="s">
        <v>796</v>
      </c>
      <c r="HM71" t="s">
        <v>796</v>
      </c>
      <c r="HN71" t="s">
        <v>796</v>
      </c>
      <c r="HO71" t="s">
        <v>796</v>
      </c>
      <c r="HP71" t="s">
        <v>796</v>
      </c>
      <c r="HQ71" t="s">
        <v>796</v>
      </c>
      <c r="HR71" t="s">
        <v>796</v>
      </c>
      <c r="HS71" t="s">
        <v>796</v>
      </c>
      <c r="HT71" t="s">
        <v>796</v>
      </c>
      <c r="HU71" t="s">
        <v>796</v>
      </c>
      <c r="HV71" t="s">
        <v>796</v>
      </c>
      <c r="HW71" t="s">
        <v>796</v>
      </c>
      <c r="HX71" t="s">
        <v>796</v>
      </c>
      <c r="HY71" t="s">
        <v>796</v>
      </c>
      <c r="HZ71" t="s">
        <v>796</v>
      </c>
      <c r="IA71" t="s">
        <v>796</v>
      </c>
      <c r="IB71" t="s">
        <v>796</v>
      </c>
      <c r="IC71" t="s">
        <v>796</v>
      </c>
      <c r="ID71" t="s">
        <v>796</v>
      </c>
      <c r="IE71" t="s">
        <v>796</v>
      </c>
      <c r="IF71" t="s">
        <v>796</v>
      </c>
      <c r="IG71" t="s">
        <v>796</v>
      </c>
      <c r="IH71" t="s">
        <v>796</v>
      </c>
      <c r="II71" t="s">
        <v>796</v>
      </c>
      <c r="IJ71" t="s">
        <v>796</v>
      </c>
      <c r="IK71" t="s">
        <v>796</v>
      </c>
      <c r="IL71" t="s">
        <v>796</v>
      </c>
      <c r="IM71" t="s">
        <v>796</v>
      </c>
      <c r="IN71" t="s">
        <v>796</v>
      </c>
      <c r="IO71" t="s">
        <v>796</v>
      </c>
      <c r="IP71" t="s">
        <v>796</v>
      </c>
      <c r="IQ71" t="s">
        <v>796</v>
      </c>
      <c r="IR71" t="s">
        <v>796</v>
      </c>
      <c r="IS71" t="s">
        <v>796</v>
      </c>
      <c r="IT71" t="s">
        <v>796</v>
      </c>
      <c r="IU71" t="s">
        <v>796</v>
      </c>
      <c r="IV71" t="s">
        <v>796</v>
      </c>
      <c r="IW71" t="s">
        <v>796</v>
      </c>
      <c r="IX71" t="s">
        <v>796</v>
      </c>
      <c r="IY71" t="s">
        <v>796</v>
      </c>
      <c r="IZ71" t="s">
        <v>796</v>
      </c>
      <c r="JA71" t="s">
        <v>796</v>
      </c>
      <c r="JB71" t="s">
        <v>796</v>
      </c>
      <c r="JC71" t="s">
        <v>796</v>
      </c>
      <c r="JD71" t="s">
        <v>796</v>
      </c>
      <c r="JE71" t="s">
        <v>796</v>
      </c>
      <c r="JF71" t="s">
        <v>796</v>
      </c>
      <c r="JG71" t="s">
        <v>796</v>
      </c>
      <c r="JH71" t="s">
        <v>796</v>
      </c>
      <c r="JI71" t="s">
        <v>796</v>
      </c>
      <c r="JJ71" t="s">
        <v>796</v>
      </c>
      <c r="JK71" t="s">
        <v>796</v>
      </c>
      <c r="JL71" t="s">
        <v>796</v>
      </c>
      <c r="JM71" t="s">
        <v>796</v>
      </c>
      <c r="JN71" t="s">
        <v>796</v>
      </c>
      <c r="JO71" t="s">
        <v>796</v>
      </c>
      <c r="JP71" t="s">
        <v>796</v>
      </c>
      <c r="JQ71" t="s">
        <v>796</v>
      </c>
      <c r="JR71" t="s">
        <v>796</v>
      </c>
      <c r="JS71" t="s">
        <v>796</v>
      </c>
      <c r="JT71" t="s">
        <v>796</v>
      </c>
      <c r="JU71" t="s">
        <v>796</v>
      </c>
      <c r="JV71" t="s">
        <v>796</v>
      </c>
      <c r="JW71" t="s">
        <v>796</v>
      </c>
      <c r="JX71" t="s">
        <v>796</v>
      </c>
      <c r="JY71" t="s">
        <v>796</v>
      </c>
      <c r="JZ71" t="s">
        <v>796</v>
      </c>
      <c r="KA71" t="s">
        <v>796</v>
      </c>
      <c r="KB71" t="s">
        <v>796</v>
      </c>
      <c r="KC71" t="s">
        <v>796</v>
      </c>
      <c r="KD71" t="s">
        <v>796</v>
      </c>
      <c r="KE71" t="s">
        <v>796</v>
      </c>
      <c r="KF71" t="s">
        <v>796</v>
      </c>
    </row>
    <row r="72" spans="1:292" x14ac:dyDescent="0.2">
      <c r="A72" t="s">
        <v>327</v>
      </c>
      <c r="B72" t="s">
        <v>7</v>
      </c>
      <c r="C72" t="s">
        <v>4</v>
      </c>
      <c r="D72" t="s">
        <v>19</v>
      </c>
      <c r="E72" s="30">
        <v>46</v>
      </c>
      <c r="F72" t="s">
        <v>20</v>
      </c>
      <c r="G72" t="s">
        <v>10</v>
      </c>
      <c r="H72" t="s">
        <v>22</v>
      </c>
      <c r="I72" t="s">
        <v>80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5</v>
      </c>
      <c r="S72" t="s">
        <v>4</v>
      </c>
      <c r="T72" t="s">
        <v>3</v>
      </c>
      <c r="U72" t="s">
        <v>4</v>
      </c>
      <c r="V72" t="s">
        <v>5</v>
      </c>
      <c r="W72" t="s">
        <v>77</v>
      </c>
      <c r="X72" t="s">
        <v>54</v>
      </c>
      <c r="Y72" t="s">
        <v>5</v>
      </c>
      <c r="Z72" t="s">
        <v>6</v>
      </c>
      <c r="AA72" t="s">
        <v>4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5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4</v>
      </c>
      <c r="AP72" t="s">
        <v>4</v>
      </c>
      <c r="AQ72" t="s">
        <v>4</v>
      </c>
      <c r="AR72" t="s">
        <v>4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2</v>
      </c>
      <c r="CA72" t="s">
        <v>2</v>
      </c>
      <c r="CB72" t="s">
        <v>2</v>
      </c>
      <c r="CC72" t="s">
        <v>2</v>
      </c>
      <c r="CD72" t="s">
        <v>2</v>
      </c>
      <c r="CE72" t="s">
        <v>2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41</v>
      </c>
      <c r="CQ72" t="s">
        <v>2</v>
      </c>
      <c r="CR72" t="s">
        <v>2</v>
      </c>
      <c r="CS72" t="s">
        <v>2</v>
      </c>
      <c r="CT72" t="s">
        <v>2</v>
      </c>
      <c r="CU72" t="s">
        <v>796</v>
      </c>
      <c r="CV72" t="s">
        <v>796</v>
      </c>
      <c r="CW72" t="s">
        <v>796</v>
      </c>
      <c r="CX72" t="s">
        <v>796</v>
      </c>
      <c r="CY72" t="s">
        <v>796</v>
      </c>
      <c r="CZ72" t="s">
        <v>796</v>
      </c>
      <c r="DA72" t="s">
        <v>796</v>
      </c>
      <c r="DB72" t="s">
        <v>796</v>
      </c>
      <c r="DC72" t="s">
        <v>796</v>
      </c>
      <c r="DD72" t="s">
        <v>796</v>
      </c>
      <c r="DE72" t="s">
        <v>796</v>
      </c>
      <c r="DF72" t="s">
        <v>796</v>
      </c>
      <c r="DG72" t="s">
        <v>796</v>
      </c>
      <c r="DH72" t="s">
        <v>796</v>
      </c>
      <c r="DI72" t="s">
        <v>796</v>
      </c>
      <c r="DJ72" t="s">
        <v>796</v>
      </c>
      <c r="DK72" t="s">
        <v>796</v>
      </c>
      <c r="DL72" t="s">
        <v>796</v>
      </c>
      <c r="DM72" t="s">
        <v>796</v>
      </c>
      <c r="DN72" t="s">
        <v>796</v>
      </c>
      <c r="DO72" t="s">
        <v>796</v>
      </c>
      <c r="DP72" t="s">
        <v>796</v>
      </c>
      <c r="DQ72" t="s">
        <v>796</v>
      </c>
      <c r="DR72" t="s">
        <v>796</v>
      </c>
      <c r="DS72" t="s">
        <v>796</v>
      </c>
      <c r="DT72" t="s">
        <v>796</v>
      </c>
      <c r="DU72" t="s">
        <v>796</v>
      </c>
      <c r="DV72" t="s">
        <v>796</v>
      </c>
      <c r="DW72" t="s">
        <v>796</v>
      </c>
      <c r="DX72" t="s">
        <v>796</v>
      </c>
      <c r="DY72" t="s">
        <v>796</v>
      </c>
      <c r="DZ72" t="s">
        <v>796</v>
      </c>
      <c r="EA72" t="s">
        <v>796</v>
      </c>
      <c r="EB72" t="s">
        <v>796</v>
      </c>
      <c r="EC72" t="s">
        <v>796</v>
      </c>
      <c r="ED72" t="s">
        <v>796</v>
      </c>
      <c r="EE72" t="s">
        <v>796</v>
      </c>
      <c r="EF72" t="s">
        <v>796</v>
      </c>
      <c r="EG72" t="s">
        <v>796</v>
      </c>
      <c r="EH72" t="s">
        <v>796</v>
      </c>
      <c r="EI72" t="s">
        <v>796</v>
      </c>
      <c r="EJ72" t="s">
        <v>796</v>
      </c>
      <c r="EK72" t="s">
        <v>796</v>
      </c>
      <c r="EL72" t="s">
        <v>796</v>
      </c>
      <c r="EM72" t="s">
        <v>796</v>
      </c>
      <c r="EN72" t="s">
        <v>796</v>
      </c>
      <c r="EO72" t="s">
        <v>796</v>
      </c>
      <c r="EP72" t="s">
        <v>796</v>
      </c>
      <c r="EQ72" t="s">
        <v>796</v>
      </c>
      <c r="ER72" t="s">
        <v>796</v>
      </c>
      <c r="ES72" t="s">
        <v>796</v>
      </c>
      <c r="ET72" t="s">
        <v>796</v>
      </c>
      <c r="EU72" t="s">
        <v>796</v>
      </c>
      <c r="EV72" t="s">
        <v>796</v>
      </c>
      <c r="EW72" t="s">
        <v>796</v>
      </c>
      <c r="EX72" t="s">
        <v>796</v>
      </c>
      <c r="EY72" t="s">
        <v>796</v>
      </c>
      <c r="EZ72" t="s">
        <v>796</v>
      </c>
      <c r="FA72" t="s">
        <v>796</v>
      </c>
      <c r="FB72" t="s">
        <v>796</v>
      </c>
      <c r="FC72" t="s">
        <v>796</v>
      </c>
      <c r="FD72" t="s">
        <v>796</v>
      </c>
      <c r="FE72" t="s">
        <v>796</v>
      </c>
      <c r="FF72" t="s">
        <v>796</v>
      </c>
      <c r="FG72" t="s">
        <v>796</v>
      </c>
      <c r="FH72" t="s">
        <v>796</v>
      </c>
      <c r="FI72" t="s">
        <v>796</v>
      </c>
      <c r="FJ72" t="s">
        <v>796</v>
      </c>
      <c r="FK72" t="s">
        <v>796</v>
      </c>
      <c r="FL72" t="s">
        <v>796</v>
      </c>
      <c r="FM72" t="s">
        <v>796</v>
      </c>
      <c r="FN72" t="s">
        <v>796</v>
      </c>
      <c r="FO72" t="s">
        <v>796</v>
      </c>
      <c r="FP72" t="s">
        <v>796</v>
      </c>
      <c r="FQ72" t="s">
        <v>796</v>
      </c>
      <c r="FR72" t="s">
        <v>796</v>
      </c>
      <c r="FS72" t="s">
        <v>796</v>
      </c>
      <c r="FT72" t="s">
        <v>796</v>
      </c>
      <c r="FU72" t="s">
        <v>796</v>
      </c>
      <c r="FV72" t="s">
        <v>796</v>
      </c>
      <c r="FW72" t="s">
        <v>796</v>
      </c>
      <c r="FX72" t="s">
        <v>796</v>
      </c>
      <c r="FY72" t="s">
        <v>796</v>
      </c>
      <c r="FZ72" t="s">
        <v>796</v>
      </c>
      <c r="GA72" t="s">
        <v>796</v>
      </c>
      <c r="GB72" t="s">
        <v>796</v>
      </c>
      <c r="GC72" t="s">
        <v>796</v>
      </c>
      <c r="GD72" t="s">
        <v>796</v>
      </c>
      <c r="GE72" t="s">
        <v>796</v>
      </c>
      <c r="GF72" t="s">
        <v>796</v>
      </c>
      <c r="GG72" t="s">
        <v>796</v>
      </c>
      <c r="GH72" t="s">
        <v>796</v>
      </c>
      <c r="GI72" t="s">
        <v>796</v>
      </c>
      <c r="GJ72" t="s">
        <v>796</v>
      </c>
      <c r="GK72" t="s">
        <v>796</v>
      </c>
      <c r="GL72" t="s">
        <v>796</v>
      </c>
      <c r="GM72" t="s">
        <v>796</v>
      </c>
      <c r="GN72" t="s">
        <v>796</v>
      </c>
      <c r="GO72" t="s">
        <v>796</v>
      </c>
      <c r="GP72" t="s">
        <v>796</v>
      </c>
      <c r="GQ72" t="s">
        <v>796</v>
      </c>
      <c r="GR72" t="s">
        <v>796</v>
      </c>
      <c r="GS72" t="s">
        <v>796</v>
      </c>
      <c r="GT72" t="s">
        <v>796</v>
      </c>
      <c r="GU72" t="s">
        <v>796</v>
      </c>
      <c r="GV72" t="s">
        <v>796</v>
      </c>
      <c r="GW72" t="s">
        <v>796</v>
      </c>
      <c r="GX72" t="s">
        <v>796</v>
      </c>
      <c r="GY72" t="s">
        <v>796</v>
      </c>
      <c r="GZ72" t="s">
        <v>796</v>
      </c>
      <c r="HA72" t="s">
        <v>796</v>
      </c>
      <c r="HB72" t="s">
        <v>796</v>
      </c>
      <c r="HC72" t="s">
        <v>796</v>
      </c>
      <c r="HD72" t="s">
        <v>796</v>
      </c>
      <c r="HE72" t="s">
        <v>796</v>
      </c>
      <c r="HF72" t="s">
        <v>796</v>
      </c>
      <c r="HG72" t="s">
        <v>796</v>
      </c>
      <c r="HH72" t="s">
        <v>796</v>
      </c>
      <c r="HI72" t="s">
        <v>796</v>
      </c>
      <c r="HJ72" t="s">
        <v>796</v>
      </c>
      <c r="HK72" t="s">
        <v>796</v>
      </c>
      <c r="HL72" t="s">
        <v>796</v>
      </c>
      <c r="HM72" t="s">
        <v>796</v>
      </c>
      <c r="HN72" t="s">
        <v>796</v>
      </c>
      <c r="HO72" t="s">
        <v>796</v>
      </c>
      <c r="HP72" t="s">
        <v>796</v>
      </c>
      <c r="HQ72" t="s">
        <v>796</v>
      </c>
      <c r="HR72" t="s">
        <v>796</v>
      </c>
      <c r="HS72" t="s">
        <v>796</v>
      </c>
      <c r="HT72" t="s">
        <v>796</v>
      </c>
      <c r="HU72" t="s">
        <v>796</v>
      </c>
      <c r="HV72" t="s">
        <v>796</v>
      </c>
      <c r="HW72" t="s">
        <v>796</v>
      </c>
      <c r="HX72" t="s">
        <v>796</v>
      </c>
      <c r="HY72" t="s">
        <v>796</v>
      </c>
      <c r="HZ72" t="s">
        <v>796</v>
      </c>
      <c r="IA72" t="s">
        <v>796</v>
      </c>
      <c r="IB72" t="s">
        <v>796</v>
      </c>
      <c r="IC72" t="s">
        <v>796</v>
      </c>
      <c r="ID72" t="s">
        <v>796</v>
      </c>
      <c r="IE72" t="s">
        <v>796</v>
      </c>
      <c r="IF72" t="s">
        <v>796</v>
      </c>
      <c r="IG72" t="s">
        <v>796</v>
      </c>
      <c r="IH72" t="s">
        <v>796</v>
      </c>
      <c r="II72" t="s">
        <v>796</v>
      </c>
      <c r="IJ72" t="s">
        <v>796</v>
      </c>
      <c r="IK72" t="s">
        <v>796</v>
      </c>
      <c r="IL72" t="s">
        <v>796</v>
      </c>
      <c r="IM72" t="s">
        <v>796</v>
      </c>
      <c r="IN72" t="s">
        <v>796</v>
      </c>
      <c r="IO72" t="s">
        <v>796</v>
      </c>
      <c r="IP72" t="s">
        <v>796</v>
      </c>
      <c r="IQ72" t="s">
        <v>796</v>
      </c>
      <c r="IR72" t="s">
        <v>796</v>
      </c>
      <c r="IS72" t="s">
        <v>796</v>
      </c>
      <c r="IT72" t="s">
        <v>796</v>
      </c>
      <c r="IU72" t="s">
        <v>796</v>
      </c>
      <c r="IV72" t="s">
        <v>796</v>
      </c>
      <c r="IW72" t="s">
        <v>796</v>
      </c>
      <c r="IX72" t="s">
        <v>796</v>
      </c>
      <c r="IY72" t="s">
        <v>796</v>
      </c>
      <c r="IZ72" t="s">
        <v>796</v>
      </c>
      <c r="JA72" t="s">
        <v>796</v>
      </c>
      <c r="JB72" t="s">
        <v>796</v>
      </c>
      <c r="JC72" t="s">
        <v>796</v>
      </c>
      <c r="JD72" t="s">
        <v>796</v>
      </c>
      <c r="JE72" t="s">
        <v>796</v>
      </c>
      <c r="JF72" t="s">
        <v>796</v>
      </c>
      <c r="JG72" t="s">
        <v>796</v>
      </c>
      <c r="JH72" t="s">
        <v>796</v>
      </c>
      <c r="JI72" t="s">
        <v>796</v>
      </c>
      <c r="JJ72" t="s">
        <v>796</v>
      </c>
      <c r="JK72" t="s">
        <v>796</v>
      </c>
      <c r="JL72" t="s">
        <v>796</v>
      </c>
      <c r="JM72" t="s">
        <v>796</v>
      </c>
      <c r="JN72" t="s">
        <v>796</v>
      </c>
      <c r="JO72" t="s">
        <v>796</v>
      </c>
      <c r="JP72" t="s">
        <v>796</v>
      </c>
      <c r="JQ72" t="s">
        <v>796</v>
      </c>
      <c r="JR72" t="s">
        <v>796</v>
      </c>
      <c r="JS72" t="s">
        <v>796</v>
      </c>
      <c r="JT72" t="s">
        <v>796</v>
      </c>
      <c r="JU72" t="s">
        <v>796</v>
      </c>
      <c r="JV72" t="s">
        <v>796</v>
      </c>
      <c r="JW72" t="s">
        <v>796</v>
      </c>
      <c r="JX72" t="s">
        <v>796</v>
      </c>
      <c r="JY72" t="s">
        <v>796</v>
      </c>
      <c r="JZ72" t="s">
        <v>796</v>
      </c>
      <c r="KA72" t="s">
        <v>796</v>
      </c>
      <c r="KB72" t="s">
        <v>796</v>
      </c>
      <c r="KC72" t="s">
        <v>796</v>
      </c>
      <c r="KD72" t="s">
        <v>796</v>
      </c>
      <c r="KE72" t="s">
        <v>796</v>
      </c>
      <c r="KF72" t="s">
        <v>796</v>
      </c>
    </row>
    <row r="73" spans="1:292" x14ac:dyDescent="0.2">
      <c r="A73" t="s">
        <v>328</v>
      </c>
      <c r="B73" t="s">
        <v>7</v>
      </c>
      <c r="C73" t="s">
        <v>4</v>
      </c>
      <c r="D73" t="s">
        <v>8</v>
      </c>
      <c r="E73" s="30">
        <v>33</v>
      </c>
      <c r="F73" t="s">
        <v>9</v>
      </c>
      <c r="G73" t="s">
        <v>10</v>
      </c>
      <c r="H73" t="s">
        <v>40</v>
      </c>
      <c r="I73" t="s">
        <v>57</v>
      </c>
      <c r="J73" t="s">
        <v>4</v>
      </c>
      <c r="K73" t="s">
        <v>4</v>
      </c>
      <c r="L73" t="s">
        <v>4</v>
      </c>
      <c r="M73" t="s">
        <v>5</v>
      </c>
      <c r="N73" t="s">
        <v>4</v>
      </c>
      <c r="O73" t="s">
        <v>4</v>
      </c>
      <c r="P73" t="s">
        <v>4</v>
      </c>
      <c r="Q73" t="s">
        <v>4</v>
      </c>
      <c r="R73" t="s">
        <v>5</v>
      </c>
      <c r="S73" t="s">
        <v>4</v>
      </c>
      <c r="T73" t="s">
        <v>3</v>
      </c>
      <c r="U73" t="s">
        <v>4</v>
      </c>
      <c r="V73" t="s">
        <v>4</v>
      </c>
      <c r="W73" t="s">
        <v>17</v>
      </c>
      <c r="X73" t="s">
        <v>2</v>
      </c>
      <c r="Y73" t="s">
        <v>5</v>
      </c>
      <c r="Z73" t="s">
        <v>18</v>
      </c>
      <c r="AA73" t="s">
        <v>4</v>
      </c>
      <c r="AB73" t="s">
        <v>4</v>
      </c>
      <c r="AC73" t="s">
        <v>5</v>
      </c>
      <c r="AD73" t="s">
        <v>5</v>
      </c>
      <c r="AE73" t="s">
        <v>4</v>
      </c>
      <c r="AF73" t="s">
        <v>4</v>
      </c>
      <c r="AG73" t="s">
        <v>4</v>
      </c>
      <c r="AH73" t="s">
        <v>5</v>
      </c>
      <c r="AI73" t="s">
        <v>4</v>
      </c>
      <c r="AJ73" t="s">
        <v>4</v>
      </c>
      <c r="AK73" t="s">
        <v>4</v>
      </c>
      <c r="AL73" t="s">
        <v>5</v>
      </c>
      <c r="AM73" t="s">
        <v>4</v>
      </c>
      <c r="AN73" t="s">
        <v>4</v>
      </c>
      <c r="AO73" t="s">
        <v>4</v>
      </c>
      <c r="AP73" t="s">
        <v>4</v>
      </c>
      <c r="AQ73" t="s">
        <v>4</v>
      </c>
      <c r="AR73" t="s">
        <v>4</v>
      </c>
      <c r="AS73" t="s">
        <v>58</v>
      </c>
      <c r="AT73" t="s">
        <v>62</v>
      </c>
      <c r="AU73" t="s">
        <v>59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2</v>
      </c>
      <c r="CA73" t="s">
        <v>2</v>
      </c>
      <c r="CB73" t="s">
        <v>2</v>
      </c>
      <c r="CC73" t="s">
        <v>2</v>
      </c>
      <c r="CD73" t="s">
        <v>2</v>
      </c>
      <c r="CE73" t="s">
        <v>2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7</v>
      </c>
      <c r="CV73" t="s">
        <v>4</v>
      </c>
      <c r="CW73" s="30">
        <v>34</v>
      </c>
      <c r="CX73" t="s">
        <v>9</v>
      </c>
      <c r="CY73" t="s">
        <v>4</v>
      </c>
      <c r="CZ73" t="s">
        <v>5</v>
      </c>
      <c r="DA73" t="s">
        <v>4</v>
      </c>
      <c r="DB73" t="s">
        <v>5</v>
      </c>
      <c r="DC73" t="s">
        <v>4</v>
      </c>
      <c r="DD73" t="s">
        <v>4</v>
      </c>
      <c r="DE73" t="s">
        <v>5</v>
      </c>
      <c r="DF73" t="s">
        <v>4</v>
      </c>
      <c r="DG73" t="s">
        <v>4</v>
      </c>
      <c r="DH73" t="s">
        <v>4</v>
      </c>
      <c r="DI73" t="s">
        <v>3</v>
      </c>
      <c r="DJ73" t="s">
        <v>4</v>
      </c>
      <c r="DK73" t="s">
        <v>4</v>
      </c>
      <c r="DL73" t="s">
        <v>2</v>
      </c>
      <c r="DM73" t="s">
        <v>2</v>
      </c>
      <c r="DN73" t="s">
        <v>5</v>
      </c>
      <c r="DO73" t="s">
        <v>39</v>
      </c>
      <c r="DP73" t="s">
        <v>4</v>
      </c>
      <c r="DQ73" t="s">
        <v>4</v>
      </c>
      <c r="DR73" t="s">
        <v>5</v>
      </c>
      <c r="DS73" t="s">
        <v>5</v>
      </c>
      <c r="DT73" t="s">
        <v>4</v>
      </c>
      <c r="DU73" t="s">
        <v>4</v>
      </c>
      <c r="DV73" t="s">
        <v>4</v>
      </c>
      <c r="DW73" t="s">
        <v>4</v>
      </c>
      <c r="DX73" t="s">
        <v>4</v>
      </c>
      <c r="DY73" t="s">
        <v>4</v>
      </c>
      <c r="DZ73" t="s">
        <v>4</v>
      </c>
      <c r="EA73" t="s">
        <v>4</v>
      </c>
      <c r="EB73" t="s">
        <v>4</v>
      </c>
      <c r="EC73" t="s">
        <v>4</v>
      </c>
      <c r="ED73" t="s">
        <v>4</v>
      </c>
      <c r="EE73" t="s">
        <v>4</v>
      </c>
      <c r="EF73" t="s">
        <v>4</v>
      </c>
      <c r="EG73" t="s">
        <v>4</v>
      </c>
      <c r="EH73" t="s">
        <v>58</v>
      </c>
      <c r="EI73" t="s">
        <v>62</v>
      </c>
      <c r="EJ73" t="s">
        <v>994</v>
      </c>
      <c r="EK73" t="s">
        <v>4</v>
      </c>
      <c r="EL73" t="s">
        <v>4</v>
      </c>
      <c r="EM73" t="s">
        <v>4</v>
      </c>
      <c r="EN73" t="s">
        <v>4</v>
      </c>
      <c r="EO73" t="s">
        <v>4</v>
      </c>
      <c r="EP73" t="s">
        <v>5</v>
      </c>
      <c r="EQ73" t="s">
        <v>5</v>
      </c>
      <c r="ER73" t="s">
        <v>5</v>
      </c>
      <c r="ES73" t="s">
        <v>4</v>
      </c>
      <c r="ET73" t="s">
        <v>4</v>
      </c>
      <c r="EU73" t="s">
        <v>4</v>
      </c>
      <c r="EV73" t="s">
        <v>4</v>
      </c>
      <c r="EW73" t="s">
        <v>4</v>
      </c>
      <c r="EX73" t="s">
        <v>4</v>
      </c>
      <c r="EY73" t="s">
        <v>4</v>
      </c>
      <c r="EZ73" t="s">
        <v>4</v>
      </c>
      <c r="FA73" t="s">
        <v>5</v>
      </c>
      <c r="FB73" t="s">
        <v>4</v>
      </c>
      <c r="FC73" t="s">
        <v>4</v>
      </c>
      <c r="FD73" t="s">
        <v>4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796</v>
      </c>
      <c r="GO73" t="s">
        <v>796</v>
      </c>
      <c r="GP73" t="s">
        <v>796</v>
      </c>
      <c r="GQ73" t="s">
        <v>796</v>
      </c>
      <c r="GR73" t="s">
        <v>796</v>
      </c>
      <c r="GS73" t="s">
        <v>796</v>
      </c>
      <c r="GT73" t="s">
        <v>796</v>
      </c>
      <c r="GU73" t="s">
        <v>796</v>
      </c>
      <c r="GV73" t="s">
        <v>796</v>
      </c>
      <c r="GW73" t="s">
        <v>796</v>
      </c>
      <c r="GX73" t="s">
        <v>796</v>
      </c>
      <c r="GY73" t="s">
        <v>796</v>
      </c>
      <c r="GZ73" t="s">
        <v>796</v>
      </c>
      <c r="HA73" t="s">
        <v>796</v>
      </c>
      <c r="HB73" t="s">
        <v>796</v>
      </c>
      <c r="HC73" t="s">
        <v>796</v>
      </c>
      <c r="HD73" t="s">
        <v>796</v>
      </c>
      <c r="HE73" t="s">
        <v>796</v>
      </c>
      <c r="HF73" t="s">
        <v>796</v>
      </c>
      <c r="HG73" t="s">
        <v>796</v>
      </c>
      <c r="HH73" t="s">
        <v>796</v>
      </c>
      <c r="HI73" t="s">
        <v>796</v>
      </c>
      <c r="HJ73" t="s">
        <v>796</v>
      </c>
      <c r="HK73" t="s">
        <v>796</v>
      </c>
      <c r="HL73" t="s">
        <v>796</v>
      </c>
      <c r="HM73" t="s">
        <v>796</v>
      </c>
      <c r="HN73" t="s">
        <v>796</v>
      </c>
      <c r="HO73" t="s">
        <v>796</v>
      </c>
      <c r="HP73" t="s">
        <v>796</v>
      </c>
      <c r="HQ73" t="s">
        <v>796</v>
      </c>
      <c r="HR73" t="s">
        <v>796</v>
      </c>
      <c r="HS73" t="s">
        <v>796</v>
      </c>
      <c r="HT73" t="s">
        <v>796</v>
      </c>
      <c r="HU73" t="s">
        <v>796</v>
      </c>
      <c r="HV73" t="s">
        <v>796</v>
      </c>
      <c r="HW73" t="s">
        <v>796</v>
      </c>
      <c r="HX73" t="s">
        <v>796</v>
      </c>
      <c r="HY73" t="s">
        <v>796</v>
      </c>
      <c r="HZ73" t="s">
        <v>796</v>
      </c>
      <c r="IA73" t="s">
        <v>796</v>
      </c>
      <c r="IB73" t="s">
        <v>796</v>
      </c>
      <c r="IC73" t="s">
        <v>796</v>
      </c>
      <c r="ID73" t="s">
        <v>796</v>
      </c>
      <c r="IE73" t="s">
        <v>796</v>
      </c>
      <c r="IF73" t="s">
        <v>796</v>
      </c>
      <c r="IG73" t="s">
        <v>796</v>
      </c>
      <c r="IH73" t="s">
        <v>796</v>
      </c>
      <c r="II73" t="s">
        <v>796</v>
      </c>
      <c r="IJ73" t="s">
        <v>796</v>
      </c>
      <c r="IK73" t="s">
        <v>796</v>
      </c>
      <c r="IL73" t="s">
        <v>796</v>
      </c>
      <c r="IM73" t="s">
        <v>796</v>
      </c>
      <c r="IN73" t="s">
        <v>796</v>
      </c>
      <c r="IO73" t="s">
        <v>796</v>
      </c>
      <c r="IP73" t="s">
        <v>796</v>
      </c>
      <c r="IQ73" t="s">
        <v>796</v>
      </c>
      <c r="IR73" t="s">
        <v>796</v>
      </c>
      <c r="IS73" t="s">
        <v>796</v>
      </c>
      <c r="IT73" t="s">
        <v>796</v>
      </c>
      <c r="IU73" t="s">
        <v>796</v>
      </c>
      <c r="IV73" t="s">
        <v>796</v>
      </c>
      <c r="IW73" t="s">
        <v>796</v>
      </c>
      <c r="IX73" t="s">
        <v>796</v>
      </c>
      <c r="IY73" t="s">
        <v>796</v>
      </c>
      <c r="IZ73" t="s">
        <v>796</v>
      </c>
      <c r="JA73" t="s">
        <v>796</v>
      </c>
      <c r="JB73" t="s">
        <v>796</v>
      </c>
      <c r="JC73" t="s">
        <v>796</v>
      </c>
      <c r="JD73" t="s">
        <v>796</v>
      </c>
      <c r="JE73" t="s">
        <v>796</v>
      </c>
      <c r="JF73" t="s">
        <v>796</v>
      </c>
      <c r="JG73" t="s">
        <v>796</v>
      </c>
      <c r="JH73" t="s">
        <v>796</v>
      </c>
      <c r="JI73" t="s">
        <v>796</v>
      </c>
      <c r="JJ73" t="s">
        <v>796</v>
      </c>
      <c r="JK73" t="s">
        <v>796</v>
      </c>
      <c r="JL73" t="s">
        <v>796</v>
      </c>
      <c r="JM73" t="s">
        <v>796</v>
      </c>
      <c r="JN73" t="s">
        <v>796</v>
      </c>
      <c r="JO73" t="s">
        <v>796</v>
      </c>
      <c r="JP73" t="s">
        <v>796</v>
      </c>
      <c r="JQ73" t="s">
        <v>796</v>
      </c>
      <c r="JR73" t="s">
        <v>796</v>
      </c>
      <c r="JS73" t="s">
        <v>796</v>
      </c>
      <c r="JT73" t="s">
        <v>796</v>
      </c>
      <c r="JU73" t="s">
        <v>796</v>
      </c>
      <c r="JV73" t="s">
        <v>796</v>
      </c>
      <c r="JW73" t="s">
        <v>796</v>
      </c>
      <c r="JX73" t="s">
        <v>796</v>
      </c>
      <c r="JY73" t="s">
        <v>796</v>
      </c>
      <c r="JZ73" t="s">
        <v>796</v>
      </c>
      <c r="KA73" t="s">
        <v>796</v>
      </c>
      <c r="KB73" t="s">
        <v>796</v>
      </c>
      <c r="KC73" t="s">
        <v>796</v>
      </c>
      <c r="KD73" t="s">
        <v>796</v>
      </c>
      <c r="KE73" t="s">
        <v>796</v>
      </c>
      <c r="KF73" t="s">
        <v>796</v>
      </c>
    </row>
    <row r="74" spans="1:292" x14ac:dyDescent="0.2">
      <c r="A74" t="s">
        <v>329</v>
      </c>
      <c r="B74" t="s">
        <v>7</v>
      </c>
      <c r="C74" t="s">
        <v>4</v>
      </c>
      <c r="D74" t="s">
        <v>8</v>
      </c>
      <c r="E74" s="30">
        <v>46</v>
      </c>
      <c r="F74" t="s">
        <v>9</v>
      </c>
      <c r="G74" t="s">
        <v>10</v>
      </c>
      <c r="H74" t="s">
        <v>11</v>
      </c>
      <c r="I74" t="s">
        <v>57</v>
      </c>
      <c r="J74" t="s">
        <v>4</v>
      </c>
      <c r="K74" t="s">
        <v>4</v>
      </c>
      <c r="L74" t="s">
        <v>4</v>
      </c>
      <c r="M74" t="s">
        <v>5</v>
      </c>
      <c r="N74" t="s">
        <v>4</v>
      </c>
      <c r="O74" t="s">
        <v>4</v>
      </c>
      <c r="P74" t="s">
        <v>5</v>
      </c>
      <c r="Q74" t="s">
        <v>4</v>
      </c>
      <c r="R74" t="s">
        <v>4</v>
      </c>
      <c r="S74" t="s">
        <v>4</v>
      </c>
      <c r="T74" t="s">
        <v>3</v>
      </c>
      <c r="U74" t="s">
        <v>4</v>
      </c>
      <c r="V74" t="s">
        <v>4</v>
      </c>
      <c r="W74" t="s">
        <v>17</v>
      </c>
      <c r="X74" t="s">
        <v>2</v>
      </c>
      <c r="Y74" t="s">
        <v>5</v>
      </c>
      <c r="Z74" t="s">
        <v>6</v>
      </c>
      <c r="AA74" t="s">
        <v>4</v>
      </c>
      <c r="AB74" t="s">
        <v>4</v>
      </c>
      <c r="AC74" t="s">
        <v>5</v>
      </c>
      <c r="AD74" t="s">
        <v>5</v>
      </c>
      <c r="AE74" t="s">
        <v>4</v>
      </c>
      <c r="AF74" t="s">
        <v>4</v>
      </c>
      <c r="AG74" t="s">
        <v>5</v>
      </c>
      <c r="AH74" t="s">
        <v>5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  <c r="AR74" t="s">
        <v>4</v>
      </c>
      <c r="AS74" t="s">
        <v>73</v>
      </c>
      <c r="AT74" t="s">
        <v>62</v>
      </c>
      <c r="AU74" t="s">
        <v>14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4</v>
      </c>
      <c r="BL74" t="s">
        <v>5</v>
      </c>
      <c r="BM74" t="s">
        <v>4</v>
      </c>
      <c r="BN74" t="s">
        <v>4</v>
      </c>
      <c r="BO74" t="s">
        <v>4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2</v>
      </c>
      <c r="CA74" t="s">
        <v>2</v>
      </c>
      <c r="CB74" t="s">
        <v>2</v>
      </c>
      <c r="CC74" t="s">
        <v>2</v>
      </c>
      <c r="CD74" t="s">
        <v>2</v>
      </c>
      <c r="CE74" t="s">
        <v>2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7</v>
      </c>
      <c r="CV74" t="s">
        <v>4</v>
      </c>
      <c r="CW74" s="30">
        <v>47</v>
      </c>
      <c r="CX74" t="s">
        <v>9</v>
      </c>
      <c r="CY74" t="s">
        <v>4</v>
      </c>
      <c r="CZ74" t="s">
        <v>4</v>
      </c>
      <c r="DA74" t="s">
        <v>4</v>
      </c>
      <c r="DB74" t="s">
        <v>5</v>
      </c>
      <c r="DC74" t="s">
        <v>4</v>
      </c>
      <c r="DD74" t="s">
        <v>4</v>
      </c>
      <c r="DE74" t="s">
        <v>5</v>
      </c>
      <c r="DF74" t="s">
        <v>4</v>
      </c>
      <c r="DG74" t="s">
        <v>4</v>
      </c>
      <c r="DH74" t="s">
        <v>4</v>
      </c>
      <c r="DI74" t="s">
        <v>3</v>
      </c>
      <c r="DJ74" t="s">
        <v>4</v>
      </c>
      <c r="DK74" t="s">
        <v>4</v>
      </c>
      <c r="DL74" t="s">
        <v>2</v>
      </c>
      <c r="DM74" t="s">
        <v>2</v>
      </c>
      <c r="DN74" t="s">
        <v>5</v>
      </c>
      <c r="DO74" t="s">
        <v>523</v>
      </c>
      <c r="DP74" t="s">
        <v>4</v>
      </c>
      <c r="DQ74" t="s">
        <v>4</v>
      </c>
      <c r="DR74" t="s">
        <v>5</v>
      </c>
      <c r="DS74" t="s">
        <v>5</v>
      </c>
      <c r="DT74" t="s">
        <v>4</v>
      </c>
      <c r="DU74" t="s">
        <v>4</v>
      </c>
      <c r="DV74" t="s">
        <v>5</v>
      </c>
      <c r="DW74" t="s">
        <v>5</v>
      </c>
      <c r="DX74" t="s">
        <v>4</v>
      </c>
      <c r="DY74" t="s">
        <v>4</v>
      </c>
      <c r="DZ74" t="s">
        <v>4</v>
      </c>
      <c r="EA74" t="s">
        <v>4</v>
      </c>
      <c r="EB74" t="s">
        <v>4</v>
      </c>
      <c r="EC74" t="s">
        <v>4</v>
      </c>
      <c r="ED74" t="s">
        <v>4</v>
      </c>
      <c r="EE74" t="s">
        <v>4</v>
      </c>
      <c r="EF74" t="s">
        <v>4</v>
      </c>
      <c r="EG74" t="s">
        <v>4</v>
      </c>
      <c r="EH74" t="s">
        <v>58</v>
      </c>
      <c r="EI74" t="s">
        <v>62</v>
      </c>
      <c r="EJ74" t="s">
        <v>994</v>
      </c>
      <c r="EK74" t="s">
        <v>2</v>
      </c>
      <c r="EL74" t="s">
        <v>2</v>
      </c>
      <c r="EM74" t="s">
        <v>2</v>
      </c>
      <c r="EN74" t="s">
        <v>2</v>
      </c>
      <c r="EO74" t="s">
        <v>2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4</v>
      </c>
      <c r="FA74" t="s">
        <v>5</v>
      </c>
      <c r="FB74" t="s">
        <v>4</v>
      </c>
      <c r="FC74" t="s">
        <v>4</v>
      </c>
      <c r="FD74" t="s">
        <v>4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5</v>
      </c>
      <c r="GN74" t="s">
        <v>796</v>
      </c>
      <c r="GO74" t="s">
        <v>796</v>
      </c>
      <c r="GP74" t="s">
        <v>796</v>
      </c>
      <c r="GQ74" t="s">
        <v>796</v>
      </c>
      <c r="GR74" t="s">
        <v>796</v>
      </c>
      <c r="GS74" t="s">
        <v>796</v>
      </c>
      <c r="GT74" t="s">
        <v>796</v>
      </c>
      <c r="GU74" t="s">
        <v>796</v>
      </c>
      <c r="GV74" t="s">
        <v>796</v>
      </c>
      <c r="GW74" t="s">
        <v>796</v>
      </c>
      <c r="GX74" t="s">
        <v>796</v>
      </c>
      <c r="GY74" t="s">
        <v>796</v>
      </c>
      <c r="GZ74" t="s">
        <v>796</v>
      </c>
      <c r="HA74" t="s">
        <v>796</v>
      </c>
      <c r="HB74" t="s">
        <v>796</v>
      </c>
      <c r="HC74" t="s">
        <v>796</v>
      </c>
      <c r="HD74" t="s">
        <v>796</v>
      </c>
      <c r="HE74" t="s">
        <v>796</v>
      </c>
      <c r="HF74" t="s">
        <v>796</v>
      </c>
      <c r="HG74" t="s">
        <v>796</v>
      </c>
      <c r="HH74" t="s">
        <v>796</v>
      </c>
      <c r="HI74" t="s">
        <v>796</v>
      </c>
      <c r="HJ74" t="s">
        <v>796</v>
      </c>
      <c r="HK74" t="s">
        <v>796</v>
      </c>
      <c r="HL74" t="s">
        <v>796</v>
      </c>
      <c r="HM74" t="s">
        <v>796</v>
      </c>
      <c r="HN74" t="s">
        <v>796</v>
      </c>
      <c r="HO74" t="s">
        <v>796</v>
      </c>
      <c r="HP74" t="s">
        <v>796</v>
      </c>
      <c r="HQ74" t="s">
        <v>796</v>
      </c>
      <c r="HR74" t="s">
        <v>796</v>
      </c>
      <c r="HS74" t="s">
        <v>796</v>
      </c>
      <c r="HT74" t="s">
        <v>796</v>
      </c>
      <c r="HU74" t="s">
        <v>796</v>
      </c>
      <c r="HV74" t="s">
        <v>796</v>
      </c>
      <c r="HW74" t="s">
        <v>796</v>
      </c>
      <c r="HX74" t="s">
        <v>796</v>
      </c>
      <c r="HY74" t="s">
        <v>796</v>
      </c>
      <c r="HZ74" t="s">
        <v>796</v>
      </c>
      <c r="IA74" t="s">
        <v>796</v>
      </c>
      <c r="IB74" t="s">
        <v>796</v>
      </c>
      <c r="IC74" t="s">
        <v>796</v>
      </c>
      <c r="ID74" t="s">
        <v>796</v>
      </c>
      <c r="IE74" t="s">
        <v>796</v>
      </c>
      <c r="IF74" t="s">
        <v>796</v>
      </c>
      <c r="IG74" t="s">
        <v>796</v>
      </c>
      <c r="IH74" t="s">
        <v>796</v>
      </c>
      <c r="II74" t="s">
        <v>796</v>
      </c>
      <c r="IJ74" t="s">
        <v>796</v>
      </c>
      <c r="IK74" t="s">
        <v>796</v>
      </c>
      <c r="IL74" t="s">
        <v>796</v>
      </c>
      <c r="IM74" t="s">
        <v>796</v>
      </c>
      <c r="IN74" t="s">
        <v>796</v>
      </c>
      <c r="IO74" t="s">
        <v>796</v>
      </c>
      <c r="IP74" t="s">
        <v>796</v>
      </c>
      <c r="IQ74" t="s">
        <v>796</v>
      </c>
      <c r="IR74" t="s">
        <v>796</v>
      </c>
      <c r="IS74" t="s">
        <v>796</v>
      </c>
      <c r="IT74" t="s">
        <v>796</v>
      </c>
      <c r="IU74" t="s">
        <v>796</v>
      </c>
      <c r="IV74" t="s">
        <v>796</v>
      </c>
      <c r="IW74" t="s">
        <v>796</v>
      </c>
      <c r="IX74" t="s">
        <v>796</v>
      </c>
      <c r="IY74" t="s">
        <v>796</v>
      </c>
      <c r="IZ74" t="s">
        <v>796</v>
      </c>
      <c r="JA74" t="s">
        <v>796</v>
      </c>
      <c r="JB74" t="s">
        <v>796</v>
      </c>
      <c r="JC74" t="s">
        <v>796</v>
      </c>
      <c r="JD74" t="s">
        <v>796</v>
      </c>
      <c r="JE74" t="s">
        <v>796</v>
      </c>
      <c r="JF74" t="s">
        <v>796</v>
      </c>
      <c r="JG74" t="s">
        <v>796</v>
      </c>
      <c r="JH74" t="s">
        <v>796</v>
      </c>
      <c r="JI74" t="s">
        <v>796</v>
      </c>
      <c r="JJ74" t="s">
        <v>796</v>
      </c>
      <c r="JK74" t="s">
        <v>796</v>
      </c>
      <c r="JL74" t="s">
        <v>796</v>
      </c>
      <c r="JM74" t="s">
        <v>796</v>
      </c>
      <c r="JN74" t="s">
        <v>796</v>
      </c>
      <c r="JO74" t="s">
        <v>796</v>
      </c>
      <c r="JP74" t="s">
        <v>796</v>
      </c>
      <c r="JQ74" t="s">
        <v>796</v>
      </c>
      <c r="JR74" t="s">
        <v>796</v>
      </c>
      <c r="JS74" t="s">
        <v>796</v>
      </c>
      <c r="JT74" t="s">
        <v>796</v>
      </c>
      <c r="JU74" t="s">
        <v>796</v>
      </c>
      <c r="JV74" t="s">
        <v>796</v>
      </c>
      <c r="JW74" t="s">
        <v>796</v>
      </c>
      <c r="JX74" t="s">
        <v>796</v>
      </c>
      <c r="JY74" t="s">
        <v>796</v>
      </c>
      <c r="JZ74" t="s">
        <v>796</v>
      </c>
      <c r="KA74" t="s">
        <v>796</v>
      </c>
      <c r="KB74" t="s">
        <v>796</v>
      </c>
      <c r="KC74" t="s">
        <v>796</v>
      </c>
      <c r="KD74" t="s">
        <v>796</v>
      </c>
      <c r="KE74" t="s">
        <v>796</v>
      </c>
      <c r="KF74" t="s">
        <v>796</v>
      </c>
    </row>
    <row r="75" spans="1:292" x14ac:dyDescent="0.2">
      <c r="A75" t="s">
        <v>330</v>
      </c>
      <c r="B75" t="s">
        <v>7</v>
      </c>
      <c r="C75" t="s">
        <v>4</v>
      </c>
      <c r="D75" t="s">
        <v>8</v>
      </c>
      <c r="E75" s="30">
        <v>39</v>
      </c>
      <c r="F75" t="s">
        <v>9</v>
      </c>
      <c r="G75" t="s">
        <v>10</v>
      </c>
      <c r="H75" t="s">
        <v>11</v>
      </c>
      <c r="I75" t="s">
        <v>57</v>
      </c>
      <c r="J75" t="s">
        <v>4</v>
      </c>
      <c r="K75" t="s">
        <v>4</v>
      </c>
      <c r="L75" t="s">
        <v>4</v>
      </c>
      <c r="M75" t="s">
        <v>5</v>
      </c>
      <c r="N75" t="s">
        <v>4</v>
      </c>
      <c r="O75" t="s">
        <v>4</v>
      </c>
      <c r="P75" t="s">
        <v>5</v>
      </c>
      <c r="Q75" t="s">
        <v>4</v>
      </c>
      <c r="R75" t="s">
        <v>4</v>
      </c>
      <c r="S75" t="s">
        <v>4</v>
      </c>
      <c r="T75" t="s">
        <v>3</v>
      </c>
      <c r="U75" t="s">
        <v>4</v>
      </c>
      <c r="V75" t="s">
        <v>4</v>
      </c>
      <c r="W75" t="s">
        <v>17</v>
      </c>
      <c r="X75" t="s">
        <v>2</v>
      </c>
      <c r="Y75" t="s">
        <v>5</v>
      </c>
      <c r="Z75" t="s">
        <v>18</v>
      </c>
      <c r="AA75" t="s">
        <v>4</v>
      </c>
      <c r="AB75" t="s">
        <v>4</v>
      </c>
      <c r="AC75" t="s">
        <v>5</v>
      </c>
      <c r="AD75" t="s">
        <v>5</v>
      </c>
      <c r="AE75" t="s">
        <v>4</v>
      </c>
      <c r="AF75" t="s">
        <v>4</v>
      </c>
      <c r="AG75" t="s">
        <v>4</v>
      </c>
      <c r="AH75" t="s">
        <v>5</v>
      </c>
      <c r="AI75" t="s">
        <v>4</v>
      </c>
      <c r="AJ75" t="s">
        <v>5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  <c r="AR75" t="s">
        <v>4</v>
      </c>
      <c r="AS75" t="s">
        <v>73</v>
      </c>
      <c r="AT75" t="s">
        <v>196</v>
      </c>
      <c r="AU75" t="s">
        <v>59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4</v>
      </c>
      <c r="BL75" t="s">
        <v>4</v>
      </c>
      <c r="BM75" t="s">
        <v>4</v>
      </c>
      <c r="BN75" t="s">
        <v>5</v>
      </c>
      <c r="BO75" t="s">
        <v>4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2</v>
      </c>
      <c r="CA75" t="s">
        <v>2</v>
      </c>
      <c r="CB75" t="s">
        <v>2</v>
      </c>
      <c r="CC75" t="s">
        <v>2</v>
      </c>
      <c r="CD75" t="s">
        <v>2</v>
      </c>
      <c r="CE75" t="s">
        <v>2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7</v>
      </c>
      <c r="CV75" t="s">
        <v>4</v>
      </c>
      <c r="CW75" s="30">
        <v>40</v>
      </c>
      <c r="CX75" t="s">
        <v>9</v>
      </c>
      <c r="CY75" t="s">
        <v>4</v>
      </c>
      <c r="CZ75" t="s">
        <v>4</v>
      </c>
      <c r="DA75" t="s">
        <v>4</v>
      </c>
      <c r="DB75" t="s">
        <v>5</v>
      </c>
      <c r="DC75" t="s">
        <v>4</v>
      </c>
      <c r="DD75" t="s">
        <v>4</v>
      </c>
      <c r="DE75" t="s">
        <v>5</v>
      </c>
      <c r="DF75" t="s">
        <v>4</v>
      </c>
      <c r="DG75" t="s">
        <v>4</v>
      </c>
      <c r="DH75" t="s">
        <v>4</v>
      </c>
      <c r="DI75" t="s">
        <v>3</v>
      </c>
      <c r="DJ75" t="s">
        <v>4</v>
      </c>
      <c r="DK75" t="s">
        <v>4</v>
      </c>
      <c r="DL75" t="s">
        <v>2</v>
      </c>
      <c r="DM75" t="s">
        <v>2</v>
      </c>
      <c r="DN75" t="s">
        <v>5</v>
      </c>
      <c r="DO75" t="s">
        <v>18</v>
      </c>
      <c r="DP75" t="s">
        <v>4</v>
      </c>
      <c r="DQ75" t="s">
        <v>4</v>
      </c>
      <c r="DR75" t="s">
        <v>5</v>
      </c>
      <c r="DS75" t="s">
        <v>5</v>
      </c>
      <c r="DT75" t="s">
        <v>4</v>
      </c>
      <c r="DU75" t="s">
        <v>4</v>
      </c>
      <c r="DV75" t="s">
        <v>5</v>
      </c>
      <c r="DW75" t="s">
        <v>5</v>
      </c>
      <c r="DX75" t="s">
        <v>4</v>
      </c>
      <c r="DY75" t="s">
        <v>4</v>
      </c>
      <c r="DZ75" t="s">
        <v>4</v>
      </c>
      <c r="EA75" t="s">
        <v>4</v>
      </c>
      <c r="EB75" t="s">
        <v>4</v>
      </c>
      <c r="EC75" t="s">
        <v>4</v>
      </c>
      <c r="ED75" t="s">
        <v>4</v>
      </c>
      <c r="EE75" t="s">
        <v>4</v>
      </c>
      <c r="EF75" t="s">
        <v>4</v>
      </c>
      <c r="EG75" t="s">
        <v>4</v>
      </c>
      <c r="EH75" t="s">
        <v>58</v>
      </c>
      <c r="EI75" t="s">
        <v>196</v>
      </c>
      <c r="EJ75" t="s">
        <v>994</v>
      </c>
      <c r="EK75" t="s">
        <v>2</v>
      </c>
      <c r="EL75" t="s">
        <v>2</v>
      </c>
      <c r="EM75" t="s">
        <v>2</v>
      </c>
      <c r="EN75" t="s">
        <v>2</v>
      </c>
      <c r="EO75" t="s">
        <v>2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4</v>
      </c>
      <c r="FA75" t="s">
        <v>4</v>
      </c>
      <c r="FB75" t="s">
        <v>4</v>
      </c>
      <c r="FC75" t="s">
        <v>5</v>
      </c>
      <c r="FD75" t="s">
        <v>4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796</v>
      </c>
      <c r="GO75" t="s">
        <v>796</v>
      </c>
      <c r="GP75" t="s">
        <v>796</v>
      </c>
      <c r="GQ75" t="s">
        <v>796</v>
      </c>
      <c r="GR75" t="s">
        <v>796</v>
      </c>
      <c r="GS75" t="s">
        <v>796</v>
      </c>
      <c r="GT75" t="s">
        <v>796</v>
      </c>
      <c r="GU75" t="s">
        <v>796</v>
      </c>
      <c r="GV75" t="s">
        <v>796</v>
      </c>
      <c r="GW75" t="s">
        <v>796</v>
      </c>
      <c r="GX75" t="s">
        <v>796</v>
      </c>
      <c r="GY75" t="s">
        <v>796</v>
      </c>
      <c r="GZ75" t="s">
        <v>796</v>
      </c>
      <c r="HA75" t="s">
        <v>796</v>
      </c>
      <c r="HB75" t="s">
        <v>796</v>
      </c>
      <c r="HC75" t="s">
        <v>796</v>
      </c>
      <c r="HD75" t="s">
        <v>796</v>
      </c>
      <c r="HE75" t="s">
        <v>796</v>
      </c>
      <c r="HF75" t="s">
        <v>796</v>
      </c>
      <c r="HG75" t="s">
        <v>796</v>
      </c>
      <c r="HH75" t="s">
        <v>796</v>
      </c>
      <c r="HI75" t="s">
        <v>796</v>
      </c>
      <c r="HJ75" t="s">
        <v>796</v>
      </c>
      <c r="HK75" t="s">
        <v>796</v>
      </c>
      <c r="HL75" t="s">
        <v>796</v>
      </c>
      <c r="HM75" t="s">
        <v>796</v>
      </c>
      <c r="HN75" t="s">
        <v>796</v>
      </c>
      <c r="HO75" t="s">
        <v>796</v>
      </c>
      <c r="HP75" t="s">
        <v>796</v>
      </c>
      <c r="HQ75" t="s">
        <v>796</v>
      </c>
      <c r="HR75" t="s">
        <v>796</v>
      </c>
      <c r="HS75" t="s">
        <v>796</v>
      </c>
      <c r="HT75" t="s">
        <v>796</v>
      </c>
      <c r="HU75" t="s">
        <v>796</v>
      </c>
      <c r="HV75" t="s">
        <v>796</v>
      </c>
      <c r="HW75" t="s">
        <v>796</v>
      </c>
      <c r="HX75" t="s">
        <v>796</v>
      </c>
      <c r="HY75" t="s">
        <v>796</v>
      </c>
      <c r="HZ75" t="s">
        <v>796</v>
      </c>
      <c r="IA75" t="s">
        <v>796</v>
      </c>
      <c r="IB75" t="s">
        <v>796</v>
      </c>
      <c r="IC75" t="s">
        <v>796</v>
      </c>
      <c r="ID75" t="s">
        <v>796</v>
      </c>
      <c r="IE75" t="s">
        <v>796</v>
      </c>
      <c r="IF75" t="s">
        <v>796</v>
      </c>
      <c r="IG75" t="s">
        <v>796</v>
      </c>
      <c r="IH75" t="s">
        <v>796</v>
      </c>
      <c r="II75" t="s">
        <v>796</v>
      </c>
      <c r="IJ75" t="s">
        <v>796</v>
      </c>
      <c r="IK75" t="s">
        <v>796</v>
      </c>
      <c r="IL75" t="s">
        <v>796</v>
      </c>
      <c r="IM75" t="s">
        <v>796</v>
      </c>
      <c r="IN75" t="s">
        <v>796</v>
      </c>
      <c r="IO75" t="s">
        <v>796</v>
      </c>
      <c r="IP75" t="s">
        <v>796</v>
      </c>
      <c r="IQ75" t="s">
        <v>796</v>
      </c>
      <c r="IR75" t="s">
        <v>796</v>
      </c>
      <c r="IS75" t="s">
        <v>796</v>
      </c>
      <c r="IT75" t="s">
        <v>796</v>
      </c>
      <c r="IU75" t="s">
        <v>796</v>
      </c>
      <c r="IV75" t="s">
        <v>796</v>
      </c>
      <c r="IW75" t="s">
        <v>796</v>
      </c>
      <c r="IX75" t="s">
        <v>796</v>
      </c>
      <c r="IY75" t="s">
        <v>796</v>
      </c>
      <c r="IZ75" t="s">
        <v>796</v>
      </c>
      <c r="JA75" t="s">
        <v>796</v>
      </c>
      <c r="JB75" t="s">
        <v>796</v>
      </c>
      <c r="JC75" t="s">
        <v>796</v>
      </c>
      <c r="JD75" t="s">
        <v>796</v>
      </c>
      <c r="JE75" t="s">
        <v>796</v>
      </c>
      <c r="JF75" t="s">
        <v>796</v>
      </c>
      <c r="JG75" t="s">
        <v>796</v>
      </c>
      <c r="JH75" t="s">
        <v>796</v>
      </c>
      <c r="JI75" t="s">
        <v>796</v>
      </c>
      <c r="JJ75" t="s">
        <v>796</v>
      </c>
      <c r="JK75" t="s">
        <v>796</v>
      </c>
      <c r="JL75" t="s">
        <v>796</v>
      </c>
      <c r="JM75" t="s">
        <v>796</v>
      </c>
      <c r="JN75" t="s">
        <v>796</v>
      </c>
      <c r="JO75" t="s">
        <v>796</v>
      </c>
      <c r="JP75" t="s">
        <v>796</v>
      </c>
      <c r="JQ75" t="s">
        <v>796</v>
      </c>
      <c r="JR75" t="s">
        <v>796</v>
      </c>
      <c r="JS75" t="s">
        <v>796</v>
      </c>
      <c r="JT75" t="s">
        <v>796</v>
      </c>
      <c r="JU75" t="s">
        <v>796</v>
      </c>
      <c r="JV75" t="s">
        <v>796</v>
      </c>
      <c r="JW75" t="s">
        <v>796</v>
      </c>
      <c r="JX75" t="s">
        <v>796</v>
      </c>
      <c r="JY75" t="s">
        <v>796</v>
      </c>
      <c r="JZ75" t="s">
        <v>796</v>
      </c>
      <c r="KA75" t="s">
        <v>796</v>
      </c>
      <c r="KB75" t="s">
        <v>796</v>
      </c>
      <c r="KC75" t="s">
        <v>796</v>
      </c>
      <c r="KD75" t="s">
        <v>796</v>
      </c>
      <c r="KE75" t="s">
        <v>796</v>
      </c>
      <c r="KF75" t="s">
        <v>796</v>
      </c>
    </row>
    <row r="76" spans="1:292" x14ac:dyDescent="0.2">
      <c r="A76" t="s">
        <v>331</v>
      </c>
      <c r="B76" t="s">
        <v>7</v>
      </c>
      <c r="C76" t="s">
        <v>4</v>
      </c>
      <c r="D76" t="s">
        <v>8</v>
      </c>
      <c r="E76" s="30">
        <v>44</v>
      </c>
      <c r="F76" t="s">
        <v>9</v>
      </c>
      <c r="G76" t="s">
        <v>10</v>
      </c>
      <c r="H76" t="s">
        <v>40</v>
      </c>
      <c r="I76" t="s">
        <v>57</v>
      </c>
      <c r="J76" t="s">
        <v>4</v>
      </c>
      <c r="K76" t="s">
        <v>4</v>
      </c>
      <c r="L76" t="s">
        <v>4</v>
      </c>
      <c r="M76" t="s">
        <v>5</v>
      </c>
      <c r="N76" t="s">
        <v>4</v>
      </c>
      <c r="O76" t="s">
        <v>4</v>
      </c>
      <c r="P76" t="s">
        <v>5</v>
      </c>
      <c r="Q76" t="s">
        <v>4</v>
      </c>
      <c r="R76" t="s">
        <v>4</v>
      </c>
      <c r="S76" t="s">
        <v>4</v>
      </c>
      <c r="T76" t="s">
        <v>3</v>
      </c>
      <c r="U76" t="s">
        <v>4</v>
      </c>
      <c r="V76" t="s">
        <v>5</v>
      </c>
      <c r="W76" t="s">
        <v>17</v>
      </c>
      <c r="X76" t="s">
        <v>2</v>
      </c>
      <c r="Y76" t="s">
        <v>5</v>
      </c>
      <c r="Z76" t="s">
        <v>6</v>
      </c>
      <c r="AA76" t="s">
        <v>4</v>
      </c>
      <c r="AB76" t="s">
        <v>4</v>
      </c>
      <c r="AC76" t="s">
        <v>4</v>
      </c>
      <c r="AD76" t="s">
        <v>4</v>
      </c>
      <c r="AE76" t="s">
        <v>4</v>
      </c>
      <c r="AF76" t="s">
        <v>5</v>
      </c>
      <c r="AG76" t="s">
        <v>4</v>
      </c>
      <c r="AH76" t="s">
        <v>5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4</v>
      </c>
      <c r="AP76" t="s">
        <v>4</v>
      </c>
      <c r="AQ76" t="s">
        <v>4</v>
      </c>
      <c r="AR76" t="s">
        <v>4</v>
      </c>
      <c r="AS76" t="s">
        <v>94</v>
      </c>
      <c r="AT76" t="s">
        <v>62</v>
      </c>
      <c r="AU76" t="s">
        <v>59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4</v>
      </c>
      <c r="BL76" t="s">
        <v>5</v>
      </c>
      <c r="BM76" t="s">
        <v>4</v>
      </c>
      <c r="BN76" t="s">
        <v>4</v>
      </c>
      <c r="BO76" t="s">
        <v>4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2</v>
      </c>
      <c r="CA76" t="s">
        <v>2</v>
      </c>
      <c r="CB76" t="s">
        <v>2</v>
      </c>
      <c r="CC76" t="s">
        <v>2</v>
      </c>
      <c r="CD76" t="s">
        <v>2</v>
      </c>
      <c r="CE76" t="s">
        <v>2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41</v>
      </c>
      <c r="CQ76" t="s">
        <v>2</v>
      </c>
      <c r="CR76" t="s">
        <v>2</v>
      </c>
      <c r="CS76" t="s">
        <v>2</v>
      </c>
      <c r="CT76" t="s">
        <v>2</v>
      </c>
      <c r="CU76" t="s">
        <v>7</v>
      </c>
      <c r="CV76" t="s">
        <v>4</v>
      </c>
      <c r="CW76" s="30">
        <v>45</v>
      </c>
      <c r="CX76" t="s">
        <v>9</v>
      </c>
      <c r="CY76" t="s">
        <v>4</v>
      </c>
      <c r="CZ76" t="s">
        <v>4</v>
      </c>
      <c r="DA76" t="s">
        <v>4</v>
      </c>
      <c r="DB76" t="s">
        <v>5</v>
      </c>
      <c r="DC76" t="s">
        <v>4</v>
      </c>
      <c r="DD76" t="s">
        <v>4</v>
      </c>
      <c r="DE76" t="s">
        <v>4</v>
      </c>
      <c r="DF76" t="s">
        <v>4</v>
      </c>
      <c r="DG76" t="s">
        <v>4</v>
      </c>
      <c r="DH76" t="s">
        <v>4</v>
      </c>
      <c r="DI76" t="s">
        <v>3</v>
      </c>
      <c r="DJ76" t="s">
        <v>4</v>
      </c>
      <c r="DK76" t="s">
        <v>4</v>
      </c>
      <c r="DL76" t="s">
        <v>2</v>
      </c>
      <c r="DM76" t="s">
        <v>2</v>
      </c>
      <c r="DN76" t="s">
        <v>5</v>
      </c>
      <c r="DO76" t="s">
        <v>523</v>
      </c>
      <c r="DP76" t="s">
        <v>4</v>
      </c>
      <c r="DQ76" t="s">
        <v>4</v>
      </c>
      <c r="DR76" t="s">
        <v>4</v>
      </c>
      <c r="DS76" t="s">
        <v>4</v>
      </c>
      <c r="DT76" t="s">
        <v>4</v>
      </c>
      <c r="DU76" t="s">
        <v>5</v>
      </c>
      <c r="DV76" t="s">
        <v>4</v>
      </c>
      <c r="DW76" t="s">
        <v>5</v>
      </c>
      <c r="DX76" t="s">
        <v>4</v>
      </c>
      <c r="DY76" t="s">
        <v>4</v>
      </c>
      <c r="DZ76" t="s">
        <v>4</v>
      </c>
      <c r="EA76" t="s">
        <v>4</v>
      </c>
      <c r="EB76" t="s">
        <v>4</v>
      </c>
      <c r="EC76" t="s">
        <v>4</v>
      </c>
      <c r="ED76" t="s">
        <v>4</v>
      </c>
      <c r="EE76" t="s">
        <v>4</v>
      </c>
      <c r="EF76" t="s">
        <v>4</v>
      </c>
      <c r="EG76" t="s">
        <v>4</v>
      </c>
      <c r="EH76" t="s">
        <v>94</v>
      </c>
      <c r="EI76" t="s">
        <v>62</v>
      </c>
      <c r="EJ76" t="s">
        <v>41</v>
      </c>
      <c r="EK76" t="s">
        <v>2</v>
      </c>
      <c r="EL76" t="s">
        <v>2</v>
      </c>
      <c r="EM76" t="s">
        <v>2</v>
      </c>
      <c r="EN76" t="s">
        <v>2</v>
      </c>
      <c r="EO76" t="s">
        <v>2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796</v>
      </c>
      <c r="GO76" t="s">
        <v>796</v>
      </c>
      <c r="GP76" t="s">
        <v>796</v>
      </c>
      <c r="GQ76" t="s">
        <v>796</v>
      </c>
      <c r="GR76" t="s">
        <v>796</v>
      </c>
      <c r="GS76" t="s">
        <v>796</v>
      </c>
      <c r="GT76" t="s">
        <v>796</v>
      </c>
      <c r="GU76" t="s">
        <v>796</v>
      </c>
      <c r="GV76" t="s">
        <v>796</v>
      </c>
      <c r="GW76" t="s">
        <v>796</v>
      </c>
      <c r="GX76" t="s">
        <v>796</v>
      </c>
      <c r="GY76" t="s">
        <v>796</v>
      </c>
      <c r="GZ76" t="s">
        <v>796</v>
      </c>
      <c r="HA76" t="s">
        <v>796</v>
      </c>
      <c r="HB76" t="s">
        <v>796</v>
      </c>
      <c r="HC76" t="s">
        <v>796</v>
      </c>
      <c r="HD76" t="s">
        <v>796</v>
      </c>
      <c r="HE76" t="s">
        <v>796</v>
      </c>
      <c r="HF76" t="s">
        <v>796</v>
      </c>
      <c r="HG76" t="s">
        <v>796</v>
      </c>
      <c r="HH76" t="s">
        <v>796</v>
      </c>
      <c r="HI76" t="s">
        <v>796</v>
      </c>
      <c r="HJ76" t="s">
        <v>796</v>
      </c>
      <c r="HK76" t="s">
        <v>796</v>
      </c>
      <c r="HL76" t="s">
        <v>796</v>
      </c>
      <c r="HM76" t="s">
        <v>796</v>
      </c>
      <c r="HN76" t="s">
        <v>796</v>
      </c>
      <c r="HO76" t="s">
        <v>796</v>
      </c>
      <c r="HP76" t="s">
        <v>796</v>
      </c>
      <c r="HQ76" t="s">
        <v>796</v>
      </c>
      <c r="HR76" t="s">
        <v>796</v>
      </c>
      <c r="HS76" t="s">
        <v>796</v>
      </c>
      <c r="HT76" t="s">
        <v>796</v>
      </c>
      <c r="HU76" t="s">
        <v>796</v>
      </c>
      <c r="HV76" t="s">
        <v>796</v>
      </c>
      <c r="HW76" t="s">
        <v>796</v>
      </c>
      <c r="HX76" t="s">
        <v>796</v>
      </c>
      <c r="HY76" t="s">
        <v>796</v>
      </c>
      <c r="HZ76" t="s">
        <v>796</v>
      </c>
      <c r="IA76" t="s">
        <v>796</v>
      </c>
      <c r="IB76" t="s">
        <v>796</v>
      </c>
      <c r="IC76" t="s">
        <v>796</v>
      </c>
      <c r="ID76" t="s">
        <v>796</v>
      </c>
      <c r="IE76" t="s">
        <v>796</v>
      </c>
      <c r="IF76" t="s">
        <v>796</v>
      </c>
      <c r="IG76" t="s">
        <v>796</v>
      </c>
      <c r="IH76" t="s">
        <v>796</v>
      </c>
      <c r="II76" t="s">
        <v>796</v>
      </c>
      <c r="IJ76" t="s">
        <v>796</v>
      </c>
      <c r="IK76" t="s">
        <v>796</v>
      </c>
      <c r="IL76" t="s">
        <v>796</v>
      </c>
      <c r="IM76" t="s">
        <v>796</v>
      </c>
      <c r="IN76" t="s">
        <v>796</v>
      </c>
      <c r="IO76" t="s">
        <v>796</v>
      </c>
      <c r="IP76" t="s">
        <v>796</v>
      </c>
      <c r="IQ76" t="s">
        <v>796</v>
      </c>
      <c r="IR76" t="s">
        <v>796</v>
      </c>
      <c r="IS76" t="s">
        <v>796</v>
      </c>
      <c r="IT76" t="s">
        <v>796</v>
      </c>
      <c r="IU76" t="s">
        <v>796</v>
      </c>
      <c r="IV76" t="s">
        <v>796</v>
      </c>
      <c r="IW76" t="s">
        <v>796</v>
      </c>
      <c r="IX76" t="s">
        <v>796</v>
      </c>
      <c r="IY76" t="s">
        <v>796</v>
      </c>
      <c r="IZ76" t="s">
        <v>796</v>
      </c>
      <c r="JA76" t="s">
        <v>796</v>
      </c>
      <c r="JB76" t="s">
        <v>796</v>
      </c>
      <c r="JC76" t="s">
        <v>796</v>
      </c>
      <c r="JD76" t="s">
        <v>796</v>
      </c>
      <c r="JE76" t="s">
        <v>796</v>
      </c>
      <c r="JF76" t="s">
        <v>796</v>
      </c>
      <c r="JG76" t="s">
        <v>796</v>
      </c>
      <c r="JH76" t="s">
        <v>796</v>
      </c>
      <c r="JI76" t="s">
        <v>796</v>
      </c>
      <c r="JJ76" t="s">
        <v>796</v>
      </c>
      <c r="JK76" t="s">
        <v>796</v>
      </c>
      <c r="JL76" t="s">
        <v>796</v>
      </c>
      <c r="JM76" t="s">
        <v>796</v>
      </c>
      <c r="JN76" t="s">
        <v>796</v>
      </c>
      <c r="JO76" t="s">
        <v>796</v>
      </c>
      <c r="JP76" t="s">
        <v>796</v>
      </c>
      <c r="JQ76" t="s">
        <v>796</v>
      </c>
      <c r="JR76" t="s">
        <v>796</v>
      </c>
      <c r="JS76" t="s">
        <v>796</v>
      </c>
      <c r="JT76" t="s">
        <v>796</v>
      </c>
      <c r="JU76" t="s">
        <v>796</v>
      </c>
      <c r="JV76" t="s">
        <v>796</v>
      </c>
      <c r="JW76" t="s">
        <v>796</v>
      </c>
      <c r="JX76" t="s">
        <v>796</v>
      </c>
      <c r="JY76" t="s">
        <v>796</v>
      </c>
      <c r="JZ76" t="s">
        <v>796</v>
      </c>
      <c r="KA76" t="s">
        <v>796</v>
      </c>
      <c r="KB76" t="s">
        <v>796</v>
      </c>
      <c r="KC76" t="s">
        <v>796</v>
      </c>
      <c r="KD76" t="s">
        <v>796</v>
      </c>
      <c r="KE76" t="s">
        <v>796</v>
      </c>
      <c r="KF76" t="s">
        <v>796</v>
      </c>
    </row>
    <row r="77" spans="1:292" x14ac:dyDescent="0.2">
      <c r="A77" t="s">
        <v>332</v>
      </c>
      <c r="B77" t="s">
        <v>7</v>
      </c>
      <c r="C77" t="s">
        <v>4</v>
      </c>
      <c r="D77" t="s">
        <v>8</v>
      </c>
      <c r="E77" s="30">
        <v>47</v>
      </c>
      <c r="F77" t="s">
        <v>9</v>
      </c>
      <c r="G77" t="s">
        <v>10</v>
      </c>
      <c r="H77" t="s">
        <v>11</v>
      </c>
      <c r="I77" t="s">
        <v>57</v>
      </c>
      <c r="J77" t="s">
        <v>4</v>
      </c>
      <c r="K77" t="s">
        <v>4</v>
      </c>
      <c r="L77" t="s">
        <v>4</v>
      </c>
      <c r="M77" t="s">
        <v>5</v>
      </c>
      <c r="N77" t="s">
        <v>4</v>
      </c>
      <c r="O77" t="s">
        <v>4</v>
      </c>
      <c r="P77" t="s">
        <v>5</v>
      </c>
      <c r="Q77" t="s">
        <v>4</v>
      </c>
      <c r="R77" t="s">
        <v>4</v>
      </c>
      <c r="S77" t="s">
        <v>4</v>
      </c>
      <c r="T77" t="s">
        <v>3</v>
      </c>
      <c r="U77" t="s">
        <v>4</v>
      </c>
      <c r="V77" t="s">
        <v>4</v>
      </c>
      <c r="W77" t="s">
        <v>17</v>
      </c>
      <c r="X77" t="s">
        <v>2</v>
      </c>
      <c r="Y77" t="s">
        <v>5</v>
      </c>
      <c r="Z77" t="s">
        <v>18</v>
      </c>
      <c r="AA77" t="s">
        <v>4</v>
      </c>
      <c r="AB77" t="s">
        <v>4</v>
      </c>
      <c r="AC77" t="s">
        <v>5</v>
      </c>
      <c r="AD77" t="s">
        <v>5</v>
      </c>
      <c r="AE77" t="s">
        <v>4</v>
      </c>
      <c r="AF77" t="s">
        <v>41</v>
      </c>
      <c r="AG77" t="s">
        <v>41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4</v>
      </c>
      <c r="AO77" t="s">
        <v>4</v>
      </c>
      <c r="AP77" t="s">
        <v>4</v>
      </c>
      <c r="AQ77" t="s">
        <v>4</v>
      </c>
      <c r="AR77" t="s">
        <v>4</v>
      </c>
      <c r="AS77" t="s">
        <v>58</v>
      </c>
      <c r="AT77" t="s">
        <v>13</v>
      </c>
      <c r="AU77" t="s">
        <v>41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4</v>
      </c>
      <c r="BL77" t="s">
        <v>4</v>
      </c>
      <c r="BM77" t="s">
        <v>4</v>
      </c>
      <c r="BN77" t="s">
        <v>5</v>
      </c>
      <c r="BO77" t="s">
        <v>4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2</v>
      </c>
      <c r="CA77" t="s">
        <v>2</v>
      </c>
      <c r="CB77" t="s">
        <v>2</v>
      </c>
      <c r="CC77" t="s">
        <v>2</v>
      </c>
      <c r="CD77" t="s">
        <v>2</v>
      </c>
      <c r="CE77" t="s">
        <v>2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7</v>
      </c>
      <c r="CV77" t="s">
        <v>4</v>
      </c>
      <c r="CW77" s="30">
        <v>48</v>
      </c>
      <c r="CX77" t="s">
        <v>9</v>
      </c>
      <c r="CY77" t="s">
        <v>4</v>
      </c>
      <c r="CZ77" t="s">
        <v>4</v>
      </c>
      <c r="DA77" t="s">
        <v>4</v>
      </c>
      <c r="DB77" t="s">
        <v>5</v>
      </c>
      <c r="DC77" t="s">
        <v>4</v>
      </c>
      <c r="DD77" t="s">
        <v>4</v>
      </c>
      <c r="DE77" t="s">
        <v>5</v>
      </c>
      <c r="DF77" t="s">
        <v>4</v>
      </c>
      <c r="DG77" t="s">
        <v>4</v>
      </c>
      <c r="DH77" t="s">
        <v>4</v>
      </c>
      <c r="DI77" t="s">
        <v>3</v>
      </c>
      <c r="DJ77" t="s">
        <v>4</v>
      </c>
      <c r="DK77" t="s">
        <v>4</v>
      </c>
      <c r="DL77" t="s">
        <v>2</v>
      </c>
      <c r="DM77" t="s">
        <v>2</v>
      </c>
      <c r="DN77" t="s">
        <v>5</v>
      </c>
      <c r="DO77" t="s">
        <v>18</v>
      </c>
      <c r="DP77" t="s">
        <v>4</v>
      </c>
      <c r="DQ77" t="s">
        <v>4</v>
      </c>
      <c r="DR77" t="s">
        <v>5</v>
      </c>
      <c r="DS77" t="s">
        <v>5</v>
      </c>
      <c r="DT77" t="s">
        <v>4</v>
      </c>
      <c r="DU77" t="s">
        <v>4</v>
      </c>
      <c r="DV77" t="s">
        <v>5</v>
      </c>
      <c r="DW77" t="s">
        <v>5</v>
      </c>
      <c r="DX77" t="s">
        <v>4</v>
      </c>
      <c r="DY77" t="s">
        <v>4</v>
      </c>
      <c r="DZ77" t="s">
        <v>4</v>
      </c>
      <c r="EA77" t="s">
        <v>4</v>
      </c>
      <c r="EB77" t="s">
        <v>4</v>
      </c>
      <c r="EC77" t="s">
        <v>4</v>
      </c>
      <c r="ED77" t="s">
        <v>4</v>
      </c>
      <c r="EE77" t="s">
        <v>4</v>
      </c>
      <c r="EF77" t="s">
        <v>4</v>
      </c>
      <c r="EG77" t="s">
        <v>4</v>
      </c>
      <c r="EH77" t="s">
        <v>58</v>
      </c>
      <c r="EI77" t="s">
        <v>62</v>
      </c>
      <c r="EJ77" t="s">
        <v>994</v>
      </c>
      <c r="EK77" t="s">
        <v>2</v>
      </c>
      <c r="EL77" t="s">
        <v>2</v>
      </c>
      <c r="EM77" t="s">
        <v>2</v>
      </c>
      <c r="EN77" t="s">
        <v>2</v>
      </c>
      <c r="EO77" t="s">
        <v>2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4</v>
      </c>
      <c r="FA77" t="s">
        <v>4</v>
      </c>
      <c r="FB77" t="s">
        <v>5</v>
      </c>
      <c r="FC77" t="s">
        <v>4</v>
      </c>
      <c r="FD77" t="s">
        <v>4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796</v>
      </c>
      <c r="GO77" t="s">
        <v>796</v>
      </c>
      <c r="GP77" t="s">
        <v>796</v>
      </c>
      <c r="GQ77" t="s">
        <v>796</v>
      </c>
      <c r="GR77" t="s">
        <v>796</v>
      </c>
      <c r="GS77" t="s">
        <v>796</v>
      </c>
      <c r="GT77" t="s">
        <v>796</v>
      </c>
      <c r="GU77" t="s">
        <v>796</v>
      </c>
      <c r="GV77" t="s">
        <v>796</v>
      </c>
      <c r="GW77" t="s">
        <v>796</v>
      </c>
      <c r="GX77" t="s">
        <v>796</v>
      </c>
      <c r="GY77" t="s">
        <v>796</v>
      </c>
      <c r="GZ77" t="s">
        <v>796</v>
      </c>
      <c r="HA77" t="s">
        <v>796</v>
      </c>
      <c r="HB77" t="s">
        <v>796</v>
      </c>
      <c r="HC77" t="s">
        <v>796</v>
      </c>
      <c r="HD77" t="s">
        <v>796</v>
      </c>
      <c r="HE77" t="s">
        <v>796</v>
      </c>
      <c r="HF77" t="s">
        <v>796</v>
      </c>
      <c r="HG77" t="s">
        <v>796</v>
      </c>
      <c r="HH77" t="s">
        <v>796</v>
      </c>
      <c r="HI77" t="s">
        <v>796</v>
      </c>
      <c r="HJ77" t="s">
        <v>796</v>
      </c>
      <c r="HK77" t="s">
        <v>796</v>
      </c>
      <c r="HL77" t="s">
        <v>796</v>
      </c>
      <c r="HM77" t="s">
        <v>796</v>
      </c>
      <c r="HN77" t="s">
        <v>796</v>
      </c>
      <c r="HO77" t="s">
        <v>796</v>
      </c>
      <c r="HP77" t="s">
        <v>796</v>
      </c>
      <c r="HQ77" t="s">
        <v>796</v>
      </c>
      <c r="HR77" t="s">
        <v>796</v>
      </c>
      <c r="HS77" t="s">
        <v>796</v>
      </c>
      <c r="HT77" t="s">
        <v>796</v>
      </c>
      <c r="HU77" t="s">
        <v>796</v>
      </c>
      <c r="HV77" t="s">
        <v>796</v>
      </c>
      <c r="HW77" t="s">
        <v>796</v>
      </c>
      <c r="HX77" t="s">
        <v>796</v>
      </c>
      <c r="HY77" t="s">
        <v>796</v>
      </c>
      <c r="HZ77" t="s">
        <v>796</v>
      </c>
      <c r="IA77" t="s">
        <v>796</v>
      </c>
      <c r="IB77" t="s">
        <v>796</v>
      </c>
      <c r="IC77" t="s">
        <v>796</v>
      </c>
      <c r="ID77" t="s">
        <v>796</v>
      </c>
      <c r="IE77" t="s">
        <v>796</v>
      </c>
      <c r="IF77" t="s">
        <v>796</v>
      </c>
      <c r="IG77" t="s">
        <v>796</v>
      </c>
      <c r="IH77" t="s">
        <v>796</v>
      </c>
      <c r="II77" t="s">
        <v>796</v>
      </c>
      <c r="IJ77" t="s">
        <v>796</v>
      </c>
      <c r="IK77" t="s">
        <v>796</v>
      </c>
      <c r="IL77" t="s">
        <v>796</v>
      </c>
      <c r="IM77" t="s">
        <v>796</v>
      </c>
      <c r="IN77" t="s">
        <v>796</v>
      </c>
      <c r="IO77" t="s">
        <v>796</v>
      </c>
      <c r="IP77" t="s">
        <v>796</v>
      </c>
      <c r="IQ77" t="s">
        <v>796</v>
      </c>
      <c r="IR77" t="s">
        <v>796</v>
      </c>
      <c r="IS77" t="s">
        <v>796</v>
      </c>
      <c r="IT77" t="s">
        <v>796</v>
      </c>
      <c r="IU77" t="s">
        <v>796</v>
      </c>
      <c r="IV77" t="s">
        <v>796</v>
      </c>
      <c r="IW77" t="s">
        <v>796</v>
      </c>
      <c r="IX77" t="s">
        <v>796</v>
      </c>
      <c r="IY77" t="s">
        <v>796</v>
      </c>
      <c r="IZ77" t="s">
        <v>796</v>
      </c>
      <c r="JA77" t="s">
        <v>796</v>
      </c>
      <c r="JB77" t="s">
        <v>796</v>
      </c>
      <c r="JC77" t="s">
        <v>796</v>
      </c>
      <c r="JD77" t="s">
        <v>796</v>
      </c>
      <c r="JE77" t="s">
        <v>796</v>
      </c>
      <c r="JF77" t="s">
        <v>796</v>
      </c>
      <c r="JG77" t="s">
        <v>796</v>
      </c>
      <c r="JH77" t="s">
        <v>796</v>
      </c>
      <c r="JI77" t="s">
        <v>796</v>
      </c>
      <c r="JJ77" t="s">
        <v>796</v>
      </c>
      <c r="JK77" t="s">
        <v>796</v>
      </c>
      <c r="JL77" t="s">
        <v>796</v>
      </c>
      <c r="JM77" t="s">
        <v>796</v>
      </c>
      <c r="JN77" t="s">
        <v>796</v>
      </c>
      <c r="JO77" t="s">
        <v>796</v>
      </c>
      <c r="JP77" t="s">
        <v>796</v>
      </c>
      <c r="JQ77" t="s">
        <v>796</v>
      </c>
      <c r="JR77" t="s">
        <v>796</v>
      </c>
      <c r="JS77" t="s">
        <v>796</v>
      </c>
      <c r="JT77" t="s">
        <v>796</v>
      </c>
      <c r="JU77" t="s">
        <v>796</v>
      </c>
      <c r="JV77" t="s">
        <v>796</v>
      </c>
      <c r="JW77" t="s">
        <v>796</v>
      </c>
      <c r="JX77" t="s">
        <v>796</v>
      </c>
      <c r="JY77" t="s">
        <v>796</v>
      </c>
      <c r="JZ77" t="s">
        <v>796</v>
      </c>
      <c r="KA77" t="s">
        <v>796</v>
      </c>
      <c r="KB77" t="s">
        <v>796</v>
      </c>
      <c r="KC77" t="s">
        <v>796</v>
      </c>
      <c r="KD77" t="s">
        <v>796</v>
      </c>
      <c r="KE77" t="s">
        <v>796</v>
      </c>
      <c r="KF77" t="s">
        <v>796</v>
      </c>
    </row>
    <row r="78" spans="1:292" x14ac:dyDescent="0.2">
      <c r="A78" t="s">
        <v>333</v>
      </c>
      <c r="B78" t="s">
        <v>7</v>
      </c>
      <c r="C78" t="s">
        <v>4</v>
      </c>
      <c r="D78" t="s">
        <v>8</v>
      </c>
      <c r="E78" s="30">
        <v>44</v>
      </c>
      <c r="F78" t="s">
        <v>9</v>
      </c>
      <c r="G78" t="s">
        <v>10</v>
      </c>
      <c r="H78" t="s">
        <v>11</v>
      </c>
      <c r="I78" t="s">
        <v>57</v>
      </c>
      <c r="J78" t="s">
        <v>4</v>
      </c>
      <c r="K78" t="s">
        <v>4</v>
      </c>
      <c r="L78" t="s">
        <v>4</v>
      </c>
      <c r="M78" t="s">
        <v>5</v>
      </c>
      <c r="N78" t="s">
        <v>4</v>
      </c>
      <c r="O78" t="s">
        <v>4</v>
      </c>
      <c r="P78" t="s">
        <v>5</v>
      </c>
      <c r="Q78" t="s">
        <v>4</v>
      </c>
      <c r="R78" t="s">
        <v>4</v>
      </c>
      <c r="S78" t="s">
        <v>4</v>
      </c>
      <c r="T78" t="s">
        <v>3</v>
      </c>
      <c r="U78" t="s">
        <v>4</v>
      </c>
      <c r="V78" t="s">
        <v>5</v>
      </c>
      <c r="W78" t="s">
        <v>17</v>
      </c>
      <c r="X78" t="s">
        <v>2</v>
      </c>
      <c r="Y78" t="s">
        <v>5</v>
      </c>
      <c r="Z78" t="s">
        <v>6</v>
      </c>
      <c r="AA78" t="s">
        <v>4</v>
      </c>
      <c r="AB78" t="s">
        <v>4</v>
      </c>
      <c r="AC78" t="s">
        <v>5</v>
      </c>
      <c r="AD78" t="s">
        <v>5</v>
      </c>
      <c r="AE78" t="s">
        <v>5</v>
      </c>
      <c r="AF78" t="s">
        <v>4</v>
      </c>
      <c r="AG78" t="s">
        <v>5</v>
      </c>
      <c r="AH78" t="s">
        <v>5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4</v>
      </c>
      <c r="AP78" t="s">
        <v>4</v>
      </c>
      <c r="AQ78" t="s">
        <v>4</v>
      </c>
      <c r="AR78" t="s">
        <v>4</v>
      </c>
      <c r="AS78" t="s">
        <v>58</v>
      </c>
      <c r="AT78" t="s">
        <v>62</v>
      </c>
      <c r="AU78" t="s">
        <v>41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5</v>
      </c>
      <c r="BL78" t="s">
        <v>5</v>
      </c>
      <c r="BM78" t="s">
        <v>4</v>
      </c>
      <c r="BN78" t="s">
        <v>4</v>
      </c>
      <c r="BO78" t="s">
        <v>4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</v>
      </c>
      <c r="CA78" t="s">
        <v>2</v>
      </c>
      <c r="CB78" t="s">
        <v>2</v>
      </c>
      <c r="CC78" t="s">
        <v>2</v>
      </c>
      <c r="CD78" t="s">
        <v>2</v>
      </c>
      <c r="CE78" t="s">
        <v>2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123</v>
      </c>
      <c r="CQ78" t="s">
        <v>2</v>
      </c>
      <c r="CR78" t="s">
        <v>2</v>
      </c>
      <c r="CS78" t="s">
        <v>2</v>
      </c>
      <c r="CT78" t="s">
        <v>2</v>
      </c>
      <c r="CU78" t="s">
        <v>7</v>
      </c>
      <c r="CV78" t="s">
        <v>4</v>
      </c>
      <c r="CW78" s="30">
        <v>45</v>
      </c>
      <c r="CX78" t="s">
        <v>9</v>
      </c>
      <c r="CY78" t="s">
        <v>4</v>
      </c>
      <c r="CZ78" t="s">
        <v>4</v>
      </c>
      <c r="DA78" t="s">
        <v>4</v>
      </c>
      <c r="DB78" t="s">
        <v>5</v>
      </c>
      <c r="DC78" t="s">
        <v>4</v>
      </c>
      <c r="DD78" t="s">
        <v>4</v>
      </c>
      <c r="DE78" t="s">
        <v>5</v>
      </c>
      <c r="DF78" t="s">
        <v>4</v>
      </c>
      <c r="DG78" t="s">
        <v>4</v>
      </c>
      <c r="DH78" t="s">
        <v>4</v>
      </c>
      <c r="DI78" t="s">
        <v>3</v>
      </c>
      <c r="DJ78" t="s">
        <v>4</v>
      </c>
      <c r="DK78" t="s">
        <v>4</v>
      </c>
      <c r="DL78" t="s">
        <v>2</v>
      </c>
      <c r="DM78" t="s">
        <v>2</v>
      </c>
      <c r="DN78" t="s">
        <v>5</v>
      </c>
      <c r="DO78" t="s">
        <v>523</v>
      </c>
      <c r="DP78" t="s">
        <v>4</v>
      </c>
      <c r="DQ78" t="s">
        <v>4</v>
      </c>
      <c r="DR78" t="s">
        <v>5</v>
      </c>
      <c r="DS78" t="s">
        <v>5</v>
      </c>
      <c r="DT78" t="s">
        <v>5</v>
      </c>
      <c r="DU78" t="s">
        <v>4</v>
      </c>
      <c r="DV78" t="s">
        <v>5</v>
      </c>
      <c r="DW78" t="s">
        <v>5</v>
      </c>
      <c r="DX78" t="s">
        <v>4</v>
      </c>
      <c r="DY78" t="s">
        <v>4</v>
      </c>
      <c r="DZ78" t="s">
        <v>4</v>
      </c>
      <c r="EA78" t="s">
        <v>4</v>
      </c>
      <c r="EB78" t="s">
        <v>4</v>
      </c>
      <c r="EC78" t="s">
        <v>4</v>
      </c>
      <c r="ED78" t="s">
        <v>4</v>
      </c>
      <c r="EE78" t="s">
        <v>4</v>
      </c>
      <c r="EF78" t="s">
        <v>4</v>
      </c>
      <c r="EG78" t="s">
        <v>4</v>
      </c>
      <c r="EH78" t="s">
        <v>94</v>
      </c>
      <c r="EI78" t="s">
        <v>62</v>
      </c>
      <c r="EJ78" t="s">
        <v>74</v>
      </c>
      <c r="EK78" t="s">
        <v>2</v>
      </c>
      <c r="EL78" t="s">
        <v>2</v>
      </c>
      <c r="EM78" t="s">
        <v>2</v>
      </c>
      <c r="EN78" t="s">
        <v>2</v>
      </c>
      <c r="EO78" t="s">
        <v>2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5</v>
      </c>
      <c r="FA78" t="s">
        <v>5</v>
      </c>
      <c r="FB78" t="s">
        <v>4</v>
      </c>
      <c r="FC78" t="s">
        <v>4</v>
      </c>
      <c r="FD78" t="s">
        <v>4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2</v>
      </c>
      <c r="FY78" t="s">
        <v>2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796</v>
      </c>
      <c r="GO78" t="s">
        <v>796</v>
      </c>
      <c r="GP78" t="s">
        <v>796</v>
      </c>
      <c r="GQ78" t="s">
        <v>796</v>
      </c>
      <c r="GR78" t="s">
        <v>796</v>
      </c>
      <c r="GS78" t="s">
        <v>796</v>
      </c>
      <c r="GT78" t="s">
        <v>796</v>
      </c>
      <c r="GU78" t="s">
        <v>796</v>
      </c>
      <c r="GV78" t="s">
        <v>796</v>
      </c>
      <c r="GW78" t="s">
        <v>796</v>
      </c>
      <c r="GX78" t="s">
        <v>796</v>
      </c>
      <c r="GY78" t="s">
        <v>796</v>
      </c>
      <c r="GZ78" t="s">
        <v>796</v>
      </c>
      <c r="HA78" t="s">
        <v>796</v>
      </c>
      <c r="HB78" t="s">
        <v>796</v>
      </c>
      <c r="HC78" t="s">
        <v>796</v>
      </c>
      <c r="HD78" t="s">
        <v>796</v>
      </c>
      <c r="HE78" t="s">
        <v>796</v>
      </c>
      <c r="HF78" t="s">
        <v>796</v>
      </c>
      <c r="HG78" t="s">
        <v>796</v>
      </c>
      <c r="HH78" t="s">
        <v>796</v>
      </c>
      <c r="HI78" t="s">
        <v>796</v>
      </c>
      <c r="HJ78" t="s">
        <v>796</v>
      </c>
      <c r="HK78" t="s">
        <v>796</v>
      </c>
      <c r="HL78" t="s">
        <v>796</v>
      </c>
      <c r="HM78" t="s">
        <v>796</v>
      </c>
      <c r="HN78" t="s">
        <v>796</v>
      </c>
      <c r="HO78" t="s">
        <v>796</v>
      </c>
      <c r="HP78" t="s">
        <v>796</v>
      </c>
      <c r="HQ78" t="s">
        <v>796</v>
      </c>
      <c r="HR78" t="s">
        <v>796</v>
      </c>
      <c r="HS78" t="s">
        <v>796</v>
      </c>
      <c r="HT78" t="s">
        <v>796</v>
      </c>
      <c r="HU78" t="s">
        <v>796</v>
      </c>
      <c r="HV78" t="s">
        <v>796</v>
      </c>
      <c r="HW78" t="s">
        <v>796</v>
      </c>
      <c r="HX78" t="s">
        <v>796</v>
      </c>
      <c r="HY78" t="s">
        <v>796</v>
      </c>
      <c r="HZ78" t="s">
        <v>796</v>
      </c>
      <c r="IA78" t="s">
        <v>796</v>
      </c>
      <c r="IB78" t="s">
        <v>796</v>
      </c>
      <c r="IC78" t="s">
        <v>796</v>
      </c>
      <c r="ID78" t="s">
        <v>796</v>
      </c>
      <c r="IE78" t="s">
        <v>796</v>
      </c>
      <c r="IF78" t="s">
        <v>796</v>
      </c>
      <c r="IG78" t="s">
        <v>796</v>
      </c>
      <c r="IH78" t="s">
        <v>796</v>
      </c>
      <c r="II78" t="s">
        <v>796</v>
      </c>
      <c r="IJ78" t="s">
        <v>796</v>
      </c>
      <c r="IK78" t="s">
        <v>796</v>
      </c>
      <c r="IL78" t="s">
        <v>796</v>
      </c>
      <c r="IM78" t="s">
        <v>796</v>
      </c>
      <c r="IN78" t="s">
        <v>796</v>
      </c>
      <c r="IO78" t="s">
        <v>796</v>
      </c>
      <c r="IP78" t="s">
        <v>796</v>
      </c>
      <c r="IQ78" t="s">
        <v>796</v>
      </c>
      <c r="IR78" t="s">
        <v>796</v>
      </c>
      <c r="IS78" t="s">
        <v>796</v>
      </c>
      <c r="IT78" t="s">
        <v>796</v>
      </c>
      <c r="IU78" t="s">
        <v>796</v>
      </c>
      <c r="IV78" t="s">
        <v>796</v>
      </c>
      <c r="IW78" t="s">
        <v>796</v>
      </c>
      <c r="IX78" t="s">
        <v>796</v>
      </c>
      <c r="IY78" t="s">
        <v>796</v>
      </c>
      <c r="IZ78" t="s">
        <v>796</v>
      </c>
      <c r="JA78" t="s">
        <v>796</v>
      </c>
      <c r="JB78" t="s">
        <v>796</v>
      </c>
      <c r="JC78" t="s">
        <v>796</v>
      </c>
      <c r="JD78" t="s">
        <v>796</v>
      </c>
      <c r="JE78" t="s">
        <v>796</v>
      </c>
      <c r="JF78" t="s">
        <v>796</v>
      </c>
      <c r="JG78" t="s">
        <v>796</v>
      </c>
      <c r="JH78" t="s">
        <v>796</v>
      </c>
      <c r="JI78" t="s">
        <v>796</v>
      </c>
      <c r="JJ78" t="s">
        <v>796</v>
      </c>
      <c r="JK78" t="s">
        <v>796</v>
      </c>
      <c r="JL78" t="s">
        <v>796</v>
      </c>
      <c r="JM78" t="s">
        <v>796</v>
      </c>
      <c r="JN78" t="s">
        <v>796</v>
      </c>
      <c r="JO78" t="s">
        <v>796</v>
      </c>
      <c r="JP78" t="s">
        <v>796</v>
      </c>
      <c r="JQ78" t="s">
        <v>796</v>
      </c>
      <c r="JR78" t="s">
        <v>796</v>
      </c>
      <c r="JS78" t="s">
        <v>796</v>
      </c>
      <c r="JT78" t="s">
        <v>796</v>
      </c>
      <c r="JU78" t="s">
        <v>796</v>
      </c>
      <c r="JV78" t="s">
        <v>796</v>
      </c>
      <c r="JW78" t="s">
        <v>796</v>
      </c>
      <c r="JX78" t="s">
        <v>796</v>
      </c>
      <c r="JY78" t="s">
        <v>796</v>
      </c>
      <c r="JZ78" t="s">
        <v>796</v>
      </c>
      <c r="KA78" t="s">
        <v>796</v>
      </c>
      <c r="KB78" t="s">
        <v>796</v>
      </c>
      <c r="KC78" t="s">
        <v>796</v>
      </c>
      <c r="KD78" t="s">
        <v>796</v>
      </c>
      <c r="KE78" t="s">
        <v>796</v>
      </c>
      <c r="KF78" t="s">
        <v>796</v>
      </c>
    </row>
    <row r="79" spans="1:292" x14ac:dyDescent="0.2">
      <c r="A79" t="s">
        <v>334</v>
      </c>
      <c r="B79" t="s">
        <v>7</v>
      </c>
      <c r="C79" t="s">
        <v>4</v>
      </c>
      <c r="D79" t="s">
        <v>8</v>
      </c>
      <c r="E79" s="30">
        <v>42</v>
      </c>
      <c r="F79" t="s">
        <v>9</v>
      </c>
      <c r="G79" t="s">
        <v>10</v>
      </c>
      <c r="H79" t="s">
        <v>11</v>
      </c>
      <c r="I79" t="s">
        <v>57</v>
      </c>
      <c r="J79" t="s">
        <v>4</v>
      </c>
      <c r="K79" t="s">
        <v>4</v>
      </c>
      <c r="L79" t="s">
        <v>4</v>
      </c>
      <c r="M79" t="s">
        <v>5</v>
      </c>
      <c r="N79" t="s">
        <v>4</v>
      </c>
      <c r="O79" t="s">
        <v>4</v>
      </c>
      <c r="P79" t="s">
        <v>5</v>
      </c>
      <c r="Q79" t="s">
        <v>4</v>
      </c>
      <c r="R79" t="s">
        <v>4</v>
      </c>
      <c r="S79" t="s">
        <v>4</v>
      </c>
      <c r="T79" t="s">
        <v>3</v>
      </c>
      <c r="U79" t="s">
        <v>4</v>
      </c>
      <c r="V79" t="s">
        <v>5</v>
      </c>
      <c r="W79" t="s">
        <v>26</v>
      </c>
      <c r="X79" t="s">
        <v>27</v>
      </c>
      <c r="Y79" t="s">
        <v>5</v>
      </c>
      <c r="Z79" t="s">
        <v>18</v>
      </c>
      <c r="AA79" t="s">
        <v>4</v>
      </c>
      <c r="AB79" t="s">
        <v>4</v>
      </c>
      <c r="AC79" t="s">
        <v>5</v>
      </c>
      <c r="AD79" t="s">
        <v>5</v>
      </c>
      <c r="AE79" t="s">
        <v>4</v>
      </c>
      <c r="AF79" t="s">
        <v>4</v>
      </c>
      <c r="AG79" t="s">
        <v>5</v>
      </c>
      <c r="AH79" t="s">
        <v>5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4</v>
      </c>
      <c r="AP79" t="s">
        <v>4</v>
      </c>
      <c r="AQ79" t="s">
        <v>4</v>
      </c>
      <c r="AR79" t="s">
        <v>4</v>
      </c>
      <c r="AS79" t="s">
        <v>58</v>
      </c>
      <c r="AT79" t="s">
        <v>13</v>
      </c>
      <c r="AU79" t="s">
        <v>41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2</v>
      </c>
      <c r="BK79" t="s">
        <v>4</v>
      </c>
      <c r="BL79" t="s">
        <v>5</v>
      </c>
      <c r="BM79" t="s">
        <v>4</v>
      </c>
      <c r="BN79" t="s">
        <v>4</v>
      </c>
      <c r="BO79" t="s">
        <v>4</v>
      </c>
      <c r="BP79" t="s">
        <v>2</v>
      </c>
      <c r="BQ79" t="s">
        <v>2</v>
      </c>
      <c r="BR79" t="s">
        <v>2</v>
      </c>
      <c r="BS79" t="s">
        <v>2</v>
      </c>
      <c r="BT79" t="s">
        <v>2</v>
      </c>
      <c r="BU79" t="s">
        <v>2</v>
      </c>
      <c r="BV79" t="s">
        <v>2</v>
      </c>
      <c r="BW79" t="s">
        <v>2</v>
      </c>
      <c r="BX79" t="s">
        <v>2</v>
      </c>
      <c r="BY79" t="s">
        <v>2</v>
      </c>
      <c r="BZ79" t="s">
        <v>2</v>
      </c>
      <c r="CA79" t="s">
        <v>2</v>
      </c>
      <c r="CB79" t="s">
        <v>2</v>
      </c>
      <c r="CC79" t="s">
        <v>2</v>
      </c>
      <c r="CD79" t="s">
        <v>2</v>
      </c>
      <c r="CE79" t="s">
        <v>2</v>
      </c>
      <c r="CF79" t="s">
        <v>2</v>
      </c>
      <c r="CG79" t="s">
        <v>2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796</v>
      </c>
      <c r="CV79" t="s">
        <v>796</v>
      </c>
      <c r="CW79" t="s">
        <v>796</v>
      </c>
      <c r="CX79" t="s">
        <v>796</v>
      </c>
      <c r="CY79" t="s">
        <v>796</v>
      </c>
      <c r="CZ79" t="s">
        <v>796</v>
      </c>
      <c r="DA79" t="s">
        <v>796</v>
      </c>
      <c r="DB79" t="s">
        <v>796</v>
      </c>
      <c r="DC79" t="s">
        <v>796</v>
      </c>
      <c r="DD79" t="s">
        <v>796</v>
      </c>
      <c r="DE79" t="s">
        <v>796</v>
      </c>
      <c r="DF79" t="s">
        <v>796</v>
      </c>
      <c r="DG79" t="s">
        <v>796</v>
      </c>
      <c r="DH79" t="s">
        <v>796</v>
      </c>
      <c r="DI79" t="s">
        <v>796</v>
      </c>
      <c r="DJ79" t="s">
        <v>796</v>
      </c>
      <c r="DK79" t="s">
        <v>796</v>
      </c>
      <c r="DL79" t="s">
        <v>796</v>
      </c>
      <c r="DM79" t="s">
        <v>796</v>
      </c>
      <c r="DN79" t="s">
        <v>796</v>
      </c>
      <c r="DO79" t="s">
        <v>796</v>
      </c>
      <c r="DP79" t="s">
        <v>796</v>
      </c>
      <c r="DQ79" t="s">
        <v>796</v>
      </c>
      <c r="DR79" t="s">
        <v>796</v>
      </c>
      <c r="DS79" t="s">
        <v>796</v>
      </c>
      <c r="DT79" t="s">
        <v>796</v>
      </c>
      <c r="DU79" t="s">
        <v>796</v>
      </c>
      <c r="DV79" t="s">
        <v>796</v>
      </c>
      <c r="DW79" t="s">
        <v>796</v>
      </c>
      <c r="DX79" t="s">
        <v>796</v>
      </c>
      <c r="DY79" t="s">
        <v>796</v>
      </c>
      <c r="DZ79" t="s">
        <v>796</v>
      </c>
      <c r="EA79" t="s">
        <v>796</v>
      </c>
      <c r="EB79" t="s">
        <v>796</v>
      </c>
      <c r="EC79" t="s">
        <v>796</v>
      </c>
      <c r="ED79" t="s">
        <v>796</v>
      </c>
      <c r="EE79" t="s">
        <v>796</v>
      </c>
      <c r="EF79" t="s">
        <v>796</v>
      </c>
      <c r="EG79" t="s">
        <v>796</v>
      </c>
      <c r="EH79" t="s">
        <v>796</v>
      </c>
      <c r="EI79" t="s">
        <v>796</v>
      </c>
      <c r="EJ79" t="s">
        <v>796</v>
      </c>
      <c r="EK79" t="s">
        <v>796</v>
      </c>
      <c r="EL79" t="s">
        <v>796</v>
      </c>
      <c r="EM79" t="s">
        <v>796</v>
      </c>
      <c r="EN79" t="s">
        <v>796</v>
      </c>
      <c r="EO79" t="s">
        <v>796</v>
      </c>
      <c r="EP79" t="s">
        <v>796</v>
      </c>
      <c r="EQ79" t="s">
        <v>796</v>
      </c>
      <c r="ER79" t="s">
        <v>796</v>
      </c>
      <c r="ES79" t="s">
        <v>796</v>
      </c>
      <c r="ET79" t="s">
        <v>796</v>
      </c>
      <c r="EU79" t="s">
        <v>796</v>
      </c>
      <c r="EV79" t="s">
        <v>796</v>
      </c>
      <c r="EW79" t="s">
        <v>796</v>
      </c>
      <c r="EX79" t="s">
        <v>796</v>
      </c>
      <c r="EY79" t="s">
        <v>796</v>
      </c>
      <c r="EZ79" t="s">
        <v>796</v>
      </c>
      <c r="FA79" t="s">
        <v>796</v>
      </c>
      <c r="FB79" t="s">
        <v>796</v>
      </c>
      <c r="FC79" t="s">
        <v>796</v>
      </c>
      <c r="FD79" t="s">
        <v>796</v>
      </c>
      <c r="FE79" t="s">
        <v>796</v>
      </c>
      <c r="FF79" t="s">
        <v>796</v>
      </c>
      <c r="FG79" t="s">
        <v>796</v>
      </c>
      <c r="FH79" t="s">
        <v>796</v>
      </c>
      <c r="FI79" t="s">
        <v>796</v>
      </c>
      <c r="FJ79" t="s">
        <v>796</v>
      </c>
      <c r="FK79" t="s">
        <v>796</v>
      </c>
      <c r="FL79" t="s">
        <v>796</v>
      </c>
      <c r="FM79" t="s">
        <v>796</v>
      </c>
      <c r="FN79" t="s">
        <v>796</v>
      </c>
      <c r="FO79" t="s">
        <v>796</v>
      </c>
      <c r="FP79" t="s">
        <v>796</v>
      </c>
      <c r="FQ79" t="s">
        <v>796</v>
      </c>
      <c r="FR79" t="s">
        <v>796</v>
      </c>
      <c r="FS79" t="s">
        <v>796</v>
      </c>
      <c r="FT79" t="s">
        <v>796</v>
      </c>
      <c r="FU79" t="s">
        <v>796</v>
      </c>
      <c r="FV79" t="s">
        <v>796</v>
      </c>
      <c r="FW79" t="s">
        <v>796</v>
      </c>
      <c r="FX79" t="s">
        <v>796</v>
      </c>
      <c r="FY79" t="s">
        <v>796</v>
      </c>
      <c r="FZ79" t="s">
        <v>796</v>
      </c>
      <c r="GA79" t="s">
        <v>796</v>
      </c>
      <c r="GB79" t="s">
        <v>796</v>
      </c>
      <c r="GC79" t="s">
        <v>796</v>
      </c>
      <c r="GD79" t="s">
        <v>796</v>
      </c>
      <c r="GE79" t="s">
        <v>796</v>
      </c>
      <c r="GF79" t="s">
        <v>796</v>
      </c>
      <c r="GG79" t="s">
        <v>796</v>
      </c>
      <c r="GH79" t="s">
        <v>796</v>
      </c>
      <c r="GI79" t="s">
        <v>796</v>
      </c>
      <c r="GJ79" t="s">
        <v>796</v>
      </c>
      <c r="GK79" t="s">
        <v>796</v>
      </c>
      <c r="GL79" t="s">
        <v>796</v>
      </c>
      <c r="GM79" t="s">
        <v>796</v>
      </c>
      <c r="GN79" t="s">
        <v>796</v>
      </c>
      <c r="GO79" t="s">
        <v>796</v>
      </c>
      <c r="GP79" t="s">
        <v>796</v>
      </c>
      <c r="GQ79" t="s">
        <v>796</v>
      </c>
      <c r="GR79" t="s">
        <v>796</v>
      </c>
      <c r="GS79" t="s">
        <v>796</v>
      </c>
      <c r="GT79" t="s">
        <v>796</v>
      </c>
      <c r="GU79" t="s">
        <v>796</v>
      </c>
      <c r="GV79" t="s">
        <v>796</v>
      </c>
      <c r="GW79" t="s">
        <v>796</v>
      </c>
      <c r="GX79" t="s">
        <v>796</v>
      </c>
      <c r="GY79" t="s">
        <v>796</v>
      </c>
      <c r="GZ79" t="s">
        <v>796</v>
      </c>
      <c r="HA79" t="s">
        <v>796</v>
      </c>
      <c r="HB79" t="s">
        <v>796</v>
      </c>
      <c r="HC79" t="s">
        <v>796</v>
      </c>
      <c r="HD79" t="s">
        <v>796</v>
      </c>
      <c r="HE79" t="s">
        <v>796</v>
      </c>
      <c r="HF79" t="s">
        <v>796</v>
      </c>
      <c r="HG79" t="s">
        <v>796</v>
      </c>
      <c r="HH79" t="s">
        <v>796</v>
      </c>
      <c r="HI79" t="s">
        <v>796</v>
      </c>
      <c r="HJ79" t="s">
        <v>796</v>
      </c>
      <c r="HK79" t="s">
        <v>796</v>
      </c>
      <c r="HL79" t="s">
        <v>796</v>
      </c>
      <c r="HM79" t="s">
        <v>796</v>
      </c>
      <c r="HN79" t="s">
        <v>796</v>
      </c>
      <c r="HO79" t="s">
        <v>796</v>
      </c>
      <c r="HP79" t="s">
        <v>796</v>
      </c>
      <c r="HQ79" t="s">
        <v>796</v>
      </c>
      <c r="HR79" t="s">
        <v>796</v>
      </c>
      <c r="HS79" t="s">
        <v>796</v>
      </c>
      <c r="HT79" t="s">
        <v>796</v>
      </c>
      <c r="HU79" t="s">
        <v>796</v>
      </c>
      <c r="HV79" t="s">
        <v>796</v>
      </c>
      <c r="HW79" t="s">
        <v>796</v>
      </c>
      <c r="HX79" t="s">
        <v>796</v>
      </c>
      <c r="HY79" t="s">
        <v>796</v>
      </c>
      <c r="HZ79" t="s">
        <v>796</v>
      </c>
      <c r="IA79" t="s">
        <v>796</v>
      </c>
      <c r="IB79" t="s">
        <v>796</v>
      </c>
      <c r="IC79" t="s">
        <v>796</v>
      </c>
      <c r="ID79" t="s">
        <v>796</v>
      </c>
      <c r="IE79" t="s">
        <v>796</v>
      </c>
      <c r="IF79" t="s">
        <v>796</v>
      </c>
      <c r="IG79" t="s">
        <v>796</v>
      </c>
      <c r="IH79" t="s">
        <v>796</v>
      </c>
      <c r="II79" t="s">
        <v>796</v>
      </c>
      <c r="IJ79" t="s">
        <v>796</v>
      </c>
      <c r="IK79" t="s">
        <v>796</v>
      </c>
      <c r="IL79" t="s">
        <v>796</v>
      </c>
      <c r="IM79" t="s">
        <v>796</v>
      </c>
      <c r="IN79" t="s">
        <v>796</v>
      </c>
      <c r="IO79" t="s">
        <v>796</v>
      </c>
      <c r="IP79" t="s">
        <v>796</v>
      </c>
      <c r="IQ79" t="s">
        <v>796</v>
      </c>
      <c r="IR79" t="s">
        <v>796</v>
      </c>
      <c r="IS79" t="s">
        <v>796</v>
      </c>
      <c r="IT79" t="s">
        <v>796</v>
      </c>
      <c r="IU79" t="s">
        <v>796</v>
      </c>
      <c r="IV79" t="s">
        <v>796</v>
      </c>
      <c r="IW79" t="s">
        <v>796</v>
      </c>
      <c r="IX79" t="s">
        <v>796</v>
      </c>
      <c r="IY79" t="s">
        <v>796</v>
      </c>
      <c r="IZ79" t="s">
        <v>796</v>
      </c>
      <c r="JA79" t="s">
        <v>796</v>
      </c>
      <c r="JB79" t="s">
        <v>796</v>
      </c>
      <c r="JC79" t="s">
        <v>796</v>
      </c>
      <c r="JD79" t="s">
        <v>796</v>
      </c>
      <c r="JE79" t="s">
        <v>796</v>
      </c>
      <c r="JF79" t="s">
        <v>796</v>
      </c>
      <c r="JG79" t="s">
        <v>796</v>
      </c>
      <c r="JH79" t="s">
        <v>796</v>
      </c>
      <c r="JI79" t="s">
        <v>796</v>
      </c>
      <c r="JJ79" t="s">
        <v>796</v>
      </c>
      <c r="JK79" t="s">
        <v>796</v>
      </c>
      <c r="JL79" t="s">
        <v>796</v>
      </c>
      <c r="JM79" t="s">
        <v>796</v>
      </c>
      <c r="JN79" t="s">
        <v>796</v>
      </c>
      <c r="JO79" t="s">
        <v>796</v>
      </c>
      <c r="JP79" t="s">
        <v>796</v>
      </c>
      <c r="JQ79" t="s">
        <v>796</v>
      </c>
      <c r="JR79" t="s">
        <v>796</v>
      </c>
      <c r="JS79" t="s">
        <v>796</v>
      </c>
      <c r="JT79" t="s">
        <v>796</v>
      </c>
      <c r="JU79" t="s">
        <v>796</v>
      </c>
      <c r="JV79" t="s">
        <v>796</v>
      </c>
      <c r="JW79" t="s">
        <v>796</v>
      </c>
      <c r="JX79" t="s">
        <v>796</v>
      </c>
      <c r="JY79" t="s">
        <v>796</v>
      </c>
      <c r="JZ79" t="s">
        <v>796</v>
      </c>
      <c r="KA79" t="s">
        <v>796</v>
      </c>
      <c r="KB79" t="s">
        <v>796</v>
      </c>
      <c r="KC79" t="s">
        <v>796</v>
      </c>
      <c r="KD79" t="s">
        <v>796</v>
      </c>
      <c r="KE79" t="s">
        <v>796</v>
      </c>
      <c r="KF79" t="s">
        <v>796</v>
      </c>
    </row>
    <row r="80" spans="1:292" x14ac:dyDescent="0.2">
      <c r="A80" t="s">
        <v>335</v>
      </c>
      <c r="B80" t="s">
        <v>7</v>
      </c>
      <c r="C80" t="s">
        <v>4</v>
      </c>
      <c r="D80" t="s">
        <v>8</v>
      </c>
      <c r="E80" s="30">
        <v>19</v>
      </c>
      <c r="F80" t="s">
        <v>9</v>
      </c>
      <c r="G80" t="s">
        <v>195</v>
      </c>
      <c r="H80" t="s">
        <v>22</v>
      </c>
      <c r="I80" t="s">
        <v>57</v>
      </c>
      <c r="J80" t="s">
        <v>5</v>
      </c>
      <c r="K80" t="s">
        <v>4</v>
      </c>
      <c r="L80" t="s">
        <v>4</v>
      </c>
      <c r="M80" t="s">
        <v>5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3</v>
      </c>
      <c r="U80" t="s">
        <v>4</v>
      </c>
      <c r="V80" t="s">
        <v>4</v>
      </c>
      <c r="W80" t="s">
        <v>17</v>
      </c>
      <c r="X80" t="s">
        <v>2</v>
      </c>
      <c r="Y80" t="s">
        <v>5</v>
      </c>
      <c r="Z80" t="s">
        <v>18</v>
      </c>
      <c r="AA80" t="s">
        <v>4</v>
      </c>
      <c r="AB80" t="s">
        <v>4</v>
      </c>
      <c r="AC80" t="s">
        <v>5</v>
      </c>
      <c r="AD80" t="s">
        <v>5</v>
      </c>
      <c r="AE80" t="s">
        <v>4</v>
      </c>
      <c r="AF80" t="s">
        <v>41</v>
      </c>
      <c r="AG80" t="s">
        <v>41</v>
      </c>
      <c r="AH80" t="s">
        <v>5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4</v>
      </c>
      <c r="AO80" t="s">
        <v>4</v>
      </c>
      <c r="AP80" t="s">
        <v>4</v>
      </c>
      <c r="AQ80" t="s">
        <v>4</v>
      </c>
      <c r="AR80" t="s">
        <v>4</v>
      </c>
      <c r="AS80" t="s">
        <v>12</v>
      </c>
      <c r="AT80" t="s">
        <v>62</v>
      </c>
      <c r="AU80" t="s">
        <v>59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2</v>
      </c>
      <c r="BK80" t="s">
        <v>2</v>
      </c>
      <c r="BL80" t="s">
        <v>2</v>
      </c>
      <c r="BM80" t="s">
        <v>2</v>
      </c>
      <c r="BN80" t="s">
        <v>2</v>
      </c>
      <c r="BO80" t="s">
        <v>2</v>
      </c>
      <c r="BP80" t="s">
        <v>279</v>
      </c>
      <c r="BQ80" t="s">
        <v>2</v>
      </c>
      <c r="BR80" t="s">
        <v>2</v>
      </c>
      <c r="BS80" t="s">
        <v>2</v>
      </c>
      <c r="BT80" t="s">
        <v>2</v>
      </c>
      <c r="BU80" t="s">
        <v>2</v>
      </c>
      <c r="BV80" t="s">
        <v>2</v>
      </c>
      <c r="BW80" t="s">
        <v>2</v>
      </c>
      <c r="BX80" t="s">
        <v>2</v>
      </c>
      <c r="BY80" t="s">
        <v>2</v>
      </c>
      <c r="BZ80" t="s">
        <v>2</v>
      </c>
      <c r="CA80" t="s">
        <v>2</v>
      </c>
      <c r="CB80" t="s">
        <v>2</v>
      </c>
      <c r="CC80" t="s">
        <v>2</v>
      </c>
      <c r="CD80" t="s">
        <v>2</v>
      </c>
      <c r="CE80" t="s">
        <v>2</v>
      </c>
      <c r="CF80" t="s">
        <v>2</v>
      </c>
      <c r="CG80" t="s">
        <v>2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7</v>
      </c>
      <c r="CV80" t="s">
        <v>4</v>
      </c>
      <c r="CW80" s="30">
        <v>20</v>
      </c>
      <c r="CX80" t="s">
        <v>9</v>
      </c>
      <c r="CY80" t="s">
        <v>5</v>
      </c>
      <c r="CZ80" t="s">
        <v>4</v>
      </c>
      <c r="DA80" t="s">
        <v>4</v>
      </c>
      <c r="DB80" t="s">
        <v>5</v>
      </c>
      <c r="DC80" t="s">
        <v>4</v>
      </c>
      <c r="DD80" t="s">
        <v>4</v>
      </c>
      <c r="DE80" t="s">
        <v>5</v>
      </c>
      <c r="DF80" t="s">
        <v>4</v>
      </c>
      <c r="DG80" t="s">
        <v>4</v>
      </c>
      <c r="DH80" t="s">
        <v>4</v>
      </c>
      <c r="DI80" t="s">
        <v>3</v>
      </c>
      <c r="DJ80" t="s">
        <v>4</v>
      </c>
      <c r="DK80" t="s">
        <v>41</v>
      </c>
      <c r="DL80" t="s">
        <v>41</v>
      </c>
      <c r="DM80" t="s">
        <v>105</v>
      </c>
      <c r="DN80" t="s">
        <v>5</v>
      </c>
      <c r="DO80" t="s">
        <v>18</v>
      </c>
      <c r="DP80" t="s">
        <v>4</v>
      </c>
      <c r="DQ80" t="s">
        <v>4</v>
      </c>
      <c r="DR80" t="s">
        <v>5</v>
      </c>
      <c r="DS80" t="s">
        <v>5</v>
      </c>
      <c r="DT80" t="s">
        <v>4</v>
      </c>
      <c r="DU80" t="s">
        <v>4</v>
      </c>
      <c r="DV80" t="s">
        <v>5</v>
      </c>
      <c r="DW80" t="s">
        <v>5</v>
      </c>
      <c r="DX80" t="s">
        <v>4</v>
      </c>
      <c r="DY80" t="s">
        <v>4</v>
      </c>
      <c r="DZ80" t="s">
        <v>4</v>
      </c>
      <c r="EA80" t="s">
        <v>4</v>
      </c>
      <c r="EB80" t="s">
        <v>4</v>
      </c>
      <c r="EC80" t="s">
        <v>4</v>
      </c>
      <c r="ED80" t="s">
        <v>4</v>
      </c>
      <c r="EE80" t="s">
        <v>4</v>
      </c>
      <c r="EF80" t="s">
        <v>4</v>
      </c>
      <c r="EG80" t="s">
        <v>4</v>
      </c>
      <c r="EH80" t="s">
        <v>12</v>
      </c>
      <c r="EI80" t="s">
        <v>62</v>
      </c>
      <c r="EJ80" t="s">
        <v>59</v>
      </c>
      <c r="EK80" t="s">
        <v>2</v>
      </c>
      <c r="EL80" t="s">
        <v>2</v>
      </c>
      <c r="EM80" t="s">
        <v>2</v>
      </c>
      <c r="EN80" t="s">
        <v>2</v>
      </c>
      <c r="EO80" t="s">
        <v>2</v>
      </c>
      <c r="EP80" t="s">
        <v>2</v>
      </c>
      <c r="EQ80" t="s">
        <v>2</v>
      </c>
      <c r="ER80" t="s">
        <v>2</v>
      </c>
      <c r="ES80" t="s">
        <v>2</v>
      </c>
      <c r="ET80" t="s">
        <v>2</v>
      </c>
      <c r="EU80" t="s">
        <v>2</v>
      </c>
      <c r="EV80" t="s">
        <v>2</v>
      </c>
      <c r="EW80" t="s">
        <v>2</v>
      </c>
      <c r="EX80" t="s">
        <v>2</v>
      </c>
      <c r="EY80" t="s">
        <v>2</v>
      </c>
      <c r="EZ80" t="s">
        <v>5</v>
      </c>
      <c r="FA80" t="s">
        <v>4</v>
      </c>
      <c r="FB80" t="s">
        <v>4</v>
      </c>
      <c r="FC80" t="s">
        <v>4</v>
      </c>
      <c r="FD80" t="s">
        <v>4</v>
      </c>
      <c r="FE80" t="s">
        <v>279</v>
      </c>
      <c r="FF80" t="s">
        <v>2</v>
      </c>
      <c r="FG80" t="s">
        <v>2</v>
      </c>
      <c r="FH80" t="s">
        <v>2</v>
      </c>
      <c r="FI80" t="s">
        <v>2</v>
      </c>
      <c r="FJ80" t="s">
        <v>2</v>
      </c>
      <c r="FK80" t="s">
        <v>2</v>
      </c>
      <c r="FL80" t="s">
        <v>2</v>
      </c>
      <c r="FM80" t="s">
        <v>2</v>
      </c>
      <c r="FN80" t="s">
        <v>2</v>
      </c>
      <c r="FO80" t="s">
        <v>2</v>
      </c>
      <c r="FP80" t="s">
        <v>2</v>
      </c>
      <c r="FQ80" t="s">
        <v>2</v>
      </c>
      <c r="FR80" t="s">
        <v>2</v>
      </c>
      <c r="FS80" t="s">
        <v>2</v>
      </c>
      <c r="FT80" t="s">
        <v>2</v>
      </c>
      <c r="FU80" t="s">
        <v>2</v>
      </c>
      <c r="FV80" t="s">
        <v>2</v>
      </c>
      <c r="FW80" t="s">
        <v>2</v>
      </c>
      <c r="FX80" t="s">
        <v>2</v>
      </c>
      <c r="FY80" t="s">
        <v>2</v>
      </c>
      <c r="FZ80" t="s">
        <v>2</v>
      </c>
      <c r="GA80" t="s">
        <v>2</v>
      </c>
      <c r="GB80" t="s">
        <v>2</v>
      </c>
      <c r="GC80" t="s">
        <v>2</v>
      </c>
      <c r="GD80" t="s">
        <v>2</v>
      </c>
      <c r="GE80" t="s">
        <v>2</v>
      </c>
      <c r="GF80" t="s">
        <v>2</v>
      </c>
      <c r="GG80" t="s">
        <v>2</v>
      </c>
      <c r="GH80" t="s">
        <v>2</v>
      </c>
      <c r="GI80" t="s">
        <v>2</v>
      </c>
      <c r="GJ80" t="s">
        <v>2</v>
      </c>
      <c r="GK80" t="s">
        <v>2</v>
      </c>
      <c r="GL80" t="s">
        <v>2</v>
      </c>
      <c r="GM80" t="s">
        <v>2</v>
      </c>
      <c r="GN80" t="s">
        <v>796</v>
      </c>
      <c r="GO80" t="s">
        <v>796</v>
      </c>
      <c r="GP80" t="s">
        <v>796</v>
      </c>
      <c r="GQ80" t="s">
        <v>796</v>
      </c>
      <c r="GR80" t="s">
        <v>796</v>
      </c>
      <c r="GS80" t="s">
        <v>796</v>
      </c>
      <c r="GT80" t="s">
        <v>796</v>
      </c>
      <c r="GU80" t="s">
        <v>796</v>
      </c>
      <c r="GV80" t="s">
        <v>796</v>
      </c>
      <c r="GW80" t="s">
        <v>796</v>
      </c>
      <c r="GX80" t="s">
        <v>796</v>
      </c>
      <c r="GY80" t="s">
        <v>796</v>
      </c>
      <c r="GZ80" t="s">
        <v>796</v>
      </c>
      <c r="HA80" t="s">
        <v>796</v>
      </c>
      <c r="HB80" t="s">
        <v>796</v>
      </c>
      <c r="HC80" t="s">
        <v>796</v>
      </c>
      <c r="HD80" t="s">
        <v>796</v>
      </c>
      <c r="HE80" t="s">
        <v>796</v>
      </c>
      <c r="HF80" t="s">
        <v>796</v>
      </c>
      <c r="HG80" t="s">
        <v>796</v>
      </c>
      <c r="HH80" t="s">
        <v>796</v>
      </c>
      <c r="HI80" t="s">
        <v>796</v>
      </c>
      <c r="HJ80" t="s">
        <v>796</v>
      </c>
      <c r="HK80" t="s">
        <v>796</v>
      </c>
      <c r="HL80" t="s">
        <v>796</v>
      </c>
      <c r="HM80" t="s">
        <v>796</v>
      </c>
      <c r="HN80" t="s">
        <v>796</v>
      </c>
      <c r="HO80" t="s">
        <v>796</v>
      </c>
      <c r="HP80" t="s">
        <v>796</v>
      </c>
      <c r="HQ80" t="s">
        <v>796</v>
      </c>
      <c r="HR80" t="s">
        <v>796</v>
      </c>
      <c r="HS80" t="s">
        <v>796</v>
      </c>
      <c r="HT80" t="s">
        <v>796</v>
      </c>
      <c r="HU80" t="s">
        <v>796</v>
      </c>
      <c r="HV80" t="s">
        <v>796</v>
      </c>
      <c r="HW80" t="s">
        <v>796</v>
      </c>
      <c r="HX80" t="s">
        <v>796</v>
      </c>
      <c r="HY80" t="s">
        <v>796</v>
      </c>
      <c r="HZ80" t="s">
        <v>796</v>
      </c>
      <c r="IA80" t="s">
        <v>796</v>
      </c>
      <c r="IB80" t="s">
        <v>796</v>
      </c>
      <c r="IC80" t="s">
        <v>796</v>
      </c>
      <c r="ID80" t="s">
        <v>796</v>
      </c>
      <c r="IE80" t="s">
        <v>796</v>
      </c>
      <c r="IF80" t="s">
        <v>796</v>
      </c>
      <c r="IG80" t="s">
        <v>796</v>
      </c>
      <c r="IH80" t="s">
        <v>796</v>
      </c>
      <c r="II80" t="s">
        <v>796</v>
      </c>
      <c r="IJ80" t="s">
        <v>796</v>
      </c>
      <c r="IK80" t="s">
        <v>796</v>
      </c>
      <c r="IL80" t="s">
        <v>796</v>
      </c>
      <c r="IM80" t="s">
        <v>796</v>
      </c>
      <c r="IN80" t="s">
        <v>796</v>
      </c>
      <c r="IO80" t="s">
        <v>796</v>
      </c>
      <c r="IP80" t="s">
        <v>796</v>
      </c>
      <c r="IQ80" t="s">
        <v>796</v>
      </c>
      <c r="IR80" t="s">
        <v>796</v>
      </c>
      <c r="IS80" t="s">
        <v>796</v>
      </c>
      <c r="IT80" t="s">
        <v>796</v>
      </c>
      <c r="IU80" t="s">
        <v>796</v>
      </c>
      <c r="IV80" t="s">
        <v>796</v>
      </c>
      <c r="IW80" t="s">
        <v>796</v>
      </c>
      <c r="IX80" t="s">
        <v>796</v>
      </c>
      <c r="IY80" t="s">
        <v>796</v>
      </c>
      <c r="IZ80" t="s">
        <v>796</v>
      </c>
      <c r="JA80" t="s">
        <v>796</v>
      </c>
      <c r="JB80" t="s">
        <v>796</v>
      </c>
      <c r="JC80" t="s">
        <v>796</v>
      </c>
      <c r="JD80" t="s">
        <v>796</v>
      </c>
      <c r="JE80" t="s">
        <v>796</v>
      </c>
      <c r="JF80" t="s">
        <v>796</v>
      </c>
      <c r="JG80" t="s">
        <v>796</v>
      </c>
      <c r="JH80" t="s">
        <v>796</v>
      </c>
      <c r="JI80" t="s">
        <v>796</v>
      </c>
      <c r="JJ80" t="s">
        <v>796</v>
      </c>
      <c r="JK80" t="s">
        <v>796</v>
      </c>
      <c r="JL80" t="s">
        <v>796</v>
      </c>
      <c r="JM80" t="s">
        <v>796</v>
      </c>
      <c r="JN80" t="s">
        <v>796</v>
      </c>
      <c r="JO80" t="s">
        <v>796</v>
      </c>
      <c r="JP80" t="s">
        <v>796</v>
      </c>
      <c r="JQ80" t="s">
        <v>796</v>
      </c>
      <c r="JR80" t="s">
        <v>796</v>
      </c>
      <c r="JS80" t="s">
        <v>796</v>
      </c>
      <c r="JT80" t="s">
        <v>796</v>
      </c>
      <c r="JU80" t="s">
        <v>796</v>
      </c>
      <c r="JV80" t="s">
        <v>796</v>
      </c>
      <c r="JW80" t="s">
        <v>796</v>
      </c>
      <c r="JX80" t="s">
        <v>796</v>
      </c>
      <c r="JY80" t="s">
        <v>796</v>
      </c>
      <c r="JZ80" t="s">
        <v>796</v>
      </c>
      <c r="KA80" t="s">
        <v>796</v>
      </c>
      <c r="KB80" t="s">
        <v>796</v>
      </c>
      <c r="KC80" t="s">
        <v>796</v>
      </c>
      <c r="KD80" t="s">
        <v>796</v>
      </c>
      <c r="KE80" t="s">
        <v>796</v>
      </c>
      <c r="KF80" t="s">
        <v>796</v>
      </c>
    </row>
    <row r="81" spans="1:292" x14ac:dyDescent="0.2">
      <c r="A81" t="s">
        <v>336</v>
      </c>
      <c r="B81" t="s">
        <v>7</v>
      </c>
      <c r="C81" t="s">
        <v>4</v>
      </c>
      <c r="D81" t="s">
        <v>8</v>
      </c>
      <c r="E81" s="30">
        <v>40</v>
      </c>
      <c r="F81" t="s">
        <v>9</v>
      </c>
      <c r="G81" t="s">
        <v>10</v>
      </c>
      <c r="H81" t="s">
        <v>40</v>
      </c>
      <c r="I81" t="s">
        <v>148</v>
      </c>
      <c r="J81" t="s">
        <v>4</v>
      </c>
      <c r="K81" t="s">
        <v>4</v>
      </c>
      <c r="L81" t="s">
        <v>5</v>
      </c>
      <c r="M81" t="s">
        <v>5</v>
      </c>
      <c r="N81" t="s">
        <v>5</v>
      </c>
      <c r="O81" t="s">
        <v>4</v>
      </c>
      <c r="P81" t="s">
        <v>5</v>
      </c>
      <c r="Q81" t="s">
        <v>4</v>
      </c>
      <c r="R81" t="s">
        <v>4</v>
      </c>
      <c r="S81" t="s">
        <v>5</v>
      </c>
      <c r="T81" t="s">
        <v>3</v>
      </c>
      <c r="U81" t="s">
        <v>4</v>
      </c>
      <c r="V81" t="s">
        <v>4</v>
      </c>
      <c r="W81" t="s">
        <v>17</v>
      </c>
      <c r="X81" t="s">
        <v>2</v>
      </c>
      <c r="Y81" t="s">
        <v>5</v>
      </c>
      <c r="Z81" t="s">
        <v>6</v>
      </c>
      <c r="AA81" t="s">
        <v>4</v>
      </c>
      <c r="AB81" t="s">
        <v>4</v>
      </c>
      <c r="AC81" t="s">
        <v>5</v>
      </c>
      <c r="AD81" t="s">
        <v>5</v>
      </c>
      <c r="AE81" t="s">
        <v>4</v>
      </c>
      <c r="AF81" t="s">
        <v>5</v>
      </c>
      <c r="AG81" t="s">
        <v>4</v>
      </c>
      <c r="AH81" t="s">
        <v>5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Q81" t="s">
        <v>4</v>
      </c>
      <c r="AR81" t="s">
        <v>4</v>
      </c>
      <c r="AS81" t="s">
        <v>58</v>
      </c>
      <c r="AT81" t="s">
        <v>13</v>
      </c>
      <c r="AU81" t="s">
        <v>74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2</v>
      </c>
      <c r="BK81" t="s">
        <v>4</v>
      </c>
      <c r="BL81" t="s">
        <v>5</v>
      </c>
      <c r="BM81" t="s">
        <v>4</v>
      </c>
      <c r="BN81" t="s">
        <v>4</v>
      </c>
      <c r="BO81" t="s">
        <v>4</v>
      </c>
      <c r="BP81" t="s">
        <v>2</v>
      </c>
      <c r="BQ81" t="s">
        <v>2</v>
      </c>
      <c r="BR81" t="s">
        <v>2</v>
      </c>
      <c r="BS81" t="s">
        <v>2</v>
      </c>
      <c r="BT81" t="s">
        <v>2</v>
      </c>
      <c r="BU81" t="s">
        <v>2</v>
      </c>
      <c r="BV81" t="s">
        <v>2</v>
      </c>
      <c r="BW81" t="s">
        <v>2</v>
      </c>
      <c r="BX81" t="s">
        <v>2</v>
      </c>
      <c r="BY81" t="s">
        <v>2</v>
      </c>
      <c r="BZ81" t="s">
        <v>2</v>
      </c>
      <c r="CA81" t="s">
        <v>2</v>
      </c>
      <c r="CB81" t="s">
        <v>4</v>
      </c>
      <c r="CC81" t="s">
        <v>4</v>
      </c>
      <c r="CD81" t="s">
        <v>5</v>
      </c>
      <c r="CE81" t="s">
        <v>4</v>
      </c>
      <c r="CF81" t="s">
        <v>4</v>
      </c>
      <c r="CG81" t="s">
        <v>4</v>
      </c>
      <c r="CH81" t="s">
        <v>4</v>
      </c>
      <c r="CI81" t="s">
        <v>4</v>
      </c>
      <c r="CJ81" t="s">
        <v>4</v>
      </c>
      <c r="CK81" t="s">
        <v>4</v>
      </c>
      <c r="CL81" t="s">
        <v>4</v>
      </c>
      <c r="CM81" t="s">
        <v>4</v>
      </c>
      <c r="CN81" t="s">
        <v>4</v>
      </c>
      <c r="CO81" t="s">
        <v>4</v>
      </c>
      <c r="CP81" t="s">
        <v>285</v>
      </c>
      <c r="CQ81" t="s">
        <v>4</v>
      </c>
      <c r="CR81" t="s">
        <v>4</v>
      </c>
      <c r="CS81" t="s">
        <v>4</v>
      </c>
      <c r="CT81" t="s">
        <v>4</v>
      </c>
      <c r="CU81" t="s">
        <v>7</v>
      </c>
      <c r="CV81" t="s">
        <v>4</v>
      </c>
      <c r="CW81" s="30">
        <v>41</v>
      </c>
      <c r="CX81" t="s">
        <v>9</v>
      </c>
      <c r="CY81" t="s">
        <v>4</v>
      </c>
      <c r="CZ81" t="s">
        <v>4</v>
      </c>
      <c r="DA81" t="s">
        <v>5</v>
      </c>
      <c r="DB81" t="s">
        <v>5</v>
      </c>
      <c r="DC81" t="s">
        <v>4</v>
      </c>
      <c r="DD81" t="s">
        <v>4</v>
      </c>
      <c r="DE81" t="s">
        <v>4</v>
      </c>
      <c r="DF81" t="s">
        <v>4</v>
      </c>
      <c r="DG81" t="s">
        <v>4</v>
      </c>
      <c r="DH81" t="s">
        <v>5</v>
      </c>
      <c r="DI81" t="s">
        <v>3</v>
      </c>
      <c r="DJ81" t="s">
        <v>4</v>
      </c>
      <c r="DK81" t="s">
        <v>41</v>
      </c>
      <c r="DL81" t="s">
        <v>41</v>
      </c>
      <c r="DM81" t="s">
        <v>41</v>
      </c>
      <c r="DN81" t="s">
        <v>5</v>
      </c>
      <c r="DO81" t="s">
        <v>523</v>
      </c>
      <c r="DP81" t="s">
        <v>4</v>
      </c>
      <c r="DQ81" t="s">
        <v>4</v>
      </c>
      <c r="DR81" t="s">
        <v>5</v>
      </c>
      <c r="DS81" t="s">
        <v>5</v>
      </c>
      <c r="DT81" t="s">
        <v>4</v>
      </c>
      <c r="DU81" t="s">
        <v>5</v>
      </c>
      <c r="DV81" t="s">
        <v>4</v>
      </c>
      <c r="DW81" t="s">
        <v>5</v>
      </c>
      <c r="DX81" t="s">
        <v>4</v>
      </c>
      <c r="DY81" t="s">
        <v>4</v>
      </c>
      <c r="DZ81" t="s">
        <v>4</v>
      </c>
      <c r="EA81" t="s">
        <v>4</v>
      </c>
      <c r="EB81" t="s">
        <v>4</v>
      </c>
      <c r="EC81" t="s">
        <v>4</v>
      </c>
      <c r="ED81" t="s">
        <v>4</v>
      </c>
      <c r="EE81" t="s">
        <v>4</v>
      </c>
      <c r="EF81" t="s">
        <v>4</v>
      </c>
      <c r="EG81" t="s">
        <v>4</v>
      </c>
      <c r="EH81" t="s">
        <v>94</v>
      </c>
      <c r="EI81" t="s">
        <v>13</v>
      </c>
      <c r="EJ81" t="s">
        <v>74</v>
      </c>
      <c r="EK81" t="s">
        <v>2</v>
      </c>
      <c r="EL81" t="s">
        <v>2</v>
      </c>
      <c r="EM81" t="s">
        <v>2</v>
      </c>
      <c r="EN81" t="s">
        <v>2</v>
      </c>
      <c r="EO81" t="s">
        <v>2</v>
      </c>
      <c r="EP81" t="s">
        <v>2</v>
      </c>
      <c r="EQ81" t="s">
        <v>2</v>
      </c>
      <c r="ER81" t="s">
        <v>2</v>
      </c>
      <c r="ES81" t="s">
        <v>2</v>
      </c>
      <c r="ET81" t="s">
        <v>2</v>
      </c>
      <c r="EU81" t="s">
        <v>2</v>
      </c>
      <c r="EV81" t="s">
        <v>2</v>
      </c>
      <c r="EW81" t="s">
        <v>2</v>
      </c>
      <c r="EX81" t="s">
        <v>2</v>
      </c>
      <c r="EY81" t="s">
        <v>2</v>
      </c>
      <c r="EZ81" t="s">
        <v>4</v>
      </c>
      <c r="FA81" t="s">
        <v>5</v>
      </c>
      <c r="FB81" t="s">
        <v>4</v>
      </c>
      <c r="FC81" t="s">
        <v>4</v>
      </c>
      <c r="FD81" t="s">
        <v>4</v>
      </c>
      <c r="FE81" t="s">
        <v>2</v>
      </c>
      <c r="FF81" t="s">
        <v>2</v>
      </c>
      <c r="FG81" t="s">
        <v>2</v>
      </c>
      <c r="FH81" t="s">
        <v>2</v>
      </c>
      <c r="FI81" t="s">
        <v>2</v>
      </c>
      <c r="FJ81" t="s">
        <v>2</v>
      </c>
      <c r="FK81" t="s">
        <v>2</v>
      </c>
      <c r="FL81" t="s">
        <v>2</v>
      </c>
      <c r="FM81" t="s">
        <v>2</v>
      </c>
      <c r="FN81" t="s">
        <v>2</v>
      </c>
      <c r="FO81" t="s">
        <v>2</v>
      </c>
      <c r="FP81" t="s">
        <v>2</v>
      </c>
      <c r="FQ81" t="s">
        <v>4</v>
      </c>
      <c r="FR81" t="s">
        <v>4</v>
      </c>
      <c r="FS81" t="s">
        <v>5</v>
      </c>
      <c r="FT81" t="s">
        <v>4</v>
      </c>
      <c r="FU81" t="s">
        <v>4</v>
      </c>
      <c r="FV81" t="s">
        <v>4</v>
      </c>
      <c r="FW81" t="s">
        <v>4</v>
      </c>
      <c r="FX81" t="s">
        <v>4</v>
      </c>
      <c r="FY81" t="s">
        <v>4</v>
      </c>
      <c r="FZ81" t="s">
        <v>4</v>
      </c>
      <c r="GA81" t="s">
        <v>4</v>
      </c>
      <c r="GB81" t="s">
        <v>4</v>
      </c>
      <c r="GC81" t="s">
        <v>4</v>
      </c>
      <c r="GD81" t="s">
        <v>4</v>
      </c>
      <c r="GE81" t="s">
        <v>2</v>
      </c>
      <c r="GF81" t="s">
        <v>2</v>
      </c>
      <c r="GG81" t="s">
        <v>2</v>
      </c>
      <c r="GH81" t="s">
        <v>2</v>
      </c>
      <c r="GI81" t="s">
        <v>2</v>
      </c>
      <c r="GJ81" t="s">
        <v>2</v>
      </c>
      <c r="GK81" t="s">
        <v>2</v>
      </c>
      <c r="GL81" t="s">
        <v>2</v>
      </c>
      <c r="GM81" t="s">
        <v>2</v>
      </c>
      <c r="GN81" t="s">
        <v>796</v>
      </c>
      <c r="GO81" t="s">
        <v>796</v>
      </c>
      <c r="GP81" t="s">
        <v>796</v>
      </c>
      <c r="GQ81" t="s">
        <v>796</v>
      </c>
      <c r="GR81" t="s">
        <v>796</v>
      </c>
      <c r="GS81" t="s">
        <v>796</v>
      </c>
      <c r="GT81" t="s">
        <v>796</v>
      </c>
      <c r="GU81" t="s">
        <v>796</v>
      </c>
      <c r="GV81" t="s">
        <v>796</v>
      </c>
      <c r="GW81" t="s">
        <v>796</v>
      </c>
      <c r="GX81" t="s">
        <v>796</v>
      </c>
      <c r="GY81" t="s">
        <v>796</v>
      </c>
      <c r="GZ81" t="s">
        <v>796</v>
      </c>
      <c r="HA81" t="s">
        <v>796</v>
      </c>
      <c r="HB81" t="s">
        <v>796</v>
      </c>
      <c r="HC81" t="s">
        <v>796</v>
      </c>
      <c r="HD81" t="s">
        <v>796</v>
      </c>
      <c r="HE81" t="s">
        <v>796</v>
      </c>
      <c r="HF81" t="s">
        <v>796</v>
      </c>
      <c r="HG81" t="s">
        <v>796</v>
      </c>
      <c r="HH81" t="s">
        <v>796</v>
      </c>
      <c r="HI81" t="s">
        <v>796</v>
      </c>
      <c r="HJ81" t="s">
        <v>796</v>
      </c>
      <c r="HK81" t="s">
        <v>796</v>
      </c>
      <c r="HL81" t="s">
        <v>796</v>
      </c>
      <c r="HM81" t="s">
        <v>796</v>
      </c>
      <c r="HN81" t="s">
        <v>796</v>
      </c>
      <c r="HO81" t="s">
        <v>796</v>
      </c>
      <c r="HP81" t="s">
        <v>796</v>
      </c>
      <c r="HQ81" t="s">
        <v>796</v>
      </c>
      <c r="HR81" t="s">
        <v>796</v>
      </c>
      <c r="HS81" t="s">
        <v>796</v>
      </c>
      <c r="HT81" t="s">
        <v>796</v>
      </c>
      <c r="HU81" t="s">
        <v>796</v>
      </c>
      <c r="HV81" t="s">
        <v>796</v>
      </c>
      <c r="HW81" t="s">
        <v>796</v>
      </c>
      <c r="HX81" t="s">
        <v>796</v>
      </c>
      <c r="HY81" t="s">
        <v>796</v>
      </c>
      <c r="HZ81" t="s">
        <v>796</v>
      </c>
      <c r="IA81" t="s">
        <v>796</v>
      </c>
      <c r="IB81" t="s">
        <v>796</v>
      </c>
      <c r="IC81" t="s">
        <v>796</v>
      </c>
      <c r="ID81" t="s">
        <v>796</v>
      </c>
      <c r="IE81" t="s">
        <v>796</v>
      </c>
      <c r="IF81" t="s">
        <v>796</v>
      </c>
      <c r="IG81" t="s">
        <v>796</v>
      </c>
      <c r="IH81" t="s">
        <v>796</v>
      </c>
      <c r="II81" t="s">
        <v>796</v>
      </c>
      <c r="IJ81" t="s">
        <v>796</v>
      </c>
      <c r="IK81" t="s">
        <v>796</v>
      </c>
      <c r="IL81" t="s">
        <v>796</v>
      </c>
      <c r="IM81" t="s">
        <v>796</v>
      </c>
      <c r="IN81" t="s">
        <v>796</v>
      </c>
      <c r="IO81" t="s">
        <v>796</v>
      </c>
      <c r="IP81" t="s">
        <v>796</v>
      </c>
      <c r="IQ81" t="s">
        <v>796</v>
      </c>
      <c r="IR81" t="s">
        <v>796</v>
      </c>
      <c r="IS81" t="s">
        <v>796</v>
      </c>
      <c r="IT81" t="s">
        <v>796</v>
      </c>
      <c r="IU81" t="s">
        <v>796</v>
      </c>
      <c r="IV81" t="s">
        <v>796</v>
      </c>
      <c r="IW81" t="s">
        <v>796</v>
      </c>
      <c r="IX81" t="s">
        <v>796</v>
      </c>
      <c r="IY81" t="s">
        <v>796</v>
      </c>
      <c r="IZ81" t="s">
        <v>796</v>
      </c>
      <c r="JA81" t="s">
        <v>796</v>
      </c>
      <c r="JB81" t="s">
        <v>796</v>
      </c>
      <c r="JC81" t="s">
        <v>796</v>
      </c>
      <c r="JD81" t="s">
        <v>796</v>
      </c>
      <c r="JE81" t="s">
        <v>796</v>
      </c>
      <c r="JF81" t="s">
        <v>796</v>
      </c>
      <c r="JG81" t="s">
        <v>796</v>
      </c>
      <c r="JH81" t="s">
        <v>796</v>
      </c>
      <c r="JI81" t="s">
        <v>796</v>
      </c>
      <c r="JJ81" t="s">
        <v>796</v>
      </c>
      <c r="JK81" t="s">
        <v>796</v>
      </c>
      <c r="JL81" t="s">
        <v>796</v>
      </c>
      <c r="JM81" t="s">
        <v>796</v>
      </c>
      <c r="JN81" t="s">
        <v>796</v>
      </c>
      <c r="JO81" t="s">
        <v>796</v>
      </c>
      <c r="JP81" t="s">
        <v>796</v>
      </c>
      <c r="JQ81" t="s">
        <v>796</v>
      </c>
      <c r="JR81" t="s">
        <v>796</v>
      </c>
      <c r="JS81" t="s">
        <v>796</v>
      </c>
      <c r="JT81" t="s">
        <v>796</v>
      </c>
      <c r="JU81" t="s">
        <v>796</v>
      </c>
      <c r="JV81" t="s">
        <v>796</v>
      </c>
      <c r="JW81" t="s">
        <v>796</v>
      </c>
      <c r="JX81" t="s">
        <v>796</v>
      </c>
      <c r="JY81" t="s">
        <v>796</v>
      </c>
      <c r="JZ81" t="s">
        <v>796</v>
      </c>
      <c r="KA81" t="s">
        <v>796</v>
      </c>
      <c r="KB81" t="s">
        <v>796</v>
      </c>
      <c r="KC81" t="s">
        <v>796</v>
      </c>
      <c r="KD81" t="s">
        <v>796</v>
      </c>
      <c r="KE81" t="s">
        <v>796</v>
      </c>
      <c r="KF81" t="s">
        <v>796</v>
      </c>
    </row>
    <row r="82" spans="1:292" x14ac:dyDescent="0.2">
      <c r="A82" t="s">
        <v>337</v>
      </c>
      <c r="B82" t="s">
        <v>7</v>
      </c>
      <c r="C82" t="s">
        <v>4</v>
      </c>
      <c r="D82" t="s">
        <v>8</v>
      </c>
      <c r="E82" s="30">
        <v>41</v>
      </c>
      <c r="F82" t="s">
        <v>9</v>
      </c>
      <c r="G82" t="s">
        <v>45</v>
      </c>
      <c r="H82" t="s">
        <v>22</v>
      </c>
      <c r="I82" t="s">
        <v>57</v>
      </c>
      <c r="J82" t="s">
        <v>5</v>
      </c>
      <c r="K82" t="s">
        <v>4</v>
      </c>
      <c r="L82" t="s">
        <v>4</v>
      </c>
      <c r="M82" t="s">
        <v>5</v>
      </c>
      <c r="N82" t="s">
        <v>4</v>
      </c>
      <c r="O82" t="s">
        <v>4</v>
      </c>
      <c r="P82" t="s">
        <v>4</v>
      </c>
      <c r="Q82" t="s">
        <v>4</v>
      </c>
      <c r="R82" t="s">
        <v>5</v>
      </c>
      <c r="S82" t="s">
        <v>4</v>
      </c>
      <c r="T82" t="s">
        <v>3</v>
      </c>
      <c r="U82" t="s">
        <v>4</v>
      </c>
      <c r="V82" t="s">
        <v>5</v>
      </c>
      <c r="W82" t="s">
        <v>17</v>
      </c>
      <c r="X82" t="s">
        <v>2</v>
      </c>
      <c r="Y82" t="s">
        <v>5</v>
      </c>
      <c r="Z82" t="s">
        <v>35</v>
      </c>
      <c r="AA82" t="s">
        <v>4</v>
      </c>
      <c r="AB82" t="s">
        <v>4</v>
      </c>
      <c r="AC82" t="s">
        <v>5</v>
      </c>
      <c r="AD82" t="s">
        <v>5</v>
      </c>
      <c r="AE82" t="s">
        <v>4</v>
      </c>
      <c r="AF82" t="s">
        <v>4</v>
      </c>
      <c r="AG82" t="s">
        <v>4</v>
      </c>
      <c r="AH82" t="s">
        <v>5</v>
      </c>
      <c r="AI82" t="s">
        <v>4</v>
      </c>
      <c r="AJ82" t="s">
        <v>4</v>
      </c>
      <c r="AK82" t="s">
        <v>4</v>
      </c>
      <c r="AL82" t="s">
        <v>5</v>
      </c>
      <c r="AM82" t="s">
        <v>4</v>
      </c>
      <c r="AN82" t="s">
        <v>4</v>
      </c>
      <c r="AO82" t="s">
        <v>4</v>
      </c>
      <c r="AP82" t="s">
        <v>4</v>
      </c>
      <c r="AQ82" t="s">
        <v>4</v>
      </c>
      <c r="AR82" t="s">
        <v>4</v>
      </c>
      <c r="AS82" t="s">
        <v>12</v>
      </c>
      <c r="AT82" t="s">
        <v>62</v>
      </c>
      <c r="AU82" t="s">
        <v>59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2</v>
      </c>
      <c r="BK82" t="s">
        <v>2</v>
      </c>
      <c r="BL82" t="s">
        <v>2</v>
      </c>
      <c r="BM82" t="s">
        <v>2</v>
      </c>
      <c r="BN82" t="s">
        <v>2</v>
      </c>
      <c r="BO82" t="s">
        <v>2</v>
      </c>
      <c r="BP82" t="s">
        <v>279</v>
      </c>
      <c r="BQ82" t="s">
        <v>2</v>
      </c>
      <c r="BR82" t="s">
        <v>2</v>
      </c>
      <c r="BS82" t="s">
        <v>2</v>
      </c>
      <c r="BT82" t="s">
        <v>2</v>
      </c>
      <c r="BU82" t="s">
        <v>2</v>
      </c>
      <c r="BV82" t="s">
        <v>2</v>
      </c>
      <c r="BW82" t="s">
        <v>2</v>
      </c>
      <c r="BX82" t="s">
        <v>2</v>
      </c>
      <c r="BY82" t="s">
        <v>2</v>
      </c>
      <c r="BZ82" t="s">
        <v>2</v>
      </c>
      <c r="CA82" t="s">
        <v>2</v>
      </c>
      <c r="CB82" t="s">
        <v>2</v>
      </c>
      <c r="CC82" t="s">
        <v>2</v>
      </c>
      <c r="CD82" t="s">
        <v>2</v>
      </c>
      <c r="CE82" t="s">
        <v>2</v>
      </c>
      <c r="CF82" t="s">
        <v>2</v>
      </c>
      <c r="CG82" t="s">
        <v>2</v>
      </c>
      <c r="CH82" t="s">
        <v>2</v>
      </c>
      <c r="CI82" t="s">
        <v>2</v>
      </c>
      <c r="CJ82" t="s">
        <v>2</v>
      </c>
      <c r="CK82" t="s">
        <v>2</v>
      </c>
      <c r="CL82" t="s">
        <v>2</v>
      </c>
      <c r="CM82" t="s">
        <v>2</v>
      </c>
      <c r="CN82" t="s">
        <v>2</v>
      </c>
      <c r="CO82" t="s">
        <v>2</v>
      </c>
      <c r="CP82" t="s">
        <v>2</v>
      </c>
      <c r="CQ82" t="s">
        <v>2</v>
      </c>
      <c r="CR82" t="s">
        <v>2</v>
      </c>
      <c r="CS82" t="s">
        <v>2</v>
      </c>
      <c r="CT82" t="s">
        <v>2</v>
      </c>
      <c r="CU82" t="s">
        <v>7</v>
      </c>
      <c r="CV82" t="s">
        <v>4</v>
      </c>
      <c r="CW82" s="30">
        <v>42</v>
      </c>
      <c r="CX82" t="s">
        <v>9</v>
      </c>
      <c r="CY82" t="s">
        <v>5</v>
      </c>
      <c r="CZ82" t="s">
        <v>5</v>
      </c>
      <c r="DA82" t="s">
        <v>4</v>
      </c>
      <c r="DB82" t="s">
        <v>5</v>
      </c>
      <c r="DC82" t="s">
        <v>4</v>
      </c>
      <c r="DD82" t="s">
        <v>4</v>
      </c>
      <c r="DE82" t="s">
        <v>4</v>
      </c>
      <c r="DF82" t="s">
        <v>4</v>
      </c>
      <c r="DG82" t="s">
        <v>4</v>
      </c>
      <c r="DH82" t="s">
        <v>4</v>
      </c>
      <c r="DI82" t="s">
        <v>69</v>
      </c>
      <c r="DJ82" t="s">
        <v>4</v>
      </c>
      <c r="DK82" t="s">
        <v>41</v>
      </c>
      <c r="DL82" t="s">
        <v>17</v>
      </c>
      <c r="DM82" t="s">
        <v>2</v>
      </c>
      <c r="DN82" t="s">
        <v>5</v>
      </c>
      <c r="DO82" t="s">
        <v>990</v>
      </c>
      <c r="DP82" t="s">
        <v>4</v>
      </c>
      <c r="DQ82" t="s">
        <v>4</v>
      </c>
      <c r="DR82" t="s">
        <v>5</v>
      </c>
      <c r="DS82" t="s">
        <v>5</v>
      </c>
      <c r="DT82" t="s">
        <v>4</v>
      </c>
      <c r="DU82" t="s">
        <v>4</v>
      </c>
      <c r="DV82" t="s">
        <v>4</v>
      </c>
      <c r="DW82" t="s">
        <v>5</v>
      </c>
      <c r="DX82" t="s">
        <v>4</v>
      </c>
      <c r="DY82" t="s">
        <v>4</v>
      </c>
      <c r="DZ82" t="s">
        <v>4</v>
      </c>
      <c r="EA82" t="s">
        <v>4</v>
      </c>
      <c r="EB82" t="s">
        <v>4</v>
      </c>
      <c r="EC82" t="s">
        <v>4</v>
      </c>
      <c r="ED82" t="s">
        <v>4</v>
      </c>
      <c r="EE82" t="s">
        <v>4</v>
      </c>
      <c r="EF82" t="s">
        <v>5</v>
      </c>
      <c r="EG82" t="s">
        <v>4</v>
      </c>
      <c r="EH82" t="s">
        <v>73</v>
      </c>
      <c r="EI82" t="s">
        <v>62</v>
      </c>
      <c r="EJ82" t="s">
        <v>59</v>
      </c>
      <c r="EK82" t="s">
        <v>4</v>
      </c>
      <c r="EL82" t="s">
        <v>4</v>
      </c>
      <c r="EM82" t="s">
        <v>4</v>
      </c>
      <c r="EN82" t="s">
        <v>4</v>
      </c>
      <c r="EO82" t="s">
        <v>4</v>
      </c>
      <c r="EP82" t="s">
        <v>4</v>
      </c>
      <c r="EQ82" t="s">
        <v>4</v>
      </c>
      <c r="ER82" t="s">
        <v>5</v>
      </c>
      <c r="ES82" t="s">
        <v>4</v>
      </c>
      <c r="ET82" t="s">
        <v>4</v>
      </c>
      <c r="EU82" t="s">
        <v>4</v>
      </c>
      <c r="EV82" t="s">
        <v>4</v>
      </c>
      <c r="EW82" t="s">
        <v>4</v>
      </c>
      <c r="EX82" t="s">
        <v>4</v>
      </c>
      <c r="EY82" t="s">
        <v>4</v>
      </c>
      <c r="EZ82" t="s">
        <v>4</v>
      </c>
      <c r="FA82" t="s">
        <v>4</v>
      </c>
      <c r="FB82" t="s">
        <v>4</v>
      </c>
      <c r="FC82" t="s">
        <v>4</v>
      </c>
      <c r="FD82" t="s">
        <v>4</v>
      </c>
      <c r="FE82" t="s">
        <v>4</v>
      </c>
      <c r="FF82" t="s">
        <v>2</v>
      </c>
      <c r="FG82" t="s">
        <v>2</v>
      </c>
      <c r="FH82" t="s">
        <v>2</v>
      </c>
      <c r="FI82" t="s">
        <v>2</v>
      </c>
      <c r="FJ82" t="s">
        <v>2</v>
      </c>
      <c r="FK82" t="s">
        <v>2</v>
      </c>
      <c r="FL82" t="s">
        <v>2</v>
      </c>
      <c r="FM82" t="s">
        <v>2</v>
      </c>
      <c r="FN82" t="s">
        <v>2</v>
      </c>
      <c r="FO82" t="s">
        <v>2</v>
      </c>
      <c r="FP82" t="s">
        <v>2</v>
      </c>
      <c r="FQ82" t="s">
        <v>2</v>
      </c>
      <c r="FR82" t="s">
        <v>2</v>
      </c>
      <c r="FS82" t="s">
        <v>2</v>
      </c>
      <c r="FT82" t="s">
        <v>2</v>
      </c>
      <c r="FU82" t="s">
        <v>2</v>
      </c>
      <c r="FV82" t="s">
        <v>2</v>
      </c>
      <c r="FW82" t="s">
        <v>2</v>
      </c>
      <c r="FX82" t="s">
        <v>2</v>
      </c>
      <c r="FY82" t="s">
        <v>2</v>
      </c>
      <c r="FZ82" t="s">
        <v>2</v>
      </c>
      <c r="GA82" t="s">
        <v>2</v>
      </c>
      <c r="GB82" t="s">
        <v>2</v>
      </c>
      <c r="GC82" t="s">
        <v>2</v>
      </c>
      <c r="GD82" t="s">
        <v>2</v>
      </c>
      <c r="GE82" t="s">
        <v>2</v>
      </c>
      <c r="GF82" t="s">
        <v>2</v>
      </c>
      <c r="GG82" t="s">
        <v>2</v>
      </c>
      <c r="GH82" t="s">
        <v>2</v>
      </c>
      <c r="GI82" t="s">
        <v>2</v>
      </c>
      <c r="GJ82" t="s">
        <v>2</v>
      </c>
      <c r="GK82" t="s">
        <v>2</v>
      </c>
      <c r="GL82" t="s">
        <v>2</v>
      </c>
      <c r="GM82" t="s">
        <v>41</v>
      </c>
      <c r="GN82" t="s">
        <v>796</v>
      </c>
      <c r="GO82" t="s">
        <v>796</v>
      </c>
      <c r="GP82" t="s">
        <v>796</v>
      </c>
      <c r="GQ82" t="s">
        <v>796</v>
      </c>
      <c r="GR82" t="s">
        <v>796</v>
      </c>
      <c r="GS82" t="s">
        <v>796</v>
      </c>
      <c r="GT82" t="s">
        <v>796</v>
      </c>
      <c r="GU82" t="s">
        <v>796</v>
      </c>
      <c r="GV82" t="s">
        <v>796</v>
      </c>
      <c r="GW82" t="s">
        <v>796</v>
      </c>
      <c r="GX82" t="s">
        <v>796</v>
      </c>
      <c r="GY82" t="s">
        <v>796</v>
      </c>
      <c r="GZ82" t="s">
        <v>796</v>
      </c>
      <c r="HA82" t="s">
        <v>796</v>
      </c>
      <c r="HB82" t="s">
        <v>796</v>
      </c>
      <c r="HC82" t="s">
        <v>796</v>
      </c>
      <c r="HD82" t="s">
        <v>796</v>
      </c>
      <c r="HE82" t="s">
        <v>796</v>
      </c>
      <c r="HF82" t="s">
        <v>796</v>
      </c>
      <c r="HG82" t="s">
        <v>796</v>
      </c>
      <c r="HH82" t="s">
        <v>796</v>
      </c>
      <c r="HI82" t="s">
        <v>796</v>
      </c>
      <c r="HJ82" t="s">
        <v>796</v>
      </c>
      <c r="HK82" t="s">
        <v>796</v>
      </c>
      <c r="HL82" t="s">
        <v>796</v>
      </c>
      <c r="HM82" t="s">
        <v>796</v>
      </c>
      <c r="HN82" t="s">
        <v>796</v>
      </c>
      <c r="HO82" t="s">
        <v>796</v>
      </c>
      <c r="HP82" t="s">
        <v>796</v>
      </c>
      <c r="HQ82" t="s">
        <v>796</v>
      </c>
      <c r="HR82" t="s">
        <v>796</v>
      </c>
      <c r="HS82" t="s">
        <v>796</v>
      </c>
      <c r="HT82" t="s">
        <v>796</v>
      </c>
      <c r="HU82" t="s">
        <v>796</v>
      </c>
      <c r="HV82" t="s">
        <v>796</v>
      </c>
      <c r="HW82" t="s">
        <v>796</v>
      </c>
      <c r="HX82" t="s">
        <v>796</v>
      </c>
      <c r="HY82" t="s">
        <v>796</v>
      </c>
      <c r="HZ82" t="s">
        <v>796</v>
      </c>
      <c r="IA82" t="s">
        <v>796</v>
      </c>
      <c r="IB82" t="s">
        <v>796</v>
      </c>
      <c r="IC82" t="s">
        <v>796</v>
      </c>
      <c r="ID82" t="s">
        <v>796</v>
      </c>
      <c r="IE82" t="s">
        <v>796</v>
      </c>
      <c r="IF82" t="s">
        <v>796</v>
      </c>
      <c r="IG82" t="s">
        <v>796</v>
      </c>
      <c r="IH82" t="s">
        <v>796</v>
      </c>
      <c r="II82" t="s">
        <v>796</v>
      </c>
      <c r="IJ82" t="s">
        <v>796</v>
      </c>
      <c r="IK82" t="s">
        <v>796</v>
      </c>
      <c r="IL82" t="s">
        <v>796</v>
      </c>
      <c r="IM82" t="s">
        <v>796</v>
      </c>
      <c r="IN82" t="s">
        <v>796</v>
      </c>
      <c r="IO82" t="s">
        <v>796</v>
      </c>
      <c r="IP82" t="s">
        <v>796</v>
      </c>
      <c r="IQ82" t="s">
        <v>796</v>
      </c>
      <c r="IR82" t="s">
        <v>796</v>
      </c>
      <c r="IS82" t="s">
        <v>796</v>
      </c>
      <c r="IT82" t="s">
        <v>796</v>
      </c>
      <c r="IU82" t="s">
        <v>796</v>
      </c>
      <c r="IV82" t="s">
        <v>796</v>
      </c>
      <c r="IW82" t="s">
        <v>796</v>
      </c>
      <c r="IX82" t="s">
        <v>796</v>
      </c>
      <c r="IY82" t="s">
        <v>796</v>
      </c>
      <c r="IZ82" t="s">
        <v>796</v>
      </c>
      <c r="JA82" t="s">
        <v>796</v>
      </c>
      <c r="JB82" t="s">
        <v>796</v>
      </c>
      <c r="JC82" t="s">
        <v>796</v>
      </c>
      <c r="JD82" t="s">
        <v>796</v>
      </c>
      <c r="JE82" t="s">
        <v>796</v>
      </c>
      <c r="JF82" t="s">
        <v>796</v>
      </c>
      <c r="JG82" t="s">
        <v>796</v>
      </c>
      <c r="JH82" t="s">
        <v>796</v>
      </c>
      <c r="JI82" t="s">
        <v>796</v>
      </c>
      <c r="JJ82" t="s">
        <v>796</v>
      </c>
      <c r="JK82" t="s">
        <v>796</v>
      </c>
      <c r="JL82" t="s">
        <v>796</v>
      </c>
      <c r="JM82" t="s">
        <v>796</v>
      </c>
      <c r="JN82" t="s">
        <v>796</v>
      </c>
      <c r="JO82" t="s">
        <v>796</v>
      </c>
      <c r="JP82" t="s">
        <v>796</v>
      </c>
      <c r="JQ82" t="s">
        <v>796</v>
      </c>
      <c r="JR82" t="s">
        <v>796</v>
      </c>
      <c r="JS82" t="s">
        <v>796</v>
      </c>
      <c r="JT82" t="s">
        <v>796</v>
      </c>
      <c r="JU82" t="s">
        <v>796</v>
      </c>
      <c r="JV82" t="s">
        <v>796</v>
      </c>
      <c r="JW82" t="s">
        <v>796</v>
      </c>
      <c r="JX82" t="s">
        <v>796</v>
      </c>
      <c r="JY82" t="s">
        <v>796</v>
      </c>
      <c r="JZ82" t="s">
        <v>796</v>
      </c>
      <c r="KA82" t="s">
        <v>796</v>
      </c>
      <c r="KB82" t="s">
        <v>796</v>
      </c>
      <c r="KC82" t="s">
        <v>796</v>
      </c>
      <c r="KD82" t="s">
        <v>796</v>
      </c>
      <c r="KE82" t="s">
        <v>796</v>
      </c>
      <c r="KF82" t="s">
        <v>796</v>
      </c>
    </row>
    <row r="83" spans="1:292" x14ac:dyDescent="0.2">
      <c r="A83" t="s">
        <v>338</v>
      </c>
      <c r="B83" t="s">
        <v>7</v>
      </c>
      <c r="C83" t="s">
        <v>4</v>
      </c>
      <c r="D83" t="s">
        <v>8</v>
      </c>
      <c r="E83" s="30">
        <v>36</v>
      </c>
      <c r="F83" t="s">
        <v>155</v>
      </c>
      <c r="G83" t="s">
        <v>10</v>
      </c>
      <c r="H83" t="s">
        <v>40</v>
      </c>
      <c r="I83" t="s">
        <v>148</v>
      </c>
      <c r="J83" t="s">
        <v>4</v>
      </c>
      <c r="K83" t="s">
        <v>4</v>
      </c>
      <c r="L83" t="s">
        <v>5</v>
      </c>
      <c r="M83" t="s">
        <v>4</v>
      </c>
      <c r="N83" t="s">
        <v>5</v>
      </c>
      <c r="O83" t="s">
        <v>4</v>
      </c>
      <c r="P83" t="s">
        <v>5</v>
      </c>
      <c r="Q83" t="s">
        <v>4</v>
      </c>
      <c r="R83" t="s">
        <v>4</v>
      </c>
      <c r="S83" t="s">
        <v>5</v>
      </c>
      <c r="T83" t="s">
        <v>3</v>
      </c>
      <c r="U83" t="s">
        <v>4</v>
      </c>
      <c r="V83" t="s">
        <v>5</v>
      </c>
      <c r="W83" t="s">
        <v>26</v>
      </c>
      <c r="X83" t="s">
        <v>105</v>
      </c>
      <c r="Y83" t="s">
        <v>5</v>
      </c>
      <c r="Z83" t="s">
        <v>6</v>
      </c>
      <c r="AA83" t="s">
        <v>4</v>
      </c>
      <c r="AB83" t="s">
        <v>4</v>
      </c>
      <c r="AC83" t="s">
        <v>5</v>
      </c>
      <c r="AD83" t="s">
        <v>5</v>
      </c>
      <c r="AE83" t="s">
        <v>4</v>
      </c>
      <c r="AF83" t="s">
        <v>41</v>
      </c>
      <c r="AG83" t="s">
        <v>41</v>
      </c>
      <c r="AH83" t="s">
        <v>5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4</v>
      </c>
      <c r="AP83" t="s">
        <v>4</v>
      </c>
      <c r="AQ83" t="s">
        <v>4</v>
      </c>
      <c r="AR83" t="s">
        <v>4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2</v>
      </c>
      <c r="BK83" t="s">
        <v>4</v>
      </c>
      <c r="BL83" t="s">
        <v>5</v>
      </c>
      <c r="BM83" t="s">
        <v>4</v>
      </c>
      <c r="BN83" t="s">
        <v>4</v>
      </c>
      <c r="BO83" t="s">
        <v>4</v>
      </c>
      <c r="BP83" t="s">
        <v>2</v>
      </c>
      <c r="BQ83" t="s">
        <v>2</v>
      </c>
      <c r="BR83" t="s">
        <v>2</v>
      </c>
      <c r="BS83" t="s">
        <v>2</v>
      </c>
      <c r="BT83" t="s">
        <v>2</v>
      </c>
      <c r="BU83" t="s">
        <v>2</v>
      </c>
      <c r="BV83" t="s">
        <v>2</v>
      </c>
      <c r="BW83" t="s">
        <v>2</v>
      </c>
      <c r="BX83" t="s">
        <v>2</v>
      </c>
      <c r="BY83" t="s">
        <v>2</v>
      </c>
      <c r="BZ83" t="s">
        <v>2</v>
      </c>
      <c r="CA83" t="s">
        <v>2</v>
      </c>
      <c r="CB83" t="s">
        <v>4</v>
      </c>
      <c r="CC83" t="s">
        <v>4</v>
      </c>
      <c r="CD83" t="s">
        <v>5</v>
      </c>
      <c r="CE83" t="s">
        <v>4</v>
      </c>
      <c r="CF83" t="s">
        <v>4</v>
      </c>
      <c r="CG83" t="s">
        <v>4</v>
      </c>
      <c r="CH83" t="s">
        <v>4</v>
      </c>
      <c r="CI83" t="s">
        <v>4</v>
      </c>
      <c r="CJ83" t="s">
        <v>4</v>
      </c>
      <c r="CK83" t="s">
        <v>4</v>
      </c>
      <c r="CL83" t="s">
        <v>4</v>
      </c>
      <c r="CM83" t="s">
        <v>4</v>
      </c>
      <c r="CN83" t="s">
        <v>4</v>
      </c>
      <c r="CO83" t="s">
        <v>4</v>
      </c>
      <c r="CP83" t="s">
        <v>123</v>
      </c>
      <c r="CQ83" t="s">
        <v>4</v>
      </c>
      <c r="CR83" t="s">
        <v>4</v>
      </c>
      <c r="CS83" t="s">
        <v>4</v>
      </c>
      <c r="CT83" t="s">
        <v>4</v>
      </c>
      <c r="CU83" t="s">
        <v>796</v>
      </c>
      <c r="CV83" t="s">
        <v>796</v>
      </c>
      <c r="CW83" t="s">
        <v>796</v>
      </c>
      <c r="CX83" t="s">
        <v>796</v>
      </c>
      <c r="CY83" t="s">
        <v>796</v>
      </c>
      <c r="CZ83" t="s">
        <v>796</v>
      </c>
      <c r="DA83" t="s">
        <v>796</v>
      </c>
      <c r="DB83" t="s">
        <v>796</v>
      </c>
      <c r="DC83" t="s">
        <v>796</v>
      </c>
      <c r="DD83" t="s">
        <v>796</v>
      </c>
      <c r="DE83" t="s">
        <v>796</v>
      </c>
      <c r="DF83" t="s">
        <v>796</v>
      </c>
      <c r="DG83" t="s">
        <v>796</v>
      </c>
      <c r="DH83" t="s">
        <v>796</v>
      </c>
      <c r="DI83" t="s">
        <v>796</v>
      </c>
      <c r="DJ83" t="s">
        <v>796</v>
      </c>
      <c r="DK83" t="s">
        <v>796</v>
      </c>
      <c r="DL83" t="s">
        <v>796</v>
      </c>
      <c r="DM83" t="s">
        <v>796</v>
      </c>
      <c r="DN83" t="s">
        <v>796</v>
      </c>
      <c r="DO83" t="s">
        <v>796</v>
      </c>
      <c r="DP83" t="s">
        <v>796</v>
      </c>
      <c r="DQ83" t="s">
        <v>796</v>
      </c>
      <c r="DR83" t="s">
        <v>796</v>
      </c>
      <c r="DS83" t="s">
        <v>796</v>
      </c>
      <c r="DT83" t="s">
        <v>796</v>
      </c>
      <c r="DU83" t="s">
        <v>796</v>
      </c>
      <c r="DV83" t="s">
        <v>796</v>
      </c>
      <c r="DW83" t="s">
        <v>796</v>
      </c>
      <c r="DX83" t="s">
        <v>796</v>
      </c>
      <c r="DY83" t="s">
        <v>796</v>
      </c>
      <c r="DZ83" t="s">
        <v>796</v>
      </c>
      <c r="EA83" t="s">
        <v>796</v>
      </c>
      <c r="EB83" t="s">
        <v>796</v>
      </c>
      <c r="EC83" t="s">
        <v>796</v>
      </c>
      <c r="ED83" t="s">
        <v>796</v>
      </c>
      <c r="EE83" t="s">
        <v>796</v>
      </c>
      <c r="EF83" t="s">
        <v>796</v>
      </c>
      <c r="EG83" t="s">
        <v>796</v>
      </c>
      <c r="EH83" t="s">
        <v>796</v>
      </c>
      <c r="EI83" t="s">
        <v>796</v>
      </c>
      <c r="EJ83" t="s">
        <v>796</v>
      </c>
      <c r="EK83" t="s">
        <v>796</v>
      </c>
      <c r="EL83" t="s">
        <v>796</v>
      </c>
      <c r="EM83" t="s">
        <v>796</v>
      </c>
      <c r="EN83" t="s">
        <v>796</v>
      </c>
      <c r="EO83" t="s">
        <v>796</v>
      </c>
      <c r="EP83" t="s">
        <v>796</v>
      </c>
      <c r="EQ83" t="s">
        <v>796</v>
      </c>
      <c r="ER83" t="s">
        <v>796</v>
      </c>
      <c r="ES83" t="s">
        <v>796</v>
      </c>
      <c r="ET83" t="s">
        <v>796</v>
      </c>
      <c r="EU83" t="s">
        <v>796</v>
      </c>
      <c r="EV83" t="s">
        <v>796</v>
      </c>
      <c r="EW83" t="s">
        <v>796</v>
      </c>
      <c r="EX83" t="s">
        <v>796</v>
      </c>
      <c r="EY83" t="s">
        <v>796</v>
      </c>
      <c r="EZ83" t="s">
        <v>796</v>
      </c>
      <c r="FA83" t="s">
        <v>796</v>
      </c>
      <c r="FB83" t="s">
        <v>796</v>
      </c>
      <c r="FC83" t="s">
        <v>796</v>
      </c>
      <c r="FD83" t="s">
        <v>796</v>
      </c>
      <c r="FE83" t="s">
        <v>796</v>
      </c>
      <c r="FF83" t="s">
        <v>796</v>
      </c>
      <c r="FG83" t="s">
        <v>796</v>
      </c>
      <c r="FH83" t="s">
        <v>796</v>
      </c>
      <c r="FI83" t="s">
        <v>796</v>
      </c>
      <c r="FJ83" t="s">
        <v>796</v>
      </c>
      <c r="FK83" t="s">
        <v>796</v>
      </c>
      <c r="FL83" t="s">
        <v>796</v>
      </c>
      <c r="FM83" t="s">
        <v>796</v>
      </c>
      <c r="FN83" t="s">
        <v>796</v>
      </c>
      <c r="FO83" t="s">
        <v>796</v>
      </c>
      <c r="FP83" t="s">
        <v>796</v>
      </c>
      <c r="FQ83" t="s">
        <v>796</v>
      </c>
      <c r="FR83" t="s">
        <v>796</v>
      </c>
      <c r="FS83" t="s">
        <v>796</v>
      </c>
      <c r="FT83" t="s">
        <v>796</v>
      </c>
      <c r="FU83" t="s">
        <v>796</v>
      </c>
      <c r="FV83" t="s">
        <v>796</v>
      </c>
      <c r="FW83" t="s">
        <v>796</v>
      </c>
      <c r="FX83" t="s">
        <v>796</v>
      </c>
      <c r="FY83" t="s">
        <v>796</v>
      </c>
      <c r="FZ83" t="s">
        <v>796</v>
      </c>
      <c r="GA83" t="s">
        <v>796</v>
      </c>
      <c r="GB83" t="s">
        <v>796</v>
      </c>
      <c r="GC83" t="s">
        <v>796</v>
      </c>
      <c r="GD83" t="s">
        <v>796</v>
      </c>
      <c r="GE83" t="s">
        <v>123</v>
      </c>
      <c r="GF83" t="s">
        <v>796</v>
      </c>
      <c r="GG83" t="s">
        <v>796</v>
      </c>
      <c r="GH83" t="s">
        <v>796</v>
      </c>
      <c r="GI83" t="s">
        <v>796</v>
      </c>
      <c r="GJ83" t="s">
        <v>796</v>
      </c>
      <c r="GK83" t="s">
        <v>796</v>
      </c>
      <c r="GL83" t="s">
        <v>796</v>
      </c>
      <c r="GM83" t="s">
        <v>796</v>
      </c>
      <c r="GN83" t="s">
        <v>796</v>
      </c>
      <c r="GO83" t="s">
        <v>796</v>
      </c>
      <c r="GP83" t="s">
        <v>796</v>
      </c>
      <c r="GQ83" t="s">
        <v>796</v>
      </c>
      <c r="GR83" t="s">
        <v>796</v>
      </c>
      <c r="GS83" t="s">
        <v>796</v>
      </c>
      <c r="GT83" t="s">
        <v>796</v>
      </c>
      <c r="GU83" t="s">
        <v>796</v>
      </c>
      <c r="GV83" t="s">
        <v>796</v>
      </c>
      <c r="GW83" t="s">
        <v>796</v>
      </c>
      <c r="GX83" t="s">
        <v>796</v>
      </c>
      <c r="GY83" t="s">
        <v>796</v>
      </c>
      <c r="GZ83" t="s">
        <v>796</v>
      </c>
      <c r="HA83" t="s">
        <v>796</v>
      </c>
      <c r="HB83" t="s">
        <v>796</v>
      </c>
      <c r="HC83" t="s">
        <v>796</v>
      </c>
      <c r="HD83" t="s">
        <v>796</v>
      </c>
      <c r="HE83" t="s">
        <v>796</v>
      </c>
      <c r="HF83" t="s">
        <v>796</v>
      </c>
      <c r="HG83" t="s">
        <v>796</v>
      </c>
      <c r="HH83" t="s">
        <v>796</v>
      </c>
      <c r="HI83" t="s">
        <v>796</v>
      </c>
      <c r="HJ83" t="s">
        <v>796</v>
      </c>
      <c r="HK83" t="s">
        <v>796</v>
      </c>
      <c r="HL83" t="s">
        <v>796</v>
      </c>
      <c r="HM83" t="s">
        <v>796</v>
      </c>
      <c r="HN83" t="s">
        <v>796</v>
      </c>
      <c r="HO83" t="s">
        <v>796</v>
      </c>
      <c r="HP83" t="s">
        <v>796</v>
      </c>
      <c r="HQ83" t="s">
        <v>796</v>
      </c>
      <c r="HR83" t="s">
        <v>796</v>
      </c>
      <c r="HS83" t="s">
        <v>796</v>
      </c>
      <c r="HT83" t="s">
        <v>796</v>
      </c>
      <c r="HU83" t="s">
        <v>796</v>
      </c>
      <c r="HV83" t="s">
        <v>796</v>
      </c>
      <c r="HW83" t="s">
        <v>796</v>
      </c>
      <c r="HX83" t="s">
        <v>796</v>
      </c>
      <c r="HY83" t="s">
        <v>796</v>
      </c>
      <c r="HZ83" t="s">
        <v>796</v>
      </c>
      <c r="IA83" t="s">
        <v>796</v>
      </c>
      <c r="IB83" t="s">
        <v>796</v>
      </c>
      <c r="IC83" t="s">
        <v>796</v>
      </c>
      <c r="ID83" t="s">
        <v>796</v>
      </c>
      <c r="IE83" t="s">
        <v>796</v>
      </c>
      <c r="IF83" t="s">
        <v>796</v>
      </c>
      <c r="IG83" t="s">
        <v>796</v>
      </c>
      <c r="IH83" t="s">
        <v>796</v>
      </c>
      <c r="II83" t="s">
        <v>796</v>
      </c>
      <c r="IJ83" t="s">
        <v>796</v>
      </c>
      <c r="IK83" t="s">
        <v>796</v>
      </c>
      <c r="IL83" t="s">
        <v>796</v>
      </c>
      <c r="IM83" t="s">
        <v>796</v>
      </c>
      <c r="IN83" t="s">
        <v>796</v>
      </c>
      <c r="IO83" t="s">
        <v>796</v>
      </c>
      <c r="IP83" t="s">
        <v>796</v>
      </c>
      <c r="IQ83" t="s">
        <v>796</v>
      </c>
      <c r="IR83" t="s">
        <v>796</v>
      </c>
      <c r="IS83" t="s">
        <v>796</v>
      </c>
      <c r="IT83" t="s">
        <v>796</v>
      </c>
      <c r="IU83" t="s">
        <v>796</v>
      </c>
      <c r="IV83" t="s">
        <v>796</v>
      </c>
      <c r="IW83" t="s">
        <v>796</v>
      </c>
      <c r="IX83" t="s">
        <v>796</v>
      </c>
      <c r="IY83" t="s">
        <v>796</v>
      </c>
      <c r="IZ83" t="s">
        <v>796</v>
      </c>
      <c r="JA83" t="s">
        <v>796</v>
      </c>
      <c r="JB83" t="s">
        <v>796</v>
      </c>
      <c r="JC83" t="s">
        <v>796</v>
      </c>
      <c r="JD83" t="s">
        <v>796</v>
      </c>
      <c r="JE83" t="s">
        <v>796</v>
      </c>
      <c r="JF83" t="s">
        <v>796</v>
      </c>
      <c r="JG83" t="s">
        <v>796</v>
      </c>
      <c r="JH83" t="s">
        <v>796</v>
      </c>
      <c r="JI83" t="s">
        <v>796</v>
      </c>
      <c r="JJ83" t="s">
        <v>796</v>
      </c>
      <c r="JK83" t="s">
        <v>796</v>
      </c>
      <c r="JL83" t="s">
        <v>796</v>
      </c>
      <c r="JM83" t="s">
        <v>796</v>
      </c>
      <c r="JN83" t="s">
        <v>796</v>
      </c>
      <c r="JO83" t="s">
        <v>796</v>
      </c>
      <c r="JP83" t="s">
        <v>796</v>
      </c>
      <c r="JQ83" t="s">
        <v>796</v>
      </c>
      <c r="JR83" t="s">
        <v>796</v>
      </c>
      <c r="JS83" t="s">
        <v>796</v>
      </c>
      <c r="JT83" t="s">
        <v>796</v>
      </c>
      <c r="JU83" t="s">
        <v>796</v>
      </c>
      <c r="JV83" t="s">
        <v>796</v>
      </c>
      <c r="JW83" t="s">
        <v>796</v>
      </c>
      <c r="JX83" t="s">
        <v>796</v>
      </c>
      <c r="JY83" t="s">
        <v>796</v>
      </c>
      <c r="JZ83" t="s">
        <v>796</v>
      </c>
      <c r="KA83" t="s">
        <v>796</v>
      </c>
      <c r="KB83" t="s">
        <v>796</v>
      </c>
      <c r="KC83" t="s">
        <v>796</v>
      </c>
      <c r="KD83" t="s">
        <v>796</v>
      </c>
      <c r="KE83" t="s">
        <v>796</v>
      </c>
      <c r="KF83" t="s">
        <v>796</v>
      </c>
    </row>
    <row r="84" spans="1:292" x14ac:dyDescent="0.2">
      <c r="A84" t="s">
        <v>398</v>
      </c>
      <c r="B84" t="s">
        <v>7</v>
      </c>
      <c r="C84" t="s">
        <v>4</v>
      </c>
      <c r="D84" t="s">
        <v>19</v>
      </c>
      <c r="E84" s="30">
        <v>57</v>
      </c>
      <c r="F84" t="s">
        <v>20</v>
      </c>
      <c r="G84" t="s">
        <v>10</v>
      </c>
      <c r="H84" t="s">
        <v>11</v>
      </c>
      <c r="I84" t="s">
        <v>80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5</v>
      </c>
      <c r="S84" t="s">
        <v>4</v>
      </c>
      <c r="T84" t="s">
        <v>3</v>
      </c>
      <c r="U84" t="s">
        <v>4</v>
      </c>
      <c r="V84" t="s">
        <v>5</v>
      </c>
      <c r="W84" t="s">
        <v>77</v>
      </c>
      <c r="X84" t="s">
        <v>54</v>
      </c>
      <c r="Y84" t="s">
        <v>5</v>
      </c>
      <c r="Z84" t="s">
        <v>70</v>
      </c>
      <c r="AA84" t="s">
        <v>4</v>
      </c>
      <c r="AB84" t="s">
        <v>4</v>
      </c>
      <c r="AC84" t="s">
        <v>4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5</v>
      </c>
      <c r="AM84" t="s">
        <v>4</v>
      </c>
      <c r="AN84" t="s">
        <v>4</v>
      </c>
      <c r="AO84" t="s">
        <v>4</v>
      </c>
      <c r="AP84" t="s">
        <v>4</v>
      </c>
      <c r="AQ84" t="s">
        <v>4</v>
      </c>
      <c r="AR84" t="s">
        <v>5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2</v>
      </c>
      <c r="BK84" t="s">
        <v>2</v>
      </c>
      <c r="BL84" t="s">
        <v>2</v>
      </c>
      <c r="BM84" t="s">
        <v>2</v>
      </c>
      <c r="BN84" t="s">
        <v>2</v>
      </c>
      <c r="BO84" t="s">
        <v>2</v>
      </c>
      <c r="BP84" t="s">
        <v>2</v>
      </c>
      <c r="BQ84" t="s">
        <v>2</v>
      </c>
      <c r="BR84" t="s">
        <v>2</v>
      </c>
      <c r="BS84" t="s">
        <v>2</v>
      </c>
      <c r="BT84" t="s">
        <v>2</v>
      </c>
      <c r="BU84" t="s">
        <v>2</v>
      </c>
      <c r="BV84" t="s">
        <v>2</v>
      </c>
      <c r="BW84" t="s">
        <v>2</v>
      </c>
      <c r="BX84" t="s">
        <v>2</v>
      </c>
      <c r="BY84" t="s">
        <v>2</v>
      </c>
      <c r="BZ84" t="s">
        <v>2</v>
      </c>
      <c r="CA84" t="s">
        <v>2</v>
      </c>
      <c r="CB84" t="s">
        <v>2</v>
      </c>
      <c r="CC84" t="s">
        <v>2</v>
      </c>
      <c r="CD84" t="s">
        <v>2</v>
      </c>
      <c r="CE84" t="s">
        <v>2</v>
      </c>
      <c r="CF84" t="s">
        <v>2</v>
      </c>
      <c r="CG84" t="s">
        <v>2</v>
      </c>
      <c r="CH84" t="s">
        <v>2</v>
      </c>
      <c r="CI84" t="s">
        <v>2</v>
      </c>
      <c r="CJ84" t="s">
        <v>2</v>
      </c>
      <c r="CK84" t="s">
        <v>2</v>
      </c>
      <c r="CL84" t="s">
        <v>2</v>
      </c>
      <c r="CM84" t="s">
        <v>2</v>
      </c>
      <c r="CN84" t="s">
        <v>2</v>
      </c>
      <c r="CO84" t="s">
        <v>2</v>
      </c>
      <c r="CP84" t="s">
        <v>2</v>
      </c>
      <c r="CQ84" t="s">
        <v>2</v>
      </c>
      <c r="CR84" t="s">
        <v>2</v>
      </c>
      <c r="CS84" t="s">
        <v>2</v>
      </c>
      <c r="CT84" t="s">
        <v>2</v>
      </c>
      <c r="CU84" t="s">
        <v>796</v>
      </c>
      <c r="CV84" t="s">
        <v>796</v>
      </c>
      <c r="CW84" t="s">
        <v>796</v>
      </c>
      <c r="CX84" t="s">
        <v>796</v>
      </c>
      <c r="CY84" t="s">
        <v>796</v>
      </c>
      <c r="CZ84" t="s">
        <v>796</v>
      </c>
      <c r="DA84" t="s">
        <v>796</v>
      </c>
      <c r="DB84" t="s">
        <v>796</v>
      </c>
      <c r="DC84" t="s">
        <v>796</v>
      </c>
      <c r="DD84" t="s">
        <v>796</v>
      </c>
      <c r="DE84" t="s">
        <v>796</v>
      </c>
      <c r="DF84" t="s">
        <v>796</v>
      </c>
      <c r="DG84" t="s">
        <v>796</v>
      </c>
      <c r="DH84" t="s">
        <v>796</v>
      </c>
      <c r="DI84" t="s">
        <v>796</v>
      </c>
      <c r="DJ84" t="s">
        <v>796</v>
      </c>
      <c r="DK84" t="s">
        <v>796</v>
      </c>
      <c r="DL84" t="s">
        <v>796</v>
      </c>
      <c r="DM84" t="s">
        <v>796</v>
      </c>
      <c r="DN84" t="s">
        <v>796</v>
      </c>
      <c r="DO84" t="s">
        <v>796</v>
      </c>
      <c r="DP84" t="s">
        <v>796</v>
      </c>
      <c r="DQ84" t="s">
        <v>796</v>
      </c>
      <c r="DR84" t="s">
        <v>796</v>
      </c>
      <c r="DS84" t="s">
        <v>796</v>
      </c>
      <c r="DT84" t="s">
        <v>796</v>
      </c>
      <c r="DU84" t="s">
        <v>796</v>
      </c>
      <c r="DV84" t="s">
        <v>796</v>
      </c>
      <c r="DW84" t="s">
        <v>796</v>
      </c>
      <c r="DX84" t="s">
        <v>796</v>
      </c>
      <c r="DY84" t="s">
        <v>796</v>
      </c>
      <c r="DZ84" t="s">
        <v>796</v>
      </c>
      <c r="EA84" t="s">
        <v>796</v>
      </c>
      <c r="EB84" t="s">
        <v>796</v>
      </c>
      <c r="EC84" t="s">
        <v>796</v>
      </c>
      <c r="ED84" t="s">
        <v>796</v>
      </c>
      <c r="EE84" t="s">
        <v>796</v>
      </c>
      <c r="EF84" t="s">
        <v>796</v>
      </c>
      <c r="EG84" t="s">
        <v>796</v>
      </c>
      <c r="EH84" t="s">
        <v>796</v>
      </c>
      <c r="EI84" t="s">
        <v>796</v>
      </c>
      <c r="EJ84" t="s">
        <v>796</v>
      </c>
      <c r="EK84" t="s">
        <v>796</v>
      </c>
      <c r="EL84" t="s">
        <v>796</v>
      </c>
      <c r="EM84" t="s">
        <v>796</v>
      </c>
      <c r="EN84" t="s">
        <v>796</v>
      </c>
      <c r="EO84" t="s">
        <v>796</v>
      </c>
      <c r="EP84" t="s">
        <v>796</v>
      </c>
      <c r="EQ84" t="s">
        <v>796</v>
      </c>
      <c r="ER84" t="s">
        <v>796</v>
      </c>
      <c r="ES84" t="s">
        <v>796</v>
      </c>
      <c r="ET84" t="s">
        <v>796</v>
      </c>
      <c r="EU84" t="s">
        <v>796</v>
      </c>
      <c r="EV84" t="s">
        <v>796</v>
      </c>
      <c r="EW84" t="s">
        <v>796</v>
      </c>
      <c r="EX84" t="s">
        <v>796</v>
      </c>
      <c r="EY84" t="s">
        <v>796</v>
      </c>
      <c r="EZ84" t="s">
        <v>796</v>
      </c>
      <c r="FA84" t="s">
        <v>796</v>
      </c>
      <c r="FB84" t="s">
        <v>796</v>
      </c>
      <c r="FC84" t="s">
        <v>796</v>
      </c>
      <c r="FD84" t="s">
        <v>796</v>
      </c>
      <c r="FE84" t="s">
        <v>796</v>
      </c>
      <c r="FF84" t="s">
        <v>796</v>
      </c>
      <c r="FG84" t="s">
        <v>796</v>
      </c>
      <c r="FH84" t="s">
        <v>796</v>
      </c>
      <c r="FI84" t="s">
        <v>796</v>
      </c>
      <c r="FJ84" t="s">
        <v>796</v>
      </c>
      <c r="FK84" t="s">
        <v>796</v>
      </c>
      <c r="FL84" t="s">
        <v>796</v>
      </c>
      <c r="FM84" t="s">
        <v>796</v>
      </c>
      <c r="FN84" t="s">
        <v>796</v>
      </c>
      <c r="FO84" t="s">
        <v>796</v>
      </c>
      <c r="FP84" t="s">
        <v>796</v>
      </c>
      <c r="FQ84" t="s">
        <v>796</v>
      </c>
      <c r="FR84" t="s">
        <v>796</v>
      </c>
      <c r="FS84" t="s">
        <v>796</v>
      </c>
      <c r="FT84" t="s">
        <v>796</v>
      </c>
      <c r="FU84" t="s">
        <v>796</v>
      </c>
      <c r="FV84" t="s">
        <v>796</v>
      </c>
      <c r="FW84" t="s">
        <v>796</v>
      </c>
      <c r="FX84" t="s">
        <v>796</v>
      </c>
      <c r="FY84" t="s">
        <v>796</v>
      </c>
      <c r="FZ84" t="s">
        <v>796</v>
      </c>
      <c r="GA84" t="s">
        <v>796</v>
      </c>
      <c r="GB84" t="s">
        <v>796</v>
      </c>
      <c r="GC84" t="s">
        <v>796</v>
      </c>
      <c r="GD84" t="s">
        <v>796</v>
      </c>
      <c r="GE84" t="s">
        <v>796</v>
      </c>
      <c r="GF84" t="s">
        <v>796</v>
      </c>
      <c r="GG84" t="s">
        <v>796</v>
      </c>
      <c r="GH84" t="s">
        <v>796</v>
      </c>
      <c r="GI84" t="s">
        <v>796</v>
      </c>
      <c r="GJ84" t="s">
        <v>796</v>
      </c>
      <c r="GK84" t="s">
        <v>796</v>
      </c>
      <c r="GL84" t="s">
        <v>796</v>
      </c>
      <c r="GM84" t="s">
        <v>796</v>
      </c>
      <c r="GN84" t="s">
        <v>796</v>
      </c>
      <c r="GO84" t="s">
        <v>796</v>
      </c>
      <c r="GP84" t="s">
        <v>796</v>
      </c>
      <c r="GQ84" t="s">
        <v>796</v>
      </c>
      <c r="GR84" t="s">
        <v>796</v>
      </c>
      <c r="GS84" t="s">
        <v>796</v>
      </c>
      <c r="GT84" t="s">
        <v>796</v>
      </c>
      <c r="GU84" t="s">
        <v>796</v>
      </c>
      <c r="GV84" t="s">
        <v>796</v>
      </c>
      <c r="GW84" t="s">
        <v>796</v>
      </c>
      <c r="GX84" t="s">
        <v>796</v>
      </c>
      <c r="GY84" t="s">
        <v>796</v>
      </c>
      <c r="GZ84" t="s">
        <v>796</v>
      </c>
      <c r="HA84" t="s">
        <v>796</v>
      </c>
      <c r="HB84" t="s">
        <v>796</v>
      </c>
      <c r="HC84" t="s">
        <v>796</v>
      </c>
      <c r="HD84" t="s">
        <v>796</v>
      </c>
      <c r="HE84" t="s">
        <v>796</v>
      </c>
      <c r="HF84" t="s">
        <v>796</v>
      </c>
      <c r="HG84" t="s">
        <v>796</v>
      </c>
      <c r="HH84" t="s">
        <v>796</v>
      </c>
      <c r="HI84" t="s">
        <v>796</v>
      </c>
      <c r="HJ84" t="s">
        <v>796</v>
      </c>
      <c r="HK84" t="s">
        <v>796</v>
      </c>
      <c r="HL84" t="s">
        <v>796</v>
      </c>
      <c r="HM84" t="s">
        <v>796</v>
      </c>
      <c r="HN84" t="s">
        <v>796</v>
      </c>
      <c r="HO84" t="s">
        <v>796</v>
      </c>
      <c r="HP84" t="s">
        <v>796</v>
      </c>
      <c r="HQ84" t="s">
        <v>796</v>
      </c>
      <c r="HR84" t="s">
        <v>796</v>
      </c>
      <c r="HS84" t="s">
        <v>796</v>
      </c>
      <c r="HT84" t="s">
        <v>796</v>
      </c>
      <c r="HU84" t="s">
        <v>796</v>
      </c>
      <c r="HV84" t="s">
        <v>796</v>
      </c>
      <c r="HW84" t="s">
        <v>796</v>
      </c>
      <c r="HX84" t="s">
        <v>796</v>
      </c>
      <c r="HY84" t="s">
        <v>796</v>
      </c>
      <c r="HZ84" t="s">
        <v>796</v>
      </c>
      <c r="IA84" t="s">
        <v>796</v>
      </c>
      <c r="IB84" t="s">
        <v>796</v>
      </c>
      <c r="IC84" t="s">
        <v>796</v>
      </c>
      <c r="ID84" t="s">
        <v>796</v>
      </c>
      <c r="IE84" t="s">
        <v>796</v>
      </c>
      <c r="IF84" t="s">
        <v>796</v>
      </c>
      <c r="IG84" t="s">
        <v>796</v>
      </c>
      <c r="IH84" t="s">
        <v>796</v>
      </c>
      <c r="II84" t="s">
        <v>796</v>
      </c>
      <c r="IJ84" t="s">
        <v>796</v>
      </c>
      <c r="IK84" t="s">
        <v>796</v>
      </c>
      <c r="IL84" t="s">
        <v>796</v>
      </c>
      <c r="IM84" t="s">
        <v>796</v>
      </c>
      <c r="IN84" t="s">
        <v>796</v>
      </c>
      <c r="IO84" t="s">
        <v>796</v>
      </c>
      <c r="IP84" t="s">
        <v>796</v>
      </c>
      <c r="IQ84" t="s">
        <v>796</v>
      </c>
      <c r="IR84" t="s">
        <v>796</v>
      </c>
      <c r="IS84" t="s">
        <v>796</v>
      </c>
      <c r="IT84" t="s">
        <v>796</v>
      </c>
      <c r="IU84" t="s">
        <v>796</v>
      </c>
      <c r="IV84" t="s">
        <v>796</v>
      </c>
      <c r="IW84" t="s">
        <v>796</v>
      </c>
      <c r="IX84" t="s">
        <v>796</v>
      </c>
      <c r="IY84" t="s">
        <v>796</v>
      </c>
      <c r="IZ84" t="s">
        <v>796</v>
      </c>
      <c r="JA84" t="s">
        <v>796</v>
      </c>
      <c r="JB84" t="s">
        <v>796</v>
      </c>
      <c r="JC84" t="s">
        <v>796</v>
      </c>
      <c r="JD84" t="s">
        <v>796</v>
      </c>
      <c r="JE84" t="s">
        <v>796</v>
      </c>
      <c r="JF84" t="s">
        <v>796</v>
      </c>
      <c r="JG84" t="s">
        <v>796</v>
      </c>
      <c r="JH84" t="s">
        <v>796</v>
      </c>
      <c r="JI84" t="s">
        <v>796</v>
      </c>
      <c r="JJ84" t="s">
        <v>796</v>
      </c>
      <c r="JK84" t="s">
        <v>796</v>
      </c>
      <c r="JL84" t="s">
        <v>796</v>
      </c>
      <c r="JM84" t="s">
        <v>796</v>
      </c>
      <c r="JN84" t="s">
        <v>796</v>
      </c>
      <c r="JO84" t="s">
        <v>796</v>
      </c>
      <c r="JP84" t="s">
        <v>796</v>
      </c>
      <c r="JQ84" t="s">
        <v>796</v>
      </c>
      <c r="JR84" t="s">
        <v>796</v>
      </c>
      <c r="JS84" t="s">
        <v>796</v>
      </c>
      <c r="JT84" t="s">
        <v>796</v>
      </c>
      <c r="JU84" t="s">
        <v>796</v>
      </c>
      <c r="JV84" t="s">
        <v>796</v>
      </c>
      <c r="JW84" t="s">
        <v>796</v>
      </c>
      <c r="JX84" t="s">
        <v>796</v>
      </c>
      <c r="JY84" t="s">
        <v>796</v>
      </c>
      <c r="JZ84" t="s">
        <v>796</v>
      </c>
      <c r="KA84" t="s">
        <v>796</v>
      </c>
      <c r="KB84" t="s">
        <v>796</v>
      </c>
      <c r="KC84" t="s">
        <v>796</v>
      </c>
      <c r="KD84" t="s">
        <v>796</v>
      </c>
      <c r="KE84" t="s">
        <v>796</v>
      </c>
      <c r="KF84" t="s">
        <v>796</v>
      </c>
    </row>
    <row r="85" spans="1:292" x14ac:dyDescent="0.2">
      <c r="A85" t="s">
        <v>399</v>
      </c>
      <c r="B85" t="s">
        <v>7</v>
      </c>
      <c r="C85" t="s">
        <v>4</v>
      </c>
      <c r="D85" t="s">
        <v>8</v>
      </c>
      <c r="E85" s="30">
        <v>53</v>
      </c>
      <c r="F85" t="s">
        <v>20</v>
      </c>
      <c r="G85" t="s">
        <v>10</v>
      </c>
      <c r="H85" t="s">
        <v>40</v>
      </c>
      <c r="I85" t="s">
        <v>80</v>
      </c>
      <c r="J85" t="s">
        <v>4</v>
      </c>
      <c r="K85" t="s">
        <v>4</v>
      </c>
      <c r="L85" t="s">
        <v>4</v>
      </c>
      <c r="M85" t="s">
        <v>4</v>
      </c>
      <c r="N85" t="s">
        <v>5</v>
      </c>
      <c r="O85" t="s">
        <v>4</v>
      </c>
      <c r="P85" t="s">
        <v>4</v>
      </c>
      <c r="Q85" t="s">
        <v>4</v>
      </c>
      <c r="R85" t="s">
        <v>5</v>
      </c>
      <c r="S85" t="s">
        <v>4</v>
      </c>
      <c r="T85" t="s">
        <v>3</v>
      </c>
      <c r="U85" t="s">
        <v>4</v>
      </c>
      <c r="V85" t="s">
        <v>5</v>
      </c>
      <c r="W85" t="s">
        <v>17</v>
      </c>
      <c r="X85" t="s">
        <v>2</v>
      </c>
      <c r="Y85" t="s">
        <v>5</v>
      </c>
      <c r="Z85" t="s">
        <v>6</v>
      </c>
      <c r="AA85" t="s">
        <v>4</v>
      </c>
      <c r="AB85" t="s">
        <v>4</v>
      </c>
      <c r="AC85" t="s">
        <v>4</v>
      </c>
      <c r="AD85" t="s">
        <v>4</v>
      </c>
      <c r="AE85" t="s">
        <v>4</v>
      </c>
      <c r="AF85" t="s">
        <v>4</v>
      </c>
      <c r="AG85" t="s">
        <v>4</v>
      </c>
      <c r="AH85" t="s">
        <v>5</v>
      </c>
      <c r="AI85" t="s">
        <v>4</v>
      </c>
      <c r="AJ85" t="s">
        <v>4</v>
      </c>
      <c r="AK85" t="s">
        <v>4</v>
      </c>
      <c r="AL85" t="s">
        <v>5</v>
      </c>
      <c r="AM85" t="s">
        <v>4</v>
      </c>
      <c r="AN85" t="s">
        <v>4</v>
      </c>
      <c r="AO85" t="s">
        <v>4</v>
      </c>
      <c r="AP85" t="s">
        <v>4</v>
      </c>
      <c r="AQ85" t="s">
        <v>4</v>
      </c>
      <c r="AR85" t="s">
        <v>5</v>
      </c>
      <c r="AS85" t="s">
        <v>2</v>
      </c>
      <c r="AT85" t="s">
        <v>2</v>
      </c>
      <c r="AU85" t="s">
        <v>2</v>
      </c>
      <c r="AV85" t="s">
        <v>2</v>
      </c>
      <c r="AW85" t="s">
        <v>2</v>
      </c>
      <c r="AX85" t="s">
        <v>2</v>
      </c>
      <c r="AY85" t="s">
        <v>2</v>
      </c>
      <c r="AZ85" t="s">
        <v>2</v>
      </c>
      <c r="BA85" t="s">
        <v>2</v>
      </c>
      <c r="BB85" t="s">
        <v>2</v>
      </c>
      <c r="BC85" t="s">
        <v>2</v>
      </c>
      <c r="BD85" t="s">
        <v>2</v>
      </c>
      <c r="BE85" t="s">
        <v>2</v>
      </c>
      <c r="BF85" t="s">
        <v>2</v>
      </c>
      <c r="BG85" t="s">
        <v>2</v>
      </c>
      <c r="BH85" t="s">
        <v>2</v>
      </c>
      <c r="BI85" t="s">
        <v>2</v>
      </c>
      <c r="BJ85" t="s">
        <v>2</v>
      </c>
      <c r="BK85" t="s">
        <v>2</v>
      </c>
      <c r="BL85" t="s">
        <v>2</v>
      </c>
      <c r="BM85" t="s">
        <v>2</v>
      </c>
      <c r="BN85" t="s">
        <v>2</v>
      </c>
      <c r="BO85" t="s">
        <v>2</v>
      </c>
      <c r="BP85" t="s">
        <v>2</v>
      </c>
      <c r="BQ85" t="s">
        <v>2</v>
      </c>
      <c r="BR85" t="s">
        <v>2</v>
      </c>
      <c r="BS85" t="s">
        <v>2</v>
      </c>
      <c r="BT85" t="s">
        <v>2</v>
      </c>
      <c r="BU85" t="s">
        <v>2</v>
      </c>
      <c r="BV85" t="s">
        <v>2</v>
      </c>
      <c r="BW85" t="s">
        <v>2</v>
      </c>
      <c r="BX85" t="s">
        <v>2</v>
      </c>
      <c r="BY85" t="s">
        <v>2</v>
      </c>
      <c r="BZ85" t="s">
        <v>2</v>
      </c>
      <c r="CA85" t="s">
        <v>2</v>
      </c>
      <c r="CB85" t="s">
        <v>2</v>
      </c>
      <c r="CC85" t="s">
        <v>2</v>
      </c>
      <c r="CD85" t="s">
        <v>2</v>
      </c>
      <c r="CE85" t="s">
        <v>2</v>
      </c>
      <c r="CF85" t="s">
        <v>2</v>
      </c>
      <c r="CG85" t="s">
        <v>2</v>
      </c>
      <c r="CH85" t="s">
        <v>2</v>
      </c>
      <c r="CI85" t="s">
        <v>2</v>
      </c>
      <c r="CJ85" t="s">
        <v>2</v>
      </c>
      <c r="CK85" t="s">
        <v>2</v>
      </c>
      <c r="CL85" t="s">
        <v>2</v>
      </c>
      <c r="CM85" t="s">
        <v>2</v>
      </c>
      <c r="CN85" t="s">
        <v>2</v>
      </c>
      <c r="CO85" t="s">
        <v>2</v>
      </c>
      <c r="CP85" t="s">
        <v>123</v>
      </c>
      <c r="CQ85" t="s">
        <v>4</v>
      </c>
      <c r="CR85" t="s">
        <v>4</v>
      </c>
      <c r="CS85" t="s">
        <v>4</v>
      </c>
      <c r="CT85" t="s">
        <v>4</v>
      </c>
      <c r="CU85" t="s">
        <v>796</v>
      </c>
      <c r="CV85" t="s">
        <v>796</v>
      </c>
      <c r="CW85" t="s">
        <v>796</v>
      </c>
      <c r="CX85" t="s">
        <v>796</v>
      </c>
      <c r="CY85" t="s">
        <v>796</v>
      </c>
      <c r="CZ85" t="s">
        <v>796</v>
      </c>
      <c r="DA85" t="s">
        <v>796</v>
      </c>
      <c r="DB85" t="s">
        <v>796</v>
      </c>
      <c r="DC85" t="s">
        <v>796</v>
      </c>
      <c r="DD85" t="s">
        <v>796</v>
      </c>
      <c r="DE85" t="s">
        <v>796</v>
      </c>
      <c r="DF85" t="s">
        <v>796</v>
      </c>
      <c r="DG85" t="s">
        <v>796</v>
      </c>
      <c r="DH85" t="s">
        <v>796</v>
      </c>
      <c r="DI85" t="s">
        <v>796</v>
      </c>
      <c r="DJ85" t="s">
        <v>796</v>
      </c>
      <c r="DK85" t="s">
        <v>796</v>
      </c>
      <c r="DL85" t="s">
        <v>796</v>
      </c>
      <c r="DM85" t="s">
        <v>796</v>
      </c>
      <c r="DN85" t="s">
        <v>796</v>
      </c>
      <c r="DO85" t="s">
        <v>796</v>
      </c>
      <c r="DP85" t="s">
        <v>796</v>
      </c>
      <c r="DQ85" t="s">
        <v>796</v>
      </c>
      <c r="DR85" t="s">
        <v>796</v>
      </c>
      <c r="DS85" t="s">
        <v>796</v>
      </c>
      <c r="DT85" t="s">
        <v>796</v>
      </c>
      <c r="DU85" t="s">
        <v>796</v>
      </c>
      <c r="DV85" t="s">
        <v>796</v>
      </c>
      <c r="DW85" t="s">
        <v>796</v>
      </c>
      <c r="DX85" t="s">
        <v>796</v>
      </c>
      <c r="DY85" t="s">
        <v>796</v>
      </c>
      <c r="DZ85" t="s">
        <v>796</v>
      </c>
      <c r="EA85" t="s">
        <v>796</v>
      </c>
      <c r="EB85" t="s">
        <v>796</v>
      </c>
      <c r="EC85" t="s">
        <v>796</v>
      </c>
      <c r="ED85" t="s">
        <v>796</v>
      </c>
      <c r="EE85" t="s">
        <v>796</v>
      </c>
      <c r="EF85" t="s">
        <v>796</v>
      </c>
      <c r="EG85" t="s">
        <v>796</v>
      </c>
      <c r="EH85" t="s">
        <v>796</v>
      </c>
      <c r="EI85" t="s">
        <v>796</v>
      </c>
      <c r="EJ85" t="s">
        <v>796</v>
      </c>
      <c r="EK85" t="s">
        <v>796</v>
      </c>
      <c r="EL85" t="s">
        <v>796</v>
      </c>
      <c r="EM85" t="s">
        <v>796</v>
      </c>
      <c r="EN85" t="s">
        <v>796</v>
      </c>
      <c r="EO85" t="s">
        <v>796</v>
      </c>
      <c r="EP85" t="s">
        <v>796</v>
      </c>
      <c r="EQ85" t="s">
        <v>796</v>
      </c>
      <c r="ER85" t="s">
        <v>796</v>
      </c>
      <c r="ES85" t="s">
        <v>796</v>
      </c>
      <c r="ET85" t="s">
        <v>796</v>
      </c>
      <c r="EU85" t="s">
        <v>796</v>
      </c>
      <c r="EV85" t="s">
        <v>796</v>
      </c>
      <c r="EW85" t="s">
        <v>796</v>
      </c>
      <c r="EX85" t="s">
        <v>796</v>
      </c>
      <c r="EY85" t="s">
        <v>796</v>
      </c>
      <c r="EZ85" t="s">
        <v>796</v>
      </c>
      <c r="FA85" t="s">
        <v>796</v>
      </c>
      <c r="FB85" t="s">
        <v>796</v>
      </c>
      <c r="FC85" t="s">
        <v>796</v>
      </c>
      <c r="FD85" t="s">
        <v>796</v>
      </c>
      <c r="FE85" t="s">
        <v>796</v>
      </c>
      <c r="FF85" t="s">
        <v>796</v>
      </c>
      <c r="FG85" t="s">
        <v>796</v>
      </c>
      <c r="FH85" t="s">
        <v>796</v>
      </c>
      <c r="FI85" t="s">
        <v>796</v>
      </c>
      <c r="FJ85" t="s">
        <v>796</v>
      </c>
      <c r="FK85" t="s">
        <v>796</v>
      </c>
      <c r="FL85" t="s">
        <v>796</v>
      </c>
      <c r="FM85" t="s">
        <v>796</v>
      </c>
      <c r="FN85" t="s">
        <v>796</v>
      </c>
      <c r="FO85" t="s">
        <v>796</v>
      </c>
      <c r="FP85" t="s">
        <v>796</v>
      </c>
      <c r="FQ85" t="s">
        <v>796</v>
      </c>
      <c r="FR85" t="s">
        <v>796</v>
      </c>
      <c r="FS85" t="s">
        <v>796</v>
      </c>
      <c r="FT85" t="s">
        <v>796</v>
      </c>
      <c r="FU85" t="s">
        <v>796</v>
      </c>
      <c r="FV85" t="s">
        <v>796</v>
      </c>
      <c r="FW85" t="s">
        <v>796</v>
      </c>
      <c r="FX85" t="s">
        <v>796</v>
      </c>
      <c r="FY85" t="s">
        <v>796</v>
      </c>
      <c r="FZ85" t="s">
        <v>796</v>
      </c>
      <c r="GA85" t="s">
        <v>796</v>
      </c>
      <c r="GB85" t="s">
        <v>796</v>
      </c>
      <c r="GC85" t="s">
        <v>796</v>
      </c>
      <c r="GD85" t="s">
        <v>796</v>
      </c>
      <c r="GE85" t="s">
        <v>796</v>
      </c>
      <c r="GF85" t="s">
        <v>796</v>
      </c>
      <c r="GG85" t="s">
        <v>796</v>
      </c>
      <c r="GH85" t="s">
        <v>796</v>
      </c>
      <c r="GI85" t="s">
        <v>796</v>
      </c>
      <c r="GJ85" t="s">
        <v>796</v>
      </c>
      <c r="GK85" t="s">
        <v>796</v>
      </c>
      <c r="GL85" t="s">
        <v>796</v>
      </c>
      <c r="GM85" t="s">
        <v>796</v>
      </c>
      <c r="GN85" t="s">
        <v>796</v>
      </c>
      <c r="GO85" t="s">
        <v>796</v>
      </c>
      <c r="GP85" t="s">
        <v>796</v>
      </c>
      <c r="GQ85" t="s">
        <v>796</v>
      </c>
      <c r="GR85" t="s">
        <v>796</v>
      </c>
      <c r="GS85" t="s">
        <v>796</v>
      </c>
      <c r="GT85" t="s">
        <v>796</v>
      </c>
      <c r="GU85" t="s">
        <v>796</v>
      </c>
      <c r="GV85" t="s">
        <v>796</v>
      </c>
      <c r="GW85" t="s">
        <v>796</v>
      </c>
      <c r="GX85" t="s">
        <v>796</v>
      </c>
      <c r="GY85" t="s">
        <v>796</v>
      </c>
      <c r="GZ85" t="s">
        <v>796</v>
      </c>
      <c r="HA85" t="s">
        <v>796</v>
      </c>
      <c r="HB85" t="s">
        <v>796</v>
      </c>
      <c r="HC85" t="s">
        <v>796</v>
      </c>
      <c r="HD85" t="s">
        <v>796</v>
      </c>
      <c r="HE85" t="s">
        <v>796</v>
      </c>
      <c r="HF85" t="s">
        <v>796</v>
      </c>
      <c r="HG85" t="s">
        <v>796</v>
      </c>
      <c r="HH85" t="s">
        <v>796</v>
      </c>
      <c r="HI85" t="s">
        <v>796</v>
      </c>
      <c r="HJ85" t="s">
        <v>796</v>
      </c>
      <c r="HK85" t="s">
        <v>796</v>
      </c>
      <c r="HL85" t="s">
        <v>796</v>
      </c>
      <c r="HM85" t="s">
        <v>796</v>
      </c>
      <c r="HN85" t="s">
        <v>796</v>
      </c>
      <c r="HO85" t="s">
        <v>796</v>
      </c>
      <c r="HP85" t="s">
        <v>796</v>
      </c>
      <c r="HQ85" t="s">
        <v>796</v>
      </c>
      <c r="HR85" t="s">
        <v>796</v>
      </c>
      <c r="HS85" t="s">
        <v>796</v>
      </c>
      <c r="HT85" t="s">
        <v>796</v>
      </c>
      <c r="HU85" t="s">
        <v>796</v>
      </c>
      <c r="HV85" t="s">
        <v>796</v>
      </c>
      <c r="HW85" t="s">
        <v>796</v>
      </c>
      <c r="HX85" t="s">
        <v>796</v>
      </c>
      <c r="HY85" t="s">
        <v>796</v>
      </c>
      <c r="HZ85" t="s">
        <v>796</v>
      </c>
      <c r="IA85" t="s">
        <v>796</v>
      </c>
      <c r="IB85" t="s">
        <v>796</v>
      </c>
      <c r="IC85" t="s">
        <v>796</v>
      </c>
      <c r="ID85" t="s">
        <v>796</v>
      </c>
      <c r="IE85" t="s">
        <v>796</v>
      </c>
      <c r="IF85" t="s">
        <v>796</v>
      </c>
      <c r="IG85" t="s">
        <v>796</v>
      </c>
      <c r="IH85" t="s">
        <v>796</v>
      </c>
      <c r="II85" t="s">
        <v>796</v>
      </c>
      <c r="IJ85" t="s">
        <v>796</v>
      </c>
      <c r="IK85" t="s">
        <v>796</v>
      </c>
      <c r="IL85" t="s">
        <v>796</v>
      </c>
      <c r="IM85" t="s">
        <v>796</v>
      </c>
      <c r="IN85" t="s">
        <v>796</v>
      </c>
      <c r="IO85" t="s">
        <v>796</v>
      </c>
      <c r="IP85" t="s">
        <v>796</v>
      </c>
      <c r="IQ85" t="s">
        <v>796</v>
      </c>
      <c r="IR85" t="s">
        <v>796</v>
      </c>
      <c r="IS85" t="s">
        <v>796</v>
      </c>
      <c r="IT85" t="s">
        <v>796</v>
      </c>
      <c r="IU85" t="s">
        <v>796</v>
      </c>
      <c r="IV85" t="s">
        <v>796</v>
      </c>
      <c r="IW85" t="s">
        <v>796</v>
      </c>
      <c r="IX85" t="s">
        <v>796</v>
      </c>
      <c r="IY85" t="s">
        <v>796</v>
      </c>
      <c r="IZ85" t="s">
        <v>796</v>
      </c>
      <c r="JA85" t="s">
        <v>796</v>
      </c>
      <c r="JB85" t="s">
        <v>796</v>
      </c>
      <c r="JC85" t="s">
        <v>796</v>
      </c>
      <c r="JD85" t="s">
        <v>796</v>
      </c>
      <c r="JE85" t="s">
        <v>796</v>
      </c>
      <c r="JF85" t="s">
        <v>796</v>
      </c>
      <c r="JG85" t="s">
        <v>796</v>
      </c>
      <c r="JH85" t="s">
        <v>796</v>
      </c>
      <c r="JI85" t="s">
        <v>796</v>
      </c>
      <c r="JJ85" t="s">
        <v>796</v>
      </c>
      <c r="JK85" t="s">
        <v>796</v>
      </c>
      <c r="JL85" t="s">
        <v>796</v>
      </c>
      <c r="JM85" t="s">
        <v>796</v>
      </c>
      <c r="JN85" t="s">
        <v>796</v>
      </c>
      <c r="JO85" t="s">
        <v>796</v>
      </c>
      <c r="JP85" t="s">
        <v>796</v>
      </c>
      <c r="JQ85" t="s">
        <v>796</v>
      </c>
      <c r="JR85" t="s">
        <v>796</v>
      </c>
      <c r="JS85" t="s">
        <v>796</v>
      </c>
      <c r="JT85" t="s">
        <v>796</v>
      </c>
      <c r="JU85" t="s">
        <v>796</v>
      </c>
      <c r="JV85" t="s">
        <v>796</v>
      </c>
      <c r="JW85" t="s">
        <v>796</v>
      </c>
      <c r="JX85" t="s">
        <v>796</v>
      </c>
      <c r="JY85" t="s">
        <v>796</v>
      </c>
      <c r="JZ85" t="s">
        <v>796</v>
      </c>
      <c r="KA85" t="s">
        <v>796</v>
      </c>
      <c r="KB85" t="s">
        <v>796</v>
      </c>
      <c r="KC85" t="s">
        <v>796</v>
      </c>
      <c r="KD85" t="s">
        <v>796</v>
      </c>
      <c r="KE85" t="s">
        <v>796</v>
      </c>
      <c r="KF85" t="s">
        <v>796</v>
      </c>
    </row>
    <row r="86" spans="1:292" x14ac:dyDescent="0.2">
      <c r="A86" t="s">
        <v>243</v>
      </c>
      <c r="B86" t="s">
        <v>7</v>
      </c>
      <c r="C86" t="s">
        <v>4</v>
      </c>
      <c r="D86" t="s">
        <v>19</v>
      </c>
      <c r="E86" s="30">
        <v>41</v>
      </c>
      <c r="F86" t="s">
        <v>20</v>
      </c>
      <c r="G86" t="s">
        <v>45</v>
      </c>
      <c r="H86" t="s">
        <v>22</v>
      </c>
      <c r="I86" t="s">
        <v>23</v>
      </c>
      <c r="J86" t="s">
        <v>5</v>
      </c>
      <c r="K86" t="s">
        <v>5</v>
      </c>
      <c r="L86" t="s">
        <v>4</v>
      </c>
      <c r="M86" t="s">
        <v>4</v>
      </c>
      <c r="N86" t="s">
        <v>4</v>
      </c>
      <c r="O86" t="s">
        <v>4</v>
      </c>
      <c r="P86" t="s">
        <v>5</v>
      </c>
      <c r="Q86" t="s">
        <v>4</v>
      </c>
      <c r="R86" t="s">
        <v>5</v>
      </c>
      <c r="S86" t="s">
        <v>5</v>
      </c>
      <c r="T86" t="s">
        <v>3</v>
      </c>
      <c r="U86" t="s">
        <v>5</v>
      </c>
      <c r="V86" t="s">
        <v>4</v>
      </c>
      <c r="W86" t="s">
        <v>17</v>
      </c>
      <c r="X86" t="s">
        <v>2</v>
      </c>
      <c r="Y86" t="s">
        <v>4</v>
      </c>
      <c r="Z86" t="s">
        <v>32</v>
      </c>
      <c r="AA86" t="s">
        <v>4</v>
      </c>
      <c r="AB86" t="s">
        <v>4</v>
      </c>
      <c r="AC86" t="s">
        <v>4</v>
      </c>
      <c r="AD86" t="s">
        <v>4</v>
      </c>
      <c r="AE86" t="s">
        <v>4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4</v>
      </c>
      <c r="AO86" t="s">
        <v>4</v>
      </c>
      <c r="AP86" t="s">
        <v>4</v>
      </c>
      <c r="AQ86" t="s">
        <v>4</v>
      </c>
      <c r="AR86" t="s">
        <v>4</v>
      </c>
      <c r="AS86" t="s">
        <v>2</v>
      </c>
      <c r="AT86" t="s">
        <v>2</v>
      </c>
      <c r="AU86" t="s">
        <v>2</v>
      </c>
      <c r="AV86" t="s">
        <v>5</v>
      </c>
      <c r="AW86" t="s">
        <v>4</v>
      </c>
      <c r="AX86" t="s">
        <v>4</v>
      </c>
      <c r="AY86" t="s">
        <v>4</v>
      </c>
      <c r="AZ86" t="s">
        <v>4</v>
      </c>
      <c r="BA86" t="s">
        <v>5</v>
      </c>
      <c r="BB86" t="s">
        <v>4</v>
      </c>
      <c r="BC86" t="s">
        <v>4</v>
      </c>
      <c r="BD86" t="s">
        <v>4</v>
      </c>
      <c r="BE86" t="s">
        <v>4</v>
      </c>
      <c r="BF86" t="s">
        <v>4</v>
      </c>
      <c r="BG86" t="s">
        <v>4</v>
      </c>
      <c r="BH86" t="s">
        <v>4</v>
      </c>
      <c r="BI86" t="s">
        <v>4</v>
      </c>
      <c r="BJ86" t="s">
        <v>4</v>
      </c>
      <c r="BK86" t="s">
        <v>5</v>
      </c>
      <c r="BL86" t="s">
        <v>5</v>
      </c>
      <c r="BM86" t="s">
        <v>4</v>
      </c>
      <c r="BN86" t="s">
        <v>4</v>
      </c>
      <c r="BO86" t="s">
        <v>4</v>
      </c>
      <c r="BP86" t="s">
        <v>46</v>
      </c>
      <c r="BQ86" t="s">
        <v>2</v>
      </c>
      <c r="BR86" t="s">
        <v>2</v>
      </c>
      <c r="BS86" t="s">
        <v>2</v>
      </c>
      <c r="BT86" t="s">
        <v>2</v>
      </c>
      <c r="BU86" t="s">
        <v>2</v>
      </c>
      <c r="BV86" t="s">
        <v>2</v>
      </c>
      <c r="BW86" t="s">
        <v>2</v>
      </c>
      <c r="BX86" t="s">
        <v>2</v>
      </c>
      <c r="BY86" t="s">
        <v>2</v>
      </c>
      <c r="BZ86" t="s">
        <v>2</v>
      </c>
      <c r="CA86" t="s">
        <v>2</v>
      </c>
      <c r="CB86" t="s">
        <v>2</v>
      </c>
      <c r="CC86" t="s">
        <v>2</v>
      </c>
      <c r="CD86" t="s">
        <v>2</v>
      </c>
      <c r="CE86" t="s">
        <v>2</v>
      </c>
      <c r="CF86" t="s">
        <v>2</v>
      </c>
      <c r="CG86" t="s">
        <v>2</v>
      </c>
      <c r="CH86" t="s">
        <v>2</v>
      </c>
      <c r="CI86" t="s">
        <v>2</v>
      </c>
      <c r="CJ86" t="s">
        <v>2</v>
      </c>
      <c r="CK86" t="s">
        <v>2</v>
      </c>
      <c r="CL86" t="s">
        <v>2</v>
      </c>
      <c r="CM86" t="s">
        <v>2</v>
      </c>
      <c r="CN86" t="s">
        <v>2</v>
      </c>
      <c r="CO86" t="s">
        <v>2</v>
      </c>
      <c r="CP86" t="s">
        <v>2</v>
      </c>
      <c r="CQ86" t="s">
        <v>2</v>
      </c>
      <c r="CR86" t="s">
        <v>2</v>
      </c>
      <c r="CS86" t="s">
        <v>2</v>
      </c>
      <c r="CT86" t="s">
        <v>2</v>
      </c>
      <c r="CU86" t="s">
        <v>7</v>
      </c>
      <c r="CV86" t="s">
        <v>4</v>
      </c>
      <c r="CW86" s="30">
        <v>42</v>
      </c>
      <c r="CX86" t="s">
        <v>20</v>
      </c>
      <c r="CY86" t="s">
        <v>5</v>
      </c>
      <c r="CZ86" t="s">
        <v>4</v>
      </c>
      <c r="DA86" t="s">
        <v>4</v>
      </c>
      <c r="DB86" t="s">
        <v>4</v>
      </c>
      <c r="DC86" t="s">
        <v>4</v>
      </c>
      <c r="DD86" t="s">
        <v>4</v>
      </c>
      <c r="DE86" t="s">
        <v>5</v>
      </c>
      <c r="DF86" t="s">
        <v>4</v>
      </c>
      <c r="DG86" t="s">
        <v>4</v>
      </c>
      <c r="DH86" t="s">
        <v>4</v>
      </c>
      <c r="DI86" t="s">
        <v>3</v>
      </c>
      <c r="DJ86" t="s">
        <v>4</v>
      </c>
      <c r="DK86" t="s">
        <v>4</v>
      </c>
      <c r="DL86" t="s">
        <v>17</v>
      </c>
      <c r="DM86" t="s">
        <v>27</v>
      </c>
      <c r="DN86" t="s">
        <v>5</v>
      </c>
      <c r="DO86" t="s">
        <v>18</v>
      </c>
      <c r="DP86" t="s">
        <v>4</v>
      </c>
      <c r="DQ86" t="s">
        <v>4</v>
      </c>
      <c r="DR86" t="s">
        <v>4</v>
      </c>
      <c r="DS86" t="s">
        <v>4</v>
      </c>
      <c r="DT86" t="s">
        <v>4</v>
      </c>
      <c r="DU86" t="s">
        <v>4</v>
      </c>
      <c r="DV86" t="s">
        <v>5</v>
      </c>
      <c r="DW86" t="s">
        <v>5</v>
      </c>
      <c r="DX86" t="s">
        <v>4</v>
      </c>
      <c r="DY86" t="s">
        <v>4</v>
      </c>
      <c r="DZ86" t="s">
        <v>4</v>
      </c>
      <c r="EA86" t="s">
        <v>4</v>
      </c>
      <c r="EB86" t="s">
        <v>4</v>
      </c>
      <c r="EC86" t="s">
        <v>4</v>
      </c>
      <c r="ED86" t="s">
        <v>4</v>
      </c>
      <c r="EE86" t="s">
        <v>4</v>
      </c>
      <c r="EF86" t="s">
        <v>4</v>
      </c>
      <c r="EG86" t="s">
        <v>4</v>
      </c>
      <c r="EH86" t="s">
        <v>2</v>
      </c>
      <c r="EI86" t="s">
        <v>2</v>
      </c>
      <c r="EJ86" t="s">
        <v>2</v>
      </c>
      <c r="EK86" t="s">
        <v>41</v>
      </c>
      <c r="EL86" t="s">
        <v>4</v>
      </c>
      <c r="EM86" t="s">
        <v>4</v>
      </c>
      <c r="EN86" t="s">
        <v>4</v>
      </c>
      <c r="EO86" t="s">
        <v>4</v>
      </c>
      <c r="EP86" t="s">
        <v>5</v>
      </c>
      <c r="EQ86" t="s">
        <v>4</v>
      </c>
      <c r="ER86" t="s">
        <v>4</v>
      </c>
      <c r="ES86" t="s">
        <v>4</v>
      </c>
      <c r="ET86" t="s">
        <v>4</v>
      </c>
      <c r="EU86" t="s">
        <v>4</v>
      </c>
      <c r="EV86" t="s">
        <v>4</v>
      </c>
      <c r="EW86" t="s">
        <v>4</v>
      </c>
      <c r="EX86" t="s">
        <v>4</v>
      </c>
      <c r="EY86" t="s">
        <v>4</v>
      </c>
      <c r="EZ86" t="s">
        <v>5</v>
      </c>
      <c r="FA86" t="s">
        <v>5</v>
      </c>
      <c r="FB86" t="s">
        <v>4</v>
      </c>
      <c r="FC86" t="s">
        <v>4</v>
      </c>
      <c r="FD86" t="s">
        <v>4</v>
      </c>
      <c r="FE86" t="s">
        <v>46</v>
      </c>
      <c r="FF86" t="s">
        <v>2</v>
      </c>
      <c r="FG86" t="s">
        <v>2</v>
      </c>
      <c r="FH86" t="s">
        <v>2</v>
      </c>
      <c r="FI86" t="s">
        <v>2</v>
      </c>
      <c r="FJ86" t="s">
        <v>2</v>
      </c>
      <c r="FK86" t="s">
        <v>2</v>
      </c>
      <c r="FL86" t="s">
        <v>2</v>
      </c>
      <c r="FM86" t="s">
        <v>2</v>
      </c>
      <c r="FN86" t="s">
        <v>2</v>
      </c>
      <c r="FO86" t="s">
        <v>2</v>
      </c>
      <c r="FP86" t="s">
        <v>2</v>
      </c>
      <c r="FQ86" t="s">
        <v>2</v>
      </c>
      <c r="FR86" t="s">
        <v>2</v>
      </c>
      <c r="FS86" t="s">
        <v>2</v>
      </c>
      <c r="FT86" t="s">
        <v>2</v>
      </c>
      <c r="FU86" t="s">
        <v>2</v>
      </c>
      <c r="FV86" t="s">
        <v>2</v>
      </c>
      <c r="FW86" t="s">
        <v>2</v>
      </c>
      <c r="FX86" t="s">
        <v>2</v>
      </c>
      <c r="FY86" t="s">
        <v>2</v>
      </c>
      <c r="FZ86" t="s">
        <v>2</v>
      </c>
      <c r="GA86" t="s">
        <v>2</v>
      </c>
      <c r="GB86" t="s">
        <v>2</v>
      </c>
      <c r="GC86" t="s">
        <v>2</v>
      </c>
      <c r="GD86" t="s">
        <v>2</v>
      </c>
      <c r="GE86" t="s">
        <v>2</v>
      </c>
      <c r="GF86" t="s">
        <v>2</v>
      </c>
      <c r="GG86" t="s">
        <v>2</v>
      </c>
      <c r="GH86" t="s">
        <v>2</v>
      </c>
      <c r="GI86" t="s">
        <v>2</v>
      </c>
      <c r="GJ86" t="s">
        <v>2</v>
      </c>
      <c r="GK86" t="s">
        <v>2</v>
      </c>
      <c r="GL86" t="s">
        <v>2</v>
      </c>
      <c r="GM86" t="s">
        <v>2</v>
      </c>
      <c r="GN86" t="s">
        <v>796</v>
      </c>
      <c r="GO86" t="s">
        <v>796</v>
      </c>
      <c r="GP86" t="s">
        <v>796</v>
      </c>
      <c r="GQ86" t="s">
        <v>796</v>
      </c>
      <c r="GR86" t="s">
        <v>796</v>
      </c>
      <c r="GS86" t="s">
        <v>796</v>
      </c>
      <c r="GT86" t="s">
        <v>796</v>
      </c>
      <c r="GU86" t="s">
        <v>796</v>
      </c>
      <c r="GV86" t="s">
        <v>796</v>
      </c>
      <c r="GW86" t="s">
        <v>796</v>
      </c>
      <c r="GX86" t="s">
        <v>796</v>
      </c>
      <c r="GY86" t="s">
        <v>796</v>
      </c>
      <c r="GZ86" t="s">
        <v>796</v>
      </c>
      <c r="HA86" t="s">
        <v>796</v>
      </c>
      <c r="HB86" t="s">
        <v>796</v>
      </c>
      <c r="HC86" t="s">
        <v>796</v>
      </c>
      <c r="HD86" t="s">
        <v>796</v>
      </c>
      <c r="HE86" t="s">
        <v>796</v>
      </c>
      <c r="HF86" t="s">
        <v>796</v>
      </c>
      <c r="HG86" t="s">
        <v>796</v>
      </c>
      <c r="HH86" t="s">
        <v>796</v>
      </c>
      <c r="HI86" t="s">
        <v>796</v>
      </c>
      <c r="HJ86" t="s">
        <v>796</v>
      </c>
      <c r="HK86" t="s">
        <v>796</v>
      </c>
      <c r="HL86" t="s">
        <v>796</v>
      </c>
      <c r="HM86" t="s">
        <v>796</v>
      </c>
      <c r="HN86" t="s">
        <v>796</v>
      </c>
      <c r="HO86" t="s">
        <v>796</v>
      </c>
      <c r="HP86" t="s">
        <v>796</v>
      </c>
      <c r="HQ86" t="s">
        <v>796</v>
      </c>
      <c r="HR86" t="s">
        <v>796</v>
      </c>
      <c r="HS86" t="s">
        <v>796</v>
      </c>
      <c r="HT86" t="s">
        <v>796</v>
      </c>
      <c r="HU86" t="s">
        <v>796</v>
      </c>
      <c r="HV86" t="s">
        <v>796</v>
      </c>
      <c r="HW86" t="s">
        <v>796</v>
      </c>
      <c r="HX86" t="s">
        <v>796</v>
      </c>
      <c r="HY86" t="s">
        <v>796</v>
      </c>
      <c r="HZ86" t="s">
        <v>796</v>
      </c>
      <c r="IA86" t="s">
        <v>796</v>
      </c>
      <c r="IB86" t="s">
        <v>796</v>
      </c>
      <c r="IC86" t="s">
        <v>796</v>
      </c>
      <c r="ID86" t="s">
        <v>796</v>
      </c>
      <c r="IE86" t="s">
        <v>796</v>
      </c>
      <c r="IF86" t="s">
        <v>796</v>
      </c>
      <c r="IG86" t="s">
        <v>796</v>
      </c>
      <c r="IH86" t="s">
        <v>796</v>
      </c>
      <c r="II86" t="s">
        <v>796</v>
      </c>
      <c r="IJ86" t="s">
        <v>796</v>
      </c>
      <c r="IK86" t="s">
        <v>796</v>
      </c>
      <c r="IL86" t="s">
        <v>796</v>
      </c>
      <c r="IM86" t="s">
        <v>796</v>
      </c>
      <c r="IN86" t="s">
        <v>796</v>
      </c>
      <c r="IO86" t="s">
        <v>796</v>
      </c>
      <c r="IP86" t="s">
        <v>796</v>
      </c>
      <c r="IQ86" t="s">
        <v>796</v>
      </c>
      <c r="IR86" t="s">
        <v>796</v>
      </c>
      <c r="IS86" t="s">
        <v>796</v>
      </c>
      <c r="IT86" t="s">
        <v>796</v>
      </c>
      <c r="IU86" t="s">
        <v>796</v>
      </c>
      <c r="IV86" t="s">
        <v>796</v>
      </c>
      <c r="IW86" t="s">
        <v>796</v>
      </c>
      <c r="IX86" t="s">
        <v>796</v>
      </c>
      <c r="IY86" t="s">
        <v>796</v>
      </c>
      <c r="IZ86" t="s">
        <v>796</v>
      </c>
      <c r="JA86" t="s">
        <v>796</v>
      </c>
      <c r="JB86" t="s">
        <v>796</v>
      </c>
      <c r="JC86" t="s">
        <v>796</v>
      </c>
      <c r="JD86" t="s">
        <v>796</v>
      </c>
      <c r="JE86" t="s">
        <v>796</v>
      </c>
      <c r="JF86" t="s">
        <v>796</v>
      </c>
      <c r="JG86" t="s">
        <v>796</v>
      </c>
      <c r="JH86" t="s">
        <v>796</v>
      </c>
      <c r="JI86" t="s">
        <v>796</v>
      </c>
      <c r="JJ86" t="s">
        <v>796</v>
      </c>
      <c r="JK86" t="s">
        <v>796</v>
      </c>
      <c r="JL86" t="s">
        <v>796</v>
      </c>
      <c r="JM86" t="s">
        <v>796</v>
      </c>
      <c r="JN86" t="s">
        <v>796</v>
      </c>
      <c r="JO86" t="s">
        <v>796</v>
      </c>
      <c r="JP86" t="s">
        <v>796</v>
      </c>
      <c r="JQ86" t="s">
        <v>796</v>
      </c>
      <c r="JR86" t="s">
        <v>796</v>
      </c>
      <c r="JS86" t="s">
        <v>796</v>
      </c>
      <c r="JT86" t="s">
        <v>796</v>
      </c>
      <c r="JU86" t="s">
        <v>796</v>
      </c>
      <c r="JV86" t="s">
        <v>796</v>
      </c>
      <c r="JW86" t="s">
        <v>796</v>
      </c>
      <c r="JX86" t="s">
        <v>796</v>
      </c>
      <c r="JY86" t="s">
        <v>796</v>
      </c>
      <c r="JZ86" t="s">
        <v>796</v>
      </c>
      <c r="KA86" t="s">
        <v>796</v>
      </c>
      <c r="KB86" t="s">
        <v>796</v>
      </c>
      <c r="KC86" t="s">
        <v>796</v>
      </c>
      <c r="KD86" t="s">
        <v>796</v>
      </c>
      <c r="KE86" t="s">
        <v>796</v>
      </c>
      <c r="KF86" t="s">
        <v>796</v>
      </c>
    </row>
    <row r="87" spans="1:292" x14ac:dyDescent="0.2">
      <c r="A87" t="s">
        <v>244</v>
      </c>
      <c r="B87" t="s">
        <v>7</v>
      </c>
      <c r="C87" t="s">
        <v>4</v>
      </c>
      <c r="D87" t="s">
        <v>8</v>
      </c>
      <c r="E87" s="30">
        <v>40</v>
      </c>
      <c r="F87" t="s">
        <v>20</v>
      </c>
      <c r="G87" t="s">
        <v>10</v>
      </c>
      <c r="H87" t="s">
        <v>11</v>
      </c>
      <c r="I87" t="s">
        <v>65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5</v>
      </c>
      <c r="Q87" t="s">
        <v>4</v>
      </c>
      <c r="R87" t="s">
        <v>4</v>
      </c>
      <c r="S87" t="s">
        <v>4</v>
      </c>
      <c r="T87" t="s">
        <v>3</v>
      </c>
      <c r="U87" t="s">
        <v>5</v>
      </c>
      <c r="V87" t="s">
        <v>5</v>
      </c>
      <c r="W87" t="s">
        <v>77</v>
      </c>
      <c r="X87" t="s">
        <v>27</v>
      </c>
      <c r="Y87" t="s">
        <v>5</v>
      </c>
      <c r="Z87" t="s">
        <v>22</v>
      </c>
      <c r="AA87" t="s">
        <v>4</v>
      </c>
      <c r="AB87" t="s">
        <v>4</v>
      </c>
      <c r="AC87" t="s">
        <v>4</v>
      </c>
      <c r="AD87" t="s">
        <v>4</v>
      </c>
      <c r="AE87" t="s">
        <v>5</v>
      </c>
      <c r="AF87" t="s">
        <v>4</v>
      </c>
      <c r="AG87" t="s">
        <v>5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 t="s">
        <v>4</v>
      </c>
      <c r="AN87" t="s">
        <v>4</v>
      </c>
      <c r="AO87" t="s">
        <v>4</v>
      </c>
      <c r="AP87" t="s">
        <v>4</v>
      </c>
      <c r="AQ87" t="s">
        <v>4</v>
      </c>
      <c r="AR87" t="s">
        <v>4</v>
      </c>
      <c r="AS87" t="s">
        <v>2</v>
      </c>
      <c r="AT87" t="s">
        <v>2</v>
      </c>
      <c r="AU87" t="s">
        <v>2</v>
      </c>
      <c r="AV87" t="s">
        <v>2</v>
      </c>
      <c r="AW87" t="s">
        <v>2</v>
      </c>
      <c r="AX87" t="s">
        <v>2</v>
      </c>
      <c r="AY87" t="s">
        <v>2</v>
      </c>
      <c r="AZ87" t="s">
        <v>2</v>
      </c>
      <c r="BA87" t="s">
        <v>2</v>
      </c>
      <c r="BB87" t="s">
        <v>2</v>
      </c>
      <c r="BC87" t="s">
        <v>2</v>
      </c>
      <c r="BD87" t="s">
        <v>2</v>
      </c>
      <c r="BE87" t="s">
        <v>2</v>
      </c>
      <c r="BF87" t="s">
        <v>2</v>
      </c>
      <c r="BG87" t="s">
        <v>2</v>
      </c>
      <c r="BH87" t="s">
        <v>2</v>
      </c>
      <c r="BI87" t="s">
        <v>2</v>
      </c>
      <c r="BJ87" t="s">
        <v>2</v>
      </c>
      <c r="BK87" t="s">
        <v>5</v>
      </c>
      <c r="BL87" t="s">
        <v>5</v>
      </c>
      <c r="BM87" t="s">
        <v>4</v>
      </c>
      <c r="BN87" t="s">
        <v>4</v>
      </c>
      <c r="BO87" t="s">
        <v>4</v>
      </c>
      <c r="BP87" t="s">
        <v>2</v>
      </c>
      <c r="BQ87" t="s">
        <v>2</v>
      </c>
      <c r="BR87" t="s">
        <v>2</v>
      </c>
      <c r="BS87" t="s">
        <v>2</v>
      </c>
      <c r="BT87" t="s">
        <v>2</v>
      </c>
      <c r="BU87" t="s">
        <v>2</v>
      </c>
      <c r="BV87" t="s">
        <v>2</v>
      </c>
      <c r="BW87" t="s">
        <v>2</v>
      </c>
      <c r="BX87" t="s">
        <v>2</v>
      </c>
      <c r="BY87" t="s">
        <v>2</v>
      </c>
      <c r="BZ87" t="s">
        <v>2</v>
      </c>
      <c r="CA87" t="s">
        <v>2</v>
      </c>
      <c r="CB87" t="s">
        <v>2</v>
      </c>
      <c r="CC87" t="s">
        <v>2</v>
      </c>
      <c r="CD87" t="s">
        <v>2</v>
      </c>
      <c r="CE87" t="s">
        <v>2</v>
      </c>
      <c r="CF87" t="s">
        <v>2</v>
      </c>
      <c r="CG87" t="s">
        <v>2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7</v>
      </c>
      <c r="CV87" t="s">
        <v>4</v>
      </c>
      <c r="CW87" s="30">
        <v>41</v>
      </c>
      <c r="CX87" t="s">
        <v>20</v>
      </c>
      <c r="CY87" t="s">
        <v>4</v>
      </c>
      <c r="CZ87" t="s">
        <v>4</v>
      </c>
      <c r="DA87" t="s">
        <v>4</v>
      </c>
      <c r="DB87" t="s">
        <v>4</v>
      </c>
      <c r="DC87" t="s">
        <v>4</v>
      </c>
      <c r="DD87" t="s">
        <v>4</v>
      </c>
      <c r="DE87" t="s">
        <v>5</v>
      </c>
      <c r="DF87" t="s">
        <v>4</v>
      </c>
      <c r="DG87" t="s">
        <v>4</v>
      </c>
      <c r="DH87" t="s">
        <v>4</v>
      </c>
      <c r="DI87" t="s">
        <v>3</v>
      </c>
      <c r="DJ87" t="s">
        <v>4</v>
      </c>
      <c r="DK87" t="s">
        <v>4</v>
      </c>
      <c r="DL87" t="s">
        <v>17</v>
      </c>
      <c r="DM87" t="s">
        <v>2</v>
      </c>
      <c r="DN87" t="s">
        <v>5</v>
      </c>
      <c r="DO87" t="s">
        <v>22</v>
      </c>
      <c r="DP87" t="s">
        <v>4</v>
      </c>
      <c r="DQ87" t="s">
        <v>4</v>
      </c>
      <c r="DR87" t="s">
        <v>4</v>
      </c>
      <c r="DS87" t="s">
        <v>4</v>
      </c>
      <c r="DT87" t="s">
        <v>4</v>
      </c>
      <c r="DU87" t="s">
        <v>41</v>
      </c>
      <c r="DV87" t="s">
        <v>41</v>
      </c>
      <c r="DW87" t="s">
        <v>5</v>
      </c>
      <c r="DX87" t="s">
        <v>4</v>
      </c>
      <c r="DY87" t="s">
        <v>4</v>
      </c>
      <c r="DZ87" t="s">
        <v>4</v>
      </c>
      <c r="EA87" t="s">
        <v>4</v>
      </c>
      <c r="EB87" t="s">
        <v>4</v>
      </c>
      <c r="EC87" t="s">
        <v>5</v>
      </c>
      <c r="ED87" t="s">
        <v>4</v>
      </c>
      <c r="EE87" t="s">
        <v>4</v>
      </c>
      <c r="EF87" t="s">
        <v>4</v>
      </c>
      <c r="EG87" t="s">
        <v>4</v>
      </c>
      <c r="EH87" t="s">
        <v>2</v>
      </c>
      <c r="EI87" t="s">
        <v>2</v>
      </c>
      <c r="EJ87" t="s">
        <v>2</v>
      </c>
      <c r="EK87" t="s">
        <v>2</v>
      </c>
      <c r="EL87" t="s">
        <v>2</v>
      </c>
      <c r="EM87" t="s">
        <v>2</v>
      </c>
      <c r="EN87" t="s">
        <v>2</v>
      </c>
      <c r="EO87" t="s">
        <v>2</v>
      </c>
      <c r="EP87" t="s">
        <v>2</v>
      </c>
      <c r="EQ87" t="s">
        <v>2</v>
      </c>
      <c r="ER87" t="s">
        <v>2</v>
      </c>
      <c r="ES87" t="s">
        <v>2</v>
      </c>
      <c r="ET87" t="s">
        <v>2</v>
      </c>
      <c r="EU87" t="s">
        <v>2</v>
      </c>
      <c r="EV87" t="s">
        <v>2</v>
      </c>
      <c r="EW87" t="s">
        <v>2</v>
      </c>
      <c r="EX87" t="s">
        <v>2</v>
      </c>
      <c r="EY87" t="s">
        <v>2</v>
      </c>
      <c r="EZ87" t="s">
        <v>5</v>
      </c>
      <c r="FA87" t="s">
        <v>5</v>
      </c>
      <c r="FB87" t="s">
        <v>5</v>
      </c>
      <c r="FC87" t="s">
        <v>4</v>
      </c>
      <c r="FD87" t="s">
        <v>4</v>
      </c>
      <c r="FE87" t="s">
        <v>2</v>
      </c>
      <c r="FF87" t="s">
        <v>2</v>
      </c>
      <c r="FG87" t="s">
        <v>2</v>
      </c>
      <c r="FH87" t="s">
        <v>2</v>
      </c>
      <c r="FI87" t="s">
        <v>2</v>
      </c>
      <c r="FJ87" t="s">
        <v>2</v>
      </c>
      <c r="FK87" t="s">
        <v>2</v>
      </c>
      <c r="FL87" t="s">
        <v>2</v>
      </c>
      <c r="FM87" t="s">
        <v>2</v>
      </c>
      <c r="FN87" t="s">
        <v>2</v>
      </c>
      <c r="FO87" t="s">
        <v>2</v>
      </c>
      <c r="FP87" t="s">
        <v>2</v>
      </c>
      <c r="FQ87" t="s">
        <v>2</v>
      </c>
      <c r="FR87" t="s">
        <v>2</v>
      </c>
      <c r="FS87" t="s">
        <v>2</v>
      </c>
      <c r="FT87" t="s">
        <v>2</v>
      </c>
      <c r="FU87" t="s">
        <v>2</v>
      </c>
      <c r="FV87" t="s">
        <v>2</v>
      </c>
      <c r="FW87" t="s">
        <v>2</v>
      </c>
      <c r="FX87" t="s">
        <v>2</v>
      </c>
      <c r="FY87" t="s">
        <v>2</v>
      </c>
      <c r="FZ87" t="s">
        <v>2</v>
      </c>
      <c r="GA87" t="s">
        <v>2</v>
      </c>
      <c r="GB87" t="s">
        <v>2</v>
      </c>
      <c r="GC87" t="s">
        <v>2</v>
      </c>
      <c r="GD87" t="s">
        <v>2</v>
      </c>
      <c r="GE87" t="s">
        <v>2</v>
      </c>
      <c r="GF87" t="s">
        <v>2</v>
      </c>
      <c r="GG87" t="s">
        <v>2</v>
      </c>
      <c r="GH87" t="s">
        <v>2</v>
      </c>
      <c r="GI87" t="s">
        <v>2</v>
      </c>
      <c r="GJ87" t="s">
        <v>2</v>
      </c>
      <c r="GK87" t="s">
        <v>2</v>
      </c>
      <c r="GL87" t="s">
        <v>2</v>
      </c>
      <c r="GM87" t="s">
        <v>2</v>
      </c>
      <c r="GN87" t="s">
        <v>796</v>
      </c>
      <c r="GO87" t="s">
        <v>796</v>
      </c>
      <c r="GP87" t="s">
        <v>796</v>
      </c>
      <c r="GQ87" t="s">
        <v>796</v>
      </c>
      <c r="GR87" t="s">
        <v>796</v>
      </c>
      <c r="GS87" t="s">
        <v>796</v>
      </c>
      <c r="GT87" t="s">
        <v>796</v>
      </c>
      <c r="GU87" t="s">
        <v>796</v>
      </c>
      <c r="GV87" t="s">
        <v>796</v>
      </c>
      <c r="GW87" t="s">
        <v>796</v>
      </c>
      <c r="GX87" t="s">
        <v>796</v>
      </c>
      <c r="GY87" t="s">
        <v>796</v>
      </c>
      <c r="GZ87" t="s">
        <v>796</v>
      </c>
      <c r="HA87" t="s">
        <v>796</v>
      </c>
      <c r="HB87" t="s">
        <v>796</v>
      </c>
      <c r="HC87" t="s">
        <v>796</v>
      </c>
      <c r="HD87" t="s">
        <v>796</v>
      </c>
      <c r="HE87" t="s">
        <v>796</v>
      </c>
      <c r="HF87" t="s">
        <v>796</v>
      </c>
      <c r="HG87" t="s">
        <v>796</v>
      </c>
      <c r="HH87" t="s">
        <v>796</v>
      </c>
      <c r="HI87" t="s">
        <v>796</v>
      </c>
      <c r="HJ87" t="s">
        <v>796</v>
      </c>
      <c r="HK87" t="s">
        <v>796</v>
      </c>
      <c r="HL87" t="s">
        <v>796</v>
      </c>
      <c r="HM87" t="s">
        <v>796</v>
      </c>
      <c r="HN87" t="s">
        <v>796</v>
      </c>
      <c r="HO87" t="s">
        <v>796</v>
      </c>
      <c r="HP87" t="s">
        <v>796</v>
      </c>
      <c r="HQ87" t="s">
        <v>796</v>
      </c>
      <c r="HR87" t="s">
        <v>796</v>
      </c>
      <c r="HS87" t="s">
        <v>796</v>
      </c>
      <c r="HT87" t="s">
        <v>796</v>
      </c>
      <c r="HU87" t="s">
        <v>796</v>
      </c>
      <c r="HV87" t="s">
        <v>796</v>
      </c>
      <c r="HW87" t="s">
        <v>796</v>
      </c>
      <c r="HX87" t="s">
        <v>796</v>
      </c>
      <c r="HY87" t="s">
        <v>796</v>
      </c>
      <c r="HZ87" t="s">
        <v>796</v>
      </c>
      <c r="IA87" t="s">
        <v>796</v>
      </c>
      <c r="IB87" t="s">
        <v>796</v>
      </c>
      <c r="IC87" t="s">
        <v>796</v>
      </c>
      <c r="ID87" t="s">
        <v>796</v>
      </c>
      <c r="IE87" t="s">
        <v>796</v>
      </c>
      <c r="IF87" t="s">
        <v>796</v>
      </c>
      <c r="IG87" t="s">
        <v>796</v>
      </c>
      <c r="IH87" t="s">
        <v>796</v>
      </c>
      <c r="II87" t="s">
        <v>796</v>
      </c>
      <c r="IJ87" t="s">
        <v>796</v>
      </c>
      <c r="IK87" t="s">
        <v>796</v>
      </c>
      <c r="IL87" t="s">
        <v>796</v>
      </c>
      <c r="IM87" t="s">
        <v>796</v>
      </c>
      <c r="IN87" t="s">
        <v>796</v>
      </c>
      <c r="IO87" t="s">
        <v>796</v>
      </c>
      <c r="IP87" t="s">
        <v>796</v>
      </c>
      <c r="IQ87" t="s">
        <v>796</v>
      </c>
      <c r="IR87" t="s">
        <v>796</v>
      </c>
      <c r="IS87" t="s">
        <v>796</v>
      </c>
      <c r="IT87" t="s">
        <v>796</v>
      </c>
      <c r="IU87" t="s">
        <v>796</v>
      </c>
      <c r="IV87" t="s">
        <v>796</v>
      </c>
      <c r="IW87" t="s">
        <v>796</v>
      </c>
      <c r="IX87" t="s">
        <v>796</v>
      </c>
      <c r="IY87" t="s">
        <v>796</v>
      </c>
      <c r="IZ87" t="s">
        <v>796</v>
      </c>
      <c r="JA87" t="s">
        <v>796</v>
      </c>
      <c r="JB87" t="s">
        <v>796</v>
      </c>
      <c r="JC87" t="s">
        <v>796</v>
      </c>
      <c r="JD87" t="s">
        <v>796</v>
      </c>
      <c r="JE87" t="s">
        <v>796</v>
      </c>
      <c r="JF87" t="s">
        <v>796</v>
      </c>
      <c r="JG87" t="s">
        <v>796</v>
      </c>
      <c r="JH87" t="s">
        <v>796</v>
      </c>
      <c r="JI87" t="s">
        <v>796</v>
      </c>
      <c r="JJ87" t="s">
        <v>796</v>
      </c>
      <c r="JK87" t="s">
        <v>796</v>
      </c>
      <c r="JL87" t="s">
        <v>796</v>
      </c>
      <c r="JM87" t="s">
        <v>796</v>
      </c>
      <c r="JN87" t="s">
        <v>796</v>
      </c>
      <c r="JO87" t="s">
        <v>796</v>
      </c>
      <c r="JP87" t="s">
        <v>796</v>
      </c>
      <c r="JQ87" t="s">
        <v>796</v>
      </c>
      <c r="JR87" t="s">
        <v>796</v>
      </c>
      <c r="JS87" t="s">
        <v>796</v>
      </c>
      <c r="JT87" t="s">
        <v>796</v>
      </c>
      <c r="JU87" t="s">
        <v>796</v>
      </c>
      <c r="JV87" t="s">
        <v>796</v>
      </c>
      <c r="JW87" t="s">
        <v>796</v>
      </c>
      <c r="JX87" t="s">
        <v>796</v>
      </c>
      <c r="JY87" t="s">
        <v>796</v>
      </c>
      <c r="JZ87" t="s">
        <v>796</v>
      </c>
      <c r="KA87" t="s">
        <v>796</v>
      </c>
      <c r="KB87" t="s">
        <v>796</v>
      </c>
      <c r="KC87" t="s">
        <v>796</v>
      </c>
      <c r="KD87" t="s">
        <v>796</v>
      </c>
      <c r="KE87" t="s">
        <v>796</v>
      </c>
      <c r="KF87" t="s">
        <v>796</v>
      </c>
    </row>
    <row r="88" spans="1:292" x14ac:dyDescent="0.2">
      <c r="A88" t="s">
        <v>245</v>
      </c>
      <c r="B88" t="s">
        <v>7</v>
      </c>
      <c r="C88" t="s">
        <v>4</v>
      </c>
      <c r="D88" t="s">
        <v>19</v>
      </c>
      <c r="E88" s="30">
        <v>31</v>
      </c>
      <c r="F88" t="s">
        <v>20</v>
      </c>
      <c r="G88" t="s">
        <v>195</v>
      </c>
      <c r="H88" t="s">
        <v>22</v>
      </c>
      <c r="I88" t="s">
        <v>33</v>
      </c>
      <c r="J88" t="s">
        <v>4</v>
      </c>
      <c r="K88" t="s">
        <v>5</v>
      </c>
      <c r="L88" t="s">
        <v>4</v>
      </c>
      <c r="M88" t="s">
        <v>4</v>
      </c>
      <c r="N88" t="s">
        <v>4</v>
      </c>
      <c r="O88" t="s">
        <v>4</v>
      </c>
      <c r="P88" t="s">
        <v>5</v>
      </c>
      <c r="Q88" t="s">
        <v>4</v>
      </c>
      <c r="R88" t="s">
        <v>4</v>
      </c>
      <c r="S88" t="s">
        <v>4</v>
      </c>
      <c r="T88" t="s">
        <v>3</v>
      </c>
      <c r="U88" t="s">
        <v>4</v>
      </c>
      <c r="V88" t="s">
        <v>5</v>
      </c>
      <c r="W88" t="s">
        <v>77</v>
      </c>
      <c r="X88" t="s">
        <v>105</v>
      </c>
      <c r="Y88" t="s">
        <v>5</v>
      </c>
      <c r="Z88" t="s">
        <v>32</v>
      </c>
      <c r="AA88" t="s">
        <v>41</v>
      </c>
      <c r="AB88" t="s">
        <v>4</v>
      </c>
      <c r="AC88" t="s">
        <v>4</v>
      </c>
      <c r="AD88" t="s">
        <v>4</v>
      </c>
      <c r="AE88" t="s">
        <v>4</v>
      </c>
      <c r="AF88" t="s">
        <v>4</v>
      </c>
      <c r="AG88" t="s">
        <v>5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 t="s">
        <v>4</v>
      </c>
      <c r="AN88" t="s">
        <v>4</v>
      </c>
      <c r="AO88" t="s">
        <v>4</v>
      </c>
      <c r="AP88" t="s">
        <v>4</v>
      </c>
      <c r="AQ88" t="s">
        <v>5</v>
      </c>
      <c r="AR88" t="s">
        <v>4</v>
      </c>
      <c r="AS88" t="s">
        <v>2</v>
      </c>
      <c r="AT88" t="s">
        <v>2</v>
      </c>
      <c r="AU88" t="s">
        <v>2</v>
      </c>
      <c r="AV88" t="s">
        <v>5</v>
      </c>
      <c r="AW88" t="s">
        <v>4</v>
      </c>
      <c r="AX88" t="s">
        <v>4</v>
      </c>
      <c r="AY88" t="s">
        <v>4</v>
      </c>
      <c r="AZ88" t="s">
        <v>4</v>
      </c>
      <c r="BA88" t="s">
        <v>5</v>
      </c>
      <c r="BB88" t="s">
        <v>5</v>
      </c>
      <c r="BC88" t="s">
        <v>5</v>
      </c>
      <c r="BD88" t="s">
        <v>4</v>
      </c>
      <c r="BE88" t="s">
        <v>4</v>
      </c>
      <c r="BF88" t="s">
        <v>4</v>
      </c>
      <c r="BG88" t="s">
        <v>4</v>
      </c>
      <c r="BH88" t="s">
        <v>4</v>
      </c>
      <c r="BI88" t="s">
        <v>4</v>
      </c>
      <c r="BJ88" t="s">
        <v>4</v>
      </c>
      <c r="BK88" t="s">
        <v>4</v>
      </c>
      <c r="BL88" t="s">
        <v>5</v>
      </c>
      <c r="BM88" t="s">
        <v>4</v>
      </c>
      <c r="BN88" t="s">
        <v>4</v>
      </c>
      <c r="BO88" t="s">
        <v>4</v>
      </c>
      <c r="BP88" t="s">
        <v>2</v>
      </c>
      <c r="BQ88" t="s">
        <v>2</v>
      </c>
      <c r="BR88" t="s">
        <v>2</v>
      </c>
      <c r="BS88" t="s">
        <v>2</v>
      </c>
      <c r="BT88" t="s">
        <v>2</v>
      </c>
      <c r="BU88" t="s">
        <v>2</v>
      </c>
      <c r="BV88" t="s">
        <v>2</v>
      </c>
      <c r="BW88" t="s">
        <v>2</v>
      </c>
      <c r="BX88" t="s">
        <v>2</v>
      </c>
      <c r="BY88" t="s">
        <v>2</v>
      </c>
      <c r="BZ88" t="s">
        <v>2</v>
      </c>
      <c r="CA88" t="s">
        <v>2</v>
      </c>
      <c r="CB88" t="s">
        <v>2</v>
      </c>
      <c r="CC88" t="s">
        <v>2</v>
      </c>
      <c r="CD88" t="s">
        <v>2</v>
      </c>
      <c r="CE88" t="s">
        <v>2</v>
      </c>
      <c r="CF88" t="s">
        <v>2</v>
      </c>
      <c r="CG88" t="s">
        <v>2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7</v>
      </c>
      <c r="CV88" t="s">
        <v>4</v>
      </c>
      <c r="CW88" s="30">
        <v>32</v>
      </c>
      <c r="CX88" t="s">
        <v>20</v>
      </c>
      <c r="CY88" t="s">
        <v>4</v>
      </c>
      <c r="CZ88" t="s">
        <v>5</v>
      </c>
      <c r="DA88" t="s">
        <v>4</v>
      </c>
      <c r="DB88" t="s">
        <v>4</v>
      </c>
      <c r="DC88" t="s">
        <v>4</v>
      </c>
      <c r="DD88" t="s">
        <v>4</v>
      </c>
      <c r="DE88" t="s">
        <v>4</v>
      </c>
      <c r="DF88" t="s">
        <v>4</v>
      </c>
      <c r="DG88" t="s">
        <v>4</v>
      </c>
      <c r="DH88" t="s">
        <v>4</v>
      </c>
      <c r="DI88" t="s">
        <v>3</v>
      </c>
      <c r="DJ88" t="s">
        <v>4</v>
      </c>
      <c r="DK88" t="s">
        <v>4</v>
      </c>
      <c r="DL88" t="s">
        <v>17</v>
      </c>
      <c r="DM88" t="s">
        <v>27</v>
      </c>
      <c r="DN88" t="s">
        <v>5</v>
      </c>
      <c r="DO88" t="s">
        <v>990</v>
      </c>
      <c r="DP88" t="s">
        <v>4</v>
      </c>
      <c r="DQ88" t="s">
        <v>4</v>
      </c>
      <c r="DR88" t="s">
        <v>4</v>
      </c>
      <c r="DS88" t="s">
        <v>4</v>
      </c>
      <c r="DT88" t="s">
        <v>4</v>
      </c>
      <c r="DU88" t="s">
        <v>4</v>
      </c>
      <c r="DV88" t="s">
        <v>5</v>
      </c>
      <c r="DW88" t="s">
        <v>5</v>
      </c>
      <c r="DX88" t="s">
        <v>4</v>
      </c>
      <c r="DY88" t="s">
        <v>4</v>
      </c>
      <c r="DZ88" t="s">
        <v>4</v>
      </c>
      <c r="EA88" t="s">
        <v>4</v>
      </c>
      <c r="EB88" t="s">
        <v>4</v>
      </c>
      <c r="EC88" t="s">
        <v>4</v>
      </c>
      <c r="ED88" t="s">
        <v>4</v>
      </c>
      <c r="EE88" t="s">
        <v>4</v>
      </c>
      <c r="EF88" t="s">
        <v>4</v>
      </c>
      <c r="EG88" t="s">
        <v>4</v>
      </c>
      <c r="EH88" t="s">
        <v>2</v>
      </c>
      <c r="EI88" t="s">
        <v>2</v>
      </c>
      <c r="EJ88" t="s">
        <v>2</v>
      </c>
      <c r="EK88" t="s">
        <v>4</v>
      </c>
      <c r="EL88" t="s">
        <v>4</v>
      </c>
      <c r="EM88" t="s">
        <v>4</v>
      </c>
      <c r="EN88" t="s">
        <v>4</v>
      </c>
      <c r="EO88" t="s">
        <v>4</v>
      </c>
      <c r="EP88" t="s">
        <v>5</v>
      </c>
      <c r="EQ88" t="s">
        <v>4</v>
      </c>
      <c r="ER88" t="s">
        <v>4</v>
      </c>
      <c r="ES88" t="s">
        <v>4</v>
      </c>
      <c r="ET88" t="s">
        <v>4</v>
      </c>
      <c r="EU88" t="s">
        <v>4</v>
      </c>
      <c r="EV88" t="s">
        <v>4</v>
      </c>
      <c r="EW88" t="s">
        <v>4</v>
      </c>
      <c r="EX88" t="s">
        <v>4</v>
      </c>
      <c r="EY88" t="s">
        <v>4</v>
      </c>
      <c r="EZ88" t="s">
        <v>5</v>
      </c>
      <c r="FA88" t="s">
        <v>5</v>
      </c>
      <c r="FB88" t="s">
        <v>4</v>
      </c>
      <c r="FC88" t="s">
        <v>4</v>
      </c>
      <c r="FD88" t="s">
        <v>4</v>
      </c>
      <c r="FE88" t="s">
        <v>2</v>
      </c>
      <c r="FF88" t="s">
        <v>2</v>
      </c>
      <c r="FG88" t="s">
        <v>2</v>
      </c>
      <c r="FH88" t="s">
        <v>2</v>
      </c>
      <c r="FI88" t="s">
        <v>2</v>
      </c>
      <c r="FJ88" t="s">
        <v>2</v>
      </c>
      <c r="FK88" t="s">
        <v>2</v>
      </c>
      <c r="FL88" t="s">
        <v>2</v>
      </c>
      <c r="FM88" t="s">
        <v>2</v>
      </c>
      <c r="FN88" t="s">
        <v>2</v>
      </c>
      <c r="FO88" t="s">
        <v>2</v>
      </c>
      <c r="FP88" t="s">
        <v>2</v>
      </c>
      <c r="FQ88" t="s">
        <v>2</v>
      </c>
      <c r="FR88" t="s">
        <v>2</v>
      </c>
      <c r="FS88" t="s">
        <v>2</v>
      </c>
      <c r="FT88" t="s">
        <v>2</v>
      </c>
      <c r="FU88" t="s">
        <v>2</v>
      </c>
      <c r="FV88" t="s">
        <v>2</v>
      </c>
      <c r="FW88" t="s">
        <v>2</v>
      </c>
      <c r="FX88" t="s">
        <v>2</v>
      </c>
      <c r="FY88" t="s">
        <v>2</v>
      </c>
      <c r="FZ88" t="s">
        <v>2</v>
      </c>
      <c r="GA88" t="s">
        <v>2</v>
      </c>
      <c r="GB88" t="s">
        <v>2</v>
      </c>
      <c r="GC88" t="s">
        <v>2</v>
      </c>
      <c r="GD88" t="s">
        <v>2</v>
      </c>
      <c r="GE88" t="s">
        <v>2</v>
      </c>
      <c r="GF88" t="s">
        <v>2</v>
      </c>
      <c r="GG88" t="s">
        <v>2</v>
      </c>
      <c r="GH88" t="s">
        <v>2</v>
      </c>
      <c r="GI88" t="s">
        <v>2</v>
      </c>
      <c r="GJ88" t="s">
        <v>2</v>
      </c>
      <c r="GK88" t="s">
        <v>2</v>
      </c>
      <c r="GL88" t="s">
        <v>2</v>
      </c>
      <c r="GM88" t="s">
        <v>2</v>
      </c>
      <c r="GN88" t="s">
        <v>796</v>
      </c>
      <c r="GO88" t="s">
        <v>796</v>
      </c>
      <c r="GP88" t="s">
        <v>796</v>
      </c>
      <c r="GQ88" t="s">
        <v>796</v>
      </c>
      <c r="GR88" t="s">
        <v>796</v>
      </c>
      <c r="GS88" t="s">
        <v>796</v>
      </c>
      <c r="GT88" t="s">
        <v>796</v>
      </c>
      <c r="GU88" t="s">
        <v>796</v>
      </c>
      <c r="GV88" t="s">
        <v>796</v>
      </c>
      <c r="GW88" t="s">
        <v>796</v>
      </c>
      <c r="GX88" t="s">
        <v>796</v>
      </c>
      <c r="GY88" t="s">
        <v>796</v>
      </c>
      <c r="GZ88" t="s">
        <v>796</v>
      </c>
      <c r="HA88" t="s">
        <v>796</v>
      </c>
      <c r="HB88" t="s">
        <v>796</v>
      </c>
      <c r="HC88" t="s">
        <v>796</v>
      </c>
      <c r="HD88" t="s">
        <v>796</v>
      </c>
      <c r="HE88" t="s">
        <v>796</v>
      </c>
      <c r="HF88" t="s">
        <v>796</v>
      </c>
      <c r="HG88" t="s">
        <v>796</v>
      </c>
      <c r="HH88" t="s">
        <v>796</v>
      </c>
      <c r="HI88" t="s">
        <v>796</v>
      </c>
      <c r="HJ88" t="s">
        <v>796</v>
      </c>
      <c r="HK88" t="s">
        <v>796</v>
      </c>
      <c r="HL88" t="s">
        <v>796</v>
      </c>
      <c r="HM88" t="s">
        <v>796</v>
      </c>
      <c r="HN88" t="s">
        <v>796</v>
      </c>
      <c r="HO88" t="s">
        <v>796</v>
      </c>
      <c r="HP88" t="s">
        <v>796</v>
      </c>
      <c r="HQ88" t="s">
        <v>796</v>
      </c>
      <c r="HR88" t="s">
        <v>796</v>
      </c>
      <c r="HS88" t="s">
        <v>796</v>
      </c>
      <c r="HT88" t="s">
        <v>796</v>
      </c>
      <c r="HU88" t="s">
        <v>796</v>
      </c>
      <c r="HV88" t="s">
        <v>796</v>
      </c>
      <c r="HW88" t="s">
        <v>796</v>
      </c>
      <c r="HX88" t="s">
        <v>796</v>
      </c>
      <c r="HY88" t="s">
        <v>796</v>
      </c>
      <c r="HZ88" t="s">
        <v>796</v>
      </c>
      <c r="IA88" t="s">
        <v>796</v>
      </c>
      <c r="IB88" t="s">
        <v>796</v>
      </c>
      <c r="IC88" t="s">
        <v>796</v>
      </c>
      <c r="ID88" t="s">
        <v>796</v>
      </c>
      <c r="IE88" t="s">
        <v>796</v>
      </c>
      <c r="IF88" t="s">
        <v>796</v>
      </c>
      <c r="IG88" t="s">
        <v>796</v>
      </c>
      <c r="IH88" t="s">
        <v>796</v>
      </c>
      <c r="II88" t="s">
        <v>796</v>
      </c>
      <c r="IJ88" t="s">
        <v>796</v>
      </c>
      <c r="IK88" t="s">
        <v>796</v>
      </c>
      <c r="IL88" t="s">
        <v>796</v>
      </c>
      <c r="IM88" t="s">
        <v>796</v>
      </c>
      <c r="IN88" t="s">
        <v>796</v>
      </c>
      <c r="IO88" t="s">
        <v>796</v>
      </c>
      <c r="IP88" t="s">
        <v>796</v>
      </c>
      <c r="IQ88" t="s">
        <v>796</v>
      </c>
      <c r="IR88" t="s">
        <v>796</v>
      </c>
      <c r="IS88" t="s">
        <v>796</v>
      </c>
      <c r="IT88" t="s">
        <v>796</v>
      </c>
      <c r="IU88" t="s">
        <v>796</v>
      </c>
      <c r="IV88" t="s">
        <v>796</v>
      </c>
      <c r="IW88" t="s">
        <v>796</v>
      </c>
      <c r="IX88" t="s">
        <v>796</v>
      </c>
      <c r="IY88" t="s">
        <v>796</v>
      </c>
      <c r="IZ88" t="s">
        <v>796</v>
      </c>
      <c r="JA88" t="s">
        <v>796</v>
      </c>
      <c r="JB88" t="s">
        <v>796</v>
      </c>
      <c r="JC88" t="s">
        <v>796</v>
      </c>
      <c r="JD88" t="s">
        <v>796</v>
      </c>
      <c r="JE88" t="s">
        <v>796</v>
      </c>
      <c r="JF88" t="s">
        <v>796</v>
      </c>
      <c r="JG88" t="s">
        <v>796</v>
      </c>
      <c r="JH88" t="s">
        <v>796</v>
      </c>
      <c r="JI88" t="s">
        <v>796</v>
      </c>
      <c r="JJ88" t="s">
        <v>796</v>
      </c>
      <c r="JK88" t="s">
        <v>796</v>
      </c>
      <c r="JL88" t="s">
        <v>796</v>
      </c>
      <c r="JM88" t="s">
        <v>796</v>
      </c>
      <c r="JN88" t="s">
        <v>796</v>
      </c>
      <c r="JO88" t="s">
        <v>796</v>
      </c>
      <c r="JP88" t="s">
        <v>796</v>
      </c>
      <c r="JQ88" t="s">
        <v>796</v>
      </c>
      <c r="JR88" t="s">
        <v>796</v>
      </c>
      <c r="JS88" t="s">
        <v>796</v>
      </c>
      <c r="JT88" t="s">
        <v>796</v>
      </c>
      <c r="JU88" t="s">
        <v>796</v>
      </c>
      <c r="JV88" t="s">
        <v>796</v>
      </c>
      <c r="JW88" t="s">
        <v>796</v>
      </c>
      <c r="JX88" t="s">
        <v>796</v>
      </c>
      <c r="JY88" t="s">
        <v>796</v>
      </c>
      <c r="JZ88" t="s">
        <v>796</v>
      </c>
      <c r="KA88" t="s">
        <v>796</v>
      </c>
      <c r="KB88" t="s">
        <v>796</v>
      </c>
      <c r="KC88" t="s">
        <v>796</v>
      </c>
      <c r="KD88" t="s">
        <v>796</v>
      </c>
      <c r="KE88" t="s">
        <v>796</v>
      </c>
      <c r="KF88" t="s">
        <v>796</v>
      </c>
    </row>
    <row r="89" spans="1:292" x14ac:dyDescent="0.2">
      <c r="A89" t="s">
        <v>246</v>
      </c>
      <c r="B89" t="s">
        <v>7</v>
      </c>
      <c r="C89" t="s">
        <v>4</v>
      </c>
      <c r="D89" t="s">
        <v>19</v>
      </c>
      <c r="E89" s="30">
        <v>42</v>
      </c>
      <c r="F89" t="s">
        <v>20</v>
      </c>
      <c r="G89" t="s">
        <v>10</v>
      </c>
      <c r="H89" t="s">
        <v>40</v>
      </c>
      <c r="I89" t="s">
        <v>65</v>
      </c>
      <c r="J89" t="s">
        <v>4</v>
      </c>
      <c r="K89" t="s">
        <v>5</v>
      </c>
      <c r="L89" t="s">
        <v>5</v>
      </c>
      <c r="M89" t="s">
        <v>4</v>
      </c>
      <c r="N89" t="s">
        <v>4</v>
      </c>
      <c r="O89" t="s">
        <v>4</v>
      </c>
      <c r="P89" t="s">
        <v>5</v>
      </c>
      <c r="Q89" t="s">
        <v>5</v>
      </c>
      <c r="R89" t="s">
        <v>4</v>
      </c>
      <c r="S89" t="s">
        <v>4</v>
      </c>
      <c r="T89" t="s">
        <v>3</v>
      </c>
      <c r="U89" t="s">
        <v>4</v>
      </c>
      <c r="V89" t="s">
        <v>5</v>
      </c>
      <c r="W89" t="s">
        <v>48</v>
      </c>
      <c r="X89" t="s">
        <v>27</v>
      </c>
      <c r="Y89" t="s">
        <v>5</v>
      </c>
      <c r="Z89" t="s">
        <v>18</v>
      </c>
      <c r="AA89" t="s">
        <v>4</v>
      </c>
      <c r="AB89" t="s">
        <v>4</v>
      </c>
      <c r="AC89" t="s">
        <v>4</v>
      </c>
      <c r="AD89" t="s">
        <v>4</v>
      </c>
      <c r="AE89" t="s">
        <v>5</v>
      </c>
      <c r="AF89" t="s">
        <v>4</v>
      </c>
      <c r="AG89" t="s">
        <v>5</v>
      </c>
      <c r="AH89" t="s">
        <v>4</v>
      </c>
      <c r="AI89" t="s">
        <v>4</v>
      </c>
      <c r="AJ89" t="s">
        <v>4</v>
      </c>
      <c r="AK89" t="s">
        <v>4</v>
      </c>
      <c r="AL89" t="s">
        <v>4</v>
      </c>
      <c r="AM89" t="s">
        <v>4</v>
      </c>
      <c r="AN89" t="s">
        <v>4</v>
      </c>
      <c r="AO89" t="s">
        <v>4</v>
      </c>
      <c r="AP89" t="s">
        <v>4</v>
      </c>
      <c r="AQ89" t="s">
        <v>4</v>
      </c>
      <c r="AR89" t="s">
        <v>4</v>
      </c>
      <c r="AS89" t="s">
        <v>2</v>
      </c>
      <c r="AT89" t="s">
        <v>2</v>
      </c>
      <c r="AU89" t="s">
        <v>2</v>
      </c>
      <c r="AV89" t="s">
        <v>4</v>
      </c>
      <c r="AW89" t="s">
        <v>4</v>
      </c>
      <c r="AX89" t="s">
        <v>5</v>
      </c>
      <c r="AY89" t="s">
        <v>5</v>
      </c>
      <c r="AZ89" t="s">
        <v>5</v>
      </c>
      <c r="BA89" t="s">
        <v>5</v>
      </c>
      <c r="BB89" t="s">
        <v>5</v>
      </c>
      <c r="BC89" t="s">
        <v>5</v>
      </c>
      <c r="BD89" t="s">
        <v>4</v>
      </c>
      <c r="BE89" t="s">
        <v>5</v>
      </c>
      <c r="BF89" t="s">
        <v>5</v>
      </c>
      <c r="BG89" t="s">
        <v>4</v>
      </c>
      <c r="BH89" t="s">
        <v>4</v>
      </c>
      <c r="BI89" t="s">
        <v>41</v>
      </c>
      <c r="BJ89" t="s">
        <v>4</v>
      </c>
      <c r="BK89" t="s">
        <v>5</v>
      </c>
      <c r="BL89" t="s">
        <v>5</v>
      </c>
      <c r="BM89" t="s">
        <v>4</v>
      </c>
      <c r="BN89" t="s">
        <v>4</v>
      </c>
      <c r="BO89" t="s">
        <v>4</v>
      </c>
      <c r="BP89" t="s">
        <v>2</v>
      </c>
      <c r="BQ89" t="s">
        <v>5</v>
      </c>
      <c r="BR89" t="s">
        <v>5</v>
      </c>
      <c r="BS89" t="s">
        <v>5</v>
      </c>
      <c r="BT89" t="s">
        <v>5</v>
      </c>
      <c r="BU89" t="s">
        <v>5</v>
      </c>
      <c r="BV89" t="s">
        <v>5</v>
      </c>
      <c r="BW89" t="s">
        <v>5</v>
      </c>
      <c r="BX89" t="s">
        <v>5</v>
      </c>
      <c r="BY89" t="s">
        <v>5</v>
      </c>
      <c r="BZ89" t="s">
        <v>4</v>
      </c>
      <c r="CA89" t="s">
        <v>5</v>
      </c>
      <c r="CB89" t="s">
        <v>4</v>
      </c>
      <c r="CC89" t="s">
        <v>4</v>
      </c>
      <c r="CD89" t="s">
        <v>4</v>
      </c>
      <c r="CE89" t="s">
        <v>4</v>
      </c>
      <c r="CF89" t="s">
        <v>4</v>
      </c>
      <c r="CG89" t="s">
        <v>5</v>
      </c>
      <c r="CH89" t="s">
        <v>4</v>
      </c>
      <c r="CI89" t="s">
        <v>4</v>
      </c>
      <c r="CJ89" t="s">
        <v>41</v>
      </c>
      <c r="CK89" t="s">
        <v>5</v>
      </c>
      <c r="CL89" t="s">
        <v>4</v>
      </c>
      <c r="CM89" t="s">
        <v>4</v>
      </c>
      <c r="CN89" t="s">
        <v>4</v>
      </c>
      <c r="CO89" t="s">
        <v>4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7</v>
      </c>
      <c r="CV89" t="s">
        <v>4</v>
      </c>
      <c r="CW89" s="30">
        <v>43</v>
      </c>
      <c r="CX89" t="s">
        <v>20</v>
      </c>
      <c r="CY89" t="s">
        <v>4</v>
      </c>
      <c r="CZ89" t="s">
        <v>4</v>
      </c>
      <c r="DA89" t="s">
        <v>4</v>
      </c>
      <c r="DB89" t="s">
        <v>4</v>
      </c>
      <c r="DC89" t="s">
        <v>4</v>
      </c>
      <c r="DD89" t="s">
        <v>4</v>
      </c>
      <c r="DE89" t="s">
        <v>4</v>
      </c>
      <c r="DF89" t="s">
        <v>4</v>
      </c>
      <c r="DG89" t="s">
        <v>4</v>
      </c>
      <c r="DH89" t="s">
        <v>4</v>
      </c>
      <c r="DI89" t="s">
        <v>67</v>
      </c>
      <c r="DJ89" t="s">
        <v>4</v>
      </c>
      <c r="DK89" t="s">
        <v>4</v>
      </c>
      <c r="DL89" t="s">
        <v>17</v>
      </c>
      <c r="DM89" t="s">
        <v>27</v>
      </c>
      <c r="DN89" t="s">
        <v>5</v>
      </c>
      <c r="DO89" t="s">
        <v>18</v>
      </c>
      <c r="DP89" t="s">
        <v>4</v>
      </c>
      <c r="DQ89" t="s">
        <v>4</v>
      </c>
      <c r="DR89" t="s">
        <v>4</v>
      </c>
      <c r="DS89" t="s">
        <v>4</v>
      </c>
      <c r="DT89" t="s">
        <v>5</v>
      </c>
      <c r="DU89" t="s">
        <v>4</v>
      </c>
      <c r="DV89" t="s">
        <v>4</v>
      </c>
      <c r="DW89" t="s">
        <v>4</v>
      </c>
      <c r="DX89" t="s">
        <v>4</v>
      </c>
      <c r="DY89" t="s">
        <v>4</v>
      </c>
      <c r="DZ89" t="s">
        <v>4</v>
      </c>
      <c r="EA89" t="s">
        <v>4</v>
      </c>
      <c r="EB89" t="s">
        <v>4</v>
      </c>
      <c r="EC89" t="s">
        <v>4</v>
      </c>
      <c r="ED89" t="s">
        <v>4</v>
      </c>
      <c r="EE89" t="s">
        <v>4</v>
      </c>
      <c r="EF89" t="s">
        <v>5</v>
      </c>
      <c r="EG89" t="s">
        <v>4</v>
      </c>
      <c r="EH89" t="s">
        <v>2</v>
      </c>
      <c r="EI89" t="s">
        <v>2</v>
      </c>
      <c r="EJ89" t="s">
        <v>2</v>
      </c>
      <c r="EK89" t="s">
        <v>2</v>
      </c>
      <c r="EL89" t="s">
        <v>2</v>
      </c>
      <c r="EM89" t="s">
        <v>2</v>
      </c>
      <c r="EN89" t="s">
        <v>2</v>
      </c>
      <c r="EO89" t="s">
        <v>2</v>
      </c>
      <c r="EP89" t="s">
        <v>2</v>
      </c>
      <c r="EQ89" t="s">
        <v>2</v>
      </c>
      <c r="ER89" t="s">
        <v>2</v>
      </c>
      <c r="ES89" t="s">
        <v>2</v>
      </c>
      <c r="ET89" t="s">
        <v>2</v>
      </c>
      <c r="EU89" t="s">
        <v>2</v>
      </c>
      <c r="EV89" t="s">
        <v>2</v>
      </c>
      <c r="EW89" t="s">
        <v>2</v>
      </c>
      <c r="EX89" t="s">
        <v>2</v>
      </c>
      <c r="EY89" t="s">
        <v>2</v>
      </c>
      <c r="EZ89" t="s">
        <v>5</v>
      </c>
      <c r="FA89" t="s">
        <v>5</v>
      </c>
      <c r="FB89" t="s">
        <v>4</v>
      </c>
      <c r="FC89" t="s">
        <v>4</v>
      </c>
      <c r="FD89" t="s">
        <v>4</v>
      </c>
      <c r="FE89" t="s">
        <v>2</v>
      </c>
      <c r="FF89" t="s">
        <v>2</v>
      </c>
      <c r="FG89" t="s">
        <v>2</v>
      </c>
      <c r="FH89" t="s">
        <v>2</v>
      </c>
      <c r="FI89" t="s">
        <v>2</v>
      </c>
      <c r="FJ89" t="s">
        <v>2</v>
      </c>
      <c r="FK89" t="s">
        <v>2</v>
      </c>
      <c r="FL89" t="s">
        <v>2</v>
      </c>
      <c r="FM89" t="s">
        <v>2</v>
      </c>
      <c r="FN89" t="s">
        <v>2</v>
      </c>
      <c r="FO89" t="s">
        <v>2</v>
      </c>
      <c r="FP89" t="s">
        <v>2</v>
      </c>
      <c r="FQ89" t="s">
        <v>2</v>
      </c>
      <c r="FR89" t="s">
        <v>2</v>
      </c>
      <c r="FS89" t="s">
        <v>2</v>
      </c>
      <c r="FT89" t="s">
        <v>2</v>
      </c>
      <c r="FU89" t="s">
        <v>2</v>
      </c>
      <c r="FV89" t="s">
        <v>2</v>
      </c>
      <c r="FW89" t="s">
        <v>2</v>
      </c>
      <c r="FX89" t="s">
        <v>2</v>
      </c>
      <c r="FY89" t="s">
        <v>2</v>
      </c>
      <c r="FZ89" t="s">
        <v>2</v>
      </c>
      <c r="GA89" t="s">
        <v>2</v>
      </c>
      <c r="GB89" t="s">
        <v>2</v>
      </c>
      <c r="GC89" t="s">
        <v>2</v>
      </c>
      <c r="GD89" t="s">
        <v>2</v>
      </c>
      <c r="GE89" t="s">
        <v>2</v>
      </c>
      <c r="GF89" t="s">
        <v>2</v>
      </c>
      <c r="GG89" t="s">
        <v>2</v>
      </c>
      <c r="GH89" t="s">
        <v>2</v>
      </c>
      <c r="GI89" t="s">
        <v>2</v>
      </c>
      <c r="GJ89" t="s">
        <v>2</v>
      </c>
      <c r="GK89" t="s">
        <v>2</v>
      </c>
      <c r="GL89" t="s">
        <v>2</v>
      </c>
      <c r="GM89" t="s">
        <v>2</v>
      </c>
      <c r="GN89" t="s">
        <v>796</v>
      </c>
      <c r="GO89" t="s">
        <v>796</v>
      </c>
      <c r="GP89" t="s">
        <v>796</v>
      </c>
      <c r="GQ89" t="s">
        <v>796</v>
      </c>
      <c r="GR89" t="s">
        <v>796</v>
      </c>
      <c r="GS89" t="s">
        <v>796</v>
      </c>
      <c r="GT89" t="s">
        <v>796</v>
      </c>
      <c r="GU89" t="s">
        <v>796</v>
      </c>
      <c r="GV89" t="s">
        <v>796</v>
      </c>
      <c r="GW89" t="s">
        <v>796</v>
      </c>
      <c r="GX89" t="s">
        <v>796</v>
      </c>
      <c r="GY89" t="s">
        <v>796</v>
      </c>
      <c r="GZ89" t="s">
        <v>796</v>
      </c>
      <c r="HA89" t="s">
        <v>796</v>
      </c>
      <c r="HB89" t="s">
        <v>796</v>
      </c>
      <c r="HC89" t="s">
        <v>796</v>
      </c>
      <c r="HD89" t="s">
        <v>796</v>
      </c>
      <c r="HE89" t="s">
        <v>796</v>
      </c>
      <c r="HF89" t="s">
        <v>796</v>
      </c>
      <c r="HG89" t="s">
        <v>796</v>
      </c>
      <c r="HH89" t="s">
        <v>796</v>
      </c>
      <c r="HI89" t="s">
        <v>796</v>
      </c>
      <c r="HJ89" t="s">
        <v>796</v>
      </c>
      <c r="HK89" t="s">
        <v>796</v>
      </c>
      <c r="HL89" t="s">
        <v>796</v>
      </c>
      <c r="HM89" t="s">
        <v>796</v>
      </c>
      <c r="HN89" t="s">
        <v>796</v>
      </c>
      <c r="HO89" t="s">
        <v>796</v>
      </c>
      <c r="HP89" t="s">
        <v>796</v>
      </c>
      <c r="HQ89" t="s">
        <v>796</v>
      </c>
      <c r="HR89" t="s">
        <v>796</v>
      </c>
      <c r="HS89" t="s">
        <v>796</v>
      </c>
      <c r="HT89" t="s">
        <v>796</v>
      </c>
      <c r="HU89" t="s">
        <v>796</v>
      </c>
      <c r="HV89" t="s">
        <v>796</v>
      </c>
      <c r="HW89" t="s">
        <v>796</v>
      </c>
      <c r="HX89" t="s">
        <v>796</v>
      </c>
      <c r="HY89" t="s">
        <v>796</v>
      </c>
      <c r="HZ89" t="s">
        <v>796</v>
      </c>
      <c r="IA89" t="s">
        <v>796</v>
      </c>
      <c r="IB89" t="s">
        <v>796</v>
      </c>
      <c r="IC89" t="s">
        <v>796</v>
      </c>
      <c r="ID89" t="s">
        <v>796</v>
      </c>
      <c r="IE89" t="s">
        <v>796</v>
      </c>
      <c r="IF89" t="s">
        <v>796</v>
      </c>
      <c r="IG89" t="s">
        <v>796</v>
      </c>
      <c r="IH89" t="s">
        <v>796</v>
      </c>
      <c r="II89" t="s">
        <v>796</v>
      </c>
      <c r="IJ89" t="s">
        <v>796</v>
      </c>
      <c r="IK89" t="s">
        <v>796</v>
      </c>
      <c r="IL89" t="s">
        <v>796</v>
      </c>
      <c r="IM89" t="s">
        <v>796</v>
      </c>
      <c r="IN89" t="s">
        <v>796</v>
      </c>
      <c r="IO89" t="s">
        <v>796</v>
      </c>
      <c r="IP89" t="s">
        <v>796</v>
      </c>
      <c r="IQ89" t="s">
        <v>796</v>
      </c>
      <c r="IR89" t="s">
        <v>796</v>
      </c>
      <c r="IS89" t="s">
        <v>796</v>
      </c>
      <c r="IT89" t="s">
        <v>796</v>
      </c>
      <c r="IU89" t="s">
        <v>796</v>
      </c>
      <c r="IV89" t="s">
        <v>796</v>
      </c>
      <c r="IW89" t="s">
        <v>796</v>
      </c>
      <c r="IX89" t="s">
        <v>796</v>
      </c>
      <c r="IY89" t="s">
        <v>796</v>
      </c>
      <c r="IZ89" t="s">
        <v>796</v>
      </c>
      <c r="JA89" t="s">
        <v>796</v>
      </c>
      <c r="JB89" t="s">
        <v>796</v>
      </c>
      <c r="JC89" t="s">
        <v>796</v>
      </c>
      <c r="JD89" t="s">
        <v>796</v>
      </c>
      <c r="JE89" t="s">
        <v>796</v>
      </c>
      <c r="JF89" t="s">
        <v>796</v>
      </c>
      <c r="JG89" t="s">
        <v>796</v>
      </c>
      <c r="JH89" t="s">
        <v>796</v>
      </c>
      <c r="JI89" t="s">
        <v>796</v>
      </c>
      <c r="JJ89" t="s">
        <v>796</v>
      </c>
      <c r="JK89" t="s">
        <v>796</v>
      </c>
      <c r="JL89" t="s">
        <v>796</v>
      </c>
      <c r="JM89" t="s">
        <v>796</v>
      </c>
      <c r="JN89" t="s">
        <v>796</v>
      </c>
      <c r="JO89" t="s">
        <v>796</v>
      </c>
      <c r="JP89" t="s">
        <v>796</v>
      </c>
      <c r="JQ89" t="s">
        <v>796</v>
      </c>
      <c r="JR89" t="s">
        <v>796</v>
      </c>
      <c r="JS89" t="s">
        <v>796</v>
      </c>
      <c r="JT89" t="s">
        <v>796</v>
      </c>
      <c r="JU89" t="s">
        <v>796</v>
      </c>
      <c r="JV89" t="s">
        <v>796</v>
      </c>
      <c r="JW89" t="s">
        <v>796</v>
      </c>
      <c r="JX89" t="s">
        <v>796</v>
      </c>
      <c r="JY89" t="s">
        <v>796</v>
      </c>
      <c r="JZ89" t="s">
        <v>796</v>
      </c>
      <c r="KA89" t="s">
        <v>796</v>
      </c>
      <c r="KB89" t="s">
        <v>796</v>
      </c>
      <c r="KC89" t="s">
        <v>796</v>
      </c>
      <c r="KD89" t="s">
        <v>796</v>
      </c>
      <c r="KE89" t="s">
        <v>796</v>
      </c>
      <c r="KF89" t="s">
        <v>796</v>
      </c>
    </row>
    <row r="90" spans="1:292" x14ac:dyDescent="0.2">
      <c r="A90" t="s">
        <v>247</v>
      </c>
      <c r="B90" t="s">
        <v>7</v>
      </c>
      <c r="C90" t="s">
        <v>4</v>
      </c>
      <c r="D90" t="s">
        <v>19</v>
      </c>
      <c r="E90" s="30">
        <v>48</v>
      </c>
      <c r="F90" t="s">
        <v>20</v>
      </c>
      <c r="G90" t="s">
        <v>10</v>
      </c>
      <c r="H90" t="s">
        <v>40</v>
      </c>
      <c r="I90" t="s">
        <v>80</v>
      </c>
      <c r="J90" t="s">
        <v>4</v>
      </c>
      <c r="K90" t="s">
        <v>5</v>
      </c>
      <c r="L90" t="s">
        <v>4</v>
      </c>
      <c r="M90" t="s">
        <v>4</v>
      </c>
      <c r="N90" t="s">
        <v>5</v>
      </c>
      <c r="O90" t="s">
        <v>4</v>
      </c>
      <c r="P90" t="s">
        <v>5</v>
      </c>
      <c r="Q90" t="s">
        <v>4</v>
      </c>
      <c r="R90" t="s">
        <v>5</v>
      </c>
      <c r="S90" t="s">
        <v>4</v>
      </c>
      <c r="T90" t="s">
        <v>3</v>
      </c>
      <c r="U90" t="s">
        <v>4</v>
      </c>
      <c r="V90" t="s">
        <v>5</v>
      </c>
      <c r="W90" t="s">
        <v>77</v>
      </c>
      <c r="X90" t="s">
        <v>27</v>
      </c>
      <c r="Y90" t="s">
        <v>5</v>
      </c>
      <c r="Z90" t="s">
        <v>6</v>
      </c>
      <c r="AA90" t="s">
        <v>4</v>
      </c>
      <c r="AB90" t="s">
        <v>4</v>
      </c>
      <c r="AC90" t="s">
        <v>4</v>
      </c>
      <c r="AD90" t="s">
        <v>4</v>
      </c>
      <c r="AE90" t="s">
        <v>4</v>
      </c>
      <c r="AF90" t="s">
        <v>4</v>
      </c>
      <c r="AG90" t="s">
        <v>5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 t="s">
        <v>4</v>
      </c>
      <c r="AN90" t="s">
        <v>4</v>
      </c>
      <c r="AO90" t="s">
        <v>4</v>
      </c>
      <c r="AP90" t="s">
        <v>4</v>
      </c>
      <c r="AQ90" t="s">
        <v>4</v>
      </c>
      <c r="AR90" t="s">
        <v>4</v>
      </c>
      <c r="AS90" t="s">
        <v>2</v>
      </c>
      <c r="AT90" t="s">
        <v>2</v>
      </c>
      <c r="AU90" t="s">
        <v>2</v>
      </c>
      <c r="AV90" t="s">
        <v>5</v>
      </c>
      <c r="AW90" t="s">
        <v>4</v>
      </c>
      <c r="AX90" t="s">
        <v>4</v>
      </c>
      <c r="AY90" t="s">
        <v>4</v>
      </c>
      <c r="AZ90" t="s">
        <v>4</v>
      </c>
      <c r="BA90" t="s">
        <v>4</v>
      </c>
      <c r="BB90" t="s">
        <v>5</v>
      </c>
      <c r="BC90" t="s">
        <v>4</v>
      </c>
      <c r="BD90" t="s">
        <v>4</v>
      </c>
      <c r="BE90" t="s">
        <v>4</v>
      </c>
      <c r="BF90" t="s">
        <v>4</v>
      </c>
      <c r="BG90" t="s">
        <v>4</v>
      </c>
      <c r="BH90" t="s">
        <v>4</v>
      </c>
      <c r="BI90" t="s">
        <v>4</v>
      </c>
      <c r="BJ90" t="s">
        <v>4</v>
      </c>
      <c r="BK90" t="s">
        <v>5</v>
      </c>
      <c r="BL90" t="s">
        <v>4</v>
      </c>
      <c r="BM90" t="s">
        <v>4</v>
      </c>
      <c r="BN90" t="s">
        <v>4</v>
      </c>
      <c r="BO90" t="s">
        <v>4</v>
      </c>
      <c r="BP90" t="s">
        <v>2</v>
      </c>
      <c r="BQ90" t="s">
        <v>2</v>
      </c>
      <c r="BR90" t="s">
        <v>2</v>
      </c>
      <c r="BS90" t="s">
        <v>2</v>
      </c>
      <c r="BT90" t="s">
        <v>2</v>
      </c>
      <c r="BU90" t="s">
        <v>2</v>
      </c>
      <c r="BV90" t="s">
        <v>2</v>
      </c>
      <c r="BW90" t="s">
        <v>2</v>
      </c>
      <c r="BX90" t="s">
        <v>2</v>
      </c>
      <c r="BY90" t="s">
        <v>2</v>
      </c>
      <c r="BZ90" t="s">
        <v>2</v>
      </c>
      <c r="CA90" t="s">
        <v>2</v>
      </c>
      <c r="CB90" t="s">
        <v>2</v>
      </c>
      <c r="CC90" t="s">
        <v>2</v>
      </c>
      <c r="CD90" t="s">
        <v>2</v>
      </c>
      <c r="CE90" t="s">
        <v>2</v>
      </c>
      <c r="CF90" t="s">
        <v>2</v>
      </c>
      <c r="CG90" t="s">
        <v>2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15</v>
      </c>
      <c r="CQ90" t="s">
        <v>4</v>
      </c>
      <c r="CR90" t="s">
        <v>4</v>
      </c>
      <c r="CS90" t="s">
        <v>4</v>
      </c>
      <c r="CT90" t="s">
        <v>4</v>
      </c>
      <c r="CU90" t="s">
        <v>7</v>
      </c>
      <c r="CV90" t="s">
        <v>4</v>
      </c>
      <c r="CW90" s="30">
        <v>49</v>
      </c>
      <c r="CX90" t="s">
        <v>20</v>
      </c>
      <c r="CY90" t="s">
        <v>4</v>
      </c>
      <c r="CZ90" t="s">
        <v>4</v>
      </c>
      <c r="DA90" t="s">
        <v>4</v>
      </c>
      <c r="DB90" t="s">
        <v>4</v>
      </c>
      <c r="DC90" t="s">
        <v>4</v>
      </c>
      <c r="DD90" t="s">
        <v>4</v>
      </c>
      <c r="DE90" t="s">
        <v>4</v>
      </c>
      <c r="DF90" t="s">
        <v>4</v>
      </c>
      <c r="DG90" t="s">
        <v>4</v>
      </c>
      <c r="DH90" t="s">
        <v>4</v>
      </c>
      <c r="DI90" t="s">
        <v>67</v>
      </c>
      <c r="DJ90" t="s">
        <v>4</v>
      </c>
      <c r="DK90" t="s">
        <v>4</v>
      </c>
      <c r="DL90" t="s">
        <v>17</v>
      </c>
      <c r="DM90" t="s">
        <v>27</v>
      </c>
      <c r="DN90" t="s">
        <v>796</v>
      </c>
      <c r="DO90" t="s">
        <v>18</v>
      </c>
      <c r="DP90" t="s">
        <v>4</v>
      </c>
      <c r="DQ90" t="s">
        <v>4</v>
      </c>
      <c r="DR90" t="s">
        <v>4</v>
      </c>
      <c r="DS90" t="s">
        <v>4</v>
      </c>
      <c r="DT90" t="s">
        <v>4</v>
      </c>
      <c r="DU90" t="s">
        <v>4</v>
      </c>
      <c r="DV90" t="s">
        <v>4</v>
      </c>
      <c r="DW90" t="s">
        <v>4</v>
      </c>
      <c r="DX90" t="s">
        <v>4</v>
      </c>
      <c r="DY90" t="s">
        <v>4</v>
      </c>
      <c r="DZ90" t="s">
        <v>4</v>
      </c>
      <c r="EA90" t="s">
        <v>4</v>
      </c>
      <c r="EB90" t="s">
        <v>4</v>
      </c>
      <c r="EC90" t="s">
        <v>4</v>
      </c>
      <c r="ED90" t="s">
        <v>4</v>
      </c>
      <c r="EE90" t="s">
        <v>4</v>
      </c>
      <c r="EF90" t="s">
        <v>4</v>
      </c>
      <c r="EG90" t="s">
        <v>4</v>
      </c>
      <c r="EH90" t="s">
        <v>2</v>
      </c>
      <c r="EI90" t="s">
        <v>2</v>
      </c>
      <c r="EJ90" t="s">
        <v>2</v>
      </c>
      <c r="EK90" t="s">
        <v>2</v>
      </c>
      <c r="EL90" t="s">
        <v>2</v>
      </c>
      <c r="EM90" t="s">
        <v>2</v>
      </c>
      <c r="EN90" t="s">
        <v>2</v>
      </c>
      <c r="EO90" t="s">
        <v>2</v>
      </c>
      <c r="EP90" t="s">
        <v>2</v>
      </c>
      <c r="EQ90" t="s">
        <v>2</v>
      </c>
      <c r="ER90" t="s">
        <v>2</v>
      </c>
      <c r="ES90" t="s">
        <v>2</v>
      </c>
      <c r="ET90" t="s">
        <v>2</v>
      </c>
      <c r="EU90" t="s">
        <v>2</v>
      </c>
      <c r="EV90" t="s">
        <v>2</v>
      </c>
      <c r="EW90" t="s">
        <v>2</v>
      </c>
      <c r="EX90" t="s">
        <v>2</v>
      </c>
      <c r="EY90" t="s">
        <v>2</v>
      </c>
      <c r="EZ90" t="s">
        <v>5</v>
      </c>
      <c r="FA90" t="s">
        <v>4</v>
      </c>
      <c r="FB90" t="s">
        <v>4</v>
      </c>
      <c r="FC90" t="s">
        <v>4</v>
      </c>
      <c r="FD90" t="s">
        <v>4</v>
      </c>
      <c r="FE90" t="s">
        <v>2</v>
      </c>
      <c r="FF90" t="s">
        <v>2</v>
      </c>
      <c r="FG90" t="s">
        <v>2</v>
      </c>
      <c r="FH90" t="s">
        <v>2</v>
      </c>
      <c r="FI90" t="s">
        <v>2</v>
      </c>
      <c r="FJ90" t="s">
        <v>2</v>
      </c>
      <c r="FK90" t="s">
        <v>2</v>
      </c>
      <c r="FL90" t="s">
        <v>2</v>
      </c>
      <c r="FM90" t="s">
        <v>2</v>
      </c>
      <c r="FN90" t="s">
        <v>2</v>
      </c>
      <c r="FO90" t="s">
        <v>2</v>
      </c>
      <c r="FP90" t="s">
        <v>2</v>
      </c>
      <c r="FQ90" t="s">
        <v>2</v>
      </c>
      <c r="FR90" t="s">
        <v>2</v>
      </c>
      <c r="FS90" t="s">
        <v>2</v>
      </c>
      <c r="FT90" t="s">
        <v>2</v>
      </c>
      <c r="FU90" t="s">
        <v>2</v>
      </c>
      <c r="FV90" t="s">
        <v>2</v>
      </c>
      <c r="FW90" t="s">
        <v>2</v>
      </c>
      <c r="FX90" t="s">
        <v>2</v>
      </c>
      <c r="FY90" t="s">
        <v>2</v>
      </c>
      <c r="FZ90" t="s">
        <v>2</v>
      </c>
      <c r="GA90" t="s">
        <v>2</v>
      </c>
      <c r="GB90" t="s">
        <v>2</v>
      </c>
      <c r="GC90" t="s">
        <v>2</v>
      </c>
      <c r="GD90" t="s">
        <v>2</v>
      </c>
      <c r="GE90" t="s">
        <v>2</v>
      </c>
      <c r="GF90" t="s">
        <v>2</v>
      </c>
      <c r="GG90" t="s">
        <v>2</v>
      </c>
      <c r="GH90" t="s">
        <v>2</v>
      </c>
      <c r="GI90" t="s">
        <v>2</v>
      </c>
      <c r="GJ90" t="s">
        <v>2</v>
      </c>
      <c r="GK90" t="s">
        <v>2</v>
      </c>
      <c r="GL90" t="s">
        <v>2</v>
      </c>
      <c r="GM90" t="s">
        <v>2</v>
      </c>
      <c r="GN90" t="s">
        <v>796</v>
      </c>
      <c r="GO90" t="s">
        <v>796</v>
      </c>
      <c r="GP90" t="s">
        <v>796</v>
      </c>
      <c r="GQ90" t="s">
        <v>796</v>
      </c>
      <c r="GR90" t="s">
        <v>796</v>
      </c>
      <c r="GS90" t="s">
        <v>796</v>
      </c>
      <c r="GT90" t="s">
        <v>796</v>
      </c>
      <c r="GU90" t="s">
        <v>796</v>
      </c>
      <c r="GV90" t="s">
        <v>796</v>
      </c>
      <c r="GW90" t="s">
        <v>796</v>
      </c>
      <c r="GX90" t="s">
        <v>796</v>
      </c>
      <c r="GY90" t="s">
        <v>796</v>
      </c>
      <c r="GZ90" t="s">
        <v>796</v>
      </c>
      <c r="HA90" t="s">
        <v>796</v>
      </c>
      <c r="HB90" t="s">
        <v>796</v>
      </c>
      <c r="HC90" t="s">
        <v>796</v>
      </c>
      <c r="HD90" t="s">
        <v>796</v>
      </c>
      <c r="HE90" t="s">
        <v>796</v>
      </c>
      <c r="HF90" t="s">
        <v>796</v>
      </c>
      <c r="HG90" t="s">
        <v>796</v>
      </c>
      <c r="HH90" t="s">
        <v>796</v>
      </c>
      <c r="HI90" t="s">
        <v>796</v>
      </c>
      <c r="HJ90" t="s">
        <v>796</v>
      </c>
      <c r="HK90" t="s">
        <v>796</v>
      </c>
      <c r="HL90" t="s">
        <v>796</v>
      </c>
      <c r="HM90" t="s">
        <v>796</v>
      </c>
      <c r="HN90" t="s">
        <v>796</v>
      </c>
      <c r="HO90" t="s">
        <v>796</v>
      </c>
      <c r="HP90" t="s">
        <v>796</v>
      </c>
      <c r="HQ90" t="s">
        <v>796</v>
      </c>
      <c r="HR90" t="s">
        <v>796</v>
      </c>
      <c r="HS90" t="s">
        <v>796</v>
      </c>
      <c r="HT90" t="s">
        <v>796</v>
      </c>
      <c r="HU90" t="s">
        <v>796</v>
      </c>
      <c r="HV90" t="s">
        <v>796</v>
      </c>
      <c r="HW90" t="s">
        <v>796</v>
      </c>
      <c r="HX90" t="s">
        <v>796</v>
      </c>
      <c r="HY90" t="s">
        <v>796</v>
      </c>
      <c r="HZ90" t="s">
        <v>796</v>
      </c>
      <c r="IA90" t="s">
        <v>796</v>
      </c>
      <c r="IB90" t="s">
        <v>796</v>
      </c>
      <c r="IC90" t="s">
        <v>796</v>
      </c>
      <c r="ID90" t="s">
        <v>796</v>
      </c>
      <c r="IE90" t="s">
        <v>796</v>
      </c>
      <c r="IF90" t="s">
        <v>796</v>
      </c>
      <c r="IG90" t="s">
        <v>796</v>
      </c>
      <c r="IH90" t="s">
        <v>796</v>
      </c>
      <c r="II90" t="s">
        <v>796</v>
      </c>
      <c r="IJ90" t="s">
        <v>796</v>
      </c>
      <c r="IK90" t="s">
        <v>796</v>
      </c>
      <c r="IL90" t="s">
        <v>796</v>
      </c>
      <c r="IM90" t="s">
        <v>796</v>
      </c>
      <c r="IN90" t="s">
        <v>796</v>
      </c>
      <c r="IO90" t="s">
        <v>796</v>
      </c>
      <c r="IP90" t="s">
        <v>796</v>
      </c>
      <c r="IQ90" t="s">
        <v>796</v>
      </c>
      <c r="IR90" t="s">
        <v>796</v>
      </c>
      <c r="IS90" t="s">
        <v>796</v>
      </c>
      <c r="IT90" t="s">
        <v>796</v>
      </c>
      <c r="IU90" t="s">
        <v>796</v>
      </c>
      <c r="IV90" t="s">
        <v>796</v>
      </c>
      <c r="IW90" t="s">
        <v>796</v>
      </c>
      <c r="IX90" t="s">
        <v>796</v>
      </c>
      <c r="IY90" t="s">
        <v>796</v>
      </c>
      <c r="IZ90" t="s">
        <v>796</v>
      </c>
      <c r="JA90" t="s">
        <v>796</v>
      </c>
      <c r="JB90" t="s">
        <v>796</v>
      </c>
      <c r="JC90" t="s">
        <v>796</v>
      </c>
      <c r="JD90" t="s">
        <v>796</v>
      </c>
      <c r="JE90" t="s">
        <v>796</v>
      </c>
      <c r="JF90" t="s">
        <v>796</v>
      </c>
      <c r="JG90" t="s">
        <v>796</v>
      </c>
      <c r="JH90" t="s">
        <v>796</v>
      </c>
      <c r="JI90" t="s">
        <v>796</v>
      </c>
      <c r="JJ90" t="s">
        <v>796</v>
      </c>
      <c r="JK90" t="s">
        <v>796</v>
      </c>
      <c r="JL90" t="s">
        <v>796</v>
      </c>
      <c r="JM90" t="s">
        <v>796</v>
      </c>
      <c r="JN90" t="s">
        <v>796</v>
      </c>
      <c r="JO90" t="s">
        <v>796</v>
      </c>
      <c r="JP90" t="s">
        <v>796</v>
      </c>
      <c r="JQ90" t="s">
        <v>796</v>
      </c>
      <c r="JR90" t="s">
        <v>796</v>
      </c>
      <c r="JS90" t="s">
        <v>796</v>
      </c>
      <c r="JT90" t="s">
        <v>796</v>
      </c>
      <c r="JU90" t="s">
        <v>796</v>
      </c>
      <c r="JV90" t="s">
        <v>796</v>
      </c>
      <c r="JW90" t="s">
        <v>796</v>
      </c>
      <c r="JX90" t="s">
        <v>796</v>
      </c>
      <c r="JY90" t="s">
        <v>796</v>
      </c>
      <c r="JZ90" t="s">
        <v>796</v>
      </c>
      <c r="KA90" t="s">
        <v>796</v>
      </c>
      <c r="KB90" t="s">
        <v>796</v>
      </c>
      <c r="KC90" t="s">
        <v>796</v>
      </c>
      <c r="KD90" t="s">
        <v>796</v>
      </c>
      <c r="KE90" t="s">
        <v>796</v>
      </c>
      <c r="KF90" t="s">
        <v>796</v>
      </c>
    </row>
    <row r="91" spans="1:292" x14ac:dyDescent="0.2">
      <c r="A91" t="s">
        <v>66</v>
      </c>
      <c r="B91" t="s">
        <v>61</v>
      </c>
      <c r="C91" t="s">
        <v>4</v>
      </c>
      <c r="D91" t="s">
        <v>19</v>
      </c>
      <c r="E91" s="30">
        <v>52</v>
      </c>
      <c r="F91" t="s">
        <v>20</v>
      </c>
      <c r="G91" t="s">
        <v>10</v>
      </c>
      <c r="H91" t="s">
        <v>40</v>
      </c>
      <c r="I91" t="s">
        <v>65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5</v>
      </c>
      <c r="Q91" t="s">
        <v>4</v>
      </c>
      <c r="R91" t="s">
        <v>4</v>
      </c>
      <c r="S91" t="s">
        <v>4</v>
      </c>
      <c r="T91" t="s">
        <v>67</v>
      </c>
      <c r="U91" t="s">
        <v>4</v>
      </c>
      <c r="V91" t="s">
        <v>4</v>
      </c>
      <c r="W91" t="s">
        <v>17</v>
      </c>
      <c r="X91" t="s">
        <v>2</v>
      </c>
      <c r="Y91" t="s">
        <v>5</v>
      </c>
      <c r="Z91" t="s">
        <v>6</v>
      </c>
      <c r="AA91" t="s">
        <v>4</v>
      </c>
      <c r="AB91" t="s">
        <v>4</v>
      </c>
      <c r="AC91" t="s">
        <v>4</v>
      </c>
      <c r="AD91" t="s">
        <v>4</v>
      </c>
      <c r="AE91" t="s">
        <v>5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  <c r="AL91" t="s">
        <v>4</v>
      </c>
      <c r="AM91" t="s">
        <v>4</v>
      </c>
      <c r="AN91" t="s">
        <v>4</v>
      </c>
      <c r="AO91" t="s">
        <v>4</v>
      </c>
      <c r="AP91" t="s">
        <v>4</v>
      </c>
      <c r="AQ91" t="s">
        <v>4</v>
      </c>
      <c r="AR91" t="s">
        <v>5</v>
      </c>
      <c r="AS91" t="s">
        <v>2</v>
      </c>
      <c r="AT91" t="s">
        <v>2</v>
      </c>
      <c r="AU91" t="s">
        <v>2</v>
      </c>
      <c r="AV91" t="s">
        <v>2</v>
      </c>
      <c r="AW91" t="s">
        <v>2</v>
      </c>
      <c r="AX91" t="s">
        <v>2</v>
      </c>
      <c r="AY91" t="s">
        <v>2</v>
      </c>
      <c r="AZ91" t="s">
        <v>2</v>
      </c>
      <c r="BA91" t="s">
        <v>2</v>
      </c>
      <c r="BB91" t="s">
        <v>2</v>
      </c>
      <c r="BC91" t="s">
        <v>2</v>
      </c>
      <c r="BD91" t="s">
        <v>2</v>
      </c>
      <c r="BE91" t="s">
        <v>2</v>
      </c>
      <c r="BF91" t="s">
        <v>2</v>
      </c>
      <c r="BG91" t="s">
        <v>2</v>
      </c>
      <c r="BH91" t="s">
        <v>2</v>
      </c>
      <c r="BI91" t="s">
        <v>2</v>
      </c>
      <c r="BJ91" t="s">
        <v>2</v>
      </c>
      <c r="BK91" t="s">
        <v>5</v>
      </c>
      <c r="BL91" t="s">
        <v>4</v>
      </c>
      <c r="BM91" t="s">
        <v>4</v>
      </c>
      <c r="BN91" t="s">
        <v>4</v>
      </c>
      <c r="BO91" t="s">
        <v>4</v>
      </c>
      <c r="BP91" t="s">
        <v>2</v>
      </c>
      <c r="BQ91" t="s">
        <v>2</v>
      </c>
      <c r="BR91" t="s">
        <v>2</v>
      </c>
      <c r="BS91" t="s">
        <v>2</v>
      </c>
      <c r="BT91" t="s">
        <v>2</v>
      </c>
      <c r="BU91" t="s">
        <v>2</v>
      </c>
      <c r="BV91" t="s">
        <v>2</v>
      </c>
      <c r="BW91" t="s">
        <v>2</v>
      </c>
      <c r="BX91" t="s">
        <v>2</v>
      </c>
      <c r="BY91" t="s">
        <v>2</v>
      </c>
      <c r="BZ91" t="s">
        <v>2</v>
      </c>
      <c r="CA91" t="s">
        <v>2</v>
      </c>
      <c r="CB91" t="s">
        <v>2</v>
      </c>
      <c r="CC91" t="s">
        <v>2</v>
      </c>
      <c r="CD91" t="s">
        <v>2</v>
      </c>
      <c r="CE91" t="s">
        <v>2</v>
      </c>
      <c r="CF91" t="s">
        <v>2</v>
      </c>
      <c r="CG91" t="s">
        <v>2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61</v>
      </c>
      <c r="CV91" t="s">
        <v>4</v>
      </c>
      <c r="CW91" s="30">
        <v>53</v>
      </c>
      <c r="CX91" t="s">
        <v>20</v>
      </c>
      <c r="CY91" t="s">
        <v>4</v>
      </c>
      <c r="CZ91" t="s">
        <v>4</v>
      </c>
      <c r="DA91" t="s">
        <v>4</v>
      </c>
      <c r="DB91" t="s">
        <v>4</v>
      </c>
      <c r="DC91" t="s">
        <v>4</v>
      </c>
      <c r="DD91" t="s">
        <v>4</v>
      </c>
      <c r="DE91" t="s">
        <v>5</v>
      </c>
      <c r="DF91" t="s">
        <v>4</v>
      </c>
      <c r="DG91" t="s">
        <v>4</v>
      </c>
      <c r="DH91" t="s">
        <v>4</v>
      </c>
      <c r="DI91" t="s">
        <v>67</v>
      </c>
      <c r="DJ91" t="s">
        <v>4</v>
      </c>
      <c r="DK91" t="s">
        <v>4</v>
      </c>
      <c r="DL91" t="s">
        <v>17</v>
      </c>
      <c r="DM91" t="s">
        <v>2</v>
      </c>
      <c r="DN91" t="s">
        <v>5</v>
      </c>
      <c r="DO91" t="s">
        <v>523</v>
      </c>
      <c r="DP91" t="s">
        <v>4</v>
      </c>
      <c r="DQ91" t="s">
        <v>4</v>
      </c>
      <c r="DR91" t="s">
        <v>4</v>
      </c>
      <c r="DS91" t="s">
        <v>4</v>
      </c>
      <c r="DT91" t="s">
        <v>5</v>
      </c>
      <c r="DU91" t="s">
        <v>4</v>
      </c>
      <c r="DV91" t="s">
        <v>4</v>
      </c>
      <c r="DW91" t="s">
        <v>4</v>
      </c>
      <c r="DX91" t="s">
        <v>4</v>
      </c>
      <c r="DY91" t="s">
        <v>4</v>
      </c>
      <c r="DZ91" t="s">
        <v>4</v>
      </c>
      <c r="EA91" t="s">
        <v>4</v>
      </c>
      <c r="EB91" t="s">
        <v>4</v>
      </c>
      <c r="EC91" t="s">
        <v>4</v>
      </c>
      <c r="ED91" t="s">
        <v>4</v>
      </c>
      <c r="EE91" t="s">
        <v>4</v>
      </c>
      <c r="EF91" t="s">
        <v>4</v>
      </c>
      <c r="EG91" t="s">
        <v>5</v>
      </c>
      <c r="EH91" t="s">
        <v>2</v>
      </c>
      <c r="EI91" t="s">
        <v>2</v>
      </c>
      <c r="EJ91" t="s">
        <v>2</v>
      </c>
      <c r="EK91" t="s">
        <v>2</v>
      </c>
      <c r="EL91" t="s">
        <v>2</v>
      </c>
      <c r="EM91" t="s">
        <v>2</v>
      </c>
      <c r="EN91" t="s">
        <v>2</v>
      </c>
      <c r="EO91" t="s">
        <v>2</v>
      </c>
      <c r="EP91" t="s">
        <v>2</v>
      </c>
      <c r="EQ91" t="s">
        <v>2</v>
      </c>
      <c r="ER91" t="s">
        <v>2</v>
      </c>
      <c r="ES91" t="s">
        <v>2</v>
      </c>
      <c r="ET91" t="s">
        <v>2</v>
      </c>
      <c r="EU91" t="s">
        <v>2</v>
      </c>
      <c r="EV91" t="s">
        <v>2</v>
      </c>
      <c r="EW91" t="s">
        <v>2</v>
      </c>
      <c r="EX91" t="s">
        <v>2</v>
      </c>
      <c r="EY91" t="s">
        <v>2</v>
      </c>
      <c r="EZ91" t="s">
        <v>5</v>
      </c>
      <c r="FA91" t="s">
        <v>4</v>
      </c>
      <c r="FB91" t="s">
        <v>4</v>
      </c>
      <c r="FC91" t="s">
        <v>4</v>
      </c>
      <c r="FD91" t="s">
        <v>4</v>
      </c>
      <c r="FE91" t="s">
        <v>2</v>
      </c>
      <c r="FF91" t="s">
        <v>2</v>
      </c>
      <c r="FG91" t="s">
        <v>2</v>
      </c>
      <c r="FH91" t="s">
        <v>2</v>
      </c>
      <c r="FI91" t="s">
        <v>2</v>
      </c>
      <c r="FJ91" t="s">
        <v>2</v>
      </c>
      <c r="FK91" t="s">
        <v>2</v>
      </c>
      <c r="FL91" t="s">
        <v>2</v>
      </c>
      <c r="FM91" t="s">
        <v>2</v>
      </c>
      <c r="FN91" t="s">
        <v>2</v>
      </c>
      <c r="FO91" t="s">
        <v>2</v>
      </c>
      <c r="FP91" t="s">
        <v>2</v>
      </c>
      <c r="FQ91" t="s">
        <v>2</v>
      </c>
      <c r="FR91" t="s">
        <v>2</v>
      </c>
      <c r="FS91" t="s">
        <v>2</v>
      </c>
      <c r="FT91" t="s">
        <v>2</v>
      </c>
      <c r="FU91" t="s">
        <v>2</v>
      </c>
      <c r="FV91" t="s">
        <v>2</v>
      </c>
      <c r="FW91" t="s">
        <v>2</v>
      </c>
      <c r="FX91" t="s">
        <v>2</v>
      </c>
      <c r="FY91" t="s">
        <v>2</v>
      </c>
      <c r="FZ91" t="s">
        <v>2</v>
      </c>
      <c r="GA91" t="s">
        <v>2</v>
      </c>
      <c r="GB91" t="s">
        <v>2</v>
      </c>
      <c r="GC91" t="s">
        <v>2</v>
      </c>
      <c r="GD91" t="s">
        <v>2</v>
      </c>
      <c r="GE91" t="s">
        <v>2</v>
      </c>
      <c r="GF91" t="s">
        <v>2</v>
      </c>
      <c r="GG91" t="s">
        <v>2</v>
      </c>
      <c r="GH91" t="s">
        <v>2</v>
      </c>
      <c r="GI91" t="s">
        <v>2</v>
      </c>
      <c r="GJ91" t="s">
        <v>2</v>
      </c>
      <c r="GK91" t="s">
        <v>2</v>
      </c>
      <c r="GL91" t="s">
        <v>2</v>
      </c>
      <c r="GM91" t="s">
        <v>2</v>
      </c>
      <c r="GN91" t="s">
        <v>796</v>
      </c>
      <c r="GO91" t="s">
        <v>796</v>
      </c>
      <c r="GP91" t="s">
        <v>796</v>
      </c>
      <c r="GQ91" t="s">
        <v>796</v>
      </c>
      <c r="GR91" t="s">
        <v>796</v>
      </c>
      <c r="GS91" t="s">
        <v>796</v>
      </c>
      <c r="GT91" t="s">
        <v>796</v>
      </c>
      <c r="GU91" t="s">
        <v>796</v>
      </c>
      <c r="GV91" t="s">
        <v>796</v>
      </c>
      <c r="GW91" t="s">
        <v>796</v>
      </c>
      <c r="GX91" t="s">
        <v>796</v>
      </c>
      <c r="GY91" t="s">
        <v>796</v>
      </c>
      <c r="GZ91" t="s">
        <v>796</v>
      </c>
      <c r="HA91" t="s">
        <v>796</v>
      </c>
      <c r="HB91" t="s">
        <v>796</v>
      </c>
      <c r="HC91" t="s">
        <v>796</v>
      </c>
      <c r="HD91" t="s">
        <v>796</v>
      </c>
      <c r="HE91" t="s">
        <v>796</v>
      </c>
      <c r="HF91" t="s">
        <v>796</v>
      </c>
      <c r="HG91" t="s">
        <v>796</v>
      </c>
      <c r="HH91" t="s">
        <v>796</v>
      </c>
      <c r="HI91" t="s">
        <v>796</v>
      </c>
      <c r="HJ91" t="s">
        <v>796</v>
      </c>
      <c r="HK91" t="s">
        <v>796</v>
      </c>
      <c r="HL91" t="s">
        <v>796</v>
      </c>
      <c r="HM91" t="s">
        <v>796</v>
      </c>
      <c r="HN91" t="s">
        <v>796</v>
      </c>
      <c r="HO91" t="s">
        <v>796</v>
      </c>
      <c r="HP91" t="s">
        <v>796</v>
      </c>
      <c r="HQ91" t="s">
        <v>796</v>
      </c>
      <c r="HR91" t="s">
        <v>796</v>
      </c>
      <c r="HS91" t="s">
        <v>796</v>
      </c>
      <c r="HT91" t="s">
        <v>796</v>
      </c>
      <c r="HU91" t="s">
        <v>796</v>
      </c>
      <c r="HV91" t="s">
        <v>796</v>
      </c>
      <c r="HW91" t="s">
        <v>796</v>
      </c>
      <c r="HX91" t="s">
        <v>796</v>
      </c>
      <c r="HY91" t="s">
        <v>796</v>
      </c>
      <c r="HZ91" t="s">
        <v>796</v>
      </c>
      <c r="IA91" t="s">
        <v>796</v>
      </c>
      <c r="IB91" t="s">
        <v>796</v>
      </c>
      <c r="IC91" t="s">
        <v>796</v>
      </c>
      <c r="ID91" t="s">
        <v>796</v>
      </c>
      <c r="IE91" t="s">
        <v>796</v>
      </c>
      <c r="IF91" t="s">
        <v>796</v>
      </c>
      <c r="IG91" t="s">
        <v>796</v>
      </c>
      <c r="IH91" t="s">
        <v>796</v>
      </c>
      <c r="II91" t="s">
        <v>796</v>
      </c>
      <c r="IJ91" t="s">
        <v>796</v>
      </c>
      <c r="IK91" t="s">
        <v>796</v>
      </c>
      <c r="IL91" t="s">
        <v>796</v>
      </c>
      <c r="IM91" t="s">
        <v>796</v>
      </c>
      <c r="IN91" t="s">
        <v>796</v>
      </c>
      <c r="IO91" t="s">
        <v>796</v>
      </c>
      <c r="IP91" t="s">
        <v>796</v>
      </c>
      <c r="IQ91" t="s">
        <v>796</v>
      </c>
      <c r="IR91" t="s">
        <v>796</v>
      </c>
      <c r="IS91" t="s">
        <v>796</v>
      </c>
      <c r="IT91" t="s">
        <v>796</v>
      </c>
      <c r="IU91" t="s">
        <v>796</v>
      </c>
      <c r="IV91" t="s">
        <v>796</v>
      </c>
      <c r="IW91" t="s">
        <v>796</v>
      </c>
      <c r="IX91" t="s">
        <v>796</v>
      </c>
      <c r="IY91" t="s">
        <v>796</v>
      </c>
      <c r="IZ91" t="s">
        <v>796</v>
      </c>
      <c r="JA91" t="s">
        <v>796</v>
      </c>
      <c r="JB91" t="s">
        <v>796</v>
      </c>
      <c r="JC91" t="s">
        <v>796</v>
      </c>
      <c r="JD91" t="s">
        <v>796</v>
      </c>
      <c r="JE91" t="s">
        <v>796</v>
      </c>
      <c r="JF91" t="s">
        <v>796</v>
      </c>
      <c r="JG91" t="s">
        <v>796</v>
      </c>
      <c r="JH91" t="s">
        <v>796</v>
      </c>
      <c r="JI91" t="s">
        <v>796</v>
      </c>
      <c r="JJ91" t="s">
        <v>796</v>
      </c>
      <c r="JK91" t="s">
        <v>796</v>
      </c>
      <c r="JL91" t="s">
        <v>796</v>
      </c>
      <c r="JM91" t="s">
        <v>796</v>
      </c>
      <c r="JN91" t="s">
        <v>796</v>
      </c>
      <c r="JO91" t="s">
        <v>796</v>
      </c>
      <c r="JP91" t="s">
        <v>796</v>
      </c>
      <c r="JQ91" t="s">
        <v>796</v>
      </c>
      <c r="JR91" t="s">
        <v>796</v>
      </c>
      <c r="JS91" t="s">
        <v>796</v>
      </c>
      <c r="JT91" t="s">
        <v>796</v>
      </c>
      <c r="JU91" t="s">
        <v>796</v>
      </c>
      <c r="JV91" t="s">
        <v>796</v>
      </c>
      <c r="JW91" t="s">
        <v>796</v>
      </c>
      <c r="JX91" t="s">
        <v>796</v>
      </c>
      <c r="JY91" t="s">
        <v>796</v>
      </c>
      <c r="JZ91" t="s">
        <v>796</v>
      </c>
      <c r="KA91" t="s">
        <v>796</v>
      </c>
      <c r="KB91" t="s">
        <v>796</v>
      </c>
      <c r="KC91" t="s">
        <v>796</v>
      </c>
      <c r="KD91" t="s">
        <v>796</v>
      </c>
      <c r="KE91" t="s">
        <v>796</v>
      </c>
      <c r="KF91" t="s">
        <v>796</v>
      </c>
    </row>
    <row r="92" spans="1:292" x14ac:dyDescent="0.2">
      <c r="A92" t="s">
        <v>63</v>
      </c>
      <c r="B92" t="s">
        <v>61</v>
      </c>
      <c r="C92" t="s">
        <v>4</v>
      </c>
      <c r="D92" t="s">
        <v>8</v>
      </c>
      <c r="E92" s="30">
        <v>47</v>
      </c>
      <c r="F92" t="s">
        <v>20</v>
      </c>
      <c r="G92" t="s">
        <v>10</v>
      </c>
      <c r="H92" t="s">
        <v>56</v>
      </c>
      <c r="I92" t="s">
        <v>65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5</v>
      </c>
      <c r="Q92" t="s">
        <v>4</v>
      </c>
      <c r="R92" t="s">
        <v>4</v>
      </c>
      <c r="S92" t="s">
        <v>4</v>
      </c>
      <c r="T92" t="s">
        <v>64</v>
      </c>
      <c r="U92" t="s">
        <v>4</v>
      </c>
      <c r="V92" t="s">
        <v>4</v>
      </c>
      <c r="W92" t="s">
        <v>17</v>
      </c>
      <c r="X92" t="s">
        <v>2</v>
      </c>
      <c r="Y92" t="s">
        <v>5</v>
      </c>
      <c r="Z92" t="s">
        <v>18</v>
      </c>
      <c r="AA92" t="s">
        <v>4</v>
      </c>
      <c r="AB92" t="s">
        <v>4</v>
      </c>
      <c r="AC92" t="s">
        <v>4</v>
      </c>
      <c r="AD92" t="s">
        <v>4</v>
      </c>
      <c r="AE92" t="s">
        <v>5</v>
      </c>
      <c r="AF92" t="s">
        <v>4</v>
      </c>
      <c r="AG92" t="s">
        <v>4</v>
      </c>
      <c r="AH92" t="s">
        <v>5</v>
      </c>
      <c r="AI92" t="s">
        <v>4</v>
      </c>
      <c r="AJ92" t="s">
        <v>5</v>
      </c>
      <c r="AK92" t="s">
        <v>4</v>
      </c>
      <c r="AL92" t="s">
        <v>4</v>
      </c>
      <c r="AM92" t="s">
        <v>4</v>
      </c>
      <c r="AN92" t="s">
        <v>4</v>
      </c>
      <c r="AO92" t="s">
        <v>4</v>
      </c>
      <c r="AP92" t="s">
        <v>4</v>
      </c>
      <c r="AQ92" t="s">
        <v>4</v>
      </c>
      <c r="AR92" t="s">
        <v>5</v>
      </c>
      <c r="AS92" t="s">
        <v>2</v>
      </c>
      <c r="AT92" t="s">
        <v>2</v>
      </c>
      <c r="AU92" t="s">
        <v>2</v>
      </c>
      <c r="AV92" t="s">
        <v>2</v>
      </c>
      <c r="AW92" t="s">
        <v>2</v>
      </c>
      <c r="AX92" t="s">
        <v>2</v>
      </c>
      <c r="AY92" t="s">
        <v>2</v>
      </c>
      <c r="AZ92" t="s">
        <v>2</v>
      </c>
      <c r="BA92" t="s">
        <v>2</v>
      </c>
      <c r="BB92" t="s">
        <v>2</v>
      </c>
      <c r="BC92" t="s">
        <v>2</v>
      </c>
      <c r="BD92" t="s">
        <v>2</v>
      </c>
      <c r="BE92" t="s">
        <v>2</v>
      </c>
      <c r="BF92" t="s">
        <v>2</v>
      </c>
      <c r="BG92" t="s">
        <v>2</v>
      </c>
      <c r="BH92" t="s">
        <v>2</v>
      </c>
      <c r="BI92" t="s">
        <v>2</v>
      </c>
      <c r="BJ92" t="s">
        <v>2</v>
      </c>
      <c r="BK92" t="s">
        <v>5</v>
      </c>
      <c r="BL92" t="s">
        <v>5</v>
      </c>
      <c r="BM92" t="s">
        <v>5</v>
      </c>
      <c r="BN92" t="s">
        <v>4</v>
      </c>
      <c r="BO92" t="s">
        <v>4</v>
      </c>
      <c r="BP92" t="s">
        <v>2</v>
      </c>
      <c r="BQ92" t="s">
        <v>2</v>
      </c>
      <c r="BR92" t="s">
        <v>2</v>
      </c>
      <c r="BS92" t="s">
        <v>2</v>
      </c>
      <c r="BT92" t="s">
        <v>2</v>
      </c>
      <c r="BU92" t="s">
        <v>2</v>
      </c>
      <c r="BV92" t="s">
        <v>2</v>
      </c>
      <c r="BW92" t="s">
        <v>2</v>
      </c>
      <c r="BX92" t="s">
        <v>2</v>
      </c>
      <c r="BY92" t="s">
        <v>2</v>
      </c>
      <c r="BZ92" t="s">
        <v>2</v>
      </c>
      <c r="CA92" t="s">
        <v>2</v>
      </c>
      <c r="CB92" t="s">
        <v>2</v>
      </c>
      <c r="CC92" t="s">
        <v>2</v>
      </c>
      <c r="CD92" t="s">
        <v>2</v>
      </c>
      <c r="CE92" t="s">
        <v>2</v>
      </c>
      <c r="CF92" t="s">
        <v>2</v>
      </c>
      <c r="CG92" t="s">
        <v>2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796</v>
      </c>
      <c r="CV92" t="s">
        <v>796</v>
      </c>
      <c r="CW92" t="s">
        <v>796</v>
      </c>
      <c r="CX92" t="s">
        <v>796</v>
      </c>
      <c r="CY92" t="s">
        <v>796</v>
      </c>
      <c r="CZ92" t="s">
        <v>796</v>
      </c>
      <c r="DA92" t="s">
        <v>796</v>
      </c>
      <c r="DB92" t="s">
        <v>796</v>
      </c>
      <c r="DC92" t="s">
        <v>796</v>
      </c>
      <c r="DD92" t="s">
        <v>796</v>
      </c>
      <c r="DE92" t="s">
        <v>796</v>
      </c>
      <c r="DF92" t="s">
        <v>796</v>
      </c>
      <c r="DG92" t="s">
        <v>796</v>
      </c>
      <c r="DH92" t="s">
        <v>796</v>
      </c>
      <c r="DI92" t="s">
        <v>796</v>
      </c>
      <c r="DJ92" t="s">
        <v>796</v>
      </c>
      <c r="DK92" t="s">
        <v>796</v>
      </c>
      <c r="DL92" t="s">
        <v>796</v>
      </c>
      <c r="DM92" t="s">
        <v>796</v>
      </c>
      <c r="DN92" t="s">
        <v>796</v>
      </c>
      <c r="DO92" t="s">
        <v>796</v>
      </c>
      <c r="DP92" t="s">
        <v>796</v>
      </c>
      <c r="DQ92" t="s">
        <v>796</v>
      </c>
      <c r="DR92" t="s">
        <v>796</v>
      </c>
      <c r="DS92" t="s">
        <v>796</v>
      </c>
      <c r="DT92" t="s">
        <v>796</v>
      </c>
      <c r="DU92" t="s">
        <v>796</v>
      </c>
      <c r="DV92" t="s">
        <v>796</v>
      </c>
      <c r="DW92" t="s">
        <v>796</v>
      </c>
      <c r="DX92" t="s">
        <v>796</v>
      </c>
      <c r="DY92" t="s">
        <v>796</v>
      </c>
      <c r="DZ92" t="s">
        <v>796</v>
      </c>
      <c r="EA92" t="s">
        <v>796</v>
      </c>
      <c r="EB92" t="s">
        <v>796</v>
      </c>
      <c r="EC92" t="s">
        <v>796</v>
      </c>
      <c r="ED92" t="s">
        <v>796</v>
      </c>
      <c r="EE92" t="s">
        <v>796</v>
      </c>
      <c r="EF92" t="s">
        <v>796</v>
      </c>
      <c r="EG92" t="s">
        <v>796</v>
      </c>
      <c r="EH92" t="s">
        <v>796</v>
      </c>
      <c r="EI92" t="s">
        <v>796</v>
      </c>
      <c r="EJ92" t="s">
        <v>796</v>
      </c>
      <c r="EK92" t="s">
        <v>796</v>
      </c>
      <c r="EL92" t="s">
        <v>796</v>
      </c>
      <c r="EM92" t="s">
        <v>796</v>
      </c>
      <c r="EN92" t="s">
        <v>796</v>
      </c>
      <c r="EO92" t="s">
        <v>796</v>
      </c>
      <c r="EP92" t="s">
        <v>796</v>
      </c>
      <c r="EQ92" t="s">
        <v>796</v>
      </c>
      <c r="ER92" t="s">
        <v>796</v>
      </c>
      <c r="ES92" t="s">
        <v>796</v>
      </c>
      <c r="ET92" t="s">
        <v>796</v>
      </c>
      <c r="EU92" t="s">
        <v>796</v>
      </c>
      <c r="EV92" t="s">
        <v>796</v>
      </c>
      <c r="EW92" t="s">
        <v>796</v>
      </c>
      <c r="EX92" t="s">
        <v>796</v>
      </c>
      <c r="EY92" t="s">
        <v>796</v>
      </c>
      <c r="EZ92" t="s">
        <v>796</v>
      </c>
      <c r="FA92" t="s">
        <v>796</v>
      </c>
      <c r="FB92" t="s">
        <v>796</v>
      </c>
      <c r="FC92" t="s">
        <v>796</v>
      </c>
      <c r="FD92" t="s">
        <v>796</v>
      </c>
      <c r="FE92" t="s">
        <v>796</v>
      </c>
      <c r="FF92" t="s">
        <v>796</v>
      </c>
      <c r="FG92" t="s">
        <v>796</v>
      </c>
      <c r="FH92" t="s">
        <v>796</v>
      </c>
      <c r="FI92" t="s">
        <v>796</v>
      </c>
      <c r="FJ92" t="s">
        <v>796</v>
      </c>
      <c r="FK92" t="s">
        <v>796</v>
      </c>
      <c r="FL92" t="s">
        <v>796</v>
      </c>
      <c r="FM92" t="s">
        <v>796</v>
      </c>
      <c r="FN92" t="s">
        <v>796</v>
      </c>
      <c r="FO92" t="s">
        <v>796</v>
      </c>
      <c r="FP92" t="s">
        <v>796</v>
      </c>
      <c r="FQ92" t="s">
        <v>796</v>
      </c>
      <c r="FR92" t="s">
        <v>796</v>
      </c>
      <c r="FS92" t="s">
        <v>796</v>
      </c>
      <c r="FT92" t="s">
        <v>796</v>
      </c>
      <c r="FU92" t="s">
        <v>796</v>
      </c>
      <c r="FV92" t="s">
        <v>796</v>
      </c>
      <c r="FW92" t="s">
        <v>796</v>
      </c>
      <c r="FX92" t="s">
        <v>796</v>
      </c>
      <c r="FY92" t="s">
        <v>796</v>
      </c>
      <c r="FZ92" t="s">
        <v>796</v>
      </c>
      <c r="GA92" t="s">
        <v>796</v>
      </c>
      <c r="GB92" t="s">
        <v>796</v>
      </c>
      <c r="GC92" t="s">
        <v>796</v>
      </c>
      <c r="GD92" t="s">
        <v>796</v>
      </c>
      <c r="GE92" t="s">
        <v>796</v>
      </c>
      <c r="GF92" t="s">
        <v>796</v>
      </c>
      <c r="GG92" t="s">
        <v>796</v>
      </c>
      <c r="GH92" t="s">
        <v>796</v>
      </c>
      <c r="GI92" t="s">
        <v>796</v>
      </c>
      <c r="GJ92" t="s">
        <v>796</v>
      </c>
      <c r="GK92" t="s">
        <v>796</v>
      </c>
      <c r="GL92" t="s">
        <v>796</v>
      </c>
      <c r="GM92" t="s">
        <v>796</v>
      </c>
      <c r="GN92" t="s">
        <v>796</v>
      </c>
      <c r="GO92" t="s">
        <v>796</v>
      </c>
      <c r="GP92" t="s">
        <v>796</v>
      </c>
      <c r="GQ92" t="s">
        <v>796</v>
      </c>
      <c r="GR92" t="s">
        <v>796</v>
      </c>
      <c r="GS92" t="s">
        <v>796</v>
      </c>
      <c r="GT92" t="s">
        <v>796</v>
      </c>
      <c r="GU92" t="s">
        <v>796</v>
      </c>
      <c r="GV92" t="s">
        <v>796</v>
      </c>
      <c r="GW92" t="s">
        <v>796</v>
      </c>
      <c r="GX92" t="s">
        <v>796</v>
      </c>
      <c r="GY92" t="s">
        <v>796</v>
      </c>
      <c r="GZ92" t="s">
        <v>796</v>
      </c>
      <c r="HA92" t="s">
        <v>796</v>
      </c>
      <c r="HB92" t="s">
        <v>796</v>
      </c>
      <c r="HC92" t="s">
        <v>796</v>
      </c>
      <c r="HD92" t="s">
        <v>796</v>
      </c>
      <c r="HE92" t="s">
        <v>796</v>
      </c>
      <c r="HF92" t="s">
        <v>796</v>
      </c>
      <c r="HG92" t="s">
        <v>796</v>
      </c>
      <c r="HH92" t="s">
        <v>796</v>
      </c>
      <c r="HI92" t="s">
        <v>796</v>
      </c>
      <c r="HJ92" t="s">
        <v>796</v>
      </c>
      <c r="HK92" t="s">
        <v>796</v>
      </c>
      <c r="HL92" t="s">
        <v>796</v>
      </c>
      <c r="HM92" t="s">
        <v>796</v>
      </c>
      <c r="HN92" t="s">
        <v>796</v>
      </c>
      <c r="HO92" t="s">
        <v>796</v>
      </c>
      <c r="HP92" t="s">
        <v>796</v>
      </c>
      <c r="HQ92" t="s">
        <v>796</v>
      </c>
      <c r="HR92" t="s">
        <v>796</v>
      </c>
      <c r="HS92" t="s">
        <v>796</v>
      </c>
      <c r="HT92" t="s">
        <v>796</v>
      </c>
      <c r="HU92" t="s">
        <v>796</v>
      </c>
      <c r="HV92" t="s">
        <v>796</v>
      </c>
      <c r="HW92" t="s">
        <v>796</v>
      </c>
      <c r="HX92" t="s">
        <v>796</v>
      </c>
      <c r="HY92" t="s">
        <v>796</v>
      </c>
      <c r="HZ92" t="s">
        <v>796</v>
      </c>
      <c r="IA92" t="s">
        <v>796</v>
      </c>
      <c r="IB92" t="s">
        <v>796</v>
      </c>
      <c r="IC92" t="s">
        <v>796</v>
      </c>
      <c r="ID92" t="s">
        <v>796</v>
      </c>
      <c r="IE92" t="s">
        <v>796</v>
      </c>
      <c r="IF92" t="s">
        <v>796</v>
      </c>
      <c r="IG92" t="s">
        <v>796</v>
      </c>
      <c r="IH92" t="s">
        <v>796</v>
      </c>
      <c r="II92" t="s">
        <v>796</v>
      </c>
      <c r="IJ92" t="s">
        <v>796</v>
      </c>
      <c r="IK92" t="s">
        <v>796</v>
      </c>
      <c r="IL92" t="s">
        <v>796</v>
      </c>
      <c r="IM92" t="s">
        <v>796</v>
      </c>
      <c r="IN92" t="s">
        <v>796</v>
      </c>
      <c r="IO92" t="s">
        <v>796</v>
      </c>
      <c r="IP92" t="s">
        <v>796</v>
      </c>
      <c r="IQ92" t="s">
        <v>796</v>
      </c>
      <c r="IR92" t="s">
        <v>796</v>
      </c>
      <c r="IS92" t="s">
        <v>796</v>
      </c>
      <c r="IT92" t="s">
        <v>796</v>
      </c>
      <c r="IU92" t="s">
        <v>796</v>
      </c>
      <c r="IV92" t="s">
        <v>796</v>
      </c>
      <c r="IW92" t="s">
        <v>796</v>
      </c>
      <c r="IX92" t="s">
        <v>796</v>
      </c>
      <c r="IY92" t="s">
        <v>796</v>
      </c>
      <c r="IZ92" t="s">
        <v>796</v>
      </c>
      <c r="JA92" t="s">
        <v>796</v>
      </c>
      <c r="JB92" t="s">
        <v>796</v>
      </c>
      <c r="JC92" t="s">
        <v>796</v>
      </c>
      <c r="JD92" t="s">
        <v>796</v>
      </c>
      <c r="JE92" t="s">
        <v>796</v>
      </c>
      <c r="JF92" t="s">
        <v>796</v>
      </c>
      <c r="JG92" t="s">
        <v>796</v>
      </c>
      <c r="JH92" t="s">
        <v>796</v>
      </c>
      <c r="JI92" t="s">
        <v>796</v>
      </c>
      <c r="JJ92" t="s">
        <v>796</v>
      </c>
      <c r="JK92" t="s">
        <v>796</v>
      </c>
      <c r="JL92" t="s">
        <v>796</v>
      </c>
      <c r="JM92" t="s">
        <v>796</v>
      </c>
      <c r="JN92" t="s">
        <v>796</v>
      </c>
      <c r="JO92" t="s">
        <v>796</v>
      </c>
      <c r="JP92" t="s">
        <v>796</v>
      </c>
      <c r="JQ92" t="s">
        <v>796</v>
      </c>
      <c r="JR92" t="s">
        <v>796</v>
      </c>
      <c r="JS92" t="s">
        <v>796</v>
      </c>
      <c r="JT92" t="s">
        <v>796</v>
      </c>
      <c r="JU92" t="s">
        <v>796</v>
      </c>
      <c r="JV92" t="s">
        <v>796</v>
      </c>
      <c r="JW92" t="s">
        <v>796</v>
      </c>
      <c r="JX92" t="s">
        <v>796</v>
      </c>
      <c r="JY92" t="s">
        <v>796</v>
      </c>
      <c r="JZ92" t="s">
        <v>796</v>
      </c>
      <c r="KA92" t="s">
        <v>796</v>
      </c>
      <c r="KB92" t="s">
        <v>796</v>
      </c>
      <c r="KC92" t="s">
        <v>796</v>
      </c>
      <c r="KD92" t="s">
        <v>796</v>
      </c>
      <c r="KE92" t="s">
        <v>796</v>
      </c>
      <c r="KF92" t="s">
        <v>796</v>
      </c>
    </row>
    <row r="93" spans="1:292" x14ac:dyDescent="0.2">
      <c r="A93" t="s">
        <v>519</v>
      </c>
      <c r="B93" t="s">
        <v>61</v>
      </c>
      <c r="C93" t="s">
        <v>4</v>
      </c>
      <c r="D93" t="s">
        <v>19</v>
      </c>
      <c r="E93" s="30">
        <v>45</v>
      </c>
      <c r="F93" t="s">
        <v>20</v>
      </c>
      <c r="G93" t="s">
        <v>10</v>
      </c>
      <c r="H93" t="s">
        <v>56</v>
      </c>
      <c r="I93" t="s">
        <v>36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5</v>
      </c>
      <c r="R93" t="s">
        <v>5</v>
      </c>
      <c r="S93" t="s">
        <v>4</v>
      </c>
      <c r="T93" t="s">
        <v>3</v>
      </c>
      <c r="U93" t="s">
        <v>4</v>
      </c>
      <c r="V93" t="s">
        <v>5</v>
      </c>
      <c r="W93" t="s">
        <v>17</v>
      </c>
      <c r="X93" t="s">
        <v>2</v>
      </c>
      <c r="Y93" t="s">
        <v>5</v>
      </c>
      <c r="Z93" t="s">
        <v>6</v>
      </c>
      <c r="AA93" t="s">
        <v>4</v>
      </c>
      <c r="AB93" t="s">
        <v>4</v>
      </c>
      <c r="AC93" t="s">
        <v>4</v>
      </c>
      <c r="AD93" t="s">
        <v>4</v>
      </c>
      <c r="AE93" t="s">
        <v>4</v>
      </c>
      <c r="AF93" t="s">
        <v>4</v>
      </c>
      <c r="AG93" t="s">
        <v>4</v>
      </c>
      <c r="AH93" t="s">
        <v>5</v>
      </c>
      <c r="AI93" t="s">
        <v>4</v>
      </c>
      <c r="AJ93" t="s">
        <v>4</v>
      </c>
      <c r="AK93" t="s">
        <v>4</v>
      </c>
      <c r="AL93" t="s">
        <v>5</v>
      </c>
      <c r="AM93" t="s">
        <v>4</v>
      </c>
      <c r="AN93" t="s">
        <v>4</v>
      </c>
      <c r="AO93" t="s">
        <v>4</v>
      </c>
      <c r="AP93" t="s">
        <v>4</v>
      </c>
      <c r="AQ93" t="s">
        <v>4</v>
      </c>
      <c r="AR93" t="s">
        <v>4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  <c r="AY93" t="s">
        <v>2</v>
      </c>
      <c r="AZ93" t="s">
        <v>2</v>
      </c>
      <c r="BA93" t="s">
        <v>2</v>
      </c>
      <c r="BB93" t="s">
        <v>2</v>
      </c>
      <c r="BC93" t="s">
        <v>2</v>
      </c>
      <c r="BD93" t="s">
        <v>2</v>
      </c>
      <c r="BE93" t="s">
        <v>2</v>
      </c>
      <c r="BF93" t="s">
        <v>2</v>
      </c>
      <c r="BG93" t="s">
        <v>2</v>
      </c>
      <c r="BH93" t="s">
        <v>2</v>
      </c>
      <c r="BI93" t="s">
        <v>2</v>
      </c>
      <c r="BJ93" t="s">
        <v>2</v>
      </c>
      <c r="BK93" t="s">
        <v>2</v>
      </c>
      <c r="BL93" t="s">
        <v>2</v>
      </c>
      <c r="BM93" t="s">
        <v>2</v>
      </c>
      <c r="BN93" t="s">
        <v>2</v>
      </c>
      <c r="BO93" t="s">
        <v>2</v>
      </c>
      <c r="BP93" t="s">
        <v>2</v>
      </c>
      <c r="BQ93" t="s">
        <v>5</v>
      </c>
      <c r="BR93" t="s">
        <v>5</v>
      </c>
      <c r="BS93" t="s">
        <v>5</v>
      </c>
      <c r="BT93" t="s">
        <v>4</v>
      </c>
      <c r="BU93" t="s">
        <v>4</v>
      </c>
      <c r="BV93" t="s">
        <v>4</v>
      </c>
      <c r="BW93" t="s">
        <v>5</v>
      </c>
      <c r="BX93" t="s">
        <v>4</v>
      </c>
      <c r="BY93" t="s">
        <v>4</v>
      </c>
      <c r="BZ93" t="s">
        <v>4</v>
      </c>
      <c r="CA93" t="s">
        <v>5</v>
      </c>
      <c r="CB93" t="s">
        <v>2</v>
      </c>
      <c r="CC93" t="s">
        <v>2</v>
      </c>
      <c r="CD93" t="s">
        <v>2</v>
      </c>
      <c r="CE93" t="s">
        <v>2</v>
      </c>
      <c r="CF93" t="s">
        <v>2</v>
      </c>
      <c r="CG93" t="s">
        <v>2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796</v>
      </c>
      <c r="CV93" t="s">
        <v>796</v>
      </c>
      <c r="CW93" t="s">
        <v>796</v>
      </c>
      <c r="CX93" t="s">
        <v>796</v>
      </c>
      <c r="CY93" t="s">
        <v>796</v>
      </c>
      <c r="CZ93" t="s">
        <v>796</v>
      </c>
      <c r="DA93" t="s">
        <v>796</v>
      </c>
      <c r="DB93" t="s">
        <v>796</v>
      </c>
      <c r="DC93" t="s">
        <v>796</v>
      </c>
      <c r="DD93" t="s">
        <v>796</v>
      </c>
      <c r="DE93" t="s">
        <v>796</v>
      </c>
      <c r="DF93" t="s">
        <v>796</v>
      </c>
      <c r="DG93" t="s">
        <v>796</v>
      </c>
      <c r="DH93" t="s">
        <v>796</v>
      </c>
      <c r="DI93" t="s">
        <v>796</v>
      </c>
      <c r="DJ93" t="s">
        <v>796</v>
      </c>
      <c r="DK93" t="s">
        <v>796</v>
      </c>
      <c r="DL93" t="s">
        <v>796</v>
      </c>
      <c r="DM93" t="s">
        <v>796</v>
      </c>
      <c r="DN93" t="s">
        <v>796</v>
      </c>
      <c r="DO93" t="s">
        <v>796</v>
      </c>
      <c r="DP93" t="s">
        <v>796</v>
      </c>
      <c r="DQ93" t="s">
        <v>796</v>
      </c>
      <c r="DR93" t="s">
        <v>796</v>
      </c>
      <c r="DS93" t="s">
        <v>796</v>
      </c>
      <c r="DT93" t="s">
        <v>796</v>
      </c>
      <c r="DU93" t="s">
        <v>796</v>
      </c>
      <c r="DV93" t="s">
        <v>796</v>
      </c>
      <c r="DW93" t="s">
        <v>796</v>
      </c>
      <c r="DX93" t="s">
        <v>796</v>
      </c>
      <c r="DY93" t="s">
        <v>796</v>
      </c>
      <c r="DZ93" t="s">
        <v>796</v>
      </c>
      <c r="EA93" t="s">
        <v>796</v>
      </c>
      <c r="EB93" t="s">
        <v>796</v>
      </c>
      <c r="EC93" t="s">
        <v>796</v>
      </c>
      <c r="ED93" t="s">
        <v>796</v>
      </c>
      <c r="EE93" t="s">
        <v>796</v>
      </c>
      <c r="EF93" t="s">
        <v>796</v>
      </c>
      <c r="EG93" t="s">
        <v>796</v>
      </c>
      <c r="EH93" t="s">
        <v>796</v>
      </c>
      <c r="EI93" t="s">
        <v>796</v>
      </c>
      <c r="EJ93" t="s">
        <v>796</v>
      </c>
      <c r="EK93" t="s">
        <v>796</v>
      </c>
      <c r="EL93" t="s">
        <v>796</v>
      </c>
      <c r="EM93" t="s">
        <v>796</v>
      </c>
      <c r="EN93" t="s">
        <v>796</v>
      </c>
      <c r="EO93" t="s">
        <v>796</v>
      </c>
      <c r="EP93" t="s">
        <v>796</v>
      </c>
      <c r="EQ93" t="s">
        <v>796</v>
      </c>
      <c r="ER93" t="s">
        <v>796</v>
      </c>
      <c r="ES93" t="s">
        <v>796</v>
      </c>
      <c r="ET93" t="s">
        <v>796</v>
      </c>
      <c r="EU93" t="s">
        <v>796</v>
      </c>
      <c r="EV93" t="s">
        <v>796</v>
      </c>
      <c r="EW93" t="s">
        <v>796</v>
      </c>
      <c r="EX93" t="s">
        <v>796</v>
      </c>
      <c r="EY93" t="s">
        <v>796</v>
      </c>
      <c r="EZ93" t="s">
        <v>796</v>
      </c>
      <c r="FA93" t="s">
        <v>796</v>
      </c>
      <c r="FB93" t="s">
        <v>796</v>
      </c>
      <c r="FC93" t="s">
        <v>796</v>
      </c>
      <c r="FD93" t="s">
        <v>796</v>
      </c>
      <c r="FE93" t="s">
        <v>796</v>
      </c>
      <c r="FF93" t="s">
        <v>796</v>
      </c>
      <c r="FG93" t="s">
        <v>796</v>
      </c>
      <c r="FH93" t="s">
        <v>796</v>
      </c>
      <c r="FI93" t="s">
        <v>796</v>
      </c>
      <c r="FJ93" t="s">
        <v>796</v>
      </c>
      <c r="FK93" t="s">
        <v>796</v>
      </c>
      <c r="FL93" t="s">
        <v>796</v>
      </c>
      <c r="FM93" t="s">
        <v>796</v>
      </c>
      <c r="FN93" t="s">
        <v>796</v>
      </c>
      <c r="FO93" t="s">
        <v>796</v>
      </c>
      <c r="FP93" t="s">
        <v>796</v>
      </c>
      <c r="FQ93" t="s">
        <v>796</v>
      </c>
      <c r="FR93" t="s">
        <v>796</v>
      </c>
      <c r="FS93" t="s">
        <v>796</v>
      </c>
      <c r="FT93" t="s">
        <v>796</v>
      </c>
      <c r="FU93" t="s">
        <v>796</v>
      </c>
      <c r="FV93" t="s">
        <v>796</v>
      </c>
      <c r="FW93" t="s">
        <v>796</v>
      </c>
      <c r="FX93" t="s">
        <v>796</v>
      </c>
      <c r="FY93" t="s">
        <v>796</v>
      </c>
      <c r="FZ93" t="s">
        <v>796</v>
      </c>
      <c r="GA93" t="s">
        <v>796</v>
      </c>
      <c r="GB93" t="s">
        <v>796</v>
      </c>
      <c r="GC93" t="s">
        <v>796</v>
      </c>
      <c r="GD93" t="s">
        <v>796</v>
      </c>
      <c r="GE93" t="s">
        <v>796</v>
      </c>
      <c r="GF93" t="s">
        <v>796</v>
      </c>
      <c r="GG93" t="s">
        <v>796</v>
      </c>
      <c r="GH93" t="s">
        <v>796</v>
      </c>
      <c r="GI93" t="s">
        <v>796</v>
      </c>
      <c r="GJ93" t="s">
        <v>796</v>
      </c>
      <c r="GK93" t="s">
        <v>796</v>
      </c>
      <c r="GL93" t="s">
        <v>796</v>
      </c>
      <c r="GM93" t="s">
        <v>796</v>
      </c>
      <c r="GN93" t="s">
        <v>796</v>
      </c>
      <c r="GO93" t="s">
        <v>796</v>
      </c>
      <c r="GP93" t="s">
        <v>796</v>
      </c>
      <c r="GQ93" t="s">
        <v>796</v>
      </c>
      <c r="GR93" t="s">
        <v>796</v>
      </c>
      <c r="GS93" t="s">
        <v>796</v>
      </c>
      <c r="GT93" t="s">
        <v>796</v>
      </c>
      <c r="GU93" t="s">
        <v>796</v>
      </c>
      <c r="GV93" t="s">
        <v>796</v>
      </c>
      <c r="GW93" t="s">
        <v>796</v>
      </c>
      <c r="GX93" t="s">
        <v>796</v>
      </c>
      <c r="GY93" t="s">
        <v>796</v>
      </c>
      <c r="GZ93" t="s">
        <v>796</v>
      </c>
      <c r="HA93" t="s">
        <v>796</v>
      </c>
      <c r="HB93" t="s">
        <v>796</v>
      </c>
      <c r="HC93" t="s">
        <v>796</v>
      </c>
      <c r="HD93" t="s">
        <v>796</v>
      </c>
      <c r="HE93" t="s">
        <v>796</v>
      </c>
      <c r="HF93" t="s">
        <v>796</v>
      </c>
      <c r="HG93" t="s">
        <v>796</v>
      </c>
      <c r="HH93" t="s">
        <v>796</v>
      </c>
      <c r="HI93" t="s">
        <v>796</v>
      </c>
      <c r="HJ93" t="s">
        <v>796</v>
      </c>
      <c r="HK93" t="s">
        <v>796</v>
      </c>
      <c r="HL93" t="s">
        <v>796</v>
      </c>
      <c r="HM93" t="s">
        <v>796</v>
      </c>
      <c r="HN93" t="s">
        <v>796</v>
      </c>
      <c r="HO93" t="s">
        <v>796</v>
      </c>
      <c r="HP93" t="s">
        <v>796</v>
      </c>
      <c r="HQ93" t="s">
        <v>796</v>
      </c>
      <c r="HR93" t="s">
        <v>796</v>
      </c>
      <c r="HS93" t="s">
        <v>796</v>
      </c>
      <c r="HT93" t="s">
        <v>796</v>
      </c>
      <c r="HU93" t="s">
        <v>796</v>
      </c>
      <c r="HV93" t="s">
        <v>796</v>
      </c>
      <c r="HW93" t="s">
        <v>796</v>
      </c>
      <c r="HX93" t="s">
        <v>796</v>
      </c>
      <c r="HY93" t="s">
        <v>796</v>
      </c>
      <c r="HZ93" t="s">
        <v>796</v>
      </c>
      <c r="IA93" t="s">
        <v>796</v>
      </c>
      <c r="IB93" t="s">
        <v>796</v>
      </c>
      <c r="IC93" t="s">
        <v>796</v>
      </c>
      <c r="ID93" t="s">
        <v>796</v>
      </c>
      <c r="IE93" t="s">
        <v>796</v>
      </c>
      <c r="IF93" t="s">
        <v>796</v>
      </c>
      <c r="IG93" t="s">
        <v>796</v>
      </c>
      <c r="IH93" t="s">
        <v>796</v>
      </c>
      <c r="II93" t="s">
        <v>796</v>
      </c>
      <c r="IJ93" t="s">
        <v>796</v>
      </c>
      <c r="IK93" t="s">
        <v>796</v>
      </c>
      <c r="IL93" t="s">
        <v>796</v>
      </c>
      <c r="IM93" t="s">
        <v>796</v>
      </c>
      <c r="IN93" t="s">
        <v>796</v>
      </c>
      <c r="IO93" t="s">
        <v>796</v>
      </c>
      <c r="IP93" t="s">
        <v>796</v>
      </c>
      <c r="IQ93" t="s">
        <v>796</v>
      </c>
      <c r="IR93" t="s">
        <v>796</v>
      </c>
      <c r="IS93" t="s">
        <v>796</v>
      </c>
      <c r="IT93" t="s">
        <v>796</v>
      </c>
      <c r="IU93" t="s">
        <v>796</v>
      </c>
      <c r="IV93" t="s">
        <v>796</v>
      </c>
      <c r="IW93" t="s">
        <v>796</v>
      </c>
      <c r="IX93" t="s">
        <v>796</v>
      </c>
      <c r="IY93" t="s">
        <v>796</v>
      </c>
      <c r="IZ93" t="s">
        <v>796</v>
      </c>
      <c r="JA93" t="s">
        <v>796</v>
      </c>
      <c r="JB93" t="s">
        <v>796</v>
      </c>
      <c r="JC93" t="s">
        <v>796</v>
      </c>
      <c r="JD93" t="s">
        <v>796</v>
      </c>
      <c r="JE93" t="s">
        <v>796</v>
      </c>
      <c r="JF93" t="s">
        <v>796</v>
      </c>
      <c r="JG93" t="s">
        <v>796</v>
      </c>
      <c r="JH93" t="s">
        <v>796</v>
      </c>
      <c r="JI93" t="s">
        <v>796</v>
      </c>
      <c r="JJ93" t="s">
        <v>796</v>
      </c>
      <c r="JK93" t="s">
        <v>796</v>
      </c>
      <c r="JL93" t="s">
        <v>796</v>
      </c>
      <c r="JM93" t="s">
        <v>796</v>
      </c>
      <c r="JN93" t="s">
        <v>796</v>
      </c>
      <c r="JO93" t="s">
        <v>796</v>
      </c>
      <c r="JP93" t="s">
        <v>796</v>
      </c>
      <c r="JQ93" t="s">
        <v>796</v>
      </c>
      <c r="JR93" t="s">
        <v>796</v>
      </c>
      <c r="JS93" t="s">
        <v>796</v>
      </c>
      <c r="JT93" t="s">
        <v>796</v>
      </c>
      <c r="JU93" t="s">
        <v>796</v>
      </c>
      <c r="JV93" t="s">
        <v>796</v>
      </c>
      <c r="JW93" t="s">
        <v>796</v>
      </c>
      <c r="JX93" t="s">
        <v>796</v>
      </c>
      <c r="JY93" t="s">
        <v>796</v>
      </c>
      <c r="JZ93" t="s">
        <v>796</v>
      </c>
      <c r="KA93" t="s">
        <v>796</v>
      </c>
      <c r="KB93" t="s">
        <v>796</v>
      </c>
      <c r="KC93" t="s">
        <v>796</v>
      </c>
      <c r="KD93" t="s">
        <v>796</v>
      </c>
      <c r="KE93" t="s">
        <v>796</v>
      </c>
      <c r="KF93" t="s">
        <v>796</v>
      </c>
    </row>
    <row r="94" spans="1:292" x14ac:dyDescent="0.2">
      <c r="A94" t="s">
        <v>518</v>
      </c>
      <c r="B94" t="s">
        <v>61</v>
      </c>
      <c r="C94" t="s">
        <v>4</v>
      </c>
      <c r="D94" t="s">
        <v>19</v>
      </c>
      <c r="E94" s="30">
        <v>54</v>
      </c>
      <c r="F94" t="s">
        <v>20</v>
      </c>
      <c r="G94" t="s">
        <v>10</v>
      </c>
      <c r="H94" t="s">
        <v>56</v>
      </c>
      <c r="I94" t="s">
        <v>36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5</v>
      </c>
      <c r="R94" t="s">
        <v>5</v>
      </c>
      <c r="S94" t="s">
        <v>4</v>
      </c>
      <c r="T94" t="s">
        <v>3</v>
      </c>
      <c r="U94" t="s">
        <v>4</v>
      </c>
      <c r="V94" t="s">
        <v>5</v>
      </c>
      <c r="W94" t="s">
        <v>77</v>
      </c>
      <c r="X94" t="s">
        <v>27</v>
      </c>
      <c r="Y94" t="s">
        <v>5</v>
      </c>
      <c r="Z94" t="s">
        <v>6</v>
      </c>
      <c r="AA94" t="s">
        <v>4</v>
      </c>
      <c r="AB94" t="s">
        <v>4</v>
      </c>
      <c r="AC94" t="s">
        <v>4</v>
      </c>
      <c r="AD94" t="s">
        <v>4</v>
      </c>
      <c r="AE94" t="s">
        <v>4</v>
      </c>
      <c r="AF94" t="s">
        <v>4</v>
      </c>
      <c r="AG94" t="s">
        <v>4</v>
      </c>
      <c r="AH94" t="s">
        <v>5</v>
      </c>
      <c r="AI94" t="s">
        <v>4</v>
      </c>
      <c r="AJ94" t="s">
        <v>4</v>
      </c>
      <c r="AK94" t="s">
        <v>4</v>
      </c>
      <c r="AL94" t="s">
        <v>5</v>
      </c>
      <c r="AM94" t="s">
        <v>4</v>
      </c>
      <c r="AN94" t="s">
        <v>4</v>
      </c>
      <c r="AO94" t="s">
        <v>4</v>
      </c>
      <c r="AP94" t="s">
        <v>4</v>
      </c>
      <c r="AQ94" t="s">
        <v>4</v>
      </c>
      <c r="AR94" t="s">
        <v>4</v>
      </c>
      <c r="AS94" t="s">
        <v>2</v>
      </c>
      <c r="AT94" t="s">
        <v>2</v>
      </c>
      <c r="AU94" t="s">
        <v>2</v>
      </c>
      <c r="AV94" t="s">
        <v>2</v>
      </c>
      <c r="AW94" t="s">
        <v>2</v>
      </c>
      <c r="AX94" t="s">
        <v>2</v>
      </c>
      <c r="AY94" t="s">
        <v>2</v>
      </c>
      <c r="AZ94" t="s">
        <v>2</v>
      </c>
      <c r="BA94" t="s">
        <v>2</v>
      </c>
      <c r="BB94" t="s">
        <v>2</v>
      </c>
      <c r="BC94" t="s">
        <v>2</v>
      </c>
      <c r="BD94" t="s">
        <v>2</v>
      </c>
      <c r="BE94" t="s">
        <v>2</v>
      </c>
      <c r="BF94" t="s">
        <v>2</v>
      </c>
      <c r="BG94" t="s">
        <v>2</v>
      </c>
      <c r="BH94" t="s">
        <v>2</v>
      </c>
      <c r="BI94" t="s">
        <v>2</v>
      </c>
      <c r="BJ94" t="s">
        <v>2</v>
      </c>
      <c r="BK94" t="s">
        <v>2</v>
      </c>
      <c r="BL94" t="s">
        <v>2</v>
      </c>
      <c r="BM94" t="s">
        <v>2</v>
      </c>
      <c r="BN94" t="s">
        <v>2</v>
      </c>
      <c r="BO94" t="s">
        <v>2</v>
      </c>
      <c r="BP94" t="s">
        <v>2</v>
      </c>
      <c r="BQ94" t="s">
        <v>5</v>
      </c>
      <c r="BR94" t="s">
        <v>4</v>
      </c>
      <c r="BS94" t="s">
        <v>4</v>
      </c>
      <c r="BT94" t="s">
        <v>4</v>
      </c>
      <c r="BU94" t="s">
        <v>4</v>
      </c>
      <c r="BV94" t="s">
        <v>4</v>
      </c>
      <c r="BW94" t="s">
        <v>4</v>
      </c>
      <c r="BX94" t="s">
        <v>4</v>
      </c>
      <c r="BY94" t="s">
        <v>4</v>
      </c>
      <c r="BZ94" t="s">
        <v>4</v>
      </c>
      <c r="CA94" t="s">
        <v>4</v>
      </c>
      <c r="CB94" t="s">
        <v>2</v>
      </c>
      <c r="CC94" t="s">
        <v>2</v>
      </c>
      <c r="CD94" t="s">
        <v>2</v>
      </c>
      <c r="CE94" t="s">
        <v>2</v>
      </c>
      <c r="CF94" t="s">
        <v>2</v>
      </c>
      <c r="CG94" t="s">
        <v>2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796</v>
      </c>
      <c r="CV94" t="s">
        <v>796</v>
      </c>
      <c r="CW94" t="s">
        <v>796</v>
      </c>
      <c r="CX94" t="s">
        <v>796</v>
      </c>
      <c r="CY94" t="s">
        <v>796</v>
      </c>
      <c r="CZ94" t="s">
        <v>796</v>
      </c>
      <c r="DA94" t="s">
        <v>796</v>
      </c>
      <c r="DB94" t="s">
        <v>796</v>
      </c>
      <c r="DC94" t="s">
        <v>796</v>
      </c>
      <c r="DD94" t="s">
        <v>796</v>
      </c>
      <c r="DE94" t="s">
        <v>796</v>
      </c>
      <c r="DF94" t="s">
        <v>796</v>
      </c>
      <c r="DG94" t="s">
        <v>796</v>
      </c>
      <c r="DH94" t="s">
        <v>796</v>
      </c>
      <c r="DI94" t="s">
        <v>796</v>
      </c>
      <c r="DJ94" t="s">
        <v>796</v>
      </c>
      <c r="DK94" t="s">
        <v>796</v>
      </c>
      <c r="DL94" t="s">
        <v>796</v>
      </c>
      <c r="DM94" t="s">
        <v>796</v>
      </c>
      <c r="DN94" t="s">
        <v>796</v>
      </c>
      <c r="DO94" t="s">
        <v>796</v>
      </c>
      <c r="DP94" t="s">
        <v>796</v>
      </c>
      <c r="DQ94" t="s">
        <v>796</v>
      </c>
      <c r="DR94" t="s">
        <v>796</v>
      </c>
      <c r="DS94" t="s">
        <v>796</v>
      </c>
      <c r="DT94" t="s">
        <v>796</v>
      </c>
      <c r="DU94" t="s">
        <v>796</v>
      </c>
      <c r="DV94" t="s">
        <v>796</v>
      </c>
      <c r="DW94" t="s">
        <v>796</v>
      </c>
      <c r="DX94" t="s">
        <v>796</v>
      </c>
      <c r="DY94" t="s">
        <v>796</v>
      </c>
      <c r="DZ94" t="s">
        <v>796</v>
      </c>
      <c r="EA94" t="s">
        <v>796</v>
      </c>
      <c r="EB94" t="s">
        <v>796</v>
      </c>
      <c r="EC94" t="s">
        <v>796</v>
      </c>
      <c r="ED94" t="s">
        <v>796</v>
      </c>
      <c r="EE94" t="s">
        <v>796</v>
      </c>
      <c r="EF94" t="s">
        <v>796</v>
      </c>
      <c r="EG94" t="s">
        <v>796</v>
      </c>
      <c r="EH94" t="s">
        <v>796</v>
      </c>
      <c r="EI94" t="s">
        <v>796</v>
      </c>
      <c r="EJ94" t="s">
        <v>796</v>
      </c>
      <c r="EK94" t="s">
        <v>796</v>
      </c>
      <c r="EL94" t="s">
        <v>796</v>
      </c>
      <c r="EM94" t="s">
        <v>796</v>
      </c>
      <c r="EN94" t="s">
        <v>796</v>
      </c>
      <c r="EO94" t="s">
        <v>796</v>
      </c>
      <c r="EP94" t="s">
        <v>796</v>
      </c>
      <c r="EQ94" t="s">
        <v>796</v>
      </c>
      <c r="ER94" t="s">
        <v>796</v>
      </c>
      <c r="ES94" t="s">
        <v>796</v>
      </c>
      <c r="ET94" t="s">
        <v>796</v>
      </c>
      <c r="EU94" t="s">
        <v>796</v>
      </c>
      <c r="EV94" t="s">
        <v>796</v>
      </c>
      <c r="EW94" t="s">
        <v>796</v>
      </c>
      <c r="EX94" t="s">
        <v>796</v>
      </c>
      <c r="EY94" t="s">
        <v>796</v>
      </c>
      <c r="EZ94" t="s">
        <v>796</v>
      </c>
      <c r="FA94" t="s">
        <v>796</v>
      </c>
      <c r="FB94" t="s">
        <v>796</v>
      </c>
      <c r="FC94" t="s">
        <v>796</v>
      </c>
      <c r="FD94" t="s">
        <v>796</v>
      </c>
      <c r="FE94" t="s">
        <v>796</v>
      </c>
      <c r="FF94" t="s">
        <v>796</v>
      </c>
      <c r="FG94" t="s">
        <v>796</v>
      </c>
      <c r="FH94" t="s">
        <v>796</v>
      </c>
      <c r="FI94" t="s">
        <v>796</v>
      </c>
      <c r="FJ94" t="s">
        <v>796</v>
      </c>
      <c r="FK94" t="s">
        <v>796</v>
      </c>
      <c r="FL94" t="s">
        <v>796</v>
      </c>
      <c r="FM94" t="s">
        <v>796</v>
      </c>
      <c r="FN94" t="s">
        <v>796</v>
      </c>
      <c r="FO94" t="s">
        <v>796</v>
      </c>
      <c r="FP94" t="s">
        <v>796</v>
      </c>
      <c r="FQ94" t="s">
        <v>796</v>
      </c>
      <c r="FR94" t="s">
        <v>796</v>
      </c>
      <c r="FS94" t="s">
        <v>796</v>
      </c>
      <c r="FT94" t="s">
        <v>796</v>
      </c>
      <c r="FU94" t="s">
        <v>796</v>
      </c>
      <c r="FV94" t="s">
        <v>796</v>
      </c>
      <c r="FW94" t="s">
        <v>796</v>
      </c>
      <c r="FX94" t="s">
        <v>796</v>
      </c>
      <c r="FY94" t="s">
        <v>796</v>
      </c>
      <c r="FZ94" t="s">
        <v>796</v>
      </c>
      <c r="GA94" t="s">
        <v>796</v>
      </c>
      <c r="GB94" t="s">
        <v>796</v>
      </c>
      <c r="GC94" t="s">
        <v>796</v>
      </c>
      <c r="GD94" t="s">
        <v>796</v>
      </c>
      <c r="GE94" t="s">
        <v>796</v>
      </c>
      <c r="GF94" t="s">
        <v>796</v>
      </c>
      <c r="GG94" t="s">
        <v>796</v>
      </c>
      <c r="GH94" t="s">
        <v>796</v>
      </c>
      <c r="GI94" t="s">
        <v>796</v>
      </c>
      <c r="GJ94" t="s">
        <v>796</v>
      </c>
      <c r="GK94" t="s">
        <v>796</v>
      </c>
      <c r="GL94" t="s">
        <v>796</v>
      </c>
      <c r="GM94" t="s">
        <v>796</v>
      </c>
      <c r="GN94" t="s">
        <v>796</v>
      </c>
      <c r="GO94" t="s">
        <v>796</v>
      </c>
      <c r="GP94" t="s">
        <v>796</v>
      </c>
      <c r="GQ94" t="s">
        <v>796</v>
      </c>
      <c r="GR94" t="s">
        <v>796</v>
      </c>
      <c r="GS94" t="s">
        <v>796</v>
      </c>
      <c r="GT94" t="s">
        <v>796</v>
      </c>
      <c r="GU94" t="s">
        <v>796</v>
      </c>
      <c r="GV94" t="s">
        <v>796</v>
      </c>
      <c r="GW94" t="s">
        <v>796</v>
      </c>
      <c r="GX94" t="s">
        <v>796</v>
      </c>
      <c r="GY94" t="s">
        <v>796</v>
      </c>
      <c r="GZ94" t="s">
        <v>796</v>
      </c>
      <c r="HA94" t="s">
        <v>796</v>
      </c>
      <c r="HB94" t="s">
        <v>796</v>
      </c>
      <c r="HC94" t="s">
        <v>796</v>
      </c>
      <c r="HD94" t="s">
        <v>796</v>
      </c>
      <c r="HE94" t="s">
        <v>796</v>
      </c>
      <c r="HF94" t="s">
        <v>796</v>
      </c>
      <c r="HG94" t="s">
        <v>796</v>
      </c>
      <c r="HH94" t="s">
        <v>796</v>
      </c>
      <c r="HI94" t="s">
        <v>796</v>
      </c>
      <c r="HJ94" t="s">
        <v>796</v>
      </c>
      <c r="HK94" t="s">
        <v>796</v>
      </c>
      <c r="HL94" t="s">
        <v>796</v>
      </c>
      <c r="HM94" t="s">
        <v>796</v>
      </c>
      <c r="HN94" t="s">
        <v>796</v>
      </c>
      <c r="HO94" t="s">
        <v>796</v>
      </c>
      <c r="HP94" t="s">
        <v>796</v>
      </c>
      <c r="HQ94" t="s">
        <v>796</v>
      </c>
      <c r="HR94" t="s">
        <v>796</v>
      </c>
      <c r="HS94" t="s">
        <v>796</v>
      </c>
      <c r="HT94" t="s">
        <v>796</v>
      </c>
      <c r="HU94" t="s">
        <v>796</v>
      </c>
      <c r="HV94" t="s">
        <v>796</v>
      </c>
      <c r="HW94" t="s">
        <v>796</v>
      </c>
      <c r="HX94" t="s">
        <v>796</v>
      </c>
      <c r="HY94" t="s">
        <v>796</v>
      </c>
      <c r="HZ94" t="s">
        <v>796</v>
      </c>
      <c r="IA94" t="s">
        <v>796</v>
      </c>
      <c r="IB94" t="s">
        <v>796</v>
      </c>
      <c r="IC94" t="s">
        <v>796</v>
      </c>
      <c r="ID94" t="s">
        <v>796</v>
      </c>
      <c r="IE94" t="s">
        <v>796</v>
      </c>
      <c r="IF94" t="s">
        <v>796</v>
      </c>
      <c r="IG94" t="s">
        <v>796</v>
      </c>
      <c r="IH94" t="s">
        <v>796</v>
      </c>
      <c r="II94" t="s">
        <v>796</v>
      </c>
      <c r="IJ94" t="s">
        <v>796</v>
      </c>
      <c r="IK94" t="s">
        <v>796</v>
      </c>
      <c r="IL94" t="s">
        <v>796</v>
      </c>
      <c r="IM94" t="s">
        <v>796</v>
      </c>
      <c r="IN94" t="s">
        <v>796</v>
      </c>
      <c r="IO94" t="s">
        <v>796</v>
      </c>
      <c r="IP94" t="s">
        <v>796</v>
      </c>
      <c r="IQ94" t="s">
        <v>796</v>
      </c>
      <c r="IR94" t="s">
        <v>796</v>
      </c>
      <c r="IS94" t="s">
        <v>796</v>
      </c>
      <c r="IT94" t="s">
        <v>796</v>
      </c>
      <c r="IU94" t="s">
        <v>796</v>
      </c>
      <c r="IV94" t="s">
        <v>796</v>
      </c>
      <c r="IW94" t="s">
        <v>796</v>
      </c>
      <c r="IX94" t="s">
        <v>796</v>
      </c>
      <c r="IY94" t="s">
        <v>796</v>
      </c>
      <c r="IZ94" t="s">
        <v>796</v>
      </c>
      <c r="JA94" t="s">
        <v>796</v>
      </c>
      <c r="JB94" t="s">
        <v>796</v>
      </c>
      <c r="JC94" t="s">
        <v>796</v>
      </c>
      <c r="JD94" t="s">
        <v>796</v>
      </c>
      <c r="JE94" t="s">
        <v>796</v>
      </c>
      <c r="JF94" t="s">
        <v>796</v>
      </c>
      <c r="JG94" t="s">
        <v>796</v>
      </c>
      <c r="JH94" t="s">
        <v>796</v>
      </c>
      <c r="JI94" t="s">
        <v>796</v>
      </c>
      <c r="JJ94" t="s">
        <v>796</v>
      </c>
      <c r="JK94" t="s">
        <v>796</v>
      </c>
      <c r="JL94" t="s">
        <v>796</v>
      </c>
      <c r="JM94" t="s">
        <v>796</v>
      </c>
      <c r="JN94" t="s">
        <v>796</v>
      </c>
      <c r="JO94" t="s">
        <v>796</v>
      </c>
      <c r="JP94" t="s">
        <v>796</v>
      </c>
      <c r="JQ94" t="s">
        <v>796</v>
      </c>
      <c r="JR94" t="s">
        <v>796</v>
      </c>
      <c r="JS94" t="s">
        <v>796</v>
      </c>
      <c r="JT94" t="s">
        <v>796</v>
      </c>
      <c r="JU94" t="s">
        <v>796</v>
      </c>
      <c r="JV94" t="s">
        <v>796</v>
      </c>
      <c r="JW94" t="s">
        <v>796</v>
      </c>
      <c r="JX94" t="s">
        <v>796</v>
      </c>
      <c r="JY94" t="s">
        <v>796</v>
      </c>
      <c r="JZ94" t="s">
        <v>796</v>
      </c>
      <c r="KA94" t="s">
        <v>796</v>
      </c>
      <c r="KB94" t="s">
        <v>796</v>
      </c>
      <c r="KC94" t="s">
        <v>796</v>
      </c>
      <c r="KD94" t="s">
        <v>796</v>
      </c>
      <c r="KE94" t="s">
        <v>796</v>
      </c>
      <c r="KF94" t="s">
        <v>796</v>
      </c>
    </row>
    <row r="95" spans="1:292" x14ac:dyDescent="0.2">
      <c r="A95" t="s">
        <v>520</v>
      </c>
      <c r="B95" t="s">
        <v>61</v>
      </c>
      <c r="C95" t="s">
        <v>4</v>
      </c>
      <c r="D95" t="s">
        <v>19</v>
      </c>
      <c r="E95" s="30">
        <v>34</v>
      </c>
      <c r="F95" t="s">
        <v>20</v>
      </c>
      <c r="G95" t="s">
        <v>10</v>
      </c>
      <c r="H95" t="s">
        <v>56</v>
      </c>
      <c r="I95" t="s">
        <v>36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5</v>
      </c>
      <c r="Q95" t="s">
        <v>5</v>
      </c>
      <c r="R95" t="s">
        <v>5</v>
      </c>
      <c r="S95" t="s">
        <v>4</v>
      </c>
      <c r="T95" t="s">
        <v>3</v>
      </c>
      <c r="U95" t="s">
        <v>4</v>
      </c>
      <c r="V95" t="s">
        <v>5</v>
      </c>
      <c r="W95" t="s">
        <v>17</v>
      </c>
      <c r="X95" t="s">
        <v>2</v>
      </c>
      <c r="Y95" t="s">
        <v>5</v>
      </c>
      <c r="Z95" t="s">
        <v>6</v>
      </c>
      <c r="AA95" t="s">
        <v>4</v>
      </c>
      <c r="AB95" t="s">
        <v>4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5</v>
      </c>
      <c r="AI95" t="s">
        <v>4</v>
      </c>
      <c r="AJ95" t="s">
        <v>4</v>
      </c>
      <c r="AK95" t="s">
        <v>4</v>
      </c>
      <c r="AL95" t="s">
        <v>5</v>
      </c>
      <c r="AM95" t="s">
        <v>4</v>
      </c>
      <c r="AN95" t="s">
        <v>4</v>
      </c>
      <c r="AO95" t="s">
        <v>4</v>
      </c>
      <c r="AP95" t="s">
        <v>4</v>
      </c>
      <c r="AQ95" t="s">
        <v>4</v>
      </c>
      <c r="AR95" t="s">
        <v>4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  <c r="AX95" t="s">
        <v>2</v>
      </c>
      <c r="AY95" t="s">
        <v>2</v>
      </c>
      <c r="AZ95" t="s">
        <v>2</v>
      </c>
      <c r="BA95" t="s">
        <v>2</v>
      </c>
      <c r="BB95" t="s">
        <v>2</v>
      </c>
      <c r="BC95" t="s">
        <v>2</v>
      </c>
      <c r="BD95" t="s">
        <v>2</v>
      </c>
      <c r="BE95" t="s">
        <v>2</v>
      </c>
      <c r="BF95" t="s">
        <v>2</v>
      </c>
      <c r="BG95" t="s">
        <v>2</v>
      </c>
      <c r="BH95" t="s">
        <v>2</v>
      </c>
      <c r="BI95" t="s">
        <v>2</v>
      </c>
      <c r="BJ95" t="s">
        <v>2</v>
      </c>
      <c r="BK95" t="s">
        <v>5</v>
      </c>
      <c r="BL95" t="s">
        <v>5</v>
      </c>
      <c r="BM95" t="s">
        <v>4</v>
      </c>
      <c r="BN95" t="s">
        <v>4</v>
      </c>
      <c r="BO95" t="s">
        <v>4</v>
      </c>
      <c r="BP95" t="s">
        <v>2</v>
      </c>
      <c r="BQ95" t="s">
        <v>5</v>
      </c>
      <c r="BR95" t="s">
        <v>5</v>
      </c>
      <c r="BS95" t="s">
        <v>5</v>
      </c>
      <c r="BT95" t="s">
        <v>4</v>
      </c>
      <c r="BU95" t="s">
        <v>4</v>
      </c>
      <c r="BV95" t="s">
        <v>4</v>
      </c>
      <c r="BW95" t="s">
        <v>4</v>
      </c>
      <c r="BX95" t="s">
        <v>5</v>
      </c>
      <c r="BY95" t="s">
        <v>4</v>
      </c>
      <c r="BZ95" t="s">
        <v>5</v>
      </c>
      <c r="CA95" t="s">
        <v>4</v>
      </c>
      <c r="CB95" t="s">
        <v>2</v>
      </c>
      <c r="CC95" t="s">
        <v>2</v>
      </c>
      <c r="CD95" t="s">
        <v>2</v>
      </c>
      <c r="CE95" t="s">
        <v>2</v>
      </c>
      <c r="CF95" t="s">
        <v>2</v>
      </c>
      <c r="CG95" t="s">
        <v>2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796</v>
      </c>
      <c r="CV95" t="s">
        <v>796</v>
      </c>
      <c r="CW95" t="s">
        <v>796</v>
      </c>
      <c r="CX95" t="s">
        <v>796</v>
      </c>
      <c r="CY95" t="s">
        <v>796</v>
      </c>
      <c r="CZ95" t="s">
        <v>796</v>
      </c>
      <c r="DA95" t="s">
        <v>796</v>
      </c>
      <c r="DB95" t="s">
        <v>796</v>
      </c>
      <c r="DC95" t="s">
        <v>796</v>
      </c>
      <c r="DD95" t="s">
        <v>796</v>
      </c>
      <c r="DE95" t="s">
        <v>796</v>
      </c>
      <c r="DF95" t="s">
        <v>796</v>
      </c>
      <c r="DG95" t="s">
        <v>796</v>
      </c>
      <c r="DH95" t="s">
        <v>796</v>
      </c>
      <c r="DI95" t="s">
        <v>796</v>
      </c>
      <c r="DJ95" t="s">
        <v>796</v>
      </c>
      <c r="DK95" t="s">
        <v>796</v>
      </c>
      <c r="DL95" t="s">
        <v>796</v>
      </c>
      <c r="DM95" t="s">
        <v>796</v>
      </c>
      <c r="DN95" t="s">
        <v>796</v>
      </c>
      <c r="DO95" t="s">
        <v>796</v>
      </c>
      <c r="DP95" t="s">
        <v>796</v>
      </c>
      <c r="DQ95" t="s">
        <v>796</v>
      </c>
      <c r="DR95" t="s">
        <v>796</v>
      </c>
      <c r="DS95" t="s">
        <v>796</v>
      </c>
      <c r="DT95" t="s">
        <v>796</v>
      </c>
      <c r="DU95" t="s">
        <v>796</v>
      </c>
      <c r="DV95" t="s">
        <v>796</v>
      </c>
      <c r="DW95" t="s">
        <v>796</v>
      </c>
      <c r="DX95" t="s">
        <v>796</v>
      </c>
      <c r="DY95" t="s">
        <v>796</v>
      </c>
      <c r="DZ95" t="s">
        <v>796</v>
      </c>
      <c r="EA95" t="s">
        <v>796</v>
      </c>
      <c r="EB95" t="s">
        <v>796</v>
      </c>
      <c r="EC95" t="s">
        <v>796</v>
      </c>
      <c r="ED95" t="s">
        <v>796</v>
      </c>
      <c r="EE95" t="s">
        <v>796</v>
      </c>
      <c r="EF95" t="s">
        <v>796</v>
      </c>
      <c r="EG95" t="s">
        <v>796</v>
      </c>
      <c r="EH95" t="s">
        <v>796</v>
      </c>
      <c r="EI95" t="s">
        <v>796</v>
      </c>
      <c r="EJ95" t="s">
        <v>796</v>
      </c>
      <c r="EK95" t="s">
        <v>796</v>
      </c>
      <c r="EL95" t="s">
        <v>796</v>
      </c>
      <c r="EM95" t="s">
        <v>796</v>
      </c>
      <c r="EN95" t="s">
        <v>796</v>
      </c>
      <c r="EO95" t="s">
        <v>796</v>
      </c>
      <c r="EP95" t="s">
        <v>796</v>
      </c>
      <c r="EQ95" t="s">
        <v>796</v>
      </c>
      <c r="ER95" t="s">
        <v>796</v>
      </c>
      <c r="ES95" t="s">
        <v>796</v>
      </c>
      <c r="ET95" t="s">
        <v>796</v>
      </c>
      <c r="EU95" t="s">
        <v>796</v>
      </c>
      <c r="EV95" t="s">
        <v>796</v>
      </c>
      <c r="EW95" t="s">
        <v>796</v>
      </c>
      <c r="EX95" t="s">
        <v>796</v>
      </c>
      <c r="EY95" t="s">
        <v>796</v>
      </c>
      <c r="EZ95" t="s">
        <v>796</v>
      </c>
      <c r="FA95" t="s">
        <v>796</v>
      </c>
      <c r="FB95" t="s">
        <v>796</v>
      </c>
      <c r="FC95" t="s">
        <v>796</v>
      </c>
      <c r="FD95" t="s">
        <v>796</v>
      </c>
      <c r="FE95" t="s">
        <v>796</v>
      </c>
      <c r="FF95" t="s">
        <v>796</v>
      </c>
      <c r="FG95" t="s">
        <v>796</v>
      </c>
      <c r="FH95" t="s">
        <v>796</v>
      </c>
      <c r="FI95" t="s">
        <v>796</v>
      </c>
      <c r="FJ95" t="s">
        <v>796</v>
      </c>
      <c r="FK95" t="s">
        <v>796</v>
      </c>
      <c r="FL95" t="s">
        <v>796</v>
      </c>
      <c r="FM95" t="s">
        <v>796</v>
      </c>
      <c r="FN95" t="s">
        <v>796</v>
      </c>
      <c r="FO95" t="s">
        <v>796</v>
      </c>
      <c r="FP95" t="s">
        <v>796</v>
      </c>
      <c r="FQ95" t="s">
        <v>796</v>
      </c>
      <c r="FR95" t="s">
        <v>796</v>
      </c>
      <c r="FS95" t="s">
        <v>796</v>
      </c>
      <c r="FT95" t="s">
        <v>796</v>
      </c>
      <c r="FU95" t="s">
        <v>796</v>
      </c>
      <c r="FV95" t="s">
        <v>796</v>
      </c>
      <c r="FW95" t="s">
        <v>796</v>
      </c>
      <c r="FX95" t="s">
        <v>796</v>
      </c>
      <c r="FY95" t="s">
        <v>796</v>
      </c>
      <c r="FZ95" t="s">
        <v>796</v>
      </c>
      <c r="GA95" t="s">
        <v>796</v>
      </c>
      <c r="GB95" t="s">
        <v>796</v>
      </c>
      <c r="GC95" t="s">
        <v>796</v>
      </c>
      <c r="GD95" t="s">
        <v>796</v>
      </c>
      <c r="GE95" t="s">
        <v>796</v>
      </c>
      <c r="GF95" t="s">
        <v>796</v>
      </c>
      <c r="GG95" t="s">
        <v>796</v>
      </c>
      <c r="GH95" t="s">
        <v>796</v>
      </c>
      <c r="GI95" t="s">
        <v>796</v>
      </c>
      <c r="GJ95" t="s">
        <v>796</v>
      </c>
      <c r="GK95" t="s">
        <v>796</v>
      </c>
      <c r="GL95" t="s">
        <v>796</v>
      </c>
      <c r="GM95" t="s">
        <v>796</v>
      </c>
      <c r="GN95" t="s">
        <v>796</v>
      </c>
      <c r="GO95" t="s">
        <v>796</v>
      </c>
      <c r="GP95" t="s">
        <v>796</v>
      </c>
      <c r="GQ95" t="s">
        <v>796</v>
      </c>
      <c r="GR95" t="s">
        <v>796</v>
      </c>
      <c r="GS95" t="s">
        <v>796</v>
      </c>
      <c r="GT95" t="s">
        <v>796</v>
      </c>
      <c r="GU95" t="s">
        <v>796</v>
      </c>
      <c r="GV95" t="s">
        <v>796</v>
      </c>
      <c r="GW95" t="s">
        <v>796</v>
      </c>
      <c r="GX95" t="s">
        <v>796</v>
      </c>
      <c r="GY95" t="s">
        <v>796</v>
      </c>
      <c r="GZ95" t="s">
        <v>796</v>
      </c>
      <c r="HA95" t="s">
        <v>796</v>
      </c>
      <c r="HB95" t="s">
        <v>796</v>
      </c>
      <c r="HC95" t="s">
        <v>796</v>
      </c>
      <c r="HD95" t="s">
        <v>796</v>
      </c>
      <c r="HE95" t="s">
        <v>796</v>
      </c>
      <c r="HF95" t="s">
        <v>796</v>
      </c>
      <c r="HG95" t="s">
        <v>796</v>
      </c>
      <c r="HH95" t="s">
        <v>796</v>
      </c>
      <c r="HI95" t="s">
        <v>796</v>
      </c>
      <c r="HJ95" t="s">
        <v>796</v>
      </c>
      <c r="HK95" t="s">
        <v>796</v>
      </c>
      <c r="HL95" t="s">
        <v>796</v>
      </c>
      <c r="HM95" t="s">
        <v>796</v>
      </c>
      <c r="HN95" t="s">
        <v>796</v>
      </c>
      <c r="HO95" t="s">
        <v>796</v>
      </c>
      <c r="HP95" t="s">
        <v>796</v>
      </c>
      <c r="HQ95" t="s">
        <v>796</v>
      </c>
      <c r="HR95" t="s">
        <v>796</v>
      </c>
      <c r="HS95" t="s">
        <v>796</v>
      </c>
      <c r="HT95" t="s">
        <v>796</v>
      </c>
      <c r="HU95" t="s">
        <v>796</v>
      </c>
      <c r="HV95" t="s">
        <v>796</v>
      </c>
      <c r="HW95" t="s">
        <v>796</v>
      </c>
      <c r="HX95" t="s">
        <v>796</v>
      </c>
      <c r="HY95" t="s">
        <v>796</v>
      </c>
      <c r="HZ95" t="s">
        <v>796</v>
      </c>
      <c r="IA95" t="s">
        <v>796</v>
      </c>
      <c r="IB95" t="s">
        <v>796</v>
      </c>
      <c r="IC95" t="s">
        <v>796</v>
      </c>
      <c r="ID95" t="s">
        <v>796</v>
      </c>
      <c r="IE95" t="s">
        <v>796</v>
      </c>
      <c r="IF95" t="s">
        <v>796</v>
      </c>
      <c r="IG95" t="s">
        <v>796</v>
      </c>
      <c r="IH95" t="s">
        <v>796</v>
      </c>
      <c r="II95" t="s">
        <v>796</v>
      </c>
      <c r="IJ95" t="s">
        <v>796</v>
      </c>
      <c r="IK95" t="s">
        <v>796</v>
      </c>
      <c r="IL95" t="s">
        <v>796</v>
      </c>
      <c r="IM95" t="s">
        <v>796</v>
      </c>
      <c r="IN95" t="s">
        <v>796</v>
      </c>
      <c r="IO95" t="s">
        <v>796</v>
      </c>
      <c r="IP95" t="s">
        <v>796</v>
      </c>
      <c r="IQ95" t="s">
        <v>796</v>
      </c>
      <c r="IR95" t="s">
        <v>796</v>
      </c>
      <c r="IS95" t="s">
        <v>796</v>
      </c>
      <c r="IT95" t="s">
        <v>796</v>
      </c>
      <c r="IU95" t="s">
        <v>796</v>
      </c>
      <c r="IV95" t="s">
        <v>796</v>
      </c>
      <c r="IW95" t="s">
        <v>796</v>
      </c>
      <c r="IX95" t="s">
        <v>796</v>
      </c>
      <c r="IY95" t="s">
        <v>796</v>
      </c>
      <c r="IZ95" t="s">
        <v>796</v>
      </c>
      <c r="JA95" t="s">
        <v>796</v>
      </c>
      <c r="JB95" t="s">
        <v>796</v>
      </c>
      <c r="JC95" t="s">
        <v>796</v>
      </c>
      <c r="JD95" t="s">
        <v>796</v>
      </c>
      <c r="JE95" t="s">
        <v>796</v>
      </c>
      <c r="JF95" t="s">
        <v>796</v>
      </c>
      <c r="JG95" t="s">
        <v>796</v>
      </c>
      <c r="JH95" t="s">
        <v>796</v>
      </c>
      <c r="JI95" t="s">
        <v>796</v>
      </c>
      <c r="JJ95" t="s">
        <v>796</v>
      </c>
      <c r="JK95" t="s">
        <v>796</v>
      </c>
      <c r="JL95" t="s">
        <v>796</v>
      </c>
      <c r="JM95" t="s">
        <v>796</v>
      </c>
      <c r="JN95" t="s">
        <v>796</v>
      </c>
      <c r="JO95" t="s">
        <v>796</v>
      </c>
      <c r="JP95" t="s">
        <v>796</v>
      </c>
      <c r="JQ95" t="s">
        <v>796</v>
      </c>
      <c r="JR95" t="s">
        <v>796</v>
      </c>
      <c r="JS95" t="s">
        <v>796</v>
      </c>
      <c r="JT95" t="s">
        <v>796</v>
      </c>
      <c r="JU95" t="s">
        <v>796</v>
      </c>
      <c r="JV95" t="s">
        <v>796</v>
      </c>
      <c r="JW95" t="s">
        <v>796</v>
      </c>
      <c r="JX95" t="s">
        <v>796</v>
      </c>
      <c r="JY95" t="s">
        <v>796</v>
      </c>
      <c r="JZ95" t="s">
        <v>796</v>
      </c>
      <c r="KA95" t="s">
        <v>796</v>
      </c>
      <c r="KB95" t="s">
        <v>796</v>
      </c>
      <c r="KC95" t="s">
        <v>796</v>
      </c>
      <c r="KD95" t="s">
        <v>796</v>
      </c>
      <c r="KE95" t="s">
        <v>796</v>
      </c>
      <c r="KF95" t="s">
        <v>796</v>
      </c>
    </row>
    <row r="96" spans="1:292" x14ac:dyDescent="0.2">
      <c r="A96" t="s">
        <v>516</v>
      </c>
      <c r="B96" t="s">
        <v>61</v>
      </c>
      <c r="C96" t="s">
        <v>4</v>
      </c>
      <c r="D96" t="s">
        <v>19</v>
      </c>
      <c r="E96" s="30">
        <v>27</v>
      </c>
      <c r="F96" t="s">
        <v>20</v>
      </c>
      <c r="G96" t="s">
        <v>10</v>
      </c>
      <c r="H96" t="s">
        <v>56</v>
      </c>
      <c r="I96" t="s">
        <v>57</v>
      </c>
      <c r="J96" t="s">
        <v>4</v>
      </c>
      <c r="K96" t="s">
        <v>4</v>
      </c>
      <c r="L96" t="s">
        <v>4</v>
      </c>
      <c r="M96" t="s">
        <v>5</v>
      </c>
      <c r="N96" t="s">
        <v>4</v>
      </c>
      <c r="O96" t="s">
        <v>4</v>
      </c>
      <c r="P96" t="s">
        <v>4</v>
      </c>
      <c r="Q96" t="s">
        <v>5</v>
      </c>
      <c r="R96" t="s">
        <v>5</v>
      </c>
      <c r="S96" t="s">
        <v>4</v>
      </c>
      <c r="T96" t="s">
        <v>3</v>
      </c>
      <c r="U96" t="s">
        <v>4</v>
      </c>
      <c r="V96" t="s">
        <v>5</v>
      </c>
      <c r="W96" t="s">
        <v>26</v>
      </c>
      <c r="X96" t="s">
        <v>27</v>
      </c>
      <c r="Y96" t="s">
        <v>5</v>
      </c>
      <c r="Z96" t="s">
        <v>18</v>
      </c>
      <c r="AA96" t="s">
        <v>4</v>
      </c>
      <c r="AB96" t="s">
        <v>4</v>
      </c>
      <c r="AC96" t="s">
        <v>5</v>
      </c>
      <c r="AD96" t="s">
        <v>5</v>
      </c>
      <c r="AE96" t="s">
        <v>4</v>
      </c>
      <c r="AF96" t="s">
        <v>4</v>
      </c>
      <c r="AG96" t="s">
        <v>4</v>
      </c>
      <c r="AH96" t="s">
        <v>5</v>
      </c>
      <c r="AI96" t="s">
        <v>4</v>
      </c>
      <c r="AJ96" t="s">
        <v>4</v>
      </c>
      <c r="AK96" t="s">
        <v>4</v>
      </c>
      <c r="AL96" t="s">
        <v>5</v>
      </c>
      <c r="AM96" t="s">
        <v>4</v>
      </c>
      <c r="AN96" t="s">
        <v>4</v>
      </c>
      <c r="AO96" t="s">
        <v>4</v>
      </c>
      <c r="AP96" t="s">
        <v>4</v>
      </c>
      <c r="AQ96" t="s">
        <v>4</v>
      </c>
      <c r="AR96" t="s">
        <v>4</v>
      </c>
      <c r="AS96" t="s">
        <v>58</v>
      </c>
      <c r="AT96" t="s">
        <v>62</v>
      </c>
      <c r="AU96" t="s">
        <v>59</v>
      </c>
      <c r="AV96" t="s">
        <v>2</v>
      </c>
      <c r="AW96" t="s">
        <v>2</v>
      </c>
      <c r="AX96" t="s">
        <v>2</v>
      </c>
      <c r="AY96" t="s">
        <v>2</v>
      </c>
      <c r="AZ96" t="s">
        <v>2</v>
      </c>
      <c r="BA96" t="s">
        <v>2</v>
      </c>
      <c r="BB96" t="s">
        <v>2</v>
      </c>
      <c r="BC96" t="s">
        <v>2</v>
      </c>
      <c r="BD96" t="s">
        <v>2</v>
      </c>
      <c r="BE96" t="s">
        <v>2</v>
      </c>
      <c r="BF96" t="s">
        <v>2</v>
      </c>
      <c r="BG96" t="s">
        <v>2</v>
      </c>
      <c r="BH96" t="s">
        <v>2</v>
      </c>
      <c r="BI96" t="s">
        <v>2</v>
      </c>
      <c r="BJ96" t="s">
        <v>2</v>
      </c>
      <c r="BK96" t="s">
        <v>2</v>
      </c>
      <c r="BL96" t="s">
        <v>2</v>
      </c>
      <c r="BM96" t="s">
        <v>2</v>
      </c>
      <c r="BN96" t="s">
        <v>2</v>
      </c>
      <c r="BO96" t="s">
        <v>2</v>
      </c>
      <c r="BP96" t="s">
        <v>2</v>
      </c>
      <c r="BQ96" t="s">
        <v>4</v>
      </c>
      <c r="BR96" t="s">
        <v>5</v>
      </c>
      <c r="BS96" t="s">
        <v>5</v>
      </c>
      <c r="BT96" t="s">
        <v>4</v>
      </c>
      <c r="BU96" t="s">
        <v>4</v>
      </c>
      <c r="BV96" t="s">
        <v>4</v>
      </c>
      <c r="BW96" t="s">
        <v>4</v>
      </c>
      <c r="BX96" t="s">
        <v>4</v>
      </c>
      <c r="BY96" t="s">
        <v>4</v>
      </c>
      <c r="BZ96" t="s">
        <v>4</v>
      </c>
      <c r="CA96" t="s">
        <v>4</v>
      </c>
      <c r="CB96" t="s">
        <v>2</v>
      </c>
      <c r="CC96" t="s">
        <v>2</v>
      </c>
      <c r="CD96" t="s">
        <v>2</v>
      </c>
      <c r="CE96" t="s">
        <v>2</v>
      </c>
      <c r="CF96" t="s">
        <v>2</v>
      </c>
      <c r="CG96" t="s">
        <v>2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796</v>
      </c>
      <c r="CV96" t="s">
        <v>796</v>
      </c>
      <c r="CW96" t="s">
        <v>796</v>
      </c>
      <c r="CX96" t="s">
        <v>796</v>
      </c>
      <c r="CY96" t="s">
        <v>796</v>
      </c>
      <c r="CZ96" t="s">
        <v>796</v>
      </c>
      <c r="DA96" t="s">
        <v>796</v>
      </c>
      <c r="DB96" t="s">
        <v>796</v>
      </c>
      <c r="DC96" t="s">
        <v>796</v>
      </c>
      <c r="DD96" t="s">
        <v>796</v>
      </c>
      <c r="DE96" t="s">
        <v>796</v>
      </c>
      <c r="DF96" t="s">
        <v>796</v>
      </c>
      <c r="DG96" t="s">
        <v>796</v>
      </c>
      <c r="DH96" t="s">
        <v>796</v>
      </c>
      <c r="DI96" t="s">
        <v>796</v>
      </c>
      <c r="DJ96" t="s">
        <v>796</v>
      </c>
      <c r="DK96" t="s">
        <v>796</v>
      </c>
      <c r="DL96" t="s">
        <v>796</v>
      </c>
      <c r="DM96" t="s">
        <v>796</v>
      </c>
      <c r="DN96" t="s">
        <v>796</v>
      </c>
      <c r="DO96" t="s">
        <v>796</v>
      </c>
      <c r="DP96" t="s">
        <v>796</v>
      </c>
      <c r="DQ96" t="s">
        <v>796</v>
      </c>
      <c r="DR96" t="s">
        <v>796</v>
      </c>
      <c r="DS96" t="s">
        <v>796</v>
      </c>
      <c r="DT96" t="s">
        <v>796</v>
      </c>
      <c r="DU96" t="s">
        <v>796</v>
      </c>
      <c r="DV96" t="s">
        <v>796</v>
      </c>
      <c r="DW96" t="s">
        <v>796</v>
      </c>
      <c r="DX96" t="s">
        <v>796</v>
      </c>
      <c r="DY96" t="s">
        <v>796</v>
      </c>
      <c r="DZ96" t="s">
        <v>796</v>
      </c>
      <c r="EA96" t="s">
        <v>796</v>
      </c>
      <c r="EB96" t="s">
        <v>796</v>
      </c>
      <c r="EC96" t="s">
        <v>796</v>
      </c>
      <c r="ED96" t="s">
        <v>796</v>
      </c>
      <c r="EE96" t="s">
        <v>796</v>
      </c>
      <c r="EF96" t="s">
        <v>796</v>
      </c>
      <c r="EG96" t="s">
        <v>796</v>
      </c>
      <c r="EH96" t="s">
        <v>796</v>
      </c>
      <c r="EI96" t="s">
        <v>796</v>
      </c>
      <c r="EJ96" t="s">
        <v>796</v>
      </c>
      <c r="EK96" t="s">
        <v>796</v>
      </c>
      <c r="EL96" t="s">
        <v>796</v>
      </c>
      <c r="EM96" t="s">
        <v>796</v>
      </c>
      <c r="EN96" t="s">
        <v>796</v>
      </c>
      <c r="EO96" t="s">
        <v>796</v>
      </c>
      <c r="EP96" t="s">
        <v>796</v>
      </c>
      <c r="EQ96" t="s">
        <v>796</v>
      </c>
      <c r="ER96" t="s">
        <v>796</v>
      </c>
      <c r="ES96" t="s">
        <v>796</v>
      </c>
      <c r="ET96" t="s">
        <v>796</v>
      </c>
      <c r="EU96" t="s">
        <v>796</v>
      </c>
      <c r="EV96" t="s">
        <v>796</v>
      </c>
      <c r="EW96" t="s">
        <v>796</v>
      </c>
      <c r="EX96" t="s">
        <v>796</v>
      </c>
      <c r="EY96" t="s">
        <v>796</v>
      </c>
      <c r="EZ96" t="s">
        <v>796</v>
      </c>
      <c r="FA96" t="s">
        <v>796</v>
      </c>
      <c r="FB96" t="s">
        <v>796</v>
      </c>
      <c r="FC96" t="s">
        <v>796</v>
      </c>
      <c r="FD96" t="s">
        <v>796</v>
      </c>
      <c r="FE96" t="s">
        <v>796</v>
      </c>
      <c r="FF96" t="s">
        <v>796</v>
      </c>
      <c r="FG96" t="s">
        <v>796</v>
      </c>
      <c r="FH96" t="s">
        <v>796</v>
      </c>
      <c r="FI96" t="s">
        <v>796</v>
      </c>
      <c r="FJ96" t="s">
        <v>796</v>
      </c>
      <c r="FK96" t="s">
        <v>796</v>
      </c>
      <c r="FL96" t="s">
        <v>796</v>
      </c>
      <c r="FM96" t="s">
        <v>796</v>
      </c>
      <c r="FN96" t="s">
        <v>796</v>
      </c>
      <c r="FO96" t="s">
        <v>796</v>
      </c>
      <c r="FP96" t="s">
        <v>796</v>
      </c>
      <c r="FQ96" t="s">
        <v>796</v>
      </c>
      <c r="FR96" t="s">
        <v>796</v>
      </c>
      <c r="FS96" t="s">
        <v>796</v>
      </c>
      <c r="FT96" t="s">
        <v>796</v>
      </c>
      <c r="FU96" t="s">
        <v>796</v>
      </c>
      <c r="FV96" t="s">
        <v>796</v>
      </c>
      <c r="FW96" t="s">
        <v>796</v>
      </c>
      <c r="FX96" t="s">
        <v>796</v>
      </c>
      <c r="FY96" t="s">
        <v>796</v>
      </c>
      <c r="FZ96" t="s">
        <v>796</v>
      </c>
      <c r="GA96" t="s">
        <v>796</v>
      </c>
      <c r="GB96" t="s">
        <v>796</v>
      </c>
      <c r="GC96" t="s">
        <v>796</v>
      </c>
      <c r="GD96" t="s">
        <v>796</v>
      </c>
      <c r="GE96" t="s">
        <v>796</v>
      </c>
      <c r="GF96" t="s">
        <v>796</v>
      </c>
      <c r="GG96" t="s">
        <v>796</v>
      </c>
      <c r="GH96" t="s">
        <v>796</v>
      </c>
      <c r="GI96" t="s">
        <v>796</v>
      </c>
      <c r="GJ96" t="s">
        <v>796</v>
      </c>
      <c r="GK96" t="s">
        <v>796</v>
      </c>
      <c r="GL96" t="s">
        <v>796</v>
      </c>
      <c r="GM96" t="s">
        <v>796</v>
      </c>
      <c r="GN96" t="s">
        <v>796</v>
      </c>
      <c r="GO96" t="s">
        <v>796</v>
      </c>
      <c r="GP96" t="s">
        <v>796</v>
      </c>
      <c r="GQ96" t="s">
        <v>796</v>
      </c>
      <c r="GR96" t="s">
        <v>796</v>
      </c>
      <c r="GS96" t="s">
        <v>796</v>
      </c>
      <c r="GT96" t="s">
        <v>796</v>
      </c>
      <c r="GU96" t="s">
        <v>796</v>
      </c>
      <c r="GV96" t="s">
        <v>796</v>
      </c>
      <c r="GW96" t="s">
        <v>796</v>
      </c>
      <c r="GX96" t="s">
        <v>796</v>
      </c>
      <c r="GY96" t="s">
        <v>796</v>
      </c>
      <c r="GZ96" t="s">
        <v>796</v>
      </c>
      <c r="HA96" t="s">
        <v>796</v>
      </c>
      <c r="HB96" t="s">
        <v>796</v>
      </c>
      <c r="HC96" t="s">
        <v>796</v>
      </c>
      <c r="HD96" t="s">
        <v>796</v>
      </c>
      <c r="HE96" t="s">
        <v>796</v>
      </c>
      <c r="HF96" t="s">
        <v>796</v>
      </c>
      <c r="HG96" t="s">
        <v>796</v>
      </c>
      <c r="HH96" t="s">
        <v>796</v>
      </c>
      <c r="HI96" t="s">
        <v>796</v>
      </c>
      <c r="HJ96" t="s">
        <v>796</v>
      </c>
      <c r="HK96" t="s">
        <v>796</v>
      </c>
      <c r="HL96" t="s">
        <v>796</v>
      </c>
      <c r="HM96" t="s">
        <v>796</v>
      </c>
      <c r="HN96" t="s">
        <v>796</v>
      </c>
      <c r="HO96" t="s">
        <v>796</v>
      </c>
      <c r="HP96" t="s">
        <v>796</v>
      </c>
      <c r="HQ96" t="s">
        <v>796</v>
      </c>
      <c r="HR96" t="s">
        <v>796</v>
      </c>
      <c r="HS96" t="s">
        <v>796</v>
      </c>
      <c r="HT96" t="s">
        <v>796</v>
      </c>
      <c r="HU96" t="s">
        <v>796</v>
      </c>
      <c r="HV96" t="s">
        <v>796</v>
      </c>
      <c r="HW96" t="s">
        <v>796</v>
      </c>
      <c r="HX96" t="s">
        <v>796</v>
      </c>
      <c r="HY96" t="s">
        <v>796</v>
      </c>
      <c r="HZ96" t="s">
        <v>796</v>
      </c>
      <c r="IA96" t="s">
        <v>796</v>
      </c>
      <c r="IB96" t="s">
        <v>796</v>
      </c>
      <c r="IC96" t="s">
        <v>796</v>
      </c>
      <c r="ID96" t="s">
        <v>796</v>
      </c>
      <c r="IE96" t="s">
        <v>796</v>
      </c>
      <c r="IF96" t="s">
        <v>796</v>
      </c>
      <c r="IG96" t="s">
        <v>796</v>
      </c>
      <c r="IH96" t="s">
        <v>796</v>
      </c>
      <c r="II96" t="s">
        <v>796</v>
      </c>
      <c r="IJ96" t="s">
        <v>796</v>
      </c>
      <c r="IK96" t="s">
        <v>796</v>
      </c>
      <c r="IL96" t="s">
        <v>796</v>
      </c>
      <c r="IM96" t="s">
        <v>796</v>
      </c>
      <c r="IN96" t="s">
        <v>796</v>
      </c>
      <c r="IO96" t="s">
        <v>796</v>
      </c>
      <c r="IP96" t="s">
        <v>796</v>
      </c>
      <c r="IQ96" t="s">
        <v>796</v>
      </c>
      <c r="IR96" t="s">
        <v>796</v>
      </c>
      <c r="IS96" t="s">
        <v>796</v>
      </c>
      <c r="IT96" t="s">
        <v>796</v>
      </c>
      <c r="IU96" t="s">
        <v>796</v>
      </c>
      <c r="IV96" t="s">
        <v>796</v>
      </c>
      <c r="IW96" t="s">
        <v>796</v>
      </c>
      <c r="IX96" t="s">
        <v>796</v>
      </c>
      <c r="IY96" t="s">
        <v>796</v>
      </c>
      <c r="IZ96" t="s">
        <v>796</v>
      </c>
      <c r="JA96" t="s">
        <v>796</v>
      </c>
      <c r="JB96" t="s">
        <v>796</v>
      </c>
      <c r="JC96" t="s">
        <v>796</v>
      </c>
      <c r="JD96" t="s">
        <v>796</v>
      </c>
      <c r="JE96" t="s">
        <v>796</v>
      </c>
      <c r="JF96" t="s">
        <v>796</v>
      </c>
      <c r="JG96" t="s">
        <v>796</v>
      </c>
      <c r="JH96" t="s">
        <v>796</v>
      </c>
      <c r="JI96" t="s">
        <v>796</v>
      </c>
      <c r="JJ96" t="s">
        <v>796</v>
      </c>
      <c r="JK96" t="s">
        <v>796</v>
      </c>
      <c r="JL96" t="s">
        <v>796</v>
      </c>
      <c r="JM96" t="s">
        <v>796</v>
      </c>
      <c r="JN96" t="s">
        <v>796</v>
      </c>
      <c r="JO96" t="s">
        <v>796</v>
      </c>
      <c r="JP96" t="s">
        <v>796</v>
      </c>
      <c r="JQ96" t="s">
        <v>796</v>
      </c>
      <c r="JR96" t="s">
        <v>796</v>
      </c>
      <c r="JS96" t="s">
        <v>796</v>
      </c>
      <c r="JT96" t="s">
        <v>796</v>
      </c>
      <c r="JU96" t="s">
        <v>796</v>
      </c>
      <c r="JV96" t="s">
        <v>796</v>
      </c>
      <c r="JW96" t="s">
        <v>796</v>
      </c>
      <c r="JX96" t="s">
        <v>796</v>
      </c>
      <c r="JY96" t="s">
        <v>796</v>
      </c>
      <c r="JZ96" t="s">
        <v>796</v>
      </c>
      <c r="KA96" t="s">
        <v>796</v>
      </c>
      <c r="KB96" t="s">
        <v>796</v>
      </c>
      <c r="KC96" t="s">
        <v>796</v>
      </c>
      <c r="KD96" t="s">
        <v>796</v>
      </c>
      <c r="KE96" t="s">
        <v>796</v>
      </c>
      <c r="KF96" t="s">
        <v>796</v>
      </c>
    </row>
    <row r="97" spans="1:292" x14ac:dyDescent="0.2">
      <c r="A97" t="s">
        <v>515</v>
      </c>
      <c r="B97" t="s">
        <v>61</v>
      </c>
      <c r="C97" t="s">
        <v>4</v>
      </c>
      <c r="D97" t="s">
        <v>19</v>
      </c>
      <c r="E97" s="30">
        <v>42</v>
      </c>
      <c r="F97" t="s">
        <v>20</v>
      </c>
      <c r="G97" t="s">
        <v>10</v>
      </c>
      <c r="H97" t="s">
        <v>144</v>
      </c>
      <c r="I97" t="s">
        <v>36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5</v>
      </c>
      <c r="R97" t="s">
        <v>5</v>
      </c>
      <c r="S97" t="s">
        <v>4</v>
      </c>
      <c r="T97" t="s">
        <v>3</v>
      </c>
      <c r="U97" t="s">
        <v>4</v>
      </c>
      <c r="V97" t="s">
        <v>5</v>
      </c>
      <c r="W97" t="s">
        <v>17</v>
      </c>
      <c r="X97" t="s">
        <v>2</v>
      </c>
      <c r="Y97" t="s">
        <v>5</v>
      </c>
      <c r="Z97" t="s">
        <v>6</v>
      </c>
      <c r="AA97" t="s">
        <v>4</v>
      </c>
      <c r="AB97" t="s">
        <v>4</v>
      </c>
      <c r="AC97" t="s">
        <v>4</v>
      </c>
      <c r="AD97" t="s">
        <v>4</v>
      </c>
      <c r="AE97" t="s">
        <v>4</v>
      </c>
      <c r="AF97" t="s">
        <v>4</v>
      </c>
      <c r="AG97" t="s">
        <v>4</v>
      </c>
      <c r="AH97" t="s">
        <v>5</v>
      </c>
      <c r="AI97" t="s">
        <v>4</v>
      </c>
      <c r="AJ97" t="s">
        <v>4</v>
      </c>
      <c r="AK97" t="s">
        <v>4</v>
      </c>
      <c r="AL97" t="s">
        <v>5</v>
      </c>
      <c r="AM97" t="s">
        <v>4</v>
      </c>
      <c r="AN97" t="s">
        <v>4</v>
      </c>
      <c r="AO97" t="s">
        <v>4</v>
      </c>
      <c r="AP97" t="s">
        <v>4</v>
      </c>
      <c r="AQ97" t="s">
        <v>4</v>
      </c>
      <c r="AR97" t="s">
        <v>4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 t="s">
        <v>2</v>
      </c>
      <c r="AY97" t="s">
        <v>2</v>
      </c>
      <c r="AZ97" t="s">
        <v>2</v>
      </c>
      <c r="BA97" t="s">
        <v>2</v>
      </c>
      <c r="BB97" t="s">
        <v>2</v>
      </c>
      <c r="BC97" t="s">
        <v>2</v>
      </c>
      <c r="BD97" t="s">
        <v>2</v>
      </c>
      <c r="BE97" t="s">
        <v>2</v>
      </c>
      <c r="BF97" t="s">
        <v>2</v>
      </c>
      <c r="BG97" t="s">
        <v>2</v>
      </c>
      <c r="BH97" t="s">
        <v>2</v>
      </c>
      <c r="BI97" t="s">
        <v>2</v>
      </c>
      <c r="BJ97" t="s">
        <v>2</v>
      </c>
      <c r="BK97" t="s">
        <v>2</v>
      </c>
      <c r="BL97" t="s">
        <v>2</v>
      </c>
      <c r="BM97" t="s">
        <v>2</v>
      </c>
      <c r="BN97" t="s">
        <v>2</v>
      </c>
      <c r="BO97" t="s">
        <v>2</v>
      </c>
      <c r="BP97" t="s">
        <v>2</v>
      </c>
      <c r="BQ97" t="s">
        <v>4</v>
      </c>
      <c r="BR97" t="s">
        <v>4</v>
      </c>
      <c r="BS97" t="s">
        <v>4</v>
      </c>
      <c r="BT97" t="s">
        <v>4</v>
      </c>
      <c r="BU97" t="s">
        <v>4</v>
      </c>
      <c r="BV97" t="s">
        <v>4</v>
      </c>
      <c r="BW97" t="s">
        <v>4</v>
      </c>
      <c r="BX97" t="s">
        <v>4</v>
      </c>
      <c r="BY97" t="s">
        <v>4</v>
      </c>
      <c r="BZ97" t="s">
        <v>4</v>
      </c>
      <c r="CA97" t="s">
        <v>4</v>
      </c>
      <c r="CB97" t="s">
        <v>2</v>
      </c>
      <c r="CC97" t="s">
        <v>2</v>
      </c>
      <c r="CD97" t="s">
        <v>2</v>
      </c>
      <c r="CE97" t="s">
        <v>2</v>
      </c>
      <c r="CF97" t="s">
        <v>2</v>
      </c>
      <c r="CG97" t="s">
        <v>2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796</v>
      </c>
      <c r="CV97" t="s">
        <v>796</v>
      </c>
      <c r="CW97" t="s">
        <v>796</v>
      </c>
      <c r="CX97" t="s">
        <v>796</v>
      </c>
      <c r="CY97" t="s">
        <v>796</v>
      </c>
      <c r="CZ97" t="s">
        <v>796</v>
      </c>
      <c r="DA97" t="s">
        <v>796</v>
      </c>
      <c r="DB97" t="s">
        <v>796</v>
      </c>
      <c r="DC97" t="s">
        <v>796</v>
      </c>
      <c r="DD97" t="s">
        <v>796</v>
      </c>
      <c r="DE97" t="s">
        <v>796</v>
      </c>
      <c r="DF97" t="s">
        <v>796</v>
      </c>
      <c r="DG97" t="s">
        <v>796</v>
      </c>
      <c r="DH97" t="s">
        <v>796</v>
      </c>
      <c r="DI97" t="s">
        <v>796</v>
      </c>
      <c r="DJ97" t="s">
        <v>796</v>
      </c>
      <c r="DK97" t="s">
        <v>796</v>
      </c>
      <c r="DL97" t="s">
        <v>796</v>
      </c>
      <c r="DM97" t="s">
        <v>796</v>
      </c>
      <c r="DN97" t="s">
        <v>796</v>
      </c>
      <c r="DO97" t="s">
        <v>796</v>
      </c>
      <c r="DP97" t="s">
        <v>796</v>
      </c>
      <c r="DQ97" t="s">
        <v>796</v>
      </c>
      <c r="DR97" t="s">
        <v>796</v>
      </c>
      <c r="DS97" t="s">
        <v>796</v>
      </c>
      <c r="DT97" t="s">
        <v>796</v>
      </c>
      <c r="DU97" t="s">
        <v>796</v>
      </c>
      <c r="DV97" t="s">
        <v>796</v>
      </c>
      <c r="DW97" t="s">
        <v>796</v>
      </c>
      <c r="DX97" t="s">
        <v>796</v>
      </c>
      <c r="DY97" t="s">
        <v>796</v>
      </c>
      <c r="DZ97" t="s">
        <v>796</v>
      </c>
      <c r="EA97" t="s">
        <v>796</v>
      </c>
      <c r="EB97" t="s">
        <v>796</v>
      </c>
      <c r="EC97" t="s">
        <v>796</v>
      </c>
      <c r="ED97" t="s">
        <v>796</v>
      </c>
      <c r="EE97" t="s">
        <v>796</v>
      </c>
      <c r="EF97" t="s">
        <v>796</v>
      </c>
      <c r="EG97" t="s">
        <v>796</v>
      </c>
      <c r="EH97" t="s">
        <v>796</v>
      </c>
      <c r="EI97" t="s">
        <v>796</v>
      </c>
      <c r="EJ97" t="s">
        <v>796</v>
      </c>
      <c r="EK97" t="s">
        <v>796</v>
      </c>
      <c r="EL97" t="s">
        <v>796</v>
      </c>
      <c r="EM97" t="s">
        <v>796</v>
      </c>
      <c r="EN97" t="s">
        <v>796</v>
      </c>
      <c r="EO97" t="s">
        <v>796</v>
      </c>
      <c r="EP97" t="s">
        <v>796</v>
      </c>
      <c r="EQ97" t="s">
        <v>796</v>
      </c>
      <c r="ER97" t="s">
        <v>796</v>
      </c>
      <c r="ES97" t="s">
        <v>796</v>
      </c>
      <c r="ET97" t="s">
        <v>796</v>
      </c>
      <c r="EU97" t="s">
        <v>796</v>
      </c>
      <c r="EV97" t="s">
        <v>796</v>
      </c>
      <c r="EW97" t="s">
        <v>796</v>
      </c>
      <c r="EX97" t="s">
        <v>796</v>
      </c>
      <c r="EY97" t="s">
        <v>796</v>
      </c>
      <c r="EZ97" t="s">
        <v>796</v>
      </c>
      <c r="FA97" t="s">
        <v>796</v>
      </c>
      <c r="FB97" t="s">
        <v>796</v>
      </c>
      <c r="FC97" t="s">
        <v>796</v>
      </c>
      <c r="FD97" t="s">
        <v>796</v>
      </c>
      <c r="FE97" t="s">
        <v>796</v>
      </c>
      <c r="FF97" t="s">
        <v>796</v>
      </c>
      <c r="FG97" t="s">
        <v>796</v>
      </c>
      <c r="FH97" t="s">
        <v>796</v>
      </c>
      <c r="FI97" t="s">
        <v>796</v>
      </c>
      <c r="FJ97" t="s">
        <v>796</v>
      </c>
      <c r="FK97" t="s">
        <v>796</v>
      </c>
      <c r="FL97" t="s">
        <v>796</v>
      </c>
      <c r="FM97" t="s">
        <v>796</v>
      </c>
      <c r="FN97" t="s">
        <v>796</v>
      </c>
      <c r="FO97" t="s">
        <v>796</v>
      </c>
      <c r="FP97" t="s">
        <v>796</v>
      </c>
      <c r="FQ97" t="s">
        <v>796</v>
      </c>
      <c r="FR97" t="s">
        <v>796</v>
      </c>
      <c r="FS97" t="s">
        <v>796</v>
      </c>
      <c r="FT97" t="s">
        <v>796</v>
      </c>
      <c r="FU97" t="s">
        <v>796</v>
      </c>
      <c r="FV97" t="s">
        <v>796</v>
      </c>
      <c r="FW97" t="s">
        <v>796</v>
      </c>
      <c r="FX97" t="s">
        <v>796</v>
      </c>
      <c r="FY97" t="s">
        <v>796</v>
      </c>
      <c r="FZ97" t="s">
        <v>796</v>
      </c>
      <c r="GA97" t="s">
        <v>796</v>
      </c>
      <c r="GB97" t="s">
        <v>796</v>
      </c>
      <c r="GC97" t="s">
        <v>796</v>
      </c>
      <c r="GD97" t="s">
        <v>796</v>
      </c>
      <c r="GE97" t="s">
        <v>796</v>
      </c>
      <c r="GF97" t="s">
        <v>796</v>
      </c>
      <c r="GG97" t="s">
        <v>796</v>
      </c>
      <c r="GH97" t="s">
        <v>796</v>
      </c>
      <c r="GI97" t="s">
        <v>796</v>
      </c>
      <c r="GJ97" t="s">
        <v>796</v>
      </c>
      <c r="GK97" t="s">
        <v>796</v>
      </c>
      <c r="GL97" t="s">
        <v>796</v>
      </c>
      <c r="GM97" t="s">
        <v>796</v>
      </c>
      <c r="GN97" t="s">
        <v>796</v>
      </c>
      <c r="GO97" t="s">
        <v>796</v>
      </c>
      <c r="GP97" t="s">
        <v>796</v>
      </c>
      <c r="GQ97" t="s">
        <v>796</v>
      </c>
      <c r="GR97" t="s">
        <v>796</v>
      </c>
      <c r="GS97" t="s">
        <v>796</v>
      </c>
      <c r="GT97" t="s">
        <v>796</v>
      </c>
      <c r="GU97" t="s">
        <v>796</v>
      </c>
      <c r="GV97" t="s">
        <v>796</v>
      </c>
      <c r="GW97" t="s">
        <v>796</v>
      </c>
      <c r="GX97" t="s">
        <v>796</v>
      </c>
      <c r="GY97" t="s">
        <v>796</v>
      </c>
      <c r="GZ97" t="s">
        <v>796</v>
      </c>
      <c r="HA97" t="s">
        <v>796</v>
      </c>
      <c r="HB97" t="s">
        <v>796</v>
      </c>
      <c r="HC97" t="s">
        <v>796</v>
      </c>
      <c r="HD97" t="s">
        <v>796</v>
      </c>
      <c r="HE97" t="s">
        <v>796</v>
      </c>
      <c r="HF97" t="s">
        <v>796</v>
      </c>
      <c r="HG97" t="s">
        <v>796</v>
      </c>
      <c r="HH97" t="s">
        <v>796</v>
      </c>
      <c r="HI97" t="s">
        <v>796</v>
      </c>
      <c r="HJ97" t="s">
        <v>796</v>
      </c>
      <c r="HK97" t="s">
        <v>796</v>
      </c>
      <c r="HL97" t="s">
        <v>796</v>
      </c>
      <c r="HM97" t="s">
        <v>796</v>
      </c>
      <c r="HN97" t="s">
        <v>796</v>
      </c>
      <c r="HO97" t="s">
        <v>796</v>
      </c>
      <c r="HP97" t="s">
        <v>796</v>
      </c>
      <c r="HQ97" t="s">
        <v>796</v>
      </c>
      <c r="HR97" t="s">
        <v>796</v>
      </c>
      <c r="HS97" t="s">
        <v>796</v>
      </c>
      <c r="HT97" t="s">
        <v>796</v>
      </c>
      <c r="HU97" t="s">
        <v>796</v>
      </c>
      <c r="HV97" t="s">
        <v>796</v>
      </c>
      <c r="HW97" t="s">
        <v>796</v>
      </c>
      <c r="HX97" t="s">
        <v>796</v>
      </c>
      <c r="HY97" t="s">
        <v>796</v>
      </c>
      <c r="HZ97" t="s">
        <v>796</v>
      </c>
      <c r="IA97" t="s">
        <v>796</v>
      </c>
      <c r="IB97" t="s">
        <v>796</v>
      </c>
      <c r="IC97" t="s">
        <v>796</v>
      </c>
      <c r="ID97" t="s">
        <v>796</v>
      </c>
      <c r="IE97" t="s">
        <v>796</v>
      </c>
      <c r="IF97" t="s">
        <v>796</v>
      </c>
      <c r="IG97" t="s">
        <v>796</v>
      </c>
      <c r="IH97" t="s">
        <v>796</v>
      </c>
      <c r="II97" t="s">
        <v>796</v>
      </c>
      <c r="IJ97" t="s">
        <v>796</v>
      </c>
      <c r="IK97" t="s">
        <v>796</v>
      </c>
      <c r="IL97" t="s">
        <v>796</v>
      </c>
      <c r="IM97" t="s">
        <v>796</v>
      </c>
      <c r="IN97" t="s">
        <v>796</v>
      </c>
      <c r="IO97" t="s">
        <v>796</v>
      </c>
      <c r="IP97" t="s">
        <v>796</v>
      </c>
      <c r="IQ97" t="s">
        <v>796</v>
      </c>
      <c r="IR97" t="s">
        <v>796</v>
      </c>
      <c r="IS97" t="s">
        <v>796</v>
      </c>
      <c r="IT97" t="s">
        <v>796</v>
      </c>
      <c r="IU97" t="s">
        <v>796</v>
      </c>
      <c r="IV97" t="s">
        <v>796</v>
      </c>
      <c r="IW97" t="s">
        <v>796</v>
      </c>
      <c r="IX97" t="s">
        <v>796</v>
      </c>
      <c r="IY97" t="s">
        <v>796</v>
      </c>
      <c r="IZ97" t="s">
        <v>796</v>
      </c>
      <c r="JA97" t="s">
        <v>796</v>
      </c>
      <c r="JB97" t="s">
        <v>796</v>
      </c>
      <c r="JC97" t="s">
        <v>796</v>
      </c>
      <c r="JD97" t="s">
        <v>796</v>
      </c>
      <c r="JE97" t="s">
        <v>796</v>
      </c>
      <c r="JF97" t="s">
        <v>796</v>
      </c>
      <c r="JG97" t="s">
        <v>796</v>
      </c>
      <c r="JH97" t="s">
        <v>796</v>
      </c>
      <c r="JI97" t="s">
        <v>796</v>
      </c>
      <c r="JJ97" t="s">
        <v>796</v>
      </c>
      <c r="JK97" t="s">
        <v>796</v>
      </c>
      <c r="JL97" t="s">
        <v>796</v>
      </c>
      <c r="JM97" t="s">
        <v>796</v>
      </c>
      <c r="JN97" t="s">
        <v>796</v>
      </c>
      <c r="JO97" t="s">
        <v>796</v>
      </c>
      <c r="JP97" t="s">
        <v>796</v>
      </c>
      <c r="JQ97" t="s">
        <v>796</v>
      </c>
      <c r="JR97" t="s">
        <v>796</v>
      </c>
      <c r="JS97" t="s">
        <v>796</v>
      </c>
      <c r="JT97" t="s">
        <v>796</v>
      </c>
      <c r="JU97" t="s">
        <v>796</v>
      </c>
      <c r="JV97" t="s">
        <v>796</v>
      </c>
      <c r="JW97" t="s">
        <v>796</v>
      </c>
      <c r="JX97" t="s">
        <v>796</v>
      </c>
      <c r="JY97" t="s">
        <v>796</v>
      </c>
      <c r="JZ97" t="s">
        <v>796</v>
      </c>
      <c r="KA97" t="s">
        <v>796</v>
      </c>
      <c r="KB97" t="s">
        <v>796</v>
      </c>
      <c r="KC97" t="s">
        <v>796</v>
      </c>
      <c r="KD97" t="s">
        <v>796</v>
      </c>
      <c r="KE97" t="s">
        <v>796</v>
      </c>
      <c r="KF97" t="s">
        <v>796</v>
      </c>
    </row>
    <row r="98" spans="1:292" x14ac:dyDescent="0.2">
      <c r="A98" t="s">
        <v>514</v>
      </c>
      <c r="B98" t="s">
        <v>61</v>
      </c>
      <c r="C98" t="s">
        <v>4</v>
      </c>
      <c r="D98" t="s">
        <v>19</v>
      </c>
      <c r="E98" s="30">
        <v>32</v>
      </c>
      <c r="F98" t="s">
        <v>20</v>
      </c>
      <c r="G98" t="s">
        <v>10</v>
      </c>
      <c r="H98" t="s">
        <v>56</v>
      </c>
      <c r="I98" t="s">
        <v>36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5</v>
      </c>
      <c r="R98" t="s">
        <v>5</v>
      </c>
      <c r="S98" t="s">
        <v>4</v>
      </c>
      <c r="T98" t="s">
        <v>3</v>
      </c>
      <c r="U98" t="s">
        <v>4</v>
      </c>
      <c r="V98" t="s">
        <v>5</v>
      </c>
      <c r="W98" t="s">
        <v>48</v>
      </c>
      <c r="X98" t="s">
        <v>27</v>
      </c>
      <c r="Y98" t="s">
        <v>5</v>
      </c>
      <c r="Z98" t="s">
        <v>18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5</v>
      </c>
      <c r="AI98" t="s">
        <v>4</v>
      </c>
      <c r="AJ98" t="s">
        <v>4</v>
      </c>
      <c r="AK98" t="s">
        <v>4</v>
      </c>
      <c r="AL98" t="s">
        <v>5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  <c r="AY98" t="s">
        <v>2</v>
      </c>
      <c r="AZ98" t="s">
        <v>2</v>
      </c>
      <c r="BA98" t="s">
        <v>2</v>
      </c>
      <c r="BB98" t="s">
        <v>2</v>
      </c>
      <c r="BC98" t="s">
        <v>2</v>
      </c>
      <c r="BD98" t="s">
        <v>2</v>
      </c>
      <c r="BE98" t="s">
        <v>2</v>
      </c>
      <c r="BF98" t="s">
        <v>2</v>
      </c>
      <c r="BG98" t="s">
        <v>2</v>
      </c>
      <c r="BH98" t="s">
        <v>2</v>
      </c>
      <c r="BI98" t="s">
        <v>2</v>
      </c>
      <c r="BJ98" t="s">
        <v>2</v>
      </c>
      <c r="BK98" t="s">
        <v>2</v>
      </c>
      <c r="BL98" t="s">
        <v>2</v>
      </c>
      <c r="BM98" t="s">
        <v>2</v>
      </c>
      <c r="BN98" t="s">
        <v>2</v>
      </c>
      <c r="BO98" t="s">
        <v>2</v>
      </c>
      <c r="BP98" t="s">
        <v>2</v>
      </c>
      <c r="BQ98" t="s">
        <v>5</v>
      </c>
      <c r="BR98" t="s">
        <v>4</v>
      </c>
      <c r="BS98" t="s">
        <v>4</v>
      </c>
      <c r="BT98" t="s">
        <v>4</v>
      </c>
      <c r="BU98" t="s">
        <v>4</v>
      </c>
      <c r="BV98" t="s">
        <v>4</v>
      </c>
      <c r="BW98" t="s">
        <v>4</v>
      </c>
      <c r="BX98" t="s">
        <v>4</v>
      </c>
      <c r="BY98" t="s">
        <v>4</v>
      </c>
      <c r="BZ98" t="s">
        <v>4</v>
      </c>
      <c r="CA98" t="s">
        <v>4</v>
      </c>
      <c r="CB98" t="s">
        <v>2</v>
      </c>
      <c r="CC98" t="s">
        <v>2</v>
      </c>
      <c r="CD98" t="s">
        <v>2</v>
      </c>
      <c r="CE98" t="s">
        <v>2</v>
      </c>
      <c r="CF98" t="s">
        <v>2</v>
      </c>
      <c r="CG98" t="s">
        <v>2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796</v>
      </c>
      <c r="CV98" t="s">
        <v>796</v>
      </c>
      <c r="CW98" t="s">
        <v>796</v>
      </c>
      <c r="CX98" t="s">
        <v>796</v>
      </c>
      <c r="CY98" t="s">
        <v>796</v>
      </c>
      <c r="CZ98" t="s">
        <v>796</v>
      </c>
      <c r="DA98" t="s">
        <v>796</v>
      </c>
      <c r="DB98" t="s">
        <v>796</v>
      </c>
      <c r="DC98" t="s">
        <v>796</v>
      </c>
      <c r="DD98" t="s">
        <v>796</v>
      </c>
      <c r="DE98" t="s">
        <v>796</v>
      </c>
      <c r="DF98" t="s">
        <v>796</v>
      </c>
      <c r="DG98" t="s">
        <v>796</v>
      </c>
      <c r="DH98" t="s">
        <v>796</v>
      </c>
      <c r="DI98" t="s">
        <v>796</v>
      </c>
      <c r="DJ98" t="s">
        <v>796</v>
      </c>
      <c r="DK98" t="s">
        <v>796</v>
      </c>
      <c r="DL98" t="s">
        <v>796</v>
      </c>
      <c r="DM98" t="s">
        <v>796</v>
      </c>
      <c r="DN98" t="s">
        <v>796</v>
      </c>
      <c r="DO98" t="s">
        <v>796</v>
      </c>
      <c r="DP98" t="s">
        <v>796</v>
      </c>
      <c r="DQ98" t="s">
        <v>796</v>
      </c>
      <c r="DR98" t="s">
        <v>796</v>
      </c>
      <c r="DS98" t="s">
        <v>796</v>
      </c>
      <c r="DT98" t="s">
        <v>796</v>
      </c>
      <c r="DU98" t="s">
        <v>796</v>
      </c>
      <c r="DV98" t="s">
        <v>796</v>
      </c>
      <c r="DW98" t="s">
        <v>796</v>
      </c>
      <c r="DX98" t="s">
        <v>796</v>
      </c>
      <c r="DY98" t="s">
        <v>796</v>
      </c>
      <c r="DZ98" t="s">
        <v>796</v>
      </c>
      <c r="EA98" t="s">
        <v>796</v>
      </c>
      <c r="EB98" t="s">
        <v>796</v>
      </c>
      <c r="EC98" t="s">
        <v>796</v>
      </c>
      <c r="ED98" t="s">
        <v>796</v>
      </c>
      <c r="EE98" t="s">
        <v>796</v>
      </c>
      <c r="EF98" t="s">
        <v>796</v>
      </c>
      <c r="EG98" t="s">
        <v>796</v>
      </c>
      <c r="EH98" t="s">
        <v>796</v>
      </c>
      <c r="EI98" t="s">
        <v>796</v>
      </c>
      <c r="EJ98" t="s">
        <v>796</v>
      </c>
      <c r="EK98" t="s">
        <v>796</v>
      </c>
      <c r="EL98" t="s">
        <v>796</v>
      </c>
      <c r="EM98" t="s">
        <v>796</v>
      </c>
      <c r="EN98" t="s">
        <v>796</v>
      </c>
      <c r="EO98" t="s">
        <v>796</v>
      </c>
      <c r="EP98" t="s">
        <v>796</v>
      </c>
      <c r="EQ98" t="s">
        <v>796</v>
      </c>
      <c r="ER98" t="s">
        <v>796</v>
      </c>
      <c r="ES98" t="s">
        <v>796</v>
      </c>
      <c r="ET98" t="s">
        <v>796</v>
      </c>
      <c r="EU98" t="s">
        <v>796</v>
      </c>
      <c r="EV98" t="s">
        <v>796</v>
      </c>
      <c r="EW98" t="s">
        <v>796</v>
      </c>
      <c r="EX98" t="s">
        <v>796</v>
      </c>
      <c r="EY98" t="s">
        <v>796</v>
      </c>
      <c r="EZ98" t="s">
        <v>796</v>
      </c>
      <c r="FA98" t="s">
        <v>796</v>
      </c>
      <c r="FB98" t="s">
        <v>796</v>
      </c>
      <c r="FC98" t="s">
        <v>796</v>
      </c>
      <c r="FD98" t="s">
        <v>796</v>
      </c>
      <c r="FE98" t="s">
        <v>796</v>
      </c>
      <c r="FF98" t="s">
        <v>796</v>
      </c>
      <c r="FG98" t="s">
        <v>796</v>
      </c>
      <c r="FH98" t="s">
        <v>796</v>
      </c>
      <c r="FI98" t="s">
        <v>796</v>
      </c>
      <c r="FJ98" t="s">
        <v>796</v>
      </c>
      <c r="FK98" t="s">
        <v>796</v>
      </c>
      <c r="FL98" t="s">
        <v>796</v>
      </c>
      <c r="FM98" t="s">
        <v>796</v>
      </c>
      <c r="FN98" t="s">
        <v>796</v>
      </c>
      <c r="FO98" t="s">
        <v>796</v>
      </c>
      <c r="FP98" t="s">
        <v>796</v>
      </c>
      <c r="FQ98" t="s">
        <v>796</v>
      </c>
      <c r="FR98" t="s">
        <v>796</v>
      </c>
      <c r="FS98" t="s">
        <v>796</v>
      </c>
      <c r="FT98" t="s">
        <v>796</v>
      </c>
      <c r="FU98" t="s">
        <v>796</v>
      </c>
      <c r="FV98" t="s">
        <v>796</v>
      </c>
      <c r="FW98" t="s">
        <v>796</v>
      </c>
      <c r="FX98" t="s">
        <v>796</v>
      </c>
      <c r="FY98" t="s">
        <v>796</v>
      </c>
      <c r="FZ98" t="s">
        <v>796</v>
      </c>
      <c r="GA98" t="s">
        <v>796</v>
      </c>
      <c r="GB98" t="s">
        <v>796</v>
      </c>
      <c r="GC98" t="s">
        <v>796</v>
      </c>
      <c r="GD98" t="s">
        <v>796</v>
      </c>
      <c r="GE98" t="s">
        <v>796</v>
      </c>
      <c r="GF98" t="s">
        <v>796</v>
      </c>
      <c r="GG98" t="s">
        <v>796</v>
      </c>
      <c r="GH98" t="s">
        <v>796</v>
      </c>
      <c r="GI98" t="s">
        <v>796</v>
      </c>
      <c r="GJ98" t="s">
        <v>796</v>
      </c>
      <c r="GK98" t="s">
        <v>796</v>
      </c>
      <c r="GL98" t="s">
        <v>796</v>
      </c>
      <c r="GM98" t="s">
        <v>796</v>
      </c>
      <c r="GN98" t="s">
        <v>796</v>
      </c>
      <c r="GO98" t="s">
        <v>796</v>
      </c>
      <c r="GP98" t="s">
        <v>796</v>
      </c>
      <c r="GQ98" t="s">
        <v>796</v>
      </c>
      <c r="GR98" t="s">
        <v>796</v>
      </c>
      <c r="GS98" t="s">
        <v>796</v>
      </c>
      <c r="GT98" t="s">
        <v>796</v>
      </c>
      <c r="GU98" t="s">
        <v>796</v>
      </c>
      <c r="GV98" t="s">
        <v>796</v>
      </c>
      <c r="GW98" t="s">
        <v>796</v>
      </c>
      <c r="GX98" t="s">
        <v>796</v>
      </c>
      <c r="GY98" t="s">
        <v>796</v>
      </c>
      <c r="GZ98" t="s">
        <v>796</v>
      </c>
      <c r="HA98" t="s">
        <v>796</v>
      </c>
      <c r="HB98" t="s">
        <v>796</v>
      </c>
      <c r="HC98" t="s">
        <v>796</v>
      </c>
      <c r="HD98" t="s">
        <v>796</v>
      </c>
      <c r="HE98" t="s">
        <v>796</v>
      </c>
      <c r="HF98" t="s">
        <v>796</v>
      </c>
      <c r="HG98" t="s">
        <v>796</v>
      </c>
      <c r="HH98" t="s">
        <v>796</v>
      </c>
      <c r="HI98" t="s">
        <v>796</v>
      </c>
      <c r="HJ98" t="s">
        <v>796</v>
      </c>
      <c r="HK98" t="s">
        <v>796</v>
      </c>
      <c r="HL98" t="s">
        <v>796</v>
      </c>
      <c r="HM98" t="s">
        <v>796</v>
      </c>
      <c r="HN98" t="s">
        <v>796</v>
      </c>
      <c r="HO98" t="s">
        <v>796</v>
      </c>
      <c r="HP98" t="s">
        <v>796</v>
      </c>
      <c r="HQ98" t="s">
        <v>796</v>
      </c>
      <c r="HR98" t="s">
        <v>796</v>
      </c>
      <c r="HS98" t="s">
        <v>796</v>
      </c>
      <c r="HT98" t="s">
        <v>796</v>
      </c>
      <c r="HU98" t="s">
        <v>796</v>
      </c>
      <c r="HV98" t="s">
        <v>796</v>
      </c>
      <c r="HW98" t="s">
        <v>796</v>
      </c>
      <c r="HX98" t="s">
        <v>796</v>
      </c>
      <c r="HY98" t="s">
        <v>796</v>
      </c>
      <c r="HZ98" t="s">
        <v>796</v>
      </c>
      <c r="IA98" t="s">
        <v>796</v>
      </c>
      <c r="IB98" t="s">
        <v>796</v>
      </c>
      <c r="IC98" t="s">
        <v>796</v>
      </c>
      <c r="ID98" t="s">
        <v>796</v>
      </c>
      <c r="IE98" t="s">
        <v>796</v>
      </c>
      <c r="IF98" t="s">
        <v>796</v>
      </c>
      <c r="IG98" t="s">
        <v>796</v>
      </c>
      <c r="IH98" t="s">
        <v>796</v>
      </c>
      <c r="II98" t="s">
        <v>796</v>
      </c>
      <c r="IJ98" t="s">
        <v>796</v>
      </c>
      <c r="IK98" t="s">
        <v>796</v>
      </c>
      <c r="IL98" t="s">
        <v>796</v>
      </c>
      <c r="IM98" t="s">
        <v>796</v>
      </c>
      <c r="IN98" t="s">
        <v>796</v>
      </c>
      <c r="IO98" t="s">
        <v>796</v>
      </c>
      <c r="IP98" t="s">
        <v>796</v>
      </c>
      <c r="IQ98" t="s">
        <v>796</v>
      </c>
      <c r="IR98" t="s">
        <v>796</v>
      </c>
      <c r="IS98" t="s">
        <v>796</v>
      </c>
      <c r="IT98" t="s">
        <v>796</v>
      </c>
      <c r="IU98" t="s">
        <v>796</v>
      </c>
      <c r="IV98" t="s">
        <v>796</v>
      </c>
      <c r="IW98" t="s">
        <v>796</v>
      </c>
      <c r="IX98" t="s">
        <v>796</v>
      </c>
      <c r="IY98" t="s">
        <v>796</v>
      </c>
      <c r="IZ98" t="s">
        <v>796</v>
      </c>
      <c r="JA98" t="s">
        <v>796</v>
      </c>
      <c r="JB98" t="s">
        <v>796</v>
      </c>
      <c r="JC98" t="s">
        <v>796</v>
      </c>
      <c r="JD98" t="s">
        <v>796</v>
      </c>
      <c r="JE98" t="s">
        <v>796</v>
      </c>
      <c r="JF98" t="s">
        <v>796</v>
      </c>
      <c r="JG98" t="s">
        <v>796</v>
      </c>
      <c r="JH98" t="s">
        <v>796</v>
      </c>
      <c r="JI98" t="s">
        <v>796</v>
      </c>
      <c r="JJ98" t="s">
        <v>796</v>
      </c>
      <c r="JK98" t="s">
        <v>796</v>
      </c>
      <c r="JL98" t="s">
        <v>796</v>
      </c>
      <c r="JM98" t="s">
        <v>796</v>
      </c>
      <c r="JN98" t="s">
        <v>796</v>
      </c>
      <c r="JO98" t="s">
        <v>796</v>
      </c>
      <c r="JP98" t="s">
        <v>796</v>
      </c>
      <c r="JQ98" t="s">
        <v>796</v>
      </c>
      <c r="JR98" t="s">
        <v>796</v>
      </c>
      <c r="JS98" t="s">
        <v>796</v>
      </c>
      <c r="JT98" t="s">
        <v>796</v>
      </c>
      <c r="JU98" t="s">
        <v>796</v>
      </c>
      <c r="JV98" t="s">
        <v>796</v>
      </c>
      <c r="JW98" t="s">
        <v>796</v>
      </c>
      <c r="JX98" t="s">
        <v>796</v>
      </c>
      <c r="JY98" t="s">
        <v>796</v>
      </c>
      <c r="JZ98" t="s">
        <v>796</v>
      </c>
      <c r="KA98" t="s">
        <v>796</v>
      </c>
      <c r="KB98" t="s">
        <v>796</v>
      </c>
      <c r="KC98" t="s">
        <v>796</v>
      </c>
      <c r="KD98" t="s">
        <v>796</v>
      </c>
      <c r="KE98" t="s">
        <v>796</v>
      </c>
      <c r="KF98" t="s">
        <v>796</v>
      </c>
    </row>
    <row r="99" spans="1:292" x14ac:dyDescent="0.2">
      <c r="A99" t="s">
        <v>60</v>
      </c>
      <c r="B99" t="s">
        <v>61</v>
      </c>
      <c r="C99" t="s">
        <v>4</v>
      </c>
      <c r="D99" t="s">
        <v>19</v>
      </c>
      <c r="E99" s="30">
        <v>50</v>
      </c>
      <c r="F99" t="s">
        <v>9</v>
      </c>
      <c r="G99" t="s">
        <v>10</v>
      </c>
      <c r="H99" t="s">
        <v>56</v>
      </c>
      <c r="I99" t="s">
        <v>57</v>
      </c>
      <c r="J99" t="s">
        <v>4</v>
      </c>
      <c r="K99" t="s">
        <v>5</v>
      </c>
      <c r="L99" t="s">
        <v>4</v>
      </c>
      <c r="M99" t="s">
        <v>5</v>
      </c>
      <c r="N99" t="s">
        <v>4</v>
      </c>
      <c r="O99" t="s">
        <v>4</v>
      </c>
      <c r="P99" t="s">
        <v>4</v>
      </c>
      <c r="Q99" t="s">
        <v>4</v>
      </c>
      <c r="R99" t="s">
        <v>5</v>
      </c>
      <c r="S99" t="s">
        <v>4</v>
      </c>
      <c r="T99" t="s">
        <v>3</v>
      </c>
      <c r="U99" t="s">
        <v>4</v>
      </c>
      <c r="V99" t="s">
        <v>5</v>
      </c>
      <c r="W99" t="s">
        <v>17</v>
      </c>
      <c r="X99" t="s">
        <v>2</v>
      </c>
      <c r="Y99" t="s">
        <v>5</v>
      </c>
      <c r="Z99" t="s">
        <v>18</v>
      </c>
      <c r="AA99" t="s">
        <v>4</v>
      </c>
      <c r="AB99" t="s">
        <v>4</v>
      </c>
      <c r="AC99" t="s">
        <v>5</v>
      </c>
      <c r="AD99" t="s">
        <v>5</v>
      </c>
      <c r="AE99" t="s">
        <v>4</v>
      </c>
      <c r="AF99" t="s">
        <v>4</v>
      </c>
      <c r="AG99" t="s">
        <v>4</v>
      </c>
      <c r="AH99" t="s">
        <v>5</v>
      </c>
      <c r="AI99" t="s">
        <v>4</v>
      </c>
      <c r="AJ99" t="s">
        <v>4</v>
      </c>
      <c r="AK99" t="s">
        <v>4</v>
      </c>
      <c r="AL99" t="s">
        <v>5</v>
      </c>
      <c r="AM99" t="s">
        <v>4</v>
      </c>
      <c r="AN99" t="s">
        <v>4</v>
      </c>
      <c r="AO99" t="s">
        <v>4</v>
      </c>
      <c r="AP99" t="s">
        <v>4</v>
      </c>
      <c r="AQ99" t="s">
        <v>4</v>
      </c>
      <c r="AR99" t="s">
        <v>4</v>
      </c>
      <c r="AS99" t="s">
        <v>58</v>
      </c>
      <c r="AT99" t="s">
        <v>62</v>
      </c>
      <c r="AU99" t="s">
        <v>14</v>
      </c>
      <c r="AV99" t="s">
        <v>4</v>
      </c>
      <c r="AW99" t="s">
        <v>4</v>
      </c>
      <c r="AX99" t="s">
        <v>4</v>
      </c>
      <c r="AY99" t="s">
        <v>4</v>
      </c>
      <c r="AZ99" t="s">
        <v>4</v>
      </c>
      <c r="BA99" t="s">
        <v>5</v>
      </c>
      <c r="BB99" t="s">
        <v>5</v>
      </c>
      <c r="BC99" t="s">
        <v>5</v>
      </c>
      <c r="BD99" t="s">
        <v>4</v>
      </c>
      <c r="BE99" t="s">
        <v>4</v>
      </c>
      <c r="BF99" t="s">
        <v>4</v>
      </c>
      <c r="BG99" t="s">
        <v>4</v>
      </c>
      <c r="BH99" t="s">
        <v>4</v>
      </c>
      <c r="BI99" t="s">
        <v>4</v>
      </c>
      <c r="BJ99" t="s">
        <v>4</v>
      </c>
      <c r="BK99" t="s">
        <v>2</v>
      </c>
      <c r="BL99" t="s">
        <v>2</v>
      </c>
      <c r="BM99" t="s">
        <v>2</v>
      </c>
      <c r="BN99" t="s">
        <v>2</v>
      </c>
      <c r="BO99" t="s">
        <v>2</v>
      </c>
      <c r="BP99" t="s">
        <v>2</v>
      </c>
      <c r="BQ99" t="s">
        <v>2</v>
      </c>
      <c r="BR99" t="s">
        <v>2</v>
      </c>
      <c r="BS99" t="s">
        <v>2</v>
      </c>
      <c r="BT99" t="s">
        <v>2</v>
      </c>
      <c r="BU99" t="s">
        <v>2</v>
      </c>
      <c r="BV99" t="s">
        <v>2</v>
      </c>
      <c r="BW99" t="s">
        <v>2</v>
      </c>
      <c r="BX99" t="s">
        <v>2</v>
      </c>
      <c r="BY99" t="s">
        <v>2</v>
      </c>
      <c r="BZ99" t="s">
        <v>2</v>
      </c>
      <c r="CA99" t="s">
        <v>2</v>
      </c>
      <c r="CB99" t="s">
        <v>2</v>
      </c>
      <c r="CC99" t="s">
        <v>2</v>
      </c>
      <c r="CD99" t="s">
        <v>2</v>
      </c>
      <c r="CE99" t="s">
        <v>2</v>
      </c>
      <c r="CF99" t="s">
        <v>2</v>
      </c>
      <c r="CG99" t="s">
        <v>2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796</v>
      </c>
      <c r="CV99" t="s">
        <v>796</v>
      </c>
      <c r="CW99" t="s">
        <v>796</v>
      </c>
      <c r="CX99" t="s">
        <v>796</v>
      </c>
      <c r="CY99" t="s">
        <v>796</v>
      </c>
      <c r="CZ99" t="s">
        <v>796</v>
      </c>
      <c r="DA99" t="s">
        <v>796</v>
      </c>
      <c r="DB99" t="s">
        <v>796</v>
      </c>
      <c r="DC99" t="s">
        <v>796</v>
      </c>
      <c r="DD99" t="s">
        <v>796</v>
      </c>
      <c r="DE99" t="s">
        <v>796</v>
      </c>
      <c r="DF99" t="s">
        <v>796</v>
      </c>
      <c r="DG99" t="s">
        <v>796</v>
      </c>
      <c r="DH99" t="s">
        <v>796</v>
      </c>
      <c r="DI99" t="s">
        <v>796</v>
      </c>
      <c r="DJ99" t="s">
        <v>796</v>
      </c>
      <c r="DK99" t="s">
        <v>796</v>
      </c>
      <c r="DL99" t="s">
        <v>796</v>
      </c>
      <c r="DM99" t="s">
        <v>796</v>
      </c>
      <c r="DN99" t="s">
        <v>796</v>
      </c>
      <c r="DO99" t="s">
        <v>796</v>
      </c>
      <c r="DP99" t="s">
        <v>796</v>
      </c>
      <c r="DQ99" t="s">
        <v>796</v>
      </c>
      <c r="DR99" t="s">
        <v>796</v>
      </c>
      <c r="DS99" t="s">
        <v>796</v>
      </c>
      <c r="DT99" t="s">
        <v>796</v>
      </c>
      <c r="DU99" t="s">
        <v>796</v>
      </c>
      <c r="DV99" t="s">
        <v>796</v>
      </c>
      <c r="DW99" t="s">
        <v>796</v>
      </c>
      <c r="DX99" t="s">
        <v>796</v>
      </c>
      <c r="DY99" t="s">
        <v>796</v>
      </c>
      <c r="DZ99" t="s">
        <v>796</v>
      </c>
      <c r="EA99" t="s">
        <v>796</v>
      </c>
      <c r="EB99" t="s">
        <v>796</v>
      </c>
      <c r="EC99" t="s">
        <v>796</v>
      </c>
      <c r="ED99" t="s">
        <v>796</v>
      </c>
      <c r="EE99" t="s">
        <v>796</v>
      </c>
      <c r="EF99" t="s">
        <v>796</v>
      </c>
      <c r="EG99" t="s">
        <v>796</v>
      </c>
      <c r="EH99" t="s">
        <v>796</v>
      </c>
      <c r="EI99" t="s">
        <v>796</v>
      </c>
      <c r="EJ99" t="s">
        <v>796</v>
      </c>
      <c r="EK99" t="s">
        <v>796</v>
      </c>
      <c r="EL99" t="s">
        <v>796</v>
      </c>
      <c r="EM99" t="s">
        <v>796</v>
      </c>
      <c r="EN99" t="s">
        <v>796</v>
      </c>
      <c r="EO99" t="s">
        <v>796</v>
      </c>
      <c r="EP99" t="s">
        <v>796</v>
      </c>
      <c r="EQ99" t="s">
        <v>796</v>
      </c>
      <c r="ER99" t="s">
        <v>796</v>
      </c>
      <c r="ES99" t="s">
        <v>796</v>
      </c>
      <c r="ET99" t="s">
        <v>796</v>
      </c>
      <c r="EU99" t="s">
        <v>796</v>
      </c>
      <c r="EV99" t="s">
        <v>796</v>
      </c>
      <c r="EW99" t="s">
        <v>796</v>
      </c>
      <c r="EX99" t="s">
        <v>796</v>
      </c>
      <c r="EY99" t="s">
        <v>796</v>
      </c>
      <c r="EZ99" t="s">
        <v>796</v>
      </c>
      <c r="FA99" t="s">
        <v>796</v>
      </c>
      <c r="FB99" t="s">
        <v>796</v>
      </c>
      <c r="FC99" t="s">
        <v>796</v>
      </c>
      <c r="FD99" t="s">
        <v>796</v>
      </c>
      <c r="FE99" t="s">
        <v>796</v>
      </c>
      <c r="FF99" t="s">
        <v>796</v>
      </c>
      <c r="FG99" t="s">
        <v>796</v>
      </c>
      <c r="FH99" t="s">
        <v>796</v>
      </c>
      <c r="FI99" t="s">
        <v>796</v>
      </c>
      <c r="FJ99" t="s">
        <v>796</v>
      </c>
      <c r="FK99" t="s">
        <v>796</v>
      </c>
      <c r="FL99" t="s">
        <v>796</v>
      </c>
      <c r="FM99" t="s">
        <v>796</v>
      </c>
      <c r="FN99" t="s">
        <v>796</v>
      </c>
      <c r="FO99" t="s">
        <v>796</v>
      </c>
      <c r="FP99" t="s">
        <v>796</v>
      </c>
      <c r="FQ99" t="s">
        <v>796</v>
      </c>
      <c r="FR99" t="s">
        <v>796</v>
      </c>
      <c r="FS99" t="s">
        <v>796</v>
      </c>
      <c r="FT99" t="s">
        <v>796</v>
      </c>
      <c r="FU99" t="s">
        <v>796</v>
      </c>
      <c r="FV99" t="s">
        <v>796</v>
      </c>
      <c r="FW99" t="s">
        <v>796</v>
      </c>
      <c r="FX99" t="s">
        <v>796</v>
      </c>
      <c r="FY99" t="s">
        <v>796</v>
      </c>
      <c r="FZ99" t="s">
        <v>796</v>
      </c>
      <c r="GA99" t="s">
        <v>796</v>
      </c>
      <c r="GB99" t="s">
        <v>796</v>
      </c>
      <c r="GC99" t="s">
        <v>796</v>
      </c>
      <c r="GD99" t="s">
        <v>796</v>
      </c>
      <c r="GE99" t="s">
        <v>796</v>
      </c>
      <c r="GF99" t="s">
        <v>796</v>
      </c>
      <c r="GG99" t="s">
        <v>796</v>
      </c>
      <c r="GH99" t="s">
        <v>796</v>
      </c>
      <c r="GI99" t="s">
        <v>796</v>
      </c>
      <c r="GJ99" t="s">
        <v>796</v>
      </c>
      <c r="GK99" t="s">
        <v>796</v>
      </c>
      <c r="GL99" t="s">
        <v>796</v>
      </c>
      <c r="GM99" t="s">
        <v>796</v>
      </c>
      <c r="GN99" t="s">
        <v>796</v>
      </c>
      <c r="GO99" t="s">
        <v>796</v>
      </c>
      <c r="GP99" t="s">
        <v>796</v>
      </c>
      <c r="GQ99" t="s">
        <v>796</v>
      </c>
      <c r="GR99" t="s">
        <v>796</v>
      </c>
      <c r="GS99" t="s">
        <v>796</v>
      </c>
      <c r="GT99" t="s">
        <v>796</v>
      </c>
      <c r="GU99" t="s">
        <v>796</v>
      </c>
      <c r="GV99" t="s">
        <v>796</v>
      </c>
      <c r="GW99" t="s">
        <v>796</v>
      </c>
      <c r="GX99" t="s">
        <v>796</v>
      </c>
      <c r="GY99" t="s">
        <v>796</v>
      </c>
      <c r="GZ99" t="s">
        <v>796</v>
      </c>
      <c r="HA99" t="s">
        <v>796</v>
      </c>
      <c r="HB99" t="s">
        <v>796</v>
      </c>
      <c r="HC99" t="s">
        <v>796</v>
      </c>
      <c r="HD99" t="s">
        <v>796</v>
      </c>
      <c r="HE99" t="s">
        <v>796</v>
      </c>
      <c r="HF99" t="s">
        <v>796</v>
      </c>
      <c r="HG99" t="s">
        <v>796</v>
      </c>
      <c r="HH99" t="s">
        <v>796</v>
      </c>
      <c r="HI99" t="s">
        <v>796</v>
      </c>
      <c r="HJ99" t="s">
        <v>796</v>
      </c>
      <c r="HK99" t="s">
        <v>796</v>
      </c>
      <c r="HL99" t="s">
        <v>796</v>
      </c>
      <c r="HM99" t="s">
        <v>796</v>
      </c>
      <c r="HN99" t="s">
        <v>796</v>
      </c>
      <c r="HO99" t="s">
        <v>796</v>
      </c>
      <c r="HP99" t="s">
        <v>796</v>
      </c>
      <c r="HQ99" t="s">
        <v>796</v>
      </c>
      <c r="HR99" t="s">
        <v>796</v>
      </c>
      <c r="HS99" t="s">
        <v>796</v>
      </c>
      <c r="HT99" t="s">
        <v>796</v>
      </c>
      <c r="HU99" t="s">
        <v>796</v>
      </c>
      <c r="HV99" t="s">
        <v>796</v>
      </c>
      <c r="HW99" t="s">
        <v>796</v>
      </c>
      <c r="HX99" t="s">
        <v>796</v>
      </c>
      <c r="HY99" t="s">
        <v>796</v>
      </c>
      <c r="HZ99" t="s">
        <v>796</v>
      </c>
      <c r="IA99" t="s">
        <v>796</v>
      </c>
      <c r="IB99" t="s">
        <v>796</v>
      </c>
      <c r="IC99" t="s">
        <v>796</v>
      </c>
      <c r="ID99" t="s">
        <v>796</v>
      </c>
      <c r="IE99" t="s">
        <v>796</v>
      </c>
      <c r="IF99" t="s">
        <v>796</v>
      </c>
      <c r="IG99" t="s">
        <v>796</v>
      </c>
      <c r="IH99" t="s">
        <v>796</v>
      </c>
      <c r="II99" t="s">
        <v>796</v>
      </c>
      <c r="IJ99" t="s">
        <v>796</v>
      </c>
      <c r="IK99" t="s">
        <v>796</v>
      </c>
      <c r="IL99" t="s">
        <v>796</v>
      </c>
      <c r="IM99" t="s">
        <v>796</v>
      </c>
      <c r="IN99" t="s">
        <v>796</v>
      </c>
      <c r="IO99" t="s">
        <v>796</v>
      </c>
      <c r="IP99" t="s">
        <v>796</v>
      </c>
      <c r="IQ99" t="s">
        <v>796</v>
      </c>
      <c r="IR99" t="s">
        <v>796</v>
      </c>
      <c r="IS99" t="s">
        <v>796</v>
      </c>
      <c r="IT99" t="s">
        <v>796</v>
      </c>
      <c r="IU99" t="s">
        <v>796</v>
      </c>
      <c r="IV99" t="s">
        <v>796</v>
      </c>
      <c r="IW99" t="s">
        <v>796</v>
      </c>
      <c r="IX99" t="s">
        <v>796</v>
      </c>
      <c r="IY99" t="s">
        <v>796</v>
      </c>
      <c r="IZ99" t="s">
        <v>796</v>
      </c>
      <c r="JA99" t="s">
        <v>796</v>
      </c>
      <c r="JB99" t="s">
        <v>796</v>
      </c>
      <c r="JC99" t="s">
        <v>796</v>
      </c>
      <c r="JD99" t="s">
        <v>796</v>
      </c>
      <c r="JE99" t="s">
        <v>796</v>
      </c>
      <c r="JF99" t="s">
        <v>796</v>
      </c>
      <c r="JG99" t="s">
        <v>796</v>
      </c>
      <c r="JH99" t="s">
        <v>796</v>
      </c>
      <c r="JI99" t="s">
        <v>796</v>
      </c>
      <c r="JJ99" t="s">
        <v>796</v>
      </c>
      <c r="JK99" t="s">
        <v>796</v>
      </c>
      <c r="JL99" t="s">
        <v>796</v>
      </c>
      <c r="JM99" t="s">
        <v>796</v>
      </c>
      <c r="JN99" t="s">
        <v>796</v>
      </c>
      <c r="JO99" t="s">
        <v>796</v>
      </c>
      <c r="JP99" t="s">
        <v>796</v>
      </c>
      <c r="JQ99" t="s">
        <v>796</v>
      </c>
      <c r="JR99" t="s">
        <v>796</v>
      </c>
      <c r="JS99" t="s">
        <v>796</v>
      </c>
      <c r="JT99" t="s">
        <v>796</v>
      </c>
      <c r="JU99" t="s">
        <v>796</v>
      </c>
      <c r="JV99" t="s">
        <v>796</v>
      </c>
      <c r="JW99" t="s">
        <v>796</v>
      </c>
      <c r="JX99" t="s">
        <v>796</v>
      </c>
      <c r="JY99" t="s">
        <v>796</v>
      </c>
      <c r="JZ99" t="s">
        <v>796</v>
      </c>
      <c r="KA99" t="s">
        <v>796</v>
      </c>
      <c r="KB99" t="s">
        <v>796</v>
      </c>
      <c r="KC99" t="s">
        <v>796</v>
      </c>
      <c r="KD99" t="s">
        <v>796</v>
      </c>
      <c r="KE99" t="s">
        <v>796</v>
      </c>
      <c r="KF99" t="s">
        <v>796</v>
      </c>
    </row>
    <row r="100" spans="1:292" x14ac:dyDescent="0.2">
      <c r="A100" t="s">
        <v>370</v>
      </c>
      <c r="B100" t="s">
        <v>61</v>
      </c>
      <c r="C100" t="s">
        <v>4</v>
      </c>
      <c r="D100" t="s">
        <v>8</v>
      </c>
      <c r="E100" s="30">
        <v>21</v>
      </c>
      <c r="F100" t="s">
        <v>20</v>
      </c>
      <c r="G100" t="s">
        <v>10</v>
      </c>
      <c r="H100" t="s">
        <v>40</v>
      </c>
      <c r="I100" t="s">
        <v>80</v>
      </c>
      <c r="J100" t="s">
        <v>4</v>
      </c>
      <c r="K100" t="s">
        <v>5</v>
      </c>
      <c r="L100" t="s">
        <v>4</v>
      </c>
      <c r="M100" t="s">
        <v>4</v>
      </c>
      <c r="N100" t="s">
        <v>5</v>
      </c>
      <c r="O100" t="s">
        <v>4</v>
      </c>
      <c r="P100" t="s">
        <v>4</v>
      </c>
      <c r="Q100" t="s">
        <v>4</v>
      </c>
      <c r="R100" t="s">
        <v>5</v>
      </c>
      <c r="S100" t="s">
        <v>4</v>
      </c>
      <c r="T100" t="s">
        <v>3</v>
      </c>
      <c r="U100" t="s">
        <v>4</v>
      </c>
      <c r="V100" t="s">
        <v>4</v>
      </c>
      <c r="W100" t="s">
        <v>17</v>
      </c>
      <c r="X100" t="s">
        <v>2</v>
      </c>
      <c r="Y100" t="s">
        <v>5</v>
      </c>
      <c r="Z100" t="s">
        <v>6</v>
      </c>
      <c r="AA100" t="s">
        <v>4</v>
      </c>
      <c r="AB100" t="s">
        <v>4</v>
      </c>
      <c r="AC100" t="s">
        <v>4</v>
      </c>
      <c r="AD100" t="s">
        <v>4</v>
      </c>
      <c r="AE100" t="s">
        <v>4</v>
      </c>
      <c r="AF100" t="s">
        <v>4</v>
      </c>
      <c r="AG100" t="s">
        <v>4</v>
      </c>
      <c r="AH100" t="s">
        <v>5</v>
      </c>
      <c r="AI100" t="s">
        <v>4</v>
      </c>
      <c r="AJ100" t="s">
        <v>4</v>
      </c>
      <c r="AK100" t="s">
        <v>4</v>
      </c>
      <c r="AL100" t="s">
        <v>5</v>
      </c>
      <c r="AM100" t="s">
        <v>4</v>
      </c>
      <c r="AN100" t="s">
        <v>4</v>
      </c>
      <c r="AO100" t="s">
        <v>4</v>
      </c>
      <c r="AP100" t="s">
        <v>4</v>
      </c>
      <c r="AQ100" t="s">
        <v>4</v>
      </c>
      <c r="AR100" t="s">
        <v>4</v>
      </c>
      <c r="AS100" t="s">
        <v>2</v>
      </c>
      <c r="AT100" t="s">
        <v>2</v>
      </c>
      <c r="AU100" t="s">
        <v>2</v>
      </c>
      <c r="AV100" t="s">
        <v>4</v>
      </c>
      <c r="AW100" t="s">
        <v>4</v>
      </c>
      <c r="AX100" t="s">
        <v>4</v>
      </c>
      <c r="AY100" t="s">
        <v>4</v>
      </c>
      <c r="AZ100" t="s">
        <v>4</v>
      </c>
      <c r="BA100" t="s">
        <v>4</v>
      </c>
      <c r="BB100" t="s">
        <v>5</v>
      </c>
      <c r="BC100" t="s">
        <v>4</v>
      </c>
      <c r="BD100" t="s">
        <v>4</v>
      </c>
      <c r="BE100" t="s">
        <v>4</v>
      </c>
      <c r="BF100" t="s">
        <v>4</v>
      </c>
      <c r="BG100" t="s">
        <v>4</v>
      </c>
      <c r="BH100" t="s">
        <v>4</v>
      </c>
      <c r="BI100" t="s">
        <v>4</v>
      </c>
      <c r="BJ100" t="s">
        <v>4</v>
      </c>
      <c r="BK100" t="s">
        <v>2</v>
      </c>
      <c r="BL100" t="s">
        <v>2</v>
      </c>
      <c r="BM100" t="s">
        <v>2</v>
      </c>
      <c r="BN100" t="s">
        <v>2</v>
      </c>
      <c r="BO100" t="s">
        <v>2</v>
      </c>
      <c r="BP100" t="s">
        <v>2</v>
      </c>
      <c r="BQ100" t="s">
        <v>2</v>
      </c>
      <c r="BR100" t="s">
        <v>2</v>
      </c>
      <c r="BS100" t="s">
        <v>2</v>
      </c>
      <c r="BT100" t="s">
        <v>2</v>
      </c>
      <c r="BU100" t="s">
        <v>2</v>
      </c>
      <c r="BV100" t="s">
        <v>2</v>
      </c>
      <c r="BW100" t="s">
        <v>2</v>
      </c>
      <c r="BX100" t="s">
        <v>2</v>
      </c>
      <c r="BY100" t="s">
        <v>2</v>
      </c>
      <c r="BZ100" t="s">
        <v>2</v>
      </c>
      <c r="CA100" t="s">
        <v>2</v>
      </c>
      <c r="CB100" t="s">
        <v>2</v>
      </c>
      <c r="CC100" t="s">
        <v>2</v>
      </c>
      <c r="CD100" t="s">
        <v>2</v>
      </c>
      <c r="CE100" t="s">
        <v>2</v>
      </c>
      <c r="CF100" t="s">
        <v>2</v>
      </c>
      <c r="CG100" t="s">
        <v>2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114</v>
      </c>
      <c r="CQ100" t="s">
        <v>4</v>
      </c>
      <c r="CR100" t="s">
        <v>4</v>
      </c>
      <c r="CS100" t="s">
        <v>4</v>
      </c>
      <c r="CT100" t="s">
        <v>5</v>
      </c>
      <c r="CU100" t="s">
        <v>61</v>
      </c>
      <c r="CV100" t="s">
        <v>4</v>
      </c>
      <c r="CW100" s="30">
        <v>22</v>
      </c>
      <c r="CX100" t="s">
        <v>20</v>
      </c>
      <c r="CY100" t="s">
        <v>4</v>
      </c>
      <c r="CZ100" t="s">
        <v>4</v>
      </c>
      <c r="DA100" t="s">
        <v>4</v>
      </c>
      <c r="DB100" t="s">
        <v>4</v>
      </c>
      <c r="DC100" t="s">
        <v>4</v>
      </c>
      <c r="DD100" t="s">
        <v>4</v>
      </c>
      <c r="DE100" t="s">
        <v>4</v>
      </c>
      <c r="DF100" t="s">
        <v>4</v>
      </c>
      <c r="DG100" t="s">
        <v>5</v>
      </c>
      <c r="DH100" t="s">
        <v>4</v>
      </c>
      <c r="DI100" t="s">
        <v>3</v>
      </c>
      <c r="DJ100" t="s">
        <v>4</v>
      </c>
      <c r="DK100" t="s">
        <v>4</v>
      </c>
      <c r="DL100" t="s">
        <v>17</v>
      </c>
      <c r="DM100" t="s">
        <v>2</v>
      </c>
      <c r="DN100" t="s">
        <v>5</v>
      </c>
      <c r="DO100" t="s">
        <v>100</v>
      </c>
      <c r="DP100" t="s">
        <v>4</v>
      </c>
      <c r="DQ100" t="s">
        <v>4</v>
      </c>
      <c r="DR100" t="s">
        <v>4</v>
      </c>
      <c r="DS100" t="s">
        <v>4</v>
      </c>
      <c r="DT100" t="s">
        <v>4</v>
      </c>
      <c r="DU100" t="s">
        <v>4</v>
      </c>
      <c r="DV100" t="s">
        <v>4</v>
      </c>
      <c r="DW100" t="s">
        <v>4</v>
      </c>
      <c r="DX100" t="s">
        <v>4</v>
      </c>
      <c r="DY100" t="s">
        <v>4</v>
      </c>
      <c r="DZ100" t="s">
        <v>4</v>
      </c>
      <c r="EA100" t="s">
        <v>5</v>
      </c>
      <c r="EB100" t="s">
        <v>4</v>
      </c>
      <c r="EC100" t="s">
        <v>4</v>
      </c>
      <c r="ED100" t="s">
        <v>4</v>
      </c>
      <c r="EE100" t="s">
        <v>4</v>
      </c>
      <c r="EF100" t="s">
        <v>4</v>
      </c>
      <c r="EG100" t="s">
        <v>4</v>
      </c>
      <c r="EH100" t="s">
        <v>2</v>
      </c>
      <c r="EI100" t="s">
        <v>2</v>
      </c>
      <c r="EJ100" t="s">
        <v>2</v>
      </c>
      <c r="EK100" t="s">
        <v>2</v>
      </c>
      <c r="EL100" t="s">
        <v>2</v>
      </c>
      <c r="EM100" t="s">
        <v>2</v>
      </c>
      <c r="EN100" t="s">
        <v>2</v>
      </c>
      <c r="EO100" t="s">
        <v>2</v>
      </c>
      <c r="EP100" t="s">
        <v>2</v>
      </c>
      <c r="EQ100" t="s">
        <v>2</v>
      </c>
      <c r="ER100" t="s">
        <v>2</v>
      </c>
      <c r="ES100" t="s">
        <v>2</v>
      </c>
      <c r="ET100" t="s">
        <v>2</v>
      </c>
      <c r="EU100" t="s">
        <v>2</v>
      </c>
      <c r="EV100" t="s">
        <v>2</v>
      </c>
      <c r="EW100" t="s">
        <v>2</v>
      </c>
      <c r="EX100" t="s">
        <v>2</v>
      </c>
      <c r="EY100" t="s">
        <v>2</v>
      </c>
      <c r="EZ100" t="s">
        <v>2</v>
      </c>
      <c r="FA100" t="s">
        <v>2</v>
      </c>
      <c r="FB100" t="s">
        <v>2</v>
      </c>
      <c r="FC100" t="s">
        <v>2</v>
      </c>
      <c r="FD100" t="s">
        <v>2</v>
      </c>
      <c r="FE100" t="s">
        <v>2</v>
      </c>
      <c r="FF100" t="s">
        <v>2</v>
      </c>
      <c r="FG100" t="s">
        <v>2</v>
      </c>
      <c r="FH100" t="s">
        <v>2</v>
      </c>
      <c r="FI100" t="s">
        <v>2</v>
      </c>
      <c r="FJ100" t="s">
        <v>2</v>
      </c>
      <c r="FK100" t="s">
        <v>2</v>
      </c>
      <c r="FL100" t="s">
        <v>2</v>
      </c>
      <c r="FM100" t="s">
        <v>2</v>
      </c>
      <c r="FN100" t="s">
        <v>2</v>
      </c>
      <c r="FO100" t="s">
        <v>2</v>
      </c>
      <c r="FP100" t="s">
        <v>2</v>
      </c>
      <c r="FQ100" t="s">
        <v>2</v>
      </c>
      <c r="FR100" t="s">
        <v>2</v>
      </c>
      <c r="FS100" t="s">
        <v>2</v>
      </c>
      <c r="FT100" t="s">
        <v>2</v>
      </c>
      <c r="FU100" t="s">
        <v>2</v>
      </c>
      <c r="FV100" t="s">
        <v>2</v>
      </c>
      <c r="FW100" t="s">
        <v>2</v>
      </c>
      <c r="FX100" t="s">
        <v>2</v>
      </c>
      <c r="FY100" t="s">
        <v>2</v>
      </c>
      <c r="FZ100" t="s">
        <v>2</v>
      </c>
      <c r="GA100" t="s">
        <v>2</v>
      </c>
      <c r="GB100" t="s">
        <v>2</v>
      </c>
      <c r="GC100" t="s">
        <v>2</v>
      </c>
      <c r="GD100" t="s">
        <v>2</v>
      </c>
      <c r="GE100" t="s">
        <v>2</v>
      </c>
      <c r="GF100" t="s">
        <v>2</v>
      </c>
      <c r="GG100" t="s">
        <v>2</v>
      </c>
      <c r="GH100" t="s">
        <v>2</v>
      </c>
      <c r="GI100" t="s">
        <v>2</v>
      </c>
      <c r="GJ100" t="s">
        <v>2</v>
      </c>
      <c r="GK100" t="s">
        <v>2</v>
      </c>
      <c r="GL100" t="s">
        <v>2</v>
      </c>
      <c r="GM100" t="s">
        <v>2</v>
      </c>
      <c r="GN100" t="s">
        <v>796</v>
      </c>
      <c r="GO100" t="s">
        <v>796</v>
      </c>
      <c r="GP100" t="s">
        <v>796</v>
      </c>
      <c r="GQ100" t="s">
        <v>796</v>
      </c>
      <c r="GR100" t="s">
        <v>796</v>
      </c>
      <c r="GS100" t="s">
        <v>796</v>
      </c>
      <c r="GT100" t="s">
        <v>796</v>
      </c>
      <c r="GU100" t="s">
        <v>796</v>
      </c>
      <c r="GV100" t="s">
        <v>796</v>
      </c>
      <c r="GW100" t="s">
        <v>796</v>
      </c>
      <c r="GX100" t="s">
        <v>796</v>
      </c>
      <c r="GY100" t="s">
        <v>796</v>
      </c>
      <c r="GZ100" t="s">
        <v>796</v>
      </c>
      <c r="HA100" t="s">
        <v>796</v>
      </c>
      <c r="HB100" t="s">
        <v>796</v>
      </c>
      <c r="HC100" t="s">
        <v>796</v>
      </c>
      <c r="HD100" t="s">
        <v>796</v>
      </c>
      <c r="HE100" t="s">
        <v>796</v>
      </c>
      <c r="HF100" t="s">
        <v>796</v>
      </c>
      <c r="HG100" t="s">
        <v>796</v>
      </c>
      <c r="HH100" t="s">
        <v>796</v>
      </c>
      <c r="HI100" t="s">
        <v>796</v>
      </c>
      <c r="HJ100" t="s">
        <v>796</v>
      </c>
      <c r="HK100" t="s">
        <v>796</v>
      </c>
      <c r="HL100" t="s">
        <v>796</v>
      </c>
      <c r="HM100" t="s">
        <v>796</v>
      </c>
      <c r="HN100" t="s">
        <v>796</v>
      </c>
      <c r="HO100" t="s">
        <v>796</v>
      </c>
      <c r="HP100" t="s">
        <v>796</v>
      </c>
      <c r="HQ100" t="s">
        <v>796</v>
      </c>
      <c r="HR100" t="s">
        <v>796</v>
      </c>
      <c r="HS100" t="s">
        <v>796</v>
      </c>
      <c r="HT100" t="s">
        <v>796</v>
      </c>
      <c r="HU100" t="s">
        <v>796</v>
      </c>
      <c r="HV100" t="s">
        <v>796</v>
      </c>
      <c r="HW100" t="s">
        <v>796</v>
      </c>
      <c r="HX100" t="s">
        <v>796</v>
      </c>
      <c r="HY100" t="s">
        <v>796</v>
      </c>
      <c r="HZ100" t="s">
        <v>796</v>
      </c>
      <c r="IA100" t="s">
        <v>796</v>
      </c>
      <c r="IB100" t="s">
        <v>796</v>
      </c>
      <c r="IC100" t="s">
        <v>796</v>
      </c>
      <c r="ID100" t="s">
        <v>796</v>
      </c>
      <c r="IE100" t="s">
        <v>796</v>
      </c>
      <c r="IF100" t="s">
        <v>796</v>
      </c>
      <c r="IG100" t="s">
        <v>796</v>
      </c>
      <c r="IH100" t="s">
        <v>796</v>
      </c>
      <c r="II100" t="s">
        <v>796</v>
      </c>
      <c r="IJ100" t="s">
        <v>796</v>
      </c>
      <c r="IK100" t="s">
        <v>796</v>
      </c>
      <c r="IL100" t="s">
        <v>796</v>
      </c>
      <c r="IM100" t="s">
        <v>796</v>
      </c>
      <c r="IN100" t="s">
        <v>796</v>
      </c>
      <c r="IO100" t="s">
        <v>796</v>
      </c>
      <c r="IP100" t="s">
        <v>796</v>
      </c>
      <c r="IQ100" t="s">
        <v>796</v>
      </c>
      <c r="IR100" t="s">
        <v>796</v>
      </c>
      <c r="IS100" t="s">
        <v>796</v>
      </c>
      <c r="IT100" t="s">
        <v>796</v>
      </c>
      <c r="IU100" t="s">
        <v>796</v>
      </c>
      <c r="IV100" t="s">
        <v>796</v>
      </c>
      <c r="IW100" t="s">
        <v>796</v>
      </c>
      <c r="IX100" t="s">
        <v>796</v>
      </c>
      <c r="IY100" t="s">
        <v>796</v>
      </c>
      <c r="IZ100" t="s">
        <v>796</v>
      </c>
      <c r="JA100" t="s">
        <v>796</v>
      </c>
      <c r="JB100" t="s">
        <v>796</v>
      </c>
      <c r="JC100" t="s">
        <v>796</v>
      </c>
      <c r="JD100" t="s">
        <v>796</v>
      </c>
      <c r="JE100" t="s">
        <v>796</v>
      </c>
      <c r="JF100" t="s">
        <v>796</v>
      </c>
      <c r="JG100" t="s">
        <v>796</v>
      </c>
      <c r="JH100" t="s">
        <v>796</v>
      </c>
      <c r="JI100" t="s">
        <v>796</v>
      </c>
      <c r="JJ100" t="s">
        <v>796</v>
      </c>
      <c r="JK100" t="s">
        <v>796</v>
      </c>
      <c r="JL100" t="s">
        <v>796</v>
      </c>
      <c r="JM100" t="s">
        <v>796</v>
      </c>
      <c r="JN100" t="s">
        <v>796</v>
      </c>
      <c r="JO100" t="s">
        <v>796</v>
      </c>
      <c r="JP100" t="s">
        <v>796</v>
      </c>
      <c r="JQ100" t="s">
        <v>796</v>
      </c>
      <c r="JR100" t="s">
        <v>796</v>
      </c>
      <c r="JS100" t="s">
        <v>796</v>
      </c>
      <c r="JT100" t="s">
        <v>796</v>
      </c>
      <c r="JU100" t="s">
        <v>796</v>
      </c>
      <c r="JV100" t="s">
        <v>796</v>
      </c>
      <c r="JW100" t="s">
        <v>796</v>
      </c>
      <c r="JX100" t="s">
        <v>796</v>
      </c>
      <c r="JY100" t="s">
        <v>796</v>
      </c>
      <c r="JZ100" t="s">
        <v>796</v>
      </c>
      <c r="KA100" t="s">
        <v>796</v>
      </c>
      <c r="KB100" t="s">
        <v>796</v>
      </c>
      <c r="KC100" t="s">
        <v>796</v>
      </c>
      <c r="KD100" t="s">
        <v>796</v>
      </c>
      <c r="KE100" t="s">
        <v>796</v>
      </c>
      <c r="KF100" t="s">
        <v>796</v>
      </c>
    </row>
    <row r="101" spans="1:292" x14ac:dyDescent="0.2">
      <c r="A101" t="s">
        <v>371</v>
      </c>
      <c r="B101" t="s">
        <v>61</v>
      </c>
      <c r="C101" t="s">
        <v>4</v>
      </c>
      <c r="D101" t="s">
        <v>8</v>
      </c>
      <c r="E101" s="30">
        <v>17</v>
      </c>
      <c r="F101" t="s">
        <v>20</v>
      </c>
      <c r="G101" t="s">
        <v>10</v>
      </c>
      <c r="H101" t="s">
        <v>40</v>
      </c>
      <c r="I101" t="s">
        <v>80</v>
      </c>
      <c r="J101" t="s">
        <v>4</v>
      </c>
      <c r="K101" t="s">
        <v>5</v>
      </c>
      <c r="L101" t="s">
        <v>4</v>
      </c>
      <c r="M101" t="s">
        <v>4</v>
      </c>
      <c r="N101" t="s">
        <v>5</v>
      </c>
      <c r="O101" t="s">
        <v>4</v>
      </c>
      <c r="P101" t="s">
        <v>4</v>
      </c>
      <c r="Q101" t="s">
        <v>4</v>
      </c>
      <c r="R101" t="s">
        <v>5</v>
      </c>
      <c r="S101" t="s">
        <v>4</v>
      </c>
      <c r="T101" t="s">
        <v>3</v>
      </c>
      <c r="U101" t="s">
        <v>4</v>
      </c>
      <c r="V101" t="s">
        <v>4</v>
      </c>
      <c r="W101" t="s">
        <v>17</v>
      </c>
      <c r="X101" t="s">
        <v>2</v>
      </c>
      <c r="Y101" t="s">
        <v>5</v>
      </c>
      <c r="Z101" t="s">
        <v>6</v>
      </c>
      <c r="AA101" t="s">
        <v>4</v>
      </c>
      <c r="AB101" t="s">
        <v>4</v>
      </c>
      <c r="AC101" t="s">
        <v>4</v>
      </c>
      <c r="AD101" t="s">
        <v>4</v>
      </c>
      <c r="AE101" t="s">
        <v>4</v>
      </c>
      <c r="AF101" t="s">
        <v>4</v>
      </c>
      <c r="AG101" t="s">
        <v>4</v>
      </c>
      <c r="AH101" t="s">
        <v>5</v>
      </c>
      <c r="AI101" t="s">
        <v>4</v>
      </c>
      <c r="AJ101" t="s">
        <v>4</v>
      </c>
      <c r="AK101" t="s">
        <v>4</v>
      </c>
      <c r="AL101" t="s">
        <v>5</v>
      </c>
      <c r="AM101" t="s">
        <v>4</v>
      </c>
      <c r="AN101" t="s">
        <v>4</v>
      </c>
      <c r="AO101" t="s">
        <v>4</v>
      </c>
      <c r="AP101" t="s">
        <v>4</v>
      </c>
      <c r="AQ101" t="s">
        <v>4</v>
      </c>
      <c r="AR101" t="s">
        <v>4</v>
      </c>
      <c r="AS101" t="s">
        <v>2</v>
      </c>
      <c r="AT101" t="s">
        <v>2</v>
      </c>
      <c r="AU101" t="s">
        <v>2</v>
      </c>
      <c r="AV101" t="s">
        <v>4</v>
      </c>
      <c r="AW101" t="s">
        <v>4</v>
      </c>
      <c r="AX101" t="s">
        <v>4</v>
      </c>
      <c r="AY101" t="s">
        <v>4</v>
      </c>
      <c r="AZ101" t="s">
        <v>4</v>
      </c>
      <c r="BA101" t="s">
        <v>4</v>
      </c>
      <c r="BB101" t="s">
        <v>5</v>
      </c>
      <c r="BC101" t="s">
        <v>5</v>
      </c>
      <c r="BD101" t="s">
        <v>4</v>
      </c>
      <c r="BE101" t="s">
        <v>4</v>
      </c>
      <c r="BF101" t="s">
        <v>4</v>
      </c>
      <c r="BG101" t="s">
        <v>4</v>
      </c>
      <c r="BH101" t="s">
        <v>4</v>
      </c>
      <c r="BI101" t="s">
        <v>4</v>
      </c>
      <c r="BJ101" t="s">
        <v>4</v>
      </c>
      <c r="BK101" t="s">
        <v>2</v>
      </c>
      <c r="BL101" t="s">
        <v>2</v>
      </c>
      <c r="BM101" t="s">
        <v>2</v>
      </c>
      <c r="BN101" t="s">
        <v>2</v>
      </c>
      <c r="BO101" t="s">
        <v>2</v>
      </c>
      <c r="BP101" t="s">
        <v>2</v>
      </c>
      <c r="BQ101" t="s">
        <v>2</v>
      </c>
      <c r="BR101" t="s">
        <v>2</v>
      </c>
      <c r="BS101" t="s">
        <v>2</v>
      </c>
      <c r="BT101" t="s">
        <v>2</v>
      </c>
      <c r="BU101" t="s">
        <v>2</v>
      </c>
      <c r="BV101" t="s">
        <v>2</v>
      </c>
      <c r="BW101" t="s">
        <v>2</v>
      </c>
      <c r="BX101" t="s">
        <v>2</v>
      </c>
      <c r="BY101" t="s">
        <v>2</v>
      </c>
      <c r="BZ101" t="s">
        <v>2</v>
      </c>
      <c r="CA101" t="s">
        <v>2</v>
      </c>
      <c r="CB101" t="s">
        <v>2</v>
      </c>
      <c r="CC101" t="s">
        <v>2</v>
      </c>
      <c r="CD101" t="s">
        <v>2</v>
      </c>
      <c r="CE101" t="s">
        <v>2</v>
      </c>
      <c r="CF101" t="s">
        <v>2</v>
      </c>
      <c r="CG101" t="s">
        <v>2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114</v>
      </c>
      <c r="CQ101" t="s">
        <v>5</v>
      </c>
      <c r="CR101" t="s">
        <v>4</v>
      </c>
      <c r="CS101" t="s">
        <v>4</v>
      </c>
      <c r="CT101" t="s">
        <v>4</v>
      </c>
      <c r="CU101" t="s">
        <v>796</v>
      </c>
      <c r="CV101" t="s">
        <v>796</v>
      </c>
      <c r="CW101" t="s">
        <v>796</v>
      </c>
      <c r="CX101" t="s">
        <v>796</v>
      </c>
      <c r="CY101" t="s">
        <v>796</v>
      </c>
      <c r="CZ101" t="s">
        <v>796</v>
      </c>
      <c r="DA101" t="s">
        <v>796</v>
      </c>
      <c r="DB101" t="s">
        <v>796</v>
      </c>
      <c r="DC101" t="s">
        <v>796</v>
      </c>
      <c r="DD101" t="s">
        <v>796</v>
      </c>
      <c r="DE101" t="s">
        <v>796</v>
      </c>
      <c r="DF101" t="s">
        <v>796</v>
      </c>
      <c r="DG101" t="s">
        <v>796</v>
      </c>
      <c r="DH101" t="s">
        <v>796</v>
      </c>
      <c r="DI101" t="s">
        <v>796</v>
      </c>
      <c r="DJ101" t="s">
        <v>796</v>
      </c>
      <c r="DK101" t="s">
        <v>796</v>
      </c>
      <c r="DL101" t="s">
        <v>796</v>
      </c>
      <c r="DM101" t="s">
        <v>796</v>
      </c>
      <c r="DN101" t="s">
        <v>796</v>
      </c>
      <c r="DO101" t="s">
        <v>796</v>
      </c>
      <c r="DP101" t="s">
        <v>796</v>
      </c>
      <c r="DQ101" t="s">
        <v>796</v>
      </c>
      <c r="DR101" t="s">
        <v>796</v>
      </c>
      <c r="DS101" t="s">
        <v>796</v>
      </c>
      <c r="DT101" t="s">
        <v>796</v>
      </c>
      <c r="DU101" t="s">
        <v>796</v>
      </c>
      <c r="DV101" t="s">
        <v>796</v>
      </c>
      <c r="DW101" t="s">
        <v>796</v>
      </c>
      <c r="DX101" t="s">
        <v>796</v>
      </c>
      <c r="DY101" t="s">
        <v>796</v>
      </c>
      <c r="DZ101" t="s">
        <v>796</v>
      </c>
      <c r="EA101" t="s">
        <v>796</v>
      </c>
      <c r="EB101" t="s">
        <v>796</v>
      </c>
      <c r="EC101" t="s">
        <v>796</v>
      </c>
      <c r="ED101" t="s">
        <v>796</v>
      </c>
      <c r="EE101" t="s">
        <v>796</v>
      </c>
      <c r="EF101" t="s">
        <v>796</v>
      </c>
      <c r="EG101" t="s">
        <v>796</v>
      </c>
      <c r="EH101" t="s">
        <v>796</v>
      </c>
      <c r="EI101" t="s">
        <v>796</v>
      </c>
      <c r="EJ101" t="s">
        <v>796</v>
      </c>
      <c r="EK101" t="s">
        <v>796</v>
      </c>
      <c r="EL101" t="s">
        <v>796</v>
      </c>
      <c r="EM101" t="s">
        <v>796</v>
      </c>
      <c r="EN101" t="s">
        <v>796</v>
      </c>
      <c r="EO101" t="s">
        <v>796</v>
      </c>
      <c r="EP101" t="s">
        <v>796</v>
      </c>
      <c r="EQ101" t="s">
        <v>796</v>
      </c>
      <c r="ER101" t="s">
        <v>796</v>
      </c>
      <c r="ES101" t="s">
        <v>796</v>
      </c>
      <c r="ET101" t="s">
        <v>796</v>
      </c>
      <c r="EU101" t="s">
        <v>796</v>
      </c>
      <c r="EV101" t="s">
        <v>796</v>
      </c>
      <c r="EW101" t="s">
        <v>796</v>
      </c>
      <c r="EX101" t="s">
        <v>796</v>
      </c>
      <c r="EY101" t="s">
        <v>796</v>
      </c>
      <c r="EZ101" t="s">
        <v>796</v>
      </c>
      <c r="FA101" t="s">
        <v>796</v>
      </c>
      <c r="FB101" t="s">
        <v>796</v>
      </c>
      <c r="FC101" t="s">
        <v>796</v>
      </c>
      <c r="FD101" t="s">
        <v>796</v>
      </c>
      <c r="FE101" t="s">
        <v>796</v>
      </c>
      <c r="FF101" t="s">
        <v>796</v>
      </c>
      <c r="FG101" t="s">
        <v>796</v>
      </c>
      <c r="FH101" t="s">
        <v>796</v>
      </c>
      <c r="FI101" t="s">
        <v>796</v>
      </c>
      <c r="FJ101" t="s">
        <v>796</v>
      </c>
      <c r="FK101" t="s">
        <v>796</v>
      </c>
      <c r="FL101" t="s">
        <v>796</v>
      </c>
      <c r="FM101" t="s">
        <v>796</v>
      </c>
      <c r="FN101" t="s">
        <v>796</v>
      </c>
      <c r="FO101" t="s">
        <v>796</v>
      </c>
      <c r="FP101" t="s">
        <v>796</v>
      </c>
      <c r="FQ101" t="s">
        <v>796</v>
      </c>
      <c r="FR101" t="s">
        <v>796</v>
      </c>
      <c r="FS101" t="s">
        <v>796</v>
      </c>
      <c r="FT101" t="s">
        <v>796</v>
      </c>
      <c r="FU101" t="s">
        <v>796</v>
      </c>
      <c r="FV101" t="s">
        <v>796</v>
      </c>
      <c r="FW101" t="s">
        <v>796</v>
      </c>
      <c r="FX101" t="s">
        <v>796</v>
      </c>
      <c r="FY101" t="s">
        <v>796</v>
      </c>
      <c r="FZ101" t="s">
        <v>796</v>
      </c>
      <c r="GA101" t="s">
        <v>796</v>
      </c>
      <c r="GB101" t="s">
        <v>796</v>
      </c>
      <c r="GC101" t="s">
        <v>796</v>
      </c>
      <c r="GD101" t="s">
        <v>796</v>
      </c>
      <c r="GE101" t="s">
        <v>796</v>
      </c>
      <c r="GF101" t="s">
        <v>796</v>
      </c>
      <c r="GG101" t="s">
        <v>796</v>
      </c>
      <c r="GH101" t="s">
        <v>796</v>
      </c>
      <c r="GI101" t="s">
        <v>796</v>
      </c>
      <c r="GJ101" t="s">
        <v>796</v>
      </c>
      <c r="GK101" t="s">
        <v>796</v>
      </c>
      <c r="GL101" t="s">
        <v>796</v>
      </c>
      <c r="GM101" t="s">
        <v>796</v>
      </c>
      <c r="GN101" t="s">
        <v>796</v>
      </c>
      <c r="GO101" t="s">
        <v>796</v>
      </c>
      <c r="GP101" t="s">
        <v>796</v>
      </c>
      <c r="GQ101" t="s">
        <v>796</v>
      </c>
      <c r="GR101" t="s">
        <v>796</v>
      </c>
      <c r="GS101" t="s">
        <v>796</v>
      </c>
      <c r="GT101" t="s">
        <v>796</v>
      </c>
      <c r="GU101" t="s">
        <v>796</v>
      </c>
      <c r="GV101" t="s">
        <v>796</v>
      </c>
      <c r="GW101" t="s">
        <v>796</v>
      </c>
      <c r="GX101" t="s">
        <v>796</v>
      </c>
      <c r="GY101" t="s">
        <v>796</v>
      </c>
      <c r="GZ101" t="s">
        <v>796</v>
      </c>
      <c r="HA101" t="s">
        <v>796</v>
      </c>
      <c r="HB101" t="s">
        <v>796</v>
      </c>
      <c r="HC101" t="s">
        <v>796</v>
      </c>
      <c r="HD101" t="s">
        <v>796</v>
      </c>
      <c r="HE101" t="s">
        <v>796</v>
      </c>
      <c r="HF101" t="s">
        <v>796</v>
      </c>
      <c r="HG101" t="s">
        <v>796</v>
      </c>
      <c r="HH101" t="s">
        <v>796</v>
      </c>
      <c r="HI101" t="s">
        <v>796</v>
      </c>
      <c r="HJ101" t="s">
        <v>796</v>
      </c>
      <c r="HK101" t="s">
        <v>796</v>
      </c>
      <c r="HL101" t="s">
        <v>796</v>
      </c>
      <c r="HM101" t="s">
        <v>796</v>
      </c>
      <c r="HN101" t="s">
        <v>796</v>
      </c>
      <c r="HO101" t="s">
        <v>796</v>
      </c>
      <c r="HP101" t="s">
        <v>796</v>
      </c>
      <c r="HQ101" t="s">
        <v>796</v>
      </c>
      <c r="HR101" t="s">
        <v>796</v>
      </c>
      <c r="HS101" t="s">
        <v>796</v>
      </c>
      <c r="HT101" t="s">
        <v>796</v>
      </c>
      <c r="HU101" t="s">
        <v>796</v>
      </c>
      <c r="HV101" t="s">
        <v>796</v>
      </c>
      <c r="HW101" t="s">
        <v>796</v>
      </c>
      <c r="HX101" t="s">
        <v>796</v>
      </c>
      <c r="HY101" t="s">
        <v>796</v>
      </c>
      <c r="HZ101" t="s">
        <v>796</v>
      </c>
      <c r="IA101" t="s">
        <v>796</v>
      </c>
      <c r="IB101" t="s">
        <v>796</v>
      </c>
      <c r="IC101" t="s">
        <v>796</v>
      </c>
      <c r="ID101" t="s">
        <v>796</v>
      </c>
      <c r="IE101" t="s">
        <v>796</v>
      </c>
      <c r="IF101" t="s">
        <v>796</v>
      </c>
      <c r="IG101" t="s">
        <v>796</v>
      </c>
      <c r="IH101" t="s">
        <v>796</v>
      </c>
      <c r="II101" t="s">
        <v>796</v>
      </c>
      <c r="IJ101" t="s">
        <v>796</v>
      </c>
      <c r="IK101" t="s">
        <v>796</v>
      </c>
      <c r="IL101" t="s">
        <v>796</v>
      </c>
      <c r="IM101" t="s">
        <v>796</v>
      </c>
      <c r="IN101" t="s">
        <v>796</v>
      </c>
      <c r="IO101" t="s">
        <v>796</v>
      </c>
      <c r="IP101" t="s">
        <v>796</v>
      </c>
      <c r="IQ101" t="s">
        <v>796</v>
      </c>
      <c r="IR101" t="s">
        <v>796</v>
      </c>
      <c r="IS101" t="s">
        <v>796</v>
      </c>
      <c r="IT101" t="s">
        <v>796</v>
      </c>
      <c r="IU101" t="s">
        <v>796</v>
      </c>
      <c r="IV101" t="s">
        <v>796</v>
      </c>
      <c r="IW101" t="s">
        <v>796</v>
      </c>
      <c r="IX101" t="s">
        <v>796</v>
      </c>
      <c r="IY101" t="s">
        <v>796</v>
      </c>
      <c r="IZ101" t="s">
        <v>796</v>
      </c>
      <c r="JA101" t="s">
        <v>796</v>
      </c>
      <c r="JB101" t="s">
        <v>796</v>
      </c>
      <c r="JC101" t="s">
        <v>796</v>
      </c>
      <c r="JD101" t="s">
        <v>796</v>
      </c>
      <c r="JE101" t="s">
        <v>796</v>
      </c>
      <c r="JF101" t="s">
        <v>796</v>
      </c>
      <c r="JG101" t="s">
        <v>796</v>
      </c>
      <c r="JH101" t="s">
        <v>796</v>
      </c>
      <c r="JI101" t="s">
        <v>796</v>
      </c>
      <c r="JJ101" t="s">
        <v>796</v>
      </c>
      <c r="JK101" t="s">
        <v>796</v>
      </c>
      <c r="JL101" t="s">
        <v>796</v>
      </c>
      <c r="JM101" t="s">
        <v>796</v>
      </c>
      <c r="JN101" t="s">
        <v>796</v>
      </c>
      <c r="JO101" t="s">
        <v>796</v>
      </c>
      <c r="JP101" t="s">
        <v>796</v>
      </c>
      <c r="JQ101" t="s">
        <v>796</v>
      </c>
      <c r="JR101" t="s">
        <v>796</v>
      </c>
      <c r="JS101" t="s">
        <v>796</v>
      </c>
      <c r="JT101" t="s">
        <v>796</v>
      </c>
      <c r="JU101" t="s">
        <v>796</v>
      </c>
      <c r="JV101" t="s">
        <v>796</v>
      </c>
      <c r="JW101" t="s">
        <v>796</v>
      </c>
      <c r="JX101" t="s">
        <v>796</v>
      </c>
      <c r="JY101" t="s">
        <v>796</v>
      </c>
      <c r="JZ101" t="s">
        <v>796</v>
      </c>
      <c r="KA101" t="s">
        <v>796</v>
      </c>
      <c r="KB101" t="s">
        <v>796</v>
      </c>
      <c r="KC101" t="s">
        <v>796</v>
      </c>
      <c r="KD101" t="s">
        <v>796</v>
      </c>
      <c r="KE101" t="s">
        <v>796</v>
      </c>
      <c r="KF101" t="s">
        <v>796</v>
      </c>
    </row>
    <row r="102" spans="1:292" x14ac:dyDescent="0.2">
      <c r="A102" t="s">
        <v>372</v>
      </c>
      <c r="B102" t="s">
        <v>61</v>
      </c>
      <c r="C102" t="s">
        <v>4</v>
      </c>
      <c r="D102" t="s">
        <v>19</v>
      </c>
      <c r="E102" s="30">
        <v>21</v>
      </c>
      <c r="F102" t="s">
        <v>20</v>
      </c>
      <c r="G102" t="s">
        <v>10</v>
      </c>
      <c r="H102" t="s">
        <v>40</v>
      </c>
      <c r="I102" t="s">
        <v>148</v>
      </c>
      <c r="J102" t="s">
        <v>4</v>
      </c>
      <c r="K102" t="s">
        <v>5</v>
      </c>
      <c r="L102" t="s">
        <v>5</v>
      </c>
      <c r="M102" t="s">
        <v>4</v>
      </c>
      <c r="N102" t="s">
        <v>5</v>
      </c>
      <c r="O102" t="s">
        <v>4</v>
      </c>
      <c r="P102" t="s">
        <v>4</v>
      </c>
      <c r="Q102" t="s">
        <v>5</v>
      </c>
      <c r="R102" t="s">
        <v>5</v>
      </c>
      <c r="S102" t="s">
        <v>4</v>
      </c>
      <c r="T102" t="s">
        <v>3</v>
      </c>
      <c r="U102" t="s">
        <v>4</v>
      </c>
      <c r="V102" t="s">
        <v>4</v>
      </c>
      <c r="W102" t="s">
        <v>17</v>
      </c>
      <c r="X102" t="s">
        <v>2</v>
      </c>
      <c r="Y102" t="s">
        <v>5</v>
      </c>
      <c r="Z102" t="s">
        <v>6</v>
      </c>
      <c r="AA102" t="s">
        <v>4</v>
      </c>
      <c r="AB102" t="s">
        <v>4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5</v>
      </c>
      <c r="AI102" t="s">
        <v>4</v>
      </c>
      <c r="AJ102" t="s">
        <v>4</v>
      </c>
      <c r="AK102" t="s">
        <v>4</v>
      </c>
      <c r="AL102" t="s">
        <v>5</v>
      </c>
      <c r="AM102" t="s">
        <v>4</v>
      </c>
      <c r="AN102" t="s">
        <v>4</v>
      </c>
      <c r="AO102" t="s">
        <v>4</v>
      </c>
      <c r="AP102" t="s">
        <v>4</v>
      </c>
      <c r="AQ102" t="s">
        <v>4</v>
      </c>
      <c r="AR102" t="s">
        <v>4</v>
      </c>
      <c r="AS102" t="s">
        <v>2</v>
      </c>
      <c r="AT102" t="s">
        <v>2</v>
      </c>
      <c r="AU102" t="s">
        <v>2</v>
      </c>
      <c r="AV102" t="s">
        <v>4</v>
      </c>
      <c r="AW102" t="s">
        <v>4</v>
      </c>
      <c r="AX102" t="s">
        <v>5</v>
      </c>
      <c r="AY102" t="s">
        <v>4</v>
      </c>
      <c r="AZ102" t="s">
        <v>4</v>
      </c>
      <c r="BA102" t="s">
        <v>4</v>
      </c>
      <c r="BB102" t="s">
        <v>5</v>
      </c>
      <c r="BC102" t="s">
        <v>4</v>
      </c>
      <c r="BD102" t="s">
        <v>4</v>
      </c>
      <c r="BE102" t="s">
        <v>5</v>
      </c>
      <c r="BF102" t="s">
        <v>4</v>
      </c>
      <c r="BG102" t="s">
        <v>4</v>
      </c>
      <c r="BH102" t="s">
        <v>4</v>
      </c>
      <c r="BI102" t="s">
        <v>4</v>
      </c>
      <c r="BJ102" t="s">
        <v>4</v>
      </c>
      <c r="BK102" t="s">
        <v>2</v>
      </c>
      <c r="BL102" t="s">
        <v>2</v>
      </c>
      <c r="BM102" t="s">
        <v>2</v>
      </c>
      <c r="BN102" t="s">
        <v>2</v>
      </c>
      <c r="BO102" t="s">
        <v>2</v>
      </c>
      <c r="BP102" t="s">
        <v>2</v>
      </c>
      <c r="BQ102" t="s">
        <v>5</v>
      </c>
      <c r="BR102" t="s">
        <v>4</v>
      </c>
      <c r="BS102" t="s">
        <v>4</v>
      </c>
      <c r="BT102" t="s">
        <v>4</v>
      </c>
      <c r="BU102" t="s">
        <v>4</v>
      </c>
      <c r="BV102" t="s">
        <v>4</v>
      </c>
      <c r="BW102" t="s">
        <v>4</v>
      </c>
      <c r="BX102" t="s">
        <v>4</v>
      </c>
      <c r="BY102" t="s">
        <v>4</v>
      </c>
      <c r="BZ102" t="s">
        <v>4</v>
      </c>
      <c r="CA102" t="s">
        <v>4</v>
      </c>
      <c r="CB102" t="s">
        <v>4</v>
      </c>
      <c r="CC102" t="s">
        <v>4</v>
      </c>
      <c r="CD102" t="s">
        <v>4</v>
      </c>
      <c r="CE102" t="s">
        <v>4</v>
      </c>
      <c r="CF102" t="s">
        <v>4</v>
      </c>
      <c r="CG102" t="s">
        <v>4</v>
      </c>
      <c r="CH102" t="s">
        <v>4</v>
      </c>
      <c r="CI102" t="s">
        <v>4</v>
      </c>
      <c r="CJ102" t="s">
        <v>4</v>
      </c>
      <c r="CK102" t="s">
        <v>4</v>
      </c>
      <c r="CL102" t="s">
        <v>4</v>
      </c>
      <c r="CM102" t="s">
        <v>4</v>
      </c>
      <c r="CN102" t="s">
        <v>4</v>
      </c>
      <c r="CO102" t="s">
        <v>4</v>
      </c>
      <c r="CP102" t="s">
        <v>114</v>
      </c>
      <c r="CQ102" t="s">
        <v>4</v>
      </c>
      <c r="CR102" t="s">
        <v>4</v>
      </c>
      <c r="CS102" t="s">
        <v>4</v>
      </c>
      <c r="CT102" t="s">
        <v>4</v>
      </c>
      <c r="CU102" t="s">
        <v>796</v>
      </c>
      <c r="CV102" t="s">
        <v>796</v>
      </c>
      <c r="CW102" t="s">
        <v>796</v>
      </c>
      <c r="CX102" t="s">
        <v>796</v>
      </c>
      <c r="CY102" t="s">
        <v>796</v>
      </c>
      <c r="CZ102" t="s">
        <v>796</v>
      </c>
      <c r="DA102" t="s">
        <v>796</v>
      </c>
      <c r="DB102" t="s">
        <v>796</v>
      </c>
      <c r="DC102" t="s">
        <v>796</v>
      </c>
      <c r="DD102" t="s">
        <v>796</v>
      </c>
      <c r="DE102" t="s">
        <v>796</v>
      </c>
      <c r="DF102" t="s">
        <v>796</v>
      </c>
      <c r="DG102" t="s">
        <v>796</v>
      </c>
      <c r="DH102" t="s">
        <v>796</v>
      </c>
      <c r="DI102" t="s">
        <v>796</v>
      </c>
      <c r="DJ102" t="s">
        <v>796</v>
      </c>
      <c r="DK102" t="s">
        <v>796</v>
      </c>
      <c r="DL102" t="s">
        <v>796</v>
      </c>
      <c r="DM102" t="s">
        <v>796</v>
      </c>
      <c r="DN102" t="s">
        <v>796</v>
      </c>
      <c r="DO102" t="s">
        <v>796</v>
      </c>
      <c r="DP102" t="s">
        <v>796</v>
      </c>
      <c r="DQ102" t="s">
        <v>796</v>
      </c>
      <c r="DR102" t="s">
        <v>796</v>
      </c>
      <c r="DS102" t="s">
        <v>796</v>
      </c>
      <c r="DT102" t="s">
        <v>796</v>
      </c>
      <c r="DU102" t="s">
        <v>796</v>
      </c>
      <c r="DV102" t="s">
        <v>796</v>
      </c>
      <c r="DW102" t="s">
        <v>796</v>
      </c>
      <c r="DX102" t="s">
        <v>796</v>
      </c>
      <c r="DY102" t="s">
        <v>796</v>
      </c>
      <c r="DZ102" t="s">
        <v>796</v>
      </c>
      <c r="EA102" t="s">
        <v>796</v>
      </c>
      <c r="EB102" t="s">
        <v>796</v>
      </c>
      <c r="EC102" t="s">
        <v>796</v>
      </c>
      <c r="ED102" t="s">
        <v>796</v>
      </c>
      <c r="EE102" t="s">
        <v>796</v>
      </c>
      <c r="EF102" t="s">
        <v>796</v>
      </c>
      <c r="EG102" t="s">
        <v>796</v>
      </c>
      <c r="EH102" t="s">
        <v>796</v>
      </c>
      <c r="EI102" t="s">
        <v>796</v>
      </c>
      <c r="EJ102" t="s">
        <v>796</v>
      </c>
      <c r="EK102" t="s">
        <v>796</v>
      </c>
      <c r="EL102" t="s">
        <v>796</v>
      </c>
      <c r="EM102" t="s">
        <v>796</v>
      </c>
      <c r="EN102" t="s">
        <v>796</v>
      </c>
      <c r="EO102" t="s">
        <v>796</v>
      </c>
      <c r="EP102" t="s">
        <v>796</v>
      </c>
      <c r="EQ102" t="s">
        <v>796</v>
      </c>
      <c r="ER102" t="s">
        <v>796</v>
      </c>
      <c r="ES102" t="s">
        <v>796</v>
      </c>
      <c r="ET102" t="s">
        <v>796</v>
      </c>
      <c r="EU102" t="s">
        <v>796</v>
      </c>
      <c r="EV102" t="s">
        <v>796</v>
      </c>
      <c r="EW102" t="s">
        <v>796</v>
      </c>
      <c r="EX102" t="s">
        <v>796</v>
      </c>
      <c r="EY102" t="s">
        <v>796</v>
      </c>
      <c r="EZ102" t="s">
        <v>796</v>
      </c>
      <c r="FA102" t="s">
        <v>796</v>
      </c>
      <c r="FB102" t="s">
        <v>796</v>
      </c>
      <c r="FC102" t="s">
        <v>796</v>
      </c>
      <c r="FD102" t="s">
        <v>796</v>
      </c>
      <c r="FE102" t="s">
        <v>796</v>
      </c>
      <c r="FF102" t="s">
        <v>796</v>
      </c>
      <c r="FG102" t="s">
        <v>796</v>
      </c>
      <c r="FH102" t="s">
        <v>796</v>
      </c>
      <c r="FI102" t="s">
        <v>796</v>
      </c>
      <c r="FJ102" t="s">
        <v>796</v>
      </c>
      <c r="FK102" t="s">
        <v>796</v>
      </c>
      <c r="FL102" t="s">
        <v>796</v>
      </c>
      <c r="FM102" t="s">
        <v>796</v>
      </c>
      <c r="FN102" t="s">
        <v>796</v>
      </c>
      <c r="FO102" t="s">
        <v>796</v>
      </c>
      <c r="FP102" t="s">
        <v>796</v>
      </c>
      <c r="FQ102" t="s">
        <v>796</v>
      </c>
      <c r="FR102" t="s">
        <v>796</v>
      </c>
      <c r="FS102" t="s">
        <v>796</v>
      </c>
      <c r="FT102" t="s">
        <v>796</v>
      </c>
      <c r="FU102" t="s">
        <v>796</v>
      </c>
      <c r="FV102" t="s">
        <v>796</v>
      </c>
      <c r="FW102" t="s">
        <v>796</v>
      </c>
      <c r="FX102" t="s">
        <v>796</v>
      </c>
      <c r="FY102" t="s">
        <v>796</v>
      </c>
      <c r="FZ102" t="s">
        <v>796</v>
      </c>
      <c r="GA102" t="s">
        <v>796</v>
      </c>
      <c r="GB102" t="s">
        <v>796</v>
      </c>
      <c r="GC102" t="s">
        <v>796</v>
      </c>
      <c r="GD102" t="s">
        <v>796</v>
      </c>
      <c r="GE102" t="s">
        <v>796</v>
      </c>
      <c r="GF102" t="s">
        <v>796</v>
      </c>
      <c r="GG102" t="s">
        <v>796</v>
      </c>
      <c r="GH102" t="s">
        <v>796</v>
      </c>
      <c r="GI102" t="s">
        <v>796</v>
      </c>
      <c r="GJ102" t="s">
        <v>796</v>
      </c>
      <c r="GK102" t="s">
        <v>796</v>
      </c>
      <c r="GL102" t="s">
        <v>796</v>
      </c>
      <c r="GM102" t="s">
        <v>796</v>
      </c>
      <c r="GN102" t="s">
        <v>796</v>
      </c>
      <c r="GO102" t="s">
        <v>796</v>
      </c>
      <c r="GP102" t="s">
        <v>796</v>
      </c>
      <c r="GQ102" t="s">
        <v>796</v>
      </c>
      <c r="GR102" t="s">
        <v>796</v>
      </c>
      <c r="GS102" t="s">
        <v>796</v>
      </c>
      <c r="GT102" t="s">
        <v>796</v>
      </c>
      <c r="GU102" t="s">
        <v>796</v>
      </c>
      <c r="GV102" t="s">
        <v>796</v>
      </c>
      <c r="GW102" t="s">
        <v>796</v>
      </c>
      <c r="GX102" t="s">
        <v>796</v>
      </c>
      <c r="GY102" t="s">
        <v>796</v>
      </c>
      <c r="GZ102" t="s">
        <v>796</v>
      </c>
      <c r="HA102" t="s">
        <v>796</v>
      </c>
      <c r="HB102" t="s">
        <v>796</v>
      </c>
      <c r="HC102" t="s">
        <v>796</v>
      </c>
      <c r="HD102" t="s">
        <v>796</v>
      </c>
      <c r="HE102" t="s">
        <v>796</v>
      </c>
      <c r="HF102" t="s">
        <v>796</v>
      </c>
      <c r="HG102" t="s">
        <v>796</v>
      </c>
      <c r="HH102" t="s">
        <v>796</v>
      </c>
      <c r="HI102" t="s">
        <v>796</v>
      </c>
      <c r="HJ102" t="s">
        <v>796</v>
      </c>
      <c r="HK102" t="s">
        <v>796</v>
      </c>
      <c r="HL102" t="s">
        <v>796</v>
      </c>
      <c r="HM102" t="s">
        <v>796</v>
      </c>
      <c r="HN102" t="s">
        <v>796</v>
      </c>
      <c r="HO102" t="s">
        <v>796</v>
      </c>
      <c r="HP102" t="s">
        <v>796</v>
      </c>
      <c r="HQ102" t="s">
        <v>796</v>
      </c>
      <c r="HR102" t="s">
        <v>796</v>
      </c>
      <c r="HS102" t="s">
        <v>796</v>
      </c>
      <c r="HT102" t="s">
        <v>796</v>
      </c>
      <c r="HU102" t="s">
        <v>796</v>
      </c>
      <c r="HV102" t="s">
        <v>796</v>
      </c>
      <c r="HW102" t="s">
        <v>796</v>
      </c>
      <c r="HX102" t="s">
        <v>796</v>
      </c>
      <c r="HY102" t="s">
        <v>796</v>
      </c>
      <c r="HZ102" t="s">
        <v>796</v>
      </c>
      <c r="IA102" t="s">
        <v>796</v>
      </c>
      <c r="IB102" t="s">
        <v>796</v>
      </c>
      <c r="IC102" t="s">
        <v>796</v>
      </c>
      <c r="ID102" t="s">
        <v>796</v>
      </c>
      <c r="IE102" t="s">
        <v>796</v>
      </c>
      <c r="IF102" t="s">
        <v>796</v>
      </c>
      <c r="IG102" t="s">
        <v>796</v>
      </c>
      <c r="IH102" t="s">
        <v>796</v>
      </c>
      <c r="II102" t="s">
        <v>796</v>
      </c>
      <c r="IJ102" t="s">
        <v>796</v>
      </c>
      <c r="IK102" t="s">
        <v>796</v>
      </c>
      <c r="IL102" t="s">
        <v>796</v>
      </c>
      <c r="IM102" t="s">
        <v>796</v>
      </c>
      <c r="IN102" t="s">
        <v>796</v>
      </c>
      <c r="IO102" t="s">
        <v>796</v>
      </c>
      <c r="IP102" t="s">
        <v>796</v>
      </c>
      <c r="IQ102" t="s">
        <v>796</v>
      </c>
      <c r="IR102" t="s">
        <v>796</v>
      </c>
      <c r="IS102" t="s">
        <v>796</v>
      </c>
      <c r="IT102" t="s">
        <v>796</v>
      </c>
      <c r="IU102" t="s">
        <v>796</v>
      </c>
      <c r="IV102" t="s">
        <v>796</v>
      </c>
      <c r="IW102" t="s">
        <v>796</v>
      </c>
      <c r="IX102" t="s">
        <v>796</v>
      </c>
      <c r="IY102" t="s">
        <v>796</v>
      </c>
      <c r="IZ102" t="s">
        <v>796</v>
      </c>
      <c r="JA102" t="s">
        <v>796</v>
      </c>
      <c r="JB102" t="s">
        <v>796</v>
      </c>
      <c r="JC102" t="s">
        <v>796</v>
      </c>
      <c r="JD102" t="s">
        <v>796</v>
      </c>
      <c r="JE102" t="s">
        <v>796</v>
      </c>
      <c r="JF102" t="s">
        <v>796</v>
      </c>
      <c r="JG102" t="s">
        <v>796</v>
      </c>
      <c r="JH102" t="s">
        <v>796</v>
      </c>
      <c r="JI102" t="s">
        <v>796</v>
      </c>
      <c r="JJ102" t="s">
        <v>796</v>
      </c>
      <c r="JK102" t="s">
        <v>796</v>
      </c>
      <c r="JL102" t="s">
        <v>796</v>
      </c>
      <c r="JM102" t="s">
        <v>796</v>
      </c>
      <c r="JN102" t="s">
        <v>796</v>
      </c>
      <c r="JO102" t="s">
        <v>796</v>
      </c>
      <c r="JP102" t="s">
        <v>796</v>
      </c>
      <c r="JQ102" t="s">
        <v>796</v>
      </c>
      <c r="JR102" t="s">
        <v>796</v>
      </c>
      <c r="JS102" t="s">
        <v>796</v>
      </c>
      <c r="JT102" t="s">
        <v>796</v>
      </c>
      <c r="JU102" t="s">
        <v>796</v>
      </c>
      <c r="JV102" t="s">
        <v>796</v>
      </c>
      <c r="JW102" t="s">
        <v>796</v>
      </c>
      <c r="JX102" t="s">
        <v>796</v>
      </c>
      <c r="JY102" t="s">
        <v>796</v>
      </c>
      <c r="JZ102" t="s">
        <v>796</v>
      </c>
      <c r="KA102" t="s">
        <v>796</v>
      </c>
      <c r="KB102" t="s">
        <v>796</v>
      </c>
      <c r="KC102" t="s">
        <v>796</v>
      </c>
      <c r="KD102" t="s">
        <v>796</v>
      </c>
      <c r="KE102" t="s">
        <v>796</v>
      </c>
      <c r="KF102" t="s">
        <v>796</v>
      </c>
    </row>
    <row r="103" spans="1:292" x14ac:dyDescent="0.2">
      <c r="A103" t="s">
        <v>373</v>
      </c>
      <c r="B103" t="s">
        <v>61</v>
      </c>
      <c r="C103" t="s">
        <v>4</v>
      </c>
      <c r="D103" t="s">
        <v>8</v>
      </c>
      <c r="E103" s="30">
        <v>16</v>
      </c>
      <c r="F103" t="s">
        <v>20</v>
      </c>
      <c r="G103" t="s">
        <v>10</v>
      </c>
      <c r="H103" t="s">
        <v>40</v>
      </c>
      <c r="I103" t="s">
        <v>80</v>
      </c>
      <c r="J103" t="s">
        <v>4</v>
      </c>
      <c r="K103" t="s">
        <v>4</v>
      </c>
      <c r="L103" t="s">
        <v>4</v>
      </c>
      <c r="M103" t="s">
        <v>4</v>
      </c>
      <c r="N103" t="s">
        <v>5</v>
      </c>
      <c r="O103" t="s">
        <v>4</v>
      </c>
      <c r="P103" t="s">
        <v>4</v>
      </c>
      <c r="Q103" t="s">
        <v>4</v>
      </c>
      <c r="R103" t="s">
        <v>5</v>
      </c>
      <c r="S103" t="s">
        <v>4</v>
      </c>
      <c r="T103" t="s">
        <v>64</v>
      </c>
      <c r="U103" t="s">
        <v>4</v>
      </c>
      <c r="V103" t="s">
        <v>4</v>
      </c>
      <c r="W103" t="s">
        <v>17</v>
      </c>
      <c r="X103" t="s">
        <v>2</v>
      </c>
      <c r="Y103" t="s">
        <v>5</v>
      </c>
      <c r="Z103" t="s">
        <v>6</v>
      </c>
      <c r="AA103" t="s">
        <v>4</v>
      </c>
      <c r="AB103" t="s">
        <v>4</v>
      </c>
      <c r="AC103" t="s">
        <v>4</v>
      </c>
      <c r="AD103" t="s">
        <v>4</v>
      </c>
      <c r="AE103" t="s">
        <v>4</v>
      </c>
      <c r="AF103" t="s">
        <v>4</v>
      </c>
      <c r="AG103" t="s">
        <v>4</v>
      </c>
      <c r="AH103" t="s">
        <v>5</v>
      </c>
      <c r="AI103" t="s">
        <v>4</v>
      </c>
      <c r="AJ103" t="s">
        <v>5</v>
      </c>
      <c r="AK103" t="s">
        <v>4</v>
      </c>
      <c r="AL103" t="s">
        <v>4</v>
      </c>
      <c r="AM103" t="s">
        <v>4</v>
      </c>
      <c r="AN103" t="s">
        <v>4</v>
      </c>
      <c r="AO103" t="s">
        <v>4</v>
      </c>
      <c r="AP103" t="s">
        <v>4</v>
      </c>
      <c r="AQ103" t="s">
        <v>4</v>
      </c>
      <c r="AR103" t="s">
        <v>4</v>
      </c>
      <c r="AS103" t="s">
        <v>2</v>
      </c>
      <c r="AT103" t="s">
        <v>2</v>
      </c>
      <c r="AU103" t="s">
        <v>2</v>
      </c>
      <c r="AV103" t="s">
        <v>2</v>
      </c>
      <c r="AW103" t="s">
        <v>2</v>
      </c>
      <c r="AX103" t="s">
        <v>2</v>
      </c>
      <c r="AY103" t="s">
        <v>2</v>
      </c>
      <c r="AZ103" t="s">
        <v>2</v>
      </c>
      <c r="BA103" t="s">
        <v>2</v>
      </c>
      <c r="BB103" t="s">
        <v>2</v>
      </c>
      <c r="BC103" t="s">
        <v>2</v>
      </c>
      <c r="BD103" t="s">
        <v>2</v>
      </c>
      <c r="BE103" t="s">
        <v>2</v>
      </c>
      <c r="BF103" t="s">
        <v>2</v>
      </c>
      <c r="BG103" t="s">
        <v>2</v>
      </c>
      <c r="BH103" t="s">
        <v>2</v>
      </c>
      <c r="BI103" t="s">
        <v>2</v>
      </c>
      <c r="BJ103" t="s">
        <v>2</v>
      </c>
      <c r="BK103" t="s">
        <v>2</v>
      </c>
      <c r="BL103" t="s">
        <v>2</v>
      </c>
      <c r="BM103" t="s">
        <v>2</v>
      </c>
      <c r="BN103" t="s">
        <v>2</v>
      </c>
      <c r="BO103" t="s">
        <v>2</v>
      </c>
      <c r="BP103" t="s">
        <v>2</v>
      </c>
      <c r="BQ103" t="s">
        <v>2</v>
      </c>
      <c r="BR103" t="s">
        <v>2</v>
      </c>
      <c r="BS103" t="s">
        <v>2</v>
      </c>
      <c r="BT103" t="s">
        <v>2</v>
      </c>
      <c r="BU103" t="s">
        <v>2</v>
      </c>
      <c r="BV103" t="s">
        <v>2</v>
      </c>
      <c r="BW103" t="s">
        <v>2</v>
      </c>
      <c r="BX103" t="s">
        <v>2</v>
      </c>
      <c r="BY103" t="s">
        <v>2</v>
      </c>
      <c r="BZ103" t="s">
        <v>2</v>
      </c>
      <c r="CA103" t="s">
        <v>2</v>
      </c>
      <c r="CB103" t="s">
        <v>2</v>
      </c>
      <c r="CC103" t="s">
        <v>2</v>
      </c>
      <c r="CD103" t="s">
        <v>2</v>
      </c>
      <c r="CE103" t="s">
        <v>2</v>
      </c>
      <c r="CF103" t="s">
        <v>2</v>
      </c>
      <c r="CG103" t="s">
        <v>2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114</v>
      </c>
      <c r="CQ103" t="s">
        <v>4</v>
      </c>
      <c r="CR103" t="s">
        <v>4</v>
      </c>
      <c r="CS103" t="s">
        <v>4</v>
      </c>
      <c r="CT103" t="s">
        <v>4</v>
      </c>
      <c r="CU103" t="s">
        <v>796</v>
      </c>
      <c r="CV103" t="s">
        <v>796</v>
      </c>
      <c r="CW103" t="s">
        <v>796</v>
      </c>
      <c r="CX103" t="s">
        <v>796</v>
      </c>
      <c r="CY103" t="s">
        <v>796</v>
      </c>
      <c r="CZ103" t="s">
        <v>796</v>
      </c>
      <c r="DA103" t="s">
        <v>796</v>
      </c>
      <c r="DB103" t="s">
        <v>796</v>
      </c>
      <c r="DC103" t="s">
        <v>796</v>
      </c>
      <c r="DD103" t="s">
        <v>796</v>
      </c>
      <c r="DE103" t="s">
        <v>796</v>
      </c>
      <c r="DF103" t="s">
        <v>796</v>
      </c>
      <c r="DG103" t="s">
        <v>796</v>
      </c>
      <c r="DH103" t="s">
        <v>796</v>
      </c>
      <c r="DI103" t="s">
        <v>796</v>
      </c>
      <c r="DJ103" t="s">
        <v>796</v>
      </c>
      <c r="DK103" t="s">
        <v>796</v>
      </c>
      <c r="DL103" t="s">
        <v>796</v>
      </c>
      <c r="DM103" t="s">
        <v>796</v>
      </c>
      <c r="DN103" t="s">
        <v>796</v>
      </c>
      <c r="DO103" t="s">
        <v>796</v>
      </c>
      <c r="DP103" t="s">
        <v>796</v>
      </c>
      <c r="DQ103" t="s">
        <v>796</v>
      </c>
      <c r="DR103" t="s">
        <v>796</v>
      </c>
      <c r="DS103" t="s">
        <v>796</v>
      </c>
      <c r="DT103" t="s">
        <v>796</v>
      </c>
      <c r="DU103" t="s">
        <v>796</v>
      </c>
      <c r="DV103" t="s">
        <v>796</v>
      </c>
      <c r="DW103" t="s">
        <v>796</v>
      </c>
      <c r="DX103" t="s">
        <v>796</v>
      </c>
      <c r="DY103" t="s">
        <v>796</v>
      </c>
      <c r="DZ103" t="s">
        <v>796</v>
      </c>
      <c r="EA103" t="s">
        <v>796</v>
      </c>
      <c r="EB103" t="s">
        <v>796</v>
      </c>
      <c r="EC103" t="s">
        <v>796</v>
      </c>
      <c r="ED103" t="s">
        <v>796</v>
      </c>
      <c r="EE103" t="s">
        <v>796</v>
      </c>
      <c r="EF103" t="s">
        <v>796</v>
      </c>
      <c r="EG103" t="s">
        <v>796</v>
      </c>
      <c r="EH103" t="s">
        <v>796</v>
      </c>
      <c r="EI103" t="s">
        <v>796</v>
      </c>
      <c r="EJ103" t="s">
        <v>796</v>
      </c>
      <c r="EK103" t="s">
        <v>796</v>
      </c>
      <c r="EL103" t="s">
        <v>796</v>
      </c>
      <c r="EM103" t="s">
        <v>796</v>
      </c>
      <c r="EN103" t="s">
        <v>796</v>
      </c>
      <c r="EO103" t="s">
        <v>796</v>
      </c>
      <c r="EP103" t="s">
        <v>796</v>
      </c>
      <c r="EQ103" t="s">
        <v>796</v>
      </c>
      <c r="ER103" t="s">
        <v>796</v>
      </c>
      <c r="ES103" t="s">
        <v>796</v>
      </c>
      <c r="ET103" t="s">
        <v>796</v>
      </c>
      <c r="EU103" t="s">
        <v>796</v>
      </c>
      <c r="EV103" t="s">
        <v>796</v>
      </c>
      <c r="EW103" t="s">
        <v>796</v>
      </c>
      <c r="EX103" t="s">
        <v>796</v>
      </c>
      <c r="EY103" t="s">
        <v>796</v>
      </c>
      <c r="EZ103" t="s">
        <v>796</v>
      </c>
      <c r="FA103" t="s">
        <v>796</v>
      </c>
      <c r="FB103" t="s">
        <v>796</v>
      </c>
      <c r="FC103" t="s">
        <v>796</v>
      </c>
      <c r="FD103" t="s">
        <v>796</v>
      </c>
      <c r="FE103" t="s">
        <v>796</v>
      </c>
      <c r="FF103" t="s">
        <v>796</v>
      </c>
      <c r="FG103" t="s">
        <v>796</v>
      </c>
      <c r="FH103" t="s">
        <v>796</v>
      </c>
      <c r="FI103" t="s">
        <v>796</v>
      </c>
      <c r="FJ103" t="s">
        <v>796</v>
      </c>
      <c r="FK103" t="s">
        <v>796</v>
      </c>
      <c r="FL103" t="s">
        <v>796</v>
      </c>
      <c r="FM103" t="s">
        <v>796</v>
      </c>
      <c r="FN103" t="s">
        <v>796</v>
      </c>
      <c r="FO103" t="s">
        <v>796</v>
      </c>
      <c r="FP103" t="s">
        <v>796</v>
      </c>
      <c r="FQ103" t="s">
        <v>796</v>
      </c>
      <c r="FR103" t="s">
        <v>796</v>
      </c>
      <c r="FS103" t="s">
        <v>796</v>
      </c>
      <c r="FT103" t="s">
        <v>796</v>
      </c>
      <c r="FU103" t="s">
        <v>796</v>
      </c>
      <c r="FV103" t="s">
        <v>796</v>
      </c>
      <c r="FW103" t="s">
        <v>796</v>
      </c>
      <c r="FX103" t="s">
        <v>796</v>
      </c>
      <c r="FY103" t="s">
        <v>796</v>
      </c>
      <c r="FZ103" t="s">
        <v>796</v>
      </c>
      <c r="GA103" t="s">
        <v>796</v>
      </c>
      <c r="GB103" t="s">
        <v>796</v>
      </c>
      <c r="GC103" t="s">
        <v>796</v>
      </c>
      <c r="GD103" t="s">
        <v>796</v>
      </c>
      <c r="GE103" t="s">
        <v>796</v>
      </c>
      <c r="GF103" t="s">
        <v>796</v>
      </c>
      <c r="GG103" t="s">
        <v>796</v>
      </c>
      <c r="GH103" t="s">
        <v>796</v>
      </c>
      <c r="GI103" t="s">
        <v>796</v>
      </c>
      <c r="GJ103" t="s">
        <v>796</v>
      </c>
      <c r="GK103" t="s">
        <v>796</v>
      </c>
      <c r="GL103" t="s">
        <v>796</v>
      </c>
      <c r="GM103" t="s">
        <v>796</v>
      </c>
      <c r="GN103" t="s">
        <v>796</v>
      </c>
      <c r="GO103" t="s">
        <v>796</v>
      </c>
      <c r="GP103" t="s">
        <v>796</v>
      </c>
      <c r="GQ103" t="s">
        <v>796</v>
      </c>
      <c r="GR103" t="s">
        <v>796</v>
      </c>
      <c r="GS103" t="s">
        <v>796</v>
      </c>
      <c r="GT103" t="s">
        <v>796</v>
      </c>
      <c r="GU103" t="s">
        <v>796</v>
      </c>
      <c r="GV103" t="s">
        <v>796</v>
      </c>
      <c r="GW103" t="s">
        <v>796</v>
      </c>
      <c r="GX103" t="s">
        <v>796</v>
      </c>
      <c r="GY103" t="s">
        <v>796</v>
      </c>
      <c r="GZ103" t="s">
        <v>796</v>
      </c>
      <c r="HA103" t="s">
        <v>796</v>
      </c>
      <c r="HB103" t="s">
        <v>796</v>
      </c>
      <c r="HC103" t="s">
        <v>796</v>
      </c>
      <c r="HD103" t="s">
        <v>796</v>
      </c>
      <c r="HE103" t="s">
        <v>796</v>
      </c>
      <c r="HF103" t="s">
        <v>796</v>
      </c>
      <c r="HG103" t="s">
        <v>796</v>
      </c>
      <c r="HH103" t="s">
        <v>796</v>
      </c>
      <c r="HI103" t="s">
        <v>796</v>
      </c>
      <c r="HJ103" t="s">
        <v>796</v>
      </c>
      <c r="HK103" t="s">
        <v>796</v>
      </c>
      <c r="HL103" t="s">
        <v>796</v>
      </c>
      <c r="HM103" t="s">
        <v>796</v>
      </c>
      <c r="HN103" t="s">
        <v>796</v>
      </c>
      <c r="HO103" t="s">
        <v>796</v>
      </c>
      <c r="HP103" t="s">
        <v>796</v>
      </c>
      <c r="HQ103" t="s">
        <v>796</v>
      </c>
      <c r="HR103" t="s">
        <v>796</v>
      </c>
      <c r="HS103" t="s">
        <v>796</v>
      </c>
      <c r="HT103" t="s">
        <v>796</v>
      </c>
      <c r="HU103" t="s">
        <v>796</v>
      </c>
      <c r="HV103" t="s">
        <v>796</v>
      </c>
      <c r="HW103" t="s">
        <v>796</v>
      </c>
      <c r="HX103" t="s">
        <v>796</v>
      </c>
      <c r="HY103" t="s">
        <v>796</v>
      </c>
      <c r="HZ103" t="s">
        <v>796</v>
      </c>
      <c r="IA103" t="s">
        <v>796</v>
      </c>
      <c r="IB103" t="s">
        <v>796</v>
      </c>
      <c r="IC103" t="s">
        <v>796</v>
      </c>
      <c r="ID103" t="s">
        <v>796</v>
      </c>
      <c r="IE103" t="s">
        <v>796</v>
      </c>
      <c r="IF103" t="s">
        <v>796</v>
      </c>
      <c r="IG103" t="s">
        <v>796</v>
      </c>
      <c r="IH103" t="s">
        <v>796</v>
      </c>
      <c r="II103" t="s">
        <v>796</v>
      </c>
      <c r="IJ103" t="s">
        <v>796</v>
      </c>
      <c r="IK103" t="s">
        <v>796</v>
      </c>
      <c r="IL103" t="s">
        <v>796</v>
      </c>
      <c r="IM103" t="s">
        <v>796</v>
      </c>
      <c r="IN103" t="s">
        <v>796</v>
      </c>
      <c r="IO103" t="s">
        <v>796</v>
      </c>
      <c r="IP103" t="s">
        <v>796</v>
      </c>
      <c r="IQ103" t="s">
        <v>796</v>
      </c>
      <c r="IR103" t="s">
        <v>796</v>
      </c>
      <c r="IS103" t="s">
        <v>796</v>
      </c>
      <c r="IT103" t="s">
        <v>796</v>
      </c>
      <c r="IU103" t="s">
        <v>796</v>
      </c>
      <c r="IV103" t="s">
        <v>796</v>
      </c>
      <c r="IW103" t="s">
        <v>796</v>
      </c>
      <c r="IX103" t="s">
        <v>796</v>
      </c>
      <c r="IY103" t="s">
        <v>796</v>
      </c>
      <c r="IZ103" t="s">
        <v>796</v>
      </c>
      <c r="JA103" t="s">
        <v>796</v>
      </c>
      <c r="JB103" t="s">
        <v>796</v>
      </c>
      <c r="JC103" t="s">
        <v>796</v>
      </c>
      <c r="JD103" t="s">
        <v>796</v>
      </c>
      <c r="JE103" t="s">
        <v>796</v>
      </c>
      <c r="JF103" t="s">
        <v>796</v>
      </c>
      <c r="JG103" t="s">
        <v>796</v>
      </c>
      <c r="JH103" t="s">
        <v>796</v>
      </c>
      <c r="JI103" t="s">
        <v>796</v>
      </c>
      <c r="JJ103" t="s">
        <v>796</v>
      </c>
      <c r="JK103" t="s">
        <v>796</v>
      </c>
      <c r="JL103" t="s">
        <v>796</v>
      </c>
      <c r="JM103" t="s">
        <v>796</v>
      </c>
      <c r="JN103" t="s">
        <v>796</v>
      </c>
      <c r="JO103" t="s">
        <v>796</v>
      </c>
      <c r="JP103" t="s">
        <v>796</v>
      </c>
      <c r="JQ103" t="s">
        <v>796</v>
      </c>
      <c r="JR103" t="s">
        <v>796</v>
      </c>
      <c r="JS103" t="s">
        <v>796</v>
      </c>
      <c r="JT103" t="s">
        <v>796</v>
      </c>
      <c r="JU103" t="s">
        <v>796</v>
      </c>
      <c r="JV103" t="s">
        <v>796</v>
      </c>
      <c r="JW103" t="s">
        <v>796</v>
      </c>
      <c r="JX103" t="s">
        <v>796</v>
      </c>
      <c r="JY103" t="s">
        <v>796</v>
      </c>
      <c r="JZ103" t="s">
        <v>796</v>
      </c>
      <c r="KA103" t="s">
        <v>796</v>
      </c>
      <c r="KB103" t="s">
        <v>796</v>
      </c>
      <c r="KC103" t="s">
        <v>796</v>
      </c>
      <c r="KD103" t="s">
        <v>796</v>
      </c>
      <c r="KE103" t="s">
        <v>796</v>
      </c>
      <c r="KF103" t="s">
        <v>796</v>
      </c>
    </row>
    <row r="104" spans="1:292" x14ac:dyDescent="0.2">
      <c r="A104" t="s">
        <v>374</v>
      </c>
      <c r="B104" t="s">
        <v>61</v>
      </c>
      <c r="C104" t="s">
        <v>4</v>
      </c>
      <c r="D104" t="s">
        <v>8</v>
      </c>
      <c r="E104" s="30">
        <v>17</v>
      </c>
      <c r="F104" t="s">
        <v>20</v>
      </c>
      <c r="G104" t="s">
        <v>10</v>
      </c>
      <c r="H104" t="s">
        <v>40</v>
      </c>
      <c r="I104" t="s">
        <v>80</v>
      </c>
      <c r="J104" t="s">
        <v>4</v>
      </c>
      <c r="K104" t="s">
        <v>4</v>
      </c>
      <c r="L104" t="s">
        <v>4</v>
      </c>
      <c r="M104" t="s">
        <v>4</v>
      </c>
      <c r="N104" t="s">
        <v>5</v>
      </c>
      <c r="O104" t="s">
        <v>4</v>
      </c>
      <c r="P104" t="s">
        <v>4</v>
      </c>
      <c r="Q104" t="s">
        <v>4</v>
      </c>
      <c r="R104" t="s">
        <v>5</v>
      </c>
      <c r="S104" t="s">
        <v>4</v>
      </c>
      <c r="T104" t="s">
        <v>3</v>
      </c>
      <c r="U104" t="s">
        <v>4</v>
      </c>
      <c r="V104" t="s">
        <v>4</v>
      </c>
      <c r="W104" t="s">
        <v>17</v>
      </c>
      <c r="X104" t="s">
        <v>2</v>
      </c>
      <c r="Y104" t="s">
        <v>5</v>
      </c>
      <c r="Z104" t="s">
        <v>6</v>
      </c>
      <c r="AA104" t="s">
        <v>4</v>
      </c>
      <c r="AB104" t="s">
        <v>4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5</v>
      </c>
      <c r="AI104" t="s">
        <v>4</v>
      </c>
      <c r="AJ104" t="s">
        <v>5</v>
      </c>
      <c r="AK104" t="s">
        <v>4</v>
      </c>
      <c r="AL104" t="s">
        <v>4</v>
      </c>
      <c r="AM104" t="s">
        <v>4</v>
      </c>
      <c r="AN104" t="s">
        <v>4</v>
      </c>
      <c r="AO104" t="s">
        <v>4</v>
      </c>
      <c r="AP104" t="s">
        <v>4</v>
      </c>
      <c r="AQ104" t="s">
        <v>4</v>
      </c>
      <c r="AR104" t="s">
        <v>4</v>
      </c>
      <c r="AS104" t="s">
        <v>2</v>
      </c>
      <c r="AT104" t="s">
        <v>2</v>
      </c>
      <c r="AU104" t="s">
        <v>2</v>
      </c>
      <c r="AV104" t="s">
        <v>2</v>
      </c>
      <c r="AW104" t="s">
        <v>2</v>
      </c>
      <c r="AX104" t="s">
        <v>2</v>
      </c>
      <c r="AY104" t="s">
        <v>2</v>
      </c>
      <c r="AZ104" t="s">
        <v>2</v>
      </c>
      <c r="BA104" t="s">
        <v>2</v>
      </c>
      <c r="BB104" t="s">
        <v>2</v>
      </c>
      <c r="BC104" t="s">
        <v>2</v>
      </c>
      <c r="BD104" t="s">
        <v>2</v>
      </c>
      <c r="BE104" t="s">
        <v>2</v>
      </c>
      <c r="BF104" t="s">
        <v>2</v>
      </c>
      <c r="BG104" t="s">
        <v>2</v>
      </c>
      <c r="BH104" t="s">
        <v>2</v>
      </c>
      <c r="BI104" t="s">
        <v>2</v>
      </c>
      <c r="BJ104" t="s">
        <v>2</v>
      </c>
      <c r="BK104" t="s">
        <v>2</v>
      </c>
      <c r="BL104" t="s">
        <v>2</v>
      </c>
      <c r="BM104" t="s">
        <v>2</v>
      </c>
      <c r="BN104" t="s">
        <v>2</v>
      </c>
      <c r="BO104" t="s">
        <v>2</v>
      </c>
      <c r="BP104" t="s">
        <v>2</v>
      </c>
      <c r="BQ104" t="s">
        <v>2</v>
      </c>
      <c r="BR104" t="s">
        <v>2</v>
      </c>
      <c r="BS104" t="s">
        <v>2</v>
      </c>
      <c r="BT104" t="s">
        <v>2</v>
      </c>
      <c r="BU104" t="s">
        <v>2</v>
      </c>
      <c r="BV104" t="s">
        <v>2</v>
      </c>
      <c r="BW104" t="s">
        <v>2</v>
      </c>
      <c r="BX104" t="s">
        <v>2</v>
      </c>
      <c r="BY104" t="s">
        <v>2</v>
      </c>
      <c r="BZ104" t="s">
        <v>2</v>
      </c>
      <c r="CA104" t="s">
        <v>2</v>
      </c>
      <c r="CB104" t="s">
        <v>2</v>
      </c>
      <c r="CC104" t="s">
        <v>2</v>
      </c>
      <c r="CD104" t="s">
        <v>2</v>
      </c>
      <c r="CE104" t="s">
        <v>2</v>
      </c>
      <c r="CF104" t="s">
        <v>2</v>
      </c>
      <c r="CG104" t="s">
        <v>2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114</v>
      </c>
      <c r="CQ104" t="s">
        <v>4</v>
      </c>
      <c r="CR104" t="s">
        <v>4</v>
      </c>
      <c r="CS104" t="s">
        <v>4</v>
      </c>
      <c r="CT104" t="s">
        <v>4</v>
      </c>
      <c r="CU104" t="s">
        <v>61</v>
      </c>
      <c r="CV104" t="s">
        <v>4</v>
      </c>
      <c r="CW104" s="30">
        <v>19</v>
      </c>
      <c r="CX104" t="s">
        <v>20</v>
      </c>
      <c r="CY104" t="s">
        <v>4</v>
      </c>
      <c r="CZ104" t="s">
        <v>4</v>
      </c>
      <c r="DA104" t="s">
        <v>4</v>
      </c>
      <c r="DB104" t="s">
        <v>4</v>
      </c>
      <c r="DC104" t="s">
        <v>4</v>
      </c>
      <c r="DD104" t="s">
        <v>4</v>
      </c>
      <c r="DE104" t="s">
        <v>5</v>
      </c>
      <c r="DF104" t="s">
        <v>4</v>
      </c>
      <c r="DG104" t="s">
        <v>5</v>
      </c>
      <c r="DH104" t="s">
        <v>4</v>
      </c>
      <c r="DI104" t="s">
        <v>3</v>
      </c>
      <c r="DJ104" t="s">
        <v>4</v>
      </c>
      <c r="DK104" t="s">
        <v>5</v>
      </c>
      <c r="DL104" t="s">
        <v>26</v>
      </c>
      <c r="DM104" t="s">
        <v>105</v>
      </c>
      <c r="DN104" t="s">
        <v>5</v>
      </c>
      <c r="DO104" t="s">
        <v>523</v>
      </c>
      <c r="DP104" t="s">
        <v>4</v>
      </c>
      <c r="DQ104" t="s">
        <v>4</v>
      </c>
      <c r="DR104" t="s">
        <v>4</v>
      </c>
      <c r="DS104" t="s">
        <v>4</v>
      </c>
      <c r="DT104" t="s">
        <v>4</v>
      </c>
      <c r="DU104" t="s">
        <v>4</v>
      </c>
      <c r="DV104" t="s">
        <v>5</v>
      </c>
      <c r="DW104" t="s">
        <v>5</v>
      </c>
      <c r="DX104" t="s">
        <v>4</v>
      </c>
      <c r="DY104" t="s">
        <v>4</v>
      </c>
      <c r="DZ104" t="s">
        <v>4</v>
      </c>
      <c r="EA104" t="s">
        <v>4</v>
      </c>
      <c r="EB104" t="s">
        <v>4</v>
      </c>
      <c r="EC104" t="s">
        <v>4</v>
      </c>
      <c r="ED104" t="s">
        <v>4</v>
      </c>
      <c r="EE104" t="s">
        <v>4</v>
      </c>
      <c r="EF104" t="s">
        <v>4</v>
      </c>
      <c r="EG104" t="s">
        <v>4</v>
      </c>
      <c r="EH104" t="s">
        <v>2</v>
      </c>
      <c r="EI104" t="s">
        <v>2</v>
      </c>
      <c r="EJ104" t="s">
        <v>2</v>
      </c>
      <c r="EK104" t="s">
        <v>2</v>
      </c>
      <c r="EL104" t="s">
        <v>2</v>
      </c>
      <c r="EM104" t="s">
        <v>2</v>
      </c>
      <c r="EN104" t="s">
        <v>2</v>
      </c>
      <c r="EO104" t="s">
        <v>2</v>
      </c>
      <c r="EP104" t="s">
        <v>2</v>
      </c>
      <c r="EQ104" t="s">
        <v>2</v>
      </c>
      <c r="ER104" t="s">
        <v>2</v>
      </c>
      <c r="ES104" t="s">
        <v>2</v>
      </c>
      <c r="ET104" t="s">
        <v>2</v>
      </c>
      <c r="EU104" t="s">
        <v>2</v>
      </c>
      <c r="EV104" t="s">
        <v>2</v>
      </c>
      <c r="EW104" t="s">
        <v>2</v>
      </c>
      <c r="EX104" t="s">
        <v>2</v>
      </c>
      <c r="EY104" t="s">
        <v>2</v>
      </c>
      <c r="EZ104" t="s">
        <v>4</v>
      </c>
      <c r="FA104" t="s">
        <v>5</v>
      </c>
      <c r="FB104" t="s">
        <v>4</v>
      </c>
      <c r="FC104" t="s">
        <v>4</v>
      </c>
      <c r="FD104" t="s">
        <v>4</v>
      </c>
      <c r="FE104" t="s">
        <v>2</v>
      </c>
      <c r="FF104" t="s">
        <v>2</v>
      </c>
      <c r="FG104" t="s">
        <v>2</v>
      </c>
      <c r="FH104" t="s">
        <v>2</v>
      </c>
      <c r="FI104" t="s">
        <v>2</v>
      </c>
      <c r="FJ104" t="s">
        <v>2</v>
      </c>
      <c r="FK104" t="s">
        <v>2</v>
      </c>
      <c r="FL104" t="s">
        <v>2</v>
      </c>
      <c r="FM104" t="s">
        <v>2</v>
      </c>
      <c r="FN104" t="s">
        <v>2</v>
      </c>
      <c r="FO104" t="s">
        <v>2</v>
      </c>
      <c r="FP104" t="s">
        <v>2</v>
      </c>
      <c r="FQ104" t="s">
        <v>2</v>
      </c>
      <c r="FR104" t="s">
        <v>2</v>
      </c>
      <c r="FS104" t="s">
        <v>2</v>
      </c>
      <c r="FT104" t="s">
        <v>2</v>
      </c>
      <c r="FU104" t="s">
        <v>2</v>
      </c>
      <c r="FV104" t="s">
        <v>2</v>
      </c>
      <c r="FW104" t="s">
        <v>2</v>
      </c>
      <c r="FX104" t="s">
        <v>2</v>
      </c>
      <c r="FY104" t="s">
        <v>2</v>
      </c>
      <c r="FZ104" t="s">
        <v>2</v>
      </c>
      <c r="GA104" t="s">
        <v>2</v>
      </c>
      <c r="GB104" t="s">
        <v>2</v>
      </c>
      <c r="GC104" t="s">
        <v>2</v>
      </c>
      <c r="GD104" t="s">
        <v>2</v>
      </c>
      <c r="GE104" t="s">
        <v>2</v>
      </c>
      <c r="GF104" t="s">
        <v>2</v>
      </c>
      <c r="GG104" t="s">
        <v>2</v>
      </c>
      <c r="GH104" t="s">
        <v>2</v>
      </c>
      <c r="GI104" t="s">
        <v>2</v>
      </c>
      <c r="GJ104" t="s">
        <v>2</v>
      </c>
      <c r="GK104" t="s">
        <v>2</v>
      </c>
      <c r="GL104" t="s">
        <v>2</v>
      </c>
      <c r="GM104" t="s">
        <v>2</v>
      </c>
      <c r="GN104" t="s">
        <v>796</v>
      </c>
      <c r="GO104" t="s">
        <v>796</v>
      </c>
      <c r="GP104" t="s">
        <v>796</v>
      </c>
      <c r="GQ104" t="s">
        <v>796</v>
      </c>
      <c r="GR104" t="s">
        <v>796</v>
      </c>
      <c r="GS104" t="s">
        <v>796</v>
      </c>
      <c r="GT104" t="s">
        <v>796</v>
      </c>
      <c r="GU104" t="s">
        <v>796</v>
      </c>
      <c r="GV104" t="s">
        <v>796</v>
      </c>
      <c r="GW104" t="s">
        <v>796</v>
      </c>
      <c r="GX104" t="s">
        <v>796</v>
      </c>
      <c r="GY104" t="s">
        <v>796</v>
      </c>
      <c r="GZ104" t="s">
        <v>796</v>
      </c>
      <c r="HA104" t="s">
        <v>796</v>
      </c>
      <c r="HB104" t="s">
        <v>796</v>
      </c>
      <c r="HC104" t="s">
        <v>796</v>
      </c>
      <c r="HD104" t="s">
        <v>796</v>
      </c>
      <c r="HE104" t="s">
        <v>796</v>
      </c>
      <c r="HF104" t="s">
        <v>796</v>
      </c>
      <c r="HG104" t="s">
        <v>796</v>
      </c>
      <c r="HH104" t="s">
        <v>796</v>
      </c>
      <c r="HI104" t="s">
        <v>796</v>
      </c>
      <c r="HJ104" t="s">
        <v>796</v>
      </c>
      <c r="HK104" t="s">
        <v>796</v>
      </c>
      <c r="HL104" t="s">
        <v>796</v>
      </c>
      <c r="HM104" t="s">
        <v>796</v>
      </c>
      <c r="HN104" t="s">
        <v>796</v>
      </c>
      <c r="HO104" t="s">
        <v>796</v>
      </c>
      <c r="HP104" t="s">
        <v>796</v>
      </c>
      <c r="HQ104" t="s">
        <v>796</v>
      </c>
      <c r="HR104" t="s">
        <v>796</v>
      </c>
      <c r="HS104" t="s">
        <v>796</v>
      </c>
      <c r="HT104" t="s">
        <v>796</v>
      </c>
      <c r="HU104" t="s">
        <v>796</v>
      </c>
      <c r="HV104" t="s">
        <v>796</v>
      </c>
      <c r="HW104" t="s">
        <v>796</v>
      </c>
      <c r="HX104" t="s">
        <v>796</v>
      </c>
      <c r="HY104" t="s">
        <v>796</v>
      </c>
      <c r="HZ104" t="s">
        <v>796</v>
      </c>
      <c r="IA104" t="s">
        <v>796</v>
      </c>
      <c r="IB104" t="s">
        <v>796</v>
      </c>
      <c r="IC104" t="s">
        <v>796</v>
      </c>
      <c r="ID104" t="s">
        <v>796</v>
      </c>
      <c r="IE104" t="s">
        <v>796</v>
      </c>
      <c r="IF104" t="s">
        <v>796</v>
      </c>
      <c r="IG104" t="s">
        <v>796</v>
      </c>
      <c r="IH104" t="s">
        <v>796</v>
      </c>
      <c r="II104" t="s">
        <v>796</v>
      </c>
      <c r="IJ104" t="s">
        <v>796</v>
      </c>
      <c r="IK104" t="s">
        <v>796</v>
      </c>
      <c r="IL104" t="s">
        <v>796</v>
      </c>
      <c r="IM104" t="s">
        <v>796</v>
      </c>
      <c r="IN104" t="s">
        <v>796</v>
      </c>
      <c r="IO104" t="s">
        <v>796</v>
      </c>
      <c r="IP104" t="s">
        <v>796</v>
      </c>
      <c r="IQ104" t="s">
        <v>796</v>
      </c>
      <c r="IR104" t="s">
        <v>796</v>
      </c>
      <c r="IS104" t="s">
        <v>796</v>
      </c>
      <c r="IT104" t="s">
        <v>796</v>
      </c>
      <c r="IU104" t="s">
        <v>796</v>
      </c>
      <c r="IV104" t="s">
        <v>796</v>
      </c>
      <c r="IW104" t="s">
        <v>796</v>
      </c>
      <c r="IX104" t="s">
        <v>796</v>
      </c>
      <c r="IY104" t="s">
        <v>796</v>
      </c>
      <c r="IZ104" t="s">
        <v>796</v>
      </c>
      <c r="JA104" t="s">
        <v>796</v>
      </c>
      <c r="JB104" t="s">
        <v>796</v>
      </c>
      <c r="JC104" t="s">
        <v>796</v>
      </c>
      <c r="JD104" t="s">
        <v>796</v>
      </c>
      <c r="JE104" t="s">
        <v>796</v>
      </c>
      <c r="JF104" t="s">
        <v>796</v>
      </c>
      <c r="JG104" t="s">
        <v>796</v>
      </c>
      <c r="JH104" t="s">
        <v>796</v>
      </c>
      <c r="JI104" t="s">
        <v>796</v>
      </c>
      <c r="JJ104" t="s">
        <v>796</v>
      </c>
      <c r="JK104" t="s">
        <v>796</v>
      </c>
      <c r="JL104" t="s">
        <v>796</v>
      </c>
      <c r="JM104" t="s">
        <v>796</v>
      </c>
      <c r="JN104" t="s">
        <v>796</v>
      </c>
      <c r="JO104" t="s">
        <v>796</v>
      </c>
      <c r="JP104" t="s">
        <v>796</v>
      </c>
      <c r="JQ104" t="s">
        <v>796</v>
      </c>
      <c r="JR104" t="s">
        <v>796</v>
      </c>
      <c r="JS104" t="s">
        <v>796</v>
      </c>
      <c r="JT104" t="s">
        <v>796</v>
      </c>
      <c r="JU104" t="s">
        <v>796</v>
      </c>
      <c r="JV104" t="s">
        <v>796</v>
      </c>
      <c r="JW104" t="s">
        <v>796</v>
      </c>
      <c r="JX104" t="s">
        <v>796</v>
      </c>
      <c r="JY104" t="s">
        <v>796</v>
      </c>
      <c r="JZ104" t="s">
        <v>796</v>
      </c>
      <c r="KA104" t="s">
        <v>796</v>
      </c>
      <c r="KB104" t="s">
        <v>796</v>
      </c>
      <c r="KC104" t="s">
        <v>796</v>
      </c>
      <c r="KD104" t="s">
        <v>796</v>
      </c>
      <c r="KE104" t="s">
        <v>796</v>
      </c>
      <c r="KF104" t="s">
        <v>796</v>
      </c>
    </row>
    <row r="105" spans="1:292" x14ac:dyDescent="0.2">
      <c r="A105" t="s">
        <v>376</v>
      </c>
      <c r="B105" t="s">
        <v>61</v>
      </c>
      <c r="C105" t="s">
        <v>4</v>
      </c>
      <c r="D105" t="s">
        <v>8</v>
      </c>
      <c r="E105" s="30">
        <v>36</v>
      </c>
      <c r="F105" t="s">
        <v>9</v>
      </c>
      <c r="G105" t="s">
        <v>50</v>
      </c>
      <c r="H105" t="s">
        <v>40</v>
      </c>
      <c r="I105" t="s">
        <v>57</v>
      </c>
      <c r="J105" t="s">
        <v>4</v>
      </c>
      <c r="K105" t="s">
        <v>4</v>
      </c>
      <c r="L105" t="s">
        <v>4</v>
      </c>
      <c r="M105" t="s">
        <v>5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67</v>
      </c>
      <c r="U105" t="s">
        <v>4</v>
      </c>
      <c r="V105" t="s">
        <v>5</v>
      </c>
      <c r="W105" t="s">
        <v>77</v>
      </c>
      <c r="X105" t="s">
        <v>78</v>
      </c>
      <c r="Y105" t="s">
        <v>5</v>
      </c>
      <c r="Z105" t="s">
        <v>18</v>
      </c>
      <c r="AA105" t="s">
        <v>4</v>
      </c>
      <c r="AB105" t="s">
        <v>4</v>
      </c>
      <c r="AC105" t="s">
        <v>5</v>
      </c>
      <c r="AD105" t="s">
        <v>5</v>
      </c>
      <c r="AE105" t="s">
        <v>4</v>
      </c>
      <c r="AF105" t="s">
        <v>4</v>
      </c>
      <c r="AG105" t="s">
        <v>4</v>
      </c>
      <c r="AH105" t="s">
        <v>5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4</v>
      </c>
      <c r="AP105" t="s">
        <v>4</v>
      </c>
      <c r="AQ105" t="s">
        <v>5</v>
      </c>
      <c r="AR105" t="s">
        <v>5</v>
      </c>
      <c r="AS105" t="s">
        <v>58</v>
      </c>
      <c r="AT105" t="s">
        <v>62</v>
      </c>
      <c r="AU105" t="s">
        <v>14</v>
      </c>
      <c r="AV105" t="s">
        <v>2</v>
      </c>
      <c r="AW105" t="s">
        <v>2</v>
      </c>
      <c r="AX105" t="s">
        <v>2</v>
      </c>
      <c r="AY105" t="s">
        <v>2</v>
      </c>
      <c r="AZ105" t="s">
        <v>2</v>
      </c>
      <c r="BA105" t="s">
        <v>2</v>
      </c>
      <c r="BB105" t="s">
        <v>2</v>
      </c>
      <c r="BC105" t="s">
        <v>2</v>
      </c>
      <c r="BD105" t="s">
        <v>2</v>
      </c>
      <c r="BE105" t="s">
        <v>2</v>
      </c>
      <c r="BF105" t="s">
        <v>2</v>
      </c>
      <c r="BG105" t="s">
        <v>2</v>
      </c>
      <c r="BH105" t="s">
        <v>2</v>
      </c>
      <c r="BI105" t="s">
        <v>2</v>
      </c>
      <c r="BJ105" t="s">
        <v>2</v>
      </c>
      <c r="BK105" t="s">
        <v>2</v>
      </c>
      <c r="BL105" t="s">
        <v>2</v>
      </c>
      <c r="BM105" t="s">
        <v>2</v>
      </c>
      <c r="BN105" t="s">
        <v>2</v>
      </c>
      <c r="BO105" t="s">
        <v>2</v>
      </c>
      <c r="BP105" t="s">
        <v>2</v>
      </c>
      <c r="BQ105" t="s">
        <v>2</v>
      </c>
      <c r="BR105" t="s">
        <v>2</v>
      </c>
      <c r="BS105" t="s">
        <v>2</v>
      </c>
      <c r="BT105" t="s">
        <v>2</v>
      </c>
      <c r="BU105" t="s">
        <v>2</v>
      </c>
      <c r="BV105" t="s">
        <v>2</v>
      </c>
      <c r="BW105" t="s">
        <v>2</v>
      </c>
      <c r="BX105" t="s">
        <v>2</v>
      </c>
      <c r="BY105" t="s">
        <v>2</v>
      </c>
      <c r="BZ105" t="s">
        <v>2</v>
      </c>
      <c r="CA105" t="s">
        <v>2</v>
      </c>
      <c r="CB105" t="s">
        <v>2</v>
      </c>
      <c r="CC105" t="s">
        <v>2</v>
      </c>
      <c r="CD105" t="s">
        <v>2</v>
      </c>
      <c r="CE105" t="s">
        <v>2</v>
      </c>
      <c r="CF105" t="s">
        <v>2</v>
      </c>
      <c r="CG105" t="s">
        <v>2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61</v>
      </c>
      <c r="CV105" t="s">
        <v>4</v>
      </c>
      <c r="CW105" s="30">
        <v>37</v>
      </c>
      <c r="CX105" t="s">
        <v>9</v>
      </c>
      <c r="CY105" t="s">
        <v>4</v>
      </c>
      <c r="CZ105" t="s">
        <v>4</v>
      </c>
      <c r="DA105" t="s">
        <v>4</v>
      </c>
      <c r="DB105" t="s">
        <v>5</v>
      </c>
      <c r="DC105" t="s">
        <v>4</v>
      </c>
      <c r="DD105" t="s">
        <v>4</v>
      </c>
      <c r="DE105" t="s">
        <v>4</v>
      </c>
      <c r="DF105" t="s">
        <v>4</v>
      </c>
      <c r="DG105" t="s">
        <v>4</v>
      </c>
      <c r="DH105" t="s">
        <v>4</v>
      </c>
      <c r="DI105" t="s">
        <v>67</v>
      </c>
      <c r="DJ105" t="s">
        <v>4</v>
      </c>
      <c r="DK105" t="s">
        <v>4</v>
      </c>
      <c r="DL105" t="s">
        <v>2</v>
      </c>
      <c r="DM105" t="s">
        <v>2</v>
      </c>
      <c r="DN105" t="s">
        <v>5</v>
      </c>
      <c r="DO105" t="s">
        <v>18</v>
      </c>
      <c r="DP105" t="s">
        <v>4</v>
      </c>
      <c r="DQ105" t="s">
        <v>4</v>
      </c>
      <c r="DR105" t="s">
        <v>5</v>
      </c>
      <c r="DS105" t="s">
        <v>5</v>
      </c>
      <c r="DT105" t="s">
        <v>4</v>
      </c>
      <c r="DU105" t="s">
        <v>4</v>
      </c>
      <c r="DV105" t="s">
        <v>4</v>
      </c>
      <c r="DW105" t="s">
        <v>5</v>
      </c>
      <c r="DX105" t="s">
        <v>4</v>
      </c>
      <c r="DY105" t="s">
        <v>4</v>
      </c>
      <c r="DZ105" t="s">
        <v>4</v>
      </c>
      <c r="EA105" t="s">
        <v>4</v>
      </c>
      <c r="EB105" t="s">
        <v>4</v>
      </c>
      <c r="EC105" t="s">
        <v>4</v>
      </c>
      <c r="ED105" t="s">
        <v>4</v>
      </c>
      <c r="EE105" t="s">
        <v>4</v>
      </c>
      <c r="EF105" t="s">
        <v>5</v>
      </c>
      <c r="EG105" t="s">
        <v>4</v>
      </c>
      <c r="EH105" t="s">
        <v>58</v>
      </c>
      <c r="EI105" t="s">
        <v>62</v>
      </c>
      <c r="EJ105" t="s">
        <v>994</v>
      </c>
      <c r="EK105" t="s">
        <v>2</v>
      </c>
      <c r="EL105" t="s">
        <v>2</v>
      </c>
      <c r="EM105" t="s">
        <v>2</v>
      </c>
      <c r="EN105" t="s">
        <v>2</v>
      </c>
      <c r="EO105" t="s">
        <v>2</v>
      </c>
      <c r="EP105" t="s">
        <v>2</v>
      </c>
      <c r="EQ105" t="s">
        <v>2</v>
      </c>
      <c r="ER105" t="s">
        <v>2</v>
      </c>
      <c r="ES105" t="s">
        <v>2</v>
      </c>
      <c r="ET105" t="s">
        <v>2</v>
      </c>
      <c r="EU105" t="s">
        <v>2</v>
      </c>
      <c r="EV105" t="s">
        <v>2</v>
      </c>
      <c r="EW105" t="s">
        <v>2</v>
      </c>
      <c r="EX105" t="s">
        <v>2</v>
      </c>
      <c r="EY105" t="s">
        <v>2</v>
      </c>
      <c r="EZ105" t="s">
        <v>2</v>
      </c>
      <c r="FA105" t="s">
        <v>2</v>
      </c>
      <c r="FB105" t="s">
        <v>2</v>
      </c>
      <c r="FC105" t="s">
        <v>2</v>
      </c>
      <c r="FD105" t="s">
        <v>2</v>
      </c>
      <c r="FE105" t="s">
        <v>2</v>
      </c>
      <c r="FF105" t="s">
        <v>2</v>
      </c>
      <c r="FG105" t="s">
        <v>2</v>
      </c>
      <c r="FH105" t="s">
        <v>2</v>
      </c>
      <c r="FI105" t="s">
        <v>2</v>
      </c>
      <c r="FJ105" t="s">
        <v>2</v>
      </c>
      <c r="FK105" t="s">
        <v>2</v>
      </c>
      <c r="FL105" t="s">
        <v>2</v>
      </c>
      <c r="FM105" t="s">
        <v>2</v>
      </c>
      <c r="FN105" t="s">
        <v>2</v>
      </c>
      <c r="FO105" t="s">
        <v>2</v>
      </c>
      <c r="FP105" t="s">
        <v>2</v>
      </c>
      <c r="FQ105" t="s">
        <v>2</v>
      </c>
      <c r="FR105" t="s">
        <v>2</v>
      </c>
      <c r="FS105" t="s">
        <v>2</v>
      </c>
      <c r="FT105" t="s">
        <v>2</v>
      </c>
      <c r="FU105" t="s">
        <v>2</v>
      </c>
      <c r="FV105" t="s">
        <v>2</v>
      </c>
      <c r="FW105" t="s">
        <v>2</v>
      </c>
      <c r="FX105" t="s">
        <v>2</v>
      </c>
      <c r="FY105" t="s">
        <v>2</v>
      </c>
      <c r="FZ105" t="s">
        <v>2</v>
      </c>
      <c r="GA105" t="s">
        <v>2</v>
      </c>
      <c r="GB105" t="s">
        <v>2</v>
      </c>
      <c r="GC105" t="s">
        <v>2</v>
      </c>
      <c r="GD105" t="s">
        <v>2</v>
      </c>
      <c r="GE105" t="s">
        <v>2</v>
      </c>
      <c r="GF105" t="s">
        <v>2</v>
      </c>
      <c r="GG105" t="s">
        <v>2</v>
      </c>
      <c r="GH105" t="s">
        <v>2</v>
      </c>
      <c r="GI105" t="s">
        <v>2</v>
      </c>
      <c r="GJ105" t="s">
        <v>2</v>
      </c>
      <c r="GK105" t="s">
        <v>2</v>
      </c>
      <c r="GL105" t="s">
        <v>2</v>
      </c>
      <c r="GM105" t="s">
        <v>2</v>
      </c>
      <c r="GN105" t="s">
        <v>796</v>
      </c>
      <c r="GO105" t="s">
        <v>796</v>
      </c>
      <c r="GP105" t="s">
        <v>796</v>
      </c>
      <c r="GQ105" t="s">
        <v>796</v>
      </c>
      <c r="GR105" t="s">
        <v>796</v>
      </c>
      <c r="GS105" t="s">
        <v>796</v>
      </c>
      <c r="GT105" t="s">
        <v>796</v>
      </c>
      <c r="GU105" t="s">
        <v>796</v>
      </c>
      <c r="GV105" t="s">
        <v>796</v>
      </c>
      <c r="GW105" t="s">
        <v>796</v>
      </c>
      <c r="GX105" t="s">
        <v>796</v>
      </c>
      <c r="GY105" t="s">
        <v>796</v>
      </c>
      <c r="GZ105" t="s">
        <v>796</v>
      </c>
      <c r="HA105" t="s">
        <v>796</v>
      </c>
      <c r="HB105" t="s">
        <v>796</v>
      </c>
      <c r="HC105" t="s">
        <v>796</v>
      </c>
      <c r="HD105" t="s">
        <v>796</v>
      </c>
      <c r="HE105" t="s">
        <v>796</v>
      </c>
      <c r="HF105" t="s">
        <v>796</v>
      </c>
      <c r="HG105" t="s">
        <v>796</v>
      </c>
      <c r="HH105" t="s">
        <v>796</v>
      </c>
      <c r="HI105" t="s">
        <v>796</v>
      </c>
      <c r="HJ105" t="s">
        <v>796</v>
      </c>
      <c r="HK105" t="s">
        <v>796</v>
      </c>
      <c r="HL105" t="s">
        <v>796</v>
      </c>
      <c r="HM105" t="s">
        <v>796</v>
      </c>
      <c r="HN105" t="s">
        <v>796</v>
      </c>
      <c r="HO105" t="s">
        <v>796</v>
      </c>
      <c r="HP105" t="s">
        <v>796</v>
      </c>
      <c r="HQ105" t="s">
        <v>796</v>
      </c>
      <c r="HR105" t="s">
        <v>796</v>
      </c>
      <c r="HS105" t="s">
        <v>796</v>
      </c>
      <c r="HT105" t="s">
        <v>796</v>
      </c>
      <c r="HU105" t="s">
        <v>796</v>
      </c>
      <c r="HV105" t="s">
        <v>796</v>
      </c>
      <c r="HW105" t="s">
        <v>796</v>
      </c>
      <c r="HX105" t="s">
        <v>796</v>
      </c>
      <c r="HY105" t="s">
        <v>796</v>
      </c>
      <c r="HZ105" t="s">
        <v>796</v>
      </c>
      <c r="IA105" t="s">
        <v>796</v>
      </c>
      <c r="IB105" t="s">
        <v>796</v>
      </c>
      <c r="IC105" t="s">
        <v>796</v>
      </c>
      <c r="ID105" t="s">
        <v>796</v>
      </c>
      <c r="IE105" t="s">
        <v>796</v>
      </c>
      <c r="IF105" t="s">
        <v>796</v>
      </c>
      <c r="IG105" t="s">
        <v>796</v>
      </c>
      <c r="IH105" t="s">
        <v>796</v>
      </c>
      <c r="II105" t="s">
        <v>796</v>
      </c>
      <c r="IJ105" t="s">
        <v>796</v>
      </c>
      <c r="IK105" t="s">
        <v>796</v>
      </c>
      <c r="IL105" t="s">
        <v>796</v>
      </c>
      <c r="IM105" t="s">
        <v>796</v>
      </c>
      <c r="IN105" t="s">
        <v>796</v>
      </c>
      <c r="IO105" t="s">
        <v>796</v>
      </c>
      <c r="IP105" t="s">
        <v>796</v>
      </c>
      <c r="IQ105" t="s">
        <v>796</v>
      </c>
      <c r="IR105" t="s">
        <v>796</v>
      </c>
      <c r="IS105" t="s">
        <v>796</v>
      </c>
      <c r="IT105" t="s">
        <v>796</v>
      </c>
      <c r="IU105" t="s">
        <v>796</v>
      </c>
      <c r="IV105" t="s">
        <v>796</v>
      </c>
      <c r="IW105" t="s">
        <v>796</v>
      </c>
      <c r="IX105" t="s">
        <v>796</v>
      </c>
      <c r="IY105" t="s">
        <v>796</v>
      </c>
      <c r="IZ105" t="s">
        <v>796</v>
      </c>
      <c r="JA105" t="s">
        <v>796</v>
      </c>
      <c r="JB105" t="s">
        <v>796</v>
      </c>
      <c r="JC105" t="s">
        <v>796</v>
      </c>
      <c r="JD105" t="s">
        <v>796</v>
      </c>
      <c r="JE105" t="s">
        <v>796</v>
      </c>
      <c r="JF105" t="s">
        <v>796</v>
      </c>
      <c r="JG105" t="s">
        <v>796</v>
      </c>
      <c r="JH105" t="s">
        <v>796</v>
      </c>
      <c r="JI105" t="s">
        <v>796</v>
      </c>
      <c r="JJ105" t="s">
        <v>796</v>
      </c>
      <c r="JK105" t="s">
        <v>796</v>
      </c>
      <c r="JL105" t="s">
        <v>796</v>
      </c>
      <c r="JM105" t="s">
        <v>796</v>
      </c>
      <c r="JN105" t="s">
        <v>796</v>
      </c>
      <c r="JO105" t="s">
        <v>796</v>
      </c>
      <c r="JP105" t="s">
        <v>796</v>
      </c>
      <c r="JQ105" t="s">
        <v>796</v>
      </c>
      <c r="JR105" t="s">
        <v>796</v>
      </c>
      <c r="JS105" t="s">
        <v>796</v>
      </c>
      <c r="JT105" t="s">
        <v>796</v>
      </c>
      <c r="JU105" t="s">
        <v>796</v>
      </c>
      <c r="JV105" t="s">
        <v>796</v>
      </c>
      <c r="JW105" t="s">
        <v>796</v>
      </c>
      <c r="JX105" t="s">
        <v>796</v>
      </c>
      <c r="JY105" t="s">
        <v>796</v>
      </c>
      <c r="JZ105" t="s">
        <v>796</v>
      </c>
      <c r="KA105" t="s">
        <v>796</v>
      </c>
      <c r="KB105" t="s">
        <v>796</v>
      </c>
      <c r="KC105" t="s">
        <v>796</v>
      </c>
      <c r="KD105" t="s">
        <v>796</v>
      </c>
      <c r="KE105" t="s">
        <v>796</v>
      </c>
      <c r="KF105" t="s">
        <v>796</v>
      </c>
    </row>
    <row r="106" spans="1:292" x14ac:dyDescent="0.2">
      <c r="A106" t="s">
        <v>375</v>
      </c>
      <c r="B106" t="s">
        <v>61</v>
      </c>
      <c r="C106" t="s">
        <v>4</v>
      </c>
      <c r="D106" t="s">
        <v>8</v>
      </c>
      <c r="E106" s="30">
        <v>19</v>
      </c>
      <c r="F106" t="s">
        <v>20</v>
      </c>
      <c r="G106" t="s">
        <v>10</v>
      </c>
      <c r="H106" t="s">
        <v>56</v>
      </c>
      <c r="I106" t="s">
        <v>80</v>
      </c>
      <c r="J106" t="s">
        <v>4</v>
      </c>
      <c r="K106" t="s">
        <v>4</v>
      </c>
      <c r="L106" t="s">
        <v>4</v>
      </c>
      <c r="M106" t="s">
        <v>4</v>
      </c>
      <c r="N106" t="s">
        <v>5</v>
      </c>
      <c r="O106" t="s">
        <v>4</v>
      </c>
      <c r="P106" t="s">
        <v>4</v>
      </c>
      <c r="Q106" t="s">
        <v>4</v>
      </c>
      <c r="R106" t="s">
        <v>5</v>
      </c>
      <c r="S106" t="s">
        <v>4</v>
      </c>
      <c r="T106" t="s">
        <v>3</v>
      </c>
      <c r="U106" t="s">
        <v>4</v>
      </c>
      <c r="V106" t="s">
        <v>5</v>
      </c>
      <c r="W106" t="s">
        <v>26</v>
      </c>
      <c r="X106" t="s">
        <v>54</v>
      </c>
      <c r="Y106" t="s">
        <v>5</v>
      </c>
      <c r="Z106" t="s">
        <v>6</v>
      </c>
      <c r="AA106" t="s">
        <v>4</v>
      </c>
      <c r="AB106" t="s">
        <v>4</v>
      </c>
      <c r="AC106" t="s">
        <v>4</v>
      </c>
      <c r="AD106" t="s">
        <v>4</v>
      </c>
      <c r="AE106" t="s">
        <v>4</v>
      </c>
      <c r="AF106" t="s">
        <v>4</v>
      </c>
      <c r="AG106" t="s">
        <v>4</v>
      </c>
      <c r="AH106" t="s">
        <v>5</v>
      </c>
      <c r="AI106" t="s">
        <v>4</v>
      </c>
      <c r="AJ106" t="s">
        <v>4</v>
      </c>
      <c r="AK106" t="s">
        <v>4</v>
      </c>
      <c r="AL106" t="s">
        <v>5</v>
      </c>
      <c r="AM106" t="s">
        <v>4</v>
      </c>
      <c r="AN106" t="s">
        <v>4</v>
      </c>
      <c r="AO106" t="s">
        <v>4</v>
      </c>
      <c r="AP106" t="s">
        <v>4</v>
      </c>
      <c r="AQ106" t="s">
        <v>4</v>
      </c>
      <c r="AR106" t="s">
        <v>4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  <c r="AY106" t="s">
        <v>2</v>
      </c>
      <c r="AZ106" t="s">
        <v>2</v>
      </c>
      <c r="BA106" t="s">
        <v>2</v>
      </c>
      <c r="BB106" t="s">
        <v>2</v>
      </c>
      <c r="BC106" t="s">
        <v>2</v>
      </c>
      <c r="BD106" t="s">
        <v>2</v>
      </c>
      <c r="BE106" t="s">
        <v>2</v>
      </c>
      <c r="BF106" t="s">
        <v>2</v>
      </c>
      <c r="BG106" t="s">
        <v>2</v>
      </c>
      <c r="BH106" t="s">
        <v>2</v>
      </c>
      <c r="BI106" t="s">
        <v>2</v>
      </c>
      <c r="BJ106" t="s">
        <v>2</v>
      </c>
      <c r="BK106" t="s">
        <v>2</v>
      </c>
      <c r="BL106" t="s">
        <v>2</v>
      </c>
      <c r="BM106" t="s">
        <v>2</v>
      </c>
      <c r="BN106" t="s">
        <v>2</v>
      </c>
      <c r="BO106" t="s">
        <v>2</v>
      </c>
      <c r="BP106" t="s">
        <v>2</v>
      </c>
      <c r="BQ106" t="s">
        <v>2</v>
      </c>
      <c r="BR106" t="s">
        <v>2</v>
      </c>
      <c r="BS106" t="s">
        <v>2</v>
      </c>
      <c r="BT106" t="s">
        <v>2</v>
      </c>
      <c r="BU106" t="s">
        <v>2</v>
      </c>
      <c r="BV106" t="s">
        <v>2</v>
      </c>
      <c r="BW106" t="s">
        <v>2</v>
      </c>
      <c r="BX106" t="s">
        <v>2</v>
      </c>
      <c r="BY106" t="s">
        <v>2</v>
      </c>
      <c r="BZ106" t="s">
        <v>2</v>
      </c>
      <c r="CA106" t="s">
        <v>2</v>
      </c>
      <c r="CB106" t="s">
        <v>2</v>
      </c>
      <c r="CC106" t="s">
        <v>2</v>
      </c>
      <c r="CD106" t="s">
        <v>2</v>
      </c>
      <c r="CE106" t="s">
        <v>2</v>
      </c>
      <c r="CF106" t="s">
        <v>2</v>
      </c>
      <c r="CG106" t="s">
        <v>2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114</v>
      </c>
      <c r="CQ106" t="s">
        <v>4</v>
      </c>
      <c r="CR106" t="s">
        <v>4</v>
      </c>
      <c r="CS106" t="s">
        <v>4</v>
      </c>
      <c r="CT106" t="s">
        <v>4</v>
      </c>
      <c r="CU106" t="s">
        <v>796</v>
      </c>
      <c r="CV106" t="s">
        <v>796</v>
      </c>
      <c r="CW106" t="s">
        <v>796</v>
      </c>
      <c r="CX106" t="s">
        <v>796</v>
      </c>
      <c r="CY106" t="s">
        <v>796</v>
      </c>
      <c r="CZ106" t="s">
        <v>796</v>
      </c>
      <c r="DA106" t="s">
        <v>796</v>
      </c>
      <c r="DB106" t="s">
        <v>796</v>
      </c>
      <c r="DC106" t="s">
        <v>796</v>
      </c>
      <c r="DD106" t="s">
        <v>796</v>
      </c>
      <c r="DE106" t="s">
        <v>796</v>
      </c>
      <c r="DF106" t="s">
        <v>796</v>
      </c>
      <c r="DG106" t="s">
        <v>796</v>
      </c>
      <c r="DH106" t="s">
        <v>796</v>
      </c>
      <c r="DI106" t="s">
        <v>796</v>
      </c>
      <c r="DJ106" t="s">
        <v>796</v>
      </c>
      <c r="DK106" t="s">
        <v>796</v>
      </c>
      <c r="DL106" t="s">
        <v>796</v>
      </c>
      <c r="DM106" t="s">
        <v>796</v>
      </c>
      <c r="DN106" t="s">
        <v>796</v>
      </c>
      <c r="DO106" t="s">
        <v>796</v>
      </c>
      <c r="DP106" t="s">
        <v>796</v>
      </c>
      <c r="DQ106" t="s">
        <v>796</v>
      </c>
      <c r="DR106" t="s">
        <v>796</v>
      </c>
      <c r="DS106" t="s">
        <v>796</v>
      </c>
      <c r="DT106" t="s">
        <v>796</v>
      </c>
      <c r="DU106" t="s">
        <v>796</v>
      </c>
      <c r="DV106" t="s">
        <v>796</v>
      </c>
      <c r="DW106" t="s">
        <v>796</v>
      </c>
      <c r="DX106" t="s">
        <v>796</v>
      </c>
      <c r="DY106" t="s">
        <v>796</v>
      </c>
      <c r="DZ106" t="s">
        <v>796</v>
      </c>
      <c r="EA106" t="s">
        <v>796</v>
      </c>
      <c r="EB106" t="s">
        <v>796</v>
      </c>
      <c r="EC106" t="s">
        <v>796</v>
      </c>
      <c r="ED106" t="s">
        <v>796</v>
      </c>
      <c r="EE106" t="s">
        <v>796</v>
      </c>
      <c r="EF106" t="s">
        <v>796</v>
      </c>
      <c r="EG106" t="s">
        <v>796</v>
      </c>
      <c r="EH106" t="s">
        <v>796</v>
      </c>
      <c r="EI106" t="s">
        <v>796</v>
      </c>
      <c r="EJ106" t="s">
        <v>796</v>
      </c>
      <c r="EK106" t="s">
        <v>796</v>
      </c>
      <c r="EL106" t="s">
        <v>796</v>
      </c>
      <c r="EM106" t="s">
        <v>796</v>
      </c>
      <c r="EN106" t="s">
        <v>796</v>
      </c>
      <c r="EO106" t="s">
        <v>796</v>
      </c>
      <c r="EP106" t="s">
        <v>796</v>
      </c>
      <c r="EQ106" t="s">
        <v>796</v>
      </c>
      <c r="ER106" t="s">
        <v>796</v>
      </c>
      <c r="ES106" t="s">
        <v>796</v>
      </c>
      <c r="ET106" t="s">
        <v>796</v>
      </c>
      <c r="EU106" t="s">
        <v>796</v>
      </c>
      <c r="EV106" t="s">
        <v>796</v>
      </c>
      <c r="EW106" t="s">
        <v>796</v>
      </c>
      <c r="EX106" t="s">
        <v>796</v>
      </c>
      <c r="EY106" t="s">
        <v>796</v>
      </c>
      <c r="EZ106" t="s">
        <v>796</v>
      </c>
      <c r="FA106" t="s">
        <v>796</v>
      </c>
      <c r="FB106" t="s">
        <v>796</v>
      </c>
      <c r="FC106" t="s">
        <v>796</v>
      </c>
      <c r="FD106" t="s">
        <v>796</v>
      </c>
      <c r="FE106" t="s">
        <v>796</v>
      </c>
      <c r="FF106" t="s">
        <v>796</v>
      </c>
      <c r="FG106" t="s">
        <v>796</v>
      </c>
      <c r="FH106" t="s">
        <v>796</v>
      </c>
      <c r="FI106" t="s">
        <v>796</v>
      </c>
      <c r="FJ106" t="s">
        <v>796</v>
      </c>
      <c r="FK106" t="s">
        <v>796</v>
      </c>
      <c r="FL106" t="s">
        <v>796</v>
      </c>
      <c r="FM106" t="s">
        <v>796</v>
      </c>
      <c r="FN106" t="s">
        <v>796</v>
      </c>
      <c r="FO106" t="s">
        <v>796</v>
      </c>
      <c r="FP106" t="s">
        <v>796</v>
      </c>
      <c r="FQ106" t="s">
        <v>796</v>
      </c>
      <c r="FR106" t="s">
        <v>796</v>
      </c>
      <c r="FS106" t="s">
        <v>796</v>
      </c>
      <c r="FT106" t="s">
        <v>796</v>
      </c>
      <c r="FU106" t="s">
        <v>796</v>
      </c>
      <c r="FV106" t="s">
        <v>796</v>
      </c>
      <c r="FW106" t="s">
        <v>796</v>
      </c>
      <c r="FX106" t="s">
        <v>796</v>
      </c>
      <c r="FY106" t="s">
        <v>796</v>
      </c>
      <c r="FZ106" t="s">
        <v>796</v>
      </c>
      <c r="GA106" t="s">
        <v>796</v>
      </c>
      <c r="GB106" t="s">
        <v>796</v>
      </c>
      <c r="GC106" t="s">
        <v>796</v>
      </c>
      <c r="GD106" t="s">
        <v>796</v>
      </c>
      <c r="GE106" t="s">
        <v>796</v>
      </c>
      <c r="GF106" t="s">
        <v>796</v>
      </c>
      <c r="GG106" t="s">
        <v>796</v>
      </c>
      <c r="GH106" t="s">
        <v>796</v>
      </c>
      <c r="GI106" t="s">
        <v>796</v>
      </c>
      <c r="GJ106" t="s">
        <v>796</v>
      </c>
      <c r="GK106" t="s">
        <v>796</v>
      </c>
      <c r="GL106" t="s">
        <v>796</v>
      </c>
      <c r="GM106" t="s">
        <v>796</v>
      </c>
      <c r="GN106" t="s">
        <v>796</v>
      </c>
      <c r="GO106" t="s">
        <v>796</v>
      </c>
      <c r="GP106" t="s">
        <v>796</v>
      </c>
      <c r="GQ106" t="s">
        <v>796</v>
      </c>
      <c r="GR106" t="s">
        <v>796</v>
      </c>
      <c r="GS106" t="s">
        <v>796</v>
      </c>
      <c r="GT106" t="s">
        <v>796</v>
      </c>
      <c r="GU106" t="s">
        <v>796</v>
      </c>
      <c r="GV106" t="s">
        <v>796</v>
      </c>
      <c r="GW106" t="s">
        <v>796</v>
      </c>
      <c r="GX106" t="s">
        <v>796</v>
      </c>
      <c r="GY106" t="s">
        <v>796</v>
      </c>
      <c r="GZ106" t="s">
        <v>796</v>
      </c>
      <c r="HA106" t="s">
        <v>796</v>
      </c>
      <c r="HB106" t="s">
        <v>796</v>
      </c>
      <c r="HC106" t="s">
        <v>796</v>
      </c>
      <c r="HD106" t="s">
        <v>796</v>
      </c>
      <c r="HE106" t="s">
        <v>796</v>
      </c>
      <c r="HF106" t="s">
        <v>796</v>
      </c>
      <c r="HG106" t="s">
        <v>796</v>
      </c>
      <c r="HH106" t="s">
        <v>796</v>
      </c>
      <c r="HI106" t="s">
        <v>796</v>
      </c>
      <c r="HJ106" t="s">
        <v>796</v>
      </c>
      <c r="HK106" t="s">
        <v>796</v>
      </c>
      <c r="HL106" t="s">
        <v>796</v>
      </c>
      <c r="HM106" t="s">
        <v>796</v>
      </c>
      <c r="HN106" t="s">
        <v>796</v>
      </c>
      <c r="HO106" t="s">
        <v>796</v>
      </c>
      <c r="HP106" t="s">
        <v>796</v>
      </c>
      <c r="HQ106" t="s">
        <v>796</v>
      </c>
      <c r="HR106" t="s">
        <v>796</v>
      </c>
      <c r="HS106" t="s">
        <v>796</v>
      </c>
      <c r="HT106" t="s">
        <v>796</v>
      </c>
      <c r="HU106" t="s">
        <v>796</v>
      </c>
      <c r="HV106" t="s">
        <v>796</v>
      </c>
      <c r="HW106" t="s">
        <v>796</v>
      </c>
      <c r="HX106" t="s">
        <v>796</v>
      </c>
      <c r="HY106" t="s">
        <v>796</v>
      </c>
      <c r="HZ106" t="s">
        <v>796</v>
      </c>
      <c r="IA106" t="s">
        <v>796</v>
      </c>
      <c r="IB106" t="s">
        <v>796</v>
      </c>
      <c r="IC106" t="s">
        <v>796</v>
      </c>
      <c r="ID106" t="s">
        <v>796</v>
      </c>
      <c r="IE106" t="s">
        <v>796</v>
      </c>
      <c r="IF106" t="s">
        <v>796</v>
      </c>
      <c r="IG106" t="s">
        <v>796</v>
      </c>
      <c r="IH106" t="s">
        <v>796</v>
      </c>
      <c r="II106" t="s">
        <v>796</v>
      </c>
      <c r="IJ106" t="s">
        <v>796</v>
      </c>
      <c r="IK106" t="s">
        <v>796</v>
      </c>
      <c r="IL106" t="s">
        <v>796</v>
      </c>
      <c r="IM106" t="s">
        <v>796</v>
      </c>
      <c r="IN106" t="s">
        <v>796</v>
      </c>
      <c r="IO106" t="s">
        <v>796</v>
      </c>
      <c r="IP106" t="s">
        <v>796</v>
      </c>
      <c r="IQ106" t="s">
        <v>796</v>
      </c>
      <c r="IR106" t="s">
        <v>796</v>
      </c>
      <c r="IS106" t="s">
        <v>796</v>
      </c>
      <c r="IT106" t="s">
        <v>796</v>
      </c>
      <c r="IU106" t="s">
        <v>796</v>
      </c>
      <c r="IV106" t="s">
        <v>796</v>
      </c>
      <c r="IW106" t="s">
        <v>796</v>
      </c>
      <c r="IX106" t="s">
        <v>796</v>
      </c>
      <c r="IY106" t="s">
        <v>796</v>
      </c>
      <c r="IZ106" t="s">
        <v>796</v>
      </c>
      <c r="JA106" t="s">
        <v>796</v>
      </c>
      <c r="JB106" t="s">
        <v>796</v>
      </c>
      <c r="JC106" t="s">
        <v>796</v>
      </c>
      <c r="JD106" t="s">
        <v>796</v>
      </c>
      <c r="JE106" t="s">
        <v>796</v>
      </c>
      <c r="JF106" t="s">
        <v>796</v>
      </c>
      <c r="JG106" t="s">
        <v>796</v>
      </c>
      <c r="JH106" t="s">
        <v>796</v>
      </c>
      <c r="JI106" t="s">
        <v>796</v>
      </c>
      <c r="JJ106" t="s">
        <v>796</v>
      </c>
      <c r="JK106" t="s">
        <v>796</v>
      </c>
      <c r="JL106" t="s">
        <v>796</v>
      </c>
      <c r="JM106" t="s">
        <v>796</v>
      </c>
      <c r="JN106" t="s">
        <v>796</v>
      </c>
      <c r="JO106" t="s">
        <v>796</v>
      </c>
      <c r="JP106" t="s">
        <v>796</v>
      </c>
      <c r="JQ106" t="s">
        <v>796</v>
      </c>
      <c r="JR106" t="s">
        <v>796</v>
      </c>
      <c r="JS106" t="s">
        <v>796</v>
      </c>
      <c r="JT106" t="s">
        <v>796</v>
      </c>
      <c r="JU106" t="s">
        <v>796</v>
      </c>
      <c r="JV106" t="s">
        <v>796</v>
      </c>
      <c r="JW106" t="s">
        <v>796</v>
      </c>
      <c r="JX106" t="s">
        <v>796</v>
      </c>
      <c r="JY106" t="s">
        <v>796</v>
      </c>
      <c r="JZ106" t="s">
        <v>796</v>
      </c>
      <c r="KA106" t="s">
        <v>796</v>
      </c>
      <c r="KB106" t="s">
        <v>796</v>
      </c>
      <c r="KC106" t="s">
        <v>796</v>
      </c>
      <c r="KD106" t="s">
        <v>796</v>
      </c>
      <c r="KE106" t="s">
        <v>796</v>
      </c>
      <c r="KF106" t="s">
        <v>796</v>
      </c>
    </row>
    <row r="107" spans="1:292" x14ac:dyDescent="0.2">
      <c r="A107" t="s">
        <v>377</v>
      </c>
      <c r="B107" t="s">
        <v>61</v>
      </c>
      <c r="C107" t="s">
        <v>4</v>
      </c>
      <c r="D107" t="s">
        <v>8</v>
      </c>
      <c r="E107" s="30">
        <v>47</v>
      </c>
      <c r="F107" t="s">
        <v>20</v>
      </c>
      <c r="G107" t="s">
        <v>10</v>
      </c>
      <c r="H107" t="s">
        <v>40</v>
      </c>
      <c r="I107" t="s">
        <v>80</v>
      </c>
      <c r="J107" t="s">
        <v>4</v>
      </c>
      <c r="K107" t="s">
        <v>4</v>
      </c>
      <c r="L107" t="s">
        <v>4</v>
      </c>
      <c r="M107" t="s">
        <v>4</v>
      </c>
      <c r="N107" t="s">
        <v>5</v>
      </c>
      <c r="O107" t="s">
        <v>4</v>
      </c>
      <c r="P107" t="s">
        <v>5</v>
      </c>
      <c r="Q107" t="s">
        <v>4</v>
      </c>
      <c r="R107" t="s">
        <v>5</v>
      </c>
      <c r="S107" t="s">
        <v>4</v>
      </c>
      <c r="T107" t="s">
        <v>3</v>
      </c>
      <c r="U107" t="s">
        <v>4</v>
      </c>
      <c r="V107" t="s">
        <v>5</v>
      </c>
      <c r="W107" t="s">
        <v>17</v>
      </c>
      <c r="X107" t="s">
        <v>2</v>
      </c>
      <c r="Y107" t="s">
        <v>5</v>
      </c>
      <c r="Z107" t="s">
        <v>6</v>
      </c>
      <c r="AA107" t="s">
        <v>4</v>
      </c>
      <c r="AB107" t="s">
        <v>4</v>
      </c>
      <c r="AC107" t="s">
        <v>4</v>
      </c>
      <c r="AD107" t="s">
        <v>4</v>
      </c>
      <c r="AE107" t="s">
        <v>4</v>
      </c>
      <c r="AF107" t="s">
        <v>4</v>
      </c>
      <c r="AG107" t="s">
        <v>4</v>
      </c>
      <c r="AH107" t="s">
        <v>5</v>
      </c>
      <c r="AI107" t="s">
        <v>4</v>
      </c>
      <c r="AJ107" t="s">
        <v>4</v>
      </c>
      <c r="AK107" t="s">
        <v>4</v>
      </c>
      <c r="AL107" t="s">
        <v>5</v>
      </c>
      <c r="AM107" t="s">
        <v>4</v>
      </c>
      <c r="AN107" t="s">
        <v>4</v>
      </c>
      <c r="AO107" t="s">
        <v>4</v>
      </c>
      <c r="AP107" t="s">
        <v>4</v>
      </c>
      <c r="AQ107" t="s">
        <v>4</v>
      </c>
      <c r="AR107" t="s">
        <v>4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  <c r="AY107" t="s">
        <v>2</v>
      </c>
      <c r="AZ107" t="s">
        <v>2</v>
      </c>
      <c r="BA107" t="s">
        <v>2</v>
      </c>
      <c r="BB107" t="s">
        <v>2</v>
      </c>
      <c r="BC107" t="s">
        <v>2</v>
      </c>
      <c r="BD107" t="s">
        <v>2</v>
      </c>
      <c r="BE107" t="s">
        <v>2</v>
      </c>
      <c r="BF107" t="s">
        <v>2</v>
      </c>
      <c r="BG107" t="s">
        <v>2</v>
      </c>
      <c r="BH107" t="s">
        <v>2</v>
      </c>
      <c r="BI107" t="s">
        <v>2</v>
      </c>
      <c r="BJ107" t="s">
        <v>2</v>
      </c>
      <c r="BK107" t="s">
        <v>5</v>
      </c>
      <c r="BL107" t="s">
        <v>4</v>
      </c>
      <c r="BM107" t="s">
        <v>4</v>
      </c>
      <c r="BN107" t="s">
        <v>4</v>
      </c>
      <c r="BO107" t="s">
        <v>4</v>
      </c>
      <c r="BP107" t="s">
        <v>2</v>
      </c>
      <c r="BQ107" t="s">
        <v>2</v>
      </c>
      <c r="BR107" t="s">
        <v>2</v>
      </c>
      <c r="BS107" t="s">
        <v>2</v>
      </c>
      <c r="BT107" t="s">
        <v>2</v>
      </c>
      <c r="BU107" t="s">
        <v>2</v>
      </c>
      <c r="BV107" t="s">
        <v>2</v>
      </c>
      <c r="BW107" t="s">
        <v>2</v>
      </c>
      <c r="BX107" t="s">
        <v>2</v>
      </c>
      <c r="BY107" t="s">
        <v>2</v>
      </c>
      <c r="BZ107" t="s">
        <v>2</v>
      </c>
      <c r="CA107" t="s">
        <v>2</v>
      </c>
      <c r="CB107" t="s">
        <v>2</v>
      </c>
      <c r="CC107" t="s">
        <v>2</v>
      </c>
      <c r="CD107" t="s">
        <v>2</v>
      </c>
      <c r="CE107" t="s">
        <v>2</v>
      </c>
      <c r="CF107" t="s">
        <v>2</v>
      </c>
      <c r="CG107" t="s">
        <v>2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351</v>
      </c>
      <c r="CQ107" t="s">
        <v>4</v>
      </c>
      <c r="CR107" t="s">
        <v>4</v>
      </c>
      <c r="CS107" t="s">
        <v>4</v>
      </c>
      <c r="CT107" t="s">
        <v>4</v>
      </c>
      <c r="CU107" t="s">
        <v>61</v>
      </c>
      <c r="CV107" t="s">
        <v>4</v>
      </c>
      <c r="CW107" t="s">
        <v>2</v>
      </c>
      <c r="CX107" t="s">
        <v>20</v>
      </c>
      <c r="CY107" t="s">
        <v>4</v>
      </c>
      <c r="CZ107" t="s">
        <v>4</v>
      </c>
      <c r="DA107" t="s">
        <v>4</v>
      </c>
      <c r="DB107" t="s">
        <v>4</v>
      </c>
      <c r="DC107" t="s">
        <v>4</v>
      </c>
      <c r="DD107" t="s">
        <v>4</v>
      </c>
      <c r="DE107" t="s">
        <v>5</v>
      </c>
      <c r="DF107" t="s">
        <v>4</v>
      </c>
      <c r="DG107" t="s">
        <v>4</v>
      </c>
      <c r="DH107" t="s">
        <v>4</v>
      </c>
      <c r="DI107" t="s">
        <v>3</v>
      </c>
      <c r="DJ107" t="s">
        <v>4</v>
      </c>
      <c r="DK107" t="s">
        <v>5</v>
      </c>
      <c r="DL107" t="s">
        <v>26</v>
      </c>
      <c r="DM107" t="s">
        <v>78</v>
      </c>
      <c r="DN107" t="s">
        <v>5</v>
      </c>
      <c r="DO107" t="s">
        <v>523</v>
      </c>
      <c r="DP107" t="s">
        <v>4</v>
      </c>
      <c r="DQ107" t="s">
        <v>4</v>
      </c>
      <c r="DR107" t="s">
        <v>4</v>
      </c>
      <c r="DS107" t="s">
        <v>4</v>
      </c>
      <c r="DT107" t="s">
        <v>4</v>
      </c>
      <c r="DU107" t="s">
        <v>4</v>
      </c>
      <c r="DV107" t="s">
        <v>5</v>
      </c>
      <c r="DW107" t="s">
        <v>5</v>
      </c>
      <c r="DX107" t="s">
        <v>4</v>
      </c>
      <c r="DY107" t="s">
        <v>4</v>
      </c>
      <c r="DZ107" t="s">
        <v>4</v>
      </c>
      <c r="EA107" t="s">
        <v>4</v>
      </c>
      <c r="EB107" t="s">
        <v>4</v>
      </c>
      <c r="EC107" t="s">
        <v>4</v>
      </c>
      <c r="ED107" t="s">
        <v>4</v>
      </c>
      <c r="EE107" t="s">
        <v>4</v>
      </c>
      <c r="EF107" t="s">
        <v>4</v>
      </c>
      <c r="EG107" t="s">
        <v>5</v>
      </c>
      <c r="EH107" t="s">
        <v>2</v>
      </c>
      <c r="EI107" t="s">
        <v>2</v>
      </c>
      <c r="EJ107" t="s">
        <v>2</v>
      </c>
      <c r="EK107" t="s">
        <v>2</v>
      </c>
      <c r="EL107" t="s">
        <v>2</v>
      </c>
      <c r="EM107" t="s">
        <v>2</v>
      </c>
      <c r="EN107" t="s">
        <v>2</v>
      </c>
      <c r="EO107" t="s">
        <v>2</v>
      </c>
      <c r="EP107" t="s">
        <v>2</v>
      </c>
      <c r="EQ107" t="s">
        <v>2</v>
      </c>
      <c r="ER107" t="s">
        <v>2</v>
      </c>
      <c r="ES107" t="s">
        <v>2</v>
      </c>
      <c r="ET107" t="s">
        <v>2</v>
      </c>
      <c r="EU107" t="s">
        <v>2</v>
      </c>
      <c r="EV107" t="s">
        <v>2</v>
      </c>
      <c r="EW107" t="s">
        <v>2</v>
      </c>
      <c r="EX107" t="s">
        <v>2</v>
      </c>
      <c r="EY107" t="s">
        <v>2</v>
      </c>
      <c r="EZ107" t="s">
        <v>5</v>
      </c>
      <c r="FA107" t="s">
        <v>5</v>
      </c>
      <c r="FB107" t="s">
        <v>4</v>
      </c>
      <c r="FC107" t="s">
        <v>4</v>
      </c>
      <c r="FD107" t="s">
        <v>5</v>
      </c>
      <c r="FE107" t="s">
        <v>2</v>
      </c>
      <c r="FF107" t="s">
        <v>2</v>
      </c>
      <c r="FG107" t="s">
        <v>2</v>
      </c>
      <c r="FH107" t="s">
        <v>2</v>
      </c>
      <c r="FI107" t="s">
        <v>2</v>
      </c>
      <c r="FJ107" t="s">
        <v>2</v>
      </c>
      <c r="FK107" t="s">
        <v>2</v>
      </c>
      <c r="FL107" t="s">
        <v>2</v>
      </c>
      <c r="FM107" t="s">
        <v>2</v>
      </c>
      <c r="FN107" t="s">
        <v>2</v>
      </c>
      <c r="FO107" t="s">
        <v>2</v>
      </c>
      <c r="FP107" t="s">
        <v>2</v>
      </c>
      <c r="FQ107" t="s">
        <v>2</v>
      </c>
      <c r="FR107" t="s">
        <v>2</v>
      </c>
      <c r="FS107" t="s">
        <v>2</v>
      </c>
      <c r="FT107" t="s">
        <v>2</v>
      </c>
      <c r="FU107" t="s">
        <v>2</v>
      </c>
      <c r="FV107" t="s">
        <v>2</v>
      </c>
      <c r="FW107" t="s">
        <v>2</v>
      </c>
      <c r="FX107" t="s">
        <v>2</v>
      </c>
      <c r="FY107" t="s">
        <v>2</v>
      </c>
      <c r="FZ107" t="s">
        <v>2</v>
      </c>
      <c r="GA107" t="s">
        <v>2</v>
      </c>
      <c r="GB107" t="s">
        <v>2</v>
      </c>
      <c r="GC107" t="s">
        <v>2</v>
      </c>
      <c r="GD107" t="s">
        <v>2</v>
      </c>
      <c r="GE107" t="s">
        <v>123</v>
      </c>
      <c r="GF107" t="s">
        <v>4</v>
      </c>
      <c r="GG107" t="s">
        <v>4</v>
      </c>
      <c r="GH107" t="s">
        <v>4</v>
      </c>
      <c r="GI107" t="s">
        <v>4</v>
      </c>
      <c r="GJ107" t="s">
        <v>4</v>
      </c>
      <c r="GK107" t="s">
        <v>4</v>
      </c>
      <c r="GL107" t="s">
        <v>2</v>
      </c>
      <c r="GM107" t="s">
        <v>41</v>
      </c>
      <c r="GN107" t="s">
        <v>796</v>
      </c>
      <c r="GO107" t="s">
        <v>796</v>
      </c>
      <c r="GP107" t="s">
        <v>796</v>
      </c>
      <c r="GQ107" t="s">
        <v>796</v>
      </c>
      <c r="GR107" t="s">
        <v>796</v>
      </c>
      <c r="GS107" t="s">
        <v>796</v>
      </c>
      <c r="GT107" t="s">
        <v>796</v>
      </c>
      <c r="GU107" t="s">
        <v>796</v>
      </c>
      <c r="GV107" t="s">
        <v>796</v>
      </c>
      <c r="GW107" t="s">
        <v>796</v>
      </c>
      <c r="GX107" t="s">
        <v>796</v>
      </c>
      <c r="GY107" t="s">
        <v>796</v>
      </c>
      <c r="GZ107" t="s">
        <v>796</v>
      </c>
      <c r="HA107" t="s">
        <v>796</v>
      </c>
      <c r="HB107" t="s">
        <v>796</v>
      </c>
      <c r="HC107" t="s">
        <v>796</v>
      </c>
      <c r="HD107" t="s">
        <v>796</v>
      </c>
      <c r="HE107" t="s">
        <v>796</v>
      </c>
      <c r="HF107" t="s">
        <v>796</v>
      </c>
      <c r="HG107" t="s">
        <v>796</v>
      </c>
      <c r="HH107" t="s">
        <v>796</v>
      </c>
      <c r="HI107" t="s">
        <v>796</v>
      </c>
      <c r="HJ107" t="s">
        <v>796</v>
      </c>
      <c r="HK107" t="s">
        <v>796</v>
      </c>
      <c r="HL107" t="s">
        <v>796</v>
      </c>
      <c r="HM107" t="s">
        <v>796</v>
      </c>
      <c r="HN107" t="s">
        <v>796</v>
      </c>
      <c r="HO107" t="s">
        <v>796</v>
      </c>
      <c r="HP107" t="s">
        <v>796</v>
      </c>
      <c r="HQ107" t="s">
        <v>796</v>
      </c>
      <c r="HR107" t="s">
        <v>796</v>
      </c>
      <c r="HS107" t="s">
        <v>796</v>
      </c>
      <c r="HT107" t="s">
        <v>796</v>
      </c>
      <c r="HU107" t="s">
        <v>796</v>
      </c>
      <c r="HV107" t="s">
        <v>796</v>
      </c>
      <c r="HW107" t="s">
        <v>796</v>
      </c>
      <c r="HX107" t="s">
        <v>796</v>
      </c>
      <c r="HY107" t="s">
        <v>796</v>
      </c>
      <c r="HZ107" t="s">
        <v>796</v>
      </c>
      <c r="IA107" t="s">
        <v>796</v>
      </c>
      <c r="IB107" t="s">
        <v>796</v>
      </c>
      <c r="IC107" t="s">
        <v>796</v>
      </c>
      <c r="ID107" t="s">
        <v>796</v>
      </c>
      <c r="IE107" t="s">
        <v>796</v>
      </c>
      <c r="IF107" t="s">
        <v>796</v>
      </c>
      <c r="IG107" t="s">
        <v>796</v>
      </c>
      <c r="IH107" t="s">
        <v>796</v>
      </c>
      <c r="II107" t="s">
        <v>796</v>
      </c>
      <c r="IJ107" t="s">
        <v>796</v>
      </c>
      <c r="IK107" t="s">
        <v>796</v>
      </c>
      <c r="IL107" t="s">
        <v>796</v>
      </c>
      <c r="IM107" t="s">
        <v>796</v>
      </c>
      <c r="IN107" t="s">
        <v>796</v>
      </c>
      <c r="IO107" t="s">
        <v>796</v>
      </c>
      <c r="IP107" t="s">
        <v>796</v>
      </c>
      <c r="IQ107" t="s">
        <v>796</v>
      </c>
      <c r="IR107" t="s">
        <v>796</v>
      </c>
      <c r="IS107" t="s">
        <v>796</v>
      </c>
      <c r="IT107" t="s">
        <v>796</v>
      </c>
      <c r="IU107" t="s">
        <v>796</v>
      </c>
      <c r="IV107" t="s">
        <v>796</v>
      </c>
      <c r="IW107" t="s">
        <v>796</v>
      </c>
      <c r="IX107" t="s">
        <v>796</v>
      </c>
      <c r="IY107" t="s">
        <v>796</v>
      </c>
      <c r="IZ107" t="s">
        <v>796</v>
      </c>
      <c r="JA107" t="s">
        <v>796</v>
      </c>
      <c r="JB107" t="s">
        <v>796</v>
      </c>
      <c r="JC107" t="s">
        <v>796</v>
      </c>
      <c r="JD107" t="s">
        <v>796</v>
      </c>
      <c r="JE107" t="s">
        <v>796</v>
      </c>
      <c r="JF107" t="s">
        <v>796</v>
      </c>
      <c r="JG107" t="s">
        <v>796</v>
      </c>
      <c r="JH107" t="s">
        <v>796</v>
      </c>
      <c r="JI107" t="s">
        <v>796</v>
      </c>
      <c r="JJ107" t="s">
        <v>796</v>
      </c>
      <c r="JK107" t="s">
        <v>796</v>
      </c>
      <c r="JL107" t="s">
        <v>796</v>
      </c>
      <c r="JM107" t="s">
        <v>796</v>
      </c>
      <c r="JN107" t="s">
        <v>796</v>
      </c>
      <c r="JO107" t="s">
        <v>796</v>
      </c>
      <c r="JP107" t="s">
        <v>796</v>
      </c>
      <c r="JQ107" t="s">
        <v>796</v>
      </c>
      <c r="JR107" t="s">
        <v>796</v>
      </c>
      <c r="JS107" t="s">
        <v>796</v>
      </c>
      <c r="JT107" t="s">
        <v>796</v>
      </c>
      <c r="JU107" t="s">
        <v>796</v>
      </c>
      <c r="JV107" t="s">
        <v>796</v>
      </c>
      <c r="JW107" t="s">
        <v>796</v>
      </c>
      <c r="JX107" t="s">
        <v>796</v>
      </c>
      <c r="JY107" t="s">
        <v>796</v>
      </c>
      <c r="JZ107" t="s">
        <v>796</v>
      </c>
      <c r="KA107" t="s">
        <v>796</v>
      </c>
      <c r="KB107" t="s">
        <v>796</v>
      </c>
      <c r="KC107" t="s">
        <v>796</v>
      </c>
      <c r="KD107" t="s">
        <v>796</v>
      </c>
      <c r="KE107" t="s">
        <v>796</v>
      </c>
      <c r="KF107" t="s">
        <v>796</v>
      </c>
    </row>
    <row r="108" spans="1:292" x14ac:dyDescent="0.2">
      <c r="A108" t="s">
        <v>380</v>
      </c>
      <c r="B108" t="s">
        <v>61</v>
      </c>
      <c r="C108" t="s">
        <v>4</v>
      </c>
      <c r="D108" t="s">
        <v>8</v>
      </c>
      <c r="E108" s="30">
        <v>56</v>
      </c>
      <c r="F108" t="s">
        <v>20</v>
      </c>
      <c r="G108" t="s">
        <v>10</v>
      </c>
      <c r="H108" t="s">
        <v>56</v>
      </c>
      <c r="I108" t="s">
        <v>80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5</v>
      </c>
      <c r="S108" t="s">
        <v>4</v>
      </c>
      <c r="T108" t="s">
        <v>3</v>
      </c>
      <c r="U108" t="s">
        <v>4</v>
      </c>
      <c r="V108" t="s">
        <v>5</v>
      </c>
      <c r="W108" t="s">
        <v>17</v>
      </c>
      <c r="X108" t="s">
        <v>2</v>
      </c>
      <c r="Y108" t="s">
        <v>5</v>
      </c>
      <c r="Z108" t="s">
        <v>6</v>
      </c>
      <c r="AA108" t="s">
        <v>4</v>
      </c>
      <c r="AB108" t="s">
        <v>4</v>
      </c>
      <c r="AC108" t="s">
        <v>4</v>
      </c>
      <c r="AD108" t="s">
        <v>4</v>
      </c>
      <c r="AE108" t="s">
        <v>4</v>
      </c>
      <c r="AF108" t="s">
        <v>4</v>
      </c>
      <c r="AG108" t="s">
        <v>4</v>
      </c>
      <c r="AH108" t="s">
        <v>5</v>
      </c>
      <c r="AI108" t="s">
        <v>4</v>
      </c>
      <c r="AJ108" t="s">
        <v>4</v>
      </c>
      <c r="AK108" t="s">
        <v>4</v>
      </c>
      <c r="AL108" t="s">
        <v>5</v>
      </c>
      <c r="AM108" t="s">
        <v>4</v>
      </c>
      <c r="AN108" t="s">
        <v>4</v>
      </c>
      <c r="AO108" t="s">
        <v>4</v>
      </c>
      <c r="AP108" t="s">
        <v>4</v>
      </c>
      <c r="AQ108" t="s">
        <v>4</v>
      </c>
      <c r="AR108" t="s">
        <v>4</v>
      </c>
      <c r="AS108" t="s">
        <v>2</v>
      </c>
      <c r="AT108" t="s">
        <v>2</v>
      </c>
      <c r="AU108" t="s">
        <v>2</v>
      </c>
      <c r="AV108" t="s">
        <v>2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2</v>
      </c>
      <c r="BC108" t="s">
        <v>2</v>
      </c>
      <c r="BD108" t="s">
        <v>2</v>
      </c>
      <c r="BE108" t="s">
        <v>2</v>
      </c>
      <c r="BF108" t="s">
        <v>2</v>
      </c>
      <c r="BG108" t="s">
        <v>2</v>
      </c>
      <c r="BH108" t="s">
        <v>2</v>
      </c>
      <c r="BI108" t="s">
        <v>2</v>
      </c>
      <c r="BJ108" t="s">
        <v>2</v>
      </c>
      <c r="BK108" t="s">
        <v>2</v>
      </c>
      <c r="BL108" t="s">
        <v>2</v>
      </c>
      <c r="BM108" t="s">
        <v>2</v>
      </c>
      <c r="BN108" t="s">
        <v>2</v>
      </c>
      <c r="BO108" t="s">
        <v>2</v>
      </c>
      <c r="BP108" t="s">
        <v>2</v>
      </c>
      <c r="BQ108" t="s">
        <v>2</v>
      </c>
      <c r="BR108" t="s">
        <v>2</v>
      </c>
      <c r="BS108" t="s">
        <v>2</v>
      </c>
      <c r="BT108" t="s">
        <v>2</v>
      </c>
      <c r="BU108" t="s">
        <v>2</v>
      </c>
      <c r="BV108" t="s">
        <v>2</v>
      </c>
      <c r="BW108" t="s">
        <v>2</v>
      </c>
      <c r="BX108" t="s">
        <v>2</v>
      </c>
      <c r="BY108" t="s">
        <v>2</v>
      </c>
      <c r="BZ108" t="s">
        <v>2</v>
      </c>
      <c r="CA108" t="s">
        <v>2</v>
      </c>
      <c r="CB108" t="s">
        <v>2</v>
      </c>
      <c r="CC108" t="s">
        <v>2</v>
      </c>
      <c r="CD108" t="s">
        <v>2</v>
      </c>
      <c r="CE108" t="s">
        <v>2</v>
      </c>
      <c r="CF108" t="s">
        <v>2</v>
      </c>
      <c r="CG108" t="s">
        <v>2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351</v>
      </c>
      <c r="CQ108" t="s">
        <v>2</v>
      </c>
      <c r="CR108" t="s">
        <v>2</v>
      </c>
      <c r="CS108" t="s">
        <v>2</v>
      </c>
      <c r="CT108" t="s">
        <v>2</v>
      </c>
      <c r="CU108" t="s">
        <v>61</v>
      </c>
      <c r="CV108" t="s">
        <v>4</v>
      </c>
      <c r="CW108" s="30">
        <v>57</v>
      </c>
      <c r="CX108" t="s">
        <v>20</v>
      </c>
      <c r="CY108" t="s">
        <v>4</v>
      </c>
      <c r="CZ108" t="s">
        <v>4</v>
      </c>
      <c r="DA108" t="s">
        <v>4</v>
      </c>
      <c r="DB108" t="s">
        <v>4</v>
      </c>
      <c r="DC108" t="s">
        <v>5</v>
      </c>
      <c r="DD108" t="s">
        <v>4</v>
      </c>
      <c r="DE108" t="s">
        <v>4</v>
      </c>
      <c r="DF108" t="s">
        <v>4</v>
      </c>
      <c r="DG108" t="s">
        <v>5</v>
      </c>
      <c r="DH108" t="s">
        <v>4</v>
      </c>
      <c r="DI108" t="s">
        <v>3</v>
      </c>
      <c r="DJ108" t="s">
        <v>4</v>
      </c>
      <c r="DK108" t="s">
        <v>5</v>
      </c>
      <c r="DL108" t="s">
        <v>17</v>
      </c>
      <c r="DM108" t="s">
        <v>2</v>
      </c>
      <c r="DN108" t="s">
        <v>5</v>
      </c>
      <c r="DO108" t="s">
        <v>523</v>
      </c>
      <c r="DP108" t="s">
        <v>4</v>
      </c>
      <c r="DQ108" t="s">
        <v>4</v>
      </c>
      <c r="DR108" t="s">
        <v>4</v>
      </c>
      <c r="DS108" t="s">
        <v>4</v>
      </c>
      <c r="DT108" t="s">
        <v>4</v>
      </c>
      <c r="DU108" t="s">
        <v>4</v>
      </c>
      <c r="DV108" t="s">
        <v>4</v>
      </c>
      <c r="DW108" t="s">
        <v>5</v>
      </c>
      <c r="DX108" t="s">
        <v>4</v>
      </c>
      <c r="DY108" t="s">
        <v>4</v>
      </c>
      <c r="DZ108" t="s">
        <v>4</v>
      </c>
      <c r="EA108" t="s">
        <v>5</v>
      </c>
      <c r="EB108" t="s">
        <v>4</v>
      </c>
      <c r="EC108" t="s">
        <v>4</v>
      </c>
      <c r="ED108" t="s">
        <v>4</v>
      </c>
      <c r="EE108" t="s">
        <v>4</v>
      </c>
      <c r="EF108" t="s">
        <v>4</v>
      </c>
      <c r="EG108" t="s">
        <v>5</v>
      </c>
      <c r="EH108" t="s">
        <v>2</v>
      </c>
      <c r="EI108" t="s">
        <v>2</v>
      </c>
      <c r="EJ108" t="s">
        <v>2</v>
      </c>
      <c r="EK108" t="s">
        <v>2</v>
      </c>
      <c r="EL108" t="s">
        <v>2</v>
      </c>
      <c r="EM108" t="s">
        <v>2</v>
      </c>
      <c r="EN108" t="s">
        <v>2</v>
      </c>
      <c r="EO108" t="s">
        <v>2</v>
      </c>
      <c r="EP108" t="s">
        <v>2</v>
      </c>
      <c r="EQ108" t="s">
        <v>2</v>
      </c>
      <c r="ER108" t="s">
        <v>2</v>
      </c>
      <c r="ES108" t="s">
        <v>2</v>
      </c>
      <c r="ET108" t="s">
        <v>2</v>
      </c>
      <c r="EU108" t="s">
        <v>2</v>
      </c>
      <c r="EV108" t="s">
        <v>2</v>
      </c>
      <c r="EW108" t="s">
        <v>2</v>
      </c>
      <c r="EX108" t="s">
        <v>2</v>
      </c>
      <c r="EY108" t="s">
        <v>2</v>
      </c>
      <c r="EZ108" t="s">
        <v>2</v>
      </c>
      <c r="FA108" t="s">
        <v>2</v>
      </c>
      <c r="FB108" t="s">
        <v>2</v>
      </c>
      <c r="FC108" t="s">
        <v>2</v>
      </c>
      <c r="FD108" t="s">
        <v>2</v>
      </c>
      <c r="FE108" t="s">
        <v>2</v>
      </c>
      <c r="FF108" t="s">
        <v>2</v>
      </c>
      <c r="FG108" t="s">
        <v>2</v>
      </c>
      <c r="FH108" t="s">
        <v>2</v>
      </c>
      <c r="FI108" t="s">
        <v>2</v>
      </c>
      <c r="FJ108" t="s">
        <v>2</v>
      </c>
      <c r="FK108" t="s">
        <v>2</v>
      </c>
      <c r="FL108" t="s">
        <v>2</v>
      </c>
      <c r="FM108" t="s">
        <v>2</v>
      </c>
      <c r="FN108" t="s">
        <v>2</v>
      </c>
      <c r="FO108" t="s">
        <v>2</v>
      </c>
      <c r="FP108" t="s">
        <v>2</v>
      </c>
      <c r="FQ108" t="s">
        <v>2</v>
      </c>
      <c r="FR108" t="s">
        <v>2</v>
      </c>
      <c r="FS108" t="s">
        <v>2</v>
      </c>
      <c r="FT108" t="s">
        <v>2</v>
      </c>
      <c r="FU108" t="s">
        <v>2</v>
      </c>
      <c r="FV108" t="s">
        <v>2</v>
      </c>
      <c r="FW108" t="s">
        <v>2</v>
      </c>
      <c r="FX108" t="s">
        <v>2</v>
      </c>
      <c r="FY108" t="s">
        <v>2</v>
      </c>
      <c r="FZ108" t="s">
        <v>2</v>
      </c>
      <c r="GA108" t="s">
        <v>2</v>
      </c>
      <c r="GB108" t="s">
        <v>2</v>
      </c>
      <c r="GC108" t="s">
        <v>2</v>
      </c>
      <c r="GD108" t="s">
        <v>2</v>
      </c>
      <c r="GE108" t="s">
        <v>2</v>
      </c>
      <c r="GF108" t="s">
        <v>4</v>
      </c>
      <c r="GG108" t="s">
        <v>4</v>
      </c>
      <c r="GH108" t="s">
        <v>4</v>
      </c>
      <c r="GI108" t="s">
        <v>4</v>
      </c>
      <c r="GJ108" t="s">
        <v>4</v>
      </c>
      <c r="GK108" t="s">
        <v>4</v>
      </c>
      <c r="GL108" t="s">
        <v>4</v>
      </c>
      <c r="GM108" t="s">
        <v>4</v>
      </c>
      <c r="GN108" t="s">
        <v>796</v>
      </c>
      <c r="GO108" t="s">
        <v>796</v>
      </c>
      <c r="GP108" t="s">
        <v>796</v>
      </c>
      <c r="GQ108" t="s">
        <v>796</v>
      </c>
      <c r="GR108" t="s">
        <v>796</v>
      </c>
      <c r="GS108" t="s">
        <v>796</v>
      </c>
      <c r="GT108" t="s">
        <v>796</v>
      </c>
      <c r="GU108" t="s">
        <v>796</v>
      </c>
      <c r="GV108" t="s">
        <v>796</v>
      </c>
      <c r="GW108" t="s">
        <v>796</v>
      </c>
      <c r="GX108" t="s">
        <v>796</v>
      </c>
      <c r="GY108" t="s">
        <v>796</v>
      </c>
      <c r="GZ108" t="s">
        <v>796</v>
      </c>
      <c r="HA108" t="s">
        <v>796</v>
      </c>
      <c r="HB108" t="s">
        <v>796</v>
      </c>
      <c r="HC108" t="s">
        <v>796</v>
      </c>
      <c r="HD108" t="s">
        <v>796</v>
      </c>
      <c r="HE108" t="s">
        <v>796</v>
      </c>
      <c r="HF108" t="s">
        <v>796</v>
      </c>
      <c r="HG108" t="s">
        <v>796</v>
      </c>
      <c r="HH108" t="s">
        <v>796</v>
      </c>
      <c r="HI108" t="s">
        <v>796</v>
      </c>
      <c r="HJ108" t="s">
        <v>796</v>
      </c>
      <c r="HK108" t="s">
        <v>796</v>
      </c>
      <c r="HL108" t="s">
        <v>796</v>
      </c>
      <c r="HM108" t="s">
        <v>796</v>
      </c>
      <c r="HN108" t="s">
        <v>796</v>
      </c>
      <c r="HO108" t="s">
        <v>796</v>
      </c>
      <c r="HP108" t="s">
        <v>796</v>
      </c>
      <c r="HQ108" t="s">
        <v>796</v>
      </c>
      <c r="HR108" t="s">
        <v>796</v>
      </c>
      <c r="HS108" t="s">
        <v>796</v>
      </c>
      <c r="HT108" t="s">
        <v>796</v>
      </c>
      <c r="HU108" t="s">
        <v>796</v>
      </c>
      <c r="HV108" t="s">
        <v>796</v>
      </c>
      <c r="HW108" t="s">
        <v>796</v>
      </c>
      <c r="HX108" t="s">
        <v>796</v>
      </c>
      <c r="HY108" t="s">
        <v>796</v>
      </c>
      <c r="HZ108" t="s">
        <v>796</v>
      </c>
      <c r="IA108" t="s">
        <v>796</v>
      </c>
      <c r="IB108" t="s">
        <v>796</v>
      </c>
      <c r="IC108" t="s">
        <v>796</v>
      </c>
      <c r="ID108" t="s">
        <v>796</v>
      </c>
      <c r="IE108" t="s">
        <v>796</v>
      </c>
      <c r="IF108" t="s">
        <v>796</v>
      </c>
      <c r="IG108" t="s">
        <v>796</v>
      </c>
      <c r="IH108" t="s">
        <v>796</v>
      </c>
      <c r="II108" t="s">
        <v>796</v>
      </c>
      <c r="IJ108" t="s">
        <v>796</v>
      </c>
      <c r="IK108" t="s">
        <v>796</v>
      </c>
      <c r="IL108" t="s">
        <v>796</v>
      </c>
      <c r="IM108" t="s">
        <v>796</v>
      </c>
      <c r="IN108" t="s">
        <v>796</v>
      </c>
      <c r="IO108" t="s">
        <v>796</v>
      </c>
      <c r="IP108" t="s">
        <v>796</v>
      </c>
      <c r="IQ108" t="s">
        <v>796</v>
      </c>
      <c r="IR108" t="s">
        <v>796</v>
      </c>
      <c r="IS108" t="s">
        <v>796</v>
      </c>
      <c r="IT108" t="s">
        <v>796</v>
      </c>
      <c r="IU108" t="s">
        <v>796</v>
      </c>
      <c r="IV108" t="s">
        <v>796</v>
      </c>
      <c r="IW108" t="s">
        <v>796</v>
      </c>
      <c r="IX108" t="s">
        <v>796</v>
      </c>
      <c r="IY108" t="s">
        <v>796</v>
      </c>
      <c r="IZ108" t="s">
        <v>796</v>
      </c>
      <c r="JA108" t="s">
        <v>796</v>
      </c>
      <c r="JB108" t="s">
        <v>796</v>
      </c>
      <c r="JC108" t="s">
        <v>796</v>
      </c>
      <c r="JD108" t="s">
        <v>796</v>
      </c>
      <c r="JE108" t="s">
        <v>796</v>
      </c>
      <c r="JF108" t="s">
        <v>796</v>
      </c>
      <c r="JG108" t="s">
        <v>796</v>
      </c>
      <c r="JH108" t="s">
        <v>796</v>
      </c>
      <c r="JI108" t="s">
        <v>796</v>
      </c>
      <c r="JJ108" t="s">
        <v>796</v>
      </c>
      <c r="JK108" t="s">
        <v>796</v>
      </c>
      <c r="JL108" t="s">
        <v>796</v>
      </c>
      <c r="JM108" t="s">
        <v>796</v>
      </c>
      <c r="JN108" t="s">
        <v>796</v>
      </c>
      <c r="JO108" t="s">
        <v>796</v>
      </c>
      <c r="JP108" t="s">
        <v>796</v>
      </c>
      <c r="JQ108" t="s">
        <v>796</v>
      </c>
      <c r="JR108" t="s">
        <v>796</v>
      </c>
      <c r="JS108" t="s">
        <v>796</v>
      </c>
      <c r="JT108" t="s">
        <v>796</v>
      </c>
      <c r="JU108" t="s">
        <v>796</v>
      </c>
      <c r="JV108" t="s">
        <v>796</v>
      </c>
      <c r="JW108" t="s">
        <v>796</v>
      </c>
      <c r="JX108" t="s">
        <v>796</v>
      </c>
      <c r="JY108" t="s">
        <v>796</v>
      </c>
      <c r="JZ108" t="s">
        <v>796</v>
      </c>
      <c r="KA108" t="s">
        <v>796</v>
      </c>
      <c r="KB108" t="s">
        <v>796</v>
      </c>
      <c r="KC108" t="s">
        <v>796</v>
      </c>
      <c r="KD108" t="s">
        <v>796</v>
      </c>
      <c r="KE108" t="s">
        <v>796</v>
      </c>
      <c r="KF108" t="s">
        <v>796</v>
      </c>
    </row>
    <row r="109" spans="1:292" x14ac:dyDescent="0.2">
      <c r="A109" t="s">
        <v>381</v>
      </c>
      <c r="B109" t="s">
        <v>61</v>
      </c>
      <c r="C109" t="s">
        <v>4</v>
      </c>
      <c r="D109" t="s">
        <v>8</v>
      </c>
      <c r="E109" s="30">
        <v>59</v>
      </c>
      <c r="F109" t="s">
        <v>9</v>
      </c>
      <c r="G109" t="s">
        <v>10</v>
      </c>
      <c r="H109" t="s">
        <v>56</v>
      </c>
      <c r="I109" t="s">
        <v>57</v>
      </c>
      <c r="J109" t="s">
        <v>4</v>
      </c>
      <c r="K109" t="s">
        <v>4</v>
      </c>
      <c r="L109" t="s">
        <v>4</v>
      </c>
      <c r="M109" t="s">
        <v>5</v>
      </c>
      <c r="N109" t="s">
        <v>4</v>
      </c>
      <c r="O109" t="s">
        <v>4</v>
      </c>
      <c r="P109" t="s">
        <v>5</v>
      </c>
      <c r="Q109" t="s">
        <v>4</v>
      </c>
      <c r="R109" t="s">
        <v>5</v>
      </c>
      <c r="S109" t="s">
        <v>4</v>
      </c>
      <c r="T109" t="s">
        <v>3</v>
      </c>
      <c r="U109" t="s">
        <v>4</v>
      </c>
      <c r="V109" t="s">
        <v>4</v>
      </c>
      <c r="W109" t="s">
        <v>17</v>
      </c>
      <c r="X109" t="s">
        <v>2</v>
      </c>
      <c r="Y109" t="s">
        <v>5</v>
      </c>
      <c r="Z109" t="s">
        <v>18</v>
      </c>
      <c r="AA109" t="s">
        <v>4</v>
      </c>
      <c r="AB109" t="s">
        <v>4</v>
      </c>
      <c r="AC109" t="s">
        <v>5</v>
      </c>
      <c r="AD109" t="s">
        <v>5</v>
      </c>
      <c r="AE109" t="s">
        <v>4</v>
      </c>
      <c r="AF109" t="s">
        <v>5</v>
      </c>
      <c r="AG109" t="s">
        <v>4</v>
      </c>
      <c r="AH109" t="s">
        <v>5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4</v>
      </c>
      <c r="AO109" t="s">
        <v>4</v>
      </c>
      <c r="AP109" t="s">
        <v>4</v>
      </c>
      <c r="AQ109" t="s">
        <v>4</v>
      </c>
      <c r="AR109" t="s">
        <v>4</v>
      </c>
      <c r="AS109" t="s">
        <v>94</v>
      </c>
      <c r="AT109" t="s">
        <v>13</v>
      </c>
      <c r="AU109" t="s">
        <v>14</v>
      </c>
      <c r="AV109" t="s">
        <v>2</v>
      </c>
      <c r="AW109" t="s">
        <v>2</v>
      </c>
      <c r="AX109" t="s">
        <v>2</v>
      </c>
      <c r="AY109" t="s">
        <v>2</v>
      </c>
      <c r="AZ109" t="s">
        <v>2</v>
      </c>
      <c r="BA109" t="s">
        <v>2</v>
      </c>
      <c r="BB109" t="s">
        <v>2</v>
      </c>
      <c r="BC109" t="s">
        <v>2</v>
      </c>
      <c r="BD109" t="s">
        <v>2</v>
      </c>
      <c r="BE109" t="s">
        <v>2</v>
      </c>
      <c r="BF109" t="s">
        <v>2</v>
      </c>
      <c r="BG109" t="s">
        <v>2</v>
      </c>
      <c r="BH109" t="s">
        <v>2</v>
      </c>
      <c r="BI109" t="s">
        <v>2</v>
      </c>
      <c r="BJ109" t="s">
        <v>2</v>
      </c>
      <c r="BK109" t="s">
        <v>5</v>
      </c>
      <c r="BL109" t="s">
        <v>5</v>
      </c>
      <c r="BM109" t="s">
        <v>4</v>
      </c>
      <c r="BN109" t="s">
        <v>4</v>
      </c>
      <c r="BO109" t="s">
        <v>5</v>
      </c>
      <c r="BP109" t="s">
        <v>2</v>
      </c>
      <c r="BQ109" t="s">
        <v>2</v>
      </c>
      <c r="BR109" t="s">
        <v>2</v>
      </c>
      <c r="BS109" t="s">
        <v>2</v>
      </c>
      <c r="BT109" t="s">
        <v>2</v>
      </c>
      <c r="BU109" t="s">
        <v>2</v>
      </c>
      <c r="BV109" t="s">
        <v>2</v>
      </c>
      <c r="BW109" t="s">
        <v>2</v>
      </c>
      <c r="BX109" t="s">
        <v>2</v>
      </c>
      <c r="BY109" t="s">
        <v>2</v>
      </c>
      <c r="BZ109" t="s">
        <v>2</v>
      </c>
      <c r="CA109" t="s">
        <v>2</v>
      </c>
      <c r="CB109" t="s">
        <v>2</v>
      </c>
      <c r="CC109" t="s">
        <v>2</v>
      </c>
      <c r="CD109" t="s">
        <v>2</v>
      </c>
      <c r="CE109" t="s">
        <v>2</v>
      </c>
      <c r="CF109" t="s">
        <v>2</v>
      </c>
      <c r="CG109" t="s">
        <v>2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61</v>
      </c>
      <c r="CV109" t="s">
        <v>4</v>
      </c>
      <c r="CW109" s="30">
        <v>60</v>
      </c>
      <c r="CX109" t="s">
        <v>9</v>
      </c>
      <c r="CY109" t="s">
        <v>4</v>
      </c>
      <c r="CZ109" t="s">
        <v>4</v>
      </c>
      <c r="DA109" t="s">
        <v>4</v>
      </c>
      <c r="DB109" t="s">
        <v>5</v>
      </c>
      <c r="DC109" t="s">
        <v>4</v>
      </c>
      <c r="DD109" t="s">
        <v>4</v>
      </c>
      <c r="DE109" t="s">
        <v>5</v>
      </c>
      <c r="DF109" t="s">
        <v>4</v>
      </c>
      <c r="DG109" t="s">
        <v>4</v>
      </c>
      <c r="DH109" t="s">
        <v>4</v>
      </c>
      <c r="DI109" t="s">
        <v>3</v>
      </c>
      <c r="DJ109" t="s">
        <v>4</v>
      </c>
      <c r="DK109" t="s">
        <v>4</v>
      </c>
      <c r="DL109" t="s">
        <v>17</v>
      </c>
      <c r="DM109" t="s">
        <v>2</v>
      </c>
      <c r="DN109" t="s">
        <v>5</v>
      </c>
      <c r="DO109" t="s">
        <v>18</v>
      </c>
      <c r="DP109" t="s">
        <v>4</v>
      </c>
      <c r="DQ109" t="s">
        <v>4</v>
      </c>
      <c r="DR109" t="s">
        <v>5</v>
      </c>
      <c r="DS109" t="s">
        <v>5</v>
      </c>
      <c r="DT109" t="s">
        <v>4</v>
      </c>
      <c r="DU109" t="s">
        <v>5</v>
      </c>
      <c r="DV109" t="s">
        <v>4</v>
      </c>
      <c r="DW109" t="s">
        <v>5</v>
      </c>
      <c r="DX109" t="s">
        <v>4</v>
      </c>
      <c r="DY109" t="s">
        <v>4</v>
      </c>
      <c r="DZ109" t="s">
        <v>4</v>
      </c>
      <c r="EA109" t="s">
        <v>4</v>
      </c>
      <c r="EB109" t="s">
        <v>4</v>
      </c>
      <c r="EC109" t="s">
        <v>4</v>
      </c>
      <c r="ED109" t="s">
        <v>4</v>
      </c>
      <c r="EE109" t="s">
        <v>4</v>
      </c>
      <c r="EF109" t="s">
        <v>4</v>
      </c>
      <c r="EG109" t="s">
        <v>5</v>
      </c>
      <c r="EH109" t="s">
        <v>94</v>
      </c>
      <c r="EI109" t="s">
        <v>62</v>
      </c>
      <c r="EJ109" t="s">
        <v>994</v>
      </c>
      <c r="EK109" t="s">
        <v>2</v>
      </c>
      <c r="EL109" t="s">
        <v>2</v>
      </c>
      <c r="EM109" t="s">
        <v>2</v>
      </c>
      <c r="EN109" t="s">
        <v>2</v>
      </c>
      <c r="EO109" t="s">
        <v>2</v>
      </c>
      <c r="EP109" t="s">
        <v>2</v>
      </c>
      <c r="EQ109" t="s">
        <v>2</v>
      </c>
      <c r="ER109" t="s">
        <v>2</v>
      </c>
      <c r="ES109" t="s">
        <v>2</v>
      </c>
      <c r="ET109" t="s">
        <v>2</v>
      </c>
      <c r="EU109" t="s">
        <v>2</v>
      </c>
      <c r="EV109" t="s">
        <v>2</v>
      </c>
      <c r="EW109" t="s">
        <v>2</v>
      </c>
      <c r="EX109" t="s">
        <v>2</v>
      </c>
      <c r="EY109" t="s">
        <v>2</v>
      </c>
      <c r="EZ109" t="s">
        <v>41</v>
      </c>
      <c r="FA109" t="s">
        <v>5</v>
      </c>
      <c r="FB109" t="s">
        <v>4</v>
      </c>
      <c r="FC109" t="s">
        <v>4</v>
      </c>
      <c r="FD109" t="s">
        <v>4</v>
      </c>
      <c r="FE109" t="s">
        <v>2</v>
      </c>
      <c r="FF109" t="s">
        <v>2</v>
      </c>
      <c r="FG109" t="s">
        <v>2</v>
      </c>
      <c r="FH109" t="s">
        <v>2</v>
      </c>
      <c r="FI109" t="s">
        <v>2</v>
      </c>
      <c r="FJ109" t="s">
        <v>2</v>
      </c>
      <c r="FK109" t="s">
        <v>2</v>
      </c>
      <c r="FL109" t="s">
        <v>2</v>
      </c>
      <c r="FM109" t="s">
        <v>2</v>
      </c>
      <c r="FN109" t="s">
        <v>2</v>
      </c>
      <c r="FO109" t="s">
        <v>2</v>
      </c>
      <c r="FP109" t="s">
        <v>2</v>
      </c>
      <c r="FQ109" t="s">
        <v>2</v>
      </c>
      <c r="FR109" t="s">
        <v>2</v>
      </c>
      <c r="FS109" t="s">
        <v>2</v>
      </c>
      <c r="FT109" t="s">
        <v>2</v>
      </c>
      <c r="FU109" t="s">
        <v>2</v>
      </c>
      <c r="FV109" t="s">
        <v>2</v>
      </c>
      <c r="FW109" t="s">
        <v>2</v>
      </c>
      <c r="FX109" t="s">
        <v>2</v>
      </c>
      <c r="FY109" t="s">
        <v>2</v>
      </c>
      <c r="FZ109" t="s">
        <v>2</v>
      </c>
      <c r="GA109" t="s">
        <v>2</v>
      </c>
      <c r="GB109" t="s">
        <v>2</v>
      </c>
      <c r="GC109" t="s">
        <v>2</v>
      </c>
      <c r="GD109" t="s">
        <v>2</v>
      </c>
      <c r="GE109" t="s">
        <v>2</v>
      </c>
      <c r="GF109" t="s">
        <v>2</v>
      </c>
      <c r="GG109" t="s">
        <v>2</v>
      </c>
      <c r="GH109" t="s">
        <v>2</v>
      </c>
      <c r="GI109" t="s">
        <v>2</v>
      </c>
      <c r="GJ109" t="s">
        <v>2</v>
      </c>
      <c r="GK109" t="s">
        <v>2</v>
      </c>
      <c r="GL109" t="s">
        <v>2</v>
      </c>
      <c r="GM109" t="s">
        <v>2</v>
      </c>
      <c r="GN109" t="s">
        <v>796</v>
      </c>
      <c r="GO109" t="s">
        <v>796</v>
      </c>
      <c r="GP109" t="s">
        <v>796</v>
      </c>
      <c r="GQ109" t="s">
        <v>796</v>
      </c>
      <c r="GR109" t="s">
        <v>796</v>
      </c>
      <c r="GS109" t="s">
        <v>796</v>
      </c>
      <c r="GT109" t="s">
        <v>796</v>
      </c>
      <c r="GU109" t="s">
        <v>796</v>
      </c>
      <c r="GV109" t="s">
        <v>796</v>
      </c>
      <c r="GW109" t="s">
        <v>796</v>
      </c>
      <c r="GX109" t="s">
        <v>796</v>
      </c>
      <c r="GY109" t="s">
        <v>796</v>
      </c>
      <c r="GZ109" t="s">
        <v>796</v>
      </c>
      <c r="HA109" t="s">
        <v>796</v>
      </c>
      <c r="HB109" t="s">
        <v>796</v>
      </c>
      <c r="HC109" t="s">
        <v>796</v>
      </c>
      <c r="HD109" t="s">
        <v>796</v>
      </c>
      <c r="HE109" t="s">
        <v>796</v>
      </c>
      <c r="HF109" t="s">
        <v>796</v>
      </c>
      <c r="HG109" t="s">
        <v>796</v>
      </c>
      <c r="HH109" t="s">
        <v>796</v>
      </c>
      <c r="HI109" t="s">
        <v>796</v>
      </c>
      <c r="HJ109" t="s">
        <v>796</v>
      </c>
      <c r="HK109" t="s">
        <v>796</v>
      </c>
      <c r="HL109" t="s">
        <v>796</v>
      </c>
      <c r="HM109" t="s">
        <v>796</v>
      </c>
      <c r="HN109" t="s">
        <v>796</v>
      </c>
      <c r="HO109" t="s">
        <v>796</v>
      </c>
      <c r="HP109" t="s">
        <v>796</v>
      </c>
      <c r="HQ109" t="s">
        <v>796</v>
      </c>
      <c r="HR109" t="s">
        <v>796</v>
      </c>
      <c r="HS109" t="s">
        <v>796</v>
      </c>
      <c r="HT109" t="s">
        <v>796</v>
      </c>
      <c r="HU109" t="s">
        <v>796</v>
      </c>
      <c r="HV109" t="s">
        <v>796</v>
      </c>
      <c r="HW109" t="s">
        <v>796</v>
      </c>
      <c r="HX109" t="s">
        <v>796</v>
      </c>
      <c r="HY109" t="s">
        <v>796</v>
      </c>
      <c r="HZ109" t="s">
        <v>796</v>
      </c>
      <c r="IA109" t="s">
        <v>796</v>
      </c>
      <c r="IB109" t="s">
        <v>796</v>
      </c>
      <c r="IC109" t="s">
        <v>796</v>
      </c>
      <c r="ID109" t="s">
        <v>796</v>
      </c>
      <c r="IE109" t="s">
        <v>796</v>
      </c>
      <c r="IF109" t="s">
        <v>796</v>
      </c>
      <c r="IG109" t="s">
        <v>796</v>
      </c>
      <c r="IH109" t="s">
        <v>796</v>
      </c>
      <c r="II109" t="s">
        <v>796</v>
      </c>
      <c r="IJ109" t="s">
        <v>796</v>
      </c>
      <c r="IK109" t="s">
        <v>796</v>
      </c>
      <c r="IL109" t="s">
        <v>796</v>
      </c>
      <c r="IM109" t="s">
        <v>796</v>
      </c>
      <c r="IN109" t="s">
        <v>796</v>
      </c>
      <c r="IO109" t="s">
        <v>796</v>
      </c>
      <c r="IP109" t="s">
        <v>796</v>
      </c>
      <c r="IQ109" t="s">
        <v>796</v>
      </c>
      <c r="IR109" t="s">
        <v>796</v>
      </c>
      <c r="IS109" t="s">
        <v>796</v>
      </c>
      <c r="IT109" t="s">
        <v>796</v>
      </c>
      <c r="IU109" t="s">
        <v>796</v>
      </c>
      <c r="IV109" t="s">
        <v>796</v>
      </c>
      <c r="IW109" t="s">
        <v>796</v>
      </c>
      <c r="IX109" t="s">
        <v>796</v>
      </c>
      <c r="IY109" t="s">
        <v>796</v>
      </c>
      <c r="IZ109" t="s">
        <v>796</v>
      </c>
      <c r="JA109" t="s">
        <v>796</v>
      </c>
      <c r="JB109" t="s">
        <v>796</v>
      </c>
      <c r="JC109" t="s">
        <v>796</v>
      </c>
      <c r="JD109" t="s">
        <v>796</v>
      </c>
      <c r="JE109" t="s">
        <v>796</v>
      </c>
      <c r="JF109" t="s">
        <v>796</v>
      </c>
      <c r="JG109" t="s">
        <v>796</v>
      </c>
      <c r="JH109" t="s">
        <v>796</v>
      </c>
      <c r="JI109" t="s">
        <v>796</v>
      </c>
      <c r="JJ109" t="s">
        <v>796</v>
      </c>
      <c r="JK109" t="s">
        <v>796</v>
      </c>
      <c r="JL109" t="s">
        <v>796</v>
      </c>
      <c r="JM109" t="s">
        <v>796</v>
      </c>
      <c r="JN109" t="s">
        <v>796</v>
      </c>
      <c r="JO109" t="s">
        <v>796</v>
      </c>
      <c r="JP109" t="s">
        <v>796</v>
      </c>
      <c r="JQ109" t="s">
        <v>796</v>
      </c>
      <c r="JR109" t="s">
        <v>796</v>
      </c>
      <c r="JS109" t="s">
        <v>796</v>
      </c>
      <c r="JT109" t="s">
        <v>796</v>
      </c>
      <c r="JU109" t="s">
        <v>796</v>
      </c>
      <c r="JV109" t="s">
        <v>796</v>
      </c>
      <c r="JW109" t="s">
        <v>796</v>
      </c>
      <c r="JX109" t="s">
        <v>796</v>
      </c>
      <c r="JY109" t="s">
        <v>796</v>
      </c>
      <c r="JZ109" t="s">
        <v>796</v>
      </c>
      <c r="KA109" t="s">
        <v>796</v>
      </c>
      <c r="KB109" t="s">
        <v>796</v>
      </c>
      <c r="KC109" t="s">
        <v>796</v>
      </c>
      <c r="KD109" t="s">
        <v>796</v>
      </c>
      <c r="KE109" t="s">
        <v>796</v>
      </c>
      <c r="KF109" t="s">
        <v>796</v>
      </c>
    </row>
    <row r="110" spans="1:292" x14ac:dyDescent="0.2">
      <c r="A110" t="s">
        <v>350</v>
      </c>
      <c r="B110" t="s">
        <v>61</v>
      </c>
      <c r="C110" t="s">
        <v>4</v>
      </c>
      <c r="D110" t="s">
        <v>8</v>
      </c>
      <c r="E110" s="30">
        <v>56</v>
      </c>
      <c r="F110" t="s">
        <v>20</v>
      </c>
      <c r="G110" t="s">
        <v>10</v>
      </c>
      <c r="H110" t="s">
        <v>40</v>
      </c>
      <c r="I110" t="s">
        <v>65</v>
      </c>
      <c r="J110" t="s">
        <v>4</v>
      </c>
      <c r="K110" t="s">
        <v>4</v>
      </c>
      <c r="L110" t="s">
        <v>4</v>
      </c>
      <c r="M110" t="s">
        <v>4</v>
      </c>
      <c r="N110" t="s">
        <v>5</v>
      </c>
      <c r="O110" t="s">
        <v>4</v>
      </c>
      <c r="P110" t="s">
        <v>5</v>
      </c>
      <c r="Q110" t="s">
        <v>4</v>
      </c>
      <c r="R110" t="s">
        <v>4</v>
      </c>
      <c r="S110" t="s">
        <v>4</v>
      </c>
      <c r="T110" t="s">
        <v>3</v>
      </c>
      <c r="U110" t="s">
        <v>4</v>
      </c>
      <c r="V110" t="s">
        <v>5</v>
      </c>
      <c r="W110" t="s">
        <v>17</v>
      </c>
      <c r="X110" t="s">
        <v>2</v>
      </c>
      <c r="Y110" t="s">
        <v>5</v>
      </c>
      <c r="Z110" t="s">
        <v>6</v>
      </c>
      <c r="AA110" t="s">
        <v>4</v>
      </c>
      <c r="AB110" t="s">
        <v>4</v>
      </c>
      <c r="AC110" t="s">
        <v>4</v>
      </c>
      <c r="AD110" t="s">
        <v>4</v>
      </c>
      <c r="AE110" t="s">
        <v>5</v>
      </c>
      <c r="AF110" t="s">
        <v>4</v>
      </c>
      <c r="AG110" t="s">
        <v>5</v>
      </c>
      <c r="AH110" t="s">
        <v>5</v>
      </c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4</v>
      </c>
      <c r="AO110" t="s">
        <v>4</v>
      </c>
      <c r="AP110" t="s">
        <v>4</v>
      </c>
      <c r="AQ110" t="s">
        <v>4</v>
      </c>
      <c r="AR110" t="s">
        <v>4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  <c r="AY110" t="s">
        <v>2</v>
      </c>
      <c r="AZ110" t="s">
        <v>2</v>
      </c>
      <c r="BA110" t="s">
        <v>2</v>
      </c>
      <c r="BB110" t="s">
        <v>2</v>
      </c>
      <c r="BC110" t="s">
        <v>2</v>
      </c>
      <c r="BD110" t="s">
        <v>2</v>
      </c>
      <c r="BE110" t="s">
        <v>2</v>
      </c>
      <c r="BF110" t="s">
        <v>2</v>
      </c>
      <c r="BG110" t="s">
        <v>2</v>
      </c>
      <c r="BH110" t="s">
        <v>2</v>
      </c>
      <c r="BI110" t="s">
        <v>2</v>
      </c>
      <c r="BJ110" t="s">
        <v>2</v>
      </c>
      <c r="BK110" t="s">
        <v>5</v>
      </c>
      <c r="BL110" t="s">
        <v>5</v>
      </c>
      <c r="BM110" t="s">
        <v>4</v>
      </c>
      <c r="BN110" t="s">
        <v>4</v>
      </c>
      <c r="BO110" t="s">
        <v>4</v>
      </c>
      <c r="BP110" t="s">
        <v>2</v>
      </c>
      <c r="BQ110" t="s">
        <v>2</v>
      </c>
      <c r="BR110" t="s">
        <v>2</v>
      </c>
      <c r="BS110" t="s">
        <v>2</v>
      </c>
      <c r="BT110" t="s">
        <v>2</v>
      </c>
      <c r="BU110" t="s">
        <v>2</v>
      </c>
      <c r="BV110" t="s">
        <v>2</v>
      </c>
      <c r="BW110" t="s">
        <v>2</v>
      </c>
      <c r="BX110" t="s">
        <v>2</v>
      </c>
      <c r="BY110" t="s">
        <v>2</v>
      </c>
      <c r="BZ110" t="s">
        <v>2</v>
      </c>
      <c r="CA110" t="s">
        <v>2</v>
      </c>
      <c r="CB110" t="s">
        <v>2</v>
      </c>
      <c r="CC110" t="s">
        <v>2</v>
      </c>
      <c r="CD110" t="s">
        <v>2</v>
      </c>
      <c r="CE110" t="s">
        <v>2</v>
      </c>
      <c r="CF110" t="s">
        <v>2</v>
      </c>
      <c r="CG110" t="s">
        <v>2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351</v>
      </c>
      <c r="CQ110" t="s">
        <v>4</v>
      </c>
      <c r="CR110" t="s">
        <v>4</v>
      </c>
      <c r="CS110" t="s">
        <v>4</v>
      </c>
      <c r="CT110" t="s">
        <v>4</v>
      </c>
      <c r="CU110" t="s">
        <v>61</v>
      </c>
      <c r="CV110" t="s">
        <v>4</v>
      </c>
      <c r="CW110" s="30">
        <v>57</v>
      </c>
      <c r="CX110" t="s">
        <v>20</v>
      </c>
      <c r="CY110" t="s">
        <v>4</v>
      </c>
      <c r="CZ110" t="s">
        <v>4</v>
      </c>
      <c r="DA110" t="s">
        <v>4</v>
      </c>
      <c r="DB110" t="s">
        <v>4</v>
      </c>
      <c r="DC110" t="s">
        <v>4</v>
      </c>
      <c r="DD110" t="s">
        <v>4</v>
      </c>
      <c r="DE110" t="s">
        <v>5</v>
      </c>
      <c r="DF110" t="s">
        <v>4</v>
      </c>
      <c r="DG110" t="s">
        <v>4</v>
      </c>
      <c r="DH110" t="s">
        <v>4</v>
      </c>
      <c r="DI110" t="s">
        <v>3</v>
      </c>
      <c r="DJ110" t="s">
        <v>4</v>
      </c>
      <c r="DK110" t="s">
        <v>4</v>
      </c>
      <c r="DL110" t="s">
        <v>17</v>
      </c>
      <c r="DM110" t="s">
        <v>2</v>
      </c>
      <c r="DN110" t="s">
        <v>5</v>
      </c>
      <c r="DO110" t="s">
        <v>523</v>
      </c>
      <c r="DP110" t="s">
        <v>4</v>
      </c>
      <c r="DQ110" t="s">
        <v>4</v>
      </c>
      <c r="DR110" t="s">
        <v>4</v>
      </c>
      <c r="DS110" t="s">
        <v>4</v>
      </c>
      <c r="DT110" t="s">
        <v>4</v>
      </c>
      <c r="DU110" t="s">
        <v>4</v>
      </c>
      <c r="DV110" t="s">
        <v>5</v>
      </c>
      <c r="DW110" t="s">
        <v>5</v>
      </c>
      <c r="DX110" t="s">
        <v>4</v>
      </c>
      <c r="DY110" t="s">
        <v>4</v>
      </c>
      <c r="DZ110" t="s">
        <v>4</v>
      </c>
      <c r="EA110" t="s">
        <v>4</v>
      </c>
      <c r="EB110" t="s">
        <v>4</v>
      </c>
      <c r="EC110" t="s">
        <v>5</v>
      </c>
      <c r="ED110" t="s">
        <v>4</v>
      </c>
      <c r="EE110" t="s">
        <v>4</v>
      </c>
      <c r="EF110" t="s">
        <v>4</v>
      </c>
      <c r="EG110" t="s">
        <v>5</v>
      </c>
      <c r="EH110" t="s">
        <v>2</v>
      </c>
      <c r="EI110" t="s">
        <v>2</v>
      </c>
      <c r="EJ110" t="s">
        <v>2</v>
      </c>
      <c r="EK110" t="s">
        <v>2</v>
      </c>
      <c r="EL110" t="s">
        <v>2</v>
      </c>
      <c r="EM110" t="s">
        <v>2</v>
      </c>
      <c r="EN110" t="s">
        <v>2</v>
      </c>
      <c r="EO110" t="s">
        <v>2</v>
      </c>
      <c r="EP110" t="s">
        <v>2</v>
      </c>
      <c r="EQ110" t="s">
        <v>2</v>
      </c>
      <c r="ER110" t="s">
        <v>2</v>
      </c>
      <c r="ES110" t="s">
        <v>2</v>
      </c>
      <c r="ET110" t="s">
        <v>2</v>
      </c>
      <c r="EU110" t="s">
        <v>2</v>
      </c>
      <c r="EV110" t="s">
        <v>2</v>
      </c>
      <c r="EW110" t="s">
        <v>2</v>
      </c>
      <c r="EX110" t="s">
        <v>2</v>
      </c>
      <c r="EY110" t="s">
        <v>2</v>
      </c>
      <c r="EZ110" t="s">
        <v>5</v>
      </c>
      <c r="FA110" t="s">
        <v>5</v>
      </c>
      <c r="FB110" t="s">
        <v>4</v>
      </c>
      <c r="FC110" t="s">
        <v>4</v>
      </c>
      <c r="FD110" t="s">
        <v>4</v>
      </c>
      <c r="FE110" t="s">
        <v>2</v>
      </c>
      <c r="FF110" t="s">
        <v>2</v>
      </c>
      <c r="FG110" t="s">
        <v>2</v>
      </c>
      <c r="FH110" t="s">
        <v>2</v>
      </c>
      <c r="FI110" t="s">
        <v>2</v>
      </c>
      <c r="FJ110" t="s">
        <v>2</v>
      </c>
      <c r="FK110" t="s">
        <v>2</v>
      </c>
      <c r="FL110" t="s">
        <v>2</v>
      </c>
      <c r="FM110" t="s">
        <v>2</v>
      </c>
      <c r="FN110" t="s">
        <v>2</v>
      </c>
      <c r="FO110" t="s">
        <v>2</v>
      </c>
      <c r="FP110" t="s">
        <v>2</v>
      </c>
      <c r="FQ110" t="s">
        <v>2</v>
      </c>
      <c r="FR110" t="s">
        <v>2</v>
      </c>
      <c r="FS110" t="s">
        <v>2</v>
      </c>
      <c r="FT110" t="s">
        <v>2</v>
      </c>
      <c r="FU110" t="s">
        <v>2</v>
      </c>
      <c r="FV110" t="s">
        <v>2</v>
      </c>
      <c r="FW110" t="s">
        <v>2</v>
      </c>
      <c r="FX110" t="s">
        <v>2</v>
      </c>
      <c r="FY110" t="s">
        <v>2</v>
      </c>
      <c r="FZ110" t="s">
        <v>2</v>
      </c>
      <c r="GA110" t="s">
        <v>2</v>
      </c>
      <c r="GB110" t="s">
        <v>2</v>
      </c>
      <c r="GC110" t="s">
        <v>2</v>
      </c>
      <c r="GD110" t="s">
        <v>2</v>
      </c>
      <c r="GE110" t="s">
        <v>2</v>
      </c>
      <c r="GF110" t="s">
        <v>2</v>
      </c>
      <c r="GG110" t="s">
        <v>2</v>
      </c>
      <c r="GH110" t="s">
        <v>2</v>
      </c>
      <c r="GI110" t="s">
        <v>2</v>
      </c>
      <c r="GJ110" t="s">
        <v>2</v>
      </c>
      <c r="GK110" t="s">
        <v>2</v>
      </c>
      <c r="GL110" t="s">
        <v>2</v>
      </c>
      <c r="GM110" t="s">
        <v>2</v>
      </c>
      <c r="GN110" t="s">
        <v>796</v>
      </c>
      <c r="GO110" t="s">
        <v>796</v>
      </c>
      <c r="GP110" t="s">
        <v>796</v>
      </c>
      <c r="GQ110" t="s">
        <v>796</v>
      </c>
      <c r="GR110" t="s">
        <v>796</v>
      </c>
      <c r="GS110" t="s">
        <v>796</v>
      </c>
      <c r="GT110" t="s">
        <v>796</v>
      </c>
      <c r="GU110" t="s">
        <v>796</v>
      </c>
      <c r="GV110" t="s">
        <v>796</v>
      </c>
      <c r="GW110" t="s">
        <v>796</v>
      </c>
      <c r="GX110" t="s">
        <v>796</v>
      </c>
      <c r="GY110" t="s">
        <v>796</v>
      </c>
      <c r="GZ110" t="s">
        <v>796</v>
      </c>
      <c r="HA110" t="s">
        <v>796</v>
      </c>
      <c r="HB110" t="s">
        <v>796</v>
      </c>
      <c r="HC110" t="s">
        <v>796</v>
      </c>
      <c r="HD110" t="s">
        <v>796</v>
      </c>
      <c r="HE110" t="s">
        <v>796</v>
      </c>
      <c r="HF110" t="s">
        <v>796</v>
      </c>
      <c r="HG110" t="s">
        <v>796</v>
      </c>
      <c r="HH110" t="s">
        <v>796</v>
      </c>
      <c r="HI110" t="s">
        <v>796</v>
      </c>
      <c r="HJ110" t="s">
        <v>796</v>
      </c>
      <c r="HK110" t="s">
        <v>796</v>
      </c>
      <c r="HL110" t="s">
        <v>796</v>
      </c>
      <c r="HM110" t="s">
        <v>796</v>
      </c>
      <c r="HN110" t="s">
        <v>796</v>
      </c>
      <c r="HO110" t="s">
        <v>796</v>
      </c>
      <c r="HP110" t="s">
        <v>796</v>
      </c>
      <c r="HQ110" t="s">
        <v>796</v>
      </c>
      <c r="HR110" t="s">
        <v>796</v>
      </c>
      <c r="HS110" t="s">
        <v>796</v>
      </c>
      <c r="HT110" t="s">
        <v>796</v>
      </c>
      <c r="HU110" t="s">
        <v>796</v>
      </c>
      <c r="HV110" t="s">
        <v>796</v>
      </c>
      <c r="HW110" t="s">
        <v>796</v>
      </c>
      <c r="HX110" t="s">
        <v>796</v>
      </c>
      <c r="HY110" t="s">
        <v>796</v>
      </c>
      <c r="HZ110" t="s">
        <v>796</v>
      </c>
      <c r="IA110" t="s">
        <v>796</v>
      </c>
      <c r="IB110" t="s">
        <v>796</v>
      </c>
      <c r="IC110" t="s">
        <v>796</v>
      </c>
      <c r="ID110" t="s">
        <v>796</v>
      </c>
      <c r="IE110" t="s">
        <v>796</v>
      </c>
      <c r="IF110" t="s">
        <v>796</v>
      </c>
      <c r="IG110" t="s">
        <v>796</v>
      </c>
      <c r="IH110" t="s">
        <v>796</v>
      </c>
      <c r="II110" t="s">
        <v>796</v>
      </c>
      <c r="IJ110" t="s">
        <v>796</v>
      </c>
      <c r="IK110" t="s">
        <v>796</v>
      </c>
      <c r="IL110" t="s">
        <v>796</v>
      </c>
      <c r="IM110" t="s">
        <v>796</v>
      </c>
      <c r="IN110" t="s">
        <v>796</v>
      </c>
      <c r="IO110" t="s">
        <v>796</v>
      </c>
      <c r="IP110" t="s">
        <v>796</v>
      </c>
      <c r="IQ110" t="s">
        <v>796</v>
      </c>
      <c r="IR110" t="s">
        <v>796</v>
      </c>
      <c r="IS110" t="s">
        <v>796</v>
      </c>
      <c r="IT110" t="s">
        <v>796</v>
      </c>
      <c r="IU110" t="s">
        <v>796</v>
      </c>
      <c r="IV110" t="s">
        <v>796</v>
      </c>
      <c r="IW110" t="s">
        <v>796</v>
      </c>
      <c r="IX110" t="s">
        <v>796</v>
      </c>
      <c r="IY110" t="s">
        <v>796</v>
      </c>
      <c r="IZ110" t="s">
        <v>796</v>
      </c>
      <c r="JA110" t="s">
        <v>796</v>
      </c>
      <c r="JB110" t="s">
        <v>796</v>
      </c>
      <c r="JC110" t="s">
        <v>796</v>
      </c>
      <c r="JD110" t="s">
        <v>796</v>
      </c>
      <c r="JE110" t="s">
        <v>796</v>
      </c>
      <c r="JF110" t="s">
        <v>796</v>
      </c>
      <c r="JG110" t="s">
        <v>796</v>
      </c>
      <c r="JH110" t="s">
        <v>796</v>
      </c>
      <c r="JI110" t="s">
        <v>796</v>
      </c>
      <c r="JJ110" t="s">
        <v>796</v>
      </c>
      <c r="JK110" t="s">
        <v>796</v>
      </c>
      <c r="JL110" t="s">
        <v>796</v>
      </c>
      <c r="JM110" t="s">
        <v>796</v>
      </c>
      <c r="JN110" t="s">
        <v>796</v>
      </c>
      <c r="JO110" t="s">
        <v>796</v>
      </c>
      <c r="JP110" t="s">
        <v>796</v>
      </c>
      <c r="JQ110" t="s">
        <v>796</v>
      </c>
      <c r="JR110" t="s">
        <v>796</v>
      </c>
      <c r="JS110" t="s">
        <v>796</v>
      </c>
      <c r="JT110" t="s">
        <v>796</v>
      </c>
      <c r="JU110" t="s">
        <v>796</v>
      </c>
      <c r="JV110" t="s">
        <v>796</v>
      </c>
      <c r="JW110" t="s">
        <v>796</v>
      </c>
      <c r="JX110" t="s">
        <v>796</v>
      </c>
      <c r="JY110" t="s">
        <v>796</v>
      </c>
      <c r="JZ110" t="s">
        <v>796</v>
      </c>
      <c r="KA110" t="s">
        <v>796</v>
      </c>
      <c r="KB110" t="s">
        <v>796</v>
      </c>
      <c r="KC110" t="s">
        <v>796</v>
      </c>
      <c r="KD110" t="s">
        <v>796</v>
      </c>
      <c r="KE110" t="s">
        <v>796</v>
      </c>
      <c r="KF110" t="s">
        <v>796</v>
      </c>
    </row>
    <row r="111" spans="1:292" x14ac:dyDescent="0.2">
      <c r="A111" t="s">
        <v>382</v>
      </c>
      <c r="B111" t="s">
        <v>61</v>
      </c>
      <c r="C111" t="s">
        <v>4</v>
      </c>
      <c r="D111" t="s">
        <v>8</v>
      </c>
      <c r="E111" s="30">
        <v>53</v>
      </c>
      <c r="F111" t="s">
        <v>9</v>
      </c>
      <c r="G111" t="s">
        <v>10</v>
      </c>
      <c r="H111" t="s">
        <v>11</v>
      </c>
      <c r="I111" t="s">
        <v>57</v>
      </c>
      <c r="J111" t="s">
        <v>4</v>
      </c>
      <c r="K111" t="s">
        <v>4</v>
      </c>
      <c r="L111" t="s">
        <v>4</v>
      </c>
      <c r="M111" t="s">
        <v>5</v>
      </c>
      <c r="N111" t="s">
        <v>5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67</v>
      </c>
      <c r="U111" t="s">
        <v>4</v>
      </c>
      <c r="V111" t="s">
        <v>5</v>
      </c>
      <c r="W111" t="s">
        <v>17</v>
      </c>
      <c r="X111" t="s">
        <v>2</v>
      </c>
      <c r="Y111" t="s">
        <v>5</v>
      </c>
      <c r="Z111" t="s">
        <v>6</v>
      </c>
      <c r="AA111" t="s">
        <v>4</v>
      </c>
      <c r="AB111" t="s">
        <v>4</v>
      </c>
      <c r="AC111" t="s">
        <v>5</v>
      </c>
      <c r="AD111" t="s">
        <v>5</v>
      </c>
      <c r="AE111" t="s">
        <v>4</v>
      </c>
      <c r="AF111" t="s">
        <v>4</v>
      </c>
      <c r="AG111" t="s">
        <v>4</v>
      </c>
      <c r="AH111" t="s">
        <v>5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4</v>
      </c>
      <c r="AO111" t="s">
        <v>4</v>
      </c>
      <c r="AP111" t="s">
        <v>4</v>
      </c>
      <c r="AQ111" t="s">
        <v>5</v>
      </c>
      <c r="AR111" t="s">
        <v>4</v>
      </c>
      <c r="AS111" t="s">
        <v>94</v>
      </c>
      <c r="AT111" t="s">
        <v>62</v>
      </c>
      <c r="AU111" t="s">
        <v>14</v>
      </c>
      <c r="AV111" t="s">
        <v>2</v>
      </c>
      <c r="AW111" t="s">
        <v>2</v>
      </c>
      <c r="AX111" t="s">
        <v>2</v>
      </c>
      <c r="AY111" t="s">
        <v>2</v>
      </c>
      <c r="AZ111" t="s">
        <v>2</v>
      </c>
      <c r="BA111" t="s">
        <v>2</v>
      </c>
      <c r="BB111" t="s">
        <v>2</v>
      </c>
      <c r="BC111" t="s">
        <v>2</v>
      </c>
      <c r="BD111" t="s">
        <v>2</v>
      </c>
      <c r="BE111" t="s">
        <v>2</v>
      </c>
      <c r="BF111" t="s">
        <v>2</v>
      </c>
      <c r="BG111" t="s">
        <v>2</v>
      </c>
      <c r="BH111" t="s">
        <v>2</v>
      </c>
      <c r="BI111" t="s">
        <v>2</v>
      </c>
      <c r="BJ111" t="s">
        <v>2</v>
      </c>
      <c r="BK111" t="s">
        <v>2</v>
      </c>
      <c r="BL111" t="s">
        <v>2</v>
      </c>
      <c r="BM111" t="s">
        <v>2</v>
      </c>
      <c r="BN111" t="s">
        <v>2</v>
      </c>
      <c r="BO111" t="s">
        <v>2</v>
      </c>
      <c r="BP111" t="s">
        <v>2</v>
      </c>
      <c r="BQ111" t="s">
        <v>2</v>
      </c>
      <c r="BR111" t="s">
        <v>2</v>
      </c>
      <c r="BS111" t="s">
        <v>2</v>
      </c>
      <c r="BT111" t="s">
        <v>2</v>
      </c>
      <c r="BU111" t="s">
        <v>2</v>
      </c>
      <c r="BV111" t="s">
        <v>2</v>
      </c>
      <c r="BW111" t="s">
        <v>2</v>
      </c>
      <c r="BX111" t="s">
        <v>2</v>
      </c>
      <c r="BY111" t="s">
        <v>2</v>
      </c>
      <c r="BZ111" t="s">
        <v>2</v>
      </c>
      <c r="CA111" t="s">
        <v>2</v>
      </c>
      <c r="CB111" t="s">
        <v>2</v>
      </c>
      <c r="CC111" t="s">
        <v>2</v>
      </c>
      <c r="CD111" t="s">
        <v>2</v>
      </c>
      <c r="CE111" t="s">
        <v>2</v>
      </c>
      <c r="CF111" t="s">
        <v>2</v>
      </c>
      <c r="CG111" t="s">
        <v>2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351</v>
      </c>
      <c r="CQ111" t="s">
        <v>4</v>
      </c>
      <c r="CR111" t="s">
        <v>4</v>
      </c>
      <c r="CS111" t="s">
        <v>4</v>
      </c>
      <c r="CT111" t="s">
        <v>4</v>
      </c>
      <c r="CU111" t="s">
        <v>61</v>
      </c>
      <c r="CV111" t="s">
        <v>4</v>
      </c>
      <c r="CW111" t="s">
        <v>2</v>
      </c>
      <c r="CX111" t="s">
        <v>9</v>
      </c>
      <c r="CY111" t="s">
        <v>4</v>
      </c>
      <c r="CZ111" t="s">
        <v>4</v>
      </c>
      <c r="DA111" t="s">
        <v>4</v>
      </c>
      <c r="DB111" t="s">
        <v>5</v>
      </c>
      <c r="DC111" t="s">
        <v>4</v>
      </c>
      <c r="DD111" t="s">
        <v>4</v>
      </c>
      <c r="DE111" t="s">
        <v>4</v>
      </c>
      <c r="DF111" t="s">
        <v>4</v>
      </c>
      <c r="DG111" t="s">
        <v>4</v>
      </c>
      <c r="DH111" t="s">
        <v>4</v>
      </c>
      <c r="DI111" t="s">
        <v>194</v>
      </c>
      <c r="DJ111" t="s">
        <v>4</v>
      </c>
      <c r="DK111" t="s">
        <v>4</v>
      </c>
      <c r="DL111" t="s">
        <v>17</v>
      </c>
      <c r="DM111" t="s">
        <v>27</v>
      </c>
      <c r="DN111" t="s">
        <v>5</v>
      </c>
      <c r="DO111" t="s">
        <v>523</v>
      </c>
      <c r="DP111" t="s">
        <v>4</v>
      </c>
      <c r="DQ111" t="s">
        <v>4</v>
      </c>
      <c r="DR111" t="s">
        <v>5</v>
      </c>
      <c r="DS111" t="s">
        <v>5</v>
      </c>
      <c r="DT111" t="s">
        <v>4</v>
      </c>
      <c r="DU111" t="s">
        <v>4</v>
      </c>
      <c r="DV111" t="s">
        <v>4</v>
      </c>
      <c r="DW111" t="s">
        <v>5</v>
      </c>
      <c r="DX111" t="s">
        <v>4</v>
      </c>
      <c r="DY111" t="s">
        <v>4</v>
      </c>
      <c r="DZ111" t="s">
        <v>4</v>
      </c>
      <c r="EA111" t="s">
        <v>4</v>
      </c>
      <c r="EB111" t="s">
        <v>4</v>
      </c>
      <c r="EC111" t="s">
        <v>4</v>
      </c>
      <c r="ED111" t="s">
        <v>4</v>
      </c>
      <c r="EE111" t="s">
        <v>4</v>
      </c>
      <c r="EF111" t="s">
        <v>5</v>
      </c>
      <c r="EG111" t="s">
        <v>4</v>
      </c>
      <c r="EH111" t="s">
        <v>94</v>
      </c>
      <c r="EI111" t="s">
        <v>62</v>
      </c>
      <c r="EJ111" t="s">
        <v>59</v>
      </c>
      <c r="EK111" t="s">
        <v>2</v>
      </c>
      <c r="EL111" t="s">
        <v>2</v>
      </c>
      <c r="EM111" t="s">
        <v>2</v>
      </c>
      <c r="EN111" t="s">
        <v>2</v>
      </c>
      <c r="EO111" t="s">
        <v>2</v>
      </c>
      <c r="EP111" t="s">
        <v>2</v>
      </c>
      <c r="EQ111" t="s">
        <v>2</v>
      </c>
      <c r="ER111" t="s">
        <v>2</v>
      </c>
      <c r="ES111" t="s">
        <v>2</v>
      </c>
      <c r="ET111" t="s">
        <v>2</v>
      </c>
      <c r="EU111" t="s">
        <v>2</v>
      </c>
      <c r="EV111" t="s">
        <v>2</v>
      </c>
      <c r="EW111" t="s">
        <v>2</v>
      </c>
      <c r="EX111" t="s">
        <v>2</v>
      </c>
      <c r="EY111" t="s">
        <v>2</v>
      </c>
      <c r="EZ111" t="s">
        <v>2</v>
      </c>
      <c r="FA111" t="s">
        <v>2</v>
      </c>
      <c r="FB111" t="s">
        <v>2</v>
      </c>
      <c r="FC111" t="s">
        <v>2</v>
      </c>
      <c r="FD111" t="s">
        <v>2</v>
      </c>
      <c r="FE111" t="s">
        <v>2</v>
      </c>
      <c r="FF111" t="s">
        <v>2</v>
      </c>
      <c r="FG111" t="s">
        <v>2</v>
      </c>
      <c r="FH111" t="s">
        <v>2</v>
      </c>
      <c r="FI111" t="s">
        <v>2</v>
      </c>
      <c r="FJ111" t="s">
        <v>2</v>
      </c>
      <c r="FK111" t="s">
        <v>2</v>
      </c>
      <c r="FL111" t="s">
        <v>2</v>
      </c>
      <c r="FM111" t="s">
        <v>2</v>
      </c>
      <c r="FN111" t="s">
        <v>2</v>
      </c>
      <c r="FO111" t="s">
        <v>2</v>
      </c>
      <c r="FP111" t="s">
        <v>2</v>
      </c>
      <c r="FQ111" t="s">
        <v>2</v>
      </c>
      <c r="FR111" t="s">
        <v>2</v>
      </c>
      <c r="FS111" t="s">
        <v>2</v>
      </c>
      <c r="FT111" t="s">
        <v>2</v>
      </c>
      <c r="FU111" t="s">
        <v>2</v>
      </c>
      <c r="FV111" t="s">
        <v>2</v>
      </c>
      <c r="FW111" t="s">
        <v>2</v>
      </c>
      <c r="FX111" t="s">
        <v>2</v>
      </c>
      <c r="FY111" t="s">
        <v>2</v>
      </c>
      <c r="FZ111" t="s">
        <v>2</v>
      </c>
      <c r="GA111" t="s">
        <v>2</v>
      </c>
      <c r="GB111" t="s">
        <v>2</v>
      </c>
      <c r="GC111" t="s">
        <v>2</v>
      </c>
      <c r="GD111" t="s">
        <v>2</v>
      </c>
      <c r="GE111" t="s">
        <v>2</v>
      </c>
      <c r="GF111" t="s">
        <v>2</v>
      </c>
      <c r="GG111" t="s">
        <v>2</v>
      </c>
      <c r="GH111" t="s">
        <v>2</v>
      </c>
      <c r="GI111" t="s">
        <v>2</v>
      </c>
      <c r="GJ111" t="s">
        <v>2</v>
      </c>
      <c r="GK111" t="s">
        <v>2</v>
      </c>
      <c r="GL111" t="s">
        <v>2</v>
      </c>
      <c r="GM111" t="s">
        <v>2</v>
      </c>
      <c r="GN111" t="s">
        <v>796</v>
      </c>
      <c r="GO111" t="s">
        <v>796</v>
      </c>
      <c r="GP111" t="s">
        <v>796</v>
      </c>
      <c r="GQ111" t="s">
        <v>796</v>
      </c>
      <c r="GR111" t="s">
        <v>796</v>
      </c>
      <c r="GS111" t="s">
        <v>796</v>
      </c>
      <c r="GT111" t="s">
        <v>796</v>
      </c>
      <c r="GU111" t="s">
        <v>796</v>
      </c>
      <c r="GV111" t="s">
        <v>796</v>
      </c>
      <c r="GW111" t="s">
        <v>796</v>
      </c>
      <c r="GX111" t="s">
        <v>796</v>
      </c>
      <c r="GY111" t="s">
        <v>796</v>
      </c>
      <c r="GZ111" t="s">
        <v>796</v>
      </c>
      <c r="HA111" t="s">
        <v>796</v>
      </c>
      <c r="HB111" t="s">
        <v>796</v>
      </c>
      <c r="HC111" t="s">
        <v>796</v>
      </c>
      <c r="HD111" t="s">
        <v>796</v>
      </c>
      <c r="HE111" t="s">
        <v>796</v>
      </c>
      <c r="HF111" t="s">
        <v>796</v>
      </c>
      <c r="HG111" t="s">
        <v>796</v>
      </c>
      <c r="HH111" t="s">
        <v>796</v>
      </c>
      <c r="HI111" t="s">
        <v>796</v>
      </c>
      <c r="HJ111" t="s">
        <v>796</v>
      </c>
      <c r="HK111" t="s">
        <v>796</v>
      </c>
      <c r="HL111" t="s">
        <v>796</v>
      </c>
      <c r="HM111" t="s">
        <v>796</v>
      </c>
      <c r="HN111" t="s">
        <v>796</v>
      </c>
      <c r="HO111" t="s">
        <v>796</v>
      </c>
      <c r="HP111" t="s">
        <v>796</v>
      </c>
      <c r="HQ111" t="s">
        <v>796</v>
      </c>
      <c r="HR111" t="s">
        <v>796</v>
      </c>
      <c r="HS111" t="s">
        <v>796</v>
      </c>
      <c r="HT111" t="s">
        <v>796</v>
      </c>
      <c r="HU111" t="s">
        <v>796</v>
      </c>
      <c r="HV111" t="s">
        <v>796</v>
      </c>
      <c r="HW111" t="s">
        <v>796</v>
      </c>
      <c r="HX111" t="s">
        <v>796</v>
      </c>
      <c r="HY111" t="s">
        <v>796</v>
      </c>
      <c r="HZ111" t="s">
        <v>796</v>
      </c>
      <c r="IA111" t="s">
        <v>796</v>
      </c>
      <c r="IB111" t="s">
        <v>796</v>
      </c>
      <c r="IC111" t="s">
        <v>796</v>
      </c>
      <c r="ID111" t="s">
        <v>796</v>
      </c>
      <c r="IE111" t="s">
        <v>796</v>
      </c>
      <c r="IF111" t="s">
        <v>796</v>
      </c>
      <c r="IG111" t="s">
        <v>796</v>
      </c>
      <c r="IH111" t="s">
        <v>796</v>
      </c>
      <c r="II111" t="s">
        <v>796</v>
      </c>
      <c r="IJ111" t="s">
        <v>796</v>
      </c>
      <c r="IK111" t="s">
        <v>796</v>
      </c>
      <c r="IL111" t="s">
        <v>796</v>
      </c>
      <c r="IM111" t="s">
        <v>796</v>
      </c>
      <c r="IN111" t="s">
        <v>796</v>
      </c>
      <c r="IO111" t="s">
        <v>796</v>
      </c>
      <c r="IP111" t="s">
        <v>796</v>
      </c>
      <c r="IQ111" t="s">
        <v>796</v>
      </c>
      <c r="IR111" t="s">
        <v>796</v>
      </c>
      <c r="IS111" t="s">
        <v>796</v>
      </c>
      <c r="IT111" t="s">
        <v>796</v>
      </c>
      <c r="IU111" t="s">
        <v>796</v>
      </c>
      <c r="IV111" t="s">
        <v>796</v>
      </c>
      <c r="IW111" t="s">
        <v>796</v>
      </c>
      <c r="IX111" t="s">
        <v>796</v>
      </c>
      <c r="IY111" t="s">
        <v>796</v>
      </c>
      <c r="IZ111" t="s">
        <v>796</v>
      </c>
      <c r="JA111" t="s">
        <v>796</v>
      </c>
      <c r="JB111" t="s">
        <v>796</v>
      </c>
      <c r="JC111" t="s">
        <v>796</v>
      </c>
      <c r="JD111" t="s">
        <v>796</v>
      </c>
      <c r="JE111" t="s">
        <v>796</v>
      </c>
      <c r="JF111" t="s">
        <v>796</v>
      </c>
      <c r="JG111" t="s">
        <v>796</v>
      </c>
      <c r="JH111" t="s">
        <v>796</v>
      </c>
      <c r="JI111" t="s">
        <v>796</v>
      </c>
      <c r="JJ111" t="s">
        <v>796</v>
      </c>
      <c r="JK111" t="s">
        <v>796</v>
      </c>
      <c r="JL111" t="s">
        <v>796</v>
      </c>
      <c r="JM111" t="s">
        <v>796</v>
      </c>
      <c r="JN111" t="s">
        <v>796</v>
      </c>
      <c r="JO111" t="s">
        <v>796</v>
      </c>
      <c r="JP111" t="s">
        <v>796</v>
      </c>
      <c r="JQ111" t="s">
        <v>796</v>
      </c>
      <c r="JR111" t="s">
        <v>796</v>
      </c>
      <c r="JS111" t="s">
        <v>796</v>
      </c>
      <c r="JT111" t="s">
        <v>796</v>
      </c>
      <c r="JU111" t="s">
        <v>796</v>
      </c>
      <c r="JV111" t="s">
        <v>796</v>
      </c>
      <c r="JW111" t="s">
        <v>796</v>
      </c>
      <c r="JX111" t="s">
        <v>796</v>
      </c>
      <c r="JY111" t="s">
        <v>796</v>
      </c>
      <c r="JZ111" t="s">
        <v>796</v>
      </c>
      <c r="KA111" t="s">
        <v>796</v>
      </c>
      <c r="KB111" t="s">
        <v>796</v>
      </c>
      <c r="KC111" t="s">
        <v>796</v>
      </c>
      <c r="KD111" t="s">
        <v>796</v>
      </c>
      <c r="KE111" t="s">
        <v>796</v>
      </c>
      <c r="KF111" t="s">
        <v>796</v>
      </c>
    </row>
    <row r="112" spans="1:292" x14ac:dyDescent="0.2">
      <c r="A112" t="s">
        <v>403</v>
      </c>
      <c r="B112" t="s">
        <v>61</v>
      </c>
      <c r="C112" t="s">
        <v>4</v>
      </c>
      <c r="D112" t="s">
        <v>19</v>
      </c>
      <c r="E112" s="30">
        <v>56</v>
      </c>
      <c r="F112" t="s">
        <v>20</v>
      </c>
      <c r="G112" t="s">
        <v>10</v>
      </c>
      <c r="H112" t="s">
        <v>56</v>
      </c>
      <c r="I112" t="s">
        <v>80</v>
      </c>
      <c r="J112" t="s">
        <v>4</v>
      </c>
      <c r="K112" t="s">
        <v>4</v>
      </c>
      <c r="L112" t="s">
        <v>4</v>
      </c>
      <c r="M112" t="s">
        <v>4</v>
      </c>
      <c r="N112" t="s">
        <v>5</v>
      </c>
      <c r="O112" t="s">
        <v>4</v>
      </c>
      <c r="P112" t="s">
        <v>5</v>
      </c>
      <c r="Q112" t="s">
        <v>4</v>
      </c>
      <c r="R112" t="s">
        <v>5</v>
      </c>
      <c r="S112" t="s">
        <v>4</v>
      </c>
      <c r="T112" t="s">
        <v>3</v>
      </c>
      <c r="U112" t="s">
        <v>4</v>
      </c>
      <c r="V112" t="s">
        <v>5</v>
      </c>
      <c r="W112" t="s">
        <v>17</v>
      </c>
      <c r="X112" t="s">
        <v>2</v>
      </c>
      <c r="Y112" t="s">
        <v>5</v>
      </c>
      <c r="Z112" t="s">
        <v>6</v>
      </c>
      <c r="AA112" t="s">
        <v>4</v>
      </c>
      <c r="AB112" t="s">
        <v>4</v>
      </c>
      <c r="AC112" t="s">
        <v>4</v>
      </c>
      <c r="AD112" t="s">
        <v>4</v>
      </c>
      <c r="AE112" t="s">
        <v>4</v>
      </c>
      <c r="AF112" t="s">
        <v>4</v>
      </c>
      <c r="AG112" t="s">
        <v>4</v>
      </c>
      <c r="AH112" t="s">
        <v>5</v>
      </c>
      <c r="AI112" t="s">
        <v>4</v>
      </c>
      <c r="AJ112" t="s">
        <v>4</v>
      </c>
      <c r="AK112" t="s">
        <v>4</v>
      </c>
      <c r="AL112" t="s">
        <v>5</v>
      </c>
      <c r="AM112" t="s">
        <v>4</v>
      </c>
      <c r="AN112" t="s">
        <v>4</v>
      </c>
      <c r="AO112" t="s">
        <v>4</v>
      </c>
      <c r="AP112" t="s">
        <v>4</v>
      </c>
      <c r="AQ112" t="s">
        <v>4</v>
      </c>
      <c r="AR112" t="s">
        <v>5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  <c r="AY112" t="s">
        <v>2</v>
      </c>
      <c r="AZ112" t="s">
        <v>2</v>
      </c>
      <c r="BA112" t="s">
        <v>2</v>
      </c>
      <c r="BB112" t="s">
        <v>2</v>
      </c>
      <c r="BC112" t="s">
        <v>2</v>
      </c>
      <c r="BD112" t="s">
        <v>2</v>
      </c>
      <c r="BE112" t="s">
        <v>2</v>
      </c>
      <c r="BF112" t="s">
        <v>2</v>
      </c>
      <c r="BG112" t="s">
        <v>2</v>
      </c>
      <c r="BH112" t="s">
        <v>2</v>
      </c>
      <c r="BI112" t="s">
        <v>2</v>
      </c>
      <c r="BJ112" t="s">
        <v>2</v>
      </c>
      <c r="BK112" t="s">
        <v>4</v>
      </c>
      <c r="BL112" t="s">
        <v>5</v>
      </c>
      <c r="BM112" t="s">
        <v>4</v>
      </c>
      <c r="BN112" t="s">
        <v>4</v>
      </c>
      <c r="BO112" t="s">
        <v>4</v>
      </c>
      <c r="BP112" t="s">
        <v>2</v>
      </c>
      <c r="BQ112" t="s">
        <v>2</v>
      </c>
      <c r="BR112" t="s">
        <v>2</v>
      </c>
      <c r="BS112" t="s">
        <v>2</v>
      </c>
      <c r="BT112" t="s">
        <v>2</v>
      </c>
      <c r="BU112" t="s">
        <v>2</v>
      </c>
      <c r="BV112" t="s">
        <v>2</v>
      </c>
      <c r="BW112" t="s">
        <v>2</v>
      </c>
      <c r="BX112" t="s">
        <v>2</v>
      </c>
      <c r="BY112" t="s">
        <v>2</v>
      </c>
      <c r="BZ112" t="s">
        <v>2</v>
      </c>
      <c r="CA112" t="s">
        <v>2</v>
      </c>
      <c r="CB112" t="s">
        <v>2</v>
      </c>
      <c r="CC112" t="s">
        <v>2</v>
      </c>
      <c r="CD112" t="s">
        <v>2</v>
      </c>
      <c r="CE112" t="s">
        <v>2</v>
      </c>
      <c r="CF112" t="s">
        <v>2</v>
      </c>
      <c r="CG112" t="s">
        <v>2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351</v>
      </c>
      <c r="CQ112" t="s">
        <v>4</v>
      </c>
      <c r="CR112" t="s">
        <v>4</v>
      </c>
      <c r="CS112" t="s">
        <v>4</v>
      </c>
      <c r="CT112" t="s">
        <v>4</v>
      </c>
      <c r="CU112" t="s">
        <v>796</v>
      </c>
      <c r="CV112" t="s">
        <v>796</v>
      </c>
      <c r="CW112" t="s">
        <v>796</v>
      </c>
      <c r="CX112" t="s">
        <v>796</v>
      </c>
      <c r="CY112" t="s">
        <v>796</v>
      </c>
      <c r="CZ112" t="s">
        <v>796</v>
      </c>
      <c r="DA112" t="s">
        <v>796</v>
      </c>
      <c r="DB112" t="s">
        <v>796</v>
      </c>
      <c r="DC112" t="s">
        <v>796</v>
      </c>
      <c r="DD112" t="s">
        <v>796</v>
      </c>
      <c r="DE112" t="s">
        <v>796</v>
      </c>
      <c r="DF112" t="s">
        <v>796</v>
      </c>
      <c r="DG112" t="s">
        <v>796</v>
      </c>
      <c r="DH112" t="s">
        <v>796</v>
      </c>
      <c r="DI112" t="s">
        <v>796</v>
      </c>
      <c r="DJ112" t="s">
        <v>796</v>
      </c>
      <c r="DK112" t="s">
        <v>796</v>
      </c>
      <c r="DL112" t="s">
        <v>796</v>
      </c>
      <c r="DM112" t="s">
        <v>796</v>
      </c>
      <c r="DN112" t="s">
        <v>796</v>
      </c>
      <c r="DO112" t="s">
        <v>796</v>
      </c>
      <c r="DP112" t="s">
        <v>796</v>
      </c>
      <c r="DQ112" t="s">
        <v>796</v>
      </c>
      <c r="DR112" t="s">
        <v>796</v>
      </c>
      <c r="DS112" t="s">
        <v>796</v>
      </c>
      <c r="DT112" t="s">
        <v>796</v>
      </c>
      <c r="DU112" t="s">
        <v>796</v>
      </c>
      <c r="DV112" t="s">
        <v>796</v>
      </c>
      <c r="DW112" t="s">
        <v>796</v>
      </c>
      <c r="DX112" t="s">
        <v>796</v>
      </c>
      <c r="DY112" t="s">
        <v>796</v>
      </c>
      <c r="DZ112" t="s">
        <v>796</v>
      </c>
      <c r="EA112" t="s">
        <v>796</v>
      </c>
      <c r="EB112" t="s">
        <v>796</v>
      </c>
      <c r="EC112" t="s">
        <v>796</v>
      </c>
      <c r="ED112" t="s">
        <v>796</v>
      </c>
      <c r="EE112" t="s">
        <v>796</v>
      </c>
      <c r="EF112" t="s">
        <v>796</v>
      </c>
      <c r="EG112" t="s">
        <v>796</v>
      </c>
      <c r="EH112" t="s">
        <v>796</v>
      </c>
      <c r="EI112" t="s">
        <v>796</v>
      </c>
      <c r="EJ112" t="s">
        <v>796</v>
      </c>
      <c r="EK112" t="s">
        <v>796</v>
      </c>
      <c r="EL112" t="s">
        <v>796</v>
      </c>
      <c r="EM112" t="s">
        <v>796</v>
      </c>
      <c r="EN112" t="s">
        <v>796</v>
      </c>
      <c r="EO112" t="s">
        <v>796</v>
      </c>
      <c r="EP112" t="s">
        <v>796</v>
      </c>
      <c r="EQ112" t="s">
        <v>796</v>
      </c>
      <c r="ER112" t="s">
        <v>796</v>
      </c>
      <c r="ES112" t="s">
        <v>796</v>
      </c>
      <c r="ET112" t="s">
        <v>796</v>
      </c>
      <c r="EU112" t="s">
        <v>796</v>
      </c>
      <c r="EV112" t="s">
        <v>796</v>
      </c>
      <c r="EW112" t="s">
        <v>796</v>
      </c>
      <c r="EX112" t="s">
        <v>796</v>
      </c>
      <c r="EY112" t="s">
        <v>796</v>
      </c>
      <c r="EZ112" t="s">
        <v>796</v>
      </c>
      <c r="FA112" t="s">
        <v>796</v>
      </c>
      <c r="FB112" t="s">
        <v>796</v>
      </c>
      <c r="FC112" t="s">
        <v>796</v>
      </c>
      <c r="FD112" t="s">
        <v>796</v>
      </c>
      <c r="FE112" t="s">
        <v>796</v>
      </c>
      <c r="FF112" t="s">
        <v>796</v>
      </c>
      <c r="FG112" t="s">
        <v>796</v>
      </c>
      <c r="FH112" t="s">
        <v>796</v>
      </c>
      <c r="FI112" t="s">
        <v>796</v>
      </c>
      <c r="FJ112" t="s">
        <v>796</v>
      </c>
      <c r="FK112" t="s">
        <v>796</v>
      </c>
      <c r="FL112" t="s">
        <v>796</v>
      </c>
      <c r="FM112" t="s">
        <v>796</v>
      </c>
      <c r="FN112" t="s">
        <v>796</v>
      </c>
      <c r="FO112" t="s">
        <v>796</v>
      </c>
      <c r="FP112" t="s">
        <v>796</v>
      </c>
      <c r="FQ112" t="s">
        <v>796</v>
      </c>
      <c r="FR112" t="s">
        <v>796</v>
      </c>
      <c r="FS112" t="s">
        <v>796</v>
      </c>
      <c r="FT112" t="s">
        <v>796</v>
      </c>
      <c r="FU112" t="s">
        <v>796</v>
      </c>
      <c r="FV112" t="s">
        <v>796</v>
      </c>
      <c r="FW112" t="s">
        <v>796</v>
      </c>
      <c r="FX112" t="s">
        <v>796</v>
      </c>
      <c r="FY112" t="s">
        <v>796</v>
      </c>
      <c r="FZ112" t="s">
        <v>796</v>
      </c>
      <c r="GA112" t="s">
        <v>796</v>
      </c>
      <c r="GB112" t="s">
        <v>796</v>
      </c>
      <c r="GC112" t="s">
        <v>796</v>
      </c>
      <c r="GD112" t="s">
        <v>796</v>
      </c>
      <c r="GE112" t="s">
        <v>796</v>
      </c>
      <c r="GF112" t="s">
        <v>796</v>
      </c>
      <c r="GG112" t="s">
        <v>796</v>
      </c>
      <c r="GH112" t="s">
        <v>796</v>
      </c>
      <c r="GI112" t="s">
        <v>796</v>
      </c>
      <c r="GJ112" t="s">
        <v>796</v>
      </c>
      <c r="GK112" t="s">
        <v>796</v>
      </c>
      <c r="GL112" t="s">
        <v>796</v>
      </c>
      <c r="GM112" t="s">
        <v>796</v>
      </c>
      <c r="GN112" t="s">
        <v>796</v>
      </c>
      <c r="GO112" t="s">
        <v>796</v>
      </c>
      <c r="GP112" t="s">
        <v>796</v>
      </c>
      <c r="GQ112" t="s">
        <v>796</v>
      </c>
      <c r="GR112" t="s">
        <v>796</v>
      </c>
      <c r="GS112" t="s">
        <v>796</v>
      </c>
      <c r="GT112" t="s">
        <v>796</v>
      </c>
      <c r="GU112" t="s">
        <v>796</v>
      </c>
      <c r="GV112" t="s">
        <v>796</v>
      </c>
      <c r="GW112" t="s">
        <v>796</v>
      </c>
      <c r="GX112" t="s">
        <v>796</v>
      </c>
      <c r="GY112" t="s">
        <v>796</v>
      </c>
      <c r="GZ112" t="s">
        <v>796</v>
      </c>
      <c r="HA112" t="s">
        <v>796</v>
      </c>
      <c r="HB112" t="s">
        <v>796</v>
      </c>
      <c r="HC112" t="s">
        <v>796</v>
      </c>
      <c r="HD112" t="s">
        <v>796</v>
      </c>
      <c r="HE112" t="s">
        <v>796</v>
      </c>
      <c r="HF112" t="s">
        <v>796</v>
      </c>
      <c r="HG112" t="s">
        <v>796</v>
      </c>
      <c r="HH112" t="s">
        <v>796</v>
      </c>
      <c r="HI112" t="s">
        <v>796</v>
      </c>
      <c r="HJ112" t="s">
        <v>796</v>
      </c>
      <c r="HK112" t="s">
        <v>796</v>
      </c>
      <c r="HL112" t="s">
        <v>796</v>
      </c>
      <c r="HM112" t="s">
        <v>796</v>
      </c>
      <c r="HN112" t="s">
        <v>796</v>
      </c>
      <c r="HO112" t="s">
        <v>796</v>
      </c>
      <c r="HP112" t="s">
        <v>796</v>
      </c>
      <c r="HQ112" t="s">
        <v>796</v>
      </c>
      <c r="HR112" t="s">
        <v>796</v>
      </c>
      <c r="HS112" t="s">
        <v>796</v>
      </c>
      <c r="HT112" t="s">
        <v>796</v>
      </c>
      <c r="HU112" t="s">
        <v>796</v>
      </c>
      <c r="HV112" t="s">
        <v>796</v>
      </c>
      <c r="HW112" t="s">
        <v>796</v>
      </c>
      <c r="HX112" t="s">
        <v>796</v>
      </c>
      <c r="HY112" t="s">
        <v>796</v>
      </c>
      <c r="HZ112" t="s">
        <v>796</v>
      </c>
      <c r="IA112" t="s">
        <v>796</v>
      </c>
      <c r="IB112" t="s">
        <v>796</v>
      </c>
      <c r="IC112" t="s">
        <v>796</v>
      </c>
      <c r="ID112" t="s">
        <v>796</v>
      </c>
      <c r="IE112" t="s">
        <v>796</v>
      </c>
      <c r="IF112" t="s">
        <v>796</v>
      </c>
      <c r="IG112" t="s">
        <v>796</v>
      </c>
      <c r="IH112" t="s">
        <v>796</v>
      </c>
      <c r="II112" t="s">
        <v>796</v>
      </c>
      <c r="IJ112" t="s">
        <v>796</v>
      </c>
      <c r="IK112" t="s">
        <v>796</v>
      </c>
      <c r="IL112" t="s">
        <v>796</v>
      </c>
      <c r="IM112" t="s">
        <v>796</v>
      </c>
      <c r="IN112" t="s">
        <v>796</v>
      </c>
      <c r="IO112" t="s">
        <v>796</v>
      </c>
      <c r="IP112" t="s">
        <v>796</v>
      </c>
      <c r="IQ112" t="s">
        <v>796</v>
      </c>
      <c r="IR112" t="s">
        <v>796</v>
      </c>
      <c r="IS112" t="s">
        <v>796</v>
      </c>
      <c r="IT112" t="s">
        <v>796</v>
      </c>
      <c r="IU112" t="s">
        <v>796</v>
      </c>
      <c r="IV112" t="s">
        <v>796</v>
      </c>
      <c r="IW112" t="s">
        <v>796</v>
      </c>
      <c r="IX112" t="s">
        <v>796</v>
      </c>
      <c r="IY112" t="s">
        <v>796</v>
      </c>
      <c r="IZ112" t="s">
        <v>796</v>
      </c>
      <c r="JA112" t="s">
        <v>796</v>
      </c>
      <c r="JB112" t="s">
        <v>796</v>
      </c>
      <c r="JC112" t="s">
        <v>796</v>
      </c>
      <c r="JD112" t="s">
        <v>796</v>
      </c>
      <c r="JE112" t="s">
        <v>796</v>
      </c>
      <c r="JF112" t="s">
        <v>796</v>
      </c>
      <c r="JG112" t="s">
        <v>796</v>
      </c>
      <c r="JH112" t="s">
        <v>796</v>
      </c>
      <c r="JI112" t="s">
        <v>796</v>
      </c>
      <c r="JJ112" t="s">
        <v>796</v>
      </c>
      <c r="JK112" t="s">
        <v>796</v>
      </c>
      <c r="JL112" t="s">
        <v>796</v>
      </c>
      <c r="JM112" t="s">
        <v>796</v>
      </c>
      <c r="JN112" t="s">
        <v>796</v>
      </c>
      <c r="JO112" t="s">
        <v>796</v>
      </c>
      <c r="JP112" t="s">
        <v>796</v>
      </c>
      <c r="JQ112" t="s">
        <v>796</v>
      </c>
      <c r="JR112" t="s">
        <v>796</v>
      </c>
      <c r="JS112" t="s">
        <v>796</v>
      </c>
      <c r="JT112" t="s">
        <v>796</v>
      </c>
      <c r="JU112" t="s">
        <v>796</v>
      </c>
      <c r="JV112" t="s">
        <v>796</v>
      </c>
      <c r="JW112" t="s">
        <v>796</v>
      </c>
      <c r="JX112" t="s">
        <v>796</v>
      </c>
      <c r="JY112" t="s">
        <v>796</v>
      </c>
      <c r="JZ112" t="s">
        <v>796</v>
      </c>
      <c r="KA112" t="s">
        <v>796</v>
      </c>
      <c r="KB112" t="s">
        <v>796</v>
      </c>
      <c r="KC112" t="s">
        <v>796</v>
      </c>
      <c r="KD112" t="s">
        <v>796</v>
      </c>
      <c r="KE112" t="s">
        <v>796</v>
      </c>
      <c r="KF112" t="s">
        <v>796</v>
      </c>
    </row>
    <row r="113" spans="1:292" x14ac:dyDescent="0.2">
      <c r="A113" t="s">
        <v>404</v>
      </c>
      <c r="B113" t="s">
        <v>61</v>
      </c>
      <c r="C113" t="s">
        <v>4</v>
      </c>
      <c r="D113" t="s">
        <v>19</v>
      </c>
      <c r="E113" s="30">
        <v>50</v>
      </c>
      <c r="F113" t="s">
        <v>9</v>
      </c>
      <c r="G113" t="s">
        <v>10</v>
      </c>
      <c r="H113" t="s">
        <v>40</v>
      </c>
      <c r="I113" t="s">
        <v>57</v>
      </c>
      <c r="J113" t="s">
        <v>4</v>
      </c>
      <c r="K113" t="s">
        <v>4</v>
      </c>
      <c r="L113" t="s">
        <v>4</v>
      </c>
      <c r="M113" t="s">
        <v>5</v>
      </c>
      <c r="N113" t="s">
        <v>5</v>
      </c>
      <c r="O113" t="s">
        <v>4</v>
      </c>
      <c r="P113" t="s">
        <v>4</v>
      </c>
      <c r="Q113" t="s">
        <v>4</v>
      </c>
      <c r="R113" t="s">
        <v>5</v>
      </c>
      <c r="S113" t="s">
        <v>4</v>
      </c>
      <c r="T113" t="s">
        <v>3</v>
      </c>
      <c r="U113" t="s">
        <v>4</v>
      </c>
      <c r="V113" t="s">
        <v>5</v>
      </c>
      <c r="W113" t="s">
        <v>17</v>
      </c>
      <c r="X113" t="s">
        <v>2</v>
      </c>
      <c r="Y113" t="s">
        <v>5</v>
      </c>
      <c r="Z113" t="s">
        <v>6</v>
      </c>
      <c r="AA113" t="s">
        <v>4</v>
      </c>
      <c r="AB113" t="s">
        <v>4</v>
      </c>
      <c r="AC113" t="s">
        <v>5</v>
      </c>
      <c r="AD113" t="s">
        <v>5</v>
      </c>
      <c r="AE113" t="s">
        <v>4</v>
      </c>
      <c r="AF113" t="s">
        <v>4</v>
      </c>
      <c r="AG113" t="s">
        <v>4</v>
      </c>
      <c r="AH113" t="s">
        <v>5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4</v>
      </c>
      <c r="AO113" t="s">
        <v>4</v>
      </c>
      <c r="AP113" t="s">
        <v>4</v>
      </c>
      <c r="AQ113" t="s">
        <v>4</v>
      </c>
      <c r="AR113" t="s">
        <v>5</v>
      </c>
      <c r="AS113" t="s">
        <v>12</v>
      </c>
      <c r="AT113" t="s">
        <v>13</v>
      </c>
      <c r="AU113" t="s">
        <v>59</v>
      </c>
      <c r="AV113" t="s">
        <v>2</v>
      </c>
      <c r="AW113" t="s">
        <v>2</v>
      </c>
      <c r="AX113" t="s">
        <v>2</v>
      </c>
      <c r="AY113" t="s">
        <v>2</v>
      </c>
      <c r="AZ113" t="s">
        <v>2</v>
      </c>
      <c r="BA113" t="s">
        <v>2</v>
      </c>
      <c r="BB113" t="s">
        <v>2</v>
      </c>
      <c r="BC113" t="s">
        <v>2</v>
      </c>
      <c r="BD113" t="s">
        <v>2</v>
      </c>
      <c r="BE113" t="s">
        <v>2</v>
      </c>
      <c r="BF113" t="s">
        <v>2</v>
      </c>
      <c r="BG113" t="s">
        <v>2</v>
      </c>
      <c r="BH113" t="s">
        <v>2</v>
      </c>
      <c r="BI113" t="s">
        <v>2</v>
      </c>
      <c r="BJ113" t="s">
        <v>2</v>
      </c>
      <c r="BK113" t="s">
        <v>2</v>
      </c>
      <c r="BL113" t="s">
        <v>2</v>
      </c>
      <c r="BM113" t="s">
        <v>2</v>
      </c>
      <c r="BN113" t="s">
        <v>2</v>
      </c>
      <c r="BO113" t="s">
        <v>2</v>
      </c>
      <c r="BP113" t="s">
        <v>2</v>
      </c>
      <c r="BQ113" t="s">
        <v>2</v>
      </c>
      <c r="BR113" t="s">
        <v>2</v>
      </c>
      <c r="BS113" t="s">
        <v>2</v>
      </c>
      <c r="BT113" t="s">
        <v>2</v>
      </c>
      <c r="BU113" t="s">
        <v>2</v>
      </c>
      <c r="BV113" t="s">
        <v>2</v>
      </c>
      <c r="BW113" t="s">
        <v>2</v>
      </c>
      <c r="BX113" t="s">
        <v>2</v>
      </c>
      <c r="BY113" t="s">
        <v>2</v>
      </c>
      <c r="BZ113" t="s">
        <v>2</v>
      </c>
      <c r="CA113" t="s">
        <v>2</v>
      </c>
      <c r="CB113" t="s">
        <v>2</v>
      </c>
      <c r="CC113" t="s">
        <v>2</v>
      </c>
      <c r="CD113" t="s">
        <v>2</v>
      </c>
      <c r="CE113" t="s">
        <v>2</v>
      </c>
      <c r="CF113" t="s">
        <v>2</v>
      </c>
      <c r="CG113" t="s">
        <v>2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351</v>
      </c>
      <c r="CQ113" t="s">
        <v>4</v>
      </c>
      <c r="CR113" t="s">
        <v>4</v>
      </c>
      <c r="CS113" t="s">
        <v>4</v>
      </c>
      <c r="CT113" t="s">
        <v>4</v>
      </c>
      <c r="CU113" t="s">
        <v>61</v>
      </c>
      <c r="CV113" t="s">
        <v>4</v>
      </c>
      <c r="CW113" s="30">
        <v>52</v>
      </c>
      <c r="CX113" t="s">
        <v>9</v>
      </c>
      <c r="CY113" t="s">
        <v>4</v>
      </c>
      <c r="CZ113" t="s">
        <v>4</v>
      </c>
      <c r="DA113" t="s">
        <v>4</v>
      </c>
      <c r="DB113" t="s">
        <v>5</v>
      </c>
      <c r="DC113" t="s">
        <v>4</v>
      </c>
      <c r="DD113" t="s">
        <v>4</v>
      </c>
      <c r="DE113" t="s">
        <v>4</v>
      </c>
      <c r="DF113" t="s">
        <v>4</v>
      </c>
      <c r="DG113" t="s">
        <v>5</v>
      </c>
      <c r="DH113" t="s">
        <v>4</v>
      </c>
      <c r="DI113" t="s">
        <v>67</v>
      </c>
      <c r="DJ113" t="s">
        <v>4</v>
      </c>
      <c r="DK113" t="s">
        <v>5</v>
      </c>
      <c r="DL113" t="s">
        <v>17</v>
      </c>
      <c r="DM113" t="s">
        <v>2</v>
      </c>
      <c r="DN113" t="s">
        <v>5</v>
      </c>
      <c r="DO113" t="s">
        <v>523</v>
      </c>
      <c r="DP113" t="s">
        <v>4</v>
      </c>
      <c r="DQ113" t="s">
        <v>4</v>
      </c>
      <c r="DR113" t="s">
        <v>5</v>
      </c>
      <c r="DS113" t="s">
        <v>5</v>
      </c>
      <c r="DT113" t="s">
        <v>4</v>
      </c>
      <c r="DU113" t="s">
        <v>4</v>
      </c>
      <c r="DV113" t="s">
        <v>4</v>
      </c>
      <c r="DW113" t="s">
        <v>5</v>
      </c>
      <c r="DX113" t="s">
        <v>4</v>
      </c>
      <c r="DY113" t="s">
        <v>4</v>
      </c>
      <c r="DZ113" t="s">
        <v>4</v>
      </c>
      <c r="EA113" t="s">
        <v>4</v>
      </c>
      <c r="EB113" t="s">
        <v>4</v>
      </c>
      <c r="EC113" t="s">
        <v>4</v>
      </c>
      <c r="ED113" t="s">
        <v>4</v>
      </c>
      <c r="EE113" t="s">
        <v>4</v>
      </c>
      <c r="EF113" t="s">
        <v>5</v>
      </c>
      <c r="EG113" t="s">
        <v>4</v>
      </c>
      <c r="EH113" t="s">
        <v>58</v>
      </c>
      <c r="EI113" t="s">
        <v>62</v>
      </c>
      <c r="EJ113" t="s">
        <v>59</v>
      </c>
      <c r="EK113" t="s">
        <v>2</v>
      </c>
      <c r="EL113" t="s">
        <v>2</v>
      </c>
      <c r="EM113" t="s">
        <v>2</v>
      </c>
      <c r="EN113" t="s">
        <v>2</v>
      </c>
      <c r="EO113" t="s">
        <v>2</v>
      </c>
      <c r="EP113" t="s">
        <v>2</v>
      </c>
      <c r="EQ113" t="s">
        <v>2</v>
      </c>
      <c r="ER113" t="s">
        <v>2</v>
      </c>
      <c r="ES113" t="s">
        <v>2</v>
      </c>
      <c r="ET113" t="s">
        <v>2</v>
      </c>
      <c r="EU113" t="s">
        <v>2</v>
      </c>
      <c r="EV113" t="s">
        <v>2</v>
      </c>
      <c r="EW113" t="s">
        <v>2</v>
      </c>
      <c r="EX113" t="s">
        <v>2</v>
      </c>
      <c r="EY113" t="s">
        <v>2</v>
      </c>
      <c r="EZ113" t="s">
        <v>2</v>
      </c>
      <c r="FA113" t="s">
        <v>2</v>
      </c>
      <c r="FB113" t="s">
        <v>2</v>
      </c>
      <c r="FC113" t="s">
        <v>2</v>
      </c>
      <c r="FD113" t="s">
        <v>2</v>
      </c>
      <c r="FE113" t="s">
        <v>2</v>
      </c>
      <c r="FF113" t="s">
        <v>2</v>
      </c>
      <c r="FG113" t="s">
        <v>2</v>
      </c>
      <c r="FH113" t="s">
        <v>2</v>
      </c>
      <c r="FI113" t="s">
        <v>2</v>
      </c>
      <c r="FJ113" t="s">
        <v>2</v>
      </c>
      <c r="FK113" t="s">
        <v>2</v>
      </c>
      <c r="FL113" t="s">
        <v>2</v>
      </c>
      <c r="FM113" t="s">
        <v>2</v>
      </c>
      <c r="FN113" t="s">
        <v>2</v>
      </c>
      <c r="FO113" t="s">
        <v>2</v>
      </c>
      <c r="FP113" t="s">
        <v>2</v>
      </c>
      <c r="FQ113" t="s">
        <v>2</v>
      </c>
      <c r="FR113" t="s">
        <v>2</v>
      </c>
      <c r="FS113" t="s">
        <v>2</v>
      </c>
      <c r="FT113" t="s">
        <v>2</v>
      </c>
      <c r="FU113" t="s">
        <v>2</v>
      </c>
      <c r="FV113" t="s">
        <v>2</v>
      </c>
      <c r="FW113" t="s">
        <v>2</v>
      </c>
      <c r="FX113" t="s">
        <v>2</v>
      </c>
      <c r="FY113" t="s">
        <v>2</v>
      </c>
      <c r="FZ113" t="s">
        <v>2</v>
      </c>
      <c r="GA113" t="s">
        <v>2</v>
      </c>
      <c r="GB113" t="s">
        <v>2</v>
      </c>
      <c r="GC113" t="s">
        <v>2</v>
      </c>
      <c r="GD113" t="s">
        <v>2</v>
      </c>
      <c r="GE113" t="s">
        <v>2</v>
      </c>
      <c r="GF113" t="s">
        <v>2</v>
      </c>
      <c r="GG113" t="s">
        <v>2</v>
      </c>
      <c r="GH113" t="s">
        <v>2</v>
      </c>
      <c r="GI113" t="s">
        <v>2</v>
      </c>
      <c r="GJ113" t="s">
        <v>2</v>
      </c>
      <c r="GK113" t="s">
        <v>2</v>
      </c>
      <c r="GL113" t="s">
        <v>2</v>
      </c>
      <c r="GM113" t="s">
        <v>2</v>
      </c>
      <c r="GN113" t="s">
        <v>796</v>
      </c>
      <c r="GO113" t="s">
        <v>796</v>
      </c>
      <c r="GP113" t="s">
        <v>796</v>
      </c>
      <c r="GQ113" t="s">
        <v>796</v>
      </c>
      <c r="GR113" t="s">
        <v>796</v>
      </c>
      <c r="GS113" t="s">
        <v>796</v>
      </c>
      <c r="GT113" t="s">
        <v>796</v>
      </c>
      <c r="GU113" t="s">
        <v>796</v>
      </c>
      <c r="GV113" t="s">
        <v>796</v>
      </c>
      <c r="GW113" t="s">
        <v>796</v>
      </c>
      <c r="GX113" t="s">
        <v>796</v>
      </c>
      <c r="GY113" t="s">
        <v>796</v>
      </c>
      <c r="GZ113" t="s">
        <v>796</v>
      </c>
      <c r="HA113" t="s">
        <v>796</v>
      </c>
      <c r="HB113" t="s">
        <v>796</v>
      </c>
      <c r="HC113" t="s">
        <v>796</v>
      </c>
      <c r="HD113" t="s">
        <v>796</v>
      </c>
      <c r="HE113" t="s">
        <v>796</v>
      </c>
      <c r="HF113" t="s">
        <v>796</v>
      </c>
      <c r="HG113" t="s">
        <v>796</v>
      </c>
      <c r="HH113" t="s">
        <v>796</v>
      </c>
      <c r="HI113" t="s">
        <v>796</v>
      </c>
      <c r="HJ113" t="s">
        <v>796</v>
      </c>
      <c r="HK113" t="s">
        <v>796</v>
      </c>
      <c r="HL113" t="s">
        <v>796</v>
      </c>
      <c r="HM113" t="s">
        <v>796</v>
      </c>
      <c r="HN113" t="s">
        <v>796</v>
      </c>
      <c r="HO113" t="s">
        <v>796</v>
      </c>
      <c r="HP113" t="s">
        <v>796</v>
      </c>
      <c r="HQ113" t="s">
        <v>796</v>
      </c>
      <c r="HR113" t="s">
        <v>796</v>
      </c>
      <c r="HS113" t="s">
        <v>796</v>
      </c>
      <c r="HT113" t="s">
        <v>796</v>
      </c>
      <c r="HU113" t="s">
        <v>796</v>
      </c>
      <c r="HV113" t="s">
        <v>796</v>
      </c>
      <c r="HW113" t="s">
        <v>796</v>
      </c>
      <c r="HX113" t="s">
        <v>796</v>
      </c>
      <c r="HY113" t="s">
        <v>796</v>
      </c>
      <c r="HZ113" t="s">
        <v>796</v>
      </c>
      <c r="IA113" t="s">
        <v>796</v>
      </c>
      <c r="IB113" t="s">
        <v>796</v>
      </c>
      <c r="IC113" t="s">
        <v>796</v>
      </c>
      <c r="ID113" t="s">
        <v>796</v>
      </c>
      <c r="IE113" t="s">
        <v>796</v>
      </c>
      <c r="IF113" t="s">
        <v>796</v>
      </c>
      <c r="IG113" t="s">
        <v>796</v>
      </c>
      <c r="IH113" t="s">
        <v>796</v>
      </c>
      <c r="II113" t="s">
        <v>796</v>
      </c>
      <c r="IJ113" t="s">
        <v>796</v>
      </c>
      <c r="IK113" t="s">
        <v>796</v>
      </c>
      <c r="IL113" t="s">
        <v>796</v>
      </c>
      <c r="IM113" t="s">
        <v>796</v>
      </c>
      <c r="IN113" t="s">
        <v>796</v>
      </c>
      <c r="IO113" t="s">
        <v>796</v>
      </c>
      <c r="IP113" t="s">
        <v>796</v>
      </c>
      <c r="IQ113" t="s">
        <v>796</v>
      </c>
      <c r="IR113" t="s">
        <v>796</v>
      </c>
      <c r="IS113" t="s">
        <v>796</v>
      </c>
      <c r="IT113" t="s">
        <v>796</v>
      </c>
      <c r="IU113" t="s">
        <v>796</v>
      </c>
      <c r="IV113" t="s">
        <v>796</v>
      </c>
      <c r="IW113" t="s">
        <v>796</v>
      </c>
      <c r="IX113" t="s">
        <v>796</v>
      </c>
      <c r="IY113" t="s">
        <v>796</v>
      </c>
      <c r="IZ113" t="s">
        <v>796</v>
      </c>
      <c r="JA113" t="s">
        <v>796</v>
      </c>
      <c r="JB113" t="s">
        <v>796</v>
      </c>
      <c r="JC113" t="s">
        <v>796</v>
      </c>
      <c r="JD113" t="s">
        <v>796</v>
      </c>
      <c r="JE113" t="s">
        <v>796</v>
      </c>
      <c r="JF113" t="s">
        <v>796</v>
      </c>
      <c r="JG113" t="s">
        <v>796</v>
      </c>
      <c r="JH113" t="s">
        <v>796</v>
      </c>
      <c r="JI113" t="s">
        <v>796</v>
      </c>
      <c r="JJ113" t="s">
        <v>796</v>
      </c>
      <c r="JK113" t="s">
        <v>796</v>
      </c>
      <c r="JL113" t="s">
        <v>796</v>
      </c>
      <c r="JM113" t="s">
        <v>796</v>
      </c>
      <c r="JN113" t="s">
        <v>796</v>
      </c>
      <c r="JO113" t="s">
        <v>796</v>
      </c>
      <c r="JP113" t="s">
        <v>796</v>
      </c>
      <c r="JQ113" t="s">
        <v>796</v>
      </c>
      <c r="JR113" t="s">
        <v>796</v>
      </c>
      <c r="JS113" t="s">
        <v>796</v>
      </c>
      <c r="JT113" t="s">
        <v>796</v>
      </c>
      <c r="JU113" t="s">
        <v>796</v>
      </c>
      <c r="JV113" t="s">
        <v>796</v>
      </c>
      <c r="JW113" t="s">
        <v>796</v>
      </c>
      <c r="JX113" t="s">
        <v>796</v>
      </c>
      <c r="JY113" t="s">
        <v>796</v>
      </c>
      <c r="JZ113" t="s">
        <v>796</v>
      </c>
      <c r="KA113" t="s">
        <v>796</v>
      </c>
      <c r="KB113" t="s">
        <v>796</v>
      </c>
      <c r="KC113" t="s">
        <v>796</v>
      </c>
      <c r="KD113" t="s">
        <v>796</v>
      </c>
      <c r="KE113" t="s">
        <v>796</v>
      </c>
      <c r="KF113" t="s">
        <v>796</v>
      </c>
    </row>
    <row r="114" spans="1:292" x14ac:dyDescent="0.2">
      <c r="A114" t="s">
        <v>411</v>
      </c>
      <c r="B114" t="s">
        <v>61</v>
      </c>
      <c r="C114" t="s">
        <v>4</v>
      </c>
      <c r="D114" t="s">
        <v>8</v>
      </c>
      <c r="E114" s="30">
        <v>30</v>
      </c>
      <c r="F114" t="s">
        <v>91</v>
      </c>
      <c r="G114" t="s">
        <v>45</v>
      </c>
      <c r="H114" t="s">
        <v>22</v>
      </c>
      <c r="I114" t="s">
        <v>23</v>
      </c>
      <c r="J114" t="s">
        <v>5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5</v>
      </c>
      <c r="S114" t="s">
        <v>4</v>
      </c>
      <c r="T114" t="s">
        <v>3</v>
      </c>
      <c r="U114" t="s">
        <v>4</v>
      </c>
      <c r="V114" t="s">
        <v>5</v>
      </c>
      <c r="W114" t="s">
        <v>26</v>
      </c>
      <c r="X114" t="s">
        <v>54</v>
      </c>
      <c r="Y114" t="s">
        <v>5</v>
      </c>
      <c r="Z114" t="s">
        <v>18</v>
      </c>
      <c r="AA114" t="s">
        <v>4</v>
      </c>
      <c r="AB114" t="s">
        <v>4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5</v>
      </c>
      <c r="AI114" t="s">
        <v>4</v>
      </c>
      <c r="AJ114" t="s">
        <v>4</v>
      </c>
      <c r="AK114" t="s">
        <v>4</v>
      </c>
      <c r="AL114" t="s">
        <v>5</v>
      </c>
      <c r="AM114" t="s">
        <v>4</v>
      </c>
      <c r="AN114" t="s">
        <v>4</v>
      </c>
      <c r="AO114" t="s">
        <v>4</v>
      </c>
      <c r="AP114" t="s">
        <v>4</v>
      </c>
      <c r="AQ114" t="s">
        <v>4</v>
      </c>
      <c r="AR114" t="s">
        <v>5</v>
      </c>
      <c r="AS114" t="s">
        <v>2</v>
      </c>
      <c r="AT114" t="s">
        <v>2</v>
      </c>
      <c r="AU114" t="s">
        <v>2</v>
      </c>
      <c r="AV114" t="s">
        <v>2</v>
      </c>
      <c r="AW114" t="s">
        <v>2</v>
      </c>
      <c r="AX114" t="s">
        <v>2</v>
      </c>
      <c r="AY114" t="s">
        <v>2</v>
      </c>
      <c r="AZ114" t="s">
        <v>2</v>
      </c>
      <c r="BA114" t="s">
        <v>2</v>
      </c>
      <c r="BB114" t="s">
        <v>2</v>
      </c>
      <c r="BC114" t="s">
        <v>2</v>
      </c>
      <c r="BD114" t="s">
        <v>2</v>
      </c>
      <c r="BE114" t="s">
        <v>2</v>
      </c>
      <c r="BF114" t="s">
        <v>2</v>
      </c>
      <c r="BG114" t="s">
        <v>2</v>
      </c>
      <c r="BH114" t="s">
        <v>2</v>
      </c>
      <c r="BI114" t="s">
        <v>2</v>
      </c>
      <c r="BJ114" t="s">
        <v>2</v>
      </c>
      <c r="BK114" t="s">
        <v>2</v>
      </c>
      <c r="BL114" t="s">
        <v>2</v>
      </c>
      <c r="BM114" t="s">
        <v>2</v>
      </c>
      <c r="BN114" t="s">
        <v>2</v>
      </c>
      <c r="BO114" t="s">
        <v>2</v>
      </c>
      <c r="BP114" t="s">
        <v>46</v>
      </c>
      <c r="BQ114" t="s">
        <v>2</v>
      </c>
      <c r="BR114" t="s">
        <v>2</v>
      </c>
      <c r="BS114" t="s">
        <v>2</v>
      </c>
      <c r="BT114" t="s">
        <v>2</v>
      </c>
      <c r="BU114" t="s">
        <v>2</v>
      </c>
      <c r="BV114" t="s">
        <v>2</v>
      </c>
      <c r="BW114" t="s">
        <v>2</v>
      </c>
      <c r="BX114" t="s">
        <v>2</v>
      </c>
      <c r="BY114" t="s">
        <v>2</v>
      </c>
      <c r="BZ114" t="s">
        <v>2</v>
      </c>
      <c r="CA114" t="s">
        <v>2</v>
      </c>
      <c r="CB114" t="s">
        <v>2</v>
      </c>
      <c r="CC114" t="s">
        <v>2</v>
      </c>
      <c r="CD114" t="s">
        <v>2</v>
      </c>
      <c r="CE114" t="s">
        <v>2</v>
      </c>
      <c r="CF114" t="s">
        <v>2</v>
      </c>
      <c r="CG114" t="s">
        <v>2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61</v>
      </c>
      <c r="CV114" t="s">
        <v>4</v>
      </c>
      <c r="CW114" t="s">
        <v>2</v>
      </c>
      <c r="CX114" t="s">
        <v>91</v>
      </c>
      <c r="CY114" t="s">
        <v>5</v>
      </c>
      <c r="CZ114" t="s">
        <v>4</v>
      </c>
      <c r="DA114" t="s">
        <v>4</v>
      </c>
      <c r="DB114" t="s">
        <v>4</v>
      </c>
      <c r="DC114" t="s">
        <v>4</v>
      </c>
      <c r="DD114" t="s">
        <v>4</v>
      </c>
      <c r="DE114" t="s">
        <v>4</v>
      </c>
      <c r="DF114" t="s">
        <v>4</v>
      </c>
      <c r="DG114" t="s">
        <v>4</v>
      </c>
      <c r="DH114" t="s">
        <v>4</v>
      </c>
      <c r="DI114" t="s">
        <v>67</v>
      </c>
      <c r="DJ114" t="s">
        <v>4</v>
      </c>
      <c r="DK114" t="s">
        <v>4</v>
      </c>
      <c r="DL114" t="s">
        <v>17</v>
      </c>
      <c r="DM114" t="s">
        <v>27</v>
      </c>
      <c r="DN114" t="s">
        <v>5</v>
      </c>
      <c r="DO114" t="s">
        <v>18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2</v>
      </c>
      <c r="EI114" t="s">
        <v>2</v>
      </c>
      <c r="EJ114" t="s">
        <v>2</v>
      </c>
      <c r="EK114" t="s">
        <v>2</v>
      </c>
      <c r="EL114" t="s">
        <v>2</v>
      </c>
      <c r="EM114" t="s">
        <v>2</v>
      </c>
      <c r="EN114" t="s">
        <v>2</v>
      </c>
      <c r="EO114" t="s">
        <v>2</v>
      </c>
      <c r="EP114" t="s">
        <v>2</v>
      </c>
      <c r="EQ114" t="s">
        <v>2</v>
      </c>
      <c r="ER114" t="s">
        <v>2</v>
      </c>
      <c r="ES114" t="s">
        <v>2</v>
      </c>
      <c r="ET114" t="s">
        <v>2</v>
      </c>
      <c r="EU114" t="s">
        <v>2</v>
      </c>
      <c r="EV114" t="s">
        <v>2</v>
      </c>
      <c r="EW114" t="s">
        <v>2</v>
      </c>
      <c r="EX114" t="s">
        <v>2</v>
      </c>
      <c r="EY114" t="s">
        <v>2</v>
      </c>
      <c r="EZ114" t="s">
        <v>2</v>
      </c>
      <c r="FA114" t="s">
        <v>2</v>
      </c>
      <c r="FB114" t="s">
        <v>2</v>
      </c>
      <c r="FC114" t="s">
        <v>2</v>
      </c>
      <c r="FD114" t="s">
        <v>2</v>
      </c>
      <c r="FE114" t="s">
        <v>46</v>
      </c>
      <c r="FF114" t="s">
        <v>2</v>
      </c>
      <c r="FG114" t="s">
        <v>2</v>
      </c>
      <c r="FH114" t="s">
        <v>2</v>
      </c>
      <c r="FI114" t="s">
        <v>2</v>
      </c>
      <c r="FJ114" t="s">
        <v>2</v>
      </c>
      <c r="FK114" t="s">
        <v>2</v>
      </c>
      <c r="FL114" t="s">
        <v>2</v>
      </c>
      <c r="FM114" t="s">
        <v>2</v>
      </c>
      <c r="FN114" t="s">
        <v>2</v>
      </c>
      <c r="FO114" t="s">
        <v>2</v>
      </c>
      <c r="FP114" t="s">
        <v>2</v>
      </c>
      <c r="FQ114" t="s">
        <v>2</v>
      </c>
      <c r="FR114" t="s">
        <v>2</v>
      </c>
      <c r="FS114" t="s">
        <v>2</v>
      </c>
      <c r="FT114" t="s">
        <v>2</v>
      </c>
      <c r="FU114" t="s">
        <v>2</v>
      </c>
      <c r="FV114" t="s">
        <v>2</v>
      </c>
      <c r="FW114" t="s">
        <v>2</v>
      </c>
      <c r="FX114" t="s">
        <v>2</v>
      </c>
      <c r="FY114" t="s">
        <v>2</v>
      </c>
      <c r="FZ114" t="s">
        <v>2</v>
      </c>
      <c r="GA114" t="s">
        <v>2</v>
      </c>
      <c r="GB114" t="s">
        <v>2</v>
      </c>
      <c r="GC114" t="s">
        <v>2</v>
      </c>
      <c r="GD114" t="s">
        <v>2</v>
      </c>
      <c r="GE114" t="s">
        <v>41</v>
      </c>
      <c r="GF114" t="s">
        <v>2</v>
      </c>
      <c r="GG114" t="s">
        <v>2</v>
      </c>
      <c r="GH114" t="s">
        <v>2</v>
      </c>
      <c r="GI114" t="s">
        <v>2</v>
      </c>
      <c r="GJ114" t="s">
        <v>2</v>
      </c>
      <c r="GK114" t="s">
        <v>2</v>
      </c>
      <c r="GL114" t="s">
        <v>2</v>
      </c>
      <c r="GM114" t="s">
        <v>2</v>
      </c>
      <c r="GN114" t="s">
        <v>796</v>
      </c>
      <c r="GO114" t="s">
        <v>796</v>
      </c>
      <c r="GP114" t="s">
        <v>796</v>
      </c>
      <c r="GQ114" t="s">
        <v>796</v>
      </c>
      <c r="GR114" t="s">
        <v>796</v>
      </c>
      <c r="GS114" t="s">
        <v>796</v>
      </c>
      <c r="GT114" t="s">
        <v>796</v>
      </c>
      <c r="GU114" t="s">
        <v>796</v>
      </c>
      <c r="GV114" t="s">
        <v>796</v>
      </c>
      <c r="GW114" t="s">
        <v>796</v>
      </c>
      <c r="GX114" t="s">
        <v>796</v>
      </c>
      <c r="GY114" t="s">
        <v>796</v>
      </c>
      <c r="GZ114" t="s">
        <v>796</v>
      </c>
      <c r="HA114" t="s">
        <v>796</v>
      </c>
      <c r="HB114" t="s">
        <v>796</v>
      </c>
      <c r="HC114" t="s">
        <v>796</v>
      </c>
      <c r="HD114" t="s">
        <v>796</v>
      </c>
      <c r="HE114" t="s">
        <v>796</v>
      </c>
      <c r="HF114" t="s">
        <v>796</v>
      </c>
      <c r="HG114" t="s">
        <v>796</v>
      </c>
      <c r="HH114" t="s">
        <v>796</v>
      </c>
      <c r="HI114" t="s">
        <v>796</v>
      </c>
      <c r="HJ114" t="s">
        <v>796</v>
      </c>
      <c r="HK114" t="s">
        <v>796</v>
      </c>
      <c r="HL114" t="s">
        <v>796</v>
      </c>
      <c r="HM114" t="s">
        <v>796</v>
      </c>
      <c r="HN114" t="s">
        <v>796</v>
      </c>
      <c r="HO114" t="s">
        <v>796</v>
      </c>
      <c r="HP114" t="s">
        <v>796</v>
      </c>
      <c r="HQ114" t="s">
        <v>796</v>
      </c>
      <c r="HR114" t="s">
        <v>796</v>
      </c>
      <c r="HS114" t="s">
        <v>796</v>
      </c>
      <c r="HT114" t="s">
        <v>796</v>
      </c>
      <c r="HU114" t="s">
        <v>796</v>
      </c>
      <c r="HV114" t="s">
        <v>796</v>
      </c>
      <c r="HW114" t="s">
        <v>796</v>
      </c>
      <c r="HX114" t="s">
        <v>796</v>
      </c>
      <c r="HY114" t="s">
        <v>796</v>
      </c>
      <c r="HZ114" t="s">
        <v>796</v>
      </c>
      <c r="IA114" t="s">
        <v>796</v>
      </c>
      <c r="IB114" t="s">
        <v>796</v>
      </c>
      <c r="IC114" t="s">
        <v>796</v>
      </c>
      <c r="ID114" t="s">
        <v>796</v>
      </c>
      <c r="IE114" t="s">
        <v>796</v>
      </c>
      <c r="IF114" t="s">
        <v>796</v>
      </c>
      <c r="IG114" t="s">
        <v>796</v>
      </c>
      <c r="IH114" t="s">
        <v>796</v>
      </c>
      <c r="II114" t="s">
        <v>796</v>
      </c>
      <c r="IJ114" t="s">
        <v>796</v>
      </c>
      <c r="IK114" t="s">
        <v>796</v>
      </c>
      <c r="IL114" t="s">
        <v>796</v>
      </c>
      <c r="IM114" t="s">
        <v>796</v>
      </c>
      <c r="IN114" t="s">
        <v>796</v>
      </c>
      <c r="IO114" t="s">
        <v>796</v>
      </c>
      <c r="IP114" t="s">
        <v>796</v>
      </c>
      <c r="IQ114" t="s">
        <v>796</v>
      </c>
      <c r="IR114" t="s">
        <v>796</v>
      </c>
      <c r="IS114" t="s">
        <v>796</v>
      </c>
      <c r="IT114" t="s">
        <v>796</v>
      </c>
      <c r="IU114" t="s">
        <v>796</v>
      </c>
      <c r="IV114" t="s">
        <v>796</v>
      </c>
      <c r="IW114" t="s">
        <v>796</v>
      </c>
      <c r="IX114" t="s">
        <v>796</v>
      </c>
      <c r="IY114" t="s">
        <v>796</v>
      </c>
      <c r="IZ114" t="s">
        <v>796</v>
      </c>
      <c r="JA114" t="s">
        <v>796</v>
      </c>
      <c r="JB114" t="s">
        <v>796</v>
      </c>
      <c r="JC114" t="s">
        <v>796</v>
      </c>
      <c r="JD114" t="s">
        <v>796</v>
      </c>
      <c r="JE114" t="s">
        <v>796</v>
      </c>
      <c r="JF114" t="s">
        <v>796</v>
      </c>
      <c r="JG114" t="s">
        <v>796</v>
      </c>
      <c r="JH114" t="s">
        <v>796</v>
      </c>
      <c r="JI114" t="s">
        <v>796</v>
      </c>
      <c r="JJ114" t="s">
        <v>796</v>
      </c>
      <c r="JK114" t="s">
        <v>796</v>
      </c>
      <c r="JL114" t="s">
        <v>796</v>
      </c>
      <c r="JM114" t="s">
        <v>796</v>
      </c>
      <c r="JN114" t="s">
        <v>796</v>
      </c>
      <c r="JO114" t="s">
        <v>796</v>
      </c>
      <c r="JP114" t="s">
        <v>796</v>
      </c>
      <c r="JQ114" t="s">
        <v>796</v>
      </c>
      <c r="JR114" t="s">
        <v>796</v>
      </c>
      <c r="JS114" t="s">
        <v>796</v>
      </c>
      <c r="JT114" t="s">
        <v>796</v>
      </c>
      <c r="JU114" t="s">
        <v>796</v>
      </c>
      <c r="JV114" t="s">
        <v>796</v>
      </c>
      <c r="JW114" t="s">
        <v>796</v>
      </c>
      <c r="JX114" t="s">
        <v>796</v>
      </c>
      <c r="JY114" t="s">
        <v>796</v>
      </c>
      <c r="JZ114" t="s">
        <v>796</v>
      </c>
      <c r="KA114" t="s">
        <v>796</v>
      </c>
      <c r="KB114" t="s">
        <v>796</v>
      </c>
      <c r="KC114" t="s">
        <v>796</v>
      </c>
      <c r="KD114" t="s">
        <v>796</v>
      </c>
      <c r="KE114" t="s">
        <v>796</v>
      </c>
      <c r="KF114" t="s">
        <v>796</v>
      </c>
    </row>
    <row r="115" spans="1:292" x14ac:dyDescent="0.2">
      <c r="A115" t="s">
        <v>409</v>
      </c>
      <c r="B115" t="s">
        <v>61</v>
      </c>
      <c r="C115" t="s">
        <v>4</v>
      </c>
      <c r="D115" t="s">
        <v>8</v>
      </c>
      <c r="E115" s="30">
        <v>31</v>
      </c>
      <c r="F115" t="s">
        <v>9</v>
      </c>
      <c r="G115" t="s">
        <v>45</v>
      </c>
      <c r="H115" t="s">
        <v>22</v>
      </c>
      <c r="I115" t="s">
        <v>57</v>
      </c>
      <c r="J115" t="s">
        <v>5</v>
      </c>
      <c r="K115" t="s">
        <v>4</v>
      </c>
      <c r="L115" t="s">
        <v>4</v>
      </c>
      <c r="M115" t="s">
        <v>5</v>
      </c>
      <c r="N115" t="s">
        <v>4</v>
      </c>
      <c r="O115" t="s">
        <v>4</v>
      </c>
      <c r="P115" t="s">
        <v>5</v>
      </c>
      <c r="Q115" t="s">
        <v>4</v>
      </c>
      <c r="R115" t="s">
        <v>5</v>
      </c>
      <c r="S115" t="s">
        <v>4</v>
      </c>
      <c r="T115" t="s">
        <v>3</v>
      </c>
      <c r="U115" t="s">
        <v>4</v>
      </c>
      <c r="V115" t="s">
        <v>5</v>
      </c>
      <c r="W115" t="s">
        <v>17</v>
      </c>
      <c r="X115" t="s">
        <v>2</v>
      </c>
      <c r="Y115" t="s">
        <v>5</v>
      </c>
      <c r="Z115" t="s">
        <v>6</v>
      </c>
      <c r="AA115" t="s">
        <v>4</v>
      </c>
      <c r="AB115" t="s">
        <v>4</v>
      </c>
      <c r="AC115" t="s">
        <v>5</v>
      </c>
      <c r="AD115" t="s">
        <v>5</v>
      </c>
      <c r="AE115" t="s">
        <v>4</v>
      </c>
      <c r="AF115" t="s">
        <v>4</v>
      </c>
      <c r="AG115" t="s">
        <v>4</v>
      </c>
      <c r="AH115" t="s">
        <v>5</v>
      </c>
      <c r="AI115" t="s">
        <v>4</v>
      </c>
      <c r="AJ115" t="s">
        <v>4</v>
      </c>
      <c r="AK115" t="s">
        <v>4</v>
      </c>
      <c r="AL115" t="s">
        <v>5</v>
      </c>
      <c r="AM115" t="s">
        <v>4</v>
      </c>
      <c r="AN115" t="s">
        <v>4</v>
      </c>
      <c r="AO115" t="s">
        <v>4</v>
      </c>
      <c r="AP115" t="s">
        <v>4</v>
      </c>
      <c r="AQ115" t="s">
        <v>4</v>
      </c>
      <c r="AR115" t="s">
        <v>4</v>
      </c>
      <c r="AS115" t="s">
        <v>58</v>
      </c>
      <c r="AT115" t="s">
        <v>62</v>
      </c>
      <c r="AU115" t="s">
        <v>41</v>
      </c>
      <c r="AV115" t="s">
        <v>2</v>
      </c>
      <c r="AW115" t="s">
        <v>2</v>
      </c>
      <c r="AX115" t="s">
        <v>2</v>
      </c>
      <c r="AY115" t="s">
        <v>2</v>
      </c>
      <c r="AZ115" t="s">
        <v>2</v>
      </c>
      <c r="BA115" t="s">
        <v>2</v>
      </c>
      <c r="BB115" t="s">
        <v>2</v>
      </c>
      <c r="BC115" t="s">
        <v>2</v>
      </c>
      <c r="BD115" t="s">
        <v>2</v>
      </c>
      <c r="BE115" t="s">
        <v>2</v>
      </c>
      <c r="BF115" t="s">
        <v>2</v>
      </c>
      <c r="BG115" t="s">
        <v>2</v>
      </c>
      <c r="BH115" t="s">
        <v>2</v>
      </c>
      <c r="BI115" t="s">
        <v>2</v>
      </c>
      <c r="BJ115" t="s">
        <v>2</v>
      </c>
      <c r="BK115" t="s">
        <v>4</v>
      </c>
      <c r="BL115" t="s">
        <v>5</v>
      </c>
      <c r="BM115" t="s">
        <v>4</v>
      </c>
      <c r="BN115" t="s">
        <v>4</v>
      </c>
      <c r="BO115" t="s">
        <v>4</v>
      </c>
      <c r="BP115" t="s">
        <v>46</v>
      </c>
      <c r="BQ115" t="s">
        <v>2</v>
      </c>
      <c r="BR115" t="s">
        <v>2</v>
      </c>
      <c r="BS115" t="s">
        <v>2</v>
      </c>
      <c r="BT115" t="s">
        <v>2</v>
      </c>
      <c r="BU115" t="s">
        <v>2</v>
      </c>
      <c r="BV115" t="s">
        <v>2</v>
      </c>
      <c r="BW115" t="s">
        <v>2</v>
      </c>
      <c r="BX115" t="s">
        <v>2</v>
      </c>
      <c r="BY115" t="s">
        <v>2</v>
      </c>
      <c r="BZ115" t="s">
        <v>2</v>
      </c>
      <c r="CA115" t="s">
        <v>2</v>
      </c>
      <c r="CB115" t="s">
        <v>2</v>
      </c>
      <c r="CC115" t="s">
        <v>2</v>
      </c>
      <c r="CD115" t="s">
        <v>2</v>
      </c>
      <c r="CE115" t="s">
        <v>2</v>
      </c>
      <c r="CF115" t="s">
        <v>2</v>
      </c>
      <c r="CG115" t="s">
        <v>2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796</v>
      </c>
      <c r="CV115" t="s">
        <v>796</v>
      </c>
      <c r="CW115" t="s">
        <v>796</v>
      </c>
      <c r="CX115" t="s">
        <v>796</v>
      </c>
      <c r="CY115" t="s">
        <v>796</v>
      </c>
      <c r="CZ115" t="s">
        <v>796</v>
      </c>
      <c r="DA115" t="s">
        <v>796</v>
      </c>
      <c r="DB115" t="s">
        <v>796</v>
      </c>
      <c r="DC115" t="s">
        <v>796</v>
      </c>
      <c r="DD115" t="s">
        <v>796</v>
      </c>
      <c r="DE115" t="s">
        <v>796</v>
      </c>
      <c r="DF115" t="s">
        <v>796</v>
      </c>
      <c r="DG115" t="s">
        <v>796</v>
      </c>
      <c r="DH115" t="s">
        <v>796</v>
      </c>
      <c r="DI115" t="s">
        <v>796</v>
      </c>
      <c r="DJ115" t="s">
        <v>796</v>
      </c>
      <c r="DK115" t="s">
        <v>796</v>
      </c>
      <c r="DL115" t="s">
        <v>796</v>
      </c>
      <c r="DM115" t="s">
        <v>796</v>
      </c>
      <c r="DN115" t="s">
        <v>796</v>
      </c>
      <c r="DO115" t="s">
        <v>796</v>
      </c>
      <c r="DP115" t="s">
        <v>796</v>
      </c>
      <c r="DQ115" t="s">
        <v>796</v>
      </c>
      <c r="DR115" t="s">
        <v>796</v>
      </c>
      <c r="DS115" t="s">
        <v>796</v>
      </c>
      <c r="DT115" t="s">
        <v>796</v>
      </c>
      <c r="DU115" t="s">
        <v>796</v>
      </c>
      <c r="DV115" t="s">
        <v>796</v>
      </c>
      <c r="DW115" t="s">
        <v>796</v>
      </c>
      <c r="DX115" t="s">
        <v>796</v>
      </c>
      <c r="DY115" t="s">
        <v>796</v>
      </c>
      <c r="DZ115" t="s">
        <v>796</v>
      </c>
      <c r="EA115" t="s">
        <v>796</v>
      </c>
      <c r="EB115" t="s">
        <v>796</v>
      </c>
      <c r="EC115" t="s">
        <v>796</v>
      </c>
      <c r="ED115" t="s">
        <v>796</v>
      </c>
      <c r="EE115" t="s">
        <v>796</v>
      </c>
      <c r="EF115" t="s">
        <v>796</v>
      </c>
      <c r="EG115" t="s">
        <v>796</v>
      </c>
      <c r="EH115" t="s">
        <v>796</v>
      </c>
      <c r="EI115" t="s">
        <v>796</v>
      </c>
      <c r="EJ115" t="s">
        <v>796</v>
      </c>
      <c r="EK115" t="s">
        <v>796</v>
      </c>
      <c r="EL115" t="s">
        <v>796</v>
      </c>
      <c r="EM115" t="s">
        <v>796</v>
      </c>
      <c r="EN115" t="s">
        <v>796</v>
      </c>
      <c r="EO115" t="s">
        <v>796</v>
      </c>
      <c r="EP115" t="s">
        <v>796</v>
      </c>
      <c r="EQ115" t="s">
        <v>796</v>
      </c>
      <c r="ER115" t="s">
        <v>796</v>
      </c>
      <c r="ES115" t="s">
        <v>796</v>
      </c>
      <c r="ET115" t="s">
        <v>796</v>
      </c>
      <c r="EU115" t="s">
        <v>796</v>
      </c>
      <c r="EV115" t="s">
        <v>796</v>
      </c>
      <c r="EW115" t="s">
        <v>796</v>
      </c>
      <c r="EX115" t="s">
        <v>796</v>
      </c>
      <c r="EY115" t="s">
        <v>796</v>
      </c>
      <c r="EZ115" t="s">
        <v>796</v>
      </c>
      <c r="FA115" t="s">
        <v>796</v>
      </c>
      <c r="FB115" t="s">
        <v>796</v>
      </c>
      <c r="FC115" t="s">
        <v>796</v>
      </c>
      <c r="FD115" t="s">
        <v>796</v>
      </c>
      <c r="FE115" t="s">
        <v>796</v>
      </c>
      <c r="FF115" t="s">
        <v>796</v>
      </c>
      <c r="FG115" t="s">
        <v>796</v>
      </c>
      <c r="FH115" t="s">
        <v>796</v>
      </c>
      <c r="FI115" t="s">
        <v>796</v>
      </c>
      <c r="FJ115" t="s">
        <v>796</v>
      </c>
      <c r="FK115" t="s">
        <v>796</v>
      </c>
      <c r="FL115" t="s">
        <v>796</v>
      </c>
      <c r="FM115" t="s">
        <v>796</v>
      </c>
      <c r="FN115" t="s">
        <v>796</v>
      </c>
      <c r="FO115" t="s">
        <v>796</v>
      </c>
      <c r="FP115" t="s">
        <v>796</v>
      </c>
      <c r="FQ115" t="s">
        <v>796</v>
      </c>
      <c r="FR115" t="s">
        <v>796</v>
      </c>
      <c r="FS115" t="s">
        <v>796</v>
      </c>
      <c r="FT115" t="s">
        <v>796</v>
      </c>
      <c r="FU115" t="s">
        <v>796</v>
      </c>
      <c r="FV115" t="s">
        <v>796</v>
      </c>
      <c r="FW115" t="s">
        <v>796</v>
      </c>
      <c r="FX115" t="s">
        <v>796</v>
      </c>
      <c r="FY115" t="s">
        <v>796</v>
      </c>
      <c r="FZ115" t="s">
        <v>796</v>
      </c>
      <c r="GA115" t="s">
        <v>796</v>
      </c>
      <c r="GB115" t="s">
        <v>796</v>
      </c>
      <c r="GC115" t="s">
        <v>796</v>
      </c>
      <c r="GD115" t="s">
        <v>796</v>
      </c>
      <c r="GE115" t="s">
        <v>796</v>
      </c>
      <c r="GF115" t="s">
        <v>796</v>
      </c>
      <c r="GG115" t="s">
        <v>796</v>
      </c>
      <c r="GH115" t="s">
        <v>796</v>
      </c>
      <c r="GI115" t="s">
        <v>796</v>
      </c>
      <c r="GJ115" t="s">
        <v>796</v>
      </c>
      <c r="GK115" t="s">
        <v>796</v>
      </c>
      <c r="GL115" t="s">
        <v>796</v>
      </c>
      <c r="GM115" t="s">
        <v>796</v>
      </c>
      <c r="GN115" t="s">
        <v>796</v>
      </c>
      <c r="GO115" t="s">
        <v>796</v>
      </c>
      <c r="GP115" t="s">
        <v>796</v>
      </c>
      <c r="GQ115" t="s">
        <v>796</v>
      </c>
      <c r="GR115" t="s">
        <v>796</v>
      </c>
      <c r="GS115" t="s">
        <v>796</v>
      </c>
      <c r="GT115" t="s">
        <v>796</v>
      </c>
      <c r="GU115" t="s">
        <v>796</v>
      </c>
      <c r="GV115" t="s">
        <v>796</v>
      </c>
      <c r="GW115" t="s">
        <v>796</v>
      </c>
      <c r="GX115" t="s">
        <v>796</v>
      </c>
      <c r="GY115" t="s">
        <v>796</v>
      </c>
      <c r="GZ115" t="s">
        <v>796</v>
      </c>
      <c r="HA115" t="s">
        <v>796</v>
      </c>
      <c r="HB115" t="s">
        <v>796</v>
      </c>
      <c r="HC115" t="s">
        <v>796</v>
      </c>
      <c r="HD115" t="s">
        <v>796</v>
      </c>
      <c r="HE115" t="s">
        <v>796</v>
      </c>
      <c r="HF115" t="s">
        <v>796</v>
      </c>
      <c r="HG115" t="s">
        <v>796</v>
      </c>
      <c r="HH115" t="s">
        <v>796</v>
      </c>
      <c r="HI115" t="s">
        <v>796</v>
      </c>
      <c r="HJ115" t="s">
        <v>796</v>
      </c>
      <c r="HK115" t="s">
        <v>796</v>
      </c>
      <c r="HL115" t="s">
        <v>796</v>
      </c>
      <c r="HM115" t="s">
        <v>796</v>
      </c>
      <c r="HN115" t="s">
        <v>796</v>
      </c>
      <c r="HO115" t="s">
        <v>796</v>
      </c>
      <c r="HP115" t="s">
        <v>796</v>
      </c>
      <c r="HQ115" t="s">
        <v>796</v>
      </c>
      <c r="HR115" t="s">
        <v>796</v>
      </c>
      <c r="HS115" t="s">
        <v>796</v>
      </c>
      <c r="HT115" t="s">
        <v>796</v>
      </c>
      <c r="HU115" t="s">
        <v>796</v>
      </c>
      <c r="HV115" t="s">
        <v>796</v>
      </c>
      <c r="HW115" t="s">
        <v>796</v>
      </c>
      <c r="HX115" t="s">
        <v>796</v>
      </c>
      <c r="HY115" t="s">
        <v>796</v>
      </c>
      <c r="HZ115" t="s">
        <v>796</v>
      </c>
      <c r="IA115" t="s">
        <v>796</v>
      </c>
      <c r="IB115" t="s">
        <v>796</v>
      </c>
      <c r="IC115" t="s">
        <v>796</v>
      </c>
      <c r="ID115" t="s">
        <v>796</v>
      </c>
      <c r="IE115" t="s">
        <v>796</v>
      </c>
      <c r="IF115" t="s">
        <v>796</v>
      </c>
      <c r="IG115" t="s">
        <v>796</v>
      </c>
      <c r="IH115" t="s">
        <v>796</v>
      </c>
      <c r="II115" t="s">
        <v>796</v>
      </c>
      <c r="IJ115" t="s">
        <v>796</v>
      </c>
      <c r="IK115" t="s">
        <v>796</v>
      </c>
      <c r="IL115" t="s">
        <v>796</v>
      </c>
      <c r="IM115" t="s">
        <v>796</v>
      </c>
      <c r="IN115" t="s">
        <v>796</v>
      </c>
      <c r="IO115" t="s">
        <v>796</v>
      </c>
      <c r="IP115" t="s">
        <v>796</v>
      </c>
      <c r="IQ115" t="s">
        <v>796</v>
      </c>
      <c r="IR115" t="s">
        <v>796</v>
      </c>
      <c r="IS115" t="s">
        <v>796</v>
      </c>
      <c r="IT115" t="s">
        <v>796</v>
      </c>
      <c r="IU115" t="s">
        <v>796</v>
      </c>
      <c r="IV115" t="s">
        <v>796</v>
      </c>
      <c r="IW115" t="s">
        <v>796</v>
      </c>
      <c r="IX115" t="s">
        <v>796</v>
      </c>
      <c r="IY115" t="s">
        <v>796</v>
      </c>
      <c r="IZ115" t="s">
        <v>796</v>
      </c>
      <c r="JA115" t="s">
        <v>796</v>
      </c>
      <c r="JB115" t="s">
        <v>796</v>
      </c>
      <c r="JC115" t="s">
        <v>796</v>
      </c>
      <c r="JD115" t="s">
        <v>796</v>
      </c>
      <c r="JE115" t="s">
        <v>796</v>
      </c>
      <c r="JF115" t="s">
        <v>796</v>
      </c>
      <c r="JG115" t="s">
        <v>796</v>
      </c>
      <c r="JH115" t="s">
        <v>796</v>
      </c>
      <c r="JI115" t="s">
        <v>796</v>
      </c>
      <c r="JJ115" t="s">
        <v>796</v>
      </c>
      <c r="JK115" t="s">
        <v>796</v>
      </c>
      <c r="JL115" t="s">
        <v>796</v>
      </c>
      <c r="JM115" t="s">
        <v>796</v>
      </c>
      <c r="JN115" t="s">
        <v>796</v>
      </c>
      <c r="JO115" t="s">
        <v>796</v>
      </c>
      <c r="JP115" t="s">
        <v>796</v>
      </c>
      <c r="JQ115" t="s">
        <v>796</v>
      </c>
      <c r="JR115" t="s">
        <v>796</v>
      </c>
      <c r="JS115" t="s">
        <v>796</v>
      </c>
      <c r="JT115" t="s">
        <v>796</v>
      </c>
      <c r="JU115" t="s">
        <v>796</v>
      </c>
      <c r="JV115" t="s">
        <v>796</v>
      </c>
      <c r="JW115" t="s">
        <v>796</v>
      </c>
      <c r="JX115" t="s">
        <v>796</v>
      </c>
      <c r="JY115" t="s">
        <v>796</v>
      </c>
      <c r="JZ115" t="s">
        <v>796</v>
      </c>
      <c r="KA115" t="s">
        <v>796</v>
      </c>
      <c r="KB115" t="s">
        <v>796</v>
      </c>
      <c r="KC115" t="s">
        <v>796</v>
      </c>
      <c r="KD115" t="s">
        <v>796</v>
      </c>
      <c r="KE115" t="s">
        <v>796</v>
      </c>
      <c r="KF115" t="s">
        <v>796</v>
      </c>
    </row>
    <row r="116" spans="1:292" x14ac:dyDescent="0.2">
      <c r="A116" t="s">
        <v>410</v>
      </c>
      <c r="B116" t="s">
        <v>61</v>
      </c>
      <c r="C116" t="s">
        <v>4</v>
      </c>
      <c r="D116" t="s">
        <v>19</v>
      </c>
      <c r="E116" s="30">
        <v>39</v>
      </c>
      <c r="F116" t="s">
        <v>20</v>
      </c>
      <c r="G116" t="s">
        <v>10</v>
      </c>
      <c r="H116" t="s">
        <v>56</v>
      </c>
      <c r="I116" t="s">
        <v>80</v>
      </c>
      <c r="J116" t="s">
        <v>4</v>
      </c>
      <c r="K116" t="s">
        <v>4</v>
      </c>
      <c r="L116" t="s">
        <v>5</v>
      </c>
      <c r="M116" t="s">
        <v>4</v>
      </c>
      <c r="N116" t="s">
        <v>5</v>
      </c>
      <c r="O116" t="s">
        <v>4</v>
      </c>
      <c r="P116" t="s">
        <v>4</v>
      </c>
      <c r="Q116" t="s">
        <v>5</v>
      </c>
      <c r="R116" t="s">
        <v>5</v>
      </c>
      <c r="S116" t="s">
        <v>4</v>
      </c>
      <c r="T116" t="s">
        <v>3</v>
      </c>
      <c r="U116" t="s">
        <v>4</v>
      </c>
      <c r="V116" t="s">
        <v>5</v>
      </c>
      <c r="W116" t="s">
        <v>77</v>
      </c>
      <c r="X116" t="s">
        <v>54</v>
      </c>
      <c r="Y116" t="s">
        <v>5</v>
      </c>
      <c r="Z116" t="s">
        <v>6</v>
      </c>
      <c r="AA116" t="s">
        <v>4</v>
      </c>
      <c r="AB116" t="s">
        <v>4</v>
      </c>
      <c r="AC116" t="s">
        <v>4</v>
      </c>
      <c r="AD116" t="s">
        <v>4</v>
      </c>
      <c r="AE116" t="s">
        <v>4</v>
      </c>
      <c r="AF116" t="s">
        <v>4</v>
      </c>
      <c r="AG116" t="s">
        <v>4</v>
      </c>
      <c r="AH116" t="s">
        <v>5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4</v>
      </c>
      <c r="AP116" t="s">
        <v>4</v>
      </c>
      <c r="AQ116" t="s">
        <v>4</v>
      </c>
      <c r="AR116" t="s">
        <v>5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2</v>
      </c>
      <c r="AY116" t="s">
        <v>2</v>
      </c>
      <c r="AZ116" t="s">
        <v>2</v>
      </c>
      <c r="BA116" t="s">
        <v>2</v>
      </c>
      <c r="BB116" t="s">
        <v>2</v>
      </c>
      <c r="BC116" t="s">
        <v>2</v>
      </c>
      <c r="BD116" t="s">
        <v>2</v>
      </c>
      <c r="BE116" t="s">
        <v>2</v>
      </c>
      <c r="BF116" t="s">
        <v>2</v>
      </c>
      <c r="BG116" t="s">
        <v>2</v>
      </c>
      <c r="BH116" t="s">
        <v>2</v>
      </c>
      <c r="BI116" t="s">
        <v>2</v>
      </c>
      <c r="BJ116" t="s">
        <v>2</v>
      </c>
      <c r="BK116" t="s">
        <v>2</v>
      </c>
      <c r="BL116" t="s">
        <v>2</v>
      </c>
      <c r="BM116" t="s">
        <v>2</v>
      </c>
      <c r="BN116" t="s">
        <v>2</v>
      </c>
      <c r="BO116" t="s">
        <v>2</v>
      </c>
      <c r="BP116" t="s">
        <v>2</v>
      </c>
      <c r="BQ116" t="s">
        <v>5</v>
      </c>
      <c r="BR116" t="s">
        <v>4</v>
      </c>
      <c r="BS116" t="s">
        <v>4</v>
      </c>
      <c r="BT116" t="s">
        <v>41</v>
      </c>
      <c r="BU116" t="s">
        <v>41</v>
      </c>
      <c r="BV116" t="s">
        <v>41</v>
      </c>
      <c r="BW116" t="s">
        <v>41</v>
      </c>
      <c r="BX116" t="s">
        <v>41</v>
      </c>
      <c r="BY116" t="s">
        <v>41</v>
      </c>
      <c r="BZ116" t="s">
        <v>41</v>
      </c>
      <c r="CA116" t="s">
        <v>41</v>
      </c>
      <c r="CB116" t="s">
        <v>4</v>
      </c>
      <c r="CC116" t="s">
        <v>4</v>
      </c>
      <c r="CD116" t="s">
        <v>4</v>
      </c>
      <c r="CE116" t="s">
        <v>4</v>
      </c>
      <c r="CF116" t="s">
        <v>4</v>
      </c>
      <c r="CG116" t="s">
        <v>4</v>
      </c>
      <c r="CH116" t="s">
        <v>4</v>
      </c>
      <c r="CI116" t="s">
        <v>4</v>
      </c>
      <c r="CJ116" t="s">
        <v>4</v>
      </c>
      <c r="CK116" t="s">
        <v>5</v>
      </c>
      <c r="CL116" t="s">
        <v>4</v>
      </c>
      <c r="CM116" t="s">
        <v>4</v>
      </c>
      <c r="CN116" t="s">
        <v>4</v>
      </c>
      <c r="CO116" t="s">
        <v>4</v>
      </c>
      <c r="CP116" t="s">
        <v>351</v>
      </c>
      <c r="CQ116" t="s">
        <v>4</v>
      </c>
      <c r="CR116" t="s">
        <v>5</v>
      </c>
      <c r="CS116" t="s">
        <v>4</v>
      </c>
      <c r="CT116" t="s">
        <v>4</v>
      </c>
      <c r="CU116" t="s">
        <v>796</v>
      </c>
      <c r="CV116" t="s">
        <v>796</v>
      </c>
      <c r="CW116" t="s">
        <v>796</v>
      </c>
      <c r="CX116" t="s">
        <v>796</v>
      </c>
      <c r="CY116" t="s">
        <v>796</v>
      </c>
      <c r="CZ116" t="s">
        <v>796</v>
      </c>
      <c r="DA116" t="s">
        <v>796</v>
      </c>
      <c r="DB116" t="s">
        <v>796</v>
      </c>
      <c r="DC116" t="s">
        <v>796</v>
      </c>
      <c r="DD116" t="s">
        <v>796</v>
      </c>
      <c r="DE116" t="s">
        <v>796</v>
      </c>
      <c r="DF116" t="s">
        <v>796</v>
      </c>
      <c r="DG116" t="s">
        <v>796</v>
      </c>
      <c r="DH116" t="s">
        <v>796</v>
      </c>
      <c r="DI116" t="s">
        <v>796</v>
      </c>
      <c r="DJ116" t="s">
        <v>796</v>
      </c>
      <c r="DK116" t="s">
        <v>796</v>
      </c>
      <c r="DL116" t="s">
        <v>796</v>
      </c>
      <c r="DM116" t="s">
        <v>796</v>
      </c>
      <c r="DN116" t="s">
        <v>796</v>
      </c>
      <c r="DO116" t="s">
        <v>796</v>
      </c>
      <c r="DP116" t="s">
        <v>796</v>
      </c>
      <c r="DQ116" t="s">
        <v>796</v>
      </c>
      <c r="DR116" t="s">
        <v>796</v>
      </c>
      <c r="DS116" t="s">
        <v>796</v>
      </c>
      <c r="DT116" t="s">
        <v>796</v>
      </c>
      <c r="DU116" t="s">
        <v>796</v>
      </c>
      <c r="DV116" t="s">
        <v>796</v>
      </c>
      <c r="DW116" t="s">
        <v>796</v>
      </c>
      <c r="DX116" t="s">
        <v>796</v>
      </c>
      <c r="DY116" t="s">
        <v>796</v>
      </c>
      <c r="DZ116" t="s">
        <v>796</v>
      </c>
      <c r="EA116" t="s">
        <v>796</v>
      </c>
      <c r="EB116" t="s">
        <v>796</v>
      </c>
      <c r="EC116" t="s">
        <v>796</v>
      </c>
      <c r="ED116" t="s">
        <v>796</v>
      </c>
      <c r="EE116" t="s">
        <v>796</v>
      </c>
      <c r="EF116" t="s">
        <v>796</v>
      </c>
      <c r="EG116" t="s">
        <v>796</v>
      </c>
      <c r="EH116" t="s">
        <v>796</v>
      </c>
      <c r="EI116" t="s">
        <v>796</v>
      </c>
      <c r="EJ116" t="s">
        <v>796</v>
      </c>
      <c r="EK116" t="s">
        <v>796</v>
      </c>
      <c r="EL116" t="s">
        <v>796</v>
      </c>
      <c r="EM116" t="s">
        <v>796</v>
      </c>
      <c r="EN116" t="s">
        <v>796</v>
      </c>
      <c r="EO116" t="s">
        <v>796</v>
      </c>
      <c r="EP116" t="s">
        <v>796</v>
      </c>
      <c r="EQ116" t="s">
        <v>796</v>
      </c>
      <c r="ER116" t="s">
        <v>796</v>
      </c>
      <c r="ES116" t="s">
        <v>796</v>
      </c>
      <c r="ET116" t="s">
        <v>796</v>
      </c>
      <c r="EU116" t="s">
        <v>796</v>
      </c>
      <c r="EV116" t="s">
        <v>796</v>
      </c>
      <c r="EW116" t="s">
        <v>796</v>
      </c>
      <c r="EX116" t="s">
        <v>796</v>
      </c>
      <c r="EY116" t="s">
        <v>796</v>
      </c>
      <c r="EZ116" t="s">
        <v>796</v>
      </c>
      <c r="FA116" t="s">
        <v>796</v>
      </c>
      <c r="FB116" t="s">
        <v>796</v>
      </c>
      <c r="FC116" t="s">
        <v>796</v>
      </c>
      <c r="FD116" t="s">
        <v>796</v>
      </c>
      <c r="FE116" t="s">
        <v>796</v>
      </c>
      <c r="FF116" t="s">
        <v>796</v>
      </c>
      <c r="FG116" t="s">
        <v>796</v>
      </c>
      <c r="FH116" t="s">
        <v>796</v>
      </c>
      <c r="FI116" t="s">
        <v>796</v>
      </c>
      <c r="FJ116" t="s">
        <v>796</v>
      </c>
      <c r="FK116" t="s">
        <v>796</v>
      </c>
      <c r="FL116" t="s">
        <v>796</v>
      </c>
      <c r="FM116" t="s">
        <v>796</v>
      </c>
      <c r="FN116" t="s">
        <v>796</v>
      </c>
      <c r="FO116" t="s">
        <v>796</v>
      </c>
      <c r="FP116" t="s">
        <v>796</v>
      </c>
      <c r="FQ116" t="s">
        <v>796</v>
      </c>
      <c r="FR116" t="s">
        <v>796</v>
      </c>
      <c r="FS116" t="s">
        <v>796</v>
      </c>
      <c r="FT116" t="s">
        <v>796</v>
      </c>
      <c r="FU116" t="s">
        <v>796</v>
      </c>
      <c r="FV116" t="s">
        <v>796</v>
      </c>
      <c r="FW116" t="s">
        <v>796</v>
      </c>
      <c r="FX116" t="s">
        <v>796</v>
      </c>
      <c r="FY116" t="s">
        <v>796</v>
      </c>
      <c r="FZ116" t="s">
        <v>796</v>
      </c>
      <c r="GA116" t="s">
        <v>796</v>
      </c>
      <c r="GB116" t="s">
        <v>796</v>
      </c>
      <c r="GC116" t="s">
        <v>796</v>
      </c>
      <c r="GD116" t="s">
        <v>796</v>
      </c>
      <c r="GE116" t="s">
        <v>796</v>
      </c>
      <c r="GF116" t="s">
        <v>796</v>
      </c>
      <c r="GG116" t="s">
        <v>796</v>
      </c>
      <c r="GH116" t="s">
        <v>796</v>
      </c>
      <c r="GI116" t="s">
        <v>796</v>
      </c>
      <c r="GJ116" t="s">
        <v>796</v>
      </c>
      <c r="GK116" t="s">
        <v>796</v>
      </c>
      <c r="GL116" t="s">
        <v>796</v>
      </c>
      <c r="GM116" t="s">
        <v>796</v>
      </c>
      <c r="GN116" t="s">
        <v>796</v>
      </c>
      <c r="GO116" t="s">
        <v>796</v>
      </c>
      <c r="GP116" t="s">
        <v>796</v>
      </c>
      <c r="GQ116" t="s">
        <v>796</v>
      </c>
      <c r="GR116" t="s">
        <v>796</v>
      </c>
      <c r="GS116" t="s">
        <v>796</v>
      </c>
      <c r="GT116" t="s">
        <v>796</v>
      </c>
      <c r="GU116" t="s">
        <v>796</v>
      </c>
      <c r="GV116" t="s">
        <v>796</v>
      </c>
      <c r="GW116" t="s">
        <v>796</v>
      </c>
      <c r="GX116" t="s">
        <v>796</v>
      </c>
      <c r="GY116" t="s">
        <v>796</v>
      </c>
      <c r="GZ116" t="s">
        <v>796</v>
      </c>
      <c r="HA116" t="s">
        <v>796</v>
      </c>
      <c r="HB116" t="s">
        <v>796</v>
      </c>
      <c r="HC116" t="s">
        <v>796</v>
      </c>
      <c r="HD116" t="s">
        <v>796</v>
      </c>
      <c r="HE116" t="s">
        <v>796</v>
      </c>
      <c r="HF116" t="s">
        <v>796</v>
      </c>
      <c r="HG116" t="s">
        <v>796</v>
      </c>
      <c r="HH116" t="s">
        <v>796</v>
      </c>
      <c r="HI116" t="s">
        <v>796</v>
      </c>
      <c r="HJ116" t="s">
        <v>796</v>
      </c>
      <c r="HK116" t="s">
        <v>796</v>
      </c>
      <c r="HL116" t="s">
        <v>796</v>
      </c>
      <c r="HM116" t="s">
        <v>796</v>
      </c>
      <c r="HN116" t="s">
        <v>796</v>
      </c>
      <c r="HO116" t="s">
        <v>796</v>
      </c>
      <c r="HP116" t="s">
        <v>796</v>
      </c>
      <c r="HQ116" t="s">
        <v>796</v>
      </c>
      <c r="HR116" t="s">
        <v>796</v>
      </c>
      <c r="HS116" t="s">
        <v>796</v>
      </c>
      <c r="HT116" t="s">
        <v>796</v>
      </c>
      <c r="HU116" t="s">
        <v>796</v>
      </c>
      <c r="HV116" t="s">
        <v>796</v>
      </c>
      <c r="HW116" t="s">
        <v>796</v>
      </c>
      <c r="HX116" t="s">
        <v>796</v>
      </c>
      <c r="HY116" t="s">
        <v>796</v>
      </c>
      <c r="HZ116" t="s">
        <v>796</v>
      </c>
      <c r="IA116" t="s">
        <v>796</v>
      </c>
      <c r="IB116" t="s">
        <v>796</v>
      </c>
      <c r="IC116" t="s">
        <v>796</v>
      </c>
      <c r="ID116" t="s">
        <v>796</v>
      </c>
      <c r="IE116" t="s">
        <v>796</v>
      </c>
      <c r="IF116" t="s">
        <v>796</v>
      </c>
      <c r="IG116" t="s">
        <v>796</v>
      </c>
      <c r="IH116" t="s">
        <v>796</v>
      </c>
      <c r="II116" t="s">
        <v>796</v>
      </c>
      <c r="IJ116" t="s">
        <v>796</v>
      </c>
      <c r="IK116" t="s">
        <v>796</v>
      </c>
      <c r="IL116" t="s">
        <v>796</v>
      </c>
      <c r="IM116" t="s">
        <v>796</v>
      </c>
      <c r="IN116" t="s">
        <v>796</v>
      </c>
      <c r="IO116" t="s">
        <v>796</v>
      </c>
      <c r="IP116" t="s">
        <v>796</v>
      </c>
      <c r="IQ116" t="s">
        <v>796</v>
      </c>
      <c r="IR116" t="s">
        <v>796</v>
      </c>
      <c r="IS116" t="s">
        <v>796</v>
      </c>
      <c r="IT116" t="s">
        <v>796</v>
      </c>
      <c r="IU116" t="s">
        <v>796</v>
      </c>
      <c r="IV116" t="s">
        <v>796</v>
      </c>
      <c r="IW116" t="s">
        <v>796</v>
      </c>
      <c r="IX116" t="s">
        <v>796</v>
      </c>
      <c r="IY116" t="s">
        <v>796</v>
      </c>
      <c r="IZ116" t="s">
        <v>796</v>
      </c>
      <c r="JA116" t="s">
        <v>796</v>
      </c>
      <c r="JB116" t="s">
        <v>796</v>
      </c>
      <c r="JC116" t="s">
        <v>796</v>
      </c>
      <c r="JD116" t="s">
        <v>796</v>
      </c>
      <c r="JE116" t="s">
        <v>796</v>
      </c>
      <c r="JF116" t="s">
        <v>796</v>
      </c>
      <c r="JG116" t="s">
        <v>796</v>
      </c>
      <c r="JH116" t="s">
        <v>796</v>
      </c>
      <c r="JI116" t="s">
        <v>796</v>
      </c>
      <c r="JJ116" t="s">
        <v>796</v>
      </c>
      <c r="JK116" t="s">
        <v>796</v>
      </c>
      <c r="JL116" t="s">
        <v>796</v>
      </c>
      <c r="JM116" t="s">
        <v>796</v>
      </c>
      <c r="JN116" t="s">
        <v>796</v>
      </c>
      <c r="JO116" t="s">
        <v>796</v>
      </c>
      <c r="JP116" t="s">
        <v>796</v>
      </c>
      <c r="JQ116" t="s">
        <v>796</v>
      </c>
      <c r="JR116" t="s">
        <v>796</v>
      </c>
      <c r="JS116" t="s">
        <v>796</v>
      </c>
      <c r="JT116" t="s">
        <v>796</v>
      </c>
      <c r="JU116" t="s">
        <v>796</v>
      </c>
      <c r="JV116" t="s">
        <v>796</v>
      </c>
      <c r="JW116" t="s">
        <v>796</v>
      </c>
      <c r="JX116" t="s">
        <v>796</v>
      </c>
      <c r="JY116" t="s">
        <v>796</v>
      </c>
      <c r="JZ116" t="s">
        <v>796</v>
      </c>
      <c r="KA116" t="s">
        <v>796</v>
      </c>
      <c r="KB116" t="s">
        <v>796</v>
      </c>
      <c r="KC116" t="s">
        <v>796</v>
      </c>
      <c r="KD116" t="s">
        <v>796</v>
      </c>
      <c r="KE116" t="s">
        <v>796</v>
      </c>
      <c r="KF116" t="s">
        <v>796</v>
      </c>
    </row>
    <row r="117" spans="1:292" x14ac:dyDescent="0.2">
      <c r="A117" t="s">
        <v>355</v>
      </c>
      <c r="B117" t="s">
        <v>61</v>
      </c>
      <c r="C117" t="s">
        <v>4</v>
      </c>
      <c r="D117" t="s">
        <v>19</v>
      </c>
      <c r="E117" s="30">
        <v>16</v>
      </c>
      <c r="F117" t="s">
        <v>20</v>
      </c>
      <c r="G117" t="s">
        <v>10</v>
      </c>
      <c r="H117" t="s">
        <v>56</v>
      </c>
      <c r="I117" t="s">
        <v>80</v>
      </c>
      <c r="J117" t="s">
        <v>4</v>
      </c>
      <c r="K117" t="s">
        <v>4</v>
      </c>
      <c r="L117" t="s">
        <v>4</v>
      </c>
      <c r="M117" t="s">
        <v>4</v>
      </c>
      <c r="N117" t="s">
        <v>5</v>
      </c>
      <c r="O117" t="s">
        <v>4</v>
      </c>
      <c r="P117" t="s">
        <v>4</v>
      </c>
      <c r="Q117" t="s">
        <v>4</v>
      </c>
      <c r="R117" t="s">
        <v>5</v>
      </c>
      <c r="S117" t="s">
        <v>4</v>
      </c>
      <c r="T117" t="s">
        <v>3</v>
      </c>
      <c r="U117" t="s">
        <v>4</v>
      </c>
      <c r="V117" t="s">
        <v>4</v>
      </c>
      <c r="W117" t="s">
        <v>17</v>
      </c>
      <c r="X117" t="s">
        <v>2</v>
      </c>
      <c r="Y117" t="s">
        <v>5</v>
      </c>
      <c r="Z117" t="s">
        <v>6</v>
      </c>
      <c r="AA117" t="s">
        <v>4</v>
      </c>
      <c r="AB117" t="s">
        <v>4</v>
      </c>
      <c r="AC117" t="s">
        <v>4</v>
      </c>
      <c r="AD117" t="s">
        <v>4</v>
      </c>
      <c r="AE117" t="s">
        <v>4</v>
      </c>
      <c r="AF117" t="s">
        <v>4</v>
      </c>
      <c r="AG117" t="s">
        <v>4</v>
      </c>
      <c r="AH117" t="s">
        <v>5</v>
      </c>
      <c r="AI117" t="s">
        <v>4</v>
      </c>
      <c r="AJ117" t="s">
        <v>5</v>
      </c>
      <c r="AK117" t="s">
        <v>4</v>
      </c>
      <c r="AL117" t="s">
        <v>4</v>
      </c>
      <c r="AM117" t="s">
        <v>4</v>
      </c>
      <c r="AN117" t="s">
        <v>4</v>
      </c>
      <c r="AO117" t="s">
        <v>4</v>
      </c>
      <c r="AP117" t="s">
        <v>4</v>
      </c>
      <c r="AQ117" t="s">
        <v>4</v>
      </c>
      <c r="AR117" t="s">
        <v>5</v>
      </c>
      <c r="AS117" t="s">
        <v>2</v>
      </c>
      <c r="AT117" t="s">
        <v>2</v>
      </c>
      <c r="AU117" t="s">
        <v>2</v>
      </c>
      <c r="AV117" t="s">
        <v>2</v>
      </c>
      <c r="AW117" t="s">
        <v>2</v>
      </c>
      <c r="AX117" t="s">
        <v>2</v>
      </c>
      <c r="AY117" t="s">
        <v>2</v>
      </c>
      <c r="AZ117" t="s">
        <v>2</v>
      </c>
      <c r="BA117" t="s">
        <v>2</v>
      </c>
      <c r="BB117" t="s">
        <v>2</v>
      </c>
      <c r="BC117" t="s">
        <v>2</v>
      </c>
      <c r="BD117" t="s">
        <v>2</v>
      </c>
      <c r="BE117" t="s">
        <v>2</v>
      </c>
      <c r="BF117" t="s">
        <v>2</v>
      </c>
      <c r="BG117" t="s">
        <v>2</v>
      </c>
      <c r="BH117" t="s">
        <v>2</v>
      </c>
      <c r="BI117" t="s">
        <v>2</v>
      </c>
      <c r="BJ117" t="s">
        <v>2</v>
      </c>
      <c r="BK117" t="s">
        <v>2</v>
      </c>
      <c r="BL117" t="s">
        <v>2</v>
      </c>
      <c r="BM117" t="s">
        <v>2</v>
      </c>
      <c r="BN117" t="s">
        <v>2</v>
      </c>
      <c r="BO117" t="s">
        <v>2</v>
      </c>
      <c r="BP117" t="s">
        <v>2</v>
      </c>
      <c r="BQ117" t="s">
        <v>2</v>
      </c>
      <c r="BR117" t="s">
        <v>2</v>
      </c>
      <c r="BS117" t="s">
        <v>2</v>
      </c>
      <c r="BT117" t="s">
        <v>2</v>
      </c>
      <c r="BU117" t="s">
        <v>2</v>
      </c>
      <c r="BV117" t="s">
        <v>2</v>
      </c>
      <c r="BW117" t="s">
        <v>2</v>
      </c>
      <c r="BX117" t="s">
        <v>2</v>
      </c>
      <c r="BY117" t="s">
        <v>2</v>
      </c>
      <c r="BZ117" t="s">
        <v>2</v>
      </c>
      <c r="CA117" t="s">
        <v>2</v>
      </c>
      <c r="CB117" t="s">
        <v>2</v>
      </c>
      <c r="CC117" t="s">
        <v>2</v>
      </c>
      <c r="CD117" t="s">
        <v>2</v>
      </c>
      <c r="CE117" t="s">
        <v>2</v>
      </c>
      <c r="CF117" t="s">
        <v>2</v>
      </c>
      <c r="CG117" t="s">
        <v>2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114</v>
      </c>
      <c r="CQ117" t="s">
        <v>4</v>
      </c>
      <c r="CR117" t="s">
        <v>4</v>
      </c>
      <c r="CS117" t="s">
        <v>4</v>
      </c>
      <c r="CT117" t="s">
        <v>5</v>
      </c>
      <c r="CU117" t="s">
        <v>61</v>
      </c>
      <c r="CV117" t="s">
        <v>4</v>
      </c>
      <c r="CW117" s="30">
        <v>18</v>
      </c>
      <c r="CX117" t="s">
        <v>155</v>
      </c>
      <c r="CY117" t="s">
        <v>4</v>
      </c>
      <c r="CZ117" t="s">
        <v>4</v>
      </c>
      <c r="DA117" t="s">
        <v>4</v>
      </c>
      <c r="DB117" t="s">
        <v>4</v>
      </c>
      <c r="DC117" t="s">
        <v>4</v>
      </c>
      <c r="DD117" t="s">
        <v>4</v>
      </c>
      <c r="DE117" t="s">
        <v>4</v>
      </c>
      <c r="DF117" t="s">
        <v>4</v>
      </c>
      <c r="DG117" t="s">
        <v>5</v>
      </c>
      <c r="DH117" t="s">
        <v>4</v>
      </c>
      <c r="DI117" t="s">
        <v>67</v>
      </c>
      <c r="DJ117" t="s">
        <v>4</v>
      </c>
      <c r="DK117" t="s">
        <v>4</v>
      </c>
      <c r="DL117" t="s">
        <v>2</v>
      </c>
      <c r="DM117" t="s">
        <v>2</v>
      </c>
      <c r="DN117" t="s">
        <v>5</v>
      </c>
      <c r="DO117" t="s">
        <v>523</v>
      </c>
      <c r="DP117" t="s">
        <v>4</v>
      </c>
      <c r="DQ117" t="s">
        <v>4</v>
      </c>
      <c r="DR117" t="s">
        <v>5</v>
      </c>
      <c r="DS117" t="s">
        <v>5</v>
      </c>
      <c r="DT117" t="s">
        <v>4</v>
      </c>
      <c r="DU117" t="s">
        <v>4</v>
      </c>
      <c r="DV117" t="s">
        <v>4</v>
      </c>
      <c r="DW117" t="s">
        <v>5</v>
      </c>
      <c r="DX117" t="s">
        <v>4</v>
      </c>
      <c r="DY117" t="s">
        <v>4</v>
      </c>
      <c r="DZ117" t="s">
        <v>4</v>
      </c>
      <c r="EA117" t="s">
        <v>4</v>
      </c>
      <c r="EB117" t="s">
        <v>4</v>
      </c>
      <c r="EC117" t="s">
        <v>4</v>
      </c>
      <c r="ED117" t="s">
        <v>4</v>
      </c>
      <c r="EE117" t="s">
        <v>4</v>
      </c>
      <c r="EF117" t="s">
        <v>41</v>
      </c>
      <c r="EG117" t="s">
        <v>4</v>
      </c>
      <c r="EH117" t="s">
        <v>2</v>
      </c>
      <c r="EI117" t="s">
        <v>2</v>
      </c>
      <c r="EJ117" t="s">
        <v>2</v>
      </c>
      <c r="EK117" t="s">
        <v>2</v>
      </c>
      <c r="EL117" t="s">
        <v>2</v>
      </c>
      <c r="EM117" t="s">
        <v>2</v>
      </c>
      <c r="EN117" t="s">
        <v>2</v>
      </c>
      <c r="EO117" t="s">
        <v>2</v>
      </c>
      <c r="EP117" t="s">
        <v>2</v>
      </c>
      <c r="EQ117" t="s">
        <v>2</v>
      </c>
      <c r="ER117" t="s">
        <v>2</v>
      </c>
      <c r="ES117" t="s">
        <v>2</v>
      </c>
      <c r="ET117" t="s">
        <v>2</v>
      </c>
      <c r="EU117" t="s">
        <v>2</v>
      </c>
      <c r="EV117" t="s">
        <v>2</v>
      </c>
      <c r="EW117" t="s">
        <v>2</v>
      </c>
      <c r="EX117" t="s">
        <v>2</v>
      </c>
      <c r="EY117" t="s">
        <v>2</v>
      </c>
      <c r="EZ117" t="s">
        <v>2</v>
      </c>
      <c r="FA117" t="s">
        <v>2</v>
      </c>
      <c r="FB117" t="s">
        <v>2</v>
      </c>
      <c r="FC117" t="s">
        <v>2</v>
      </c>
      <c r="FD117" t="s">
        <v>2</v>
      </c>
      <c r="FE117" t="s">
        <v>2</v>
      </c>
      <c r="FF117" t="s">
        <v>2</v>
      </c>
      <c r="FG117" t="s">
        <v>2</v>
      </c>
      <c r="FH117" t="s">
        <v>2</v>
      </c>
      <c r="FI117" t="s">
        <v>2</v>
      </c>
      <c r="FJ117" t="s">
        <v>2</v>
      </c>
      <c r="FK117" t="s">
        <v>2</v>
      </c>
      <c r="FL117" t="s">
        <v>2</v>
      </c>
      <c r="FM117" t="s">
        <v>2</v>
      </c>
      <c r="FN117" t="s">
        <v>2</v>
      </c>
      <c r="FO117" t="s">
        <v>2</v>
      </c>
      <c r="FP117" t="s">
        <v>2</v>
      </c>
      <c r="FQ117" t="s">
        <v>2</v>
      </c>
      <c r="FR117" t="s">
        <v>2</v>
      </c>
      <c r="FS117" t="s">
        <v>2</v>
      </c>
      <c r="FT117" t="s">
        <v>2</v>
      </c>
      <c r="FU117" t="s">
        <v>2</v>
      </c>
      <c r="FV117" t="s">
        <v>2</v>
      </c>
      <c r="FW117" t="s">
        <v>2</v>
      </c>
      <c r="FX117" t="s">
        <v>2</v>
      </c>
      <c r="FY117" t="s">
        <v>2</v>
      </c>
      <c r="FZ117" t="s">
        <v>2</v>
      </c>
      <c r="GA117" t="s">
        <v>2</v>
      </c>
      <c r="GB117" t="s">
        <v>2</v>
      </c>
      <c r="GC117" t="s">
        <v>2</v>
      </c>
      <c r="GD117" t="s">
        <v>2</v>
      </c>
      <c r="GE117" t="s">
        <v>2</v>
      </c>
      <c r="GF117" t="s">
        <v>2</v>
      </c>
      <c r="GG117" t="s">
        <v>2</v>
      </c>
      <c r="GH117" t="s">
        <v>2</v>
      </c>
      <c r="GI117" t="s">
        <v>2</v>
      </c>
      <c r="GJ117" t="s">
        <v>2</v>
      </c>
      <c r="GK117" t="s">
        <v>2</v>
      </c>
      <c r="GL117" t="s">
        <v>2</v>
      </c>
      <c r="GM117" t="s">
        <v>2</v>
      </c>
      <c r="GN117" t="s">
        <v>796</v>
      </c>
      <c r="GO117" t="s">
        <v>796</v>
      </c>
      <c r="GP117" t="s">
        <v>796</v>
      </c>
      <c r="GQ117" t="s">
        <v>796</v>
      </c>
      <c r="GR117" t="s">
        <v>796</v>
      </c>
      <c r="GS117" t="s">
        <v>796</v>
      </c>
      <c r="GT117" t="s">
        <v>796</v>
      </c>
      <c r="GU117" t="s">
        <v>796</v>
      </c>
      <c r="GV117" t="s">
        <v>796</v>
      </c>
      <c r="GW117" t="s">
        <v>796</v>
      </c>
      <c r="GX117" t="s">
        <v>796</v>
      </c>
      <c r="GY117" t="s">
        <v>796</v>
      </c>
      <c r="GZ117" t="s">
        <v>796</v>
      </c>
      <c r="HA117" t="s">
        <v>796</v>
      </c>
      <c r="HB117" t="s">
        <v>796</v>
      </c>
      <c r="HC117" t="s">
        <v>796</v>
      </c>
      <c r="HD117" t="s">
        <v>796</v>
      </c>
      <c r="HE117" t="s">
        <v>796</v>
      </c>
      <c r="HF117" t="s">
        <v>796</v>
      </c>
      <c r="HG117" t="s">
        <v>796</v>
      </c>
      <c r="HH117" t="s">
        <v>796</v>
      </c>
      <c r="HI117" t="s">
        <v>796</v>
      </c>
      <c r="HJ117" t="s">
        <v>796</v>
      </c>
      <c r="HK117" t="s">
        <v>796</v>
      </c>
      <c r="HL117" t="s">
        <v>796</v>
      </c>
      <c r="HM117" t="s">
        <v>796</v>
      </c>
      <c r="HN117" t="s">
        <v>796</v>
      </c>
      <c r="HO117" t="s">
        <v>796</v>
      </c>
      <c r="HP117" t="s">
        <v>796</v>
      </c>
      <c r="HQ117" t="s">
        <v>796</v>
      </c>
      <c r="HR117" t="s">
        <v>796</v>
      </c>
      <c r="HS117" t="s">
        <v>796</v>
      </c>
      <c r="HT117" t="s">
        <v>796</v>
      </c>
      <c r="HU117" t="s">
        <v>796</v>
      </c>
      <c r="HV117" t="s">
        <v>796</v>
      </c>
      <c r="HW117" t="s">
        <v>796</v>
      </c>
      <c r="HX117" t="s">
        <v>796</v>
      </c>
      <c r="HY117" t="s">
        <v>796</v>
      </c>
      <c r="HZ117" t="s">
        <v>796</v>
      </c>
      <c r="IA117" t="s">
        <v>796</v>
      </c>
      <c r="IB117" t="s">
        <v>796</v>
      </c>
      <c r="IC117" t="s">
        <v>796</v>
      </c>
      <c r="ID117" t="s">
        <v>796</v>
      </c>
      <c r="IE117" t="s">
        <v>796</v>
      </c>
      <c r="IF117" t="s">
        <v>796</v>
      </c>
      <c r="IG117" t="s">
        <v>796</v>
      </c>
      <c r="IH117" t="s">
        <v>796</v>
      </c>
      <c r="II117" t="s">
        <v>796</v>
      </c>
      <c r="IJ117" t="s">
        <v>796</v>
      </c>
      <c r="IK117" t="s">
        <v>796</v>
      </c>
      <c r="IL117" t="s">
        <v>796</v>
      </c>
      <c r="IM117" t="s">
        <v>796</v>
      </c>
      <c r="IN117" t="s">
        <v>796</v>
      </c>
      <c r="IO117" t="s">
        <v>796</v>
      </c>
      <c r="IP117" t="s">
        <v>796</v>
      </c>
      <c r="IQ117" t="s">
        <v>796</v>
      </c>
      <c r="IR117" t="s">
        <v>796</v>
      </c>
      <c r="IS117" t="s">
        <v>796</v>
      </c>
      <c r="IT117" t="s">
        <v>796</v>
      </c>
      <c r="IU117" t="s">
        <v>796</v>
      </c>
      <c r="IV117" t="s">
        <v>796</v>
      </c>
      <c r="IW117" t="s">
        <v>796</v>
      </c>
      <c r="IX117" t="s">
        <v>796</v>
      </c>
      <c r="IY117" t="s">
        <v>796</v>
      </c>
      <c r="IZ117" t="s">
        <v>796</v>
      </c>
      <c r="JA117" t="s">
        <v>796</v>
      </c>
      <c r="JB117" t="s">
        <v>796</v>
      </c>
      <c r="JC117" t="s">
        <v>796</v>
      </c>
      <c r="JD117" t="s">
        <v>796</v>
      </c>
      <c r="JE117" t="s">
        <v>796</v>
      </c>
      <c r="JF117" t="s">
        <v>796</v>
      </c>
      <c r="JG117" t="s">
        <v>796</v>
      </c>
      <c r="JH117" t="s">
        <v>796</v>
      </c>
      <c r="JI117" t="s">
        <v>796</v>
      </c>
      <c r="JJ117" t="s">
        <v>796</v>
      </c>
      <c r="JK117" t="s">
        <v>796</v>
      </c>
      <c r="JL117" t="s">
        <v>796</v>
      </c>
      <c r="JM117" t="s">
        <v>796</v>
      </c>
      <c r="JN117" t="s">
        <v>796</v>
      </c>
      <c r="JO117" t="s">
        <v>796</v>
      </c>
      <c r="JP117" t="s">
        <v>796</v>
      </c>
      <c r="JQ117" t="s">
        <v>796</v>
      </c>
      <c r="JR117" t="s">
        <v>796</v>
      </c>
      <c r="JS117" t="s">
        <v>796</v>
      </c>
      <c r="JT117" t="s">
        <v>796</v>
      </c>
      <c r="JU117" t="s">
        <v>796</v>
      </c>
      <c r="JV117" t="s">
        <v>796</v>
      </c>
      <c r="JW117" t="s">
        <v>796</v>
      </c>
      <c r="JX117" t="s">
        <v>796</v>
      </c>
      <c r="JY117" t="s">
        <v>796</v>
      </c>
      <c r="JZ117" t="s">
        <v>796</v>
      </c>
      <c r="KA117" t="s">
        <v>796</v>
      </c>
      <c r="KB117" t="s">
        <v>796</v>
      </c>
      <c r="KC117" t="s">
        <v>796</v>
      </c>
      <c r="KD117" t="s">
        <v>796</v>
      </c>
      <c r="KE117" t="s">
        <v>796</v>
      </c>
      <c r="KF117" t="s">
        <v>796</v>
      </c>
    </row>
    <row r="118" spans="1:292" x14ac:dyDescent="0.2">
      <c r="A118" t="s">
        <v>600</v>
      </c>
      <c r="B118" t="s">
        <v>61</v>
      </c>
      <c r="C118" t="s">
        <v>4</v>
      </c>
      <c r="D118" t="s">
        <v>19</v>
      </c>
      <c r="E118" s="30">
        <v>18</v>
      </c>
      <c r="F118" t="s">
        <v>20</v>
      </c>
      <c r="G118" t="s">
        <v>10</v>
      </c>
      <c r="H118" t="s">
        <v>56</v>
      </c>
      <c r="I118" t="s">
        <v>80</v>
      </c>
      <c r="J118" t="s">
        <v>4</v>
      </c>
      <c r="K118" t="s">
        <v>5</v>
      </c>
      <c r="L118" t="s">
        <v>4</v>
      </c>
      <c r="M118" t="s">
        <v>4</v>
      </c>
      <c r="N118" t="s">
        <v>5</v>
      </c>
      <c r="O118" t="s">
        <v>4</v>
      </c>
      <c r="P118" t="s">
        <v>5</v>
      </c>
      <c r="Q118" t="s">
        <v>4</v>
      </c>
      <c r="R118" t="s">
        <v>5</v>
      </c>
      <c r="S118" t="s">
        <v>4</v>
      </c>
      <c r="T118" t="s">
        <v>3</v>
      </c>
      <c r="U118" t="s">
        <v>4</v>
      </c>
      <c r="V118" t="s">
        <v>5</v>
      </c>
      <c r="W118" t="s">
        <v>17</v>
      </c>
      <c r="X118" t="s">
        <v>2</v>
      </c>
      <c r="Y118" t="s">
        <v>5</v>
      </c>
      <c r="Z118" t="s">
        <v>6</v>
      </c>
      <c r="AA118" t="s">
        <v>4</v>
      </c>
      <c r="AB118" t="s">
        <v>4</v>
      </c>
      <c r="AC118" t="s">
        <v>4</v>
      </c>
      <c r="AD118" t="s">
        <v>4</v>
      </c>
      <c r="AE118" t="s">
        <v>4</v>
      </c>
      <c r="AF118" t="s">
        <v>4</v>
      </c>
      <c r="AG118" t="s">
        <v>4</v>
      </c>
      <c r="AH118" t="s">
        <v>5</v>
      </c>
      <c r="AI118" t="s">
        <v>4</v>
      </c>
      <c r="AJ118" t="s">
        <v>4</v>
      </c>
      <c r="AK118" t="s">
        <v>4</v>
      </c>
      <c r="AL118" t="s">
        <v>5</v>
      </c>
      <c r="AM118" t="s">
        <v>4</v>
      </c>
      <c r="AN118" t="s">
        <v>4</v>
      </c>
      <c r="AO118" t="s">
        <v>4</v>
      </c>
      <c r="AP118" t="s">
        <v>4</v>
      </c>
      <c r="AQ118" t="s">
        <v>4</v>
      </c>
      <c r="AR118" t="s">
        <v>4</v>
      </c>
      <c r="AS118" t="s">
        <v>2</v>
      </c>
      <c r="AT118" t="s">
        <v>2</v>
      </c>
      <c r="AU118" t="s">
        <v>2</v>
      </c>
      <c r="AV118" t="s">
        <v>5</v>
      </c>
      <c r="AW118" t="s">
        <v>4</v>
      </c>
      <c r="AX118" t="s">
        <v>4</v>
      </c>
      <c r="AY118" t="s">
        <v>41</v>
      </c>
      <c r="AZ118" t="s">
        <v>41</v>
      </c>
      <c r="BA118" t="s">
        <v>4</v>
      </c>
      <c r="BB118" t="s">
        <v>5</v>
      </c>
      <c r="BC118" t="s">
        <v>4</v>
      </c>
      <c r="BD118" t="s">
        <v>4</v>
      </c>
      <c r="BE118" t="s">
        <v>4</v>
      </c>
      <c r="BF118" t="s">
        <v>4</v>
      </c>
      <c r="BG118" t="s">
        <v>4</v>
      </c>
      <c r="BH118" t="s">
        <v>4</v>
      </c>
      <c r="BI118" t="s">
        <v>4</v>
      </c>
      <c r="BJ118" t="s">
        <v>4</v>
      </c>
      <c r="BK118" t="s">
        <v>4</v>
      </c>
      <c r="BL118" t="s">
        <v>5</v>
      </c>
      <c r="BM118" t="s">
        <v>4</v>
      </c>
      <c r="BN118" t="s">
        <v>4</v>
      </c>
      <c r="BO118" t="s">
        <v>4</v>
      </c>
      <c r="BP118" t="s">
        <v>2</v>
      </c>
      <c r="BQ118" t="s">
        <v>2</v>
      </c>
      <c r="BR118" t="s">
        <v>2</v>
      </c>
      <c r="BS118" t="s">
        <v>2</v>
      </c>
      <c r="BT118" t="s">
        <v>2</v>
      </c>
      <c r="BU118" t="s">
        <v>2</v>
      </c>
      <c r="BV118" t="s">
        <v>2</v>
      </c>
      <c r="BW118" t="s">
        <v>2</v>
      </c>
      <c r="BX118" t="s">
        <v>2</v>
      </c>
      <c r="BY118" t="s">
        <v>2</v>
      </c>
      <c r="BZ118" t="s">
        <v>2</v>
      </c>
      <c r="CA118" t="s">
        <v>2</v>
      </c>
      <c r="CB118" t="s">
        <v>2</v>
      </c>
      <c r="CC118" t="s">
        <v>2</v>
      </c>
      <c r="CD118" t="s">
        <v>2</v>
      </c>
      <c r="CE118" t="s">
        <v>2</v>
      </c>
      <c r="CF118" t="s">
        <v>2</v>
      </c>
      <c r="CG118" t="s">
        <v>2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114</v>
      </c>
      <c r="CQ118" t="s">
        <v>4</v>
      </c>
      <c r="CR118" t="s">
        <v>4</v>
      </c>
      <c r="CS118" t="s">
        <v>4</v>
      </c>
      <c r="CT118" t="s">
        <v>5</v>
      </c>
      <c r="CU118" t="s">
        <v>61</v>
      </c>
      <c r="CV118" t="s">
        <v>4</v>
      </c>
      <c r="CW118" s="30">
        <v>19</v>
      </c>
      <c r="CX118" t="s">
        <v>20</v>
      </c>
      <c r="CY118" t="s">
        <v>4</v>
      </c>
      <c r="CZ118" t="s">
        <v>4</v>
      </c>
      <c r="DA118" t="s">
        <v>4</v>
      </c>
      <c r="DB118" t="s">
        <v>4</v>
      </c>
      <c r="DC118" t="s">
        <v>5</v>
      </c>
      <c r="DD118" t="s">
        <v>4</v>
      </c>
      <c r="DE118" t="s">
        <v>5</v>
      </c>
      <c r="DF118" t="s">
        <v>4</v>
      </c>
      <c r="DG118" t="s">
        <v>4</v>
      </c>
      <c r="DH118" t="s">
        <v>4</v>
      </c>
      <c r="DI118" t="s">
        <v>3</v>
      </c>
      <c r="DJ118" t="s">
        <v>4</v>
      </c>
      <c r="DK118" t="s">
        <v>5</v>
      </c>
      <c r="DL118" t="s">
        <v>2</v>
      </c>
      <c r="DM118" t="s">
        <v>2</v>
      </c>
      <c r="DN118" t="s">
        <v>5</v>
      </c>
      <c r="DO118" t="s">
        <v>523</v>
      </c>
      <c r="DP118" t="s">
        <v>4</v>
      </c>
      <c r="DQ118" t="s">
        <v>4</v>
      </c>
      <c r="DR118" t="s">
        <v>4</v>
      </c>
      <c r="DS118" t="s">
        <v>4</v>
      </c>
      <c r="DT118" t="s">
        <v>4</v>
      </c>
      <c r="DU118" t="s">
        <v>4</v>
      </c>
      <c r="DV118" t="s">
        <v>5</v>
      </c>
      <c r="DW118" t="s">
        <v>5</v>
      </c>
      <c r="DX118" t="s">
        <v>4</v>
      </c>
      <c r="DY118" t="s">
        <v>4</v>
      </c>
      <c r="DZ118" t="s">
        <v>4</v>
      </c>
      <c r="EA118" t="s">
        <v>4</v>
      </c>
      <c r="EB118" t="s">
        <v>4</v>
      </c>
      <c r="EC118" t="s">
        <v>4</v>
      </c>
      <c r="ED118" t="s">
        <v>4</v>
      </c>
      <c r="EE118" t="s">
        <v>4</v>
      </c>
      <c r="EF118" t="s">
        <v>4</v>
      </c>
      <c r="EG118" t="s">
        <v>4</v>
      </c>
      <c r="EH118" t="s">
        <v>2</v>
      </c>
      <c r="EI118" t="s">
        <v>2</v>
      </c>
      <c r="EJ118" t="s">
        <v>2</v>
      </c>
      <c r="EK118" t="s">
        <v>2</v>
      </c>
      <c r="EL118" t="s">
        <v>2</v>
      </c>
      <c r="EM118" t="s">
        <v>2</v>
      </c>
      <c r="EN118" t="s">
        <v>2</v>
      </c>
      <c r="EO118" t="s">
        <v>2</v>
      </c>
      <c r="EP118" t="s">
        <v>2</v>
      </c>
      <c r="EQ118" t="s">
        <v>2</v>
      </c>
      <c r="ER118" t="s">
        <v>2</v>
      </c>
      <c r="ES118" t="s">
        <v>2</v>
      </c>
      <c r="ET118" t="s">
        <v>2</v>
      </c>
      <c r="EU118" t="s">
        <v>2</v>
      </c>
      <c r="EV118" t="s">
        <v>2</v>
      </c>
      <c r="EW118" t="s">
        <v>2</v>
      </c>
      <c r="EX118" t="s">
        <v>2</v>
      </c>
      <c r="EY118" t="s">
        <v>2</v>
      </c>
      <c r="EZ118" t="s">
        <v>4</v>
      </c>
      <c r="FA118" t="s">
        <v>5</v>
      </c>
      <c r="FB118" t="s">
        <v>4</v>
      </c>
      <c r="FC118" t="s">
        <v>4</v>
      </c>
      <c r="FD118" t="s">
        <v>4</v>
      </c>
      <c r="FE118" t="s">
        <v>2</v>
      </c>
      <c r="FF118" t="s">
        <v>2</v>
      </c>
      <c r="FG118" t="s">
        <v>2</v>
      </c>
      <c r="FH118" t="s">
        <v>2</v>
      </c>
      <c r="FI118" t="s">
        <v>2</v>
      </c>
      <c r="FJ118" t="s">
        <v>2</v>
      </c>
      <c r="FK118" t="s">
        <v>2</v>
      </c>
      <c r="FL118" t="s">
        <v>2</v>
      </c>
      <c r="FM118" t="s">
        <v>2</v>
      </c>
      <c r="FN118" t="s">
        <v>2</v>
      </c>
      <c r="FO118" t="s">
        <v>2</v>
      </c>
      <c r="FP118" t="s">
        <v>2</v>
      </c>
      <c r="FQ118" t="s">
        <v>2</v>
      </c>
      <c r="FR118" t="s">
        <v>2</v>
      </c>
      <c r="FS118" t="s">
        <v>2</v>
      </c>
      <c r="FT118" t="s">
        <v>2</v>
      </c>
      <c r="FU118" t="s">
        <v>2</v>
      </c>
      <c r="FV118" t="s">
        <v>2</v>
      </c>
      <c r="FW118" t="s">
        <v>2</v>
      </c>
      <c r="FX118" t="s">
        <v>2</v>
      </c>
      <c r="FY118" t="s">
        <v>2</v>
      </c>
      <c r="FZ118" t="s">
        <v>2</v>
      </c>
      <c r="GA118" t="s">
        <v>2</v>
      </c>
      <c r="GB118" t="s">
        <v>2</v>
      </c>
      <c r="GC118" t="s">
        <v>2</v>
      </c>
      <c r="GD118" t="s">
        <v>2</v>
      </c>
      <c r="GE118" t="s">
        <v>114</v>
      </c>
      <c r="GF118" t="s">
        <v>4</v>
      </c>
      <c r="GG118" t="s">
        <v>4</v>
      </c>
      <c r="GH118" t="s">
        <v>4</v>
      </c>
      <c r="GI118" t="s">
        <v>5</v>
      </c>
      <c r="GJ118" t="s">
        <v>4</v>
      </c>
      <c r="GK118" t="s">
        <v>4</v>
      </c>
      <c r="GL118" t="s">
        <v>4</v>
      </c>
      <c r="GM118" t="s">
        <v>5</v>
      </c>
      <c r="GN118" t="s">
        <v>796</v>
      </c>
      <c r="GO118" t="s">
        <v>796</v>
      </c>
      <c r="GP118" t="s">
        <v>796</v>
      </c>
      <c r="GQ118" t="s">
        <v>796</v>
      </c>
      <c r="GR118" t="s">
        <v>796</v>
      </c>
      <c r="GS118" t="s">
        <v>796</v>
      </c>
      <c r="GT118" t="s">
        <v>796</v>
      </c>
      <c r="GU118" t="s">
        <v>796</v>
      </c>
      <c r="GV118" t="s">
        <v>796</v>
      </c>
      <c r="GW118" t="s">
        <v>796</v>
      </c>
      <c r="GX118" t="s">
        <v>796</v>
      </c>
      <c r="GY118" t="s">
        <v>796</v>
      </c>
      <c r="GZ118" t="s">
        <v>796</v>
      </c>
      <c r="HA118" t="s">
        <v>796</v>
      </c>
      <c r="HB118" t="s">
        <v>796</v>
      </c>
      <c r="HC118" t="s">
        <v>796</v>
      </c>
      <c r="HD118" t="s">
        <v>796</v>
      </c>
      <c r="HE118" t="s">
        <v>796</v>
      </c>
      <c r="HF118" t="s">
        <v>796</v>
      </c>
      <c r="HG118" t="s">
        <v>796</v>
      </c>
      <c r="HH118" t="s">
        <v>796</v>
      </c>
      <c r="HI118" t="s">
        <v>796</v>
      </c>
      <c r="HJ118" t="s">
        <v>796</v>
      </c>
      <c r="HK118" t="s">
        <v>796</v>
      </c>
      <c r="HL118" t="s">
        <v>796</v>
      </c>
      <c r="HM118" t="s">
        <v>796</v>
      </c>
      <c r="HN118" t="s">
        <v>796</v>
      </c>
      <c r="HO118" t="s">
        <v>796</v>
      </c>
      <c r="HP118" t="s">
        <v>796</v>
      </c>
      <c r="HQ118" t="s">
        <v>796</v>
      </c>
      <c r="HR118" t="s">
        <v>796</v>
      </c>
      <c r="HS118" t="s">
        <v>796</v>
      </c>
      <c r="HT118" t="s">
        <v>796</v>
      </c>
      <c r="HU118" t="s">
        <v>796</v>
      </c>
      <c r="HV118" t="s">
        <v>796</v>
      </c>
      <c r="HW118" t="s">
        <v>796</v>
      </c>
      <c r="HX118" t="s">
        <v>796</v>
      </c>
      <c r="HY118" t="s">
        <v>796</v>
      </c>
      <c r="HZ118" t="s">
        <v>796</v>
      </c>
      <c r="IA118" t="s">
        <v>796</v>
      </c>
      <c r="IB118" t="s">
        <v>796</v>
      </c>
      <c r="IC118" t="s">
        <v>796</v>
      </c>
      <c r="ID118" t="s">
        <v>796</v>
      </c>
      <c r="IE118" t="s">
        <v>796</v>
      </c>
      <c r="IF118" t="s">
        <v>796</v>
      </c>
      <c r="IG118" t="s">
        <v>796</v>
      </c>
      <c r="IH118" t="s">
        <v>796</v>
      </c>
      <c r="II118" t="s">
        <v>796</v>
      </c>
      <c r="IJ118" t="s">
        <v>796</v>
      </c>
      <c r="IK118" t="s">
        <v>796</v>
      </c>
      <c r="IL118" t="s">
        <v>796</v>
      </c>
      <c r="IM118" t="s">
        <v>796</v>
      </c>
      <c r="IN118" t="s">
        <v>796</v>
      </c>
      <c r="IO118" t="s">
        <v>796</v>
      </c>
      <c r="IP118" t="s">
        <v>796</v>
      </c>
      <c r="IQ118" t="s">
        <v>796</v>
      </c>
      <c r="IR118" t="s">
        <v>796</v>
      </c>
      <c r="IS118" t="s">
        <v>796</v>
      </c>
      <c r="IT118" t="s">
        <v>796</v>
      </c>
      <c r="IU118" t="s">
        <v>796</v>
      </c>
      <c r="IV118" t="s">
        <v>796</v>
      </c>
      <c r="IW118" t="s">
        <v>796</v>
      </c>
      <c r="IX118" t="s">
        <v>796</v>
      </c>
      <c r="IY118" t="s">
        <v>796</v>
      </c>
      <c r="IZ118" t="s">
        <v>796</v>
      </c>
      <c r="JA118" t="s">
        <v>796</v>
      </c>
      <c r="JB118" t="s">
        <v>796</v>
      </c>
      <c r="JC118" t="s">
        <v>796</v>
      </c>
      <c r="JD118" t="s">
        <v>796</v>
      </c>
      <c r="JE118" t="s">
        <v>796</v>
      </c>
      <c r="JF118" t="s">
        <v>796</v>
      </c>
      <c r="JG118" t="s">
        <v>796</v>
      </c>
      <c r="JH118" t="s">
        <v>796</v>
      </c>
      <c r="JI118" t="s">
        <v>796</v>
      </c>
      <c r="JJ118" t="s">
        <v>796</v>
      </c>
      <c r="JK118" t="s">
        <v>796</v>
      </c>
      <c r="JL118" t="s">
        <v>796</v>
      </c>
      <c r="JM118" t="s">
        <v>796</v>
      </c>
      <c r="JN118" t="s">
        <v>796</v>
      </c>
      <c r="JO118" t="s">
        <v>796</v>
      </c>
      <c r="JP118" t="s">
        <v>796</v>
      </c>
      <c r="JQ118" t="s">
        <v>796</v>
      </c>
      <c r="JR118" t="s">
        <v>796</v>
      </c>
      <c r="JS118" t="s">
        <v>796</v>
      </c>
      <c r="JT118" t="s">
        <v>796</v>
      </c>
      <c r="JU118" t="s">
        <v>796</v>
      </c>
      <c r="JV118" t="s">
        <v>796</v>
      </c>
      <c r="JW118" t="s">
        <v>796</v>
      </c>
      <c r="JX118" t="s">
        <v>796</v>
      </c>
      <c r="JY118" t="s">
        <v>796</v>
      </c>
      <c r="JZ118" t="s">
        <v>796</v>
      </c>
      <c r="KA118" t="s">
        <v>796</v>
      </c>
      <c r="KB118" t="s">
        <v>796</v>
      </c>
      <c r="KC118" t="s">
        <v>796</v>
      </c>
      <c r="KD118" t="s">
        <v>796</v>
      </c>
      <c r="KE118" t="s">
        <v>796</v>
      </c>
      <c r="KF118" t="s">
        <v>796</v>
      </c>
    </row>
    <row r="119" spans="1:292" x14ac:dyDescent="0.2">
      <c r="A119" t="s">
        <v>1000</v>
      </c>
      <c r="B119" t="s">
        <v>61</v>
      </c>
      <c r="C119" t="s">
        <v>4</v>
      </c>
      <c r="D119" t="s">
        <v>8</v>
      </c>
      <c r="E119" s="30">
        <v>17</v>
      </c>
      <c r="F119" t="s">
        <v>20</v>
      </c>
      <c r="G119" t="s">
        <v>10</v>
      </c>
      <c r="H119" t="s">
        <v>56</v>
      </c>
      <c r="I119" t="s">
        <v>80</v>
      </c>
      <c r="J119" t="s">
        <v>4</v>
      </c>
      <c r="K119" t="s">
        <v>4</v>
      </c>
      <c r="L119" t="s">
        <v>4</v>
      </c>
      <c r="M119" t="s">
        <v>4</v>
      </c>
      <c r="N119" t="s">
        <v>5</v>
      </c>
      <c r="O119" t="s">
        <v>4</v>
      </c>
      <c r="P119" t="s">
        <v>5</v>
      </c>
      <c r="Q119" t="s">
        <v>4</v>
      </c>
      <c r="R119" t="s">
        <v>5</v>
      </c>
      <c r="S119" t="s">
        <v>4</v>
      </c>
      <c r="T119" t="s">
        <v>3</v>
      </c>
      <c r="U119" t="s">
        <v>4</v>
      </c>
      <c r="V119" t="s">
        <v>4</v>
      </c>
      <c r="W119" t="s">
        <v>17</v>
      </c>
      <c r="X119" t="s">
        <v>2</v>
      </c>
      <c r="Y119" t="s">
        <v>5</v>
      </c>
      <c r="Z119" t="s">
        <v>6</v>
      </c>
      <c r="AA119" t="s">
        <v>4</v>
      </c>
      <c r="AB119" t="s">
        <v>4</v>
      </c>
      <c r="AC119" t="s">
        <v>4</v>
      </c>
      <c r="AD119" t="s">
        <v>4</v>
      </c>
      <c r="AE119" t="s">
        <v>4</v>
      </c>
      <c r="AF119" t="s">
        <v>4</v>
      </c>
      <c r="AG119" t="s">
        <v>4</v>
      </c>
      <c r="AH119" t="s">
        <v>5</v>
      </c>
      <c r="AI119" t="s">
        <v>4</v>
      </c>
      <c r="AJ119" t="s">
        <v>5</v>
      </c>
      <c r="AK119" t="s">
        <v>4</v>
      </c>
      <c r="AL119" t="s">
        <v>4</v>
      </c>
      <c r="AM119" t="s">
        <v>4</v>
      </c>
      <c r="AN119" t="s">
        <v>4</v>
      </c>
      <c r="AO119" t="s">
        <v>4</v>
      </c>
      <c r="AP119" t="s">
        <v>4</v>
      </c>
      <c r="AQ119" t="s">
        <v>4</v>
      </c>
      <c r="AR119" t="s">
        <v>5</v>
      </c>
      <c r="AS119" t="s">
        <v>2</v>
      </c>
      <c r="AT119" t="s">
        <v>2</v>
      </c>
      <c r="AU119" t="s">
        <v>2</v>
      </c>
      <c r="AV119" t="s">
        <v>2</v>
      </c>
      <c r="AW119" t="s">
        <v>2</v>
      </c>
      <c r="AX119" t="s">
        <v>2</v>
      </c>
      <c r="AY119" t="s">
        <v>2</v>
      </c>
      <c r="AZ119" t="s">
        <v>2</v>
      </c>
      <c r="BA119" t="s">
        <v>2</v>
      </c>
      <c r="BB119" t="s">
        <v>2</v>
      </c>
      <c r="BC119" t="s">
        <v>2</v>
      </c>
      <c r="BD119" t="s">
        <v>2</v>
      </c>
      <c r="BE119" t="s">
        <v>2</v>
      </c>
      <c r="BF119" t="s">
        <v>2</v>
      </c>
      <c r="BG119" t="s">
        <v>2</v>
      </c>
      <c r="BH119" t="s">
        <v>2</v>
      </c>
      <c r="BI119" t="s">
        <v>2</v>
      </c>
      <c r="BJ119" t="s">
        <v>2</v>
      </c>
      <c r="BK119" t="s">
        <v>4</v>
      </c>
      <c r="BL119" t="s">
        <v>4</v>
      </c>
      <c r="BM119" t="s">
        <v>4</v>
      </c>
      <c r="BN119" t="s">
        <v>4</v>
      </c>
      <c r="BO119" t="s">
        <v>5</v>
      </c>
      <c r="BP119" t="s">
        <v>2</v>
      </c>
      <c r="BQ119" t="s">
        <v>2</v>
      </c>
      <c r="BR119" t="s">
        <v>2</v>
      </c>
      <c r="BS119" t="s">
        <v>2</v>
      </c>
      <c r="BT119" t="s">
        <v>2</v>
      </c>
      <c r="BU119" t="s">
        <v>2</v>
      </c>
      <c r="BV119" t="s">
        <v>2</v>
      </c>
      <c r="BW119" t="s">
        <v>2</v>
      </c>
      <c r="BX119" t="s">
        <v>2</v>
      </c>
      <c r="BY119" t="s">
        <v>2</v>
      </c>
      <c r="BZ119" t="s">
        <v>2</v>
      </c>
      <c r="CA119" t="s">
        <v>2</v>
      </c>
      <c r="CB119" t="s">
        <v>2</v>
      </c>
      <c r="CC119" t="s">
        <v>2</v>
      </c>
      <c r="CD119" t="s">
        <v>2</v>
      </c>
      <c r="CE119" t="s">
        <v>2</v>
      </c>
      <c r="CF119" t="s">
        <v>2</v>
      </c>
      <c r="CG119" t="s">
        <v>2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114</v>
      </c>
      <c r="CQ119" t="s">
        <v>4</v>
      </c>
      <c r="CR119" t="s">
        <v>4</v>
      </c>
      <c r="CS119" t="s">
        <v>4</v>
      </c>
      <c r="CT119" t="s">
        <v>5</v>
      </c>
      <c r="CU119" t="s">
        <v>61</v>
      </c>
      <c r="CV119" t="s">
        <v>4</v>
      </c>
      <c r="CW119" s="30">
        <v>18</v>
      </c>
      <c r="CX119" t="s">
        <v>20</v>
      </c>
      <c r="CY119" t="s">
        <v>4</v>
      </c>
      <c r="CZ119" t="s">
        <v>4</v>
      </c>
      <c r="DA119" t="s">
        <v>4</v>
      </c>
      <c r="DB119" t="s">
        <v>4</v>
      </c>
      <c r="DC119" t="s">
        <v>4</v>
      </c>
      <c r="DD119" t="s">
        <v>4</v>
      </c>
      <c r="DE119" t="s">
        <v>4</v>
      </c>
      <c r="DF119" t="s">
        <v>4</v>
      </c>
      <c r="DG119" t="s">
        <v>5</v>
      </c>
      <c r="DH119" t="s">
        <v>4</v>
      </c>
      <c r="DI119" t="s">
        <v>3</v>
      </c>
      <c r="DJ119" t="s">
        <v>4</v>
      </c>
      <c r="DK119" t="s">
        <v>4</v>
      </c>
      <c r="DL119" t="s">
        <v>17</v>
      </c>
      <c r="DM119" t="s">
        <v>2</v>
      </c>
      <c r="DN119" t="s">
        <v>5</v>
      </c>
      <c r="DO119" t="s">
        <v>523</v>
      </c>
      <c r="DP119" t="s">
        <v>4</v>
      </c>
      <c r="DQ119" t="s">
        <v>4</v>
      </c>
      <c r="DR119" t="s">
        <v>4</v>
      </c>
      <c r="DS119" t="s">
        <v>4</v>
      </c>
      <c r="DT119" t="s">
        <v>4</v>
      </c>
      <c r="DU119" t="s">
        <v>4</v>
      </c>
      <c r="DV119" t="s">
        <v>4</v>
      </c>
      <c r="DW119" t="s">
        <v>4</v>
      </c>
      <c r="DX119" t="s">
        <v>5</v>
      </c>
      <c r="DY119" t="s">
        <v>5</v>
      </c>
      <c r="DZ119" t="s">
        <v>4</v>
      </c>
      <c r="EA119" t="s">
        <v>4</v>
      </c>
      <c r="EB119" t="s">
        <v>4</v>
      </c>
      <c r="EC119" t="s">
        <v>4</v>
      </c>
      <c r="ED119" t="s">
        <v>4</v>
      </c>
      <c r="EE119" t="s">
        <v>4</v>
      </c>
      <c r="EF119" t="s">
        <v>4</v>
      </c>
      <c r="EG119" t="s">
        <v>5</v>
      </c>
      <c r="EH119" t="s">
        <v>2</v>
      </c>
      <c r="EI119" t="s">
        <v>2</v>
      </c>
      <c r="EJ119" t="s">
        <v>2</v>
      </c>
      <c r="EK119" t="s">
        <v>2</v>
      </c>
      <c r="EL119" t="s">
        <v>2</v>
      </c>
      <c r="EM119" t="s">
        <v>2</v>
      </c>
      <c r="EN119" t="s">
        <v>2</v>
      </c>
      <c r="EO119" t="s">
        <v>2</v>
      </c>
      <c r="EP119" t="s">
        <v>2</v>
      </c>
      <c r="EQ119" t="s">
        <v>2</v>
      </c>
      <c r="ER119" t="s">
        <v>2</v>
      </c>
      <c r="ES119" t="s">
        <v>2</v>
      </c>
      <c r="ET119" t="s">
        <v>2</v>
      </c>
      <c r="EU119" t="s">
        <v>2</v>
      </c>
      <c r="EV119" t="s">
        <v>2</v>
      </c>
      <c r="EW119" t="s">
        <v>2</v>
      </c>
      <c r="EX119" t="s">
        <v>2</v>
      </c>
      <c r="EY119" t="s">
        <v>2</v>
      </c>
      <c r="EZ119" t="s">
        <v>2</v>
      </c>
      <c r="FA119" t="s">
        <v>2</v>
      </c>
      <c r="FB119" t="s">
        <v>2</v>
      </c>
      <c r="FC119" t="s">
        <v>2</v>
      </c>
      <c r="FD119" t="s">
        <v>2</v>
      </c>
      <c r="FE119" t="s">
        <v>2</v>
      </c>
      <c r="FF119" t="s">
        <v>2</v>
      </c>
      <c r="FG119" t="s">
        <v>2</v>
      </c>
      <c r="FH119" t="s">
        <v>2</v>
      </c>
      <c r="FI119" t="s">
        <v>2</v>
      </c>
      <c r="FJ119" t="s">
        <v>2</v>
      </c>
      <c r="FK119" t="s">
        <v>2</v>
      </c>
      <c r="FL119" t="s">
        <v>2</v>
      </c>
      <c r="FM119" t="s">
        <v>2</v>
      </c>
      <c r="FN119" t="s">
        <v>2</v>
      </c>
      <c r="FO119" t="s">
        <v>2</v>
      </c>
      <c r="FP119" t="s">
        <v>2</v>
      </c>
      <c r="FQ119" t="s">
        <v>2</v>
      </c>
      <c r="FR119" t="s">
        <v>2</v>
      </c>
      <c r="FS119" t="s">
        <v>2</v>
      </c>
      <c r="FT119" t="s">
        <v>2</v>
      </c>
      <c r="FU119" t="s">
        <v>2</v>
      </c>
      <c r="FV119" t="s">
        <v>2</v>
      </c>
      <c r="FW119" t="s">
        <v>2</v>
      </c>
      <c r="FX119" t="s">
        <v>2</v>
      </c>
      <c r="FY119" t="s">
        <v>2</v>
      </c>
      <c r="FZ119" t="s">
        <v>2</v>
      </c>
      <c r="GA119" t="s">
        <v>2</v>
      </c>
      <c r="GB119" t="s">
        <v>2</v>
      </c>
      <c r="GC119" t="s">
        <v>2</v>
      </c>
      <c r="GD119" t="s">
        <v>2</v>
      </c>
      <c r="GE119" t="s">
        <v>2</v>
      </c>
      <c r="GF119" t="s">
        <v>2</v>
      </c>
      <c r="GG119" t="s">
        <v>2</v>
      </c>
      <c r="GH119" t="s">
        <v>2</v>
      </c>
      <c r="GI119" t="s">
        <v>2</v>
      </c>
      <c r="GJ119" t="s">
        <v>2</v>
      </c>
      <c r="GK119" t="s">
        <v>2</v>
      </c>
      <c r="GL119" t="s">
        <v>2</v>
      </c>
      <c r="GM119" t="s">
        <v>2</v>
      </c>
      <c r="GN119" t="s">
        <v>796</v>
      </c>
      <c r="GO119" t="s">
        <v>796</v>
      </c>
      <c r="GP119" t="s">
        <v>796</v>
      </c>
      <c r="GQ119" t="s">
        <v>796</v>
      </c>
      <c r="GR119" t="s">
        <v>796</v>
      </c>
      <c r="GS119" t="s">
        <v>796</v>
      </c>
      <c r="GT119" t="s">
        <v>796</v>
      </c>
      <c r="GU119" t="s">
        <v>796</v>
      </c>
      <c r="GV119" t="s">
        <v>796</v>
      </c>
      <c r="GW119" t="s">
        <v>796</v>
      </c>
      <c r="GX119" t="s">
        <v>796</v>
      </c>
      <c r="GY119" t="s">
        <v>796</v>
      </c>
      <c r="GZ119" t="s">
        <v>796</v>
      </c>
      <c r="HA119" t="s">
        <v>796</v>
      </c>
      <c r="HB119" t="s">
        <v>796</v>
      </c>
      <c r="HC119" t="s">
        <v>796</v>
      </c>
      <c r="HD119" t="s">
        <v>796</v>
      </c>
      <c r="HE119" t="s">
        <v>796</v>
      </c>
      <c r="HF119" t="s">
        <v>796</v>
      </c>
      <c r="HG119" t="s">
        <v>796</v>
      </c>
      <c r="HH119" t="s">
        <v>796</v>
      </c>
      <c r="HI119" t="s">
        <v>796</v>
      </c>
      <c r="HJ119" t="s">
        <v>796</v>
      </c>
      <c r="HK119" t="s">
        <v>796</v>
      </c>
      <c r="HL119" t="s">
        <v>796</v>
      </c>
      <c r="HM119" t="s">
        <v>796</v>
      </c>
      <c r="HN119" t="s">
        <v>796</v>
      </c>
      <c r="HO119" t="s">
        <v>796</v>
      </c>
      <c r="HP119" t="s">
        <v>796</v>
      </c>
      <c r="HQ119" t="s">
        <v>796</v>
      </c>
      <c r="HR119" t="s">
        <v>796</v>
      </c>
      <c r="HS119" t="s">
        <v>796</v>
      </c>
      <c r="HT119" t="s">
        <v>796</v>
      </c>
      <c r="HU119" t="s">
        <v>796</v>
      </c>
      <c r="HV119" t="s">
        <v>796</v>
      </c>
      <c r="HW119" t="s">
        <v>796</v>
      </c>
      <c r="HX119" t="s">
        <v>796</v>
      </c>
      <c r="HY119" t="s">
        <v>796</v>
      </c>
      <c r="HZ119" t="s">
        <v>796</v>
      </c>
      <c r="IA119" t="s">
        <v>796</v>
      </c>
      <c r="IB119" t="s">
        <v>796</v>
      </c>
      <c r="IC119" t="s">
        <v>796</v>
      </c>
      <c r="ID119" t="s">
        <v>796</v>
      </c>
      <c r="IE119" t="s">
        <v>796</v>
      </c>
      <c r="IF119" t="s">
        <v>796</v>
      </c>
      <c r="IG119" t="s">
        <v>796</v>
      </c>
      <c r="IH119" t="s">
        <v>796</v>
      </c>
      <c r="II119" t="s">
        <v>796</v>
      </c>
      <c r="IJ119" t="s">
        <v>796</v>
      </c>
      <c r="IK119" t="s">
        <v>796</v>
      </c>
      <c r="IL119" t="s">
        <v>796</v>
      </c>
      <c r="IM119" t="s">
        <v>796</v>
      </c>
      <c r="IN119" t="s">
        <v>796</v>
      </c>
      <c r="IO119" t="s">
        <v>796</v>
      </c>
      <c r="IP119" t="s">
        <v>796</v>
      </c>
      <c r="IQ119" t="s">
        <v>796</v>
      </c>
      <c r="IR119" t="s">
        <v>796</v>
      </c>
      <c r="IS119" t="s">
        <v>796</v>
      </c>
      <c r="IT119" t="s">
        <v>796</v>
      </c>
      <c r="IU119" t="s">
        <v>796</v>
      </c>
      <c r="IV119" t="s">
        <v>796</v>
      </c>
      <c r="IW119" t="s">
        <v>796</v>
      </c>
      <c r="IX119" t="s">
        <v>796</v>
      </c>
      <c r="IY119" t="s">
        <v>796</v>
      </c>
      <c r="IZ119" t="s">
        <v>796</v>
      </c>
      <c r="JA119" t="s">
        <v>796</v>
      </c>
      <c r="JB119" t="s">
        <v>796</v>
      </c>
      <c r="JC119" t="s">
        <v>796</v>
      </c>
      <c r="JD119" t="s">
        <v>796</v>
      </c>
      <c r="JE119" t="s">
        <v>796</v>
      </c>
      <c r="JF119" t="s">
        <v>796</v>
      </c>
      <c r="JG119" t="s">
        <v>796</v>
      </c>
      <c r="JH119" t="s">
        <v>796</v>
      </c>
      <c r="JI119" t="s">
        <v>796</v>
      </c>
      <c r="JJ119" t="s">
        <v>796</v>
      </c>
      <c r="JK119" t="s">
        <v>796</v>
      </c>
      <c r="JL119" t="s">
        <v>796</v>
      </c>
      <c r="JM119" t="s">
        <v>796</v>
      </c>
      <c r="JN119" t="s">
        <v>796</v>
      </c>
      <c r="JO119" t="s">
        <v>796</v>
      </c>
      <c r="JP119" t="s">
        <v>796</v>
      </c>
      <c r="JQ119" t="s">
        <v>796</v>
      </c>
      <c r="JR119" t="s">
        <v>796</v>
      </c>
      <c r="JS119" t="s">
        <v>796</v>
      </c>
      <c r="JT119" t="s">
        <v>796</v>
      </c>
      <c r="JU119" t="s">
        <v>796</v>
      </c>
      <c r="JV119" t="s">
        <v>796</v>
      </c>
      <c r="JW119" t="s">
        <v>796</v>
      </c>
      <c r="JX119" t="s">
        <v>796</v>
      </c>
      <c r="JY119" t="s">
        <v>796</v>
      </c>
      <c r="JZ119" t="s">
        <v>796</v>
      </c>
      <c r="KA119" t="s">
        <v>796</v>
      </c>
      <c r="KB119" t="s">
        <v>796</v>
      </c>
      <c r="KC119" t="s">
        <v>796</v>
      </c>
      <c r="KD119" t="s">
        <v>796</v>
      </c>
      <c r="KE119" t="s">
        <v>796</v>
      </c>
      <c r="KF119" t="s">
        <v>796</v>
      </c>
    </row>
    <row r="120" spans="1:292" x14ac:dyDescent="0.2">
      <c r="A120" t="s">
        <v>354</v>
      </c>
      <c r="B120" t="s">
        <v>61</v>
      </c>
      <c r="C120" t="s">
        <v>4</v>
      </c>
      <c r="D120" t="s">
        <v>8</v>
      </c>
      <c r="E120" s="30">
        <v>17</v>
      </c>
      <c r="F120" t="s">
        <v>20</v>
      </c>
      <c r="G120" t="s">
        <v>71</v>
      </c>
      <c r="H120" t="s">
        <v>40</v>
      </c>
      <c r="I120" t="s">
        <v>80</v>
      </c>
      <c r="J120" t="s">
        <v>4</v>
      </c>
      <c r="K120" t="s">
        <v>4</v>
      </c>
      <c r="L120" t="s">
        <v>4</v>
      </c>
      <c r="M120" t="s">
        <v>4</v>
      </c>
      <c r="N120" t="s">
        <v>5</v>
      </c>
      <c r="O120" t="s">
        <v>4</v>
      </c>
      <c r="P120" t="s">
        <v>4</v>
      </c>
      <c r="Q120" t="s">
        <v>4</v>
      </c>
      <c r="R120" t="s">
        <v>5</v>
      </c>
      <c r="S120" t="s">
        <v>4</v>
      </c>
      <c r="T120" t="s">
        <v>67</v>
      </c>
      <c r="U120" t="s">
        <v>4</v>
      </c>
      <c r="V120" t="s">
        <v>4</v>
      </c>
      <c r="W120" t="s">
        <v>17</v>
      </c>
      <c r="X120" t="s">
        <v>2</v>
      </c>
      <c r="Y120" t="s">
        <v>5</v>
      </c>
      <c r="Z120" t="s">
        <v>6</v>
      </c>
      <c r="AA120" t="s">
        <v>4</v>
      </c>
      <c r="AB120" t="s">
        <v>4</v>
      </c>
      <c r="AC120" t="s">
        <v>4</v>
      </c>
      <c r="AD120" t="s">
        <v>4</v>
      </c>
      <c r="AE120" t="s">
        <v>4</v>
      </c>
      <c r="AF120" t="s">
        <v>4</v>
      </c>
      <c r="AG120" t="s">
        <v>4</v>
      </c>
      <c r="AH120" t="s">
        <v>5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4</v>
      </c>
      <c r="AO120" t="s">
        <v>4</v>
      </c>
      <c r="AP120" t="s">
        <v>4</v>
      </c>
      <c r="AQ120" t="s">
        <v>4</v>
      </c>
      <c r="AR120" t="s">
        <v>4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C120" t="s">
        <v>2</v>
      </c>
      <c r="BD120" t="s">
        <v>2</v>
      </c>
      <c r="BE120" t="s">
        <v>2</v>
      </c>
      <c r="BF120" t="s">
        <v>2</v>
      </c>
      <c r="BG120" t="s">
        <v>2</v>
      </c>
      <c r="BH120" t="s">
        <v>2</v>
      </c>
      <c r="BI120" t="s">
        <v>2</v>
      </c>
      <c r="BJ120" t="s">
        <v>2</v>
      </c>
      <c r="BK120" t="s">
        <v>2</v>
      </c>
      <c r="BL120" t="s">
        <v>2</v>
      </c>
      <c r="BM120" t="s">
        <v>2</v>
      </c>
      <c r="BN120" t="s">
        <v>2</v>
      </c>
      <c r="BO120" t="s">
        <v>2</v>
      </c>
      <c r="BP120" t="s">
        <v>2</v>
      </c>
      <c r="BQ120" t="s">
        <v>2</v>
      </c>
      <c r="BR120" t="s">
        <v>2</v>
      </c>
      <c r="BS120" t="s">
        <v>2</v>
      </c>
      <c r="BT120" t="s">
        <v>2</v>
      </c>
      <c r="BU120" t="s">
        <v>2</v>
      </c>
      <c r="BV120" t="s">
        <v>2</v>
      </c>
      <c r="BW120" t="s">
        <v>2</v>
      </c>
      <c r="BX120" t="s">
        <v>2</v>
      </c>
      <c r="BY120" t="s">
        <v>2</v>
      </c>
      <c r="BZ120" t="s">
        <v>2</v>
      </c>
      <c r="CA120" t="s">
        <v>2</v>
      </c>
      <c r="CB120" t="s">
        <v>2</v>
      </c>
      <c r="CC120" t="s">
        <v>2</v>
      </c>
      <c r="CD120" t="s">
        <v>2</v>
      </c>
      <c r="CE120" t="s">
        <v>2</v>
      </c>
      <c r="CF120" t="s">
        <v>2</v>
      </c>
      <c r="CG120" t="s">
        <v>2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351</v>
      </c>
      <c r="CQ120" t="s">
        <v>4</v>
      </c>
      <c r="CR120" t="s">
        <v>4</v>
      </c>
      <c r="CS120" t="s">
        <v>4</v>
      </c>
      <c r="CT120" t="s">
        <v>5</v>
      </c>
      <c r="CU120" t="s">
        <v>61</v>
      </c>
      <c r="CV120" t="s">
        <v>4</v>
      </c>
      <c r="CW120" s="30">
        <v>18</v>
      </c>
      <c r="CX120" t="s">
        <v>2</v>
      </c>
      <c r="CY120" t="s">
        <v>4</v>
      </c>
      <c r="CZ120" t="s">
        <v>4</v>
      </c>
      <c r="DA120" t="s">
        <v>4</v>
      </c>
      <c r="DB120" t="s">
        <v>4</v>
      </c>
      <c r="DC120" t="s">
        <v>4</v>
      </c>
      <c r="DD120" t="s">
        <v>4</v>
      </c>
      <c r="DE120" t="s">
        <v>4</v>
      </c>
      <c r="DF120" t="s">
        <v>4</v>
      </c>
      <c r="DG120" t="s">
        <v>5</v>
      </c>
      <c r="DH120" t="s">
        <v>4</v>
      </c>
      <c r="DI120" t="s">
        <v>67</v>
      </c>
      <c r="DJ120" t="s">
        <v>4</v>
      </c>
      <c r="DK120" t="s">
        <v>4</v>
      </c>
      <c r="DL120" t="s">
        <v>17</v>
      </c>
      <c r="DM120" t="s">
        <v>2</v>
      </c>
      <c r="DN120" t="s">
        <v>4</v>
      </c>
      <c r="DO120" t="s">
        <v>523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2</v>
      </c>
      <c r="EI120" t="s">
        <v>2</v>
      </c>
      <c r="EJ120" t="s">
        <v>2</v>
      </c>
      <c r="EK120" t="s">
        <v>2</v>
      </c>
      <c r="EL120" t="s">
        <v>2</v>
      </c>
      <c r="EM120" t="s">
        <v>2</v>
      </c>
      <c r="EN120" t="s">
        <v>2</v>
      </c>
      <c r="EO120" t="s">
        <v>2</v>
      </c>
      <c r="EP120" t="s">
        <v>2</v>
      </c>
      <c r="EQ120" t="s">
        <v>2</v>
      </c>
      <c r="ER120" t="s">
        <v>2</v>
      </c>
      <c r="ES120" t="s">
        <v>2</v>
      </c>
      <c r="ET120" t="s">
        <v>2</v>
      </c>
      <c r="EU120" t="s">
        <v>2</v>
      </c>
      <c r="EV120" t="s">
        <v>2</v>
      </c>
      <c r="EW120" t="s">
        <v>2</v>
      </c>
      <c r="EX120" t="s">
        <v>2</v>
      </c>
      <c r="EY120" t="s">
        <v>2</v>
      </c>
      <c r="EZ120" t="s">
        <v>2</v>
      </c>
      <c r="FA120" t="s">
        <v>2</v>
      </c>
      <c r="FB120" t="s">
        <v>2</v>
      </c>
      <c r="FC120" t="s">
        <v>2</v>
      </c>
      <c r="FD120" t="s">
        <v>2</v>
      </c>
      <c r="FE120" t="s">
        <v>2</v>
      </c>
      <c r="FF120" t="s">
        <v>2</v>
      </c>
      <c r="FG120" t="s">
        <v>2</v>
      </c>
      <c r="FH120" t="s">
        <v>2</v>
      </c>
      <c r="FI120" t="s">
        <v>2</v>
      </c>
      <c r="FJ120" t="s">
        <v>2</v>
      </c>
      <c r="FK120" t="s">
        <v>2</v>
      </c>
      <c r="FL120" t="s">
        <v>2</v>
      </c>
      <c r="FM120" t="s">
        <v>2</v>
      </c>
      <c r="FN120" t="s">
        <v>2</v>
      </c>
      <c r="FO120" t="s">
        <v>2</v>
      </c>
      <c r="FP120" t="s">
        <v>2</v>
      </c>
      <c r="FQ120" t="s">
        <v>2</v>
      </c>
      <c r="FR120" t="s">
        <v>2</v>
      </c>
      <c r="FS120" t="s">
        <v>2</v>
      </c>
      <c r="FT120" t="s">
        <v>2</v>
      </c>
      <c r="FU120" t="s">
        <v>2</v>
      </c>
      <c r="FV120" t="s">
        <v>2</v>
      </c>
      <c r="FW120" t="s">
        <v>2</v>
      </c>
      <c r="FX120" t="s">
        <v>2</v>
      </c>
      <c r="FY120" t="s">
        <v>2</v>
      </c>
      <c r="FZ120" t="s">
        <v>2</v>
      </c>
      <c r="GA120" t="s">
        <v>2</v>
      </c>
      <c r="GB120" t="s">
        <v>2</v>
      </c>
      <c r="GC120" t="s">
        <v>2</v>
      </c>
      <c r="GD120" t="s">
        <v>2</v>
      </c>
      <c r="GE120" t="s">
        <v>114</v>
      </c>
      <c r="GF120" t="s">
        <v>2</v>
      </c>
      <c r="GG120" t="s">
        <v>2</v>
      </c>
      <c r="GH120" t="s">
        <v>2</v>
      </c>
      <c r="GI120" t="s">
        <v>2</v>
      </c>
      <c r="GJ120" t="s">
        <v>2</v>
      </c>
      <c r="GK120" t="s">
        <v>2</v>
      </c>
      <c r="GL120" t="s">
        <v>2</v>
      </c>
      <c r="GM120" t="s">
        <v>2</v>
      </c>
      <c r="GN120" t="s">
        <v>796</v>
      </c>
      <c r="GO120" t="s">
        <v>796</v>
      </c>
      <c r="GP120" t="s">
        <v>796</v>
      </c>
      <c r="GQ120" t="s">
        <v>796</v>
      </c>
      <c r="GR120" t="s">
        <v>796</v>
      </c>
      <c r="GS120" t="s">
        <v>796</v>
      </c>
      <c r="GT120" t="s">
        <v>796</v>
      </c>
      <c r="GU120" t="s">
        <v>796</v>
      </c>
      <c r="GV120" t="s">
        <v>796</v>
      </c>
      <c r="GW120" t="s">
        <v>796</v>
      </c>
      <c r="GX120" t="s">
        <v>796</v>
      </c>
      <c r="GY120" t="s">
        <v>796</v>
      </c>
      <c r="GZ120" t="s">
        <v>796</v>
      </c>
      <c r="HA120" t="s">
        <v>796</v>
      </c>
      <c r="HB120" t="s">
        <v>796</v>
      </c>
      <c r="HC120" t="s">
        <v>796</v>
      </c>
      <c r="HD120" t="s">
        <v>796</v>
      </c>
      <c r="HE120" t="s">
        <v>796</v>
      </c>
      <c r="HF120" t="s">
        <v>796</v>
      </c>
      <c r="HG120" t="s">
        <v>796</v>
      </c>
      <c r="HH120" t="s">
        <v>796</v>
      </c>
      <c r="HI120" t="s">
        <v>796</v>
      </c>
      <c r="HJ120" t="s">
        <v>796</v>
      </c>
      <c r="HK120" t="s">
        <v>796</v>
      </c>
      <c r="HL120" t="s">
        <v>796</v>
      </c>
      <c r="HM120" t="s">
        <v>796</v>
      </c>
      <c r="HN120" t="s">
        <v>796</v>
      </c>
      <c r="HO120" t="s">
        <v>796</v>
      </c>
      <c r="HP120" t="s">
        <v>796</v>
      </c>
      <c r="HQ120" t="s">
        <v>796</v>
      </c>
      <c r="HR120" t="s">
        <v>796</v>
      </c>
      <c r="HS120" t="s">
        <v>796</v>
      </c>
      <c r="HT120" t="s">
        <v>796</v>
      </c>
      <c r="HU120" t="s">
        <v>796</v>
      </c>
      <c r="HV120" t="s">
        <v>796</v>
      </c>
      <c r="HW120" t="s">
        <v>796</v>
      </c>
      <c r="HX120" t="s">
        <v>796</v>
      </c>
      <c r="HY120" t="s">
        <v>796</v>
      </c>
      <c r="HZ120" t="s">
        <v>796</v>
      </c>
      <c r="IA120" t="s">
        <v>796</v>
      </c>
      <c r="IB120" t="s">
        <v>796</v>
      </c>
      <c r="IC120" t="s">
        <v>796</v>
      </c>
      <c r="ID120" t="s">
        <v>796</v>
      </c>
      <c r="IE120" t="s">
        <v>796</v>
      </c>
      <c r="IF120" t="s">
        <v>796</v>
      </c>
      <c r="IG120" t="s">
        <v>796</v>
      </c>
      <c r="IH120" t="s">
        <v>796</v>
      </c>
      <c r="II120" t="s">
        <v>796</v>
      </c>
      <c r="IJ120" t="s">
        <v>796</v>
      </c>
      <c r="IK120" t="s">
        <v>796</v>
      </c>
      <c r="IL120" t="s">
        <v>796</v>
      </c>
      <c r="IM120" t="s">
        <v>796</v>
      </c>
      <c r="IN120" t="s">
        <v>796</v>
      </c>
      <c r="IO120" t="s">
        <v>796</v>
      </c>
      <c r="IP120" t="s">
        <v>796</v>
      </c>
      <c r="IQ120" t="s">
        <v>796</v>
      </c>
      <c r="IR120" t="s">
        <v>796</v>
      </c>
      <c r="IS120" t="s">
        <v>796</v>
      </c>
      <c r="IT120" t="s">
        <v>796</v>
      </c>
      <c r="IU120" t="s">
        <v>796</v>
      </c>
      <c r="IV120" t="s">
        <v>796</v>
      </c>
      <c r="IW120" t="s">
        <v>796</v>
      </c>
      <c r="IX120" t="s">
        <v>796</v>
      </c>
      <c r="IY120" t="s">
        <v>796</v>
      </c>
      <c r="IZ120" t="s">
        <v>796</v>
      </c>
      <c r="JA120" t="s">
        <v>796</v>
      </c>
      <c r="JB120" t="s">
        <v>796</v>
      </c>
      <c r="JC120" t="s">
        <v>796</v>
      </c>
      <c r="JD120" t="s">
        <v>796</v>
      </c>
      <c r="JE120" t="s">
        <v>796</v>
      </c>
      <c r="JF120" t="s">
        <v>796</v>
      </c>
      <c r="JG120" t="s">
        <v>796</v>
      </c>
      <c r="JH120" t="s">
        <v>796</v>
      </c>
      <c r="JI120" t="s">
        <v>796</v>
      </c>
      <c r="JJ120" t="s">
        <v>796</v>
      </c>
      <c r="JK120" t="s">
        <v>796</v>
      </c>
      <c r="JL120" t="s">
        <v>796</v>
      </c>
      <c r="JM120" t="s">
        <v>796</v>
      </c>
      <c r="JN120" t="s">
        <v>796</v>
      </c>
      <c r="JO120" t="s">
        <v>796</v>
      </c>
      <c r="JP120" t="s">
        <v>796</v>
      </c>
      <c r="JQ120" t="s">
        <v>796</v>
      </c>
      <c r="JR120" t="s">
        <v>796</v>
      </c>
      <c r="JS120" t="s">
        <v>796</v>
      </c>
      <c r="JT120" t="s">
        <v>796</v>
      </c>
      <c r="JU120" t="s">
        <v>796</v>
      </c>
      <c r="JV120" t="s">
        <v>796</v>
      </c>
      <c r="JW120" t="s">
        <v>796</v>
      </c>
      <c r="JX120" t="s">
        <v>796</v>
      </c>
      <c r="JY120" t="s">
        <v>796</v>
      </c>
      <c r="JZ120" t="s">
        <v>796</v>
      </c>
      <c r="KA120" t="s">
        <v>796</v>
      </c>
      <c r="KB120" t="s">
        <v>796</v>
      </c>
      <c r="KC120" t="s">
        <v>796</v>
      </c>
      <c r="KD120" t="s">
        <v>796</v>
      </c>
      <c r="KE120" t="s">
        <v>796</v>
      </c>
      <c r="KF120" t="s">
        <v>796</v>
      </c>
    </row>
    <row r="121" spans="1:292" x14ac:dyDescent="0.2">
      <c r="A121" t="s">
        <v>353</v>
      </c>
      <c r="B121" t="s">
        <v>61</v>
      </c>
      <c r="C121" t="s">
        <v>4</v>
      </c>
      <c r="D121" t="s">
        <v>19</v>
      </c>
      <c r="E121" s="30">
        <v>40</v>
      </c>
      <c r="F121" t="s">
        <v>155</v>
      </c>
      <c r="G121" t="s">
        <v>113</v>
      </c>
      <c r="H121" t="s">
        <v>40</v>
      </c>
      <c r="I121" t="s">
        <v>80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5</v>
      </c>
      <c r="Q121" t="s">
        <v>4</v>
      </c>
      <c r="R121" t="s">
        <v>5</v>
      </c>
      <c r="S121" t="s">
        <v>4</v>
      </c>
      <c r="T121" t="s">
        <v>3</v>
      </c>
      <c r="U121" t="s">
        <v>4</v>
      </c>
      <c r="V121" t="s">
        <v>41</v>
      </c>
      <c r="W121" t="s">
        <v>17</v>
      </c>
      <c r="X121" t="s">
        <v>2</v>
      </c>
      <c r="Y121" t="s">
        <v>4</v>
      </c>
      <c r="Z121" t="s">
        <v>100</v>
      </c>
      <c r="AA121" t="s">
        <v>4</v>
      </c>
      <c r="AB121" t="s">
        <v>4</v>
      </c>
      <c r="AC121" t="s">
        <v>4</v>
      </c>
      <c r="AD121" t="s">
        <v>4</v>
      </c>
      <c r="AE121" t="s">
        <v>4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 t="s">
        <v>4</v>
      </c>
      <c r="AN121" t="s">
        <v>4</v>
      </c>
      <c r="AO121" t="s">
        <v>4</v>
      </c>
      <c r="AP121" t="s">
        <v>4</v>
      </c>
      <c r="AQ121" t="s">
        <v>4</v>
      </c>
      <c r="AR121" t="s">
        <v>4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C121" t="s">
        <v>2</v>
      </c>
      <c r="BD121" t="s">
        <v>2</v>
      </c>
      <c r="BE121" t="s">
        <v>2</v>
      </c>
      <c r="BF121" t="s">
        <v>2</v>
      </c>
      <c r="BG121" t="s">
        <v>2</v>
      </c>
      <c r="BH121" t="s">
        <v>2</v>
      </c>
      <c r="BI121" t="s">
        <v>2</v>
      </c>
      <c r="BJ121" t="s">
        <v>2</v>
      </c>
      <c r="BK121" t="s">
        <v>4</v>
      </c>
      <c r="BL121" t="s">
        <v>5</v>
      </c>
      <c r="BM121" t="s">
        <v>4</v>
      </c>
      <c r="BN121" t="s">
        <v>4</v>
      </c>
      <c r="BO121" t="s">
        <v>4</v>
      </c>
      <c r="BP121" t="s">
        <v>2</v>
      </c>
      <c r="BQ121" t="s">
        <v>2</v>
      </c>
      <c r="BR121" t="s">
        <v>2</v>
      </c>
      <c r="BS121" t="s">
        <v>2</v>
      </c>
      <c r="BT121" t="s">
        <v>2</v>
      </c>
      <c r="BU121" t="s">
        <v>2</v>
      </c>
      <c r="BV121" t="s">
        <v>2</v>
      </c>
      <c r="BW121" t="s">
        <v>2</v>
      </c>
      <c r="BX121" t="s">
        <v>2</v>
      </c>
      <c r="BY121" t="s">
        <v>2</v>
      </c>
      <c r="BZ121" t="s">
        <v>2</v>
      </c>
      <c r="CA121" t="s">
        <v>2</v>
      </c>
      <c r="CB121" t="s">
        <v>2</v>
      </c>
      <c r="CC121" t="s">
        <v>2</v>
      </c>
      <c r="CD121" t="s">
        <v>2</v>
      </c>
      <c r="CE121" t="s">
        <v>2</v>
      </c>
      <c r="CF121" t="s">
        <v>2</v>
      </c>
      <c r="CG121" t="s">
        <v>2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61</v>
      </c>
      <c r="CV121" t="s">
        <v>4</v>
      </c>
      <c r="CW121" t="s">
        <v>2</v>
      </c>
      <c r="CX121" t="s">
        <v>155</v>
      </c>
      <c r="CY121" t="s">
        <v>4</v>
      </c>
      <c r="CZ121" t="s">
        <v>4</v>
      </c>
      <c r="DA121" t="s">
        <v>4</v>
      </c>
      <c r="DB121" t="s">
        <v>4</v>
      </c>
      <c r="DC121" t="s">
        <v>4</v>
      </c>
      <c r="DD121" t="s">
        <v>4</v>
      </c>
      <c r="DE121" t="s">
        <v>4</v>
      </c>
      <c r="DF121" t="s">
        <v>4</v>
      </c>
      <c r="DG121" t="s">
        <v>5</v>
      </c>
      <c r="DH121" t="s">
        <v>4</v>
      </c>
      <c r="DI121" t="s">
        <v>3</v>
      </c>
      <c r="DJ121" t="s">
        <v>4</v>
      </c>
      <c r="DK121" t="s">
        <v>4</v>
      </c>
      <c r="DL121" t="s">
        <v>17</v>
      </c>
      <c r="DM121" t="s">
        <v>2</v>
      </c>
      <c r="DN121" t="s">
        <v>5</v>
      </c>
      <c r="DO121" t="s">
        <v>100</v>
      </c>
      <c r="DP121" t="s">
        <v>4</v>
      </c>
      <c r="DQ121" t="s">
        <v>4</v>
      </c>
      <c r="DR121" t="s">
        <v>5</v>
      </c>
      <c r="DS121" t="s">
        <v>5</v>
      </c>
      <c r="DT121" t="s">
        <v>4</v>
      </c>
      <c r="DU121" t="s">
        <v>4</v>
      </c>
      <c r="DV121" t="s">
        <v>4</v>
      </c>
      <c r="DW121" t="s">
        <v>4</v>
      </c>
      <c r="DX121" t="s">
        <v>4</v>
      </c>
      <c r="DY121" t="s">
        <v>4</v>
      </c>
      <c r="DZ121" t="s">
        <v>4</v>
      </c>
      <c r="EA121" t="s">
        <v>4</v>
      </c>
      <c r="EB121" t="s">
        <v>4</v>
      </c>
      <c r="EC121" t="s">
        <v>4</v>
      </c>
      <c r="ED121" t="s">
        <v>4</v>
      </c>
      <c r="EE121" t="s">
        <v>4</v>
      </c>
      <c r="EF121" t="s">
        <v>4</v>
      </c>
      <c r="EG121" t="s">
        <v>4</v>
      </c>
      <c r="EH121" t="s">
        <v>2</v>
      </c>
      <c r="EI121" t="s">
        <v>2</v>
      </c>
      <c r="EJ121" t="s">
        <v>994</v>
      </c>
      <c r="EK121" t="s">
        <v>2</v>
      </c>
      <c r="EL121" t="s">
        <v>2</v>
      </c>
      <c r="EM121" t="s">
        <v>2</v>
      </c>
      <c r="EN121" t="s">
        <v>2</v>
      </c>
      <c r="EO121" t="s">
        <v>2</v>
      </c>
      <c r="EP121" t="s">
        <v>2</v>
      </c>
      <c r="EQ121" t="s">
        <v>2</v>
      </c>
      <c r="ER121" t="s">
        <v>2</v>
      </c>
      <c r="ES121" t="s">
        <v>2</v>
      </c>
      <c r="ET121" t="s">
        <v>2</v>
      </c>
      <c r="EU121" t="s">
        <v>2</v>
      </c>
      <c r="EV121" t="s">
        <v>2</v>
      </c>
      <c r="EW121" t="s">
        <v>2</v>
      </c>
      <c r="EX121" t="s">
        <v>2</v>
      </c>
      <c r="EY121" t="s">
        <v>2</v>
      </c>
      <c r="EZ121" t="s">
        <v>2</v>
      </c>
      <c r="FA121" t="s">
        <v>2</v>
      </c>
      <c r="FB121" t="s">
        <v>2</v>
      </c>
      <c r="FC121" t="s">
        <v>2</v>
      </c>
      <c r="FD121" t="s">
        <v>2</v>
      </c>
      <c r="FE121" t="s">
        <v>2</v>
      </c>
      <c r="FF121" t="s">
        <v>2</v>
      </c>
      <c r="FG121" t="s">
        <v>2</v>
      </c>
      <c r="FH121" t="s">
        <v>2</v>
      </c>
      <c r="FI121" t="s">
        <v>2</v>
      </c>
      <c r="FJ121" t="s">
        <v>2</v>
      </c>
      <c r="FK121" t="s">
        <v>2</v>
      </c>
      <c r="FL121" t="s">
        <v>2</v>
      </c>
      <c r="FM121" t="s">
        <v>2</v>
      </c>
      <c r="FN121" t="s">
        <v>2</v>
      </c>
      <c r="FO121" t="s">
        <v>2</v>
      </c>
      <c r="FP121" t="s">
        <v>2</v>
      </c>
      <c r="FQ121" t="s">
        <v>2</v>
      </c>
      <c r="FR121" t="s">
        <v>2</v>
      </c>
      <c r="FS121" t="s">
        <v>2</v>
      </c>
      <c r="FT121" t="s">
        <v>2</v>
      </c>
      <c r="FU121" t="s">
        <v>2</v>
      </c>
      <c r="FV121" t="s">
        <v>2</v>
      </c>
      <c r="FW121" t="s">
        <v>2</v>
      </c>
      <c r="FX121" t="s">
        <v>2</v>
      </c>
      <c r="FY121" t="s">
        <v>2</v>
      </c>
      <c r="FZ121" t="s">
        <v>2</v>
      </c>
      <c r="GA121" t="s">
        <v>2</v>
      </c>
      <c r="GB121" t="s">
        <v>2</v>
      </c>
      <c r="GC121" t="s">
        <v>2</v>
      </c>
      <c r="GD121" t="s">
        <v>2</v>
      </c>
      <c r="GE121" t="s">
        <v>2</v>
      </c>
      <c r="GF121" t="s">
        <v>2</v>
      </c>
      <c r="GG121" t="s">
        <v>2</v>
      </c>
      <c r="GH121" t="s">
        <v>2</v>
      </c>
      <c r="GI121" t="s">
        <v>2</v>
      </c>
      <c r="GJ121" t="s">
        <v>2</v>
      </c>
      <c r="GK121" t="s">
        <v>2</v>
      </c>
      <c r="GL121" t="s">
        <v>2</v>
      </c>
      <c r="GM121" t="s">
        <v>2</v>
      </c>
      <c r="GN121" t="s">
        <v>796</v>
      </c>
      <c r="GO121" t="s">
        <v>796</v>
      </c>
      <c r="GP121" t="s">
        <v>796</v>
      </c>
      <c r="GQ121" t="s">
        <v>796</v>
      </c>
      <c r="GR121" t="s">
        <v>796</v>
      </c>
      <c r="GS121" t="s">
        <v>796</v>
      </c>
      <c r="GT121" t="s">
        <v>796</v>
      </c>
      <c r="GU121" t="s">
        <v>796</v>
      </c>
      <c r="GV121" t="s">
        <v>796</v>
      </c>
      <c r="GW121" t="s">
        <v>796</v>
      </c>
      <c r="GX121" t="s">
        <v>796</v>
      </c>
      <c r="GY121" t="s">
        <v>796</v>
      </c>
      <c r="GZ121" t="s">
        <v>796</v>
      </c>
      <c r="HA121" t="s">
        <v>796</v>
      </c>
      <c r="HB121" t="s">
        <v>796</v>
      </c>
      <c r="HC121" t="s">
        <v>796</v>
      </c>
      <c r="HD121" t="s">
        <v>796</v>
      </c>
      <c r="HE121" t="s">
        <v>796</v>
      </c>
      <c r="HF121" t="s">
        <v>796</v>
      </c>
      <c r="HG121" t="s">
        <v>796</v>
      </c>
      <c r="HH121" t="s">
        <v>796</v>
      </c>
      <c r="HI121" t="s">
        <v>796</v>
      </c>
      <c r="HJ121" t="s">
        <v>796</v>
      </c>
      <c r="HK121" t="s">
        <v>796</v>
      </c>
      <c r="HL121" t="s">
        <v>796</v>
      </c>
      <c r="HM121" t="s">
        <v>796</v>
      </c>
      <c r="HN121" t="s">
        <v>796</v>
      </c>
      <c r="HO121" t="s">
        <v>796</v>
      </c>
      <c r="HP121" t="s">
        <v>796</v>
      </c>
      <c r="HQ121" t="s">
        <v>796</v>
      </c>
      <c r="HR121" t="s">
        <v>796</v>
      </c>
      <c r="HS121" t="s">
        <v>796</v>
      </c>
      <c r="HT121" t="s">
        <v>796</v>
      </c>
      <c r="HU121" t="s">
        <v>796</v>
      </c>
      <c r="HV121" t="s">
        <v>796</v>
      </c>
      <c r="HW121" t="s">
        <v>796</v>
      </c>
      <c r="HX121" t="s">
        <v>796</v>
      </c>
      <c r="HY121" t="s">
        <v>796</v>
      </c>
      <c r="HZ121" t="s">
        <v>796</v>
      </c>
      <c r="IA121" t="s">
        <v>796</v>
      </c>
      <c r="IB121" t="s">
        <v>796</v>
      </c>
      <c r="IC121" t="s">
        <v>796</v>
      </c>
      <c r="ID121" t="s">
        <v>796</v>
      </c>
      <c r="IE121" t="s">
        <v>796</v>
      </c>
      <c r="IF121" t="s">
        <v>796</v>
      </c>
      <c r="IG121" t="s">
        <v>796</v>
      </c>
      <c r="IH121" t="s">
        <v>796</v>
      </c>
      <c r="II121" t="s">
        <v>796</v>
      </c>
      <c r="IJ121" t="s">
        <v>796</v>
      </c>
      <c r="IK121" t="s">
        <v>796</v>
      </c>
      <c r="IL121" t="s">
        <v>796</v>
      </c>
      <c r="IM121" t="s">
        <v>796</v>
      </c>
      <c r="IN121" t="s">
        <v>796</v>
      </c>
      <c r="IO121" t="s">
        <v>796</v>
      </c>
      <c r="IP121" t="s">
        <v>796</v>
      </c>
      <c r="IQ121" t="s">
        <v>796</v>
      </c>
      <c r="IR121" t="s">
        <v>796</v>
      </c>
      <c r="IS121" t="s">
        <v>796</v>
      </c>
      <c r="IT121" t="s">
        <v>796</v>
      </c>
      <c r="IU121" t="s">
        <v>796</v>
      </c>
      <c r="IV121" t="s">
        <v>796</v>
      </c>
      <c r="IW121" t="s">
        <v>796</v>
      </c>
      <c r="IX121" t="s">
        <v>796</v>
      </c>
      <c r="IY121" t="s">
        <v>796</v>
      </c>
      <c r="IZ121" t="s">
        <v>796</v>
      </c>
      <c r="JA121" t="s">
        <v>796</v>
      </c>
      <c r="JB121" t="s">
        <v>796</v>
      </c>
      <c r="JC121" t="s">
        <v>796</v>
      </c>
      <c r="JD121" t="s">
        <v>796</v>
      </c>
      <c r="JE121" t="s">
        <v>796</v>
      </c>
      <c r="JF121" t="s">
        <v>796</v>
      </c>
      <c r="JG121" t="s">
        <v>796</v>
      </c>
      <c r="JH121" t="s">
        <v>796</v>
      </c>
      <c r="JI121" t="s">
        <v>796</v>
      </c>
      <c r="JJ121" t="s">
        <v>796</v>
      </c>
      <c r="JK121" t="s">
        <v>796</v>
      </c>
      <c r="JL121" t="s">
        <v>796</v>
      </c>
      <c r="JM121" t="s">
        <v>796</v>
      </c>
      <c r="JN121" t="s">
        <v>796</v>
      </c>
      <c r="JO121" t="s">
        <v>796</v>
      </c>
      <c r="JP121" t="s">
        <v>796</v>
      </c>
      <c r="JQ121" t="s">
        <v>796</v>
      </c>
      <c r="JR121" t="s">
        <v>796</v>
      </c>
      <c r="JS121" t="s">
        <v>796</v>
      </c>
      <c r="JT121" t="s">
        <v>796</v>
      </c>
      <c r="JU121" t="s">
        <v>796</v>
      </c>
      <c r="JV121" t="s">
        <v>796</v>
      </c>
      <c r="JW121" t="s">
        <v>796</v>
      </c>
      <c r="JX121" t="s">
        <v>796</v>
      </c>
      <c r="JY121" t="s">
        <v>796</v>
      </c>
      <c r="JZ121" t="s">
        <v>796</v>
      </c>
      <c r="KA121" t="s">
        <v>796</v>
      </c>
      <c r="KB121" t="s">
        <v>796</v>
      </c>
      <c r="KC121" t="s">
        <v>796</v>
      </c>
      <c r="KD121" t="s">
        <v>796</v>
      </c>
      <c r="KE121" t="s">
        <v>796</v>
      </c>
      <c r="KF121" t="s">
        <v>796</v>
      </c>
    </row>
    <row r="122" spans="1:292" x14ac:dyDescent="0.2">
      <c r="A122" t="s">
        <v>422</v>
      </c>
      <c r="B122" t="s">
        <v>61</v>
      </c>
      <c r="C122" t="s">
        <v>4</v>
      </c>
      <c r="D122" t="s">
        <v>8</v>
      </c>
      <c r="E122" s="30">
        <v>50</v>
      </c>
      <c r="F122" t="s">
        <v>9</v>
      </c>
      <c r="G122" t="s">
        <v>45</v>
      </c>
      <c r="H122" t="s">
        <v>22</v>
      </c>
      <c r="I122" t="s">
        <v>57</v>
      </c>
      <c r="J122" t="s">
        <v>5</v>
      </c>
      <c r="K122" t="s">
        <v>4</v>
      </c>
      <c r="L122" t="s">
        <v>4</v>
      </c>
      <c r="M122" t="s">
        <v>5</v>
      </c>
      <c r="N122" t="s">
        <v>4</v>
      </c>
      <c r="O122" t="s">
        <v>4</v>
      </c>
      <c r="P122" t="s">
        <v>4</v>
      </c>
      <c r="Q122" t="s">
        <v>4</v>
      </c>
      <c r="R122" t="s">
        <v>5</v>
      </c>
      <c r="S122" t="s">
        <v>4</v>
      </c>
      <c r="T122" t="s">
        <v>64</v>
      </c>
      <c r="U122" t="s">
        <v>4</v>
      </c>
      <c r="V122" t="s">
        <v>4</v>
      </c>
      <c r="W122" t="s">
        <v>17</v>
      </c>
      <c r="X122" t="s">
        <v>2</v>
      </c>
      <c r="Y122" t="s">
        <v>5</v>
      </c>
      <c r="Z122" t="s">
        <v>18</v>
      </c>
      <c r="AA122" t="s">
        <v>4</v>
      </c>
      <c r="AB122" t="s">
        <v>4</v>
      </c>
      <c r="AC122" t="s">
        <v>5</v>
      </c>
      <c r="AD122" t="s">
        <v>5</v>
      </c>
      <c r="AE122" t="s">
        <v>4</v>
      </c>
      <c r="AF122" t="s">
        <v>4</v>
      </c>
      <c r="AG122" t="s">
        <v>4</v>
      </c>
      <c r="AH122" t="s">
        <v>5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4</v>
      </c>
      <c r="AO122" t="s">
        <v>4</v>
      </c>
      <c r="AP122" t="s">
        <v>4</v>
      </c>
      <c r="AQ122" t="s">
        <v>41</v>
      </c>
      <c r="AR122" t="s">
        <v>5</v>
      </c>
      <c r="AS122" t="s">
        <v>94</v>
      </c>
      <c r="AT122" t="s">
        <v>62</v>
      </c>
      <c r="AU122" t="s">
        <v>14</v>
      </c>
      <c r="AV122" t="s">
        <v>2</v>
      </c>
      <c r="AW122" t="s">
        <v>2</v>
      </c>
      <c r="AX122" t="s">
        <v>2</v>
      </c>
      <c r="AY122" t="s">
        <v>2</v>
      </c>
      <c r="AZ122" t="s">
        <v>2</v>
      </c>
      <c r="BA122" t="s">
        <v>2</v>
      </c>
      <c r="BB122" t="s">
        <v>2</v>
      </c>
      <c r="BC122" t="s">
        <v>2</v>
      </c>
      <c r="BD122" t="s">
        <v>2</v>
      </c>
      <c r="BE122" t="s">
        <v>2</v>
      </c>
      <c r="BF122" t="s">
        <v>2</v>
      </c>
      <c r="BG122" t="s">
        <v>2</v>
      </c>
      <c r="BH122" t="s">
        <v>2</v>
      </c>
      <c r="BI122" t="s">
        <v>2</v>
      </c>
      <c r="BJ122" t="s">
        <v>2</v>
      </c>
      <c r="BK122" t="s">
        <v>2</v>
      </c>
      <c r="BL122" t="s">
        <v>2</v>
      </c>
      <c r="BM122" t="s">
        <v>2</v>
      </c>
      <c r="BN122" t="s">
        <v>2</v>
      </c>
      <c r="BO122" t="s">
        <v>2</v>
      </c>
      <c r="BP122" t="s">
        <v>279</v>
      </c>
      <c r="BQ122" t="s">
        <v>2</v>
      </c>
      <c r="BR122" t="s">
        <v>2</v>
      </c>
      <c r="BS122" t="s">
        <v>2</v>
      </c>
      <c r="BT122" t="s">
        <v>2</v>
      </c>
      <c r="BU122" t="s">
        <v>2</v>
      </c>
      <c r="BV122" t="s">
        <v>2</v>
      </c>
      <c r="BW122" t="s">
        <v>2</v>
      </c>
      <c r="BX122" t="s">
        <v>2</v>
      </c>
      <c r="BY122" t="s">
        <v>2</v>
      </c>
      <c r="BZ122" t="s">
        <v>2</v>
      </c>
      <c r="CA122" t="s">
        <v>2</v>
      </c>
      <c r="CB122" t="s">
        <v>2</v>
      </c>
      <c r="CC122" t="s">
        <v>2</v>
      </c>
      <c r="CD122" t="s">
        <v>2</v>
      </c>
      <c r="CE122" t="s">
        <v>2</v>
      </c>
      <c r="CF122" t="s">
        <v>2</v>
      </c>
      <c r="CG122" t="s">
        <v>2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61</v>
      </c>
      <c r="CV122" t="s">
        <v>4</v>
      </c>
      <c r="CW122" s="30">
        <v>51</v>
      </c>
      <c r="CX122" t="s">
        <v>9</v>
      </c>
      <c r="CY122" t="s">
        <v>4</v>
      </c>
      <c r="CZ122" t="s">
        <v>4</v>
      </c>
      <c r="DA122" t="s">
        <v>4</v>
      </c>
      <c r="DB122" t="s">
        <v>5</v>
      </c>
      <c r="DC122" t="s">
        <v>4</v>
      </c>
      <c r="DD122" t="s">
        <v>4</v>
      </c>
      <c r="DE122" t="s">
        <v>4</v>
      </c>
      <c r="DF122" t="s">
        <v>4</v>
      </c>
      <c r="DG122" t="s">
        <v>2</v>
      </c>
      <c r="DH122" t="s">
        <v>4</v>
      </c>
      <c r="DI122" t="s">
        <v>194</v>
      </c>
      <c r="DJ122" t="s">
        <v>4</v>
      </c>
      <c r="DK122" t="s">
        <v>4</v>
      </c>
      <c r="DL122" t="s">
        <v>2</v>
      </c>
      <c r="DM122" t="s">
        <v>2</v>
      </c>
      <c r="DN122" t="s">
        <v>5</v>
      </c>
      <c r="DO122" t="s">
        <v>18</v>
      </c>
      <c r="DP122" t="s">
        <v>4</v>
      </c>
      <c r="DQ122" t="s">
        <v>4</v>
      </c>
      <c r="DR122" t="s">
        <v>5</v>
      </c>
      <c r="DS122" t="s">
        <v>5</v>
      </c>
      <c r="DT122" t="s">
        <v>4</v>
      </c>
      <c r="DU122" t="s">
        <v>4</v>
      </c>
      <c r="DV122" t="s">
        <v>4</v>
      </c>
      <c r="DW122" t="s">
        <v>5</v>
      </c>
      <c r="DX122" t="s">
        <v>4</v>
      </c>
      <c r="DY122" t="s">
        <v>4</v>
      </c>
      <c r="DZ122" t="s">
        <v>4</v>
      </c>
      <c r="EA122" t="s">
        <v>4</v>
      </c>
      <c r="EB122" t="s">
        <v>4</v>
      </c>
      <c r="EC122" t="s">
        <v>4</v>
      </c>
      <c r="ED122" t="s">
        <v>4</v>
      </c>
      <c r="EE122" t="s">
        <v>4</v>
      </c>
      <c r="EF122" t="s">
        <v>4</v>
      </c>
      <c r="EG122" t="s">
        <v>4</v>
      </c>
      <c r="EH122" t="s">
        <v>94</v>
      </c>
      <c r="EI122" t="s">
        <v>62</v>
      </c>
      <c r="EJ122" t="s">
        <v>994</v>
      </c>
      <c r="EK122" t="s">
        <v>2</v>
      </c>
      <c r="EL122" t="s">
        <v>2</v>
      </c>
      <c r="EM122" t="s">
        <v>2</v>
      </c>
      <c r="EN122" t="s">
        <v>2</v>
      </c>
      <c r="EO122" t="s">
        <v>2</v>
      </c>
      <c r="EP122" t="s">
        <v>2</v>
      </c>
      <c r="EQ122" t="s">
        <v>2</v>
      </c>
      <c r="ER122" t="s">
        <v>2</v>
      </c>
      <c r="ES122" t="s">
        <v>2</v>
      </c>
      <c r="ET122" t="s">
        <v>2</v>
      </c>
      <c r="EU122" t="s">
        <v>2</v>
      </c>
      <c r="EV122" t="s">
        <v>2</v>
      </c>
      <c r="EW122" t="s">
        <v>2</v>
      </c>
      <c r="EX122" t="s">
        <v>2</v>
      </c>
      <c r="EY122" t="s">
        <v>2</v>
      </c>
      <c r="EZ122" t="s">
        <v>2</v>
      </c>
      <c r="FA122" t="s">
        <v>2</v>
      </c>
      <c r="FB122" t="s">
        <v>2</v>
      </c>
      <c r="FC122" t="s">
        <v>2</v>
      </c>
      <c r="FD122" t="s">
        <v>2</v>
      </c>
      <c r="FE122" t="s">
        <v>2</v>
      </c>
      <c r="FF122" t="s">
        <v>2</v>
      </c>
      <c r="FG122" t="s">
        <v>2</v>
      </c>
      <c r="FH122" t="s">
        <v>2</v>
      </c>
      <c r="FI122" t="s">
        <v>2</v>
      </c>
      <c r="FJ122" t="s">
        <v>2</v>
      </c>
      <c r="FK122" t="s">
        <v>2</v>
      </c>
      <c r="FL122" t="s">
        <v>2</v>
      </c>
      <c r="FM122" t="s">
        <v>2</v>
      </c>
      <c r="FN122" t="s">
        <v>2</v>
      </c>
      <c r="FO122" t="s">
        <v>2</v>
      </c>
      <c r="FP122" t="s">
        <v>2</v>
      </c>
      <c r="FQ122" t="s">
        <v>2</v>
      </c>
      <c r="FR122" t="s">
        <v>2</v>
      </c>
      <c r="FS122" t="s">
        <v>2</v>
      </c>
      <c r="FT122" t="s">
        <v>2</v>
      </c>
      <c r="FU122" t="s">
        <v>2</v>
      </c>
      <c r="FV122" t="s">
        <v>2</v>
      </c>
      <c r="FW122" t="s">
        <v>2</v>
      </c>
      <c r="FX122" t="s">
        <v>2</v>
      </c>
      <c r="FY122" t="s">
        <v>2</v>
      </c>
      <c r="FZ122" t="s">
        <v>2</v>
      </c>
      <c r="GA122" t="s">
        <v>2</v>
      </c>
      <c r="GB122" t="s">
        <v>2</v>
      </c>
      <c r="GC122" t="s">
        <v>2</v>
      </c>
      <c r="GD122" t="s">
        <v>2</v>
      </c>
      <c r="GE122" t="s">
        <v>2</v>
      </c>
      <c r="GF122" t="s">
        <v>2</v>
      </c>
      <c r="GG122" t="s">
        <v>2</v>
      </c>
      <c r="GH122" t="s">
        <v>2</v>
      </c>
      <c r="GI122" t="s">
        <v>2</v>
      </c>
      <c r="GJ122" t="s">
        <v>2</v>
      </c>
      <c r="GK122" t="s">
        <v>2</v>
      </c>
      <c r="GL122" t="s">
        <v>2</v>
      </c>
      <c r="GM122" t="s">
        <v>2</v>
      </c>
      <c r="GN122" t="s">
        <v>796</v>
      </c>
      <c r="GO122" t="s">
        <v>796</v>
      </c>
      <c r="GP122" t="s">
        <v>796</v>
      </c>
      <c r="GQ122" t="s">
        <v>796</v>
      </c>
      <c r="GR122" t="s">
        <v>796</v>
      </c>
      <c r="GS122" t="s">
        <v>796</v>
      </c>
      <c r="GT122" t="s">
        <v>796</v>
      </c>
      <c r="GU122" t="s">
        <v>796</v>
      </c>
      <c r="GV122" t="s">
        <v>796</v>
      </c>
      <c r="GW122" t="s">
        <v>796</v>
      </c>
      <c r="GX122" t="s">
        <v>796</v>
      </c>
      <c r="GY122" t="s">
        <v>796</v>
      </c>
      <c r="GZ122" t="s">
        <v>796</v>
      </c>
      <c r="HA122" t="s">
        <v>796</v>
      </c>
      <c r="HB122" t="s">
        <v>796</v>
      </c>
      <c r="HC122" t="s">
        <v>796</v>
      </c>
      <c r="HD122" t="s">
        <v>796</v>
      </c>
      <c r="HE122" t="s">
        <v>796</v>
      </c>
      <c r="HF122" t="s">
        <v>796</v>
      </c>
      <c r="HG122" t="s">
        <v>796</v>
      </c>
      <c r="HH122" t="s">
        <v>796</v>
      </c>
      <c r="HI122" t="s">
        <v>796</v>
      </c>
      <c r="HJ122" t="s">
        <v>796</v>
      </c>
      <c r="HK122" t="s">
        <v>796</v>
      </c>
      <c r="HL122" t="s">
        <v>796</v>
      </c>
      <c r="HM122" t="s">
        <v>796</v>
      </c>
      <c r="HN122" t="s">
        <v>796</v>
      </c>
      <c r="HO122" t="s">
        <v>796</v>
      </c>
      <c r="HP122" t="s">
        <v>796</v>
      </c>
      <c r="HQ122" t="s">
        <v>796</v>
      </c>
      <c r="HR122" t="s">
        <v>796</v>
      </c>
      <c r="HS122" t="s">
        <v>796</v>
      </c>
      <c r="HT122" t="s">
        <v>796</v>
      </c>
      <c r="HU122" t="s">
        <v>796</v>
      </c>
      <c r="HV122" t="s">
        <v>796</v>
      </c>
      <c r="HW122" t="s">
        <v>796</v>
      </c>
      <c r="HX122" t="s">
        <v>796</v>
      </c>
      <c r="HY122" t="s">
        <v>796</v>
      </c>
      <c r="HZ122" t="s">
        <v>796</v>
      </c>
      <c r="IA122" t="s">
        <v>796</v>
      </c>
      <c r="IB122" t="s">
        <v>796</v>
      </c>
      <c r="IC122" t="s">
        <v>796</v>
      </c>
      <c r="ID122" t="s">
        <v>796</v>
      </c>
      <c r="IE122" t="s">
        <v>796</v>
      </c>
      <c r="IF122" t="s">
        <v>796</v>
      </c>
      <c r="IG122" t="s">
        <v>796</v>
      </c>
      <c r="IH122" t="s">
        <v>796</v>
      </c>
      <c r="II122" t="s">
        <v>796</v>
      </c>
      <c r="IJ122" t="s">
        <v>796</v>
      </c>
      <c r="IK122" t="s">
        <v>796</v>
      </c>
      <c r="IL122" t="s">
        <v>796</v>
      </c>
      <c r="IM122" t="s">
        <v>796</v>
      </c>
      <c r="IN122" t="s">
        <v>796</v>
      </c>
      <c r="IO122" t="s">
        <v>796</v>
      </c>
      <c r="IP122" t="s">
        <v>796</v>
      </c>
      <c r="IQ122" t="s">
        <v>796</v>
      </c>
      <c r="IR122" t="s">
        <v>796</v>
      </c>
      <c r="IS122" t="s">
        <v>796</v>
      </c>
      <c r="IT122" t="s">
        <v>796</v>
      </c>
      <c r="IU122" t="s">
        <v>796</v>
      </c>
      <c r="IV122" t="s">
        <v>796</v>
      </c>
      <c r="IW122" t="s">
        <v>796</v>
      </c>
      <c r="IX122" t="s">
        <v>796</v>
      </c>
      <c r="IY122" t="s">
        <v>796</v>
      </c>
      <c r="IZ122" t="s">
        <v>796</v>
      </c>
      <c r="JA122" t="s">
        <v>796</v>
      </c>
      <c r="JB122" t="s">
        <v>796</v>
      </c>
      <c r="JC122" t="s">
        <v>796</v>
      </c>
      <c r="JD122" t="s">
        <v>796</v>
      </c>
      <c r="JE122" t="s">
        <v>796</v>
      </c>
      <c r="JF122" t="s">
        <v>796</v>
      </c>
      <c r="JG122" t="s">
        <v>796</v>
      </c>
      <c r="JH122" t="s">
        <v>796</v>
      </c>
      <c r="JI122" t="s">
        <v>796</v>
      </c>
      <c r="JJ122" t="s">
        <v>796</v>
      </c>
      <c r="JK122" t="s">
        <v>796</v>
      </c>
      <c r="JL122" t="s">
        <v>796</v>
      </c>
      <c r="JM122" t="s">
        <v>796</v>
      </c>
      <c r="JN122" t="s">
        <v>796</v>
      </c>
      <c r="JO122" t="s">
        <v>796</v>
      </c>
      <c r="JP122" t="s">
        <v>796</v>
      </c>
      <c r="JQ122" t="s">
        <v>796</v>
      </c>
      <c r="JR122" t="s">
        <v>796</v>
      </c>
      <c r="JS122" t="s">
        <v>796</v>
      </c>
      <c r="JT122" t="s">
        <v>796</v>
      </c>
      <c r="JU122" t="s">
        <v>796</v>
      </c>
      <c r="JV122" t="s">
        <v>796</v>
      </c>
      <c r="JW122" t="s">
        <v>796</v>
      </c>
      <c r="JX122" t="s">
        <v>796</v>
      </c>
      <c r="JY122" t="s">
        <v>796</v>
      </c>
      <c r="JZ122" t="s">
        <v>796</v>
      </c>
      <c r="KA122" t="s">
        <v>796</v>
      </c>
      <c r="KB122" t="s">
        <v>796</v>
      </c>
      <c r="KC122" t="s">
        <v>796</v>
      </c>
      <c r="KD122" t="s">
        <v>796</v>
      </c>
      <c r="KE122" t="s">
        <v>796</v>
      </c>
      <c r="KF122" t="s">
        <v>796</v>
      </c>
    </row>
    <row r="123" spans="1:292" x14ac:dyDescent="0.2">
      <c r="A123" t="s">
        <v>605</v>
      </c>
      <c r="B123" t="s">
        <v>61</v>
      </c>
      <c r="C123" t="s">
        <v>4</v>
      </c>
      <c r="D123" t="s">
        <v>8</v>
      </c>
      <c r="E123" s="30">
        <v>31</v>
      </c>
      <c r="F123" t="s">
        <v>20</v>
      </c>
      <c r="G123" t="s">
        <v>113</v>
      </c>
      <c r="H123" t="s">
        <v>22</v>
      </c>
      <c r="I123" t="s">
        <v>23</v>
      </c>
      <c r="J123" t="s">
        <v>5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5</v>
      </c>
      <c r="S123" t="s">
        <v>4</v>
      </c>
      <c r="T123" t="s">
        <v>3</v>
      </c>
      <c r="U123" t="s">
        <v>4</v>
      </c>
      <c r="V123" t="s">
        <v>5</v>
      </c>
      <c r="W123" t="s">
        <v>26</v>
      </c>
      <c r="X123" t="s">
        <v>78</v>
      </c>
      <c r="Y123" t="s">
        <v>5</v>
      </c>
      <c r="Z123" t="s">
        <v>6</v>
      </c>
      <c r="AA123" t="s">
        <v>4</v>
      </c>
      <c r="AB123" t="s">
        <v>4</v>
      </c>
      <c r="AC123" t="s">
        <v>4</v>
      </c>
      <c r="AD123" t="s">
        <v>4</v>
      </c>
      <c r="AE123" t="s">
        <v>4</v>
      </c>
      <c r="AF123" t="s">
        <v>4</v>
      </c>
      <c r="AG123" t="s">
        <v>4</v>
      </c>
      <c r="AH123" t="s">
        <v>5</v>
      </c>
      <c r="AI123" t="s">
        <v>4</v>
      </c>
      <c r="AJ123" t="s">
        <v>4</v>
      </c>
      <c r="AK123" t="s">
        <v>4</v>
      </c>
      <c r="AL123" t="s">
        <v>5</v>
      </c>
      <c r="AM123" t="s">
        <v>4</v>
      </c>
      <c r="AN123" t="s">
        <v>4</v>
      </c>
      <c r="AO123" t="s">
        <v>4</v>
      </c>
      <c r="AP123" t="s">
        <v>4</v>
      </c>
      <c r="AQ123" t="s">
        <v>4</v>
      </c>
      <c r="AR123" t="s">
        <v>4</v>
      </c>
      <c r="AS123" t="s">
        <v>2</v>
      </c>
      <c r="AT123" t="s">
        <v>2</v>
      </c>
      <c r="AU123" t="s">
        <v>2</v>
      </c>
      <c r="AV123" t="s">
        <v>2</v>
      </c>
      <c r="AW123" t="s">
        <v>2</v>
      </c>
      <c r="AX123" t="s">
        <v>2</v>
      </c>
      <c r="AY123" t="s">
        <v>2</v>
      </c>
      <c r="AZ123" t="s">
        <v>2</v>
      </c>
      <c r="BA123" t="s">
        <v>2</v>
      </c>
      <c r="BB123" t="s">
        <v>2</v>
      </c>
      <c r="BC123" t="s">
        <v>2</v>
      </c>
      <c r="BD123" t="s">
        <v>2</v>
      </c>
      <c r="BE123" t="s">
        <v>2</v>
      </c>
      <c r="BF123" t="s">
        <v>2</v>
      </c>
      <c r="BG123" t="s">
        <v>2</v>
      </c>
      <c r="BH123" t="s">
        <v>2</v>
      </c>
      <c r="BI123" t="s">
        <v>2</v>
      </c>
      <c r="BJ123" t="s">
        <v>2</v>
      </c>
      <c r="BK123" t="s">
        <v>2</v>
      </c>
      <c r="BL123" t="s">
        <v>2</v>
      </c>
      <c r="BM123" t="s">
        <v>2</v>
      </c>
      <c r="BN123" t="s">
        <v>2</v>
      </c>
      <c r="BO123" t="s">
        <v>2</v>
      </c>
      <c r="BP123" t="s">
        <v>181</v>
      </c>
      <c r="BQ123" t="s">
        <v>2</v>
      </c>
      <c r="BR123" t="s">
        <v>2</v>
      </c>
      <c r="BS123" t="s">
        <v>2</v>
      </c>
      <c r="BT123" t="s">
        <v>2</v>
      </c>
      <c r="BU123" t="s">
        <v>2</v>
      </c>
      <c r="BV123" t="s">
        <v>2</v>
      </c>
      <c r="BW123" t="s">
        <v>2</v>
      </c>
      <c r="BX123" t="s">
        <v>2</v>
      </c>
      <c r="BY123" t="s">
        <v>2</v>
      </c>
      <c r="BZ123" t="s">
        <v>2</v>
      </c>
      <c r="CA123" t="s">
        <v>2</v>
      </c>
      <c r="CB123" t="s">
        <v>2</v>
      </c>
      <c r="CC123" t="s">
        <v>2</v>
      </c>
      <c r="CD123" t="s">
        <v>2</v>
      </c>
      <c r="CE123" t="s">
        <v>2</v>
      </c>
      <c r="CF123" t="s">
        <v>2</v>
      </c>
      <c r="CG123" t="s">
        <v>2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351</v>
      </c>
      <c r="CQ123" t="s">
        <v>2</v>
      </c>
      <c r="CR123" t="s">
        <v>2</v>
      </c>
      <c r="CS123" t="s">
        <v>2</v>
      </c>
      <c r="CT123" t="s">
        <v>2</v>
      </c>
      <c r="CU123" t="s">
        <v>61</v>
      </c>
      <c r="CV123" t="s">
        <v>4</v>
      </c>
      <c r="CW123" s="30">
        <v>31</v>
      </c>
      <c r="CX123" t="s">
        <v>20</v>
      </c>
      <c r="CY123" t="s">
        <v>5</v>
      </c>
      <c r="CZ123" t="s">
        <v>4</v>
      </c>
      <c r="DA123" t="s">
        <v>4</v>
      </c>
      <c r="DB123" t="s">
        <v>4</v>
      </c>
      <c r="DC123" t="s">
        <v>4</v>
      </c>
      <c r="DD123" t="s">
        <v>4</v>
      </c>
      <c r="DE123" t="s">
        <v>4</v>
      </c>
      <c r="DF123" t="s">
        <v>4</v>
      </c>
      <c r="DG123" t="s">
        <v>4</v>
      </c>
      <c r="DH123" t="s">
        <v>4</v>
      </c>
      <c r="DI123" t="s">
        <v>194</v>
      </c>
      <c r="DJ123" t="s">
        <v>4</v>
      </c>
      <c r="DK123" t="s">
        <v>5</v>
      </c>
      <c r="DL123" t="s">
        <v>41</v>
      </c>
      <c r="DM123" t="s">
        <v>41</v>
      </c>
      <c r="DN123" t="s">
        <v>5</v>
      </c>
      <c r="DO123" t="s">
        <v>523</v>
      </c>
      <c r="DP123" t="s">
        <v>4</v>
      </c>
      <c r="DQ123" t="s">
        <v>4</v>
      </c>
      <c r="DR123" t="s">
        <v>4</v>
      </c>
      <c r="DS123" t="s">
        <v>4</v>
      </c>
      <c r="DT123" t="s">
        <v>4</v>
      </c>
      <c r="DU123" t="s">
        <v>4</v>
      </c>
      <c r="DV123" t="s">
        <v>4</v>
      </c>
      <c r="DW123" t="s">
        <v>5</v>
      </c>
      <c r="DX123" t="s">
        <v>4</v>
      </c>
      <c r="DY123" t="s">
        <v>4</v>
      </c>
      <c r="DZ123" t="s">
        <v>4</v>
      </c>
      <c r="EA123" t="s">
        <v>4</v>
      </c>
      <c r="EB123" t="s">
        <v>4</v>
      </c>
      <c r="EC123" t="s">
        <v>4</v>
      </c>
      <c r="ED123" t="s">
        <v>4</v>
      </c>
      <c r="EE123" t="s">
        <v>4</v>
      </c>
      <c r="EF123" t="s">
        <v>4</v>
      </c>
      <c r="EG123" t="s">
        <v>4</v>
      </c>
      <c r="EH123" t="s">
        <v>2</v>
      </c>
      <c r="EI123" t="s">
        <v>2</v>
      </c>
      <c r="EJ123" t="s">
        <v>2</v>
      </c>
      <c r="EK123" t="s">
        <v>2</v>
      </c>
      <c r="EL123" t="s">
        <v>2</v>
      </c>
      <c r="EM123" t="s">
        <v>2</v>
      </c>
      <c r="EN123" t="s">
        <v>2</v>
      </c>
      <c r="EO123" t="s">
        <v>2</v>
      </c>
      <c r="EP123" t="s">
        <v>2</v>
      </c>
      <c r="EQ123" t="s">
        <v>2</v>
      </c>
      <c r="ER123" t="s">
        <v>2</v>
      </c>
      <c r="ES123" t="s">
        <v>2</v>
      </c>
      <c r="ET123" t="s">
        <v>2</v>
      </c>
      <c r="EU123" t="s">
        <v>2</v>
      </c>
      <c r="EV123" t="s">
        <v>2</v>
      </c>
      <c r="EW123" t="s">
        <v>2</v>
      </c>
      <c r="EX123" t="s">
        <v>2</v>
      </c>
      <c r="EY123" t="s">
        <v>2</v>
      </c>
      <c r="EZ123" t="s">
        <v>2</v>
      </c>
      <c r="FA123" t="s">
        <v>2</v>
      </c>
      <c r="FB123" t="s">
        <v>2</v>
      </c>
      <c r="FC123" t="s">
        <v>2</v>
      </c>
      <c r="FD123" t="s">
        <v>2</v>
      </c>
      <c r="FE123" t="s">
        <v>181</v>
      </c>
      <c r="FF123" t="s">
        <v>2</v>
      </c>
      <c r="FG123" t="s">
        <v>2</v>
      </c>
      <c r="FH123" t="s">
        <v>2</v>
      </c>
      <c r="FI123" t="s">
        <v>2</v>
      </c>
      <c r="FJ123" t="s">
        <v>2</v>
      </c>
      <c r="FK123" t="s">
        <v>2</v>
      </c>
      <c r="FL123" t="s">
        <v>2</v>
      </c>
      <c r="FM123" t="s">
        <v>2</v>
      </c>
      <c r="FN123" t="s">
        <v>2</v>
      </c>
      <c r="FO123" t="s">
        <v>2</v>
      </c>
      <c r="FP123" t="s">
        <v>2</v>
      </c>
      <c r="FQ123" t="s">
        <v>2</v>
      </c>
      <c r="FR123" t="s">
        <v>2</v>
      </c>
      <c r="FS123" t="s">
        <v>2</v>
      </c>
      <c r="FT123" t="s">
        <v>2</v>
      </c>
      <c r="FU123" t="s">
        <v>2</v>
      </c>
      <c r="FV123" t="s">
        <v>2</v>
      </c>
      <c r="FW123" t="s">
        <v>2</v>
      </c>
      <c r="FX123" t="s">
        <v>2</v>
      </c>
      <c r="FY123" t="s">
        <v>2</v>
      </c>
      <c r="FZ123" t="s">
        <v>2</v>
      </c>
      <c r="GA123" t="s">
        <v>2</v>
      </c>
      <c r="GB123" t="s">
        <v>2</v>
      </c>
      <c r="GC123" t="s">
        <v>2</v>
      </c>
      <c r="GD123" t="s">
        <v>2</v>
      </c>
      <c r="GE123" t="s">
        <v>2</v>
      </c>
      <c r="GF123" t="s">
        <v>2</v>
      </c>
      <c r="GG123" t="s">
        <v>2</v>
      </c>
      <c r="GH123" t="s">
        <v>2</v>
      </c>
      <c r="GI123" t="s">
        <v>2</v>
      </c>
      <c r="GJ123" t="s">
        <v>2</v>
      </c>
      <c r="GK123" t="s">
        <v>2</v>
      </c>
      <c r="GL123" t="s">
        <v>2</v>
      </c>
      <c r="GM123" t="s">
        <v>2</v>
      </c>
      <c r="GN123" t="s">
        <v>796</v>
      </c>
      <c r="GO123" t="s">
        <v>796</v>
      </c>
      <c r="GP123" t="s">
        <v>796</v>
      </c>
      <c r="GQ123" t="s">
        <v>796</v>
      </c>
      <c r="GR123" t="s">
        <v>796</v>
      </c>
      <c r="GS123" t="s">
        <v>796</v>
      </c>
      <c r="GT123" t="s">
        <v>796</v>
      </c>
      <c r="GU123" t="s">
        <v>796</v>
      </c>
      <c r="GV123" t="s">
        <v>796</v>
      </c>
      <c r="GW123" t="s">
        <v>796</v>
      </c>
      <c r="GX123" t="s">
        <v>796</v>
      </c>
      <c r="GY123" t="s">
        <v>796</v>
      </c>
      <c r="GZ123" t="s">
        <v>796</v>
      </c>
      <c r="HA123" t="s">
        <v>796</v>
      </c>
      <c r="HB123" t="s">
        <v>796</v>
      </c>
      <c r="HC123" t="s">
        <v>796</v>
      </c>
      <c r="HD123" t="s">
        <v>796</v>
      </c>
      <c r="HE123" t="s">
        <v>796</v>
      </c>
      <c r="HF123" t="s">
        <v>796</v>
      </c>
      <c r="HG123" t="s">
        <v>796</v>
      </c>
      <c r="HH123" t="s">
        <v>796</v>
      </c>
      <c r="HI123" t="s">
        <v>796</v>
      </c>
      <c r="HJ123" t="s">
        <v>796</v>
      </c>
      <c r="HK123" t="s">
        <v>796</v>
      </c>
      <c r="HL123" t="s">
        <v>796</v>
      </c>
      <c r="HM123" t="s">
        <v>796</v>
      </c>
      <c r="HN123" t="s">
        <v>796</v>
      </c>
      <c r="HO123" t="s">
        <v>796</v>
      </c>
      <c r="HP123" t="s">
        <v>796</v>
      </c>
      <c r="HQ123" t="s">
        <v>796</v>
      </c>
      <c r="HR123" t="s">
        <v>796</v>
      </c>
      <c r="HS123" t="s">
        <v>796</v>
      </c>
      <c r="HT123" t="s">
        <v>796</v>
      </c>
      <c r="HU123" t="s">
        <v>796</v>
      </c>
      <c r="HV123" t="s">
        <v>796</v>
      </c>
      <c r="HW123" t="s">
        <v>796</v>
      </c>
      <c r="HX123" t="s">
        <v>796</v>
      </c>
      <c r="HY123" t="s">
        <v>796</v>
      </c>
      <c r="HZ123" t="s">
        <v>796</v>
      </c>
      <c r="IA123" t="s">
        <v>796</v>
      </c>
      <c r="IB123" t="s">
        <v>796</v>
      </c>
      <c r="IC123" t="s">
        <v>796</v>
      </c>
      <c r="ID123" t="s">
        <v>796</v>
      </c>
      <c r="IE123" t="s">
        <v>796</v>
      </c>
      <c r="IF123" t="s">
        <v>796</v>
      </c>
      <c r="IG123" t="s">
        <v>796</v>
      </c>
      <c r="IH123" t="s">
        <v>796</v>
      </c>
      <c r="II123" t="s">
        <v>796</v>
      </c>
      <c r="IJ123" t="s">
        <v>796</v>
      </c>
      <c r="IK123" t="s">
        <v>796</v>
      </c>
      <c r="IL123" t="s">
        <v>796</v>
      </c>
      <c r="IM123" t="s">
        <v>796</v>
      </c>
      <c r="IN123" t="s">
        <v>796</v>
      </c>
      <c r="IO123" t="s">
        <v>796</v>
      </c>
      <c r="IP123" t="s">
        <v>796</v>
      </c>
      <c r="IQ123" t="s">
        <v>796</v>
      </c>
      <c r="IR123" t="s">
        <v>796</v>
      </c>
      <c r="IS123" t="s">
        <v>796</v>
      </c>
      <c r="IT123" t="s">
        <v>796</v>
      </c>
      <c r="IU123" t="s">
        <v>796</v>
      </c>
      <c r="IV123" t="s">
        <v>796</v>
      </c>
      <c r="IW123" t="s">
        <v>796</v>
      </c>
      <c r="IX123" t="s">
        <v>796</v>
      </c>
      <c r="IY123" t="s">
        <v>796</v>
      </c>
      <c r="IZ123" t="s">
        <v>796</v>
      </c>
      <c r="JA123" t="s">
        <v>796</v>
      </c>
      <c r="JB123" t="s">
        <v>796</v>
      </c>
      <c r="JC123" t="s">
        <v>796</v>
      </c>
      <c r="JD123" t="s">
        <v>796</v>
      </c>
      <c r="JE123" t="s">
        <v>796</v>
      </c>
      <c r="JF123" t="s">
        <v>796</v>
      </c>
      <c r="JG123" t="s">
        <v>796</v>
      </c>
      <c r="JH123" t="s">
        <v>796</v>
      </c>
      <c r="JI123" t="s">
        <v>796</v>
      </c>
      <c r="JJ123" t="s">
        <v>796</v>
      </c>
      <c r="JK123" t="s">
        <v>796</v>
      </c>
      <c r="JL123" t="s">
        <v>796</v>
      </c>
      <c r="JM123" t="s">
        <v>796</v>
      </c>
      <c r="JN123" t="s">
        <v>796</v>
      </c>
      <c r="JO123" t="s">
        <v>796</v>
      </c>
      <c r="JP123" t="s">
        <v>796</v>
      </c>
      <c r="JQ123" t="s">
        <v>796</v>
      </c>
      <c r="JR123" t="s">
        <v>796</v>
      </c>
      <c r="JS123" t="s">
        <v>796</v>
      </c>
      <c r="JT123" t="s">
        <v>796</v>
      </c>
      <c r="JU123" t="s">
        <v>796</v>
      </c>
      <c r="JV123" t="s">
        <v>796</v>
      </c>
      <c r="JW123" t="s">
        <v>796</v>
      </c>
      <c r="JX123" t="s">
        <v>796</v>
      </c>
      <c r="JY123" t="s">
        <v>796</v>
      </c>
      <c r="JZ123" t="s">
        <v>796</v>
      </c>
      <c r="KA123" t="s">
        <v>796</v>
      </c>
      <c r="KB123" t="s">
        <v>796</v>
      </c>
      <c r="KC123" t="s">
        <v>796</v>
      </c>
      <c r="KD123" t="s">
        <v>796</v>
      </c>
      <c r="KE123" t="s">
        <v>796</v>
      </c>
      <c r="KF123" t="s">
        <v>796</v>
      </c>
    </row>
    <row r="124" spans="1:292" x14ac:dyDescent="0.2">
      <c r="A124" t="s">
        <v>606</v>
      </c>
      <c r="B124" t="s">
        <v>61</v>
      </c>
      <c r="C124" t="s">
        <v>4</v>
      </c>
      <c r="D124" t="s">
        <v>8</v>
      </c>
      <c r="E124" s="30">
        <v>41</v>
      </c>
      <c r="F124" t="s">
        <v>9</v>
      </c>
      <c r="G124" t="s">
        <v>387</v>
      </c>
      <c r="H124" t="s">
        <v>22</v>
      </c>
      <c r="I124" t="s">
        <v>23</v>
      </c>
      <c r="J124" t="s">
        <v>5</v>
      </c>
      <c r="K124" t="s">
        <v>4</v>
      </c>
      <c r="L124" t="s">
        <v>4</v>
      </c>
      <c r="M124" t="s">
        <v>5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194</v>
      </c>
      <c r="U124" t="s">
        <v>4</v>
      </c>
      <c r="V124" t="s">
        <v>41</v>
      </c>
      <c r="W124" t="s">
        <v>17</v>
      </c>
      <c r="X124" t="s">
        <v>2</v>
      </c>
      <c r="Y124" t="s">
        <v>5</v>
      </c>
      <c r="Z124" t="s">
        <v>22</v>
      </c>
      <c r="AA124" t="s">
        <v>4</v>
      </c>
      <c r="AB124" t="s">
        <v>4</v>
      </c>
      <c r="AC124" t="s">
        <v>5</v>
      </c>
      <c r="AD124" t="s">
        <v>41</v>
      </c>
      <c r="AE124" t="s">
        <v>4</v>
      </c>
      <c r="AF124" t="s">
        <v>4</v>
      </c>
      <c r="AG124" t="s">
        <v>4</v>
      </c>
      <c r="AH124" t="s">
        <v>5</v>
      </c>
      <c r="AI124" t="s">
        <v>4</v>
      </c>
      <c r="AJ124" t="s">
        <v>4</v>
      </c>
      <c r="AK124" t="s">
        <v>4</v>
      </c>
      <c r="AL124" t="s">
        <v>4</v>
      </c>
      <c r="AM124" t="s">
        <v>4</v>
      </c>
      <c r="AN124" t="s">
        <v>4</v>
      </c>
      <c r="AO124" t="s">
        <v>4</v>
      </c>
      <c r="AP124" t="s">
        <v>4</v>
      </c>
      <c r="AQ124" t="s">
        <v>41</v>
      </c>
      <c r="AR124" t="s">
        <v>4</v>
      </c>
      <c r="AS124" t="s">
        <v>58</v>
      </c>
      <c r="AT124" t="s">
        <v>13</v>
      </c>
      <c r="AU124" t="s">
        <v>14</v>
      </c>
      <c r="AV124" t="s">
        <v>2</v>
      </c>
      <c r="AW124" t="s">
        <v>2</v>
      </c>
      <c r="AX124" t="s">
        <v>2</v>
      </c>
      <c r="AY124" t="s">
        <v>2</v>
      </c>
      <c r="AZ124" t="s">
        <v>2</v>
      </c>
      <c r="BA124" t="s">
        <v>2</v>
      </c>
      <c r="BB124" t="s">
        <v>2</v>
      </c>
      <c r="BC124" t="s">
        <v>2</v>
      </c>
      <c r="BD124" t="s">
        <v>2</v>
      </c>
      <c r="BE124" t="s">
        <v>2</v>
      </c>
      <c r="BF124" t="s">
        <v>2</v>
      </c>
      <c r="BG124" t="s">
        <v>2</v>
      </c>
      <c r="BH124" t="s">
        <v>2</v>
      </c>
      <c r="BI124" t="s">
        <v>2</v>
      </c>
      <c r="BJ124" t="s">
        <v>2</v>
      </c>
      <c r="BK124" t="s">
        <v>2</v>
      </c>
      <c r="BL124" t="s">
        <v>2</v>
      </c>
      <c r="BM124" t="s">
        <v>2</v>
      </c>
      <c r="BN124" t="s">
        <v>2</v>
      </c>
      <c r="BO124" t="s">
        <v>2</v>
      </c>
      <c r="BP124" t="s">
        <v>181</v>
      </c>
      <c r="BQ124" t="s">
        <v>2</v>
      </c>
      <c r="BR124" t="s">
        <v>2</v>
      </c>
      <c r="BS124" t="s">
        <v>2</v>
      </c>
      <c r="BT124" t="s">
        <v>2</v>
      </c>
      <c r="BU124" t="s">
        <v>2</v>
      </c>
      <c r="BV124" t="s">
        <v>2</v>
      </c>
      <c r="BW124" t="s">
        <v>2</v>
      </c>
      <c r="BX124" t="s">
        <v>2</v>
      </c>
      <c r="BY124" t="s">
        <v>2</v>
      </c>
      <c r="BZ124" t="s">
        <v>2</v>
      </c>
      <c r="CA124" t="s">
        <v>2</v>
      </c>
      <c r="CB124" t="s">
        <v>2</v>
      </c>
      <c r="CC124" t="s">
        <v>2</v>
      </c>
      <c r="CD124" t="s">
        <v>2</v>
      </c>
      <c r="CE124" t="s">
        <v>2</v>
      </c>
      <c r="CF124" t="s">
        <v>2</v>
      </c>
      <c r="CG124" t="s">
        <v>2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796</v>
      </c>
      <c r="CV124" t="s">
        <v>796</v>
      </c>
      <c r="CW124" t="s">
        <v>796</v>
      </c>
      <c r="CX124" t="s">
        <v>796</v>
      </c>
      <c r="CY124" t="s">
        <v>796</v>
      </c>
      <c r="CZ124" t="s">
        <v>796</v>
      </c>
      <c r="DA124" t="s">
        <v>796</v>
      </c>
      <c r="DB124" t="s">
        <v>796</v>
      </c>
      <c r="DC124" t="s">
        <v>796</v>
      </c>
      <c r="DD124" t="s">
        <v>796</v>
      </c>
      <c r="DE124" t="s">
        <v>796</v>
      </c>
      <c r="DF124" t="s">
        <v>796</v>
      </c>
      <c r="DG124" t="s">
        <v>796</v>
      </c>
      <c r="DH124" t="s">
        <v>796</v>
      </c>
      <c r="DI124" t="s">
        <v>796</v>
      </c>
      <c r="DJ124" t="s">
        <v>796</v>
      </c>
      <c r="DK124" t="s">
        <v>796</v>
      </c>
      <c r="DL124" t="s">
        <v>796</v>
      </c>
      <c r="DM124" t="s">
        <v>796</v>
      </c>
      <c r="DN124" t="s">
        <v>796</v>
      </c>
      <c r="DO124" t="s">
        <v>796</v>
      </c>
      <c r="DP124" t="s">
        <v>796</v>
      </c>
      <c r="DQ124" t="s">
        <v>796</v>
      </c>
      <c r="DR124" t="s">
        <v>796</v>
      </c>
      <c r="DS124" t="s">
        <v>796</v>
      </c>
      <c r="DT124" t="s">
        <v>796</v>
      </c>
      <c r="DU124" t="s">
        <v>796</v>
      </c>
      <c r="DV124" t="s">
        <v>796</v>
      </c>
      <c r="DW124" t="s">
        <v>796</v>
      </c>
      <c r="DX124" t="s">
        <v>796</v>
      </c>
      <c r="DY124" t="s">
        <v>796</v>
      </c>
      <c r="DZ124" t="s">
        <v>796</v>
      </c>
      <c r="EA124" t="s">
        <v>796</v>
      </c>
      <c r="EB124" t="s">
        <v>796</v>
      </c>
      <c r="EC124" t="s">
        <v>796</v>
      </c>
      <c r="ED124" t="s">
        <v>796</v>
      </c>
      <c r="EE124" t="s">
        <v>796</v>
      </c>
      <c r="EF124" t="s">
        <v>796</v>
      </c>
      <c r="EG124" t="s">
        <v>796</v>
      </c>
      <c r="EH124" t="s">
        <v>796</v>
      </c>
      <c r="EI124" t="s">
        <v>796</v>
      </c>
      <c r="EJ124" t="s">
        <v>796</v>
      </c>
      <c r="EK124" t="s">
        <v>796</v>
      </c>
      <c r="EL124" t="s">
        <v>796</v>
      </c>
      <c r="EM124" t="s">
        <v>796</v>
      </c>
      <c r="EN124" t="s">
        <v>796</v>
      </c>
      <c r="EO124" t="s">
        <v>796</v>
      </c>
      <c r="EP124" t="s">
        <v>796</v>
      </c>
      <c r="EQ124" t="s">
        <v>796</v>
      </c>
      <c r="ER124" t="s">
        <v>796</v>
      </c>
      <c r="ES124" t="s">
        <v>796</v>
      </c>
      <c r="ET124" t="s">
        <v>796</v>
      </c>
      <c r="EU124" t="s">
        <v>796</v>
      </c>
      <c r="EV124" t="s">
        <v>796</v>
      </c>
      <c r="EW124" t="s">
        <v>796</v>
      </c>
      <c r="EX124" t="s">
        <v>796</v>
      </c>
      <c r="EY124" t="s">
        <v>796</v>
      </c>
      <c r="EZ124" t="s">
        <v>796</v>
      </c>
      <c r="FA124" t="s">
        <v>796</v>
      </c>
      <c r="FB124" t="s">
        <v>796</v>
      </c>
      <c r="FC124" t="s">
        <v>796</v>
      </c>
      <c r="FD124" t="s">
        <v>796</v>
      </c>
      <c r="FE124" t="s">
        <v>796</v>
      </c>
      <c r="FF124" t="s">
        <v>796</v>
      </c>
      <c r="FG124" t="s">
        <v>796</v>
      </c>
      <c r="FH124" t="s">
        <v>796</v>
      </c>
      <c r="FI124" t="s">
        <v>796</v>
      </c>
      <c r="FJ124" t="s">
        <v>796</v>
      </c>
      <c r="FK124" t="s">
        <v>796</v>
      </c>
      <c r="FL124" t="s">
        <v>796</v>
      </c>
      <c r="FM124" t="s">
        <v>796</v>
      </c>
      <c r="FN124" t="s">
        <v>796</v>
      </c>
      <c r="FO124" t="s">
        <v>796</v>
      </c>
      <c r="FP124" t="s">
        <v>796</v>
      </c>
      <c r="FQ124" t="s">
        <v>796</v>
      </c>
      <c r="FR124" t="s">
        <v>796</v>
      </c>
      <c r="FS124" t="s">
        <v>796</v>
      </c>
      <c r="FT124" t="s">
        <v>796</v>
      </c>
      <c r="FU124" t="s">
        <v>796</v>
      </c>
      <c r="FV124" t="s">
        <v>796</v>
      </c>
      <c r="FW124" t="s">
        <v>796</v>
      </c>
      <c r="FX124" t="s">
        <v>796</v>
      </c>
      <c r="FY124" t="s">
        <v>796</v>
      </c>
      <c r="FZ124" t="s">
        <v>796</v>
      </c>
      <c r="GA124" t="s">
        <v>796</v>
      </c>
      <c r="GB124" t="s">
        <v>796</v>
      </c>
      <c r="GC124" t="s">
        <v>796</v>
      </c>
      <c r="GD124" t="s">
        <v>796</v>
      </c>
      <c r="GE124" t="s">
        <v>796</v>
      </c>
      <c r="GF124" t="s">
        <v>796</v>
      </c>
      <c r="GG124" t="s">
        <v>796</v>
      </c>
      <c r="GH124" t="s">
        <v>796</v>
      </c>
      <c r="GI124" t="s">
        <v>796</v>
      </c>
      <c r="GJ124" t="s">
        <v>796</v>
      </c>
      <c r="GK124" t="s">
        <v>796</v>
      </c>
      <c r="GL124" t="s">
        <v>796</v>
      </c>
      <c r="GM124" t="s">
        <v>796</v>
      </c>
      <c r="GN124" t="s">
        <v>796</v>
      </c>
      <c r="GO124" t="s">
        <v>796</v>
      </c>
      <c r="GP124" t="s">
        <v>796</v>
      </c>
      <c r="GQ124" t="s">
        <v>796</v>
      </c>
      <c r="GR124" t="s">
        <v>796</v>
      </c>
      <c r="GS124" t="s">
        <v>796</v>
      </c>
      <c r="GT124" t="s">
        <v>796</v>
      </c>
      <c r="GU124" t="s">
        <v>796</v>
      </c>
      <c r="GV124" t="s">
        <v>796</v>
      </c>
      <c r="GW124" t="s">
        <v>796</v>
      </c>
      <c r="GX124" t="s">
        <v>796</v>
      </c>
      <c r="GY124" t="s">
        <v>796</v>
      </c>
      <c r="GZ124" t="s">
        <v>796</v>
      </c>
      <c r="HA124" t="s">
        <v>796</v>
      </c>
      <c r="HB124" t="s">
        <v>796</v>
      </c>
      <c r="HC124" t="s">
        <v>796</v>
      </c>
      <c r="HD124" t="s">
        <v>796</v>
      </c>
      <c r="HE124" t="s">
        <v>796</v>
      </c>
      <c r="HF124" t="s">
        <v>796</v>
      </c>
      <c r="HG124" t="s">
        <v>796</v>
      </c>
      <c r="HH124" t="s">
        <v>796</v>
      </c>
      <c r="HI124" t="s">
        <v>796</v>
      </c>
      <c r="HJ124" t="s">
        <v>796</v>
      </c>
      <c r="HK124" t="s">
        <v>796</v>
      </c>
      <c r="HL124" t="s">
        <v>796</v>
      </c>
      <c r="HM124" t="s">
        <v>796</v>
      </c>
      <c r="HN124" t="s">
        <v>796</v>
      </c>
      <c r="HO124" t="s">
        <v>796</v>
      </c>
      <c r="HP124" t="s">
        <v>796</v>
      </c>
      <c r="HQ124" t="s">
        <v>796</v>
      </c>
      <c r="HR124" t="s">
        <v>796</v>
      </c>
      <c r="HS124" t="s">
        <v>796</v>
      </c>
      <c r="HT124" t="s">
        <v>796</v>
      </c>
      <c r="HU124" t="s">
        <v>796</v>
      </c>
      <c r="HV124" t="s">
        <v>796</v>
      </c>
      <c r="HW124" t="s">
        <v>796</v>
      </c>
      <c r="HX124" t="s">
        <v>796</v>
      </c>
      <c r="HY124" t="s">
        <v>796</v>
      </c>
      <c r="HZ124" t="s">
        <v>796</v>
      </c>
      <c r="IA124" t="s">
        <v>796</v>
      </c>
      <c r="IB124" t="s">
        <v>796</v>
      </c>
      <c r="IC124" t="s">
        <v>796</v>
      </c>
      <c r="ID124" t="s">
        <v>796</v>
      </c>
      <c r="IE124" t="s">
        <v>796</v>
      </c>
      <c r="IF124" t="s">
        <v>796</v>
      </c>
      <c r="IG124" t="s">
        <v>796</v>
      </c>
      <c r="IH124" t="s">
        <v>796</v>
      </c>
      <c r="II124" t="s">
        <v>796</v>
      </c>
      <c r="IJ124" t="s">
        <v>796</v>
      </c>
      <c r="IK124" t="s">
        <v>796</v>
      </c>
      <c r="IL124" t="s">
        <v>796</v>
      </c>
      <c r="IM124" t="s">
        <v>796</v>
      </c>
      <c r="IN124" t="s">
        <v>796</v>
      </c>
      <c r="IO124" t="s">
        <v>796</v>
      </c>
      <c r="IP124" t="s">
        <v>796</v>
      </c>
      <c r="IQ124" t="s">
        <v>796</v>
      </c>
      <c r="IR124" t="s">
        <v>796</v>
      </c>
      <c r="IS124" t="s">
        <v>796</v>
      </c>
      <c r="IT124" t="s">
        <v>796</v>
      </c>
      <c r="IU124" t="s">
        <v>796</v>
      </c>
      <c r="IV124" t="s">
        <v>796</v>
      </c>
      <c r="IW124" t="s">
        <v>796</v>
      </c>
      <c r="IX124" t="s">
        <v>796</v>
      </c>
      <c r="IY124" t="s">
        <v>796</v>
      </c>
      <c r="IZ124" t="s">
        <v>796</v>
      </c>
      <c r="JA124" t="s">
        <v>796</v>
      </c>
      <c r="JB124" t="s">
        <v>796</v>
      </c>
      <c r="JC124" t="s">
        <v>796</v>
      </c>
      <c r="JD124" t="s">
        <v>796</v>
      </c>
      <c r="JE124" t="s">
        <v>796</v>
      </c>
      <c r="JF124" t="s">
        <v>796</v>
      </c>
      <c r="JG124" t="s">
        <v>796</v>
      </c>
      <c r="JH124" t="s">
        <v>796</v>
      </c>
      <c r="JI124" t="s">
        <v>796</v>
      </c>
      <c r="JJ124" t="s">
        <v>796</v>
      </c>
      <c r="JK124" t="s">
        <v>796</v>
      </c>
      <c r="JL124" t="s">
        <v>796</v>
      </c>
      <c r="JM124" t="s">
        <v>796</v>
      </c>
      <c r="JN124" t="s">
        <v>796</v>
      </c>
      <c r="JO124" t="s">
        <v>796</v>
      </c>
      <c r="JP124" t="s">
        <v>796</v>
      </c>
      <c r="JQ124" t="s">
        <v>796</v>
      </c>
      <c r="JR124" t="s">
        <v>796</v>
      </c>
      <c r="JS124" t="s">
        <v>796</v>
      </c>
      <c r="JT124" t="s">
        <v>796</v>
      </c>
      <c r="JU124" t="s">
        <v>796</v>
      </c>
      <c r="JV124" t="s">
        <v>796</v>
      </c>
      <c r="JW124" t="s">
        <v>796</v>
      </c>
      <c r="JX124" t="s">
        <v>796</v>
      </c>
      <c r="JY124" t="s">
        <v>796</v>
      </c>
      <c r="JZ124" t="s">
        <v>796</v>
      </c>
      <c r="KA124" t="s">
        <v>796</v>
      </c>
      <c r="KB124" t="s">
        <v>796</v>
      </c>
      <c r="KC124" t="s">
        <v>796</v>
      </c>
      <c r="KD124" t="s">
        <v>796</v>
      </c>
      <c r="KE124" t="s">
        <v>796</v>
      </c>
      <c r="KF124" t="s">
        <v>796</v>
      </c>
    </row>
    <row r="125" spans="1:292" x14ac:dyDescent="0.2">
      <c r="A125" t="s">
        <v>607</v>
      </c>
      <c r="B125" t="s">
        <v>61</v>
      </c>
      <c r="C125" t="s">
        <v>4</v>
      </c>
      <c r="D125" t="s">
        <v>8</v>
      </c>
      <c r="E125" s="30">
        <v>27</v>
      </c>
      <c r="F125" t="s">
        <v>9</v>
      </c>
      <c r="G125" t="s">
        <v>156</v>
      </c>
      <c r="H125" t="s">
        <v>22</v>
      </c>
      <c r="I125" t="s">
        <v>23</v>
      </c>
      <c r="J125" t="s">
        <v>5</v>
      </c>
      <c r="K125" t="s">
        <v>4</v>
      </c>
      <c r="L125" t="s">
        <v>4</v>
      </c>
      <c r="M125" t="s">
        <v>5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3</v>
      </c>
      <c r="U125" t="s">
        <v>4</v>
      </c>
      <c r="V125" t="s">
        <v>5</v>
      </c>
      <c r="W125" t="s">
        <v>77</v>
      </c>
      <c r="X125" t="s">
        <v>54</v>
      </c>
      <c r="Y125" t="s">
        <v>5</v>
      </c>
      <c r="Z125" t="s">
        <v>6</v>
      </c>
      <c r="AA125" t="s">
        <v>4</v>
      </c>
      <c r="AB125" t="s">
        <v>4</v>
      </c>
      <c r="AC125" t="s">
        <v>5</v>
      </c>
      <c r="AD125" t="s">
        <v>5</v>
      </c>
      <c r="AE125" t="s">
        <v>4</v>
      </c>
      <c r="AF125" t="s">
        <v>4</v>
      </c>
      <c r="AG125" t="s">
        <v>4</v>
      </c>
      <c r="AH125" t="s">
        <v>5</v>
      </c>
      <c r="AI125" t="s">
        <v>4</v>
      </c>
      <c r="AJ125" t="s">
        <v>5</v>
      </c>
      <c r="AK125" t="s">
        <v>4</v>
      </c>
      <c r="AL125" t="s">
        <v>4</v>
      </c>
      <c r="AM125" t="s">
        <v>4</v>
      </c>
      <c r="AN125" t="s">
        <v>4</v>
      </c>
      <c r="AO125" t="s">
        <v>4</v>
      </c>
      <c r="AP125" t="s">
        <v>4</v>
      </c>
      <c r="AQ125" t="s">
        <v>4</v>
      </c>
      <c r="AR125" t="s">
        <v>4</v>
      </c>
      <c r="AS125" t="s">
        <v>12</v>
      </c>
      <c r="AT125" t="s">
        <v>13</v>
      </c>
      <c r="AU125" t="s">
        <v>14</v>
      </c>
      <c r="AV125" t="s">
        <v>2</v>
      </c>
      <c r="AW125" t="s">
        <v>2</v>
      </c>
      <c r="AX125" t="s">
        <v>2</v>
      </c>
      <c r="AY125" t="s">
        <v>2</v>
      </c>
      <c r="AZ125" t="s">
        <v>2</v>
      </c>
      <c r="BA125" t="s">
        <v>2</v>
      </c>
      <c r="BB125" t="s">
        <v>2</v>
      </c>
      <c r="BC125" t="s">
        <v>2</v>
      </c>
      <c r="BD125" t="s">
        <v>2</v>
      </c>
      <c r="BE125" t="s">
        <v>2</v>
      </c>
      <c r="BF125" t="s">
        <v>2</v>
      </c>
      <c r="BG125" t="s">
        <v>2</v>
      </c>
      <c r="BH125" t="s">
        <v>2</v>
      </c>
      <c r="BI125" t="s">
        <v>2</v>
      </c>
      <c r="BJ125" t="s">
        <v>2</v>
      </c>
      <c r="BK125" t="s">
        <v>2</v>
      </c>
      <c r="BL125" t="s">
        <v>2</v>
      </c>
      <c r="BM125" t="s">
        <v>2</v>
      </c>
      <c r="BN125" t="s">
        <v>2</v>
      </c>
      <c r="BO125" t="s">
        <v>2</v>
      </c>
      <c r="BP125" t="s">
        <v>279</v>
      </c>
      <c r="BQ125" t="s">
        <v>2</v>
      </c>
      <c r="BR125" t="s">
        <v>2</v>
      </c>
      <c r="BS125" t="s">
        <v>2</v>
      </c>
      <c r="BT125" t="s">
        <v>2</v>
      </c>
      <c r="BU125" t="s">
        <v>2</v>
      </c>
      <c r="BV125" t="s">
        <v>2</v>
      </c>
      <c r="BW125" t="s">
        <v>2</v>
      </c>
      <c r="BX125" t="s">
        <v>2</v>
      </c>
      <c r="BY125" t="s">
        <v>2</v>
      </c>
      <c r="BZ125" t="s">
        <v>2</v>
      </c>
      <c r="CA125" t="s">
        <v>2</v>
      </c>
      <c r="CB125" t="s">
        <v>2</v>
      </c>
      <c r="CC125" t="s">
        <v>2</v>
      </c>
      <c r="CD125" t="s">
        <v>2</v>
      </c>
      <c r="CE125" t="s">
        <v>2</v>
      </c>
      <c r="CF125" t="s">
        <v>2</v>
      </c>
      <c r="CG125" t="s">
        <v>2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61</v>
      </c>
      <c r="CV125" t="s">
        <v>4</v>
      </c>
      <c r="CW125" t="s">
        <v>2</v>
      </c>
      <c r="CX125" t="s">
        <v>9</v>
      </c>
      <c r="CY125" t="s">
        <v>5</v>
      </c>
      <c r="CZ125" t="s">
        <v>4</v>
      </c>
      <c r="DA125" t="s">
        <v>4</v>
      </c>
      <c r="DB125" t="s">
        <v>5</v>
      </c>
      <c r="DC125" t="s">
        <v>4</v>
      </c>
      <c r="DD125" t="s">
        <v>4</v>
      </c>
      <c r="DE125" t="s">
        <v>4</v>
      </c>
      <c r="DF125" t="s">
        <v>4</v>
      </c>
      <c r="DG125" t="s">
        <v>4</v>
      </c>
      <c r="DH125" t="s">
        <v>4</v>
      </c>
      <c r="DI125" t="s">
        <v>3</v>
      </c>
      <c r="DJ125" t="s">
        <v>4</v>
      </c>
      <c r="DK125" t="s">
        <v>4</v>
      </c>
      <c r="DL125" t="s">
        <v>17</v>
      </c>
      <c r="DM125" t="s">
        <v>2</v>
      </c>
      <c r="DN125" t="s">
        <v>5</v>
      </c>
      <c r="DO125" t="s">
        <v>523</v>
      </c>
      <c r="DP125" t="s">
        <v>4</v>
      </c>
      <c r="DQ125" t="s">
        <v>4</v>
      </c>
      <c r="DR125" t="s">
        <v>5</v>
      </c>
      <c r="DS125" t="s">
        <v>5</v>
      </c>
      <c r="DT125" t="s">
        <v>4</v>
      </c>
      <c r="DU125" t="s">
        <v>4</v>
      </c>
      <c r="DV125" t="s">
        <v>4</v>
      </c>
      <c r="DW125" t="s">
        <v>5</v>
      </c>
      <c r="DX125" t="s">
        <v>4</v>
      </c>
      <c r="DY125" t="s">
        <v>5</v>
      </c>
      <c r="DZ125" t="s">
        <v>4</v>
      </c>
      <c r="EA125" t="s">
        <v>4</v>
      </c>
      <c r="EB125" t="s">
        <v>4</v>
      </c>
      <c r="EC125" t="s">
        <v>4</v>
      </c>
      <c r="ED125" t="s">
        <v>4</v>
      </c>
      <c r="EE125" t="s">
        <v>4</v>
      </c>
      <c r="EF125" t="s">
        <v>4</v>
      </c>
      <c r="EG125" t="s">
        <v>4</v>
      </c>
      <c r="EH125" t="s">
        <v>12</v>
      </c>
      <c r="EI125" t="s">
        <v>62</v>
      </c>
      <c r="EJ125" t="s">
        <v>994</v>
      </c>
      <c r="EK125" t="s">
        <v>2</v>
      </c>
      <c r="EL125" t="s">
        <v>2</v>
      </c>
      <c r="EM125" t="s">
        <v>2</v>
      </c>
      <c r="EN125" t="s">
        <v>2</v>
      </c>
      <c r="EO125" t="s">
        <v>2</v>
      </c>
      <c r="EP125" t="s">
        <v>2</v>
      </c>
      <c r="EQ125" t="s">
        <v>2</v>
      </c>
      <c r="ER125" t="s">
        <v>2</v>
      </c>
      <c r="ES125" t="s">
        <v>2</v>
      </c>
      <c r="ET125" t="s">
        <v>2</v>
      </c>
      <c r="EU125" t="s">
        <v>2</v>
      </c>
      <c r="EV125" t="s">
        <v>2</v>
      </c>
      <c r="EW125" t="s">
        <v>2</v>
      </c>
      <c r="EX125" t="s">
        <v>2</v>
      </c>
      <c r="EY125" t="s">
        <v>2</v>
      </c>
      <c r="EZ125" t="s">
        <v>2</v>
      </c>
      <c r="FA125" t="s">
        <v>2</v>
      </c>
      <c r="FB125" t="s">
        <v>2</v>
      </c>
      <c r="FC125" t="s">
        <v>2</v>
      </c>
      <c r="FD125" t="s">
        <v>2</v>
      </c>
      <c r="FE125" t="s">
        <v>279</v>
      </c>
      <c r="FF125" t="s">
        <v>2</v>
      </c>
      <c r="FG125" t="s">
        <v>2</v>
      </c>
      <c r="FH125" t="s">
        <v>2</v>
      </c>
      <c r="FI125" t="s">
        <v>2</v>
      </c>
      <c r="FJ125" t="s">
        <v>2</v>
      </c>
      <c r="FK125" t="s">
        <v>2</v>
      </c>
      <c r="FL125" t="s">
        <v>2</v>
      </c>
      <c r="FM125" t="s">
        <v>2</v>
      </c>
      <c r="FN125" t="s">
        <v>2</v>
      </c>
      <c r="FO125" t="s">
        <v>2</v>
      </c>
      <c r="FP125" t="s">
        <v>2</v>
      </c>
      <c r="FQ125" t="s">
        <v>2</v>
      </c>
      <c r="FR125" t="s">
        <v>2</v>
      </c>
      <c r="FS125" t="s">
        <v>2</v>
      </c>
      <c r="FT125" t="s">
        <v>2</v>
      </c>
      <c r="FU125" t="s">
        <v>2</v>
      </c>
      <c r="FV125" t="s">
        <v>2</v>
      </c>
      <c r="FW125" t="s">
        <v>2</v>
      </c>
      <c r="FX125" t="s">
        <v>2</v>
      </c>
      <c r="FY125" t="s">
        <v>2</v>
      </c>
      <c r="FZ125" t="s">
        <v>2</v>
      </c>
      <c r="GA125" t="s">
        <v>2</v>
      </c>
      <c r="GB125" t="s">
        <v>2</v>
      </c>
      <c r="GC125" t="s">
        <v>2</v>
      </c>
      <c r="GD125" t="s">
        <v>2</v>
      </c>
      <c r="GE125" t="s">
        <v>2</v>
      </c>
      <c r="GF125" t="s">
        <v>2</v>
      </c>
      <c r="GG125" t="s">
        <v>2</v>
      </c>
      <c r="GH125" t="s">
        <v>2</v>
      </c>
      <c r="GI125" t="s">
        <v>2</v>
      </c>
      <c r="GJ125" t="s">
        <v>2</v>
      </c>
      <c r="GK125" t="s">
        <v>2</v>
      </c>
      <c r="GL125" t="s">
        <v>2</v>
      </c>
      <c r="GM125" t="s">
        <v>2</v>
      </c>
      <c r="GN125" t="s">
        <v>796</v>
      </c>
      <c r="GO125" t="s">
        <v>796</v>
      </c>
      <c r="GP125" t="s">
        <v>796</v>
      </c>
      <c r="GQ125" t="s">
        <v>796</v>
      </c>
      <c r="GR125" t="s">
        <v>796</v>
      </c>
      <c r="GS125" t="s">
        <v>796</v>
      </c>
      <c r="GT125" t="s">
        <v>796</v>
      </c>
      <c r="GU125" t="s">
        <v>796</v>
      </c>
      <c r="GV125" t="s">
        <v>796</v>
      </c>
      <c r="GW125" t="s">
        <v>796</v>
      </c>
      <c r="GX125" t="s">
        <v>796</v>
      </c>
      <c r="GY125" t="s">
        <v>796</v>
      </c>
      <c r="GZ125" t="s">
        <v>796</v>
      </c>
      <c r="HA125" t="s">
        <v>796</v>
      </c>
      <c r="HB125" t="s">
        <v>796</v>
      </c>
      <c r="HC125" t="s">
        <v>796</v>
      </c>
      <c r="HD125" t="s">
        <v>796</v>
      </c>
      <c r="HE125" t="s">
        <v>796</v>
      </c>
      <c r="HF125" t="s">
        <v>796</v>
      </c>
      <c r="HG125" t="s">
        <v>796</v>
      </c>
      <c r="HH125" t="s">
        <v>796</v>
      </c>
      <c r="HI125" t="s">
        <v>796</v>
      </c>
      <c r="HJ125" t="s">
        <v>796</v>
      </c>
      <c r="HK125" t="s">
        <v>796</v>
      </c>
      <c r="HL125" t="s">
        <v>796</v>
      </c>
      <c r="HM125" t="s">
        <v>796</v>
      </c>
      <c r="HN125" t="s">
        <v>796</v>
      </c>
      <c r="HO125" t="s">
        <v>796</v>
      </c>
      <c r="HP125" t="s">
        <v>796</v>
      </c>
      <c r="HQ125" t="s">
        <v>796</v>
      </c>
      <c r="HR125" t="s">
        <v>796</v>
      </c>
      <c r="HS125" t="s">
        <v>796</v>
      </c>
      <c r="HT125" t="s">
        <v>796</v>
      </c>
      <c r="HU125" t="s">
        <v>796</v>
      </c>
      <c r="HV125" t="s">
        <v>796</v>
      </c>
      <c r="HW125" t="s">
        <v>796</v>
      </c>
      <c r="HX125" t="s">
        <v>796</v>
      </c>
      <c r="HY125" t="s">
        <v>796</v>
      </c>
      <c r="HZ125" t="s">
        <v>796</v>
      </c>
      <c r="IA125" t="s">
        <v>796</v>
      </c>
      <c r="IB125" t="s">
        <v>796</v>
      </c>
      <c r="IC125" t="s">
        <v>796</v>
      </c>
      <c r="ID125" t="s">
        <v>796</v>
      </c>
      <c r="IE125" t="s">
        <v>796</v>
      </c>
      <c r="IF125" t="s">
        <v>796</v>
      </c>
      <c r="IG125" t="s">
        <v>796</v>
      </c>
      <c r="IH125" t="s">
        <v>796</v>
      </c>
      <c r="II125" t="s">
        <v>796</v>
      </c>
      <c r="IJ125" t="s">
        <v>796</v>
      </c>
      <c r="IK125" t="s">
        <v>796</v>
      </c>
      <c r="IL125" t="s">
        <v>796</v>
      </c>
      <c r="IM125" t="s">
        <v>796</v>
      </c>
      <c r="IN125" t="s">
        <v>796</v>
      </c>
      <c r="IO125" t="s">
        <v>796</v>
      </c>
      <c r="IP125" t="s">
        <v>796</v>
      </c>
      <c r="IQ125" t="s">
        <v>796</v>
      </c>
      <c r="IR125" t="s">
        <v>796</v>
      </c>
      <c r="IS125" t="s">
        <v>796</v>
      </c>
      <c r="IT125" t="s">
        <v>796</v>
      </c>
      <c r="IU125" t="s">
        <v>796</v>
      </c>
      <c r="IV125" t="s">
        <v>796</v>
      </c>
      <c r="IW125" t="s">
        <v>796</v>
      </c>
      <c r="IX125" t="s">
        <v>796</v>
      </c>
      <c r="IY125" t="s">
        <v>796</v>
      </c>
      <c r="IZ125" t="s">
        <v>796</v>
      </c>
      <c r="JA125" t="s">
        <v>796</v>
      </c>
      <c r="JB125" t="s">
        <v>796</v>
      </c>
      <c r="JC125" t="s">
        <v>796</v>
      </c>
      <c r="JD125" t="s">
        <v>796</v>
      </c>
      <c r="JE125" t="s">
        <v>796</v>
      </c>
      <c r="JF125" t="s">
        <v>796</v>
      </c>
      <c r="JG125" t="s">
        <v>796</v>
      </c>
      <c r="JH125" t="s">
        <v>796</v>
      </c>
      <c r="JI125" t="s">
        <v>796</v>
      </c>
      <c r="JJ125" t="s">
        <v>796</v>
      </c>
      <c r="JK125" t="s">
        <v>796</v>
      </c>
      <c r="JL125" t="s">
        <v>796</v>
      </c>
      <c r="JM125" t="s">
        <v>796</v>
      </c>
      <c r="JN125" t="s">
        <v>796</v>
      </c>
      <c r="JO125" t="s">
        <v>796</v>
      </c>
      <c r="JP125" t="s">
        <v>796</v>
      </c>
      <c r="JQ125" t="s">
        <v>796</v>
      </c>
      <c r="JR125" t="s">
        <v>796</v>
      </c>
      <c r="JS125" t="s">
        <v>796</v>
      </c>
      <c r="JT125" t="s">
        <v>796</v>
      </c>
      <c r="JU125" t="s">
        <v>796</v>
      </c>
      <c r="JV125" t="s">
        <v>796</v>
      </c>
      <c r="JW125" t="s">
        <v>796</v>
      </c>
      <c r="JX125" t="s">
        <v>796</v>
      </c>
      <c r="JY125" t="s">
        <v>796</v>
      </c>
      <c r="JZ125" t="s">
        <v>796</v>
      </c>
      <c r="KA125" t="s">
        <v>796</v>
      </c>
      <c r="KB125" t="s">
        <v>796</v>
      </c>
      <c r="KC125" t="s">
        <v>796</v>
      </c>
      <c r="KD125" t="s">
        <v>796</v>
      </c>
      <c r="KE125" t="s">
        <v>796</v>
      </c>
      <c r="KF125" t="s">
        <v>796</v>
      </c>
    </row>
    <row r="126" spans="1:292" x14ac:dyDescent="0.2">
      <c r="A126" t="s">
        <v>608</v>
      </c>
      <c r="B126" t="s">
        <v>61</v>
      </c>
      <c r="C126" t="s">
        <v>4</v>
      </c>
      <c r="D126" t="s">
        <v>8</v>
      </c>
      <c r="E126" s="30">
        <v>39</v>
      </c>
      <c r="F126" t="s">
        <v>9</v>
      </c>
      <c r="G126" t="s">
        <v>609</v>
      </c>
      <c r="H126" t="s">
        <v>40</v>
      </c>
      <c r="I126" t="s">
        <v>23</v>
      </c>
      <c r="J126" t="s">
        <v>5</v>
      </c>
      <c r="K126" t="s">
        <v>4</v>
      </c>
      <c r="L126" t="s">
        <v>4</v>
      </c>
      <c r="M126" t="s">
        <v>5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194</v>
      </c>
      <c r="U126" t="s">
        <v>4</v>
      </c>
      <c r="V126" t="s">
        <v>5</v>
      </c>
      <c r="W126" t="s">
        <v>77</v>
      </c>
      <c r="X126" t="s">
        <v>54</v>
      </c>
      <c r="Y126" t="s">
        <v>5</v>
      </c>
      <c r="Z126" t="s">
        <v>35</v>
      </c>
      <c r="AA126" t="s">
        <v>4</v>
      </c>
      <c r="AB126" t="s">
        <v>4</v>
      </c>
      <c r="AC126" t="s">
        <v>5</v>
      </c>
      <c r="AD126" t="s">
        <v>5</v>
      </c>
      <c r="AE126" t="s">
        <v>4</v>
      </c>
      <c r="AF126" t="s">
        <v>4</v>
      </c>
      <c r="AG126" t="s">
        <v>4</v>
      </c>
      <c r="AH126" t="s">
        <v>5</v>
      </c>
      <c r="AI126" t="s">
        <v>4</v>
      </c>
      <c r="AJ126" t="s">
        <v>4</v>
      </c>
      <c r="AK126" t="s">
        <v>4</v>
      </c>
      <c r="AL126" t="s">
        <v>4</v>
      </c>
      <c r="AM126" t="s">
        <v>4</v>
      </c>
      <c r="AN126" t="s">
        <v>4</v>
      </c>
      <c r="AO126" t="s">
        <v>4</v>
      </c>
      <c r="AP126" t="s">
        <v>4</v>
      </c>
      <c r="AQ126" t="s">
        <v>4</v>
      </c>
      <c r="AR126" t="s">
        <v>4</v>
      </c>
      <c r="AS126" t="s">
        <v>58</v>
      </c>
      <c r="AT126" t="s">
        <v>13</v>
      </c>
      <c r="AU126" t="s">
        <v>14</v>
      </c>
      <c r="AV126" t="s">
        <v>2</v>
      </c>
      <c r="AW126" t="s">
        <v>2</v>
      </c>
      <c r="AX126" t="s">
        <v>2</v>
      </c>
      <c r="AY126" t="s">
        <v>2</v>
      </c>
      <c r="AZ126" t="s">
        <v>2</v>
      </c>
      <c r="BA126" t="s">
        <v>2</v>
      </c>
      <c r="BB126" t="s">
        <v>2</v>
      </c>
      <c r="BC126" t="s">
        <v>2</v>
      </c>
      <c r="BD126" t="s">
        <v>2</v>
      </c>
      <c r="BE126" t="s">
        <v>2</v>
      </c>
      <c r="BF126" t="s">
        <v>2</v>
      </c>
      <c r="BG126" t="s">
        <v>2</v>
      </c>
      <c r="BH126" t="s">
        <v>2</v>
      </c>
      <c r="BI126" t="s">
        <v>2</v>
      </c>
      <c r="BJ126" t="s">
        <v>2</v>
      </c>
      <c r="BK126" t="s">
        <v>2</v>
      </c>
      <c r="BL126" t="s">
        <v>2</v>
      </c>
      <c r="BM126" t="s">
        <v>2</v>
      </c>
      <c r="BN126" t="s">
        <v>2</v>
      </c>
      <c r="BO126" t="s">
        <v>2</v>
      </c>
      <c r="BP126" t="s">
        <v>22</v>
      </c>
      <c r="BQ126" t="s">
        <v>2</v>
      </c>
      <c r="BR126" t="s">
        <v>2</v>
      </c>
      <c r="BS126" t="s">
        <v>2</v>
      </c>
      <c r="BT126" t="s">
        <v>2</v>
      </c>
      <c r="BU126" t="s">
        <v>2</v>
      </c>
      <c r="BV126" t="s">
        <v>2</v>
      </c>
      <c r="BW126" t="s">
        <v>2</v>
      </c>
      <c r="BX126" t="s">
        <v>2</v>
      </c>
      <c r="BY126" t="s">
        <v>2</v>
      </c>
      <c r="BZ126" t="s">
        <v>2</v>
      </c>
      <c r="CA126" t="s">
        <v>2</v>
      </c>
      <c r="CB126" t="s">
        <v>2</v>
      </c>
      <c r="CC126" t="s">
        <v>2</v>
      </c>
      <c r="CD126" t="s">
        <v>2</v>
      </c>
      <c r="CE126" t="s">
        <v>2</v>
      </c>
      <c r="CF126" t="s">
        <v>2</v>
      </c>
      <c r="CG126" t="s">
        <v>2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61</v>
      </c>
      <c r="CV126" t="s">
        <v>4</v>
      </c>
      <c r="CW126" t="s">
        <v>2</v>
      </c>
      <c r="CX126" t="s">
        <v>9</v>
      </c>
      <c r="CY126" t="s">
        <v>5</v>
      </c>
      <c r="CZ126" t="s">
        <v>4</v>
      </c>
      <c r="DA126" t="s">
        <v>4</v>
      </c>
      <c r="DB126" t="s">
        <v>5</v>
      </c>
      <c r="DC126" t="s">
        <v>4</v>
      </c>
      <c r="DD126" t="s">
        <v>4</v>
      </c>
      <c r="DE126" t="s">
        <v>4</v>
      </c>
      <c r="DF126" t="s">
        <v>4</v>
      </c>
      <c r="DG126" t="s">
        <v>4</v>
      </c>
      <c r="DH126" t="s">
        <v>4</v>
      </c>
      <c r="DI126" t="s">
        <v>194</v>
      </c>
      <c r="DJ126" t="s">
        <v>4</v>
      </c>
      <c r="DK126" t="s">
        <v>4</v>
      </c>
      <c r="DL126" t="s">
        <v>41</v>
      </c>
      <c r="DM126" t="s">
        <v>41</v>
      </c>
      <c r="DN126" t="s">
        <v>5</v>
      </c>
      <c r="DO126" t="s">
        <v>523</v>
      </c>
      <c r="DP126" t="s">
        <v>4</v>
      </c>
      <c r="DQ126" t="s">
        <v>4</v>
      </c>
      <c r="DR126" t="s">
        <v>5</v>
      </c>
      <c r="DS126" t="s">
        <v>5</v>
      </c>
      <c r="DT126" t="s">
        <v>4</v>
      </c>
      <c r="DU126" t="s">
        <v>4</v>
      </c>
      <c r="DV126" t="s">
        <v>4</v>
      </c>
      <c r="DW126" t="s">
        <v>5</v>
      </c>
      <c r="DX126" t="s">
        <v>4</v>
      </c>
      <c r="DY126" t="s">
        <v>4</v>
      </c>
      <c r="DZ126" t="s">
        <v>4</v>
      </c>
      <c r="EA126" t="s">
        <v>4</v>
      </c>
      <c r="EB126" t="s">
        <v>4</v>
      </c>
      <c r="EC126" t="s">
        <v>4</v>
      </c>
      <c r="ED126" t="s">
        <v>4</v>
      </c>
      <c r="EE126" t="s">
        <v>4</v>
      </c>
      <c r="EF126" t="s">
        <v>5</v>
      </c>
      <c r="EG126" t="s">
        <v>4</v>
      </c>
      <c r="EH126" t="s">
        <v>94</v>
      </c>
      <c r="EI126" t="s">
        <v>13</v>
      </c>
      <c r="EJ126" t="s">
        <v>994</v>
      </c>
      <c r="EK126" t="s">
        <v>2</v>
      </c>
      <c r="EL126" t="s">
        <v>2</v>
      </c>
      <c r="EM126" t="s">
        <v>2</v>
      </c>
      <c r="EN126" t="s">
        <v>2</v>
      </c>
      <c r="EO126" t="s">
        <v>2</v>
      </c>
      <c r="EP126" t="s">
        <v>2</v>
      </c>
      <c r="EQ126" t="s">
        <v>2</v>
      </c>
      <c r="ER126" t="s">
        <v>2</v>
      </c>
      <c r="ES126" t="s">
        <v>2</v>
      </c>
      <c r="ET126" t="s">
        <v>2</v>
      </c>
      <c r="EU126" t="s">
        <v>2</v>
      </c>
      <c r="EV126" t="s">
        <v>2</v>
      </c>
      <c r="EW126" t="s">
        <v>2</v>
      </c>
      <c r="EX126" t="s">
        <v>2</v>
      </c>
      <c r="EY126" t="s">
        <v>2</v>
      </c>
      <c r="EZ126" t="s">
        <v>2</v>
      </c>
      <c r="FA126" t="s">
        <v>2</v>
      </c>
      <c r="FB126" t="s">
        <v>2</v>
      </c>
      <c r="FC126" t="s">
        <v>2</v>
      </c>
      <c r="FD126" t="s">
        <v>2</v>
      </c>
      <c r="FE126" t="s">
        <v>991</v>
      </c>
      <c r="FF126" t="s">
        <v>2</v>
      </c>
      <c r="FG126" t="s">
        <v>2</v>
      </c>
      <c r="FH126" t="s">
        <v>2</v>
      </c>
      <c r="FI126" t="s">
        <v>2</v>
      </c>
      <c r="FJ126" t="s">
        <v>2</v>
      </c>
      <c r="FK126" t="s">
        <v>2</v>
      </c>
      <c r="FL126" t="s">
        <v>2</v>
      </c>
      <c r="FM126" t="s">
        <v>2</v>
      </c>
      <c r="FN126" t="s">
        <v>2</v>
      </c>
      <c r="FO126" t="s">
        <v>2</v>
      </c>
      <c r="FP126" t="s">
        <v>2</v>
      </c>
      <c r="FQ126" t="s">
        <v>2</v>
      </c>
      <c r="FR126" t="s">
        <v>2</v>
      </c>
      <c r="FS126" t="s">
        <v>2</v>
      </c>
      <c r="FT126" t="s">
        <v>2</v>
      </c>
      <c r="FU126" t="s">
        <v>2</v>
      </c>
      <c r="FV126" t="s">
        <v>2</v>
      </c>
      <c r="FW126" t="s">
        <v>2</v>
      </c>
      <c r="FX126" t="s">
        <v>2</v>
      </c>
      <c r="FY126" t="s">
        <v>2</v>
      </c>
      <c r="FZ126" t="s">
        <v>2</v>
      </c>
      <c r="GA126" t="s">
        <v>2</v>
      </c>
      <c r="GB126" t="s">
        <v>2</v>
      </c>
      <c r="GC126" t="s">
        <v>2</v>
      </c>
      <c r="GD126" t="s">
        <v>2</v>
      </c>
      <c r="GE126" t="s">
        <v>2</v>
      </c>
      <c r="GF126" t="s">
        <v>2</v>
      </c>
      <c r="GG126" t="s">
        <v>2</v>
      </c>
      <c r="GH126" t="s">
        <v>2</v>
      </c>
      <c r="GI126" t="s">
        <v>2</v>
      </c>
      <c r="GJ126" t="s">
        <v>2</v>
      </c>
      <c r="GK126" t="s">
        <v>2</v>
      </c>
      <c r="GL126" t="s">
        <v>2</v>
      </c>
      <c r="GM126" t="s">
        <v>2</v>
      </c>
      <c r="GN126" t="s">
        <v>796</v>
      </c>
      <c r="GO126" t="s">
        <v>796</v>
      </c>
      <c r="GP126" t="s">
        <v>796</v>
      </c>
      <c r="GQ126" t="s">
        <v>796</v>
      </c>
      <c r="GR126" t="s">
        <v>796</v>
      </c>
      <c r="GS126" t="s">
        <v>796</v>
      </c>
      <c r="GT126" t="s">
        <v>796</v>
      </c>
      <c r="GU126" t="s">
        <v>796</v>
      </c>
      <c r="GV126" t="s">
        <v>796</v>
      </c>
      <c r="GW126" t="s">
        <v>796</v>
      </c>
      <c r="GX126" t="s">
        <v>796</v>
      </c>
      <c r="GY126" t="s">
        <v>796</v>
      </c>
      <c r="GZ126" t="s">
        <v>796</v>
      </c>
      <c r="HA126" t="s">
        <v>796</v>
      </c>
      <c r="HB126" t="s">
        <v>796</v>
      </c>
      <c r="HC126" t="s">
        <v>796</v>
      </c>
      <c r="HD126" t="s">
        <v>796</v>
      </c>
      <c r="HE126" t="s">
        <v>796</v>
      </c>
      <c r="HF126" t="s">
        <v>796</v>
      </c>
      <c r="HG126" t="s">
        <v>796</v>
      </c>
      <c r="HH126" t="s">
        <v>796</v>
      </c>
      <c r="HI126" t="s">
        <v>796</v>
      </c>
      <c r="HJ126" t="s">
        <v>796</v>
      </c>
      <c r="HK126" t="s">
        <v>796</v>
      </c>
      <c r="HL126" t="s">
        <v>796</v>
      </c>
      <c r="HM126" t="s">
        <v>796</v>
      </c>
      <c r="HN126" t="s">
        <v>796</v>
      </c>
      <c r="HO126" t="s">
        <v>796</v>
      </c>
      <c r="HP126" t="s">
        <v>796</v>
      </c>
      <c r="HQ126" t="s">
        <v>796</v>
      </c>
      <c r="HR126" t="s">
        <v>796</v>
      </c>
      <c r="HS126" t="s">
        <v>796</v>
      </c>
      <c r="HT126" t="s">
        <v>796</v>
      </c>
      <c r="HU126" t="s">
        <v>796</v>
      </c>
      <c r="HV126" t="s">
        <v>796</v>
      </c>
      <c r="HW126" t="s">
        <v>796</v>
      </c>
      <c r="HX126" t="s">
        <v>796</v>
      </c>
      <c r="HY126" t="s">
        <v>796</v>
      </c>
      <c r="HZ126" t="s">
        <v>796</v>
      </c>
      <c r="IA126" t="s">
        <v>796</v>
      </c>
      <c r="IB126" t="s">
        <v>796</v>
      </c>
      <c r="IC126" t="s">
        <v>796</v>
      </c>
      <c r="ID126" t="s">
        <v>796</v>
      </c>
      <c r="IE126" t="s">
        <v>796</v>
      </c>
      <c r="IF126" t="s">
        <v>796</v>
      </c>
      <c r="IG126" t="s">
        <v>796</v>
      </c>
      <c r="IH126" t="s">
        <v>796</v>
      </c>
      <c r="II126" t="s">
        <v>796</v>
      </c>
      <c r="IJ126" t="s">
        <v>796</v>
      </c>
      <c r="IK126" t="s">
        <v>796</v>
      </c>
      <c r="IL126" t="s">
        <v>796</v>
      </c>
      <c r="IM126" t="s">
        <v>796</v>
      </c>
      <c r="IN126" t="s">
        <v>796</v>
      </c>
      <c r="IO126" t="s">
        <v>796</v>
      </c>
      <c r="IP126" t="s">
        <v>796</v>
      </c>
      <c r="IQ126" t="s">
        <v>796</v>
      </c>
      <c r="IR126" t="s">
        <v>796</v>
      </c>
      <c r="IS126" t="s">
        <v>796</v>
      </c>
      <c r="IT126" t="s">
        <v>796</v>
      </c>
      <c r="IU126" t="s">
        <v>796</v>
      </c>
      <c r="IV126" t="s">
        <v>796</v>
      </c>
      <c r="IW126" t="s">
        <v>796</v>
      </c>
      <c r="IX126" t="s">
        <v>796</v>
      </c>
      <c r="IY126" t="s">
        <v>796</v>
      </c>
      <c r="IZ126" t="s">
        <v>796</v>
      </c>
      <c r="JA126" t="s">
        <v>796</v>
      </c>
      <c r="JB126" t="s">
        <v>796</v>
      </c>
      <c r="JC126" t="s">
        <v>796</v>
      </c>
      <c r="JD126" t="s">
        <v>796</v>
      </c>
      <c r="JE126" t="s">
        <v>796</v>
      </c>
      <c r="JF126" t="s">
        <v>796</v>
      </c>
      <c r="JG126" t="s">
        <v>796</v>
      </c>
      <c r="JH126" t="s">
        <v>796</v>
      </c>
      <c r="JI126" t="s">
        <v>796</v>
      </c>
      <c r="JJ126" t="s">
        <v>796</v>
      </c>
      <c r="JK126" t="s">
        <v>796</v>
      </c>
      <c r="JL126" t="s">
        <v>796</v>
      </c>
      <c r="JM126" t="s">
        <v>796</v>
      </c>
      <c r="JN126" t="s">
        <v>796</v>
      </c>
      <c r="JO126" t="s">
        <v>796</v>
      </c>
      <c r="JP126" t="s">
        <v>796</v>
      </c>
      <c r="JQ126" t="s">
        <v>796</v>
      </c>
      <c r="JR126" t="s">
        <v>796</v>
      </c>
      <c r="JS126" t="s">
        <v>796</v>
      </c>
      <c r="JT126" t="s">
        <v>796</v>
      </c>
      <c r="JU126" t="s">
        <v>796</v>
      </c>
      <c r="JV126" t="s">
        <v>796</v>
      </c>
      <c r="JW126" t="s">
        <v>796</v>
      </c>
      <c r="JX126" t="s">
        <v>796</v>
      </c>
      <c r="JY126" t="s">
        <v>796</v>
      </c>
      <c r="JZ126" t="s">
        <v>796</v>
      </c>
      <c r="KA126" t="s">
        <v>796</v>
      </c>
      <c r="KB126" t="s">
        <v>796</v>
      </c>
      <c r="KC126" t="s">
        <v>796</v>
      </c>
      <c r="KD126" t="s">
        <v>796</v>
      </c>
      <c r="KE126" t="s">
        <v>796</v>
      </c>
      <c r="KF126" t="s">
        <v>796</v>
      </c>
    </row>
    <row r="127" spans="1:292" x14ac:dyDescent="0.2">
      <c r="A127" t="s">
        <v>459</v>
      </c>
      <c r="B127" t="s">
        <v>61</v>
      </c>
      <c r="C127" t="s">
        <v>4</v>
      </c>
      <c r="D127" t="s">
        <v>8</v>
      </c>
      <c r="E127" s="30">
        <v>45</v>
      </c>
      <c r="F127" t="s">
        <v>91</v>
      </c>
      <c r="G127" t="s">
        <v>387</v>
      </c>
      <c r="H127" t="s">
        <v>40</v>
      </c>
      <c r="I127" t="s">
        <v>80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 t="s">
        <v>5</v>
      </c>
      <c r="S127" t="s">
        <v>4</v>
      </c>
      <c r="T127" t="s">
        <v>3</v>
      </c>
      <c r="U127" t="s">
        <v>4</v>
      </c>
      <c r="V127" t="s">
        <v>5</v>
      </c>
      <c r="W127" t="s">
        <v>26</v>
      </c>
      <c r="X127" t="s">
        <v>54</v>
      </c>
      <c r="Y127" t="s">
        <v>5</v>
      </c>
      <c r="Z127" t="s">
        <v>6</v>
      </c>
      <c r="AA127" t="s">
        <v>4</v>
      </c>
      <c r="AB127" t="s">
        <v>4</v>
      </c>
      <c r="AC127" t="s">
        <v>4</v>
      </c>
      <c r="AD127" t="s">
        <v>4</v>
      </c>
      <c r="AE127" t="s">
        <v>4</v>
      </c>
      <c r="AF127" t="s">
        <v>4</v>
      </c>
      <c r="AG127" t="s">
        <v>4</v>
      </c>
      <c r="AH127" t="s">
        <v>5</v>
      </c>
      <c r="AI127" t="s">
        <v>4</v>
      </c>
      <c r="AJ127" t="s">
        <v>4</v>
      </c>
      <c r="AK127" t="s">
        <v>4</v>
      </c>
      <c r="AL127" t="s">
        <v>5</v>
      </c>
      <c r="AM127" t="s">
        <v>4</v>
      </c>
      <c r="AN127" t="s">
        <v>4</v>
      </c>
      <c r="AO127" t="s">
        <v>4</v>
      </c>
      <c r="AP127" t="s">
        <v>4</v>
      </c>
      <c r="AQ127" t="s">
        <v>4</v>
      </c>
      <c r="AR127" t="s">
        <v>4</v>
      </c>
      <c r="AS127" t="s">
        <v>2</v>
      </c>
      <c r="AT127" t="s">
        <v>2</v>
      </c>
      <c r="AU127" t="s">
        <v>2</v>
      </c>
      <c r="AV127" t="s">
        <v>2</v>
      </c>
      <c r="AW127" t="s">
        <v>2</v>
      </c>
      <c r="AX127" t="s">
        <v>2</v>
      </c>
      <c r="AY127" t="s">
        <v>2</v>
      </c>
      <c r="AZ127" t="s">
        <v>2</v>
      </c>
      <c r="BA127" t="s">
        <v>2</v>
      </c>
      <c r="BB127" t="s">
        <v>2</v>
      </c>
      <c r="BC127" t="s">
        <v>2</v>
      </c>
      <c r="BD127" t="s">
        <v>2</v>
      </c>
      <c r="BE127" t="s">
        <v>2</v>
      </c>
      <c r="BF127" t="s">
        <v>2</v>
      </c>
      <c r="BG127" t="s">
        <v>2</v>
      </c>
      <c r="BH127" t="s">
        <v>2</v>
      </c>
      <c r="BI127" t="s">
        <v>2</v>
      </c>
      <c r="BJ127" t="s">
        <v>2</v>
      </c>
      <c r="BK127" t="s">
        <v>2</v>
      </c>
      <c r="BL127" t="s">
        <v>2</v>
      </c>
      <c r="BM127" t="s">
        <v>2</v>
      </c>
      <c r="BN127" t="s">
        <v>2</v>
      </c>
      <c r="BO127" t="s">
        <v>2</v>
      </c>
      <c r="BP127" t="s">
        <v>2</v>
      </c>
      <c r="BQ127" t="s">
        <v>2</v>
      </c>
      <c r="BR127" t="s">
        <v>2</v>
      </c>
      <c r="BS127" t="s">
        <v>2</v>
      </c>
      <c r="BT127" t="s">
        <v>2</v>
      </c>
      <c r="BU127" t="s">
        <v>2</v>
      </c>
      <c r="BV127" t="s">
        <v>2</v>
      </c>
      <c r="BW127" t="s">
        <v>2</v>
      </c>
      <c r="BX127" t="s">
        <v>2</v>
      </c>
      <c r="BY127" t="s">
        <v>2</v>
      </c>
      <c r="BZ127" t="s">
        <v>2</v>
      </c>
      <c r="CA127" t="s">
        <v>2</v>
      </c>
      <c r="CB127" t="s">
        <v>2</v>
      </c>
      <c r="CC127" t="s">
        <v>2</v>
      </c>
      <c r="CD127" t="s">
        <v>2</v>
      </c>
      <c r="CE127" t="s">
        <v>2</v>
      </c>
      <c r="CF127" t="s">
        <v>2</v>
      </c>
      <c r="CG127" t="s">
        <v>2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61</v>
      </c>
      <c r="CV127" t="s">
        <v>4</v>
      </c>
      <c r="CW127" t="s">
        <v>2</v>
      </c>
      <c r="CX127" t="s">
        <v>91</v>
      </c>
      <c r="CY127" t="s">
        <v>4</v>
      </c>
      <c r="CZ127" t="s">
        <v>4</v>
      </c>
      <c r="DA127" t="s">
        <v>4</v>
      </c>
      <c r="DB127" t="s">
        <v>4</v>
      </c>
      <c r="DC127" t="s">
        <v>4</v>
      </c>
      <c r="DD127" t="s">
        <v>4</v>
      </c>
      <c r="DE127" t="s">
        <v>4</v>
      </c>
      <c r="DF127" t="s">
        <v>4</v>
      </c>
      <c r="DG127" t="s">
        <v>5</v>
      </c>
      <c r="DH127" t="s">
        <v>4</v>
      </c>
      <c r="DI127" t="s">
        <v>194</v>
      </c>
      <c r="DJ127" t="s">
        <v>4</v>
      </c>
      <c r="DK127" t="s">
        <v>41</v>
      </c>
      <c r="DL127" t="s">
        <v>26</v>
      </c>
      <c r="DM127" t="s">
        <v>41</v>
      </c>
      <c r="DN127" t="s">
        <v>5</v>
      </c>
      <c r="DO127" t="s">
        <v>523</v>
      </c>
      <c r="DP127" t="s">
        <v>4</v>
      </c>
      <c r="DQ127" t="s">
        <v>4</v>
      </c>
      <c r="DR127" t="s">
        <v>4</v>
      </c>
      <c r="DS127" t="s">
        <v>4</v>
      </c>
      <c r="DT127" t="s">
        <v>5</v>
      </c>
      <c r="DU127" t="s">
        <v>4</v>
      </c>
      <c r="DV127" t="s">
        <v>4</v>
      </c>
      <c r="DW127" t="s">
        <v>5</v>
      </c>
      <c r="DX127" t="s">
        <v>4</v>
      </c>
      <c r="DY127" t="s">
        <v>4</v>
      </c>
      <c r="DZ127" t="s">
        <v>4</v>
      </c>
      <c r="EA127" t="s">
        <v>4</v>
      </c>
      <c r="EB127" t="s">
        <v>4</v>
      </c>
      <c r="EC127" t="s">
        <v>4</v>
      </c>
      <c r="ED127" t="s">
        <v>4</v>
      </c>
      <c r="EE127" t="s">
        <v>4</v>
      </c>
      <c r="EF127" t="s">
        <v>4</v>
      </c>
      <c r="EG127" t="s">
        <v>4</v>
      </c>
      <c r="EH127" t="s">
        <v>2</v>
      </c>
      <c r="EI127" t="s">
        <v>2</v>
      </c>
      <c r="EJ127" t="s">
        <v>2</v>
      </c>
      <c r="EK127" t="s">
        <v>2</v>
      </c>
      <c r="EL127" t="s">
        <v>2</v>
      </c>
      <c r="EM127" t="s">
        <v>2</v>
      </c>
      <c r="EN127" t="s">
        <v>2</v>
      </c>
      <c r="EO127" t="s">
        <v>2</v>
      </c>
      <c r="EP127" t="s">
        <v>2</v>
      </c>
      <c r="EQ127" t="s">
        <v>2</v>
      </c>
      <c r="ER127" t="s">
        <v>2</v>
      </c>
      <c r="ES127" t="s">
        <v>2</v>
      </c>
      <c r="ET127" t="s">
        <v>2</v>
      </c>
      <c r="EU127" t="s">
        <v>2</v>
      </c>
      <c r="EV127" t="s">
        <v>2</v>
      </c>
      <c r="EW127" t="s">
        <v>2</v>
      </c>
      <c r="EX127" t="s">
        <v>2</v>
      </c>
      <c r="EY127" t="s">
        <v>2</v>
      </c>
      <c r="EZ127" t="s">
        <v>2</v>
      </c>
      <c r="FA127" t="s">
        <v>2</v>
      </c>
      <c r="FB127" t="s">
        <v>2</v>
      </c>
      <c r="FC127" t="s">
        <v>2</v>
      </c>
      <c r="FD127" t="s">
        <v>2</v>
      </c>
      <c r="FE127" t="s">
        <v>2</v>
      </c>
      <c r="FF127" t="s">
        <v>2</v>
      </c>
      <c r="FG127" t="s">
        <v>2</v>
      </c>
      <c r="FH127" t="s">
        <v>2</v>
      </c>
      <c r="FI127" t="s">
        <v>2</v>
      </c>
      <c r="FJ127" t="s">
        <v>2</v>
      </c>
      <c r="FK127" t="s">
        <v>2</v>
      </c>
      <c r="FL127" t="s">
        <v>2</v>
      </c>
      <c r="FM127" t="s">
        <v>2</v>
      </c>
      <c r="FN127" t="s">
        <v>2</v>
      </c>
      <c r="FO127" t="s">
        <v>2</v>
      </c>
      <c r="FP127" t="s">
        <v>2</v>
      </c>
      <c r="FQ127" t="s">
        <v>2</v>
      </c>
      <c r="FR127" t="s">
        <v>2</v>
      </c>
      <c r="FS127" t="s">
        <v>2</v>
      </c>
      <c r="FT127" t="s">
        <v>2</v>
      </c>
      <c r="FU127" t="s">
        <v>2</v>
      </c>
      <c r="FV127" t="s">
        <v>2</v>
      </c>
      <c r="FW127" t="s">
        <v>2</v>
      </c>
      <c r="FX127" t="s">
        <v>2</v>
      </c>
      <c r="FY127" t="s">
        <v>2</v>
      </c>
      <c r="FZ127" t="s">
        <v>2</v>
      </c>
      <c r="GA127" t="s">
        <v>2</v>
      </c>
      <c r="GB127" t="s">
        <v>2</v>
      </c>
      <c r="GC127" t="s">
        <v>2</v>
      </c>
      <c r="GD127" t="s">
        <v>2</v>
      </c>
      <c r="GE127" t="s">
        <v>2</v>
      </c>
      <c r="GF127" t="s">
        <v>2</v>
      </c>
      <c r="GG127" t="s">
        <v>2</v>
      </c>
      <c r="GH127" t="s">
        <v>2</v>
      </c>
      <c r="GI127" t="s">
        <v>2</v>
      </c>
      <c r="GJ127" t="s">
        <v>2</v>
      </c>
      <c r="GK127" t="s">
        <v>2</v>
      </c>
      <c r="GL127" t="s">
        <v>2</v>
      </c>
      <c r="GM127" t="s">
        <v>2</v>
      </c>
      <c r="GN127" t="s">
        <v>796</v>
      </c>
      <c r="GO127" t="s">
        <v>796</v>
      </c>
      <c r="GP127" t="s">
        <v>796</v>
      </c>
      <c r="GQ127" t="s">
        <v>796</v>
      </c>
      <c r="GR127" t="s">
        <v>796</v>
      </c>
      <c r="GS127" t="s">
        <v>796</v>
      </c>
      <c r="GT127" t="s">
        <v>796</v>
      </c>
      <c r="GU127" t="s">
        <v>796</v>
      </c>
      <c r="GV127" t="s">
        <v>796</v>
      </c>
      <c r="GW127" t="s">
        <v>796</v>
      </c>
      <c r="GX127" t="s">
        <v>796</v>
      </c>
      <c r="GY127" t="s">
        <v>796</v>
      </c>
      <c r="GZ127" t="s">
        <v>796</v>
      </c>
      <c r="HA127" t="s">
        <v>796</v>
      </c>
      <c r="HB127" t="s">
        <v>796</v>
      </c>
      <c r="HC127" t="s">
        <v>796</v>
      </c>
      <c r="HD127" t="s">
        <v>796</v>
      </c>
      <c r="HE127" t="s">
        <v>796</v>
      </c>
      <c r="HF127" t="s">
        <v>796</v>
      </c>
      <c r="HG127" t="s">
        <v>796</v>
      </c>
      <c r="HH127" t="s">
        <v>796</v>
      </c>
      <c r="HI127" t="s">
        <v>796</v>
      </c>
      <c r="HJ127" t="s">
        <v>796</v>
      </c>
      <c r="HK127" t="s">
        <v>796</v>
      </c>
      <c r="HL127" t="s">
        <v>796</v>
      </c>
      <c r="HM127" t="s">
        <v>796</v>
      </c>
      <c r="HN127" t="s">
        <v>796</v>
      </c>
      <c r="HO127" t="s">
        <v>796</v>
      </c>
      <c r="HP127" t="s">
        <v>796</v>
      </c>
      <c r="HQ127" t="s">
        <v>796</v>
      </c>
      <c r="HR127" t="s">
        <v>796</v>
      </c>
      <c r="HS127" t="s">
        <v>796</v>
      </c>
      <c r="HT127" t="s">
        <v>796</v>
      </c>
      <c r="HU127" t="s">
        <v>796</v>
      </c>
      <c r="HV127" t="s">
        <v>796</v>
      </c>
      <c r="HW127" t="s">
        <v>796</v>
      </c>
      <c r="HX127" t="s">
        <v>796</v>
      </c>
      <c r="HY127" t="s">
        <v>796</v>
      </c>
      <c r="HZ127" t="s">
        <v>796</v>
      </c>
      <c r="IA127" t="s">
        <v>796</v>
      </c>
      <c r="IB127" t="s">
        <v>796</v>
      </c>
      <c r="IC127" t="s">
        <v>796</v>
      </c>
      <c r="ID127" t="s">
        <v>796</v>
      </c>
      <c r="IE127" t="s">
        <v>796</v>
      </c>
      <c r="IF127" t="s">
        <v>796</v>
      </c>
      <c r="IG127" t="s">
        <v>796</v>
      </c>
      <c r="IH127" t="s">
        <v>796</v>
      </c>
      <c r="II127" t="s">
        <v>796</v>
      </c>
      <c r="IJ127" t="s">
        <v>796</v>
      </c>
      <c r="IK127" t="s">
        <v>796</v>
      </c>
      <c r="IL127" t="s">
        <v>796</v>
      </c>
      <c r="IM127" t="s">
        <v>796</v>
      </c>
      <c r="IN127" t="s">
        <v>796</v>
      </c>
      <c r="IO127" t="s">
        <v>796</v>
      </c>
      <c r="IP127" t="s">
        <v>796</v>
      </c>
      <c r="IQ127" t="s">
        <v>796</v>
      </c>
      <c r="IR127" t="s">
        <v>796</v>
      </c>
      <c r="IS127" t="s">
        <v>796</v>
      </c>
      <c r="IT127" t="s">
        <v>796</v>
      </c>
      <c r="IU127" t="s">
        <v>796</v>
      </c>
      <c r="IV127" t="s">
        <v>796</v>
      </c>
      <c r="IW127" t="s">
        <v>796</v>
      </c>
      <c r="IX127" t="s">
        <v>796</v>
      </c>
      <c r="IY127" t="s">
        <v>796</v>
      </c>
      <c r="IZ127" t="s">
        <v>796</v>
      </c>
      <c r="JA127" t="s">
        <v>796</v>
      </c>
      <c r="JB127" t="s">
        <v>796</v>
      </c>
      <c r="JC127" t="s">
        <v>796</v>
      </c>
      <c r="JD127" t="s">
        <v>796</v>
      </c>
      <c r="JE127" t="s">
        <v>796</v>
      </c>
      <c r="JF127" t="s">
        <v>796</v>
      </c>
      <c r="JG127" t="s">
        <v>796</v>
      </c>
      <c r="JH127" t="s">
        <v>796</v>
      </c>
      <c r="JI127" t="s">
        <v>796</v>
      </c>
      <c r="JJ127" t="s">
        <v>796</v>
      </c>
      <c r="JK127" t="s">
        <v>796</v>
      </c>
      <c r="JL127" t="s">
        <v>796</v>
      </c>
      <c r="JM127" t="s">
        <v>796</v>
      </c>
      <c r="JN127" t="s">
        <v>796</v>
      </c>
      <c r="JO127" t="s">
        <v>796</v>
      </c>
      <c r="JP127" t="s">
        <v>796</v>
      </c>
      <c r="JQ127" t="s">
        <v>796</v>
      </c>
      <c r="JR127" t="s">
        <v>796</v>
      </c>
      <c r="JS127" t="s">
        <v>796</v>
      </c>
      <c r="JT127" t="s">
        <v>796</v>
      </c>
      <c r="JU127" t="s">
        <v>796</v>
      </c>
      <c r="JV127" t="s">
        <v>796</v>
      </c>
      <c r="JW127" t="s">
        <v>796</v>
      </c>
      <c r="JX127" t="s">
        <v>796</v>
      </c>
      <c r="JY127" t="s">
        <v>796</v>
      </c>
      <c r="JZ127" t="s">
        <v>796</v>
      </c>
      <c r="KA127" t="s">
        <v>796</v>
      </c>
      <c r="KB127" t="s">
        <v>796</v>
      </c>
      <c r="KC127" t="s">
        <v>796</v>
      </c>
      <c r="KD127" t="s">
        <v>796</v>
      </c>
      <c r="KE127" t="s">
        <v>796</v>
      </c>
      <c r="KF127" t="s">
        <v>796</v>
      </c>
    </row>
    <row r="128" spans="1:292" x14ac:dyDescent="0.2">
      <c r="A128" t="s">
        <v>460</v>
      </c>
      <c r="B128" t="s">
        <v>61</v>
      </c>
      <c r="C128" t="s">
        <v>4</v>
      </c>
      <c r="D128" t="s">
        <v>8</v>
      </c>
      <c r="E128" s="30">
        <v>35</v>
      </c>
      <c r="F128" t="s">
        <v>155</v>
      </c>
      <c r="G128" t="s">
        <v>113</v>
      </c>
      <c r="H128" t="s">
        <v>40</v>
      </c>
      <c r="I128" t="s">
        <v>65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5</v>
      </c>
      <c r="Q128" t="s">
        <v>4</v>
      </c>
      <c r="R128" t="s">
        <v>4</v>
      </c>
      <c r="S128" t="s">
        <v>4</v>
      </c>
      <c r="T128" t="s">
        <v>3</v>
      </c>
      <c r="U128" t="s">
        <v>4</v>
      </c>
      <c r="V128" t="s">
        <v>41</v>
      </c>
      <c r="W128" t="s">
        <v>17</v>
      </c>
      <c r="X128" t="s">
        <v>2</v>
      </c>
      <c r="Y128" t="s">
        <v>5</v>
      </c>
      <c r="Z128" t="s">
        <v>6</v>
      </c>
      <c r="AA128" t="s">
        <v>4</v>
      </c>
      <c r="AB128" t="s">
        <v>4</v>
      </c>
      <c r="AC128" t="s">
        <v>5</v>
      </c>
      <c r="AD128" t="s">
        <v>5</v>
      </c>
      <c r="AE128" t="s">
        <v>5</v>
      </c>
      <c r="AF128" t="s">
        <v>4</v>
      </c>
      <c r="AG128" t="s">
        <v>4</v>
      </c>
      <c r="AH128" t="s">
        <v>5</v>
      </c>
      <c r="AI128" t="s">
        <v>4</v>
      </c>
      <c r="AJ128" t="s">
        <v>4</v>
      </c>
      <c r="AK128" t="s">
        <v>4</v>
      </c>
      <c r="AL128" t="s">
        <v>4</v>
      </c>
      <c r="AM128" t="s">
        <v>4</v>
      </c>
      <c r="AN128" t="s">
        <v>4</v>
      </c>
      <c r="AO128" t="s">
        <v>4</v>
      </c>
      <c r="AP128" t="s">
        <v>4</v>
      </c>
      <c r="AQ128" t="s">
        <v>4</v>
      </c>
      <c r="AR128" t="s">
        <v>4</v>
      </c>
      <c r="AS128" t="s">
        <v>2</v>
      </c>
      <c r="AT128" t="s">
        <v>2</v>
      </c>
      <c r="AU128" t="s">
        <v>2</v>
      </c>
      <c r="AV128" t="s">
        <v>2</v>
      </c>
      <c r="AW128" t="s">
        <v>2</v>
      </c>
      <c r="AX128" t="s">
        <v>2</v>
      </c>
      <c r="AY128" t="s">
        <v>2</v>
      </c>
      <c r="AZ128" t="s">
        <v>2</v>
      </c>
      <c r="BA128" t="s">
        <v>2</v>
      </c>
      <c r="BB128" t="s">
        <v>2</v>
      </c>
      <c r="BC128" t="s">
        <v>2</v>
      </c>
      <c r="BD128" t="s">
        <v>2</v>
      </c>
      <c r="BE128" t="s">
        <v>2</v>
      </c>
      <c r="BF128" t="s">
        <v>2</v>
      </c>
      <c r="BG128" t="s">
        <v>2</v>
      </c>
      <c r="BH128" t="s">
        <v>2</v>
      </c>
      <c r="BI128" t="s">
        <v>2</v>
      </c>
      <c r="BJ128" t="s">
        <v>2</v>
      </c>
      <c r="BK128" t="s">
        <v>5</v>
      </c>
      <c r="BL128" t="s">
        <v>5</v>
      </c>
      <c r="BM128" t="s">
        <v>4</v>
      </c>
      <c r="BN128" t="s">
        <v>4</v>
      </c>
      <c r="BO128" t="s">
        <v>4</v>
      </c>
      <c r="BP128" t="s">
        <v>2</v>
      </c>
      <c r="BQ128" t="s">
        <v>2</v>
      </c>
      <c r="BR128" t="s">
        <v>2</v>
      </c>
      <c r="BS128" t="s">
        <v>2</v>
      </c>
      <c r="BT128" t="s">
        <v>2</v>
      </c>
      <c r="BU128" t="s">
        <v>2</v>
      </c>
      <c r="BV128" t="s">
        <v>2</v>
      </c>
      <c r="BW128" t="s">
        <v>2</v>
      </c>
      <c r="BX128" t="s">
        <v>2</v>
      </c>
      <c r="BY128" t="s">
        <v>2</v>
      </c>
      <c r="BZ128" t="s">
        <v>2</v>
      </c>
      <c r="CA128" t="s">
        <v>2</v>
      </c>
      <c r="CB128" t="s">
        <v>2</v>
      </c>
      <c r="CC128" t="s">
        <v>2</v>
      </c>
      <c r="CD128" t="s">
        <v>2</v>
      </c>
      <c r="CE128" t="s">
        <v>2</v>
      </c>
      <c r="CF128" t="s">
        <v>2</v>
      </c>
      <c r="CG128" t="s">
        <v>2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796</v>
      </c>
      <c r="CV128" t="s">
        <v>796</v>
      </c>
      <c r="CW128" t="s">
        <v>796</v>
      </c>
      <c r="CX128" t="s">
        <v>796</v>
      </c>
      <c r="CY128" t="s">
        <v>796</v>
      </c>
      <c r="CZ128" t="s">
        <v>796</v>
      </c>
      <c r="DA128" t="s">
        <v>796</v>
      </c>
      <c r="DB128" t="s">
        <v>796</v>
      </c>
      <c r="DC128" t="s">
        <v>796</v>
      </c>
      <c r="DD128" t="s">
        <v>796</v>
      </c>
      <c r="DE128" t="s">
        <v>796</v>
      </c>
      <c r="DF128" t="s">
        <v>796</v>
      </c>
      <c r="DG128" t="s">
        <v>796</v>
      </c>
      <c r="DH128" t="s">
        <v>796</v>
      </c>
      <c r="DI128" t="s">
        <v>796</v>
      </c>
      <c r="DJ128" t="s">
        <v>796</v>
      </c>
      <c r="DK128" t="s">
        <v>796</v>
      </c>
      <c r="DL128" t="s">
        <v>796</v>
      </c>
      <c r="DM128" t="s">
        <v>796</v>
      </c>
      <c r="DN128" t="s">
        <v>796</v>
      </c>
      <c r="DO128" t="s">
        <v>796</v>
      </c>
      <c r="DP128" t="s">
        <v>796</v>
      </c>
      <c r="DQ128" t="s">
        <v>796</v>
      </c>
      <c r="DR128" t="s">
        <v>796</v>
      </c>
      <c r="DS128" t="s">
        <v>796</v>
      </c>
      <c r="DT128" t="s">
        <v>796</v>
      </c>
      <c r="DU128" t="s">
        <v>796</v>
      </c>
      <c r="DV128" t="s">
        <v>796</v>
      </c>
      <c r="DW128" t="s">
        <v>796</v>
      </c>
      <c r="DX128" t="s">
        <v>796</v>
      </c>
      <c r="DY128" t="s">
        <v>796</v>
      </c>
      <c r="DZ128" t="s">
        <v>796</v>
      </c>
      <c r="EA128" t="s">
        <v>796</v>
      </c>
      <c r="EB128" t="s">
        <v>796</v>
      </c>
      <c r="EC128" t="s">
        <v>796</v>
      </c>
      <c r="ED128" t="s">
        <v>796</v>
      </c>
      <c r="EE128" t="s">
        <v>796</v>
      </c>
      <c r="EF128" t="s">
        <v>796</v>
      </c>
      <c r="EG128" t="s">
        <v>796</v>
      </c>
      <c r="EH128" t="s">
        <v>796</v>
      </c>
      <c r="EI128" t="s">
        <v>796</v>
      </c>
      <c r="EJ128" t="s">
        <v>796</v>
      </c>
      <c r="EK128" t="s">
        <v>796</v>
      </c>
      <c r="EL128" t="s">
        <v>796</v>
      </c>
      <c r="EM128" t="s">
        <v>796</v>
      </c>
      <c r="EN128" t="s">
        <v>796</v>
      </c>
      <c r="EO128" t="s">
        <v>796</v>
      </c>
      <c r="EP128" t="s">
        <v>796</v>
      </c>
      <c r="EQ128" t="s">
        <v>796</v>
      </c>
      <c r="ER128" t="s">
        <v>796</v>
      </c>
      <c r="ES128" t="s">
        <v>796</v>
      </c>
      <c r="ET128" t="s">
        <v>796</v>
      </c>
      <c r="EU128" t="s">
        <v>796</v>
      </c>
      <c r="EV128" t="s">
        <v>796</v>
      </c>
      <c r="EW128" t="s">
        <v>796</v>
      </c>
      <c r="EX128" t="s">
        <v>796</v>
      </c>
      <c r="EY128" t="s">
        <v>796</v>
      </c>
      <c r="EZ128" t="s">
        <v>796</v>
      </c>
      <c r="FA128" t="s">
        <v>796</v>
      </c>
      <c r="FB128" t="s">
        <v>796</v>
      </c>
      <c r="FC128" t="s">
        <v>796</v>
      </c>
      <c r="FD128" t="s">
        <v>796</v>
      </c>
      <c r="FE128" t="s">
        <v>796</v>
      </c>
      <c r="FF128" t="s">
        <v>796</v>
      </c>
      <c r="FG128" t="s">
        <v>796</v>
      </c>
      <c r="FH128" t="s">
        <v>796</v>
      </c>
      <c r="FI128" t="s">
        <v>796</v>
      </c>
      <c r="FJ128" t="s">
        <v>796</v>
      </c>
      <c r="FK128" t="s">
        <v>796</v>
      </c>
      <c r="FL128" t="s">
        <v>796</v>
      </c>
      <c r="FM128" t="s">
        <v>796</v>
      </c>
      <c r="FN128" t="s">
        <v>796</v>
      </c>
      <c r="FO128" t="s">
        <v>796</v>
      </c>
      <c r="FP128" t="s">
        <v>796</v>
      </c>
      <c r="FQ128" t="s">
        <v>796</v>
      </c>
      <c r="FR128" t="s">
        <v>796</v>
      </c>
      <c r="FS128" t="s">
        <v>796</v>
      </c>
      <c r="FT128" t="s">
        <v>796</v>
      </c>
      <c r="FU128" t="s">
        <v>796</v>
      </c>
      <c r="FV128" t="s">
        <v>796</v>
      </c>
      <c r="FW128" t="s">
        <v>796</v>
      </c>
      <c r="FX128" t="s">
        <v>796</v>
      </c>
      <c r="FY128" t="s">
        <v>796</v>
      </c>
      <c r="FZ128" t="s">
        <v>796</v>
      </c>
      <c r="GA128" t="s">
        <v>796</v>
      </c>
      <c r="GB128" t="s">
        <v>796</v>
      </c>
      <c r="GC128" t="s">
        <v>796</v>
      </c>
      <c r="GD128" t="s">
        <v>796</v>
      </c>
      <c r="GE128" t="s">
        <v>796</v>
      </c>
      <c r="GF128" t="s">
        <v>796</v>
      </c>
      <c r="GG128" t="s">
        <v>796</v>
      </c>
      <c r="GH128" t="s">
        <v>796</v>
      </c>
      <c r="GI128" t="s">
        <v>796</v>
      </c>
      <c r="GJ128" t="s">
        <v>796</v>
      </c>
      <c r="GK128" t="s">
        <v>796</v>
      </c>
      <c r="GL128" t="s">
        <v>796</v>
      </c>
      <c r="GM128" t="s">
        <v>796</v>
      </c>
      <c r="GN128" t="s">
        <v>796</v>
      </c>
      <c r="GO128" t="s">
        <v>796</v>
      </c>
      <c r="GP128" t="s">
        <v>796</v>
      </c>
      <c r="GQ128" t="s">
        <v>796</v>
      </c>
      <c r="GR128" t="s">
        <v>796</v>
      </c>
      <c r="GS128" t="s">
        <v>796</v>
      </c>
      <c r="GT128" t="s">
        <v>796</v>
      </c>
      <c r="GU128" t="s">
        <v>796</v>
      </c>
      <c r="GV128" t="s">
        <v>796</v>
      </c>
      <c r="GW128" t="s">
        <v>796</v>
      </c>
      <c r="GX128" t="s">
        <v>796</v>
      </c>
      <c r="GY128" t="s">
        <v>796</v>
      </c>
      <c r="GZ128" t="s">
        <v>796</v>
      </c>
      <c r="HA128" t="s">
        <v>796</v>
      </c>
      <c r="HB128" t="s">
        <v>796</v>
      </c>
      <c r="HC128" t="s">
        <v>796</v>
      </c>
      <c r="HD128" t="s">
        <v>796</v>
      </c>
      <c r="HE128" t="s">
        <v>796</v>
      </c>
      <c r="HF128" t="s">
        <v>796</v>
      </c>
      <c r="HG128" t="s">
        <v>796</v>
      </c>
      <c r="HH128" t="s">
        <v>796</v>
      </c>
      <c r="HI128" t="s">
        <v>796</v>
      </c>
      <c r="HJ128" t="s">
        <v>796</v>
      </c>
      <c r="HK128" t="s">
        <v>796</v>
      </c>
      <c r="HL128" t="s">
        <v>796</v>
      </c>
      <c r="HM128" t="s">
        <v>796</v>
      </c>
      <c r="HN128" t="s">
        <v>796</v>
      </c>
      <c r="HO128" t="s">
        <v>796</v>
      </c>
      <c r="HP128" t="s">
        <v>796</v>
      </c>
      <c r="HQ128" t="s">
        <v>796</v>
      </c>
      <c r="HR128" t="s">
        <v>796</v>
      </c>
      <c r="HS128" t="s">
        <v>796</v>
      </c>
      <c r="HT128" t="s">
        <v>796</v>
      </c>
      <c r="HU128" t="s">
        <v>796</v>
      </c>
      <c r="HV128" t="s">
        <v>796</v>
      </c>
      <c r="HW128" t="s">
        <v>796</v>
      </c>
      <c r="HX128" t="s">
        <v>796</v>
      </c>
      <c r="HY128" t="s">
        <v>796</v>
      </c>
      <c r="HZ128" t="s">
        <v>796</v>
      </c>
      <c r="IA128" t="s">
        <v>796</v>
      </c>
      <c r="IB128" t="s">
        <v>796</v>
      </c>
      <c r="IC128" t="s">
        <v>796</v>
      </c>
      <c r="ID128" t="s">
        <v>796</v>
      </c>
      <c r="IE128" t="s">
        <v>796</v>
      </c>
      <c r="IF128" t="s">
        <v>796</v>
      </c>
      <c r="IG128" t="s">
        <v>796</v>
      </c>
      <c r="IH128" t="s">
        <v>796</v>
      </c>
      <c r="II128" t="s">
        <v>796</v>
      </c>
      <c r="IJ128" t="s">
        <v>796</v>
      </c>
      <c r="IK128" t="s">
        <v>796</v>
      </c>
      <c r="IL128" t="s">
        <v>796</v>
      </c>
      <c r="IM128" t="s">
        <v>796</v>
      </c>
      <c r="IN128" t="s">
        <v>796</v>
      </c>
      <c r="IO128" t="s">
        <v>796</v>
      </c>
      <c r="IP128" t="s">
        <v>796</v>
      </c>
      <c r="IQ128" t="s">
        <v>796</v>
      </c>
      <c r="IR128" t="s">
        <v>796</v>
      </c>
      <c r="IS128" t="s">
        <v>796</v>
      </c>
      <c r="IT128" t="s">
        <v>796</v>
      </c>
      <c r="IU128" t="s">
        <v>796</v>
      </c>
      <c r="IV128" t="s">
        <v>796</v>
      </c>
      <c r="IW128" t="s">
        <v>796</v>
      </c>
      <c r="IX128" t="s">
        <v>796</v>
      </c>
      <c r="IY128" t="s">
        <v>796</v>
      </c>
      <c r="IZ128" t="s">
        <v>796</v>
      </c>
      <c r="JA128" t="s">
        <v>796</v>
      </c>
      <c r="JB128" t="s">
        <v>796</v>
      </c>
      <c r="JC128" t="s">
        <v>796</v>
      </c>
      <c r="JD128" t="s">
        <v>796</v>
      </c>
      <c r="JE128" t="s">
        <v>796</v>
      </c>
      <c r="JF128" t="s">
        <v>796</v>
      </c>
      <c r="JG128" t="s">
        <v>796</v>
      </c>
      <c r="JH128" t="s">
        <v>796</v>
      </c>
      <c r="JI128" t="s">
        <v>796</v>
      </c>
      <c r="JJ128" t="s">
        <v>796</v>
      </c>
      <c r="JK128" t="s">
        <v>796</v>
      </c>
      <c r="JL128" t="s">
        <v>796</v>
      </c>
      <c r="JM128" t="s">
        <v>796</v>
      </c>
      <c r="JN128" t="s">
        <v>796</v>
      </c>
      <c r="JO128" t="s">
        <v>796</v>
      </c>
      <c r="JP128" t="s">
        <v>796</v>
      </c>
      <c r="JQ128" t="s">
        <v>796</v>
      </c>
      <c r="JR128" t="s">
        <v>796</v>
      </c>
      <c r="JS128" t="s">
        <v>796</v>
      </c>
      <c r="JT128" t="s">
        <v>796</v>
      </c>
      <c r="JU128" t="s">
        <v>796</v>
      </c>
      <c r="JV128" t="s">
        <v>796</v>
      </c>
      <c r="JW128" t="s">
        <v>796</v>
      </c>
      <c r="JX128" t="s">
        <v>796</v>
      </c>
      <c r="JY128" t="s">
        <v>796</v>
      </c>
      <c r="JZ128" t="s">
        <v>796</v>
      </c>
      <c r="KA128" t="s">
        <v>796</v>
      </c>
      <c r="KB128" t="s">
        <v>796</v>
      </c>
      <c r="KC128" t="s">
        <v>796</v>
      </c>
      <c r="KD128" t="s">
        <v>796</v>
      </c>
      <c r="KE128" t="s">
        <v>796</v>
      </c>
      <c r="KF128" t="s">
        <v>796</v>
      </c>
    </row>
    <row r="129" spans="1:292" x14ac:dyDescent="0.2">
      <c r="A129" t="s">
        <v>461</v>
      </c>
      <c r="B129" t="s">
        <v>61</v>
      </c>
      <c r="C129" t="s">
        <v>4</v>
      </c>
      <c r="D129" t="s">
        <v>19</v>
      </c>
      <c r="E129" s="30">
        <v>47</v>
      </c>
      <c r="F129" t="s">
        <v>20</v>
      </c>
      <c r="G129" t="s">
        <v>10</v>
      </c>
      <c r="H129" t="s">
        <v>11</v>
      </c>
      <c r="I129" t="s">
        <v>65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5</v>
      </c>
      <c r="Q129" t="s">
        <v>5</v>
      </c>
      <c r="R129" t="s">
        <v>4</v>
      </c>
      <c r="S129" t="s">
        <v>4</v>
      </c>
      <c r="T129" t="s">
        <v>3</v>
      </c>
      <c r="U129" t="s">
        <v>4</v>
      </c>
      <c r="V129" t="s">
        <v>5</v>
      </c>
      <c r="W129" t="s">
        <v>17</v>
      </c>
      <c r="X129" t="s">
        <v>2</v>
      </c>
      <c r="Y129" t="s">
        <v>5</v>
      </c>
      <c r="Z129" t="s">
        <v>6</v>
      </c>
      <c r="AA129" t="s">
        <v>4</v>
      </c>
      <c r="AB129" t="s">
        <v>4</v>
      </c>
      <c r="AC129" t="s">
        <v>4</v>
      </c>
      <c r="AD129" t="s">
        <v>4</v>
      </c>
      <c r="AE129" t="s">
        <v>5</v>
      </c>
      <c r="AF129" t="s">
        <v>4</v>
      </c>
      <c r="AG129" t="s">
        <v>5</v>
      </c>
      <c r="AH129" t="s">
        <v>5</v>
      </c>
      <c r="AI129" t="s">
        <v>4</v>
      </c>
      <c r="AJ129" t="s">
        <v>4</v>
      </c>
      <c r="AK129" t="s">
        <v>4</v>
      </c>
      <c r="AL129" t="s">
        <v>4</v>
      </c>
      <c r="AM129" t="s">
        <v>4</v>
      </c>
      <c r="AN129" t="s">
        <v>4</v>
      </c>
      <c r="AO129" t="s">
        <v>4</v>
      </c>
      <c r="AP129" t="s">
        <v>4</v>
      </c>
      <c r="AQ129" t="s">
        <v>4</v>
      </c>
      <c r="AR129" t="s">
        <v>4</v>
      </c>
      <c r="AS129" t="s">
        <v>2</v>
      </c>
      <c r="AT129" t="s">
        <v>2</v>
      </c>
      <c r="AU129" t="s">
        <v>2</v>
      </c>
      <c r="AV129" t="s">
        <v>2</v>
      </c>
      <c r="AW129" t="s">
        <v>2</v>
      </c>
      <c r="AX129" t="s">
        <v>2</v>
      </c>
      <c r="AY129" t="s">
        <v>2</v>
      </c>
      <c r="AZ129" t="s">
        <v>2</v>
      </c>
      <c r="BA129" t="s">
        <v>2</v>
      </c>
      <c r="BB129" t="s">
        <v>2</v>
      </c>
      <c r="BC129" t="s">
        <v>2</v>
      </c>
      <c r="BD129" t="s">
        <v>2</v>
      </c>
      <c r="BE129" t="s">
        <v>2</v>
      </c>
      <c r="BF129" t="s">
        <v>2</v>
      </c>
      <c r="BG129" t="s">
        <v>2</v>
      </c>
      <c r="BH129" t="s">
        <v>2</v>
      </c>
      <c r="BI129" t="s">
        <v>2</v>
      </c>
      <c r="BJ129" t="s">
        <v>2</v>
      </c>
      <c r="BK129" t="s">
        <v>4</v>
      </c>
      <c r="BL129" t="s">
        <v>5</v>
      </c>
      <c r="BM129" t="s">
        <v>4</v>
      </c>
      <c r="BN129" t="s">
        <v>4</v>
      </c>
      <c r="BO129" t="s">
        <v>4</v>
      </c>
      <c r="BP129" t="s">
        <v>2</v>
      </c>
      <c r="BQ129" t="s">
        <v>5</v>
      </c>
      <c r="BR129" t="s">
        <v>5</v>
      </c>
      <c r="BS129" t="s">
        <v>41</v>
      </c>
      <c r="BT129" t="s">
        <v>41</v>
      </c>
      <c r="BU129" t="s">
        <v>41</v>
      </c>
      <c r="BV129" t="s">
        <v>41</v>
      </c>
      <c r="BW129" t="s">
        <v>41</v>
      </c>
      <c r="BX129" t="s">
        <v>41</v>
      </c>
      <c r="BY129" t="s">
        <v>41</v>
      </c>
      <c r="BZ129" t="s">
        <v>41</v>
      </c>
      <c r="CA129" t="s">
        <v>41</v>
      </c>
      <c r="CB129" t="s">
        <v>2</v>
      </c>
      <c r="CC129" t="s">
        <v>2</v>
      </c>
      <c r="CD129" t="s">
        <v>2</v>
      </c>
      <c r="CE129" t="s">
        <v>2</v>
      </c>
      <c r="CF129" t="s">
        <v>2</v>
      </c>
      <c r="CG129" t="s">
        <v>2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61</v>
      </c>
      <c r="CV129" t="s">
        <v>4</v>
      </c>
      <c r="CW129" t="s">
        <v>2</v>
      </c>
      <c r="CX129" t="s">
        <v>20</v>
      </c>
      <c r="CY129" t="s">
        <v>4</v>
      </c>
      <c r="CZ129" t="s">
        <v>4</v>
      </c>
      <c r="DA129" t="s">
        <v>4</v>
      </c>
      <c r="DB129" t="s">
        <v>4</v>
      </c>
      <c r="DC129" t="s">
        <v>4</v>
      </c>
      <c r="DD129" t="s">
        <v>4</v>
      </c>
      <c r="DE129" t="s">
        <v>5</v>
      </c>
      <c r="DF129" t="s">
        <v>4</v>
      </c>
      <c r="DG129" t="s">
        <v>4</v>
      </c>
      <c r="DH129" t="s">
        <v>4</v>
      </c>
      <c r="DI129" t="s">
        <v>3</v>
      </c>
      <c r="DJ129" t="s">
        <v>4</v>
      </c>
      <c r="DK129" t="s">
        <v>4</v>
      </c>
      <c r="DL129" t="s">
        <v>17</v>
      </c>
      <c r="DM129" t="s">
        <v>2</v>
      </c>
      <c r="DN129" t="s">
        <v>5</v>
      </c>
      <c r="DO129" t="s">
        <v>523</v>
      </c>
      <c r="DP129" t="s">
        <v>4</v>
      </c>
      <c r="DQ129" t="s">
        <v>4</v>
      </c>
      <c r="DR129" t="s">
        <v>4</v>
      </c>
      <c r="DS129" t="s">
        <v>4</v>
      </c>
      <c r="DT129" t="s">
        <v>5</v>
      </c>
      <c r="DU129" t="s">
        <v>4</v>
      </c>
      <c r="DV129" t="s">
        <v>5</v>
      </c>
      <c r="DW129" t="s">
        <v>5</v>
      </c>
      <c r="DX129" t="s">
        <v>4</v>
      </c>
      <c r="DY129" t="s">
        <v>4</v>
      </c>
      <c r="DZ129" t="s">
        <v>4</v>
      </c>
      <c r="EA129" t="s">
        <v>4</v>
      </c>
      <c r="EB129" t="s">
        <v>4</v>
      </c>
      <c r="EC129" t="s">
        <v>4</v>
      </c>
      <c r="ED129" t="s">
        <v>4</v>
      </c>
      <c r="EE129" t="s">
        <v>4</v>
      </c>
      <c r="EF129" t="s">
        <v>4</v>
      </c>
      <c r="EG129" t="s">
        <v>4</v>
      </c>
      <c r="EH129" t="s">
        <v>2</v>
      </c>
      <c r="EI129" t="s">
        <v>2</v>
      </c>
      <c r="EJ129" t="s">
        <v>2</v>
      </c>
      <c r="EK129" t="s">
        <v>2</v>
      </c>
      <c r="EL129" t="s">
        <v>2</v>
      </c>
      <c r="EM129" t="s">
        <v>2</v>
      </c>
      <c r="EN129" t="s">
        <v>2</v>
      </c>
      <c r="EO129" t="s">
        <v>2</v>
      </c>
      <c r="EP129" t="s">
        <v>2</v>
      </c>
      <c r="EQ129" t="s">
        <v>2</v>
      </c>
      <c r="ER129" t="s">
        <v>2</v>
      </c>
      <c r="ES129" t="s">
        <v>2</v>
      </c>
      <c r="ET129" t="s">
        <v>2</v>
      </c>
      <c r="EU129" t="s">
        <v>2</v>
      </c>
      <c r="EV129" t="s">
        <v>2</v>
      </c>
      <c r="EW129" t="s">
        <v>2</v>
      </c>
      <c r="EX129" t="s">
        <v>2</v>
      </c>
      <c r="EY129" t="s">
        <v>2</v>
      </c>
      <c r="EZ129" t="s">
        <v>4</v>
      </c>
      <c r="FA129" t="s">
        <v>5</v>
      </c>
      <c r="FB129" t="s">
        <v>4</v>
      </c>
      <c r="FC129" t="s">
        <v>4</v>
      </c>
      <c r="FD129" t="s">
        <v>5</v>
      </c>
      <c r="FE129" t="s">
        <v>2</v>
      </c>
      <c r="FF129" t="s">
        <v>2</v>
      </c>
      <c r="FG129" t="s">
        <v>2</v>
      </c>
      <c r="FH129" t="s">
        <v>2</v>
      </c>
      <c r="FI129" t="s">
        <v>2</v>
      </c>
      <c r="FJ129" t="s">
        <v>2</v>
      </c>
      <c r="FK129" t="s">
        <v>2</v>
      </c>
      <c r="FL129" t="s">
        <v>2</v>
      </c>
      <c r="FM129" t="s">
        <v>2</v>
      </c>
      <c r="FN129" t="s">
        <v>2</v>
      </c>
      <c r="FO129" t="s">
        <v>2</v>
      </c>
      <c r="FP129" t="s">
        <v>2</v>
      </c>
      <c r="FQ129" t="s">
        <v>2</v>
      </c>
      <c r="FR129" t="s">
        <v>2</v>
      </c>
      <c r="FS129" t="s">
        <v>2</v>
      </c>
      <c r="FT129" t="s">
        <v>2</v>
      </c>
      <c r="FU129" t="s">
        <v>2</v>
      </c>
      <c r="FV129" t="s">
        <v>2</v>
      </c>
      <c r="FW129" t="s">
        <v>2</v>
      </c>
      <c r="FX129" t="s">
        <v>2</v>
      </c>
      <c r="FY129" t="s">
        <v>2</v>
      </c>
      <c r="FZ129" t="s">
        <v>2</v>
      </c>
      <c r="GA129" t="s">
        <v>2</v>
      </c>
      <c r="GB129" t="s">
        <v>2</v>
      </c>
      <c r="GC129" t="s">
        <v>2</v>
      </c>
      <c r="GD129" t="s">
        <v>2</v>
      </c>
      <c r="GE129" t="s">
        <v>2</v>
      </c>
      <c r="GF129" t="s">
        <v>2</v>
      </c>
      <c r="GG129" t="s">
        <v>2</v>
      </c>
      <c r="GH129" t="s">
        <v>2</v>
      </c>
      <c r="GI129" t="s">
        <v>2</v>
      </c>
      <c r="GJ129" t="s">
        <v>2</v>
      </c>
      <c r="GK129" t="s">
        <v>2</v>
      </c>
      <c r="GL129" t="s">
        <v>2</v>
      </c>
      <c r="GM129" t="s">
        <v>2</v>
      </c>
      <c r="GN129" t="s">
        <v>796</v>
      </c>
      <c r="GO129" t="s">
        <v>796</v>
      </c>
      <c r="GP129" t="s">
        <v>796</v>
      </c>
      <c r="GQ129" t="s">
        <v>796</v>
      </c>
      <c r="GR129" t="s">
        <v>796</v>
      </c>
      <c r="GS129" t="s">
        <v>796</v>
      </c>
      <c r="GT129" t="s">
        <v>796</v>
      </c>
      <c r="GU129" t="s">
        <v>796</v>
      </c>
      <c r="GV129" t="s">
        <v>796</v>
      </c>
      <c r="GW129" t="s">
        <v>796</v>
      </c>
      <c r="GX129" t="s">
        <v>796</v>
      </c>
      <c r="GY129" t="s">
        <v>796</v>
      </c>
      <c r="GZ129" t="s">
        <v>796</v>
      </c>
      <c r="HA129" t="s">
        <v>796</v>
      </c>
      <c r="HB129" t="s">
        <v>796</v>
      </c>
      <c r="HC129" t="s">
        <v>796</v>
      </c>
      <c r="HD129" t="s">
        <v>796</v>
      </c>
      <c r="HE129" t="s">
        <v>796</v>
      </c>
      <c r="HF129" t="s">
        <v>796</v>
      </c>
      <c r="HG129" t="s">
        <v>796</v>
      </c>
      <c r="HH129" t="s">
        <v>796</v>
      </c>
      <c r="HI129" t="s">
        <v>796</v>
      </c>
      <c r="HJ129" t="s">
        <v>796</v>
      </c>
      <c r="HK129" t="s">
        <v>796</v>
      </c>
      <c r="HL129" t="s">
        <v>796</v>
      </c>
      <c r="HM129" t="s">
        <v>796</v>
      </c>
      <c r="HN129" t="s">
        <v>796</v>
      </c>
      <c r="HO129" t="s">
        <v>796</v>
      </c>
      <c r="HP129" t="s">
        <v>796</v>
      </c>
      <c r="HQ129" t="s">
        <v>796</v>
      </c>
      <c r="HR129" t="s">
        <v>796</v>
      </c>
      <c r="HS129" t="s">
        <v>796</v>
      </c>
      <c r="HT129" t="s">
        <v>796</v>
      </c>
      <c r="HU129" t="s">
        <v>796</v>
      </c>
      <c r="HV129" t="s">
        <v>796</v>
      </c>
      <c r="HW129" t="s">
        <v>796</v>
      </c>
      <c r="HX129" t="s">
        <v>796</v>
      </c>
      <c r="HY129" t="s">
        <v>796</v>
      </c>
      <c r="HZ129" t="s">
        <v>796</v>
      </c>
      <c r="IA129" t="s">
        <v>796</v>
      </c>
      <c r="IB129" t="s">
        <v>796</v>
      </c>
      <c r="IC129" t="s">
        <v>796</v>
      </c>
      <c r="ID129" t="s">
        <v>796</v>
      </c>
      <c r="IE129" t="s">
        <v>796</v>
      </c>
      <c r="IF129" t="s">
        <v>796</v>
      </c>
      <c r="IG129" t="s">
        <v>796</v>
      </c>
      <c r="IH129" t="s">
        <v>796</v>
      </c>
      <c r="II129" t="s">
        <v>796</v>
      </c>
      <c r="IJ129" t="s">
        <v>796</v>
      </c>
      <c r="IK129" t="s">
        <v>796</v>
      </c>
      <c r="IL129" t="s">
        <v>796</v>
      </c>
      <c r="IM129" t="s">
        <v>796</v>
      </c>
      <c r="IN129" t="s">
        <v>796</v>
      </c>
      <c r="IO129" t="s">
        <v>796</v>
      </c>
      <c r="IP129" t="s">
        <v>796</v>
      </c>
      <c r="IQ129" t="s">
        <v>796</v>
      </c>
      <c r="IR129" t="s">
        <v>796</v>
      </c>
      <c r="IS129" t="s">
        <v>796</v>
      </c>
      <c r="IT129" t="s">
        <v>796</v>
      </c>
      <c r="IU129" t="s">
        <v>796</v>
      </c>
      <c r="IV129" t="s">
        <v>796</v>
      </c>
      <c r="IW129" t="s">
        <v>796</v>
      </c>
      <c r="IX129" t="s">
        <v>796</v>
      </c>
      <c r="IY129" t="s">
        <v>796</v>
      </c>
      <c r="IZ129" t="s">
        <v>796</v>
      </c>
      <c r="JA129" t="s">
        <v>796</v>
      </c>
      <c r="JB129" t="s">
        <v>796</v>
      </c>
      <c r="JC129" t="s">
        <v>796</v>
      </c>
      <c r="JD129" t="s">
        <v>796</v>
      </c>
      <c r="JE129" t="s">
        <v>796</v>
      </c>
      <c r="JF129" t="s">
        <v>796</v>
      </c>
      <c r="JG129" t="s">
        <v>796</v>
      </c>
      <c r="JH129" t="s">
        <v>796</v>
      </c>
      <c r="JI129" t="s">
        <v>796</v>
      </c>
      <c r="JJ129" t="s">
        <v>796</v>
      </c>
      <c r="JK129" t="s">
        <v>796</v>
      </c>
      <c r="JL129" t="s">
        <v>796</v>
      </c>
      <c r="JM129" t="s">
        <v>796</v>
      </c>
      <c r="JN129" t="s">
        <v>796</v>
      </c>
      <c r="JO129" t="s">
        <v>796</v>
      </c>
      <c r="JP129" t="s">
        <v>796</v>
      </c>
      <c r="JQ129" t="s">
        <v>796</v>
      </c>
      <c r="JR129" t="s">
        <v>796</v>
      </c>
      <c r="JS129" t="s">
        <v>796</v>
      </c>
      <c r="JT129" t="s">
        <v>796</v>
      </c>
      <c r="JU129" t="s">
        <v>796</v>
      </c>
      <c r="JV129" t="s">
        <v>796</v>
      </c>
      <c r="JW129" t="s">
        <v>796</v>
      </c>
      <c r="JX129" t="s">
        <v>796</v>
      </c>
      <c r="JY129" t="s">
        <v>796</v>
      </c>
      <c r="JZ129" t="s">
        <v>796</v>
      </c>
      <c r="KA129" t="s">
        <v>796</v>
      </c>
      <c r="KB129" t="s">
        <v>796</v>
      </c>
      <c r="KC129" t="s">
        <v>796</v>
      </c>
      <c r="KD129" t="s">
        <v>796</v>
      </c>
      <c r="KE129" t="s">
        <v>796</v>
      </c>
      <c r="KF129" t="s">
        <v>796</v>
      </c>
    </row>
    <row r="130" spans="1:292" x14ac:dyDescent="0.2">
      <c r="A130" t="s">
        <v>462</v>
      </c>
      <c r="B130" t="s">
        <v>61</v>
      </c>
      <c r="C130" t="s">
        <v>4</v>
      </c>
      <c r="D130" t="s">
        <v>19</v>
      </c>
      <c r="E130" s="30">
        <v>40</v>
      </c>
      <c r="F130" t="s">
        <v>20</v>
      </c>
      <c r="G130" t="s">
        <v>50</v>
      </c>
      <c r="H130" t="s">
        <v>56</v>
      </c>
      <c r="I130" t="s">
        <v>65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5</v>
      </c>
      <c r="Q130" t="s">
        <v>4</v>
      </c>
      <c r="R130" t="s">
        <v>4</v>
      </c>
      <c r="S130" t="s">
        <v>4</v>
      </c>
      <c r="T130" t="s">
        <v>3</v>
      </c>
      <c r="U130" t="s">
        <v>4</v>
      </c>
      <c r="V130" t="s">
        <v>4</v>
      </c>
      <c r="W130" t="s">
        <v>17</v>
      </c>
      <c r="X130" t="s">
        <v>2</v>
      </c>
      <c r="Y130" t="s">
        <v>5</v>
      </c>
      <c r="Z130" t="s">
        <v>6</v>
      </c>
      <c r="AA130" t="s">
        <v>4</v>
      </c>
      <c r="AB130" t="s">
        <v>4</v>
      </c>
      <c r="AC130" t="s">
        <v>4</v>
      </c>
      <c r="AD130" t="s">
        <v>4</v>
      </c>
      <c r="AE130" t="s">
        <v>5</v>
      </c>
      <c r="AF130" t="s">
        <v>5</v>
      </c>
      <c r="AG130" t="s">
        <v>4</v>
      </c>
      <c r="AH130" t="s">
        <v>5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4</v>
      </c>
      <c r="AP130" t="s">
        <v>4</v>
      </c>
      <c r="AQ130" t="s">
        <v>4</v>
      </c>
      <c r="AR130" t="s">
        <v>4</v>
      </c>
      <c r="AS130" t="s">
        <v>2</v>
      </c>
      <c r="AT130" t="s">
        <v>2</v>
      </c>
      <c r="AU130" t="s">
        <v>2</v>
      </c>
      <c r="AV130" t="s">
        <v>2</v>
      </c>
      <c r="AW130" t="s">
        <v>2</v>
      </c>
      <c r="AX130" t="s">
        <v>2</v>
      </c>
      <c r="AY130" t="s">
        <v>2</v>
      </c>
      <c r="AZ130" t="s">
        <v>2</v>
      </c>
      <c r="BA130" t="s">
        <v>2</v>
      </c>
      <c r="BB130" t="s">
        <v>2</v>
      </c>
      <c r="BC130" t="s">
        <v>2</v>
      </c>
      <c r="BD130" t="s">
        <v>2</v>
      </c>
      <c r="BE130" t="s">
        <v>2</v>
      </c>
      <c r="BF130" t="s">
        <v>2</v>
      </c>
      <c r="BG130" t="s">
        <v>2</v>
      </c>
      <c r="BH130" t="s">
        <v>2</v>
      </c>
      <c r="BI130" t="s">
        <v>2</v>
      </c>
      <c r="BJ130" t="s">
        <v>2</v>
      </c>
      <c r="BK130" t="s">
        <v>5</v>
      </c>
      <c r="BL130" t="s">
        <v>4</v>
      </c>
      <c r="BM130" t="s">
        <v>4</v>
      </c>
      <c r="BN130" t="s">
        <v>4</v>
      </c>
      <c r="BO130" t="s">
        <v>4</v>
      </c>
      <c r="BP130" t="s">
        <v>2</v>
      </c>
      <c r="BQ130" t="s">
        <v>2</v>
      </c>
      <c r="BR130" t="s">
        <v>2</v>
      </c>
      <c r="BS130" t="s">
        <v>2</v>
      </c>
      <c r="BT130" t="s">
        <v>2</v>
      </c>
      <c r="BU130" t="s">
        <v>2</v>
      </c>
      <c r="BV130" t="s">
        <v>2</v>
      </c>
      <c r="BW130" t="s">
        <v>2</v>
      </c>
      <c r="BX130" t="s">
        <v>2</v>
      </c>
      <c r="BY130" t="s">
        <v>2</v>
      </c>
      <c r="BZ130" t="s">
        <v>2</v>
      </c>
      <c r="CA130" t="s">
        <v>2</v>
      </c>
      <c r="CB130" t="s">
        <v>2</v>
      </c>
      <c r="CC130" t="s">
        <v>2</v>
      </c>
      <c r="CD130" t="s">
        <v>2</v>
      </c>
      <c r="CE130" t="s">
        <v>2</v>
      </c>
      <c r="CF130" t="s">
        <v>2</v>
      </c>
      <c r="CG130" t="s">
        <v>2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61</v>
      </c>
      <c r="CV130" t="s">
        <v>4</v>
      </c>
      <c r="CW130" t="s">
        <v>2</v>
      </c>
      <c r="CX130" t="s">
        <v>2</v>
      </c>
      <c r="CY130" t="s">
        <v>4</v>
      </c>
      <c r="CZ130" t="s">
        <v>4</v>
      </c>
      <c r="DA130" t="s">
        <v>4</v>
      </c>
      <c r="DB130" t="s">
        <v>4</v>
      </c>
      <c r="DC130" t="s">
        <v>4</v>
      </c>
      <c r="DD130" t="s">
        <v>4</v>
      </c>
      <c r="DE130" t="s">
        <v>5</v>
      </c>
      <c r="DF130" t="s">
        <v>4</v>
      </c>
      <c r="DG130" t="s">
        <v>4</v>
      </c>
      <c r="DH130" t="s">
        <v>4</v>
      </c>
      <c r="DI130" t="s">
        <v>67</v>
      </c>
      <c r="DJ130" t="s">
        <v>4</v>
      </c>
      <c r="DK130" t="s">
        <v>4</v>
      </c>
      <c r="DL130" t="s">
        <v>17</v>
      </c>
      <c r="DM130" t="s">
        <v>2</v>
      </c>
      <c r="DN130" t="s">
        <v>5</v>
      </c>
      <c r="DO130" t="s">
        <v>523</v>
      </c>
      <c r="DP130" t="s">
        <v>4</v>
      </c>
      <c r="DQ130" t="s">
        <v>4</v>
      </c>
      <c r="DR130" t="s">
        <v>4</v>
      </c>
      <c r="DS130" t="s">
        <v>4</v>
      </c>
      <c r="DT130" t="s">
        <v>5</v>
      </c>
      <c r="DU130" t="s">
        <v>4</v>
      </c>
      <c r="DV130" t="s">
        <v>4</v>
      </c>
      <c r="DW130" t="s">
        <v>4</v>
      </c>
      <c r="DX130" t="s">
        <v>4</v>
      </c>
      <c r="DY130" t="s">
        <v>4</v>
      </c>
      <c r="DZ130" t="s">
        <v>4</v>
      </c>
      <c r="EA130" t="s">
        <v>4</v>
      </c>
      <c r="EB130" t="s">
        <v>4</v>
      </c>
      <c r="EC130" t="s">
        <v>4</v>
      </c>
      <c r="ED130" t="s">
        <v>4</v>
      </c>
      <c r="EE130" t="s">
        <v>4</v>
      </c>
      <c r="EF130" t="s">
        <v>4</v>
      </c>
      <c r="EG130" t="s">
        <v>4</v>
      </c>
      <c r="EH130" t="s">
        <v>2</v>
      </c>
      <c r="EI130" t="s">
        <v>2</v>
      </c>
      <c r="EJ130" t="s">
        <v>2</v>
      </c>
      <c r="EK130" t="s">
        <v>2</v>
      </c>
      <c r="EL130" t="s">
        <v>2</v>
      </c>
      <c r="EM130" t="s">
        <v>2</v>
      </c>
      <c r="EN130" t="s">
        <v>2</v>
      </c>
      <c r="EO130" t="s">
        <v>2</v>
      </c>
      <c r="EP130" t="s">
        <v>2</v>
      </c>
      <c r="EQ130" t="s">
        <v>2</v>
      </c>
      <c r="ER130" t="s">
        <v>2</v>
      </c>
      <c r="ES130" t="s">
        <v>2</v>
      </c>
      <c r="ET130" t="s">
        <v>2</v>
      </c>
      <c r="EU130" t="s">
        <v>2</v>
      </c>
      <c r="EV130" t="s">
        <v>2</v>
      </c>
      <c r="EW130" t="s">
        <v>2</v>
      </c>
      <c r="EX130" t="s">
        <v>2</v>
      </c>
      <c r="EY130" t="s">
        <v>2</v>
      </c>
      <c r="EZ130" t="s">
        <v>5</v>
      </c>
      <c r="FA130" t="s">
        <v>4</v>
      </c>
      <c r="FB130" t="s">
        <v>41</v>
      </c>
      <c r="FC130" t="s">
        <v>4</v>
      </c>
      <c r="FD130" t="s">
        <v>4</v>
      </c>
      <c r="FE130" t="s">
        <v>2</v>
      </c>
      <c r="FF130" t="s">
        <v>2</v>
      </c>
      <c r="FG130" t="s">
        <v>2</v>
      </c>
      <c r="FH130" t="s">
        <v>2</v>
      </c>
      <c r="FI130" t="s">
        <v>2</v>
      </c>
      <c r="FJ130" t="s">
        <v>2</v>
      </c>
      <c r="FK130" t="s">
        <v>2</v>
      </c>
      <c r="FL130" t="s">
        <v>2</v>
      </c>
      <c r="FM130" t="s">
        <v>2</v>
      </c>
      <c r="FN130" t="s">
        <v>2</v>
      </c>
      <c r="FO130" t="s">
        <v>2</v>
      </c>
      <c r="FP130" t="s">
        <v>2</v>
      </c>
      <c r="FQ130" t="s">
        <v>2</v>
      </c>
      <c r="FR130" t="s">
        <v>2</v>
      </c>
      <c r="FS130" t="s">
        <v>2</v>
      </c>
      <c r="FT130" t="s">
        <v>2</v>
      </c>
      <c r="FU130" t="s">
        <v>2</v>
      </c>
      <c r="FV130" t="s">
        <v>2</v>
      </c>
      <c r="FW130" t="s">
        <v>2</v>
      </c>
      <c r="FX130" t="s">
        <v>2</v>
      </c>
      <c r="FY130" t="s">
        <v>2</v>
      </c>
      <c r="FZ130" t="s">
        <v>2</v>
      </c>
      <c r="GA130" t="s">
        <v>2</v>
      </c>
      <c r="GB130" t="s">
        <v>2</v>
      </c>
      <c r="GC130" t="s">
        <v>2</v>
      </c>
      <c r="GD130" t="s">
        <v>2</v>
      </c>
      <c r="GE130" t="s">
        <v>2</v>
      </c>
      <c r="GF130" t="s">
        <v>2</v>
      </c>
      <c r="GG130" t="s">
        <v>2</v>
      </c>
      <c r="GH130" t="s">
        <v>2</v>
      </c>
      <c r="GI130" t="s">
        <v>2</v>
      </c>
      <c r="GJ130" t="s">
        <v>2</v>
      </c>
      <c r="GK130" t="s">
        <v>2</v>
      </c>
      <c r="GL130" t="s">
        <v>2</v>
      </c>
      <c r="GM130" t="s">
        <v>2</v>
      </c>
      <c r="GN130" t="s">
        <v>796</v>
      </c>
      <c r="GO130" t="s">
        <v>796</v>
      </c>
      <c r="GP130" t="s">
        <v>796</v>
      </c>
      <c r="GQ130" t="s">
        <v>796</v>
      </c>
      <c r="GR130" t="s">
        <v>796</v>
      </c>
      <c r="GS130" t="s">
        <v>796</v>
      </c>
      <c r="GT130" t="s">
        <v>796</v>
      </c>
      <c r="GU130" t="s">
        <v>796</v>
      </c>
      <c r="GV130" t="s">
        <v>796</v>
      </c>
      <c r="GW130" t="s">
        <v>796</v>
      </c>
      <c r="GX130" t="s">
        <v>796</v>
      </c>
      <c r="GY130" t="s">
        <v>796</v>
      </c>
      <c r="GZ130" t="s">
        <v>796</v>
      </c>
      <c r="HA130" t="s">
        <v>796</v>
      </c>
      <c r="HB130" t="s">
        <v>796</v>
      </c>
      <c r="HC130" t="s">
        <v>796</v>
      </c>
      <c r="HD130" t="s">
        <v>796</v>
      </c>
      <c r="HE130" t="s">
        <v>796</v>
      </c>
      <c r="HF130" t="s">
        <v>796</v>
      </c>
      <c r="HG130" t="s">
        <v>796</v>
      </c>
      <c r="HH130" t="s">
        <v>796</v>
      </c>
      <c r="HI130" t="s">
        <v>796</v>
      </c>
      <c r="HJ130" t="s">
        <v>796</v>
      </c>
      <c r="HK130" t="s">
        <v>796</v>
      </c>
      <c r="HL130" t="s">
        <v>796</v>
      </c>
      <c r="HM130" t="s">
        <v>796</v>
      </c>
      <c r="HN130" t="s">
        <v>796</v>
      </c>
      <c r="HO130" t="s">
        <v>796</v>
      </c>
      <c r="HP130" t="s">
        <v>796</v>
      </c>
      <c r="HQ130" t="s">
        <v>796</v>
      </c>
      <c r="HR130" t="s">
        <v>796</v>
      </c>
      <c r="HS130" t="s">
        <v>796</v>
      </c>
      <c r="HT130" t="s">
        <v>796</v>
      </c>
      <c r="HU130" t="s">
        <v>796</v>
      </c>
      <c r="HV130" t="s">
        <v>796</v>
      </c>
      <c r="HW130" t="s">
        <v>796</v>
      </c>
      <c r="HX130" t="s">
        <v>796</v>
      </c>
      <c r="HY130" t="s">
        <v>796</v>
      </c>
      <c r="HZ130" t="s">
        <v>796</v>
      </c>
      <c r="IA130" t="s">
        <v>796</v>
      </c>
      <c r="IB130" t="s">
        <v>796</v>
      </c>
      <c r="IC130" t="s">
        <v>796</v>
      </c>
      <c r="ID130" t="s">
        <v>796</v>
      </c>
      <c r="IE130" t="s">
        <v>796</v>
      </c>
      <c r="IF130" t="s">
        <v>796</v>
      </c>
      <c r="IG130" t="s">
        <v>796</v>
      </c>
      <c r="IH130" t="s">
        <v>796</v>
      </c>
      <c r="II130" t="s">
        <v>796</v>
      </c>
      <c r="IJ130" t="s">
        <v>796</v>
      </c>
      <c r="IK130" t="s">
        <v>796</v>
      </c>
      <c r="IL130" t="s">
        <v>796</v>
      </c>
      <c r="IM130" t="s">
        <v>796</v>
      </c>
      <c r="IN130" t="s">
        <v>796</v>
      </c>
      <c r="IO130" t="s">
        <v>796</v>
      </c>
      <c r="IP130" t="s">
        <v>796</v>
      </c>
      <c r="IQ130" t="s">
        <v>796</v>
      </c>
      <c r="IR130" t="s">
        <v>796</v>
      </c>
      <c r="IS130" t="s">
        <v>796</v>
      </c>
      <c r="IT130" t="s">
        <v>796</v>
      </c>
      <c r="IU130" t="s">
        <v>796</v>
      </c>
      <c r="IV130" t="s">
        <v>796</v>
      </c>
      <c r="IW130" t="s">
        <v>796</v>
      </c>
      <c r="IX130" t="s">
        <v>796</v>
      </c>
      <c r="IY130" t="s">
        <v>796</v>
      </c>
      <c r="IZ130" t="s">
        <v>796</v>
      </c>
      <c r="JA130" t="s">
        <v>796</v>
      </c>
      <c r="JB130" t="s">
        <v>796</v>
      </c>
      <c r="JC130" t="s">
        <v>796</v>
      </c>
      <c r="JD130" t="s">
        <v>796</v>
      </c>
      <c r="JE130" t="s">
        <v>796</v>
      </c>
      <c r="JF130" t="s">
        <v>796</v>
      </c>
      <c r="JG130" t="s">
        <v>796</v>
      </c>
      <c r="JH130" t="s">
        <v>796</v>
      </c>
      <c r="JI130" t="s">
        <v>796</v>
      </c>
      <c r="JJ130" t="s">
        <v>796</v>
      </c>
      <c r="JK130" t="s">
        <v>796</v>
      </c>
      <c r="JL130" t="s">
        <v>796</v>
      </c>
      <c r="JM130" t="s">
        <v>796</v>
      </c>
      <c r="JN130" t="s">
        <v>796</v>
      </c>
      <c r="JO130" t="s">
        <v>796</v>
      </c>
      <c r="JP130" t="s">
        <v>796</v>
      </c>
      <c r="JQ130" t="s">
        <v>796</v>
      </c>
      <c r="JR130" t="s">
        <v>796</v>
      </c>
      <c r="JS130" t="s">
        <v>796</v>
      </c>
      <c r="JT130" t="s">
        <v>796</v>
      </c>
      <c r="JU130" t="s">
        <v>796</v>
      </c>
      <c r="JV130" t="s">
        <v>796</v>
      </c>
      <c r="JW130" t="s">
        <v>796</v>
      </c>
      <c r="JX130" t="s">
        <v>796</v>
      </c>
      <c r="JY130" t="s">
        <v>796</v>
      </c>
      <c r="JZ130" t="s">
        <v>796</v>
      </c>
      <c r="KA130" t="s">
        <v>796</v>
      </c>
      <c r="KB130" t="s">
        <v>796</v>
      </c>
      <c r="KC130" t="s">
        <v>796</v>
      </c>
      <c r="KD130" t="s">
        <v>796</v>
      </c>
      <c r="KE130" t="s">
        <v>796</v>
      </c>
      <c r="KF130" t="s">
        <v>796</v>
      </c>
    </row>
    <row r="131" spans="1:292" x14ac:dyDescent="0.2">
      <c r="A131" t="s">
        <v>463</v>
      </c>
      <c r="B131" t="s">
        <v>61</v>
      </c>
      <c r="C131" t="s">
        <v>4</v>
      </c>
      <c r="D131" t="s">
        <v>8</v>
      </c>
      <c r="E131" s="30">
        <v>57</v>
      </c>
      <c r="F131" t="s">
        <v>20</v>
      </c>
      <c r="G131" t="s">
        <v>84</v>
      </c>
      <c r="H131" t="s">
        <v>22</v>
      </c>
      <c r="I131" t="s">
        <v>65</v>
      </c>
      <c r="J131" t="s">
        <v>5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5</v>
      </c>
      <c r="Q131" t="s">
        <v>4</v>
      </c>
      <c r="R131" t="s">
        <v>5</v>
      </c>
      <c r="S131" t="s">
        <v>4</v>
      </c>
      <c r="T131" t="s">
        <v>3</v>
      </c>
      <c r="U131" t="s">
        <v>4</v>
      </c>
      <c r="V131" t="s">
        <v>5</v>
      </c>
      <c r="W131" t="s">
        <v>17</v>
      </c>
      <c r="X131" t="s">
        <v>2</v>
      </c>
      <c r="Y131" t="s">
        <v>5</v>
      </c>
      <c r="Z131" t="s">
        <v>6</v>
      </c>
      <c r="AA131" t="s">
        <v>4</v>
      </c>
      <c r="AB131" t="s">
        <v>4</v>
      </c>
      <c r="AC131" t="s">
        <v>4</v>
      </c>
      <c r="AD131" t="s">
        <v>4</v>
      </c>
      <c r="AE131" t="s">
        <v>4</v>
      </c>
      <c r="AF131" t="s">
        <v>4</v>
      </c>
      <c r="AG131" t="s">
        <v>4</v>
      </c>
      <c r="AH131" t="s">
        <v>5</v>
      </c>
      <c r="AI131" t="s">
        <v>4</v>
      </c>
      <c r="AJ131" t="s">
        <v>4</v>
      </c>
      <c r="AK131" t="s">
        <v>4</v>
      </c>
      <c r="AL131" t="s">
        <v>5</v>
      </c>
      <c r="AM131" t="s">
        <v>4</v>
      </c>
      <c r="AN131" t="s">
        <v>4</v>
      </c>
      <c r="AO131" t="s">
        <v>4</v>
      </c>
      <c r="AP131" t="s">
        <v>4</v>
      </c>
      <c r="AQ131" t="s">
        <v>4</v>
      </c>
      <c r="AR131" t="s">
        <v>4</v>
      </c>
      <c r="AS131" t="s">
        <v>2</v>
      </c>
      <c r="AT131" t="s">
        <v>2</v>
      </c>
      <c r="AU131" t="s">
        <v>2</v>
      </c>
      <c r="AV131" t="s">
        <v>2</v>
      </c>
      <c r="AW131" t="s">
        <v>2</v>
      </c>
      <c r="AX131" t="s">
        <v>2</v>
      </c>
      <c r="AY131" t="s">
        <v>2</v>
      </c>
      <c r="AZ131" t="s">
        <v>2</v>
      </c>
      <c r="BA131" t="s">
        <v>2</v>
      </c>
      <c r="BB131" t="s">
        <v>2</v>
      </c>
      <c r="BC131" t="s">
        <v>2</v>
      </c>
      <c r="BD131" t="s">
        <v>2</v>
      </c>
      <c r="BE131" t="s">
        <v>2</v>
      </c>
      <c r="BF131" t="s">
        <v>2</v>
      </c>
      <c r="BG131" t="s">
        <v>2</v>
      </c>
      <c r="BH131" t="s">
        <v>2</v>
      </c>
      <c r="BI131" t="s">
        <v>2</v>
      </c>
      <c r="BJ131" t="s">
        <v>2</v>
      </c>
      <c r="BK131" t="s">
        <v>5</v>
      </c>
      <c r="BL131" t="s">
        <v>5</v>
      </c>
      <c r="BM131" t="s">
        <v>4</v>
      </c>
      <c r="BN131" t="s">
        <v>4</v>
      </c>
      <c r="BO131" t="s">
        <v>4</v>
      </c>
      <c r="BP131" t="s">
        <v>181</v>
      </c>
      <c r="BQ131" t="s">
        <v>2</v>
      </c>
      <c r="BR131" t="s">
        <v>2</v>
      </c>
      <c r="BS131" t="s">
        <v>2</v>
      </c>
      <c r="BT131" t="s">
        <v>2</v>
      </c>
      <c r="BU131" t="s">
        <v>2</v>
      </c>
      <c r="BV131" t="s">
        <v>2</v>
      </c>
      <c r="BW131" t="s">
        <v>2</v>
      </c>
      <c r="BX131" t="s">
        <v>2</v>
      </c>
      <c r="BY131" t="s">
        <v>2</v>
      </c>
      <c r="BZ131" t="s">
        <v>2</v>
      </c>
      <c r="CA131" t="s">
        <v>2</v>
      </c>
      <c r="CB131" t="s">
        <v>2</v>
      </c>
      <c r="CC131" t="s">
        <v>2</v>
      </c>
      <c r="CD131" t="s">
        <v>2</v>
      </c>
      <c r="CE131" t="s">
        <v>2</v>
      </c>
      <c r="CF131" t="s">
        <v>2</v>
      </c>
      <c r="CG131" t="s">
        <v>2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61</v>
      </c>
      <c r="CV131" t="s">
        <v>4</v>
      </c>
      <c r="CW131" t="s">
        <v>2</v>
      </c>
      <c r="CX131" t="s">
        <v>20</v>
      </c>
      <c r="CY131" t="s">
        <v>5</v>
      </c>
      <c r="CZ131" t="s">
        <v>4</v>
      </c>
      <c r="DA131" t="s">
        <v>4</v>
      </c>
      <c r="DB131" t="s">
        <v>4</v>
      </c>
      <c r="DC131" t="s">
        <v>4</v>
      </c>
      <c r="DD131" t="s">
        <v>4</v>
      </c>
      <c r="DE131" t="s">
        <v>5</v>
      </c>
      <c r="DF131" t="s">
        <v>4</v>
      </c>
      <c r="DG131" t="s">
        <v>5</v>
      </c>
      <c r="DH131" t="s">
        <v>4</v>
      </c>
      <c r="DI131" t="s">
        <v>3</v>
      </c>
      <c r="DJ131" t="s">
        <v>4</v>
      </c>
      <c r="DK131" t="s">
        <v>5</v>
      </c>
      <c r="DL131" t="s">
        <v>17</v>
      </c>
      <c r="DM131" t="s">
        <v>2</v>
      </c>
      <c r="DN131" t="s">
        <v>5</v>
      </c>
      <c r="DO131" t="s">
        <v>2</v>
      </c>
      <c r="DP131" t="s">
        <v>4</v>
      </c>
      <c r="DQ131" t="s">
        <v>4</v>
      </c>
      <c r="DR131" t="s">
        <v>4</v>
      </c>
      <c r="DS131" t="s">
        <v>4</v>
      </c>
      <c r="DT131" t="s">
        <v>4</v>
      </c>
      <c r="DU131" t="s">
        <v>4</v>
      </c>
      <c r="DV131" t="s">
        <v>4</v>
      </c>
      <c r="DW131" t="s">
        <v>5</v>
      </c>
      <c r="DX131" t="s">
        <v>4</v>
      </c>
      <c r="DY131" t="s">
        <v>4</v>
      </c>
      <c r="DZ131" t="s">
        <v>4</v>
      </c>
      <c r="EA131" t="s">
        <v>5</v>
      </c>
      <c r="EB131" t="s">
        <v>4</v>
      </c>
      <c r="EC131" t="s">
        <v>4</v>
      </c>
      <c r="ED131" t="s">
        <v>4</v>
      </c>
      <c r="EE131" t="s">
        <v>4</v>
      </c>
      <c r="EF131" t="s">
        <v>4</v>
      </c>
      <c r="EG131" t="s">
        <v>4</v>
      </c>
      <c r="EH131" t="s">
        <v>2</v>
      </c>
      <c r="EI131" t="s">
        <v>2</v>
      </c>
      <c r="EJ131" t="s">
        <v>2</v>
      </c>
      <c r="EK131" t="s">
        <v>2</v>
      </c>
      <c r="EL131" t="s">
        <v>2</v>
      </c>
      <c r="EM131" t="s">
        <v>2</v>
      </c>
      <c r="EN131" t="s">
        <v>2</v>
      </c>
      <c r="EO131" t="s">
        <v>2</v>
      </c>
      <c r="EP131" t="s">
        <v>2</v>
      </c>
      <c r="EQ131" t="s">
        <v>2</v>
      </c>
      <c r="ER131" t="s">
        <v>2</v>
      </c>
      <c r="ES131" t="s">
        <v>2</v>
      </c>
      <c r="ET131" t="s">
        <v>2</v>
      </c>
      <c r="EU131" t="s">
        <v>2</v>
      </c>
      <c r="EV131" t="s">
        <v>2</v>
      </c>
      <c r="EW131" t="s">
        <v>2</v>
      </c>
      <c r="EX131" t="s">
        <v>2</v>
      </c>
      <c r="EY131" t="s">
        <v>2</v>
      </c>
      <c r="EZ131" t="s">
        <v>5</v>
      </c>
      <c r="FA131" t="s">
        <v>5</v>
      </c>
      <c r="FB131" t="s">
        <v>4</v>
      </c>
      <c r="FC131" t="s">
        <v>4</v>
      </c>
      <c r="FD131" t="s">
        <v>4</v>
      </c>
      <c r="FE131" t="s">
        <v>181</v>
      </c>
      <c r="FF131" t="s">
        <v>2</v>
      </c>
      <c r="FG131" t="s">
        <v>2</v>
      </c>
      <c r="FH131" t="s">
        <v>2</v>
      </c>
      <c r="FI131" t="s">
        <v>2</v>
      </c>
      <c r="FJ131" t="s">
        <v>2</v>
      </c>
      <c r="FK131" t="s">
        <v>2</v>
      </c>
      <c r="FL131" t="s">
        <v>2</v>
      </c>
      <c r="FM131" t="s">
        <v>2</v>
      </c>
      <c r="FN131" t="s">
        <v>2</v>
      </c>
      <c r="FO131" t="s">
        <v>2</v>
      </c>
      <c r="FP131" t="s">
        <v>2</v>
      </c>
      <c r="FQ131" t="s">
        <v>2</v>
      </c>
      <c r="FR131" t="s">
        <v>2</v>
      </c>
      <c r="FS131" t="s">
        <v>2</v>
      </c>
      <c r="FT131" t="s">
        <v>2</v>
      </c>
      <c r="FU131" t="s">
        <v>2</v>
      </c>
      <c r="FV131" t="s">
        <v>2</v>
      </c>
      <c r="FW131" t="s">
        <v>2</v>
      </c>
      <c r="FX131" t="s">
        <v>2</v>
      </c>
      <c r="FY131" t="s">
        <v>2</v>
      </c>
      <c r="FZ131" t="s">
        <v>2</v>
      </c>
      <c r="GA131" t="s">
        <v>2</v>
      </c>
      <c r="GB131" t="s">
        <v>2</v>
      </c>
      <c r="GC131" t="s">
        <v>2</v>
      </c>
      <c r="GD131" t="s">
        <v>2</v>
      </c>
      <c r="GE131" t="s">
        <v>2</v>
      </c>
      <c r="GF131" t="s">
        <v>2</v>
      </c>
      <c r="GG131" t="s">
        <v>2</v>
      </c>
      <c r="GH131" t="s">
        <v>2</v>
      </c>
      <c r="GI131" t="s">
        <v>2</v>
      </c>
      <c r="GJ131" t="s">
        <v>2</v>
      </c>
      <c r="GK131" t="s">
        <v>2</v>
      </c>
      <c r="GL131" t="s">
        <v>2</v>
      </c>
      <c r="GM131" t="s">
        <v>2</v>
      </c>
      <c r="GN131" t="s">
        <v>796</v>
      </c>
      <c r="GO131" t="s">
        <v>796</v>
      </c>
      <c r="GP131" t="s">
        <v>796</v>
      </c>
      <c r="GQ131" t="s">
        <v>796</v>
      </c>
      <c r="GR131" t="s">
        <v>796</v>
      </c>
      <c r="GS131" t="s">
        <v>796</v>
      </c>
      <c r="GT131" t="s">
        <v>796</v>
      </c>
      <c r="GU131" t="s">
        <v>796</v>
      </c>
      <c r="GV131" t="s">
        <v>796</v>
      </c>
      <c r="GW131" t="s">
        <v>796</v>
      </c>
      <c r="GX131" t="s">
        <v>796</v>
      </c>
      <c r="GY131" t="s">
        <v>796</v>
      </c>
      <c r="GZ131" t="s">
        <v>796</v>
      </c>
      <c r="HA131" t="s">
        <v>796</v>
      </c>
      <c r="HB131" t="s">
        <v>796</v>
      </c>
      <c r="HC131" t="s">
        <v>796</v>
      </c>
      <c r="HD131" t="s">
        <v>796</v>
      </c>
      <c r="HE131" t="s">
        <v>796</v>
      </c>
      <c r="HF131" t="s">
        <v>796</v>
      </c>
      <c r="HG131" t="s">
        <v>796</v>
      </c>
      <c r="HH131" t="s">
        <v>796</v>
      </c>
      <c r="HI131" t="s">
        <v>796</v>
      </c>
      <c r="HJ131" t="s">
        <v>796</v>
      </c>
      <c r="HK131" t="s">
        <v>796</v>
      </c>
      <c r="HL131" t="s">
        <v>796</v>
      </c>
      <c r="HM131" t="s">
        <v>796</v>
      </c>
      <c r="HN131" t="s">
        <v>796</v>
      </c>
      <c r="HO131" t="s">
        <v>796</v>
      </c>
      <c r="HP131" t="s">
        <v>796</v>
      </c>
      <c r="HQ131" t="s">
        <v>796</v>
      </c>
      <c r="HR131" t="s">
        <v>796</v>
      </c>
      <c r="HS131" t="s">
        <v>796</v>
      </c>
      <c r="HT131" t="s">
        <v>796</v>
      </c>
      <c r="HU131" t="s">
        <v>796</v>
      </c>
      <c r="HV131" t="s">
        <v>796</v>
      </c>
      <c r="HW131" t="s">
        <v>796</v>
      </c>
      <c r="HX131" t="s">
        <v>796</v>
      </c>
      <c r="HY131" t="s">
        <v>796</v>
      </c>
      <c r="HZ131" t="s">
        <v>796</v>
      </c>
      <c r="IA131" t="s">
        <v>796</v>
      </c>
      <c r="IB131" t="s">
        <v>796</v>
      </c>
      <c r="IC131" t="s">
        <v>796</v>
      </c>
      <c r="ID131" t="s">
        <v>796</v>
      </c>
      <c r="IE131" t="s">
        <v>796</v>
      </c>
      <c r="IF131" t="s">
        <v>796</v>
      </c>
      <c r="IG131" t="s">
        <v>796</v>
      </c>
      <c r="IH131" t="s">
        <v>796</v>
      </c>
      <c r="II131" t="s">
        <v>796</v>
      </c>
      <c r="IJ131" t="s">
        <v>796</v>
      </c>
      <c r="IK131" t="s">
        <v>796</v>
      </c>
      <c r="IL131" t="s">
        <v>796</v>
      </c>
      <c r="IM131" t="s">
        <v>796</v>
      </c>
      <c r="IN131" t="s">
        <v>796</v>
      </c>
      <c r="IO131" t="s">
        <v>796</v>
      </c>
      <c r="IP131" t="s">
        <v>796</v>
      </c>
      <c r="IQ131" t="s">
        <v>796</v>
      </c>
      <c r="IR131" t="s">
        <v>796</v>
      </c>
      <c r="IS131" t="s">
        <v>796</v>
      </c>
      <c r="IT131" t="s">
        <v>796</v>
      </c>
      <c r="IU131" t="s">
        <v>796</v>
      </c>
      <c r="IV131" t="s">
        <v>796</v>
      </c>
      <c r="IW131" t="s">
        <v>796</v>
      </c>
      <c r="IX131" t="s">
        <v>796</v>
      </c>
      <c r="IY131" t="s">
        <v>796</v>
      </c>
      <c r="IZ131" t="s">
        <v>796</v>
      </c>
      <c r="JA131" t="s">
        <v>796</v>
      </c>
      <c r="JB131" t="s">
        <v>796</v>
      </c>
      <c r="JC131" t="s">
        <v>796</v>
      </c>
      <c r="JD131" t="s">
        <v>796</v>
      </c>
      <c r="JE131" t="s">
        <v>796</v>
      </c>
      <c r="JF131" t="s">
        <v>796</v>
      </c>
      <c r="JG131" t="s">
        <v>796</v>
      </c>
      <c r="JH131" t="s">
        <v>796</v>
      </c>
      <c r="JI131" t="s">
        <v>796</v>
      </c>
      <c r="JJ131" t="s">
        <v>796</v>
      </c>
      <c r="JK131" t="s">
        <v>796</v>
      </c>
      <c r="JL131" t="s">
        <v>796</v>
      </c>
      <c r="JM131" t="s">
        <v>796</v>
      </c>
      <c r="JN131" t="s">
        <v>796</v>
      </c>
      <c r="JO131" t="s">
        <v>796</v>
      </c>
      <c r="JP131" t="s">
        <v>796</v>
      </c>
      <c r="JQ131" t="s">
        <v>796</v>
      </c>
      <c r="JR131" t="s">
        <v>796</v>
      </c>
      <c r="JS131" t="s">
        <v>796</v>
      </c>
      <c r="JT131" t="s">
        <v>796</v>
      </c>
      <c r="JU131" t="s">
        <v>796</v>
      </c>
      <c r="JV131" t="s">
        <v>796</v>
      </c>
      <c r="JW131" t="s">
        <v>796</v>
      </c>
      <c r="JX131" t="s">
        <v>796</v>
      </c>
      <c r="JY131" t="s">
        <v>796</v>
      </c>
      <c r="JZ131" t="s">
        <v>796</v>
      </c>
      <c r="KA131" t="s">
        <v>796</v>
      </c>
      <c r="KB131" t="s">
        <v>796</v>
      </c>
      <c r="KC131" t="s">
        <v>796</v>
      </c>
      <c r="KD131" t="s">
        <v>796</v>
      </c>
      <c r="KE131" t="s">
        <v>796</v>
      </c>
      <c r="KF131" t="s">
        <v>796</v>
      </c>
    </row>
    <row r="132" spans="1:292" x14ac:dyDescent="0.2">
      <c r="A132" t="s">
        <v>464</v>
      </c>
      <c r="B132" t="s">
        <v>61</v>
      </c>
      <c r="C132" t="s">
        <v>4</v>
      </c>
      <c r="D132" t="s">
        <v>19</v>
      </c>
      <c r="E132" s="30">
        <v>47</v>
      </c>
      <c r="F132" t="s">
        <v>20</v>
      </c>
      <c r="G132" t="s">
        <v>10</v>
      </c>
      <c r="H132" t="s">
        <v>11</v>
      </c>
      <c r="I132" t="s">
        <v>36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5</v>
      </c>
      <c r="Q132" t="s">
        <v>5</v>
      </c>
      <c r="R132" t="s">
        <v>5</v>
      </c>
      <c r="S132" t="s">
        <v>4</v>
      </c>
      <c r="T132" t="s">
        <v>3</v>
      </c>
      <c r="U132" t="s">
        <v>4</v>
      </c>
      <c r="V132" t="s">
        <v>5</v>
      </c>
      <c r="W132" t="s">
        <v>17</v>
      </c>
      <c r="X132" t="s">
        <v>2</v>
      </c>
      <c r="Y132" t="s">
        <v>5</v>
      </c>
      <c r="Z132" t="s">
        <v>18</v>
      </c>
      <c r="AA132" t="s">
        <v>4</v>
      </c>
      <c r="AB132" t="s">
        <v>4</v>
      </c>
      <c r="AC132" t="s">
        <v>4</v>
      </c>
      <c r="AD132" t="s">
        <v>4</v>
      </c>
      <c r="AE132" t="s">
        <v>4</v>
      </c>
      <c r="AF132" t="s">
        <v>4</v>
      </c>
      <c r="AG132" t="s">
        <v>4</v>
      </c>
      <c r="AH132" t="s">
        <v>5</v>
      </c>
      <c r="AI132" t="s">
        <v>4</v>
      </c>
      <c r="AJ132" t="s">
        <v>4</v>
      </c>
      <c r="AK132" t="s">
        <v>4</v>
      </c>
      <c r="AL132" t="s">
        <v>5</v>
      </c>
      <c r="AM132" t="s">
        <v>4</v>
      </c>
      <c r="AN132" t="s">
        <v>4</v>
      </c>
      <c r="AO132" t="s">
        <v>4</v>
      </c>
      <c r="AP132" t="s">
        <v>4</v>
      </c>
      <c r="AQ132" t="s">
        <v>4</v>
      </c>
      <c r="AR132" t="s">
        <v>4</v>
      </c>
      <c r="AS132" t="s">
        <v>2</v>
      </c>
      <c r="AT132" t="s">
        <v>2</v>
      </c>
      <c r="AU132" t="s">
        <v>2</v>
      </c>
      <c r="AV132" t="s">
        <v>2</v>
      </c>
      <c r="AW132" t="s">
        <v>2</v>
      </c>
      <c r="AX132" t="s">
        <v>2</v>
      </c>
      <c r="AY132" t="s">
        <v>2</v>
      </c>
      <c r="AZ132" t="s">
        <v>2</v>
      </c>
      <c r="BA132" t="s">
        <v>2</v>
      </c>
      <c r="BB132" t="s">
        <v>2</v>
      </c>
      <c r="BC132" t="s">
        <v>2</v>
      </c>
      <c r="BD132" t="s">
        <v>2</v>
      </c>
      <c r="BE132" t="s">
        <v>2</v>
      </c>
      <c r="BF132" t="s">
        <v>2</v>
      </c>
      <c r="BG132" t="s">
        <v>2</v>
      </c>
      <c r="BH132" t="s">
        <v>2</v>
      </c>
      <c r="BI132" t="s">
        <v>2</v>
      </c>
      <c r="BJ132" t="s">
        <v>2</v>
      </c>
      <c r="BK132" t="s">
        <v>5</v>
      </c>
      <c r="BL132" t="s">
        <v>5</v>
      </c>
      <c r="BM132" t="s">
        <v>4</v>
      </c>
      <c r="BN132" t="s">
        <v>4</v>
      </c>
      <c r="BO132" t="s">
        <v>4</v>
      </c>
      <c r="BP132" t="s">
        <v>2</v>
      </c>
      <c r="BQ132" t="s">
        <v>5</v>
      </c>
      <c r="BR132" t="s">
        <v>5</v>
      </c>
      <c r="BS132" t="s">
        <v>5</v>
      </c>
      <c r="BT132" t="s">
        <v>4</v>
      </c>
      <c r="BU132" t="s">
        <v>4</v>
      </c>
      <c r="BV132" t="s">
        <v>4</v>
      </c>
      <c r="BW132" t="s">
        <v>4</v>
      </c>
      <c r="BX132" t="s">
        <v>5</v>
      </c>
      <c r="BY132" t="s">
        <v>5</v>
      </c>
      <c r="BZ132" t="s">
        <v>4</v>
      </c>
      <c r="CA132" t="s">
        <v>4</v>
      </c>
      <c r="CB132" t="s">
        <v>2</v>
      </c>
      <c r="CC132" t="s">
        <v>2</v>
      </c>
      <c r="CD132" t="s">
        <v>2</v>
      </c>
      <c r="CE132" t="s">
        <v>2</v>
      </c>
      <c r="CF132" t="s">
        <v>2</v>
      </c>
      <c r="CG132" t="s">
        <v>2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61</v>
      </c>
      <c r="CV132" t="s">
        <v>4</v>
      </c>
      <c r="CW132" s="30">
        <v>48</v>
      </c>
      <c r="CX132" t="s">
        <v>20</v>
      </c>
      <c r="CY132" t="s">
        <v>4</v>
      </c>
      <c r="CZ132" t="s">
        <v>4</v>
      </c>
      <c r="DA132" t="s">
        <v>4</v>
      </c>
      <c r="DB132" t="s">
        <v>4</v>
      </c>
      <c r="DC132" t="s">
        <v>4</v>
      </c>
      <c r="DD132" t="s">
        <v>4</v>
      </c>
      <c r="DE132" t="s">
        <v>5</v>
      </c>
      <c r="DF132" t="s">
        <v>5</v>
      </c>
      <c r="DG132" t="s">
        <v>5</v>
      </c>
      <c r="DH132" t="s">
        <v>4</v>
      </c>
      <c r="DI132" t="s">
        <v>3</v>
      </c>
      <c r="DJ132" t="s">
        <v>4</v>
      </c>
      <c r="DK132" t="s">
        <v>4</v>
      </c>
      <c r="DL132" t="s">
        <v>17</v>
      </c>
      <c r="DM132" t="s">
        <v>2</v>
      </c>
      <c r="DN132" t="s">
        <v>5</v>
      </c>
      <c r="DO132" t="s">
        <v>18</v>
      </c>
      <c r="DP132" t="s">
        <v>4</v>
      </c>
      <c r="DQ132" t="s">
        <v>4</v>
      </c>
      <c r="DR132" t="s">
        <v>4</v>
      </c>
      <c r="DS132" t="s">
        <v>4</v>
      </c>
      <c r="DT132" t="s">
        <v>4</v>
      </c>
      <c r="DU132" t="s">
        <v>5</v>
      </c>
      <c r="DV132" t="s">
        <v>4</v>
      </c>
      <c r="DW132" t="s">
        <v>5</v>
      </c>
      <c r="DX132" t="s">
        <v>4</v>
      </c>
      <c r="DY132" t="s">
        <v>4</v>
      </c>
      <c r="DZ132" t="s">
        <v>4</v>
      </c>
      <c r="EA132" t="s">
        <v>4</v>
      </c>
      <c r="EB132" t="s">
        <v>4</v>
      </c>
      <c r="EC132" t="s">
        <v>5</v>
      </c>
      <c r="ED132" t="s">
        <v>4</v>
      </c>
      <c r="EE132" t="s">
        <v>4</v>
      </c>
      <c r="EF132" t="s">
        <v>4</v>
      </c>
      <c r="EG132" t="s">
        <v>4</v>
      </c>
      <c r="EH132" t="s">
        <v>2</v>
      </c>
      <c r="EI132" t="s">
        <v>2</v>
      </c>
      <c r="EJ132" t="s">
        <v>2</v>
      </c>
      <c r="EK132" t="s">
        <v>2</v>
      </c>
      <c r="EL132" t="s">
        <v>2</v>
      </c>
      <c r="EM132" t="s">
        <v>2</v>
      </c>
      <c r="EN132" t="s">
        <v>2</v>
      </c>
      <c r="EO132" t="s">
        <v>2</v>
      </c>
      <c r="EP132" t="s">
        <v>2</v>
      </c>
      <c r="EQ132" t="s">
        <v>2</v>
      </c>
      <c r="ER132" t="s">
        <v>2</v>
      </c>
      <c r="ES132" t="s">
        <v>2</v>
      </c>
      <c r="ET132" t="s">
        <v>2</v>
      </c>
      <c r="EU132" t="s">
        <v>2</v>
      </c>
      <c r="EV132" t="s">
        <v>2</v>
      </c>
      <c r="EW132" t="s">
        <v>2</v>
      </c>
      <c r="EX132" t="s">
        <v>2</v>
      </c>
      <c r="EY132" t="s">
        <v>2</v>
      </c>
      <c r="EZ132" t="s">
        <v>5</v>
      </c>
      <c r="FA132" t="s">
        <v>5</v>
      </c>
      <c r="FB132" t="s">
        <v>4</v>
      </c>
      <c r="FC132" t="s">
        <v>4</v>
      </c>
      <c r="FD132" t="s">
        <v>4</v>
      </c>
      <c r="FE132" t="s">
        <v>2</v>
      </c>
      <c r="FF132" t="s">
        <v>4</v>
      </c>
      <c r="FG132" t="s">
        <v>4</v>
      </c>
      <c r="FH132" t="s">
        <v>4</v>
      </c>
      <c r="FI132" t="s">
        <v>4</v>
      </c>
      <c r="FJ132" t="s">
        <v>4</v>
      </c>
      <c r="FK132" t="s">
        <v>4</v>
      </c>
      <c r="FL132" t="s">
        <v>4</v>
      </c>
      <c r="FM132" t="s">
        <v>4</v>
      </c>
      <c r="FN132" t="s">
        <v>4</v>
      </c>
      <c r="FO132" t="s">
        <v>4</v>
      </c>
      <c r="FP132" t="s">
        <v>4</v>
      </c>
      <c r="FQ132" t="s">
        <v>2</v>
      </c>
      <c r="FR132" t="s">
        <v>2</v>
      </c>
      <c r="FS132" t="s">
        <v>2</v>
      </c>
      <c r="FT132" t="s">
        <v>2</v>
      </c>
      <c r="FU132" t="s">
        <v>2</v>
      </c>
      <c r="FV132" t="s">
        <v>2</v>
      </c>
      <c r="FW132" t="s">
        <v>2</v>
      </c>
      <c r="FX132" t="s">
        <v>2</v>
      </c>
      <c r="FY132" t="s">
        <v>2</v>
      </c>
      <c r="FZ132" t="s">
        <v>2</v>
      </c>
      <c r="GA132" t="s">
        <v>2</v>
      </c>
      <c r="GB132" t="s">
        <v>2</v>
      </c>
      <c r="GC132" t="s">
        <v>2</v>
      </c>
      <c r="GD132" t="s">
        <v>2</v>
      </c>
      <c r="GE132" t="s">
        <v>2</v>
      </c>
      <c r="GF132" t="s">
        <v>2</v>
      </c>
      <c r="GG132" t="s">
        <v>2</v>
      </c>
      <c r="GH132" t="s">
        <v>2</v>
      </c>
      <c r="GI132" t="s">
        <v>2</v>
      </c>
      <c r="GJ132" t="s">
        <v>2</v>
      </c>
      <c r="GK132" t="s">
        <v>2</v>
      </c>
      <c r="GL132" t="s">
        <v>2</v>
      </c>
      <c r="GM132" t="s">
        <v>2</v>
      </c>
      <c r="GN132" t="s">
        <v>796</v>
      </c>
      <c r="GO132" t="s">
        <v>796</v>
      </c>
      <c r="GP132" t="s">
        <v>796</v>
      </c>
      <c r="GQ132" t="s">
        <v>796</v>
      </c>
      <c r="GR132" t="s">
        <v>796</v>
      </c>
      <c r="GS132" t="s">
        <v>796</v>
      </c>
      <c r="GT132" t="s">
        <v>796</v>
      </c>
      <c r="GU132" t="s">
        <v>796</v>
      </c>
      <c r="GV132" t="s">
        <v>796</v>
      </c>
      <c r="GW132" t="s">
        <v>796</v>
      </c>
      <c r="GX132" t="s">
        <v>796</v>
      </c>
      <c r="GY132" t="s">
        <v>796</v>
      </c>
      <c r="GZ132" t="s">
        <v>796</v>
      </c>
      <c r="HA132" t="s">
        <v>796</v>
      </c>
      <c r="HB132" t="s">
        <v>796</v>
      </c>
      <c r="HC132" t="s">
        <v>796</v>
      </c>
      <c r="HD132" t="s">
        <v>796</v>
      </c>
      <c r="HE132" t="s">
        <v>796</v>
      </c>
      <c r="HF132" t="s">
        <v>796</v>
      </c>
      <c r="HG132" t="s">
        <v>796</v>
      </c>
      <c r="HH132" t="s">
        <v>796</v>
      </c>
      <c r="HI132" t="s">
        <v>796</v>
      </c>
      <c r="HJ132" t="s">
        <v>796</v>
      </c>
      <c r="HK132" t="s">
        <v>796</v>
      </c>
      <c r="HL132" t="s">
        <v>796</v>
      </c>
      <c r="HM132" t="s">
        <v>796</v>
      </c>
      <c r="HN132" t="s">
        <v>796</v>
      </c>
      <c r="HO132" t="s">
        <v>796</v>
      </c>
      <c r="HP132" t="s">
        <v>796</v>
      </c>
      <c r="HQ132" t="s">
        <v>796</v>
      </c>
      <c r="HR132" t="s">
        <v>796</v>
      </c>
      <c r="HS132" t="s">
        <v>796</v>
      </c>
      <c r="HT132" t="s">
        <v>796</v>
      </c>
      <c r="HU132" t="s">
        <v>796</v>
      </c>
      <c r="HV132" t="s">
        <v>796</v>
      </c>
      <c r="HW132" t="s">
        <v>796</v>
      </c>
      <c r="HX132" t="s">
        <v>796</v>
      </c>
      <c r="HY132" t="s">
        <v>796</v>
      </c>
      <c r="HZ132" t="s">
        <v>796</v>
      </c>
      <c r="IA132" t="s">
        <v>796</v>
      </c>
      <c r="IB132" t="s">
        <v>796</v>
      </c>
      <c r="IC132" t="s">
        <v>796</v>
      </c>
      <c r="ID132" t="s">
        <v>796</v>
      </c>
      <c r="IE132" t="s">
        <v>796</v>
      </c>
      <c r="IF132" t="s">
        <v>796</v>
      </c>
      <c r="IG132" t="s">
        <v>796</v>
      </c>
      <c r="IH132" t="s">
        <v>796</v>
      </c>
      <c r="II132" t="s">
        <v>796</v>
      </c>
      <c r="IJ132" t="s">
        <v>796</v>
      </c>
      <c r="IK132" t="s">
        <v>796</v>
      </c>
      <c r="IL132" t="s">
        <v>796</v>
      </c>
      <c r="IM132" t="s">
        <v>796</v>
      </c>
      <c r="IN132" t="s">
        <v>796</v>
      </c>
      <c r="IO132" t="s">
        <v>796</v>
      </c>
      <c r="IP132" t="s">
        <v>796</v>
      </c>
      <c r="IQ132" t="s">
        <v>796</v>
      </c>
      <c r="IR132" t="s">
        <v>796</v>
      </c>
      <c r="IS132" t="s">
        <v>796</v>
      </c>
      <c r="IT132" t="s">
        <v>796</v>
      </c>
      <c r="IU132" t="s">
        <v>796</v>
      </c>
      <c r="IV132" t="s">
        <v>796</v>
      </c>
      <c r="IW132" t="s">
        <v>796</v>
      </c>
      <c r="IX132" t="s">
        <v>796</v>
      </c>
      <c r="IY132" t="s">
        <v>796</v>
      </c>
      <c r="IZ132" t="s">
        <v>796</v>
      </c>
      <c r="JA132" t="s">
        <v>796</v>
      </c>
      <c r="JB132" t="s">
        <v>796</v>
      </c>
      <c r="JC132" t="s">
        <v>796</v>
      </c>
      <c r="JD132" t="s">
        <v>796</v>
      </c>
      <c r="JE132" t="s">
        <v>796</v>
      </c>
      <c r="JF132" t="s">
        <v>796</v>
      </c>
      <c r="JG132" t="s">
        <v>796</v>
      </c>
      <c r="JH132" t="s">
        <v>796</v>
      </c>
      <c r="JI132" t="s">
        <v>796</v>
      </c>
      <c r="JJ132" t="s">
        <v>796</v>
      </c>
      <c r="JK132" t="s">
        <v>796</v>
      </c>
      <c r="JL132" t="s">
        <v>796</v>
      </c>
      <c r="JM132" t="s">
        <v>796</v>
      </c>
      <c r="JN132" t="s">
        <v>796</v>
      </c>
      <c r="JO132" t="s">
        <v>796</v>
      </c>
      <c r="JP132" t="s">
        <v>796</v>
      </c>
      <c r="JQ132" t="s">
        <v>796</v>
      </c>
      <c r="JR132" t="s">
        <v>796</v>
      </c>
      <c r="JS132" t="s">
        <v>796</v>
      </c>
      <c r="JT132" t="s">
        <v>796</v>
      </c>
      <c r="JU132" t="s">
        <v>796</v>
      </c>
      <c r="JV132" t="s">
        <v>796</v>
      </c>
      <c r="JW132" t="s">
        <v>796</v>
      </c>
      <c r="JX132" t="s">
        <v>796</v>
      </c>
      <c r="JY132" t="s">
        <v>796</v>
      </c>
      <c r="JZ132" t="s">
        <v>796</v>
      </c>
      <c r="KA132" t="s">
        <v>796</v>
      </c>
      <c r="KB132" t="s">
        <v>796</v>
      </c>
      <c r="KC132" t="s">
        <v>796</v>
      </c>
      <c r="KD132" t="s">
        <v>796</v>
      </c>
      <c r="KE132" t="s">
        <v>796</v>
      </c>
      <c r="KF132" t="s">
        <v>796</v>
      </c>
    </row>
    <row r="133" spans="1:292" x14ac:dyDescent="0.2">
      <c r="A133" t="s">
        <v>465</v>
      </c>
      <c r="B133" t="s">
        <v>61</v>
      </c>
      <c r="C133" t="s">
        <v>4</v>
      </c>
      <c r="D133" t="s">
        <v>19</v>
      </c>
      <c r="E133" s="30">
        <v>58</v>
      </c>
      <c r="F133" t="s">
        <v>20</v>
      </c>
      <c r="G133" t="s">
        <v>10</v>
      </c>
      <c r="H133" t="s">
        <v>56</v>
      </c>
      <c r="I133" t="s">
        <v>65</v>
      </c>
      <c r="J133" t="s">
        <v>4</v>
      </c>
      <c r="K133" t="s">
        <v>5</v>
      </c>
      <c r="L133" t="s">
        <v>4</v>
      </c>
      <c r="M133" t="s">
        <v>4</v>
      </c>
      <c r="N133" t="s">
        <v>4</v>
      </c>
      <c r="O133" t="s">
        <v>4</v>
      </c>
      <c r="P133" t="s">
        <v>5</v>
      </c>
      <c r="Q133" t="s">
        <v>4</v>
      </c>
      <c r="R133" t="s">
        <v>4</v>
      </c>
      <c r="S133" t="s">
        <v>4</v>
      </c>
      <c r="T133" t="s">
        <v>3</v>
      </c>
      <c r="U133" t="s">
        <v>4</v>
      </c>
      <c r="V133" t="s">
        <v>4</v>
      </c>
      <c r="W133" t="s">
        <v>17</v>
      </c>
      <c r="X133" t="s">
        <v>2</v>
      </c>
      <c r="Y133" t="s">
        <v>5</v>
      </c>
      <c r="Z133" t="s">
        <v>22</v>
      </c>
      <c r="AA133" t="s">
        <v>4</v>
      </c>
      <c r="AB133" t="s">
        <v>4</v>
      </c>
      <c r="AC133" t="s">
        <v>4</v>
      </c>
      <c r="AD133" t="s">
        <v>4</v>
      </c>
      <c r="AE133" t="s">
        <v>4</v>
      </c>
      <c r="AF133" t="s">
        <v>5</v>
      </c>
      <c r="AG133" t="s">
        <v>4</v>
      </c>
      <c r="AH133" t="s">
        <v>5</v>
      </c>
      <c r="AI133" t="s">
        <v>4</v>
      </c>
      <c r="AJ133" t="s">
        <v>4</v>
      </c>
      <c r="AK133" t="s">
        <v>4</v>
      </c>
      <c r="AL133" t="s">
        <v>4</v>
      </c>
      <c r="AM133" t="s">
        <v>4</v>
      </c>
      <c r="AN133" t="s">
        <v>4</v>
      </c>
      <c r="AO133" t="s">
        <v>4</v>
      </c>
      <c r="AP133" t="s">
        <v>4</v>
      </c>
      <c r="AQ133" t="s">
        <v>4</v>
      </c>
      <c r="AR133" t="s">
        <v>4</v>
      </c>
      <c r="AS133" t="s">
        <v>2</v>
      </c>
      <c r="AT133" t="s">
        <v>2</v>
      </c>
      <c r="AU133" t="s">
        <v>2</v>
      </c>
      <c r="AV133" t="s">
        <v>4</v>
      </c>
      <c r="AW133" t="s">
        <v>4</v>
      </c>
      <c r="AX133" t="s">
        <v>5</v>
      </c>
      <c r="AY133" t="s">
        <v>4</v>
      </c>
      <c r="AZ133" t="s">
        <v>5</v>
      </c>
      <c r="BA133" t="s">
        <v>4</v>
      </c>
      <c r="BB133" t="s">
        <v>4</v>
      </c>
      <c r="BC133" t="s">
        <v>4</v>
      </c>
      <c r="BD133" t="s">
        <v>4</v>
      </c>
      <c r="BE133" t="s">
        <v>4</v>
      </c>
      <c r="BF133" t="s">
        <v>4</v>
      </c>
      <c r="BG133" t="s">
        <v>4</v>
      </c>
      <c r="BH133" t="s">
        <v>4</v>
      </c>
      <c r="BI133" t="s">
        <v>4</v>
      </c>
      <c r="BJ133" t="s">
        <v>4</v>
      </c>
      <c r="BK133" t="s">
        <v>5</v>
      </c>
      <c r="BL133" t="s">
        <v>4</v>
      </c>
      <c r="BM133" t="s">
        <v>4</v>
      </c>
      <c r="BN133" t="s">
        <v>4</v>
      </c>
      <c r="BO133" t="s">
        <v>4</v>
      </c>
      <c r="BP133" t="s">
        <v>2</v>
      </c>
      <c r="BQ133" t="s">
        <v>2</v>
      </c>
      <c r="BR133" t="s">
        <v>2</v>
      </c>
      <c r="BS133" t="s">
        <v>2</v>
      </c>
      <c r="BT133" t="s">
        <v>2</v>
      </c>
      <c r="BU133" t="s">
        <v>2</v>
      </c>
      <c r="BV133" t="s">
        <v>2</v>
      </c>
      <c r="BW133" t="s">
        <v>2</v>
      </c>
      <c r="BX133" t="s">
        <v>2</v>
      </c>
      <c r="BY133" t="s">
        <v>2</v>
      </c>
      <c r="BZ133" t="s">
        <v>2</v>
      </c>
      <c r="CA133" t="s">
        <v>2</v>
      </c>
      <c r="CB133" t="s">
        <v>2</v>
      </c>
      <c r="CC133" t="s">
        <v>2</v>
      </c>
      <c r="CD133" t="s">
        <v>2</v>
      </c>
      <c r="CE133" t="s">
        <v>2</v>
      </c>
      <c r="CF133" t="s">
        <v>2</v>
      </c>
      <c r="CG133" t="s">
        <v>2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61</v>
      </c>
      <c r="CV133" t="s">
        <v>4</v>
      </c>
      <c r="CW133" s="30">
        <v>59</v>
      </c>
      <c r="CX133" t="s">
        <v>20</v>
      </c>
      <c r="CY133" t="s">
        <v>4</v>
      </c>
      <c r="CZ133" t="s">
        <v>4</v>
      </c>
      <c r="DA133" t="s">
        <v>4</v>
      </c>
      <c r="DB133" t="s">
        <v>4</v>
      </c>
      <c r="DC133" t="s">
        <v>4</v>
      </c>
      <c r="DD133" t="s">
        <v>4</v>
      </c>
      <c r="DE133" t="s">
        <v>5</v>
      </c>
      <c r="DF133" t="s">
        <v>4</v>
      </c>
      <c r="DG133" t="s">
        <v>4</v>
      </c>
      <c r="DH133" t="s">
        <v>4</v>
      </c>
      <c r="DI133" t="s">
        <v>3</v>
      </c>
      <c r="DJ133" t="s">
        <v>4</v>
      </c>
      <c r="DK133" t="s">
        <v>4</v>
      </c>
      <c r="DL133" t="s">
        <v>17</v>
      </c>
      <c r="DM133" t="s">
        <v>2</v>
      </c>
      <c r="DN133" t="s">
        <v>5</v>
      </c>
      <c r="DO133" t="s">
        <v>22</v>
      </c>
      <c r="DP133" t="s">
        <v>4</v>
      </c>
      <c r="DQ133" t="s">
        <v>4</v>
      </c>
      <c r="DR133" t="s">
        <v>4</v>
      </c>
      <c r="DS133" t="s">
        <v>4</v>
      </c>
      <c r="DT133" t="s">
        <v>4</v>
      </c>
      <c r="DU133" t="s">
        <v>4</v>
      </c>
      <c r="DV133" t="s">
        <v>5</v>
      </c>
      <c r="DW133" t="s">
        <v>5</v>
      </c>
      <c r="DX133" t="s">
        <v>4</v>
      </c>
      <c r="DY133" t="s">
        <v>4</v>
      </c>
      <c r="DZ133" t="s">
        <v>4</v>
      </c>
      <c r="EA133" t="s">
        <v>4</v>
      </c>
      <c r="EB133" t="s">
        <v>4</v>
      </c>
      <c r="EC133" t="s">
        <v>4</v>
      </c>
      <c r="ED133" t="s">
        <v>4</v>
      </c>
      <c r="EE133" t="s">
        <v>4</v>
      </c>
      <c r="EF133" t="s">
        <v>4</v>
      </c>
      <c r="EG133" t="s">
        <v>4</v>
      </c>
      <c r="EH133" t="s">
        <v>2</v>
      </c>
      <c r="EI133" t="s">
        <v>2</v>
      </c>
      <c r="EJ133" t="s">
        <v>2</v>
      </c>
      <c r="EK133" t="s">
        <v>2</v>
      </c>
      <c r="EL133" t="s">
        <v>2</v>
      </c>
      <c r="EM133" t="s">
        <v>2</v>
      </c>
      <c r="EN133" t="s">
        <v>2</v>
      </c>
      <c r="EO133" t="s">
        <v>2</v>
      </c>
      <c r="EP133" t="s">
        <v>2</v>
      </c>
      <c r="EQ133" t="s">
        <v>2</v>
      </c>
      <c r="ER133" t="s">
        <v>2</v>
      </c>
      <c r="ES133" t="s">
        <v>2</v>
      </c>
      <c r="ET133" t="s">
        <v>2</v>
      </c>
      <c r="EU133" t="s">
        <v>2</v>
      </c>
      <c r="EV133" t="s">
        <v>2</v>
      </c>
      <c r="EW133" t="s">
        <v>2</v>
      </c>
      <c r="EX133" t="s">
        <v>2</v>
      </c>
      <c r="EY133" t="s">
        <v>2</v>
      </c>
      <c r="EZ133" t="s">
        <v>5</v>
      </c>
      <c r="FA133" t="s">
        <v>4</v>
      </c>
      <c r="FB133" t="s">
        <v>4</v>
      </c>
      <c r="FC133" t="s">
        <v>4</v>
      </c>
      <c r="FD133" t="s">
        <v>5</v>
      </c>
      <c r="FE133" t="s">
        <v>2</v>
      </c>
      <c r="FF133" t="s">
        <v>2</v>
      </c>
      <c r="FG133" t="s">
        <v>2</v>
      </c>
      <c r="FH133" t="s">
        <v>2</v>
      </c>
      <c r="FI133" t="s">
        <v>2</v>
      </c>
      <c r="FJ133" t="s">
        <v>2</v>
      </c>
      <c r="FK133" t="s">
        <v>2</v>
      </c>
      <c r="FL133" t="s">
        <v>2</v>
      </c>
      <c r="FM133" t="s">
        <v>2</v>
      </c>
      <c r="FN133" t="s">
        <v>2</v>
      </c>
      <c r="FO133" t="s">
        <v>2</v>
      </c>
      <c r="FP133" t="s">
        <v>2</v>
      </c>
      <c r="FQ133" t="s">
        <v>2</v>
      </c>
      <c r="FR133" t="s">
        <v>2</v>
      </c>
      <c r="FS133" t="s">
        <v>2</v>
      </c>
      <c r="FT133" t="s">
        <v>2</v>
      </c>
      <c r="FU133" t="s">
        <v>2</v>
      </c>
      <c r="FV133" t="s">
        <v>2</v>
      </c>
      <c r="FW133" t="s">
        <v>2</v>
      </c>
      <c r="FX133" t="s">
        <v>2</v>
      </c>
      <c r="FY133" t="s">
        <v>2</v>
      </c>
      <c r="FZ133" t="s">
        <v>2</v>
      </c>
      <c r="GA133" t="s">
        <v>2</v>
      </c>
      <c r="GB133" t="s">
        <v>2</v>
      </c>
      <c r="GC133" t="s">
        <v>2</v>
      </c>
      <c r="GD133" t="s">
        <v>2</v>
      </c>
      <c r="GE133" t="s">
        <v>2</v>
      </c>
      <c r="GF133" t="s">
        <v>2</v>
      </c>
      <c r="GG133" t="s">
        <v>2</v>
      </c>
      <c r="GH133" t="s">
        <v>2</v>
      </c>
      <c r="GI133" t="s">
        <v>2</v>
      </c>
      <c r="GJ133" t="s">
        <v>2</v>
      </c>
      <c r="GK133" t="s">
        <v>2</v>
      </c>
      <c r="GL133" t="s">
        <v>2</v>
      </c>
      <c r="GM133" t="s">
        <v>2</v>
      </c>
      <c r="GN133" t="s">
        <v>796</v>
      </c>
      <c r="GO133" t="s">
        <v>796</v>
      </c>
      <c r="GP133" t="s">
        <v>796</v>
      </c>
      <c r="GQ133" t="s">
        <v>796</v>
      </c>
      <c r="GR133" t="s">
        <v>796</v>
      </c>
      <c r="GS133" t="s">
        <v>796</v>
      </c>
      <c r="GT133" t="s">
        <v>796</v>
      </c>
      <c r="GU133" t="s">
        <v>796</v>
      </c>
      <c r="GV133" t="s">
        <v>796</v>
      </c>
      <c r="GW133" t="s">
        <v>796</v>
      </c>
      <c r="GX133" t="s">
        <v>796</v>
      </c>
      <c r="GY133" t="s">
        <v>796</v>
      </c>
      <c r="GZ133" t="s">
        <v>796</v>
      </c>
      <c r="HA133" t="s">
        <v>796</v>
      </c>
      <c r="HB133" t="s">
        <v>796</v>
      </c>
      <c r="HC133" t="s">
        <v>796</v>
      </c>
      <c r="HD133" t="s">
        <v>796</v>
      </c>
      <c r="HE133" t="s">
        <v>796</v>
      </c>
      <c r="HF133" t="s">
        <v>796</v>
      </c>
      <c r="HG133" t="s">
        <v>796</v>
      </c>
      <c r="HH133" t="s">
        <v>796</v>
      </c>
      <c r="HI133" t="s">
        <v>796</v>
      </c>
      <c r="HJ133" t="s">
        <v>796</v>
      </c>
      <c r="HK133" t="s">
        <v>796</v>
      </c>
      <c r="HL133" t="s">
        <v>796</v>
      </c>
      <c r="HM133" t="s">
        <v>796</v>
      </c>
      <c r="HN133" t="s">
        <v>796</v>
      </c>
      <c r="HO133" t="s">
        <v>796</v>
      </c>
      <c r="HP133" t="s">
        <v>796</v>
      </c>
      <c r="HQ133" t="s">
        <v>796</v>
      </c>
      <c r="HR133" t="s">
        <v>796</v>
      </c>
      <c r="HS133" t="s">
        <v>796</v>
      </c>
      <c r="HT133" t="s">
        <v>796</v>
      </c>
      <c r="HU133" t="s">
        <v>796</v>
      </c>
      <c r="HV133" t="s">
        <v>796</v>
      </c>
      <c r="HW133" t="s">
        <v>796</v>
      </c>
      <c r="HX133" t="s">
        <v>796</v>
      </c>
      <c r="HY133" t="s">
        <v>796</v>
      </c>
      <c r="HZ133" t="s">
        <v>796</v>
      </c>
      <c r="IA133" t="s">
        <v>796</v>
      </c>
      <c r="IB133" t="s">
        <v>796</v>
      </c>
      <c r="IC133" t="s">
        <v>796</v>
      </c>
      <c r="ID133" t="s">
        <v>796</v>
      </c>
      <c r="IE133" t="s">
        <v>796</v>
      </c>
      <c r="IF133" t="s">
        <v>796</v>
      </c>
      <c r="IG133" t="s">
        <v>796</v>
      </c>
      <c r="IH133" t="s">
        <v>796</v>
      </c>
      <c r="II133" t="s">
        <v>796</v>
      </c>
      <c r="IJ133" t="s">
        <v>796</v>
      </c>
      <c r="IK133" t="s">
        <v>796</v>
      </c>
      <c r="IL133" t="s">
        <v>796</v>
      </c>
      <c r="IM133" t="s">
        <v>796</v>
      </c>
      <c r="IN133" t="s">
        <v>796</v>
      </c>
      <c r="IO133" t="s">
        <v>796</v>
      </c>
      <c r="IP133" t="s">
        <v>796</v>
      </c>
      <c r="IQ133" t="s">
        <v>796</v>
      </c>
      <c r="IR133" t="s">
        <v>796</v>
      </c>
      <c r="IS133" t="s">
        <v>796</v>
      </c>
      <c r="IT133" t="s">
        <v>796</v>
      </c>
      <c r="IU133" t="s">
        <v>796</v>
      </c>
      <c r="IV133" t="s">
        <v>796</v>
      </c>
      <c r="IW133" t="s">
        <v>796</v>
      </c>
      <c r="IX133" t="s">
        <v>796</v>
      </c>
      <c r="IY133" t="s">
        <v>796</v>
      </c>
      <c r="IZ133" t="s">
        <v>796</v>
      </c>
      <c r="JA133" t="s">
        <v>796</v>
      </c>
      <c r="JB133" t="s">
        <v>796</v>
      </c>
      <c r="JC133" t="s">
        <v>796</v>
      </c>
      <c r="JD133" t="s">
        <v>796</v>
      </c>
      <c r="JE133" t="s">
        <v>796</v>
      </c>
      <c r="JF133" t="s">
        <v>796</v>
      </c>
      <c r="JG133" t="s">
        <v>796</v>
      </c>
      <c r="JH133" t="s">
        <v>796</v>
      </c>
      <c r="JI133" t="s">
        <v>796</v>
      </c>
      <c r="JJ133" t="s">
        <v>796</v>
      </c>
      <c r="JK133" t="s">
        <v>796</v>
      </c>
      <c r="JL133" t="s">
        <v>796</v>
      </c>
      <c r="JM133" t="s">
        <v>796</v>
      </c>
      <c r="JN133" t="s">
        <v>796</v>
      </c>
      <c r="JO133" t="s">
        <v>796</v>
      </c>
      <c r="JP133" t="s">
        <v>796</v>
      </c>
      <c r="JQ133" t="s">
        <v>796</v>
      </c>
      <c r="JR133" t="s">
        <v>796</v>
      </c>
      <c r="JS133" t="s">
        <v>796</v>
      </c>
      <c r="JT133" t="s">
        <v>796</v>
      </c>
      <c r="JU133" t="s">
        <v>796</v>
      </c>
      <c r="JV133" t="s">
        <v>796</v>
      </c>
      <c r="JW133" t="s">
        <v>796</v>
      </c>
      <c r="JX133" t="s">
        <v>796</v>
      </c>
      <c r="JY133" t="s">
        <v>796</v>
      </c>
      <c r="JZ133" t="s">
        <v>796</v>
      </c>
      <c r="KA133" t="s">
        <v>796</v>
      </c>
      <c r="KB133" t="s">
        <v>796</v>
      </c>
      <c r="KC133" t="s">
        <v>796</v>
      </c>
      <c r="KD133" t="s">
        <v>796</v>
      </c>
      <c r="KE133" t="s">
        <v>796</v>
      </c>
      <c r="KF133" t="s">
        <v>796</v>
      </c>
    </row>
    <row r="134" spans="1:292" x14ac:dyDescent="0.2">
      <c r="A134" t="s">
        <v>466</v>
      </c>
      <c r="B134" t="s">
        <v>61</v>
      </c>
      <c r="C134" t="s">
        <v>4</v>
      </c>
      <c r="D134" t="s">
        <v>8</v>
      </c>
      <c r="E134" s="30">
        <v>42</v>
      </c>
      <c r="F134" t="s">
        <v>9</v>
      </c>
      <c r="G134" t="s">
        <v>10</v>
      </c>
      <c r="H134" t="s">
        <v>56</v>
      </c>
      <c r="I134" t="s">
        <v>57</v>
      </c>
      <c r="J134" t="s">
        <v>4</v>
      </c>
      <c r="K134" t="s">
        <v>4</v>
      </c>
      <c r="L134" t="s">
        <v>4</v>
      </c>
      <c r="M134" t="s">
        <v>5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67</v>
      </c>
      <c r="U134" t="s">
        <v>4</v>
      </c>
      <c r="V134" t="s">
        <v>5</v>
      </c>
      <c r="W134" t="s">
        <v>17</v>
      </c>
      <c r="X134" t="s">
        <v>2</v>
      </c>
      <c r="Y134" t="s">
        <v>5</v>
      </c>
      <c r="Z134" t="s">
        <v>6</v>
      </c>
      <c r="AA134" t="s">
        <v>4</v>
      </c>
      <c r="AB134" t="s">
        <v>4</v>
      </c>
      <c r="AC134" t="s">
        <v>4</v>
      </c>
      <c r="AD134" t="s">
        <v>4</v>
      </c>
      <c r="AE134" t="s">
        <v>4</v>
      </c>
      <c r="AF134" t="s">
        <v>4</v>
      </c>
      <c r="AG134" t="s">
        <v>4</v>
      </c>
      <c r="AH134" t="s">
        <v>4</v>
      </c>
      <c r="AI134" t="s">
        <v>4</v>
      </c>
      <c r="AJ134" t="s">
        <v>4</v>
      </c>
      <c r="AK134" t="s">
        <v>4</v>
      </c>
      <c r="AL134" t="s">
        <v>4</v>
      </c>
      <c r="AM134" t="s">
        <v>4</v>
      </c>
      <c r="AN134" t="s">
        <v>4</v>
      </c>
      <c r="AO134" t="s">
        <v>4</v>
      </c>
      <c r="AP134" t="s">
        <v>4</v>
      </c>
      <c r="AQ134" t="s">
        <v>5</v>
      </c>
      <c r="AR134" t="s">
        <v>4</v>
      </c>
      <c r="AS134" t="s">
        <v>94</v>
      </c>
      <c r="AT134" t="s">
        <v>13</v>
      </c>
      <c r="AU134" t="s">
        <v>74</v>
      </c>
      <c r="AV134" t="s">
        <v>2</v>
      </c>
      <c r="AW134" t="s">
        <v>2</v>
      </c>
      <c r="AX134" t="s">
        <v>2</v>
      </c>
      <c r="AY134" t="s">
        <v>2</v>
      </c>
      <c r="AZ134" t="s">
        <v>2</v>
      </c>
      <c r="BA134" t="s">
        <v>2</v>
      </c>
      <c r="BB134" t="s">
        <v>2</v>
      </c>
      <c r="BC134" t="s">
        <v>2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  <c r="BI134" t="s">
        <v>2</v>
      </c>
      <c r="BJ134" t="s">
        <v>2</v>
      </c>
      <c r="BK134" t="s">
        <v>2</v>
      </c>
      <c r="BL134" t="s">
        <v>2</v>
      </c>
      <c r="BM134" t="s">
        <v>2</v>
      </c>
      <c r="BN134" t="s">
        <v>2</v>
      </c>
      <c r="BO134" t="s">
        <v>2</v>
      </c>
      <c r="BP134" t="s">
        <v>2</v>
      </c>
      <c r="BQ134" t="s">
        <v>2</v>
      </c>
      <c r="BR134" t="s">
        <v>2</v>
      </c>
      <c r="BS134" t="s">
        <v>2</v>
      </c>
      <c r="BT134" t="s">
        <v>2</v>
      </c>
      <c r="BU134" t="s">
        <v>2</v>
      </c>
      <c r="BV134" t="s">
        <v>2</v>
      </c>
      <c r="BW134" t="s">
        <v>2</v>
      </c>
      <c r="BX134" t="s">
        <v>2</v>
      </c>
      <c r="BY134" t="s">
        <v>2</v>
      </c>
      <c r="BZ134" t="s">
        <v>2</v>
      </c>
      <c r="CA134" t="s">
        <v>2</v>
      </c>
      <c r="CB134" t="s">
        <v>2</v>
      </c>
      <c r="CC134" t="s">
        <v>2</v>
      </c>
      <c r="CD134" t="s">
        <v>2</v>
      </c>
      <c r="CE134" t="s">
        <v>2</v>
      </c>
      <c r="CF134" t="s">
        <v>2</v>
      </c>
      <c r="CG134" t="s">
        <v>2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61</v>
      </c>
      <c r="CV134" t="s">
        <v>4</v>
      </c>
      <c r="CW134" s="30">
        <v>43</v>
      </c>
      <c r="CX134" t="s">
        <v>9</v>
      </c>
      <c r="CY134" t="s">
        <v>4</v>
      </c>
      <c r="CZ134" t="s">
        <v>4</v>
      </c>
      <c r="DA134" t="s">
        <v>4</v>
      </c>
      <c r="DB134" t="s">
        <v>5</v>
      </c>
      <c r="DC134" t="s">
        <v>4</v>
      </c>
      <c r="DD134" t="s">
        <v>4</v>
      </c>
      <c r="DE134" t="s">
        <v>4</v>
      </c>
      <c r="DF134" t="s">
        <v>4</v>
      </c>
      <c r="DG134" t="s">
        <v>4</v>
      </c>
      <c r="DH134" t="s">
        <v>4</v>
      </c>
      <c r="DI134" t="s">
        <v>67</v>
      </c>
      <c r="DJ134" t="s">
        <v>4</v>
      </c>
      <c r="DK134" t="s">
        <v>4</v>
      </c>
      <c r="DL134" t="s">
        <v>17</v>
      </c>
      <c r="DM134" t="s">
        <v>2</v>
      </c>
      <c r="DN134" t="s">
        <v>5</v>
      </c>
      <c r="DO134" t="s">
        <v>523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94</v>
      </c>
      <c r="EI134" t="s">
        <v>62</v>
      </c>
      <c r="EJ134" t="s">
        <v>2</v>
      </c>
      <c r="EK134" t="s">
        <v>2</v>
      </c>
      <c r="EL134" t="s">
        <v>2</v>
      </c>
      <c r="EM134" t="s">
        <v>2</v>
      </c>
      <c r="EN134" t="s">
        <v>2</v>
      </c>
      <c r="EO134" t="s">
        <v>2</v>
      </c>
      <c r="EP134" t="s">
        <v>2</v>
      </c>
      <c r="EQ134" t="s">
        <v>2</v>
      </c>
      <c r="ER134" t="s">
        <v>2</v>
      </c>
      <c r="ES134" t="s">
        <v>2</v>
      </c>
      <c r="ET134" t="s">
        <v>2</v>
      </c>
      <c r="EU134" t="s">
        <v>2</v>
      </c>
      <c r="EV134" t="s">
        <v>2</v>
      </c>
      <c r="EW134" t="s">
        <v>2</v>
      </c>
      <c r="EX134" t="s">
        <v>2</v>
      </c>
      <c r="EY134" t="s">
        <v>2</v>
      </c>
      <c r="EZ134" t="s">
        <v>2</v>
      </c>
      <c r="FA134" t="s">
        <v>2</v>
      </c>
      <c r="FB134" t="s">
        <v>2</v>
      </c>
      <c r="FC134" t="s">
        <v>2</v>
      </c>
      <c r="FD134" t="s">
        <v>2</v>
      </c>
      <c r="FE134" t="s">
        <v>2</v>
      </c>
      <c r="FF134" t="s">
        <v>2</v>
      </c>
      <c r="FG134" t="s">
        <v>2</v>
      </c>
      <c r="FH134" t="s">
        <v>2</v>
      </c>
      <c r="FI134" t="s">
        <v>2</v>
      </c>
      <c r="FJ134" t="s">
        <v>2</v>
      </c>
      <c r="FK134" t="s">
        <v>2</v>
      </c>
      <c r="FL134" t="s">
        <v>2</v>
      </c>
      <c r="FM134" t="s">
        <v>2</v>
      </c>
      <c r="FN134" t="s">
        <v>2</v>
      </c>
      <c r="FO134" t="s">
        <v>2</v>
      </c>
      <c r="FP134" t="s">
        <v>2</v>
      </c>
      <c r="FQ134" t="s">
        <v>2</v>
      </c>
      <c r="FR134" t="s">
        <v>2</v>
      </c>
      <c r="FS134" t="s">
        <v>2</v>
      </c>
      <c r="FT134" t="s">
        <v>2</v>
      </c>
      <c r="FU134" t="s">
        <v>2</v>
      </c>
      <c r="FV134" t="s">
        <v>2</v>
      </c>
      <c r="FW134" t="s">
        <v>2</v>
      </c>
      <c r="FX134" t="s">
        <v>2</v>
      </c>
      <c r="FY134" t="s">
        <v>2</v>
      </c>
      <c r="FZ134" t="s">
        <v>2</v>
      </c>
      <c r="GA134" t="s">
        <v>2</v>
      </c>
      <c r="GB134" t="s">
        <v>2</v>
      </c>
      <c r="GC134" t="s">
        <v>2</v>
      </c>
      <c r="GD134" t="s">
        <v>2</v>
      </c>
      <c r="GE134" t="s">
        <v>2</v>
      </c>
      <c r="GF134" t="s">
        <v>2</v>
      </c>
      <c r="GG134" t="s">
        <v>2</v>
      </c>
      <c r="GH134" t="s">
        <v>2</v>
      </c>
      <c r="GI134" t="s">
        <v>2</v>
      </c>
      <c r="GJ134" t="s">
        <v>2</v>
      </c>
      <c r="GK134" t="s">
        <v>2</v>
      </c>
      <c r="GL134" t="s">
        <v>2</v>
      </c>
      <c r="GM134" t="s">
        <v>2</v>
      </c>
      <c r="GN134" t="s">
        <v>796</v>
      </c>
      <c r="GO134" t="s">
        <v>796</v>
      </c>
      <c r="GP134" t="s">
        <v>796</v>
      </c>
      <c r="GQ134" t="s">
        <v>796</v>
      </c>
      <c r="GR134" t="s">
        <v>796</v>
      </c>
      <c r="GS134" t="s">
        <v>796</v>
      </c>
      <c r="GT134" t="s">
        <v>796</v>
      </c>
      <c r="GU134" t="s">
        <v>796</v>
      </c>
      <c r="GV134" t="s">
        <v>796</v>
      </c>
      <c r="GW134" t="s">
        <v>796</v>
      </c>
      <c r="GX134" t="s">
        <v>796</v>
      </c>
      <c r="GY134" t="s">
        <v>796</v>
      </c>
      <c r="GZ134" t="s">
        <v>796</v>
      </c>
      <c r="HA134" t="s">
        <v>796</v>
      </c>
      <c r="HB134" t="s">
        <v>796</v>
      </c>
      <c r="HC134" t="s">
        <v>796</v>
      </c>
      <c r="HD134" t="s">
        <v>796</v>
      </c>
      <c r="HE134" t="s">
        <v>796</v>
      </c>
      <c r="HF134" t="s">
        <v>796</v>
      </c>
      <c r="HG134" t="s">
        <v>796</v>
      </c>
      <c r="HH134" t="s">
        <v>796</v>
      </c>
      <c r="HI134" t="s">
        <v>796</v>
      </c>
      <c r="HJ134" t="s">
        <v>796</v>
      </c>
      <c r="HK134" t="s">
        <v>796</v>
      </c>
      <c r="HL134" t="s">
        <v>796</v>
      </c>
      <c r="HM134" t="s">
        <v>796</v>
      </c>
      <c r="HN134" t="s">
        <v>796</v>
      </c>
      <c r="HO134" t="s">
        <v>796</v>
      </c>
      <c r="HP134" t="s">
        <v>796</v>
      </c>
      <c r="HQ134" t="s">
        <v>796</v>
      </c>
      <c r="HR134" t="s">
        <v>796</v>
      </c>
      <c r="HS134" t="s">
        <v>796</v>
      </c>
      <c r="HT134" t="s">
        <v>796</v>
      </c>
      <c r="HU134" t="s">
        <v>796</v>
      </c>
      <c r="HV134" t="s">
        <v>796</v>
      </c>
      <c r="HW134" t="s">
        <v>796</v>
      </c>
      <c r="HX134" t="s">
        <v>796</v>
      </c>
      <c r="HY134" t="s">
        <v>796</v>
      </c>
      <c r="HZ134" t="s">
        <v>796</v>
      </c>
      <c r="IA134" t="s">
        <v>796</v>
      </c>
      <c r="IB134" t="s">
        <v>796</v>
      </c>
      <c r="IC134" t="s">
        <v>796</v>
      </c>
      <c r="ID134" t="s">
        <v>796</v>
      </c>
      <c r="IE134" t="s">
        <v>796</v>
      </c>
      <c r="IF134" t="s">
        <v>796</v>
      </c>
      <c r="IG134" t="s">
        <v>796</v>
      </c>
      <c r="IH134" t="s">
        <v>796</v>
      </c>
      <c r="II134" t="s">
        <v>796</v>
      </c>
      <c r="IJ134" t="s">
        <v>796</v>
      </c>
      <c r="IK134" t="s">
        <v>796</v>
      </c>
      <c r="IL134" t="s">
        <v>796</v>
      </c>
      <c r="IM134" t="s">
        <v>796</v>
      </c>
      <c r="IN134" t="s">
        <v>796</v>
      </c>
      <c r="IO134" t="s">
        <v>796</v>
      </c>
      <c r="IP134" t="s">
        <v>796</v>
      </c>
      <c r="IQ134" t="s">
        <v>796</v>
      </c>
      <c r="IR134" t="s">
        <v>796</v>
      </c>
      <c r="IS134" t="s">
        <v>796</v>
      </c>
      <c r="IT134" t="s">
        <v>796</v>
      </c>
      <c r="IU134" t="s">
        <v>796</v>
      </c>
      <c r="IV134" t="s">
        <v>796</v>
      </c>
      <c r="IW134" t="s">
        <v>796</v>
      </c>
      <c r="IX134" t="s">
        <v>796</v>
      </c>
      <c r="IY134" t="s">
        <v>796</v>
      </c>
      <c r="IZ134" t="s">
        <v>796</v>
      </c>
      <c r="JA134" t="s">
        <v>796</v>
      </c>
      <c r="JB134" t="s">
        <v>796</v>
      </c>
      <c r="JC134" t="s">
        <v>796</v>
      </c>
      <c r="JD134" t="s">
        <v>796</v>
      </c>
      <c r="JE134" t="s">
        <v>796</v>
      </c>
      <c r="JF134" t="s">
        <v>796</v>
      </c>
      <c r="JG134" t="s">
        <v>796</v>
      </c>
      <c r="JH134" t="s">
        <v>796</v>
      </c>
      <c r="JI134" t="s">
        <v>796</v>
      </c>
      <c r="JJ134" t="s">
        <v>796</v>
      </c>
      <c r="JK134" t="s">
        <v>796</v>
      </c>
      <c r="JL134" t="s">
        <v>796</v>
      </c>
      <c r="JM134" t="s">
        <v>796</v>
      </c>
      <c r="JN134" t="s">
        <v>796</v>
      </c>
      <c r="JO134" t="s">
        <v>796</v>
      </c>
      <c r="JP134" t="s">
        <v>796</v>
      </c>
      <c r="JQ134" t="s">
        <v>796</v>
      </c>
      <c r="JR134" t="s">
        <v>796</v>
      </c>
      <c r="JS134" t="s">
        <v>796</v>
      </c>
      <c r="JT134" t="s">
        <v>796</v>
      </c>
      <c r="JU134" t="s">
        <v>796</v>
      </c>
      <c r="JV134" t="s">
        <v>796</v>
      </c>
      <c r="JW134" t="s">
        <v>796</v>
      </c>
      <c r="JX134" t="s">
        <v>796</v>
      </c>
      <c r="JY134" t="s">
        <v>796</v>
      </c>
      <c r="JZ134" t="s">
        <v>796</v>
      </c>
      <c r="KA134" t="s">
        <v>796</v>
      </c>
      <c r="KB134" t="s">
        <v>796</v>
      </c>
      <c r="KC134" t="s">
        <v>796</v>
      </c>
      <c r="KD134" t="s">
        <v>796</v>
      </c>
      <c r="KE134" t="s">
        <v>796</v>
      </c>
      <c r="KF134" t="s">
        <v>796</v>
      </c>
    </row>
    <row r="135" spans="1:292" x14ac:dyDescent="0.2">
      <c r="A135" t="s">
        <v>467</v>
      </c>
      <c r="B135" t="s">
        <v>61</v>
      </c>
      <c r="C135" t="s">
        <v>4</v>
      </c>
      <c r="D135" t="s">
        <v>19</v>
      </c>
      <c r="E135" s="30">
        <v>42</v>
      </c>
      <c r="F135" t="s">
        <v>20</v>
      </c>
      <c r="G135" t="s">
        <v>45</v>
      </c>
      <c r="H135" t="s">
        <v>22</v>
      </c>
      <c r="I135" t="s">
        <v>23</v>
      </c>
      <c r="J135" t="s">
        <v>5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3</v>
      </c>
      <c r="U135" t="s">
        <v>4</v>
      </c>
      <c r="V135" t="s">
        <v>5</v>
      </c>
      <c r="W135" t="s">
        <v>26</v>
      </c>
      <c r="X135" t="s">
        <v>105</v>
      </c>
      <c r="Y135" t="s">
        <v>5</v>
      </c>
      <c r="Z135" t="s">
        <v>6</v>
      </c>
      <c r="AA135" t="s">
        <v>4</v>
      </c>
      <c r="AB135" t="s">
        <v>4</v>
      </c>
      <c r="AC135" t="s">
        <v>4</v>
      </c>
      <c r="AD135" t="s">
        <v>4</v>
      </c>
      <c r="AE135" t="s">
        <v>4</v>
      </c>
      <c r="AF135" t="s">
        <v>4</v>
      </c>
      <c r="AG135" t="s">
        <v>4</v>
      </c>
      <c r="AH135" t="s">
        <v>5</v>
      </c>
      <c r="AI135" t="s">
        <v>4</v>
      </c>
      <c r="AJ135" t="s">
        <v>4</v>
      </c>
      <c r="AK135" t="s">
        <v>4</v>
      </c>
      <c r="AL135" t="s">
        <v>5</v>
      </c>
      <c r="AM135" t="s">
        <v>4</v>
      </c>
      <c r="AN135" t="s">
        <v>4</v>
      </c>
      <c r="AO135" t="s">
        <v>4</v>
      </c>
      <c r="AP135" t="s">
        <v>4</v>
      </c>
      <c r="AQ135" t="s">
        <v>4</v>
      </c>
      <c r="AR135" t="s">
        <v>4</v>
      </c>
      <c r="AS135" t="s">
        <v>2</v>
      </c>
      <c r="AT135" t="s">
        <v>2</v>
      </c>
      <c r="AU135" t="s">
        <v>2</v>
      </c>
      <c r="AV135" t="s">
        <v>2</v>
      </c>
      <c r="AW135" t="s">
        <v>2</v>
      </c>
      <c r="AX135" t="s">
        <v>2</v>
      </c>
      <c r="AY135" t="s">
        <v>2</v>
      </c>
      <c r="AZ135" t="s">
        <v>2</v>
      </c>
      <c r="BA135" t="s">
        <v>2</v>
      </c>
      <c r="BB135" t="s">
        <v>2</v>
      </c>
      <c r="BC135" t="s">
        <v>2</v>
      </c>
      <c r="BD135" t="s">
        <v>2</v>
      </c>
      <c r="BE135" t="s">
        <v>2</v>
      </c>
      <c r="BF135" t="s">
        <v>2</v>
      </c>
      <c r="BG135" t="s">
        <v>2</v>
      </c>
      <c r="BH135" t="s">
        <v>2</v>
      </c>
      <c r="BI135" t="s">
        <v>2</v>
      </c>
      <c r="BJ135" t="s">
        <v>2</v>
      </c>
      <c r="BK135" t="s">
        <v>2</v>
      </c>
      <c r="BL135" t="s">
        <v>2</v>
      </c>
      <c r="BM135" t="s">
        <v>2</v>
      </c>
      <c r="BN135" t="s">
        <v>2</v>
      </c>
      <c r="BO135" t="s">
        <v>2</v>
      </c>
      <c r="BP135" t="s">
        <v>279</v>
      </c>
      <c r="BQ135" t="s">
        <v>2</v>
      </c>
      <c r="BR135" t="s">
        <v>2</v>
      </c>
      <c r="BS135" t="s">
        <v>2</v>
      </c>
      <c r="BT135" t="s">
        <v>2</v>
      </c>
      <c r="BU135" t="s">
        <v>2</v>
      </c>
      <c r="BV135" t="s">
        <v>2</v>
      </c>
      <c r="BW135" t="s">
        <v>2</v>
      </c>
      <c r="BX135" t="s">
        <v>2</v>
      </c>
      <c r="BY135" t="s">
        <v>2</v>
      </c>
      <c r="BZ135" t="s">
        <v>2</v>
      </c>
      <c r="CA135" t="s">
        <v>2</v>
      </c>
      <c r="CB135" t="s">
        <v>2</v>
      </c>
      <c r="CC135" t="s">
        <v>2</v>
      </c>
      <c r="CD135" t="s">
        <v>2</v>
      </c>
      <c r="CE135" t="s">
        <v>2</v>
      </c>
      <c r="CF135" t="s">
        <v>2</v>
      </c>
      <c r="CG135" t="s">
        <v>2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796</v>
      </c>
      <c r="CV135" t="s">
        <v>796</v>
      </c>
      <c r="CW135" t="s">
        <v>796</v>
      </c>
      <c r="CX135" t="s">
        <v>796</v>
      </c>
      <c r="CY135" t="s">
        <v>796</v>
      </c>
      <c r="CZ135" t="s">
        <v>796</v>
      </c>
      <c r="DA135" t="s">
        <v>796</v>
      </c>
      <c r="DB135" t="s">
        <v>796</v>
      </c>
      <c r="DC135" t="s">
        <v>796</v>
      </c>
      <c r="DD135" t="s">
        <v>796</v>
      </c>
      <c r="DE135" t="s">
        <v>796</v>
      </c>
      <c r="DF135" t="s">
        <v>796</v>
      </c>
      <c r="DG135" t="s">
        <v>796</v>
      </c>
      <c r="DH135" t="s">
        <v>796</v>
      </c>
      <c r="DI135" t="s">
        <v>796</v>
      </c>
      <c r="DJ135" t="s">
        <v>796</v>
      </c>
      <c r="DK135" t="s">
        <v>796</v>
      </c>
      <c r="DL135" t="s">
        <v>796</v>
      </c>
      <c r="DM135" t="s">
        <v>796</v>
      </c>
      <c r="DN135" t="s">
        <v>796</v>
      </c>
      <c r="DO135" t="s">
        <v>796</v>
      </c>
      <c r="DP135" t="s">
        <v>796</v>
      </c>
      <c r="DQ135" t="s">
        <v>796</v>
      </c>
      <c r="DR135" t="s">
        <v>796</v>
      </c>
      <c r="DS135" t="s">
        <v>796</v>
      </c>
      <c r="DT135" t="s">
        <v>796</v>
      </c>
      <c r="DU135" t="s">
        <v>796</v>
      </c>
      <c r="DV135" t="s">
        <v>796</v>
      </c>
      <c r="DW135" t="s">
        <v>796</v>
      </c>
      <c r="DX135" t="s">
        <v>796</v>
      </c>
      <c r="DY135" t="s">
        <v>796</v>
      </c>
      <c r="DZ135" t="s">
        <v>796</v>
      </c>
      <c r="EA135" t="s">
        <v>796</v>
      </c>
      <c r="EB135" t="s">
        <v>796</v>
      </c>
      <c r="EC135" t="s">
        <v>796</v>
      </c>
      <c r="ED135" t="s">
        <v>796</v>
      </c>
      <c r="EE135" t="s">
        <v>796</v>
      </c>
      <c r="EF135" t="s">
        <v>796</v>
      </c>
      <c r="EG135" t="s">
        <v>796</v>
      </c>
      <c r="EH135" t="s">
        <v>796</v>
      </c>
      <c r="EI135" t="s">
        <v>796</v>
      </c>
      <c r="EJ135" t="s">
        <v>796</v>
      </c>
      <c r="EK135" t="s">
        <v>796</v>
      </c>
      <c r="EL135" t="s">
        <v>796</v>
      </c>
      <c r="EM135" t="s">
        <v>796</v>
      </c>
      <c r="EN135" t="s">
        <v>796</v>
      </c>
      <c r="EO135" t="s">
        <v>796</v>
      </c>
      <c r="EP135" t="s">
        <v>796</v>
      </c>
      <c r="EQ135" t="s">
        <v>796</v>
      </c>
      <c r="ER135" t="s">
        <v>796</v>
      </c>
      <c r="ES135" t="s">
        <v>796</v>
      </c>
      <c r="ET135" t="s">
        <v>796</v>
      </c>
      <c r="EU135" t="s">
        <v>796</v>
      </c>
      <c r="EV135" t="s">
        <v>796</v>
      </c>
      <c r="EW135" t="s">
        <v>796</v>
      </c>
      <c r="EX135" t="s">
        <v>796</v>
      </c>
      <c r="EY135" t="s">
        <v>796</v>
      </c>
      <c r="EZ135" t="s">
        <v>796</v>
      </c>
      <c r="FA135" t="s">
        <v>796</v>
      </c>
      <c r="FB135" t="s">
        <v>796</v>
      </c>
      <c r="FC135" t="s">
        <v>796</v>
      </c>
      <c r="FD135" t="s">
        <v>796</v>
      </c>
      <c r="FE135" t="s">
        <v>796</v>
      </c>
      <c r="FF135" t="s">
        <v>796</v>
      </c>
      <c r="FG135" t="s">
        <v>796</v>
      </c>
      <c r="FH135" t="s">
        <v>796</v>
      </c>
      <c r="FI135" t="s">
        <v>796</v>
      </c>
      <c r="FJ135" t="s">
        <v>796</v>
      </c>
      <c r="FK135" t="s">
        <v>796</v>
      </c>
      <c r="FL135" t="s">
        <v>796</v>
      </c>
      <c r="FM135" t="s">
        <v>796</v>
      </c>
      <c r="FN135" t="s">
        <v>796</v>
      </c>
      <c r="FO135" t="s">
        <v>796</v>
      </c>
      <c r="FP135" t="s">
        <v>796</v>
      </c>
      <c r="FQ135" t="s">
        <v>796</v>
      </c>
      <c r="FR135" t="s">
        <v>796</v>
      </c>
      <c r="FS135" t="s">
        <v>796</v>
      </c>
      <c r="FT135" t="s">
        <v>796</v>
      </c>
      <c r="FU135" t="s">
        <v>796</v>
      </c>
      <c r="FV135" t="s">
        <v>796</v>
      </c>
      <c r="FW135" t="s">
        <v>796</v>
      </c>
      <c r="FX135" t="s">
        <v>796</v>
      </c>
      <c r="FY135" t="s">
        <v>796</v>
      </c>
      <c r="FZ135" t="s">
        <v>796</v>
      </c>
      <c r="GA135" t="s">
        <v>796</v>
      </c>
      <c r="GB135" t="s">
        <v>796</v>
      </c>
      <c r="GC135" t="s">
        <v>796</v>
      </c>
      <c r="GD135" t="s">
        <v>796</v>
      </c>
      <c r="GE135" t="s">
        <v>796</v>
      </c>
      <c r="GF135" t="s">
        <v>796</v>
      </c>
      <c r="GG135" t="s">
        <v>796</v>
      </c>
      <c r="GH135" t="s">
        <v>796</v>
      </c>
      <c r="GI135" t="s">
        <v>796</v>
      </c>
      <c r="GJ135" t="s">
        <v>796</v>
      </c>
      <c r="GK135" t="s">
        <v>796</v>
      </c>
      <c r="GL135" t="s">
        <v>796</v>
      </c>
      <c r="GM135" t="s">
        <v>796</v>
      </c>
      <c r="GN135" t="s">
        <v>796</v>
      </c>
      <c r="GO135" t="s">
        <v>796</v>
      </c>
      <c r="GP135" t="s">
        <v>796</v>
      </c>
      <c r="GQ135" t="s">
        <v>796</v>
      </c>
      <c r="GR135" t="s">
        <v>796</v>
      </c>
      <c r="GS135" t="s">
        <v>796</v>
      </c>
      <c r="GT135" t="s">
        <v>796</v>
      </c>
      <c r="GU135" t="s">
        <v>796</v>
      </c>
      <c r="GV135" t="s">
        <v>796</v>
      </c>
      <c r="GW135" t="s">
        <v>796</v>
      </c>
      <c r="GX135" t="s">
        <v>796</v>
      </c>
      <c r="GY135" t="s">
        <v>796</v>
      </c>
      <c r="GZ135" t="s">
        <v>796</v>
      </c>
      <c r="HA135" t="s">
        <v>796</v>
      </c>
      <c r="HB135" t="s">
        <v>796</v>
      </c>
      <c r="HC135" t="s">
        <v>796</v>
      </c>
      <c r="HD135" t="s">
        <v>796</v>
      </c>
      <c r="HE135" t="s">
        <v>796</v>
      </c>
      <c r="HF135" t="s">
        <v>796</v>
      </c>
      <c r="HG135" t="s">
        <v>796</v>
      </c>
      <c r="HH135" t="s">
        <v>796</v>
      </c>
      <c r="HI135" t="s">
        <v>796</v>
      </c>
      <c r="HJ135" t="s">
        <v>796</v>
      </c>
      <c r="HK135" t="s">
        <v>796</v>
      </c>
      <c r="HL135" t="s">
        <v>796</v>
      </c>
      <c r="HM135" t="s">
        <v>796</v>
      </c>
      <c r="HN135" t="s">
        <v>796</v>
      </c>
      <c r="HO135" t="s">
        <v>796</v>
      </c>
      <c r="HP135" t="s">
        <v>796</v>
      </c>
      <c r="HQ135" t="s">
        <v>796</v>
      </c>
      <c r="HR135" t="s">
        <v>796</v>
      </c>
      <c r="HS135" t="s">
        <v>796</v>
      </c>
      <c r="HT135" t="s">
        <v>796</v>
      </c>
      <c r="HU135" t="s">
        <v>796</v>
      </c>
      <c r="HV135" t="s">
        <v>796</v>
      </c>
      <c r="HW135" t="s">
        <v>796</v>
      </c>
      <c r="HX135" t="s">
        <v>796</v>
      </c>
      <c r="HY135" t="s">
        <v>796</v>
      </c>
      <c r="HZ135" t="s">
        <v>796</v>
      </c>
      <c r="IA135" t="s">
        <v>796</v>
      </c>
      <c r="IB135" t="s">
        <v>796</v>
      </c>
      <c r="IC135" t="s">
        <v>796</v>
      </c>
      <c r="ID135" t="s">
        <v>796</v>
      </c>
      <c r="IE135" t="s">
        <v>796</v>
      </c>
      <c r="IF135" t="s">
        <v>796</v>
      </c>
      <c r="IG135" t="s">
        <v>796</v>
      </c>
      <c r="IH135" t="s">
        <v>796</v>
      </c>
      <c r="II135" t="s">
        <v>796</v>
      </c>
      <c r="IJ135" t="s">
        <v>796</v>
      </c>
      <c r="IK135" t="s">
        <v>796</v>
      </c>
      <c r="IL135" t="s">
        <v>796</v>
      </c>
      <c r="IM135" t="s">
        <v>796</v>
      </c>
      <c r="IN135" t="s">
        <v>796</v>
      </c>
      <c r="IO135" t="s">
        <v>796</v>
      </c>
      <c r="IP135" t="s">
        <v>796</v>
      </c>
      <c r="IQ135" t="s">
        <v>796</v>
      </c>
      <c r="IR135" t="s">
        <v>796</v>
      </c>
      <c r="IS135" t="s">
        <v>796</v>
      </c>
      <c r="IT135" t="s">
        <v>796</v>
      </c>
      <c r="IU135" t="s">
        <v>796</v>
      </c>
      <c r="IV135" t="s">
        <v>796</v>
      </c>
      <c r="IW135" t="s">
        <v>796</v>
      </c>
      <c r="IX135" t="s">
        <v>796</v>
      </c>
      <c r="IY135" t="s">
        <v>796</v>
      </c>
      <c r="IZ135" t="s">
        <v>796</v>
      </c>
      <c r="JA135" t="s">
        <v>796</v>
      </c>
      <c r="JB135" t="s">
        <v>796</v>
      </c>
      <c r="JC135" t="s">
        <v>796</v>
      </c>
      <c r="JD135" t="s">
        <v>796</v>
      </c>
      <c r="JE135" t="s">
        <v>796</v>
      </c>
      <c r="JF135" t="s">
        <v>796</v>
      </c>
      <c r="JG135" t="s">
        <v>796</v>
      </c>
      <c r="JH135" t="s">
        <v>796</v>
      </c>
      <c r="JI135" t="s">
        <v>796</v>
      </c>
      <c r="JJ135" t="s">
        <v>796</v>
      </c>
      <c r="JK135" t="s">
        <v>796</v>
      </c>
      <c r="JL135" t="s">
        <v>796</v>
      </c>
      <c r="JM135" t="s">
        <v>796</v>
      </c>
      <c r="JN135" t="s">
        <v>796</v>
      </c>
      <c r="JO135" t="s">
        <v>796</v>
      </c>
      <c r="JP135" t="s">
        <v>796</v>
      </c>
      <c r="JQ135" t="s">
        <v>796</v>
      </c>
      <c r="JR135" t="s">
        <v>796</v>
      </c>
      <c r="JS135" t="s">
        <v>796</v>
      </c>
      <c r="JT135" t="s">
        <v>796</v>
      </c>
      <c r="JU135" t="s">
        <v>796</v>
      </c>
      <c r="JV135" t="s">
        <v>796</v>
      </c>
      <c r="JW135" t="s">
        <v>796</v>
      </c>
      <c r="JX135" t="s">
        <v>796</v>
      </c>
      <c r="JY135" t="s">
        <v>796</v>
      </c>
      <c r="JZ135" t="s">
        <v>796</v>
      </c>
      <c r="KA135" t="s">
        <v>796</v>
      </c>
      <c r="KB135" t="s">
        <v>796</v>
      </c>
      <c r="KC135" t="s">
        <v>796</v>
      </c>
      <c r="KD135" t="s">
        <v>796</v>
      </c>
      <c r="KE135" t="s">
        <v>796</v>
      </c>
      <c r="KF135" t="s">
        <v>796</v>
      </c>
    </row>
    <row r="136" spans="1:292" x14ac:dyDescent="0.2">
      <c r="A136" t="s">
        <v>468</v>
      </c>
      <c r="B136" t="s">
        <v>61</v>
      </c>
      <c r="C136" t="s">
        <v>4</v>
      </c>
      <c r="D136" t="s">
        <v>19</v>
      </c>
      <c r="E136" s="30">
        <v>52</v>
      </c>
      <c r="F136" t="s">
        <v>20</v>
      </c>
      <c r="G136" t="s">
        <v>10</v>
      </c>
      <c r="H136" t="s">
        <v>56</v>
      </c>
      <c r="I136" t="s">
        <v>80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 t="s">
        <v>5</v>
      </c>
      <c r="S136" t="s">
        <v>4</v>
      </c>
      <c r="T136" t="s">
        <v>3</v>
      </c>
      <c r="U136" t="s">
        <v>4</v>
      </c>
      <c r="V136" t="s">
        <v>5</v>
      </c>
      <c r="W136" t="s">
        <v>26</v>
      </c>
      <c r="X136" t="s">
        <v>78</v>
      </c>
      <c r="Y136" t="s">
        <v>5</v>
      </c>
      <c r="Z136" t="s">
        <v>6</v>
      </c>
      <c r="AA136" t="s">
        <v>4</v>
      </c>
      <c r="AB136" t="s">
        <v>4</v>
      </c>
      <c r="AC136" t="s">
        <v>4</v>
      </c>
      <c r="AD136" t="s">
        <v>4</v>
      </c>
      <c r="AE136" t="s">
        <v>4</v>
      </c>
      <c r="AF136" t="s">
        <v>4</v>
      </c>
      <c r="AG136" t="s">
        <v>4</v>
      </c>
      <c r="AH136" t="s">
        <v>5</v>
      </c>
      <c r="AI136" t="s">
        <v>4</v>
      </c>
      <c r="AJ136" t="s">
        <v>4</v>
      </c>
      <c r="AK136" t="s">
        <v>4</v>
      </c>
      <c r="AL136" t="s">
        <v>5</v>
      </c>
      <c r="AM136" t="s">
        <v>4</v>
      </c>
      <c r="AN136" t="s">
        <v>4</v>
      </c>
      <c r="AO136" t="s">
        <v>4</v>
      </c>
      <c r="AP136" t="s">
        <v>4</v>
      </c>
      <c r="AQ136" t="s">
        <v>4</v>
      </c>
      <c r="AR136" t="s">
        <v>4</v>
      </c>
      <c r="AS136" t="s">
        <v>2</v>
      </c>
      <c r="AT136" t="s">
        <v>2</v>
      </c>
      <c r="AU136" t="s">
        <v>2</v>
      </c>
      <c r="AV136" t="s">
        <v>2</v>
      </c>
      <c r="AW136" t="s">
        <v>2</v>
      </c>
      <c r="AX136" t="s">
        <v>2</v>
      </c>
      <c r="AY136" t="s">
        <v>2</v>
      </c>
      <c r="AZ136" t="s">
        <v>2</v>
      </c>
      <c r="BA136" t="s">
        <v>2</v>
      </c>
      <c r="BB136" t="s">
        <v>2</v>
      </c>
      <c r="BC136" t="s">
        <v>2</v>
      </c>
      <c r="BD136" t="s">
        <v>2</v>
      </c>
      <c r="BE136" t="s">
        <v>2</v>
      </c>
      <c r="BF136" t="s">
        <v>2</v>
      </c>
      <c r="BG136" t="s">
        <v>2</v>
      </c>
      <c r="BH136" t="s">
        <v>2</v>
      </c>
      <c r="BI136" t="s">
        <v>2</v>
      </c>
      <c r="BJ136" t="s">
        <v>2</v>
      </c>
      <c r="BK136" t="s">
        <v>2</v>
      </c>
      <c r="BL136" t="s">
        <v>2</v>
      </c>
      <c r="BM136" t="s">
        <v>2</v>
      </c>
      <c r="BN136" t="s">
        <v>2</v>
      </c>
      <c r="BO136" t="s">
        <v>2</v>
      </c>
      <c r="BP136" t="s">
        <v>2</v>
      </c>
      <c r="BQ136" t="s">
        <v>2</v>
      </c>
      <c r="BR136" t="s">
        <v>2</v>
      </c>
      <c r="BS136" t="s">
        <v>2</v>
      </c>
      <c r="BT136" t="s">
        <v>2</v>
      </c>
      <c r="BU136" t="s">
        <v>2</v>
      </c>
      <c r="BV136" t="s">
        <v>2</v>
      </c>
      <c r="BW136" t="s">
        <v>2</v>
      </c>
      <c r="BX136" t="s">
        <v>2</v>
      </c>
      <c r="BY136" t="s">
        <v>2</v>
      </c>
      <c r="BZ136" t="s">
        <v>2</v>
      </c>
      <c r="CA136" t="s">
        <v>2</v>
      </c>
      <c r="CB136" t="s">
        <v>2</v>
      </c>
      <c r="CC136" t="s">
        <v>2</v>
      </c>
      <c r="CD136" t="s">
        <v>2</v>
      </c>
      <c r="CE136" t="s">
        <v>2</v>
      </c>
      <c r="CF136" t="s">
        <v>2</v>
      </c>
      <c r="CG136" t="s">
        <v>2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796</v>
      </c>
      <c r="CV136" t="s">
        <v>796</v>
      </c>
      <c r="CW136" t="s">
        <v>796</v>
      </c>
      <c r="CX136" t="s">
        <v>796</v>
      </c>
      <c r="CY136" t="s">
        <v>796</v>
      </c>
      <c r="CZ136" t="s">
        <v>796</v>
      </c>
      <c r="DA136" t="s">
        <v>796</v>
      </c>
      <c r="DB136" t="s">
        <v>796</v>
      </c>
      <c r="DC136" t="s">
        <v>796</v>
      </c>
      <c r="DD136" t="s">
        <v>796</v>
      </c>
      <c r="DE136" t="s">
        <v>796</v>
      </c>
      <c r="DF136" t="s">
        <v>796</v>
      </c>
      <c r="DG136" t="s">
        <v>796</v>
      </c>
      <c r="DH136" t="s">
        <v>796</v>
      </c>
      <c r="DI136" t="s">
        <v>796</v>
      </c>
      <c r="DJ136" t="s">
        <v>796</v>
      </c>
      <c r="DK136" t="s">
        <v>796</v>
      </c>
      <c r="DL136" t="s">
        <v>796</v>
      </c>
      <c r="DM136" t="s">
        <v>796</v>
      </c>
      <c r="DN136" t="s">
        <v>796</v>
      </c>
      <c r="DO136" t="s">
        <v>796</v>
      </c>
      <c r="DP136" t="s">
        <v>796</v>
      </c>
      <c r="DQ136" t="s">
        <v>796</v>
      </c>
      <c r="DR136" t="s">
        <v>796</v>
      </c>
      <c r="DS136" t="s">
        <v>796</v>
      </c>
      <c r="DT136" t="s">
        <v>796</v>
      </c>
      <c r="DU136" t="s">
        <v>796</v>
      </c>
      <c r="DV136" t="s">
        <v>796</v>
      </c>
      <c r="DW136" t="s">
        <v>796</v>
      </c>
      <c r="DX136" t="s">
        <v>796</v>
      </c>
      <c r="DY136" t="s">
        <v>796</v>
      </c>
      <c r="DZ136" t="s">
        <v>796</v>
      </c>
      <c r="EA136" t="s">
        <v>796</v>
      </c>
      <c r="EB136" t="s">
        <v>796</v>
      </c>
      <c r="EC136" t="s">
        <v>796</v>
      </c>
      <c r="ED136" t="s">
        <v>796</v>
      </c>
      <c r="EE136" t="s">
        <v>796</v>
      </c>
      <c r="EF136" t="s">
        <v>796</v>
      </c>
      <c r="EG136" t="s">
        <v>796</v>
      </c>
      <c r="EH136" t="s">
        <v>796</v>
      </c>
      <c r="EI136" t="s">
        <v>796</v>
      </c>
      <c r="EJ136" t="s">
        <v>796</v>
      </c>
      <c r="EK136" t="s">
        <v>796</v>
      </c>
      <c r="EL136" t="s">
        <v>796</v>
      </c>
      <c r="EM136" t="s">
        <v>796</v>
      </c>
      <c r="EN136" t="s">
        <v>796</v>
      </c>
      <c r="EO136" t="s">
        <v>796</v>
      </c>
      <c r="EP136" t="s">
        <v>796</v>
      </c>
      <c r="EQ136" t="s">
        <v>796</v>
      </c>
      <c r="ER136" t="s">
        <v>796</v>
      </c>
      <c r="ES136" t="s">
        <v>796</v>
      </c>
      <c r="ET136" t="s">
        <v>796</v>
      </c>
      <c r="EU136" t="s">
        <v>796</v>
      </c>
      <c r="EV136" t="s">
        <v>796</v>
      </c>
      <c r="EW136" t="s">
        <v>796</v>
      </c>
      <c r="EX136" t="s">
        <v>796</v>
      </c>
      <c r="EY136" t="s">
        <v>796</v>
      </c>
      <c r="EZ136" t="s">
        <v>796</v>
      </c>
      <c r="FA136" t="s">
        <v>796</v>
      </c>
      <c r="FB136" t="s">
        <v>796</v>
      </c>
      <c r="FC136" t="s">
        <v>796</v>
      </c>
      <c r="FD136" t="s">
        <v>796</v>
      </c>
      <c r="FE136" t="s">
        <v>796</v>
      </c>
      <c r="FF136" t="s">
        <v>796</v>
      </c>
      <c r="FG136" t="s">
        <v>796</v>
      </c>
      <c r="FH136" t="s">
        <v>796</v>
      </c>
      <c r="FI136" t="s">
        <v>796</v>
      </c>
      <c r="FJ136" t="s">
        <v>796</v>
      </c>
      <c r="FK136" t="s">
        <v>796</v>
      </c>
      <c r="FL136" t="s">
        <v>796</v>
      </c>
      <c r="FM136" t="s">
        <v>796</v>
      </c>
      <c r="FN136" t="s">
        <v>796</v>
      </c>
      <c r="FO136" t="s">
        <v>796</v>
      </c>
      <c r="FP136" t="s">
        <v>796</v>
      </c>
      <c r="FQ136" t="s">
        <v>796</v>
      </c>
      <c r="FR136" t="s">
        <v>796</v>
      </c>
      <c r="FS136" t="s">
        <v>796</v>
      </c>
      <c r="FT136" t="s">
        <v>796</v>
      </c>
      <c r="FU136" t="s">
        <v>796</v>
      </c>
      <c r="FV136" t="s">
        <v>796</v>
      </c>
      <c r="FW136" t="s">
        <v>796</v>
      </c>
      <c r="FX136" t="s">
        <v>796</v>
      </c>
      <c r="FY136" t="s">
        <v>796</v>
      </c>
      <c r="FZ136" t="s">
        <v>796</v>
      </c>
      <c r="GA136" t="s">
        <v>796</v>
      </c>
      <c r="GB136" t="s">
        <v>796</v>
      </c>
      <c r="GC136" t="s">
        <v>796</v>
      </c>
      <c r="GD136" t="s">
        <v>796</v>
      </c>
      <c r="GE136" t="s">
        <v>796</v>
      </c>
      <c r="GF136" t="s">
        <v>796</v>
      </c>
      <c r="GG136" t="s">
        <v>796</v>
      </c>
      <c r="GH136" t="s">
        <v>796</v>
      </c>
      <c r="GI136" t="s">
        <v>796</v>
      </c>
      <c r="GJ136" t="s">
        <v>796</v>
      </c>
      <c r="GK136" t="s">
        <v>796</v>
      </c>
      <c r="GL136" t="s">
        <v>796</v>
      </c>
      <c r="GM136" t="s">
        <v>796</v>
      </c>
      <c r="GN136" t="s">
        <v>796</v>
      </c>
      <c r="GO136" t="s">
        <v>796</v>
      </c>
      <c r="GP136" t="s">
        <v>796</v>
      </c>
      <c r="GQ136" t="s">
        <v>796</v>
      </c>
      <c r="GR136" t="s">
        <v>796</v>
      </c>
      <c r="GS136" t="s">
        <v>796</v>
      </c>
      <c r="GT136" t="s">
        <v>796</v>
      </c>
      <c r="GU136" t="s">
        <v>796</v>
      </c>
      <c r="GV136" t="s">
        <v>796</v>
      </c>
      <c r="GW136" t="s">
        <v>796</v>
      </c>
      <c r="GX136" t="s">
        <v>796</v>
      </c>
      <c r="GY136" t="s">
        <v>796</v>
      </c>
      <c r="GZ136" t="s">
        <v>796</v>
      </c>
      <c r="HA136" t="s">
        <v>796</v>
      </c>
      <c r="HB136" t="s">
        <v>796</v>
      </c>
      <c r="HC136" t="s">
        <v>796</v>
      </c>
      <c r="HD136" t="s">
        <v>796</v>
      </c>
      <c r="HE136" t="s">
        <v>796</v>
      </c>
      <c r="HF136" t="s">
        <v>796</v>
      </c>
      <c r="HG136" t="s">
        <v>796</v>
      </c>
      <c r="HH136" t="s">
        <v>796</v>
      </c>
      <c r="HI136" t="s">
        <v>796</v>
      </c>
      <c r="HJ136" t="s">
        <v>796</v>
      </c>
      <c r="HK136" t="s">
        <v>796</v>
      </c>
      <c r="HL136" t="s">
        <v>796</v>
      </c>
      <c r="HM136" t="s">
        <v>796</v>
      </c>
      <c r="HN136" t="s">
        <v>796</v>
      </c>
      <c r="HO136" t="s">
        <v>796</v>
      </c>
      <c r="HP136" t="s">
        <v>796</v>
      </c>
      <c r="HQ136" t="s">
        <v>796</v>
      </c>
      <c r="HR136" t="s">
        <v>796</v>
      </c>
      <c r="HS136" t="s">
        <v>796</v>
      </c>
      <c r="HT136" t="s">
        <v>796</v>
      </c>
      <c r="HU136" t="s">
        <v>796</v>
      </c>
      <c r="HV136" t="s">
        <v>796</v>
      </c>
      <c r="HW136" t="s">
        <v>796</v>
      </c>
      <c r="HX136" t="s">
        <v>796</v>
      </c>
      <c r="HY136" t="s">
        <v>796</v>
      </c>
      <c r="HZ136" t="s">
        <v>796</v>
      </c>
      <c r="IA136" t="s">
        <v>796</v>
      </c>
      <c r="IB136" t="s">
        <v>796</v>
      </c>
      <c r="IC136" t="s">
        <v>796</v>
      </c>
      <c r="ID136" t="s">
        <v>796</v>
      </c>
      <c r="IE136" t="s">
        <v>796</v>
      </c>
      <c r="IF136" t="s">
        <v>796</v>
      </c>
      <c r="IG136" t="s">
        <v>796</v>
      </c>
      <c r="IH136" t="s">
        <v>796</v>
      </c>
      <c r="II136" t="s">
        <v>796</v>
      </c>
      <c r="IJ136" t="s">
        <v>796</v>
      </c>
      <c r="IK136" t="s">
        <v>796</v>
      </c>
      <c r="IL136" t="s">
        <v>796</v>
      </c>
      <c r="IM136" t="s">
        <v>796</v>
      </c>
      <c r="IN136" t="s">
        <v>796</v>
      </c>
      <c r="IO136" t="s">
        <v>796</v>
      </c>
      <c r="IP136" t="s">
        <v>796</v>
      </c>
      <c r="IQ136" t="s">
        <v>796</v>
      </c>
      <c r="IR136" t="s">
        <v>796</v>
      </c>
      <c r="IS136" t="s">
        <v>796</v>
      </c>
      <c r="IT136" t="s">
        <v>796</v>
      </c>
      <c r="IU136" t="s">
        <v>796</v>
      </c>
      <c r="IV136" t="s">
        <v>796</v>
      </c>
      <c r="IW136" t="s">
        <v>796</v>
      </c>
      <c r="IX136" t="s">
        <v>796</v>
      </c>
      <c r="IY136" t="s">
        <v>796</v>
      </c>
      <c r="IZ136" t="s">
        <v>796</v>
      </c>
      <c r="JA136" t="s">
        <v>796</v>
      </c>
      <c r="JB136" t="s">
        <v>796</v>
      </c>
      <c r="JC136" t="s">
        <v>796</v>
      </c>
      <c r="JD136" t="s">
        <v>796</v>
      </c>
      <c r="JE136" t="s">
        <v>796</v>
      </c>
      <c r="JF136" t="s">
        <v>796</v>
      </c>
      <c r="JG136" t="s">
        <v>796</v>
      </c>
      <c r="JH136" t="s">
        <v>796</v>
      </c>
      <c r="JI136" t="s">
        <v>796</v>
      </c>
      <c r="JJ136" t="s">
        <v>796</v>
      </c>
      <c r="JK136" t="s">
        <v>796</v>
      </c>
      <c r="JL136" t="s">
        <v>796</v>
      </c>
      <c r="JM136" t="s">
        <v>796</v>
      </c>
      <c r="JN136" t="s">
        <v>796</v>
      </c>
      <c r="JO136" t="s">
        <v>796</v>
      </c>
      <c r="JP136" t="s">
        <v>796</v>
      </c>
      <c r="JQ136" t="s">
        <v>796</v>
      </c>
      <c r="JR136" t="s">
        <v>796</v>
      </c>
      <c r="JS136" t="s">
        <v>796</v>
      </c>
      <c r="JT136" t="s">
        <v>796</v>
      </c>
      <c r="JU136" t="s">
        <v>796</v>
      </c>
      <c r="JV136" t="s">
        <v>796</v>
      </c>
      <c r="JW136" t="s">
        <v>796</v>
      </c>
      <c r="JX136" t="s">
        <v>796</v>
      </c>
      <c r="JY136" t="s">
        <v>796</v>
      </c>
      <c r="JZ136" t="s">
        <v>796</v>
      </c>
      <c r="KA136" t="s">
        <v>796</v>
      </c>
      <c r="KB136" t="s">
        <v>796</v>
      </c>
      <c r="KC136" t="s">
        <v>796</v>
      </c>
      <c r="KD136" t="s">
        <v>796</v>
      </c>
      <c r="KE136" t="s">
        <v>796</v>
      </c>
      <c r="KF136" t="s">
        <v>796</v>
      </c>
    </row>
    <row r="137" spans="1:292" x14ac:dyDescent="0.2">
      <c r="A137" t="s">
        <v>469</v>
      </c>
      <c r="B137" t="s">
        <v>61</v>
      </c>
      <c r="C137" t="s">
        <v>4</v>
      </c>
      <c r="D137" t="s">
        <v>19</v>
      </c>
      <c r="E137" s="30">
        <v>35</v>
      </c>
      <c r="F137" t="s">
        <v>20</v>
      </c>
      <c r="G137" t="s">
        <v>10</v>
      </c>
      <c r="H137" t="s">
        <v>56</v>
      </c>
      <c r="I137" t="s">
        <v>33</v>
      </c>
      <c r="J137" t="s">
        <v>4</v>
      </c>
      <c r="K137" t="s">
        <v>5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3</v>
      </c>
      <c r="U137" t="s">
        <v>4</v>
      </c>
      <c r="V137" t="s">
        <v>5</v>
      </c>
      <c r="W137" t="s">
        <v>77</v>
      </c>
      <c r="X137" t="s">
        <v>54</v>
      </c>
      <c r="Y137" t="s">
        <v>5</v>
      </c>
      <c r="Z137" t="s">
        <v>32</v>
      </c>
      <c r="AA137" t="s">
        <v>4</v>
      </c>
      <c r="AB137" t="s">
        <v>4</v>
      </c>
      <c r="AC137" t="s">
        <v>4</v>
      </c>
      <c r="AD137" t="s">
        <v>4</v>
      </c>
      <c r="AE137" t="s">
        <v>4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5</v>
      </c>
      <c r="AM137" t="s">
        <v>4</v>
      </c>
      <c r="AN137" t="s">
        <v>4</v>
      </c>
      <c r="AO137" t="s">
        <v>4</v>
      </c>
      <c r="AP137" t="s">
        <v>4</v>
      </c>
      <c r="AQ137" t="s">
        <v>4</v>
      </c>
      <c r="AR137" t="s">
        <v>4</v>
      </c>
      <c r="AS137" t="s">
        <v>2</v>
      </c>
      <c r="AT137" t="s">
        <v>2</v>
      </c>
      <c r="AU137" t="s">
        <v>2</v>
      </c>
      <c r="AV137" t="s">
        <v>5</v>
      </c>
      <c r="AW137" t="s">
        <v>4</v>
      </c>
      <c r="AX137" t="s">
        <v>4</v>
      </c>
      <c r="AY137" t="s">
        <v>5</v>
      </c>
      <c r="AZ137" t="s">
        <v>4</v>
      </c>
      <c r="BA137" t="s">
        <v>4</v>
      </c>
      <c r="BB137" t="s">
        <v>5</v>
      </c>
      <c r="BC137" t="s">
        <v>4</v>
      </c>
      <c r="BD137" t="s">
        <v>4</v>
      </c>
      <c r="BE137" t="s">
        <v>4</v>
      </c>
      <c r="BF137" t="s">
        <v>4</v>
      </c>
      <c r="BG137" t="s">
        <v>4</v>
      </c>
      <c r="BH137" t="s">
        <v>4</v>
      </c>
      <c r="BI137" t="s">
        <v>4</v>
      </c>
      <c r="BJ137" t="s">
        <v>4</v>
      </c>
      <c r="BK137" t="s">
        <v>2</v>
      </c>
      <c r="BL137" t="s">
        <v>2</v>
      </c>
      <c r="BM137" t="s">
        <v>2</v>
      </c>
      <c r="BN137" t="s">
        <v>2</v>
      </c>
      <c r="BO137" t="s">
        <v>2</v>
      </c>
      <c r="BP137" t="s">
        <v>2</v>
      </c>
      <c r="BQ137" t="s">
        <v>2</v>
      </c>
      <c r="BR137" t="s">
        <v>2</v>
      </c>
      <c r="BS137" t="s">
        <v>2</v>
      </c>
      <c r="BT137" t="s">
        <v>2</v>
      </c>
      <c r="BU137" t="s">
        <v>2</v>
      </c>
      <c r="BV137" t="s">
        <v>2</v>
      </c>
      <c r="BW137" t="s">
        <v>2</v>
      </c>
      <c r="BX137" t="s">
        <v>2</v>
      </c>
      <c r="BY137" t="s">
        <v>2</v>
      </c>
      <c r="BZ137" t="s">
        <v>2</v>
      </c>
      <c r="CA137" t="s">
        <v>2</v>
      </c>
      <c r="CB137" t="s">
        <v>2</v>
      </c>
      <c r="CC137" t="s">
        <v>2</v>
      </c>
      <c r="CD137" t="s">
        <v>2</v>
      </c>
      <c r="CE137" t="s">
        <v>2</v>
      </c>
      <c r="CF137" t="s">
        <v>2</v>
      </c>
      <c r="CG137" t="s">
        <v>2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796</v>
      </c>
      <c r="CV137" t="s">
        <v>796</v>
      </c>
      <c r="CW137" t="s">
        <v>796</v>
      </c>
      <c r="CX137" t="s">
        <v>796</v>
      </c>
      <c r="CY137" t="s">
        <v>796</v>
      </c>
      <c r="CZ137" t="s">
        <v>796</v>
      </c>
      <c r="DA137" t="s">
        <v>796</v>
      </c>
      <c r="DB137" t="s">
        <v>796</v>
      </c>
      <c r="DC137" t="s">
        <v>796</v>
      </c>
      <c r="DD137" t="s">
        <v>796</v>
      </c>
      <c r="DE137" t="s">
        <v>796</v>
      </c>
      <c r="DF137" t="s">
        <v>796</v>
      </c>
      <c r="DG137" t="s">
        <v>796</v>
      </c>
      <c r="DH137" t="s">
        <v>796</v>
      </c>
      <c r="DI137" t="s">
        <v>796</v>
      </c>
      <c r="DJ137" t="s">
        <v>796</v>
      </c>
      <c r="DK137" t="s">
        <v>796</v>
      </c>
      <c r="DL137" t="s">
        <v>796</v>
      </c>
      <c r="DM137" t="s">
        <v>796</v>
      </c>
      <c r="DN137" t="s">
        <v>796</v>
      </c>
      <c r="DO137" t="s">
        <v>796</v>
      </c>
      <c r="DP137" t="s">
        <v>796</v>
      </c>
      <c r="DQ137" t="s">
        <v>796</v>
      </c>
      <c r="DR137" t="s">
        <v>796</v>
      </c>
      <c r="DS137" t="s">
        <v>796</v>
      </c>
      <c r="DT137" t="s">
        <v>796</v>
      </c>
      <c r="DU137" t="s">
        <v>796</v>
      </c>
      <c r="DV137" t="s">
        <v>796</v>
      </c>
      <c r="DW137" t="s">
        <v>796</v>
      </c>
      <c r="DX137" t="s">
        <v>796</v>
      </c>
      <c r="DY137" t="s">
        <v>796</v>
      </c>
      <c r="DZ137" t="s">
        <v>796</v>
      </c>
      <c r="EA137" t="s">
        <v>796</v>
      </c>
      <c r="EB137" t="s">
        <v>796</v>
      </c>
      <c r="EC137" t="s">
        <v>796</v>
      </c>
      <c r="ED137" t="s">
        <v>796</v>
      </c>
      <c r="EE137" t="s">
        <v>796</v>
      </c>
      <c r="EF137" t="s">
        <v>796</v>
      </c>
      <c r="EG137" t="s">
        <v>796</v>
      </c>
      <c r="EH137" t="s">
        <v>796</v>
      </c>
      <c r="EI137" t="s">
        <v>796</v>
      </c>
      <c r="EJ137" t="s">
        <v>796</v>
      </c>
      <c r="EK137" t="s">
        <v>796</v>
      </c>
      <c r="EL137" t="s">
        <v>796</v>
      </c>
      <c r="EM137" t="s">
        <v>796</v>
      </c>
      <c r="EN137" t="s">
        <v>796</v>
      </c>
      <c r="EO137" t="s">
        <v>796</v>
      </c>
      <c r="EP137" t="s">
        <v>796</v>
      </c>
      <c r="EQ137" t="s">
        <v>796</v>
      </c>
      <c r="ER137" t="s">
        <v>796</v>
      </c>
      <c r="ES137" t="s">
        <v>796</v>
      </c>
      <c r="ET137" t="s">
        <v>796</v>
      </c>
      <c r="EU137" t="s">
        <v>796</v>
      </c>
      <c r="EV137" t="s">
        <v>796</v>
      </c>
      <c r="EW137" t="s">
        <v>796</v>
      </c>
      <c r="EX137" t="s">
        <v>796</v>
      </c>
      <c r="EY137" t="s">
        <v>796</v>
      </c>
      <c r="EZ137" t="s">
        <v>796</v>
      </c>
      <c r="FA137" t="s">
        <v>796</v>
      </c>
      <c r="FB137" t="s">
        <v>796</v>
      </c>
      <c r="FC137" t="s">
        <v>796</v>
      </c>
      <c r="FD137" t="s">
        <v>796</v>
      </c>
      <c r="FE137" t="s">
        <v>796</v>
      </c>
      <c r="FF137" t="s">
        <v>796</v>
      </c>
      <c r="FG137" t="s">
        <v>796</v>
      </c>
      <c r="FH137" t="s">
        <v>796</v>
      </c>
      <c r="FI137" t="s">
        <v>796</v>
      </c>
      <c r="FJ137" t="s">
        <v>796</v>
      </c>
      <c r="FK137" t="s">
        <v>796</v>
      </c>
      <c r="FL137" t="s">
        <v>796</v>
      </c>
      <c r="FM137" t="s">
        <v>796</v>
      </c>
      <c r="FN137" t="s">
        <v>796</v>
      </c>
      <c r="FO137" t="s">
        <v>796</v>
      </c>
      <c r="FP137" t="s">
        <v>796</v>
      </c>
      <c r="FQ137" t="s">
        <v>796</v>
      </c>
      <c r="FR137" t="s">
        <v>796</v>
      </c>
      <c r="FS137" t="s">
        <v>796</v>
      </c>
      <c r="FT137" t="s">
        <v>796</v>
      </c>
      <c r="FU137" t="s">
        <v>796</v>
      </c>
      <c r="FV137" t="s">
        <v>796</v>
      </c>
      <c r="FW137" t="s">
        <v>796</v>
      </c>
      <c r="FX137" t="s">
        <v>796</v>
      </c>
      <c r="FY137" t="s">
        <v>796</v>
      </c>
      <c r="FZ137" t="s">
        <v>796</v>
      </c>
      <c r="GA137" t="s">
        <v>796</v>
      </c>
      <c r="GB137" t="s">
        <v>796</v>
      </c>
      <c r="GC137" t="s">
        <v>796</v>
      </c>
      <c r="GD137" t="s">
        <v>796</v>
      </c>
      <c r="GE137" t="s">
        <v>796</v>
      </c>
      <c r="GF137" t="s">
        <v>796</v>
      </c>
      <c r="GG137" t="s">
        <v>796</v>
      </c>
      <c r="GH137" t="s">
        <v>796</v>
      </c>
      <c r="GI137" t="s">
        <v>796</v>
      </c>
      <c r="GJ137" t="s">
        <v>796</v>
      </c>
      <c r="GK137" t="s">
        <v>796</v>
      </c>
      <c r="GL137" t="s">
        <v>796</v>
      </c>
      <c r="GM137" t="s">
        <v>796</v>
      </c>
      <c r="GN137" t="s">
        <v>796</v>
      </c>
      <c r="GO137" t="s">
        <v>796</v>
      </c>
      <c r="GP137" t="s">
        <v>796</v>
      </c>
      <c r="GQ137" t="s">
        <v>796</v>
      </c>
      <c r="GR137" t="s">
        <v>796</v>
      </c>
      <c r="GS137" t="s">
        <v>796</v>
      </c>
      <c r="GT137" t="s">
        <v>796</v>
      </c>
      <c r="GU137" t="s">
        <v>796</v>
      </c>
      <c r="GV137" t="s">
        <v>796</v>
      </c>
      <c r="GW137" t="s">
        <v>796</v>
      </c>
      <c r="GX137" t="s">
        <v>796</v>
      </c>
      <c r="GY137" t="s">
        <v>796</v>
      </c>
      <c r="GZ137" t="s">
        <v>796</v>
      </c>
      <c r="HA137" t="s">
        <v>796</v>
      </c>
      <c r="HB137" t="s">
        <v>796</v>
      </c>
      <c r="HC137" t="s">
        <v>796</v>
      </c>
      <c r="HD137" t="s">
        <v>796</v>
      </c>
      <c r="HE137" t="s">
        <v>796</v>
      </c>
      <c r="HF137" t="s">
        <v>796</v>
      </c>
      <c r="HG137" t="s">
        <v>796</v>
      </c>
      <c r="HH137" t="s">
        <v>796</v>
      </c>
      <c r="HI137" t="s">
        <v>796</v>
      </c>
      <c r="HJ137" t="s">
        <v>796</v>
      </c>
      <c r="HK137" t="s">
        <v>796</v>
      </c>
      <c r="HL137" t="s">
        <v>796</v>
      </c>
      <c r="HM137" t="s">
        <v>796</v>
      </c>
      <c r="HN137" t="s">
        <v>796</v>
      </c>
      <c r="HO137" t="s">
        <v>796</v>
      </c>
      <c r="HP137" t="s">
        <v>796</v>
      </c>
      <c r="HQ137" t="s">
        <v>796</v>
      </c>
      <c r="HR137" t="s">
        <v>796</v>
      </c>
      <c r="HS137" t="s">
        <v>796</v>
      </c>
      <c r="HT137" t="s">
        <v>796</v>
      </c>
      <c r="HU137" t="s">
        <v>796</v>
      </c>
      <c r="HV137" t="s">
        <v>796</v>
      </c>
      <c r="HW137" t="s">
        <v>796</v>
      </c>
      <c r="HX137" t="s">
        <v>796</v>
      </c>
      <c r="HY137" t="s">
        <v>796</v>
      </c>
      <c r="HZ137" t="s">
        <v>796</v>
      </c>
      <c r="IA137" t="s">
        <v>796</v>
      </c>
      <c r="IB137" t="s">
        <v>796</v>
      </c>
      <c r="IC137" t="s">
        <v>796</v>
      </c>
      <c r="ID137" t="s">
        <v>796</v>
      </c>
      <c r="IE137" t="s">
        <v>796</v>
      </c>
      <c r="IF137" t="s">
        <v>796</v>
      </c>
      <c r="IG137" t="s">
        <v>796</v>
      </c>
      <c r="IH137" t="s">
        <v>796</v>
      </c>
      <c r="II137" t="s">
        <v>796</v>
      </c>
      <c r="IJ137" t="s">
        <v>796</v>
      </c>
      <c r="IK137" t="s">
        <v>796</v>
      </c>
      <c r="IL137" t="s">
        <v>796</v>
      </c>
      <c r="IM137" t="s">
        <v>796</v>
      </c>
      <c r="IN137" t="s">
        <v>796</v>
      </c>
      <c r="IO137" t="s">
        <v>796</v>
      </c>
      <c r="IP137" t="s">
        <v>796</v>
      </c>
      <c r="IQ137" t="s">
        <v>796</v>
      </c>
      <c r="IR137" t="s">
        <v>796</v>
      </c>
      <c r="IS137" t="s">
        <v>796</v>
      </c>
      <c r="IT137" t="s">
        <v>796</v>
      </c>
      <c r="IU137" t="s">
        <v>796</v>
      </c>
      <c r="IV137" t="s">
        <v>796</v>
      </c>
      <c r="IW137" t="s">
        <v>796</v>
      </c>
      <c r="IX137" t="s">
        <v>796</v>
      </c>
      <c r="IY137" t="s">
        <v>796</v>
      </c>
      <c r="IZ137" t="s">
        <v>796</v>
      </c>
      <c r="JA137" t="s">
        <v>796</v>
      </c>
      <c r="JB137" t="s">
        <v>796</v>
      </c>
      <c r="JC137" t="s">
        <v>796</v>
      </c>
      <c r="JD137" t="s">
        <v>796</v>
      </c>
      <c r="JE137" t="s">
        <v>796</v>
      </c>
      <c r="JF137" t="s">
        <v>796</v>
      </c>
      <c r="JG137" t="s">
        <v>796</v>
      </c>
      <c r="JH137" t="s">
        <v>796</v>
      </c>
      <c r="JI137" t="s">
        <v>796</v>
      </c>
      <c r="JJ137" t="s">
        <v>796</v>
      </c>
      <c r="JK137" t="s">
        <v>796</v>
      </c>
      <c r="JL137" t="s">
        <v>796</v>
      </c>
      <c r="JM137" t="s">
        <v>796</v>
      </c>
      <c r="JN137" t="s">
        <v>796</v>
      </c>
      <c r="JO137" t="s">
        <v>796</v>
      </c>
      <c r="JP137" t="s">
        <v>796</v>
      </c>
      <c r="JQ137" t="s">
        <v>796</v>
      </c>
      <c r="JR137" t="s">
        <v>796</v>
      </c>
      <c r="JS137" t="s">
        <v>796</v>
      </c>
      <c r="JT137" t="s">
        <v>796</v>
      </c>
      <c r="JU137" t="s">
        <v>796</v>
      </c>
      <c r="JV137" t="s">
        <v>796</v>
      </c>
      <c r="JW137" t="s">
        <v>796</v>
      </c>
      <c r="JX137" t="s">
        <v>796</v>
      </c>
      <c r="JY137" t="s">
        <v>796</v>
      </c>
      <c r="JZ137" t="s">
        <v>796</v>
      </c>
      <c r="KA137" t="s">
        <v>796</v>
      </c>
      <c r="KB137" t="s">
        <v>796</v>
      </c>
      <c r="KC137" t="s">
        <v>796</v>
      </c>
      <c r="KD137" t="s">
        <v>796</v>
      </c>
      <c r="KE137" t="s">
        <v>796</v>
      </c>
      <c r="KF137" t="s">
        <v>796</v>
      </c>
    </row>
    <row r="138" spans="1:292" x14ac:dyDescent="0.2">
      <c r="A138" t="s">
        <v>470</v>
      </c>
      <c r="B138" t="s">
        <v>61</v>
      </c>
      <c r="C138" t="s">
        <v>4</v>
      </c>
      <c r="D138" t="s">
        <v>19</v>
      </c>
      <c r="E138" s="30">
        <v>39</v>
      </c>
      <c r="F138" t="s">
        <v>20</v>
      </c>
      <c r="G138" t="s">
        <v>10</v>
      </c>
      <c r="H138" t="s">
        <v>22</v>
      </c>
      <c r="I138" t="s">
        <v>65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5</v>
      </c>
      <c r="Q138" t="s">
        <v>4</v>
      </c>
      <c r="R138" t="s">
        <v>4</v>
      </c>
      <c r="S138" t="s">
        <v>4</v>
      </c>
      <c r="T138" t="s">
        <v>3</v>
      </c>
      <c r="U138" t="s">
        <v>4</v>
      </c>
      <c r="V138" t="s">
        <v>5</v>
      </c>
      <c r="W138" t="s">
        <v>17</v>
      </c>
      <c r="X138" t="s">
        <v>2</v>
      </c>
      <c r="Y138" t="s">
        <v>5</v>
      </c>
      <c r="Z138" t="s">
        <v>18</v>
      </c>
      <c r="AA138" t="s">
        <v>4</v>
      </c>
      <c r="AB138" t="s">
        <v>4</v>
      </c>
      <c r="AC138" t="s">
        <v>4</v>
      </c>
      <c r="AD138" t="s">
        <v>4</v>
      </c>
      <c r="AE138" t="s">
        <v>4</v>
      </c>
      <c r="AF138" t="s">
        <v>4</v>
      </c>
      <c r="AG138" t="s">
        <v>4</v>
      </c>
      <c r="AH138" t="s">
        <v>5</v>
      </c>
      <c r="AI138" t="s">
        <v>4</v>
      </c>
      <c r="AJ138" t="s">
        <v>4</v>
      </c>
      <c r="AK138" t="s">
        <v>4</v>
      </c>
      <c r="AL138" t="s">
        <v>4</v>
      </c>
      <c r="AM138" t="s">
        <v>4</v>
      </c>
      <c r="AN138" t="s">
        <v>4</v>
      </c>
      <c r="AO138" t="s">
        <v>4</v>
      </c>
      <c r="AP138" t="s">
        <v>4</v>
      </c>
      <c r="AQ138" t="s">
        <v>4</v>
      </c>
      <c r="AR138" t="s">
        <v>4</v>
      </c>
      <c r="AS138" t="s">
        <v>2</v>
      </c>
      <c r="AT138" t="s">
        <v>2</v>
      </c>
      <c r="AU138" t="s">
        <v>2</v>
      </c>
      <c r="AV138" t="s">
        <v>2</v>
      </c>
      <c r="AW138" t="s">
        <v>2</v>
      </c>
      <c r="AX138" t="s">
        <v>2</v>
      </c>
      <c r="AY138" t="s">
        <v>2</v>
      </c>
      <c r="AZ138" t="s">
        <v>2</v>
      </c>
      <c r="BA138" t="s">
        <v>2</v>
      </c>
      <c r="BB138" t="s">
        <v>2</v>
      </c>
      <c r="BC138" t="s">
        <v>2</v>
      </c>
      <c r="BD138" t="s">
        <v>2</v>
      </c>
      <c r="BE138" t="s">
        <v>2</v>
      </c>
      <c r="BF138" t="s">
        <v>2</v>
      </c>
      <c r="BG138" t="s">
        <v>2</v>
      </c>
      <c r="BH138" t="s">
        <v>2</v>
      </c>
      <c r="BI138" t="s">
        <v>2</v>
      </c>
      <c r="BJ138" t="s">
        <v>2</v>
      </c>
      <c r="BK138" t="s">
        <v>5</v>
      </c>
      <c r="BL138" t="s">
        <v>5</v>
      </c>
      <c r="BM138" t="s">
        <v>4</v>
      </c>
      <c r="BN138" t="s">
        <v>4</v>
      </c>
      <c r="BO138" t="s">
        <v>4</v>
      </c>
      <c r="BP138" t="s">
        <v>2</v>
      </c>
      <c r="BQ138" t="s">
        <v>2</v>
      </c>
      <c r="BR138" t="s">
        <v>2</v>
      </c>
      <c r="BS138" t="s">
        <v>2</v>
      </c>
      <c r="BT138" t="s">
        <v>2</v>
      </c>
      <c r="BU138" t="s">
        <v>2</v>
      </c>
      <c r="BV138" t="s">
        <v>2</v>
      </c>
      <c r="BW138" t="s">
        <v>2</v>
      </c>
      <c r="BX138" t="s">
        <v>2</v>
      </c>
      <c r="BY138" t="s">
        <v>2</v>
      </c>
      <c r="BZ138" t="s">
        <v>2</v>
      </c>
      <c r="CA138" t="s">
        <v>2</v>
      </c>
      <c r="CB138" t="s">
        <v>2</v>
      </c>
      <c r="CC138" t="s">
        <v>2</v>
      </c>
      <c r="CD138" t="s">
        <v>2</v>
      </c>
      <c r="CE138" t="s">
        <v>2</v>
      </c>
      <c r="CF138" t="s">
        <v>2</v>
      </c>
      <c r="CG138" t="s">
        <v>2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61</v>
      </c>
      <c r="CV138" t="s">
        <v>4</v>
      </c>
      <c r="CW138" s="30">
        <v>41</v>
      </c>
      <c r="CX138" t="s">
        <v>20</v>
      </c>
      <c r="CY138" t="s">
        <v>4</v>
      </c>
      <c r="CZ138" t="s">
        <v>4</v>
      </c>
      <c r="DA138" t="s">
        <v>4</v>
      </c>
      <c r="DB138" t="s">
        <v>4</v>
      </c>
      <c r="DC138" t="s">
        <v>4</v>
      </c>
      <c r="DD138" t="s">
        <v>4</v>
      </c>
      <c r="DE138" t="s">
        <v>5</v>
      </c>
      <c r="DF138" t="s">
        <v>4</v>
      </c>
      <c r="DG138" t="s">
        <v>4</v>
      </c>
      <c r="DH138" t="s">
        <v>4</v>
      </c>
      <c r="DI138" t="s">
        <v>3</v>
      </c>
      <c r="DJ138" t="s">
        <v>4</v>
      </c>
      <c r="DK138" t="s">
        <v>4</v>
      </c>
      <c r="DL138" t="s">
        <v>17</v>
      </c>
      <c r="DM138" t="s">
        <v>2</v>
      </c>
      <c r="DN138" t="s">
        <v>5</v>
      </c>
      <c r="DO138" t="s">
        <v>18</v>
      </c>
      <c r="DP138" t="s">
        <v>4</v>
      </c>
      <c r="DQ138" t="s">
        <v>4</v>
      </c>
      <c r="DR138" t="s">
        <v>4</v>
      </c>
      <c r="DS138" t="s">
        <v>4</v>
      </c>
      <c r="DT138" t="s">
        <v>4</v>
      </c>
      <c r="DU138" t="s">
        <v>4</v>
      </c>
      <c r="DV138" t="s">
        <v>5</v>
      </c>
      <c r="DW138" t="s">
        <v>5</v>
      </c>
      <c r="DX138" t="s">
        <v>4</v>
      </c>
      <c r="DY138" t="s">
        <v>4</v>
      </c>
      <c r="DZ138" t="s">
        <v>4</v>
      </c>
      <c r="EA138" t="s">
        <v>4</v>
      </c>
      <c r="EB138" t="s">
        <v>4</v>
      </c>
      <c r="EC138" t="s">
        <v>5</v>
      </c>
      <c r="ED138" t="s">
        <v>4</v>
      </c>
      <c r="EE138" t="s">
        <v>4</v>
      </c>
      <c r="EF138" t="s">
        <v>4</v>
      </c>
      <c r="EG138" t="s">
        <v>5</v>
      </c>
      <c r="EH138" t="s">
        <v>2</v>
      </c>
      <c r="EI138" t="s">
        <v>2</v>
      </c>
      <c r="EJ138" t="s">
        <v>2</v>
      </c>
      <c r="EK138" t="s">
        <v>2</v>
      </c>
      <c r="EL138" t="s">
        <v>2</v>
      </c>
      <c r="EM138" t="s">
        <v>2</v>
      </c>
      <c r="EN138" t="s">
        <v>2</v>
      </c>
      <c r="EO138" t="s">
        <v>2</v>
      </c>
      <c r="EP138" t="s">
        <v>2</v>
      </c>
      <c r="EQ138" t="s">
        <v>2</v>
      </c>
      <c r="ER138" t="s">
        <v>2</v>
      </c>
      <c r="ES138" t="s">
        <v>2</v>
      </c>
      <c r="ET138" t="s">
        <v>2</v>
      </c>
      <c r="EU138" t="s">
        <v>2</v>
      </c>
      <c r="EV138" t="s">
        <v>2</v>
      </c>
      <c r="EW138" t="s">
        <v>2</v>
      </c>
      <c r="EX138" t="s">
        <v>2</v>
      </c>
      <c r="EY138" t="s">
        <v>2</v>
      </c>
      <c r="EZ138" t="s">
        <v>5</v>
      </c>
      <c r="FA138" t="s">
        <v>5</v>
      </c>
      <c r="FB138" t="s">
        <v>4</v>
      </c>
      <c r="FC138" t="s">
        <v>4</v>
      </c>
      <c r="FD138" t="s">
        <v>4</v>
      </c>
      <c r="FE138" t="s">
        <v>2</v>
      </c>
      <c r="FF138" t="s">
        <v>2</v>
      </c>
      <c r="FG138" t="s">
        <v>2</v>
      </c>
      <c r="FH138" t="s">
        <v>2</v>
      </c>
      <c r="FI138" t="s">
        <v>2</v>
      </c>
      <c r="FJ138" t="s">
        <v>2</v>
      </c>
      <c r="FK138" t="s">
        <v>2</v>
      </c>
      <c r="FL138" t="s">
        <v>2</v>
      </c>
      <c r="FM138" t="s">
        <v>2</v>
      </c>
      <c r="FN138" t="s">
        <v>2</v>
      </c>
      <c r="FO138" t="s">
        <v>2</v>
      </c>
      <c r="FP138" t="s">
        <v>2</v>
      </c>
      <c r="FQ138" t="s">
        <v>2</v>
      </c>
      <c r="FR138" t="s">
        <v>2</v>
      </c>
      <c r="FS138" t="s">
        <v>2</v>
      </c>
      <c r="FT138" t="s">
        <v>2</v>
      </c>
      <c r="FU138" t="s">
        <v>2</v>
      </c>
      <c r="FV138" t="s">
        <v>2</v>
      </c>
      <c r="FW138" t="s">
        <v>2</v>
      </c>
      <c r="FX138" t="s">
        <v>2</v>
      </c>
      <c r="FY138" t="s">
        <v>2</v>
      </c>
      <c r="FZ138" t="s">
        <v>2</v>
      </c>
      <c r="GA138" t="s">
        <v>2</v>
      </c>
      <c r="GB138" t="s">
        <v>2</v>
      </c>
      <c r="GC138" t="s">
        <v>2</v>
      </c>
      <c r="GD138" t="s">
        <v>2</v>
      </c>
      <c r="GE138" t="s">
        <v>2</v>
      </c>
      <c r="GF138" t="s">
        <v>2</v>
      </c>
      <c r="GG138" t="s">
        <v>2</v>
      </c>
      <c r="GH138" t="s">
        <v>2</v>
      </c>
      <c r="GI138" t="s">
        <v>2</v>
      </c>
      <c r="GJ138" t="s">
        <v>2</v>
      </c>
      <c r="GK138" t="s">
        <v>2</v>
      </c>
      <c r="GL138" t="s">
        <v>2</v>
      </c>
      <c r="GM138" t="s">
        <v>2</v>
      </c>
      <c r="GN138" t="s">
        <v>796</v>
      </c>
      <c r="GO138" t="s">
        <v>796</v>
      </c>
      <c r="GP138" t="s">
        <v>796</v>
      </c>
      <c r="GQ138" t="s">
        <v>796</v>
      </c>
      <c r="GR138" t="s">
        <v>796</v>
      </c>
      <c r="GS138" t="s">
        <v>796</v>
      </c>
      <c r="GT138" t="s">
        <v>796</v>
      </c>
      <c r="GU138" t="s">
        <v>796</v>
      </c>
      <c r="GV138" t="s">
        <v>796</v>
      </c>
      <c r="GW138" t="s">
        <v>796</v>
      </c>
      <c r="GX138" t="s">
        <v>796</v>
      </c>
      <c r="GY138" t="s">
        <v>796</v>
      </c>
      <c r="GZ138" t="s">
        <v>796</v>
      </c>
      <c r="HA138" t="s">
        <v>796</v>
      </c>
      <c r="HB138" t="s">
        <v>796</v>
      </c>
      <c r="HC138" t="s">
        <v>796</v>
      </c>
      <c r="HD138" t="s">
        <v>796</v>
      </c>
      <c r="HE138" t="s">
        <v>796</v>
      </c>
      <c r="HF138" t="s">
        <v>796</v>
      </c>
      <c r="HG138" t="s">
        <v>796</v>
      </c>
      <c r="HH138" t="s">
        <v>796</v>
      </c>
      <c r="HI138" t="s">
        <v>796</v>
      </c>
      <c r="HJ138" t="s">
        <v>796</v>
      </c>
      <c r="HK138" t="s">
        <v>796</v>
      </c>
      <c r="HL138" t="s">
        <v>796</v>
      </c>
      <c r="HM138" t="s">
        <v>796</v>
      </c>
      <c r="HN138" t="s">
        <v>796</v>
      </c>
      <c r="HO138" t="s">
        <v>796</v>
      </c>
      <c r="HP138" t="s">
        <v>796</v>
      </c>
      <c r="HQ138" t="s">
        <v>796</v>
      </c>
      <c r="HR138" t="s">
        <v>796</v>
      </c>
      <c r="HS138" t="s">
        <v>796</v>
      </c>
      <c r="HT138" t="s">
        <v>796</v>
      </c>
      <c r="HU138" t="s">
        <v>796</v>
      </c>
      <c r="HV138" t="s">
        <v>796</v>
      </c>
      <c r="HW138" t="s">
        <v>796</v>
      </c>
      <c r="HX138" t="s">
        <v>796</v>
      </c>
      <c r="HY138" t="s">
        <v>796</v>
      </c>
      <c r="HZ138" t="s">
        <v>796</v>
      </c>
      <c r="IA138" t="s">
        <v>796</v>
      </c>
      <c r="IB138" t="s">
        <v>796</v>
      </c>
      <c r="IC138" t="s">
        <v>796</v>
      </c>
      <c r="ID138" t="s">
        <v>796</v>
      </c>
      <c r="IE138" t="s">
        <v>796</v>
      </c>
      <c r="IF138" t="s">
        <v>796</v>
      </c>
      <c r="IG138" t="s">
        <v>796</v>
      </c>
      <c r="IH138" t="s">
        <v>796</v>
      </c>
      <c r="II138" t="s">
        <v>796</v>
      </c>
      <c r="IJ138" t="s">
        <v>796</v>
      </c>
      <c r="IK138" t="s">
        <v>796</v>
      </c>
      <c r="IL138" t="s">
        <v>796</v>
      </c>
      <c r="IM138" t="s">
        <v>796</v>
      </c>
      <c r="IN138" t="s">
        <v>796</v>
      </c>
      <c r="IO138" t="s">
        <v>796</v>
      </c>
      <c r="IP138" t="s">
        <v>796</v>
      </c>
      <c r="IQ138" t="s">
        <v>796</v>
      </c>
      <c r="IR138" t="s">
        <v>796</v>
      </c>
      <c r="IS138" t="s">
        <v>796</v>
      </c>
      <c r="IT138" t="s">
        <v>796</v>
      </c>
      <c r="IU138" t="s">
        <v>796</v>
      </c>
      <c r="IV138" t="s">
        <v>796</v>
      </c>
      <c r="IW138" t="s">
        <v>796</v>
      </c>
      <c r="IX138" t="s">
        <v>796</v>
      </c>
      <c r="IY138" t="s">
        <v>796</v>
      </c>
      <c r="IZ138" t="s">
        <v>796</v>
      </c>
      <c r="JA138" t="s">
        <v>796</v>
      </c>
      <c r="JB138" t="s">
        <v>796</v>
      </c>
      <c r="JC138" t="s">
        <v>796</v>
      </c>
      <c r="JD138" t="s">
        <v>796</v>
      </c>
      <c r="JE138" t="s">
        <v>796</v>
      </c>
      <c r="JF138" t="s">
        <v>796</v>
      </c>
      <c r="JG138" t="s">
        <v>796</v>
      </c>
      <c r="JH138" t="s">
        <v>796</v>
      </c>
      <c r="JI138" t="s">
        <v>796</v>
      </c>
      <c r="JJ138" t="s">
        <v>796</v>
      </c>
      <c r="JK138" t="s">
        <v>796</v>
      </c>
      <c r="JL138" t="s">
        <v>796</v>
      </c>
      <c r="JM138" t="s">
        <v>796</v>
      </c>
      <c r="JN138" t="s">
        <v>796</v>
      </c>
      <c r="JO138" t="s">
        <v>796</v>
      </c>
      <c r="JP138" t="s">
        <v>796</v>
      </c>
      <c r="JQ138" t="s">
        <v>796</v>
      </c>
      <c r="JR138" t="s">
        <v>796</v>
      </c>
      <c r="JS138" t="s">
        <v>796</v>
      </c>
      <c r="JT138" t="s">
        <v>796</v>
      </c>
      <c r="JU138" t="s">
        <v>796</v>
      </c>
      <c r="JV138" t="s">
        <v>796</v>
      </c>
      <c r="JW138" t="s">
        <v>796</v>
      </c>
      <c r="JX138" t="s">
        <v>796</v>
      </c>
      <c r="JY138" t="s">
        <v>796</v>
      </c>
      <c r="JZ138" t="s">
        <v>796</v>
      </c>
      <c r="KA138" t="s">
        <v>796</v>
      </c>
      <c r="KB138" t="s">
        <v>796</v>
      </c>
      <c r="KC138" t="s">
        <v>796</v>
      </c>
      <c r="KD138" t="s">
        <v>796</v>
      </c>
      <c r="KE138" t="s">
        <v>796</v>
      </c>
      <c r="KF138" t="s">
        <v>796</v>
      </c>
    </row>
    <row r="139" spans="1:292" x14ac:dyDescent="0.2">
      <c r="A139" t="s">
        <v>471</v>
      </c>
      <c r="B139" t="s">
        <v>61</v>
      </c>
      <c r="C139" t="s">
        <v>4</v>
      </c>
      <c r="D139" t="s">
        <v>19</v>
      </c>
      <c r="E139" s="30">
        <v>57</v>
      </c>
      <c r="F139" t="s">
        <v>20</v>
      </c>
      <c r="G139" t="s">
        <v>10</v>
      </c>
      <c r="H139" t="s">
        <v>11</v>
      </c>
      <c r="I139" t="s">
        <v>36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5</v>
      </c>
      <c r="R139" t="s">
        <v>5</v>
      </c>
      <c r="S139" t="s">
        <v>4</v>
      </c>
      <c r="T139" t="s">
        <v>3</v>
      </c>
      <c r="U139" t="s">
        <v>4</v>
      </c>
      <c r="V139" t="s">
        <v>5</v>
      </c>
      <c r="W139" t="s">
        <v>17</v>
      </c>
      <c r="X139" t="s">
        <v>2</v>
      </c>
      <c r="Y139" t="s">
        <v>5</v>
      </c>
      <c r="Z139" t="s">
        <v>18</v>
      </c>
      <c r="AA139" t="s">
        <v>4</v>
      </c>
      <c r="AB139" t="s">
        <v>4</v>
      </c>
      <c r="AC139" t="s">
        <v>4</v>
      </c>
      <c r="AD139" t="s">
        <v>4</v>
      </c>
      <c r="AE139" t="s">
        <v>4</v>
      </c>
      <c r="AF139" t="s">
        <v>4</v>
      </c>
      <c r="AG139" t="s">
        <v>4</v>
      </c>
      <c r="AH139" t="s">
        <v>5</v>
      </c>
      <c r="AI139" t="s">
        <v>4</v>
      </c>
      <c r="AJ139" t="s">
        <v>4</v>
      </c>
      <c r="AK139" t="s">
        <v>4</v>
      </c>
      <c r="AL139" t="s">
        <v>5</v>
      </c>
      <c r="AM139" t="s">
        <v>4</v>
      </c>
      <c r="AN139" t="s">
        <v>4</v>
      </c>
      <c r="AO139" t="s">
        <v>4</v>
      </c>
      <c r="AP139" t="s">
        <v>4</v>
      </c>
      <c r="AQ139" t="s">
        <v>4</v>
      </c>
      <c r="AR139" t="s">
        <v>4</v>
      </c>
      <c r="AS139" t="s">
        <v>2</v>
      </c>
      <c r="AT139" t="s">
        <v>2</v>
      </c>
      <c r="AU139" t="s">
        <v>2</v>
      </c>
      <c r="AV139" t="s">
        <v>2</v>
      </c>
      <c r="AW139" t="s">
        <v>2</v>
      </c>
      <c r="AX139" t="s">
        <v>2</v>
      </c>
      <c r="AY139" t="s">
        <v>2</v>
      </c>
      <c r="AZ139" t="s">
        <v>2</v>
      </c>
      <c r="BA139" t="s">
        <v>2</v>
      </c>
      <c r="BB139" t="s">
        <v>2</v>
      </c>
      <c r="BC139" t="s">
        <v>2</v>
      </c>
      <c r="BD139" t="s">
        <v>2</v>
      </c>
      <c r="BE139" t="s">
        <v>2</v>
      </c>
      <c r="BF139" t="s">
        <v>2</v>
      </c>
      <c r="BG139" t="s">
        <v>2</v>
      </c>
      <c r="BH139" t="s">
        <v>2</v>
      </c>
      <c r="BI139" t="s">
        <v>2</v>
      </c>
      <c r="BJ139" t="s">
        <v>2</v>
      </c>
      <c r="BK139" t="s">
        <v>2</v>
      </c>
      <c r="BL139" t="s">
        <v>2</v>
      </c>
      <c r="BM139" t="s">
        <v>2</v>
      </c>
      <c r="BN139" t="s">
        <v>2</v>
      </c>
      <c r="BO139" t="s">
        <v>2</v>
      </c>
      <c r="BP139" t="s">
        <v>2</v>
      </c>
      <c r="BQ139" t="s">
        <v>5</v>
      </c>
      <c r="BR139" t="s">
        <v>4</v>
      </c>
      <c r="BS139" t="s">
        <v>4</v>
      </c>
      <c r="BT139" t="s">
        <v>5</v>
      </c>
      <c r="BU139" t="s">
        <v>4</v>
      </c>
      <c r="BV139" t="s">
        <v>4</v>
      </c>
      <c r="BW139" t="s">
        <v>4</v>
      </c>
      <c r="BX139" t="s">
        <v>5</v>
      </c>
      <c r="BY139" t="s">
        <v>5</v>
      </c>
      <c r="BZ139" t="s">
        <v>4</v>
      </c>
      <c r="CA139" t="s">
        <v>5</v>
      </c>
      <c r="CB139" t="s">
        <v>2</v>
      </c>
      <c r="CC139" t="s">
        <v>2</v>
      </c>
      <c r="CD139" t="s">
        <v>2</v>
      </c>
      <c r="CE139" t="s">
        <v>2</v>
      </c>
      <c r="CF139" t="s">
        <v>2</v>
      </c>
      <c r="CG139" t="s">
        <v>2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61</v>
      </c>
      <c r="CV139" t="s">
        <v>4</v>
      </c>
      <c r="CW139" s="30">
        <v>58</v>
      </c>
      <c r="CX139" t="s">
        <v>20</v>
      </c>
      <c r="CY139" t="s">
        <v>4</v>
      </c>
      <c r="CZ139" t="s">
        <v>4</v>
      </c>
      <c r="DA139" t="s">
        <v>4</v>
      </c>
      <c r="DB139" t="s">
        <v>4</v>
      </c>
      <c r="DC139" t="s">
        <v>4</v>
      </c>
      <c r="DD139" t="s">
        <v>4</v>
      </c>
      <c r="DE139" t="s">
        <v>4</v>
      </c>
      <c r="DF139" t="s">
        <v>5</v>
      </c>
      <c r="DG139" t="s">
        <v>4</v>
      </c>
      <c r="DH139" t="s">
        <v>4</v>
      </c>
      <c r="DI139" t="s">
        <v>3</v>
      </c>
      <c r="DJ139" t="s">
        <v>4</v>
      </c>
      <c r="DK139" t="s">
        <v>4</v>
      </c>
      <c r="DL139" t="s">
        <v>17</v>
      </c>
      <c r="DM139" t="s">
        <v>2</v>
      </c>
      <c r="DN139" t="s">
        <v>5</v>
      </c>
      <c r="DO139" t="s">
        <v>18</v>
      </c>
      <c r="DP139" t="s">
        <v>4</v>
      </c>
      <c r="DQ139" t="s">
        <v>4</v>
      </c>
      <c r="DR139" t="s">
        <v>4</v>
      </c>
      <c r="DS139" t="s">
        <v>4</v>
      </c>
      <c r="DT139" t="s">
        <v>4</v>
      </c>
      <c r="DU139" t="s">
        <v>4</v>
      </c>
      <c r="DV139" t="s">
        <v>4</v>
      </c>
      <c r="DW139" t="s">
        <v>5</v>
      </c>
      <c r="DX139" t="s">
        <v>4</v>
      </c>
      <c r="DY139" t="s">
        <v>4</v>
      </c>
      <c r="DZ139" t="s">
        <v>4</v>
      </c>
      <c r="EA139" t="s">
        <v>5</v>
      </c>
      <c r="EB139" t="s">
        <v>4</v>
      </c>
      <c r="EC139" t="s">
        <v>4</v>
      </c>
      <c r="ED139" t="s">
        <v>4</v>
      </c>
      <c r="EE139" t="s">
        <v>4</v>
      </c>
      <c r="EF139" t="s">
        <v>4</v>
      </c>
      <c r="EG139" t="s">
        <v>4</v>
      </c>
      <c r="EH139" t="s">
        <v>2</v>
      </c>
      <c r="EI139" t="s">
        <v>2</v>
      </c>
      <c r="EJ139" t="s">
        <v>2</v>
      </c>
      <c r="EK139" t="s">
        <v>2</v>
      </c>
      <c r="EL139" t="s">
        <v>2</v>
      </c>
      <c r="EM139" t="s">
        <v>2</v>
      </c>
      <c r="EN139" t="s">
        <v>2</v>
      </c>
      <c r="EO139" t="s">
        <v>2</v>
      </c>
      <c r="EP139" t="s">
        <v>2</v>
      </c>
      <c r="EQ139" t="s">
        <v>2</v>
      </c>
      <c r="ER139" t="s">
        <v>2</v>
      </c>
      <c r="ES139" t="s">
        <v>2</v>
      </c>
      <c r="ET139" t="s">
        <v>2</v>
      </c>
      <c r="EU139" t="s">
        <v>2</v>
      </c>
      <c r="EV139" t="s">
        <v>2</v>
      </c>
      <c r="EW139" t="s">
        <v>2</v>
      </c>
      <c r="EX139" t="s">
        <v>2</v>
      </c>
      <c r="EY139" t="s">
        <v>2</v>
      </c>
      <c r="EZ139" t="s">
        <v>2</v>
      </c>
      <c r="FA139" t="s">
        <v>2</v>
      </c>
      <c r="FB139" t="s">
        <v>2</v>
      </c>
      <c r="FC139" t="s">
        <v>2</v>
      </c>
      <c r="FD139" t="s">
        <v>2</v>
      </c>
      <c r="FE139" t="s">
        <v>2</v>
      </c>
      <c r="FF139" t="s">
        <v>4</v>
      </c>
      <c r="FG139" t="s">
        <v>4</v>
      </c>
      <c r="FH139" t="s">
        <v>4</v>
      </c>
      <c r="FI139" t="s">
        <v>4</v>
      </c>
      <c r="FJ139" t="s">
        <v>4</v>
      </c>
      <c r="FK139" t="s">
        <v>4</v>
      </c>
      <c r="FL139" t="s">
        <v>4</v>
      </c>
      <c r="FM139" t="s">
        <v>4</v>
      </c>
      <c r="FN139" t="s">
        <v>5</v>
      </c>
      <c r="FO139" t="s">
        <v>4</v>
      </c>
      <c r="FP139" t="s">
        <v>5</v>
      </c>
      <c r="FQ139" t="s">
        <v>2</v>
      </c>
      <c r="FR139" t="s">
        <v>2</v>
      </c>
      <c r="FS139" t="s">
        <v>2</v>
      </c>
      <c r="FT139" t="s">
        <v>2</v>
      </c>
      <c r="FU139" t="s">
        <v>2</v>
      </c>
      <c r="FV139" t="s">
        <v>2</v>
      </c>
      <c r="FW139" t="s">
        <v>2</v>
      </c>
      <c r="FX139" t="s">
        <v>2</v>
      </c>
      <c r="FY139" t="s">
        <v>2</v>
      </c>
      <c r="FZ139" t="s">
        <v>2</v>
      </c>
      <c r="GA139" t="s">
        <v>2</v>
      </c>
      <c r="GB139" t="s">
        <v>2</v>
      </c>
      <c r="GC139" t="s">
        <v>2</v>
      </c>
      <c r="GD139" t="s">
        <v>2</v>
      </c>
      <c r="GE139" t="s">
        <v>2</v>
      </c>
      <c r="GF139" t="s">
        <v>2</v>
      </c>
      <c r="GG139" t="s">
        <v>2</v>
      </c>
      <c r="GH139" t="s">
        <v>2</v>
      </c>
      <c r="GI139" t="s">
        <v>2</v>
      </c>
      <c r="GJ139" t="s">
        <v>2</v>
      </c>
      <c r="GK139" t="s">
        <v>2</v>
      </c>
      <c r="GL139" t="s">
        <v>2</v>
      </c>
      <c r="GM139" t="s">
        <v>2</v>
      </c>
      <c r="GN139" t="s">
        <v>796</v>
      </c>
      <c r="GO139" t="s">
        <v>796</v>
      </c>
      <c r="GP139" t="s">
        <v>796</v>
      </c>
      <c r="GQ139" t="s">
        <v>796</v>
      </c>
      <c r="GR139" t="s">
        <v>796</v>
      </c>
      <c r="GS139" t="s">
        <v>796</v>
      </c>
      <c r="GT139" t="s">
        <v>796</v>
      </c>
      <c r="GU139" t="s">
        <v>796</v>
      </c>
      <c r="GV139" t="s">
        <v>796</v>
      </c>
      <c r="GW139" t="s">
        <v>796</v>
      </c>
      <c r="GX139" t="s">
        <v>796</v>
      </c>
      <c r="GY139" t="s">
        <v>796</v>
      </c>
      <c r="GZ139" t="s">
        <v>796</v>
      </c>
      <c r="HA139" t="s">
        <v>796</v>
      </c>
      <c r="HB139" t="s">
        <v>796</v>
      </c>
      <c r="HC139" t="s">
        <v>796</v>
      </c>
      <c r="HD139" t="s">
        <v>796</v>
      </c>
      <c r="HE139" t="s">
        <v>796</v>
      </c>
      <c r="HF139" t="s">
        <v>796</v>
      </c>
      <c r="HG139" t="s">
        <v>796</v>
      </c>
      <c r="HH139" t="s">
        <v>796</v>
      </c>
      <c r="HI139" t="s">
        <v>796</v>
      </c>
      <c r="HJ139" t="s">
        <v>796</v>
      </c>
      <c r="HK139" t="s">
        <v>796</v>
      </c>
      <c r="HL139" t="s">
        <v>796</v>
      </c>
      <c r="HM139" t="s">
        <v>796</v>
      </c>
      <c r="HN139" t="s">
        <v>796</v>
      </c>
      <c r="HO139" t="s">
        <v>796</v>
      </c>
      <c r="HP139" t="s">
        <v>796</v>
      </c>
      <c r="HQ139" t="s">
        <v>796</v>
      </c>
      <c r="HR139" t="s">
        <v>796</v>
      </c>
      <c r="HS139" t="s">
        <v>796</v>
      </c>
      <c r="HT139" t="s">
        <v>796</v>
      </c>
      <c r="HU139" t="s">
        <v>796</v>
      </c>
      <c r="HV139" t="s">
        <v>796</v>
      </c>
      <c r="HW139" t="s">
        <v>796</v>
      </c>
      <c r="HX139" t="s">
        <v>796</v>
      </c>
      <c r="HY139" t="s">
        <v>796</v>
      </c>
      <c r="HZ139" t="s">
        <v>796</v>
      </c>
      <c r="IA139" t="s">
        <v>796</v>
      </c>
      <c r="IB139" t="s">
        <v>796</v>
      </c>
      <c r="IC139" t="s">
        <v>796</v>
      </c>
      <c r="ID139" t="s">
        <v>796</v>
      </c>
      <c r="IE139" t="s">
        <v>796</v>
      </c>
      <c r="IF139" t="s">
        <v>796</v>
      </c>
      <c r="IG139" t="s">
        <v>796</v>
      </c>
      <c r="IH139" t="s">
        <v>796</v>
      </c>
      <c r="II139" t="s">
        <v>796</v>
      </c>
      <c r="IJ139" t="s">
        <v>796</v>
      </c>
      <c r="IK139" t="s">
        <v>796</v>
      </c>
      <c r="IL139" t="s">
        <v>796</v>
      </c>
      <c r="IM139" t="s">
        <v>796</v>
      </c>
      <c r="IN139" t="s">
        <v>796</v>
      </c>
      <c r="IO139" t="s">
        <v>796</v>
      </c>
      <c r="IP139" t="s">
        <v>796</v>
      </c>
      <c r="IQ139" t="s">
        <v>796</v>
      </c>
      <c r="IR139" t="s">
        <v>796</v>
      </c>
      <c r="IS139" t="s">
        <v>796</v>
      </c>
      <c r="IT139" t="s">
        <v>796</v>
      </c>
      <c r="IU139" t="s">
        <v>796</v>
      </c>
      <c r="IV139" t="s">
        <v>796</v>
      </c>
      <c r="IW139" t="s">
        <v>796</v>
      </c>
      <c r="IX139" t="s">
        <v>796</v>
      </c>
      <c r="IY139" t="s">
        <v>796</v>
      </c>
      <c r="IZ139" t="s">
        <v>796</v>
      </c>
      <c r="JA139" t="s">
        <v>796</v>
      </c>
      <c r="JB139" t="s">
        <v>796</v>
      </c>
      <c r="JC139" t="s">
        <v>796</v>
      </c>
      <c r="JD139" t="s">
        <v>796</v>
      </c>
      <c r="JE139" t="s">
        <v>796</v>
      </c>
      <c r="JF139" t="s">
        <v>796</v>
      </c>
      <c r="JG139" t="s">
        <v>796</v>
      </c>
      <c r="JH139" t="s">
        <v>796</v>
      </c>
      <c r="JI139" t="s">
        <v>796</v>
      </c>
      <c r="JJ139" t="s">
        <v>796</v>
      </c>
      <c r="JK139" t="s">
        <v>796</v>
      </c>
      <c r="JL139" t="s">
        <v>796</v>
      </c>
      <c r="JM139" t="s">
        <v>796</v>
      </c>
      <c r="JN139" t="s">
        <v>796</v>
      </c>
      <c r="JO139" t="s">
        <v>796</v>
      </c>
      <c r="JP139" t="s">
        <v>796</v>
      </c>
      <c r="JQ139" t="s">
        <v>796</v>
      </c>
      <c r="JR139" t="s">
        <v>796</v>
      </c>
      <c r="JS139" t="s">
        <v>796</v>
      </c>
      <c r="JT139" t="s">
        <v>796</v>
      </c>
      <c r="JU139" t="s">
        <v>796</v>
      </c>
      <c r="JV139" t="s">
        <v>796</v>
      </c>
      <c r="JW139" t="s">
        <v>796</v>
      </c>
      <c r="JX139" t="s">
        <v>796</v>
      </c>
      <c r="JY139" t="s">
        <v>796</v>
      </c>
      <c r="JZ139" t="s">
        <v>796</v>
      </c>
      <c r="KA139" t="s">
        <v>796</v>
      </c>
      <c r="KB139" t="s">
        <v>796</v>
      </c>
      <c r="KC139" t="s">
        <v>796</v>
      </c>
      <c r="KD139" t="s">
        <v>796</v>
      </c>
      <c r="KE139" t="s">
        <v>796</v>
      </c>
      <c r="KF139" t="s">
        <v>796</v>
      </c>
    </row>
    <row r="140" spans="1:292" x14ac:dyDescent="0.2">
      <c r="A140" t="s">
        <v>472</v>
      </c>
      <c r="B140" t="s">
        <v>61</v>
      </c>
      <c r="C140" t="s">
        <v>4</v>
      </c>
      <c r="D140" t="s">
        <v>19</v>
      </c>
      <c r="E140" s="30">
        <v>56</v>
      </c>
      <c r="F140" t="s">
        <v>20</v>
      </c>
      <c r="G140" t="s">
        <v>10</v>
      </c>
      <c r="H140" t="s">
        <v>40</v>
      </c>
      <c r="I140" t="s">
        <v>65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5</v>
      </c>
      <c r="Q140" t="s">
        <v>4</v>
      </c>
      <c r="R140" t="s">
        <v>4</v>
      </c>
      <c r="S140" t="s">
        <v>4</v>
      </c>
      <c r="T140" t="s">
        <v>3</v>
      </c>
      <c r="U140" t="s">
        <v>4</v>
      </c>
      <c r="V140" t="s">
        <v>5</v>
      </c>
      <c r="W140" t="s">
        <v>77</v>
      </c>
      <c r="X140" t="s">
        <v>54</v>
      </c>
      <c r="Y140" t="s">
        <v>5</v>
      </c>
      <c r="Z140" t="s">
        <v>18</v>
      </c>
      <c r="AA140" t="s">
        <v>4</v>
      </c>
      <c r="AB140" t="s">
        <v>4</v>
      </c>
      <c r="AC140" t="s">
        <v>4</v>
      </c>
      <c r="AD140" t="s">
        <v>4</v>
      </c>
      <c r="AE140" t="s">
        <v>4</v>
      </c>
      <c r="AF140" t="s">
        <v>4</v>
      </c>
      <c r="AG140" t="s">
        <v>5</v>
      </c>
      <c r="AH140" t="s">
        <v>5</v>
      </c>
      <c r="AI140" t="s">
        <v>4</v>
      </c>
      <c r="AJ140" t="s">
        <v>4</v>
      </c>
      <c r="AK140" t="s">
        <v>4</v>
      </c>
      <c r="AL140" t="s">
        <v>4</v>
      </c>
      <c r="AM140" t="s">
        <v>4</v>
      </c>
      <c r="AN140" t="s">
        <v>4</v>
      </c>
      <c r="AO140" t="s">
        <v>4</v>
      </c>
      <c r="AP140" t="s">
        <v>4</v>
      </c>
      <c r="AQ140" t="s">
        <v>4</v>
      </c>
      <c r="AR140" t="s">
        <v>4</v>
      </c>
      <c r="AS140" t="s">
        <v>2</v>
      </c>
      <c r="AT140" t="s">
        <v>2</v>
      </c>
      <c r="AU140" t="s">
        <v>2</v>
      </c>
      <c r="AV140" t="s">
        <v>2</v>
      </c>
      <c r="AW140" t="s">
        <v>2</v>
      </c>
      <c r="AX140" t="s">
        <v>2</v>
      </c>
      <c r="AY140" t="s">
        <v>2</v>
      </c>
      <c r="AZ140" t="s">
        <v>2</v>
      </c>
      <c r="BA140" t="s">
        <v>2</v>
      </c>
      <c r="BB140" t="s">
        <v>2</v>
      </c>
      <c r="BC140" t="s">
        <v>2</v>
      </c>
      <c r="BD140" t="s">
        <v>2</v>
      </c>
      <c r="BE140" t="s">
        <v>2</v>
      </c>
      <c r="BF140" t="s">
        <v>2</v>
      </c>
      <c r="BG140" t="s">
        <v>2</v>
      </c>
      <c r="BH140" t="s">
        <v>2</v>
      </c>
      <c r="BI140" t="s">
        <v>2</v>
      </c>
      <c r="BJ140" t="s">
        <v>2</v>
      </c>
      <c r="BK140" t="s">
        <v>5</v>
      </c>
      <c r="BL140" t="s">
        <v>5</v>
      </c>
      <c r="BM140" t="s">
        <v>4</v>
      </c>
      <c r="BN140" t="s">
        <v>4</v>
      </c>
      <c r="BO140" t="s">
        <v>4</v>
      </c>
      <c r="BP140" t="s">
        <v>2</v>
      </c>
      <c r="BQ140" t="s">
        <v>2</v>
      </c>
      <c r="BR140" t="s">
        <v>2</v>
      </c>
      <c r="BS140" t="s">
        <v>2</v>
      </c>
      <c r="BT140" t="s">
        <v>2</v>
      </c>
      <c r="BU140" t="s">
        <v>2</v>
      </c>
      <c r="BV140" t="s">
        <v>2</v>
      </c>
      <c r="BW140" t="s">
        <v>2</v>
      </c>
      <c r="BX140" t="s">
        <v>2</v>
      </c>
      <c r="BY140" t="s">
        <v>2</v>
      </c>
      <c r="BZ140" t="s">
        <v>2</v>
      </c>
      <c r="CA140" t="s">
        <v>2</v>
      </c>
      <c r="CB140" t="s">
        <v>2</v>
      </c>
      <c r="CC140" t="s">
        <v>2</v>
      </c>
      <c r="CD140" t="s">
        <v>2</v>
      </c>
      <c r="CE140" t="s">
        <v>2</v>
      </c>
      <c r="CF140" t="s">
        <v>2</v>
      </c>
      <c r="CG140" t="s">
        <v>2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61</v>
      </c>
      <c r="CV140" t="s">
        <v>4</v>
      </c>
      <c r="CW140" s="30">
        <v>56</v>
      </c>
      <c r="CX140" t="s">
        <v>20</v>
      </c>
      <c r="CY140" t="s">
        <v>4</v>
      </c>
      <c r="CZ140" t="s">
        <v>4</v>
      </c>
      <c r="DA140" t="s">
        <v>4</v>
      </c>
      <c r="DB140" t="s">
        <v>4</v>
      </c>
      <c r="DC140" t="s">
        <v>4</v>
      </c>
      <c r="DD140" t="s">
        <v>4</v>
      </c>
      <c r="DE140" t="s">
        <v>5</v>
      </c>
      <c r="DF140" t="s">
        <v>4</v>
      </c>
      <c r="DG140" t="s">
        <v>4</v>
      </c>
      <c r="DH140" t="s">
        <v>4</v>
      </c>
      <c r="DI140" t="s">
        <v>3</v>
      </c>
      <c r="DJ140" t="s">
        <v>4</v>
      </c>
      <c r="DK140" t="s">
        <v>4</v>
      </c>
      <c r="DL140" t="s">
        <v>17</v>
      </c>
      <c r="DM140" t="s">
        <v>2</v>
      </c>
      <c r="DN140" t="s">
        <v>5</v>
      </c>
      <c r="DO140" t="s">
        <v>523</v>
      </c>
      <c r="DP140" t="s">
        <v>4</v>
      </c>
      <c r="DQ140" t="s">
        <v>4</v>
      </c>
      <c r="DR140" t="s">
        <v>4</v>
      </c>
      <c r="DS140" t="s">
        <v>4</v>
      </c>
      <c r="DT140" t="s">
        <v>4</v>
      </c>
      <c r="DU140" t="s">
        <v>4</v>
      </c>
      <c r="DV140" t="s">
        <v>5</v>
      </c>
      <c r="DW140" t="s">
        <v>5</v>
      </c>
      <c r="DX140" t="s">
        <v>4</v>
      </c>
      <c r="DY140" t="s">
        <v>4</v>
      </c>
      <c r="DZ140" t="s">
        <v>4</v>
      </c>
      <c r="EA140" t="s">
        <v>4</v>
      </c>
      <c r="EB140" t="s">
        <v>4</v>
      </c>
      <c r="EC140" t="s">
        <v>5</v>
      </c>
      <c r="ED140" t="s">
        <v>4</v>
      </c>
      <c r="EE140" t="s">
        <v>4</v>
      </c>
      <c r="EF140" t="s">
        <v>4</v>
      </c>
      <c r="EG140" t="s">
        <v>4</v>
      </c>
      <c r="EH140" t="s">
        <v>2</v>
      </c>
      <c r="EI140" t="s">
        <v>2</v>
      </c>
      <c r="EJ140" t="s">
        <v>2</v>
      </c>
      <c r="EK140" t="s">
        <v>2</v>
      </c>
      <c r="EL140" t="s">
        <v>2</v>
      </c>
      <c r="EM140" t="s">
        <v>2</v>
      </c>
      <c r="EN140" t="s">
        <v>2</v>
      </c>
      <c r="EO140" t="s">
        <v>2</v>
      </c>
      <c r="EP140" t="s">
        <v>2</v>
      </c>
      <c r="EQ140" t="s">
        <v>2</v>
      </c>
      <c r="ER140" t="s">
        <v>2</v>
      </c>
      <c r="ES140" t="s">
        <v>2</v>
      </c>
      <c r="ET140" t="s">
        <v>2</v>
      </c>
      <c r="EU140" t="s">
        <v>2</v>
      </c>
      <c r="EV140" t="s">
        <v>2</v>
      </c>
      <c r="EW140" t="s">
        <v>2</v>
      </c>
      <c r="EX140" t="s">
        <v>2</v>
      </c>
      <c r="EY140" t="s">
        <v>2</v>
      </c>
      <c r="EZ140" t="s">
        <v>5</v>
      </c>
      <c r="FA140" t="s">
        <v>4</v>
      </c>
      <c r="FB140" t="s">
        <v>4</v>
      </c>
      <c r="FC140" t="s">
        <v>4</v>
      </c>
      <c r="FD140" t="s">
        <v>4</v>
      </c>
      <c r="FE140" t="s">
        <v>2</v>
      </c>
      <c r="FF140" t="s">
        <v>2</v>
      </c>
      <c r="FG140" t="s">
        <v>2</v>
      </c>
      <c r="FH140" t="s">
        <v>2</v>
      </c>
      <c r="FI140" t="s">
        <v>2</v>
      </c>
      <c r="FJ140" t="s">
        <v>2</v>
      </c>
      <c r="FK140" t="s">
        <v>2</v>
      </c>
      <c r="FL140" t="s">
        <v>2</v>
      </c>
      <c r="FM140" t="s">
        <v>2</v>
      </c>
      <c r="FN140" t="s">
        <v>2</v>
      </c>
      <c r="FO140" t="s">
        <v>2</v>
      </c>
      <c r="FP140" t="s">
        <v>2</v>
      </c>
      <c r="FQ140" t="s">
        <v>2</v>
      </c>
      <c r="FR140" t="s">
        <v>2</v>
      </c>
      <c r="FS140" t="s">
        <v>2</v>
      </c>
      <c r="FT140" t="s">
        <v>2</v>
      </c>
      <c r="FU140" t="s">
        <v>2</v>
      </c>
      <c r="FV140" t="s">
        <v>2</v>
      </c>
      <c r="FW140" t="s">
        <v>2</v>
      </c>
      <c r="FX140" t="s">
        <v>2</v>
      </c>
      <c r="FY140" t="s">
        <v>2</v>
      </c>
      <c r="FZ140" t="s">
        <v>2</v>
      </c>
      <c r="GA140" t="s">
        <v>2</v>
      </c>
      <c r="GB140" t="s">
        <v>2</v>
      </c>
      <c r="GC140" t="s">
        <v>2</v>
      </c>
      <c r="GD140" t="s">
        <v>2</v>
      </c>
      <c r="GE140" t="s">
        <v>2</v>
      </c>
      <c r="GF140" t="s">
        <v>2</v>
      </c>
      <c r="GG140" t="s">
        <v>2</v>
      </c>
      <c r="GH140" t="s">
        <v>2</v>
      </c>
      <c r="GI140" t="s">
        <v>2</v>
      </c>
      <c r="GJ140" t="s">
        <v>2</v>
      </c>
      <c r="GK140" t="s">
        <v>2</v>
      </c>
      <c r="GL140" t="s">
        <v>2</v>
      </c>
      <c r="GM140" t="s">
        <v>2</v>
      </c>
      <c r="GN140" t="s">
        <v>796</v>
      </c>
      <c r="GO140" t="s">
        <v>796</v>
      </c>
      <c r="GP140" t="s">
        <v>796</v>
      </c>
      <c r="GQ140" t="s">
        <v>796</v>
      </c>
      <c r="GR140" t="s">
        <v>796</v>
      </c>
      <c r="GS140" t="s">
        <v>796</v>
      </c>
      <c r="GT140" t="s">
        <v>796</v>
      </c>
      <c r="GU140" t="s">
        <v>796</v>
      </c>
      <c r="GV140" t="s">
        <v>796</v>
      </c>
      <c r="GW140" t="s">
        <v>796</v>
      </c>
      <c r="GX140" t="s">
        <v>796</v>
      </c>
      <c r="GY140" t="s">
        <v>796</v>
      </c>
      <c r="GZ140" t="s">
        <v>796</v>
      </c>
      <c r="HA140" t="s">
        <v>796</v>
      </c>
      <c r="HB140" t="s">
        <v>796</v>
      </c>
      <c r="HC140" t="s">
        <v>796</v>
      </c>
      <c r="HD140" t="s">
        <v>796</v>
      </c>
      <c r="HE140" t="s">
        <v>796</v>
      </c>
      <c r="HF140" t="s">
        <v>796</v>
      </c>
      <c r="HG140" t="s">
        <v>796</v>
      </c>
      <c r="HH140" t="s">
        <v>796</v>
      </c>
      <c r="HI140" t="s">
        <v>796</v>
      </c>
      <c r="HJ140" t="s">
        <v>796</v>
      </c>
      <c r="HK140" t="s">
        <v>796</v>
      </c>
      <c r="HL140" t="s">
        <v>796</v>
      </c>
      <c r="HM140" t="s">
        <v>796</v>
      </c>
      <c r="HN140" t="s">
        <v>796</v>
      </c>
      <c r="HO140" t="s">
        <v>796</v>
      </c>
      <c r="HP140" t="s">
        <v>796</v>
      </c>
      <c r="HQ140" t="s">
        <v>796</v>
      </c>
      <c r="HR140" t="s">
        <v>796</v>
      </c>
      <c r="HS140" t="s">
        <v>796</v>
      </c>
      <c r="HT140" t="s">
        <v>796</v>
      </c>
      <c r="HU140" t="s">
        <v>796</v>
      </c>
      <c r="HV140" t="s">
        <v>796</v>
      </c>
      <c r="HW140" t="s">
        <v>796</v>
      </c>
      <c r="HX140" t="s">
        <v>796</v>
      </c>
      <c r="HY140" t="s">
        <v>796</v>
      </c>
      <c r="HZ140" t="s">
        <v>796</v>
      </c>
      <c r="IA140" t="s">
        <v>796</v>
      </c>
      <c r="IB140" t="s">
        <v>796</v>
      </c>
      <c r="IC140" t="s">
        <v>796</v>
      </c>
      <c r="ID140" t="s">
        <v>796</v>
      </c>
      <c r="IE140" t="s">
        <v>796</v>
      </c>
      <c r="IF140" t="s">
        <v>796</v>
      </c>
      <c r="IG140" t="s">
        <v>796</v>
      </c>
      <c r="IH140" t="s">
        <v>796</v>
      </c>
      <c r="II140" t="s">
        <v>796</v>
      </c>
      <c r="IJ140" t="s">
        <v>796</v>
      </c>
      <c r="IK140" t="s">
        <v>796</v>
      </c>
      <c r="IL140" t="s">
        <v>796</v>
      </c>
      <c r="IM140" t="s">
        <v>796</v>
      </c>
      <c r="IN140" t="s">
        <v>796</v>
      </c>
      <c r="IO140" t="s">
        <v>796</v>
      </c>
      <c r="IP140" t="s">
        <v>796</v>
      </c>
      <c r="IQ140" t="s">
        <v>796</v>
      </c>
      <c r="IR140" t="s">
        <v>796</v>
      </c>
      <c r="IS140" t="s">
        <v>796</v>
      </c>
      <c r="IT140" t="s">
        <v>796</v>
      </c>
      <c r="IU140" t="s">
        <v>796</v>
      </c>
      <c r="IV140" t="s">
        <v>796</v>
      </c>
      <c r="IW140" t="s">
        <v>796</v>
      </c>
      <c r="IX140" t="s">
        <v>796</v>
      </c>
      <c r="IY140" t="s">
        <v>796</v>
      </c>
      <c r="IZ140" t="s">
        <v>796</v>
      </c>
      <c r="JA140" t="s">
        <v>796</v>
      </c>
      <c r="JB140" t="s">
        <v>796</v>
      </c>
      <c r="JC140" t="s">
        <v>796</v>
      </c>
      <c r="JD140" t="s">
        <v>796</v>
      </c>
      <c r="JE140" t="s">
        <v>796</v>
      </c>
      <c r="JF140" t="s">
        <v>796</v>
      </c>
      <c r="JG140" t="s">
        <v>796</v>
      </c>
      <c r="JH140" t="s">
        <v>796</v>
      </c>
      <c r="JI140" t="s">
        <v>796</v>
      </c>
      <c r="JJ140" t="s">
        <v>796</v>
      </c>
      <c r="JK140" t="s">
        <v>796</v>
      </c>
      <c r="JL140" t="s">
        <v>796</v>
      </c>
      <c r="JM140" t="s">
        <v>796</v>
      </c>
      <c r="JN140" t="s">
        <v>796</v>
      </c>
      <c r="JO140" t="s">
        <v>796</v>
      </c>
      <c r="JP140" t="s">
        <v>796</v>
      </c>
      <c r="JQ140" t="s">
        <v>796</v>
      </c>
      <c r="JR140" t="s">
        <v>796</v>
      </c>
      <c r="JS140" t="s">
        <v>796</v>
      </c>
      <c r="JT140" t="s">
        <v>796</v>
      </c>
      <c r="JU140" t="s">
        <v>796</v>
      </c>
      <c r="JV140" t="s">
        <v>796</v>
      </c>
      <c r="JW140" t="s">
        <v>796</v>
      </c>
      <c r="JX140" t="s">
        <v>796</v>
      </c>
      <c r="JY140" t="s">
        <v>796</v>
      </c>
      <c r="JZ140" t="s">
        <v>796</v>
      </c>
      <c r="KA140" t="s">
        <v>796</v>
      </c>
      <c r="KB140" t="s">
        <v>796</v>
      </c>
      <c r="KC140" t="s">
        <v>796</v>
      </c>
      <c r="KD140" t="s">
        <v>796</v>
      </c>
      <c r="KE140" t="s">
        <v>796</v>
      </c>
      <c r="KF140" t="s">
        <v>796</v>
      </c>
    </row>
    <row r="141" spans="1:292" x14ac:dyDescent="0.2">
      <c r="A141" t="s">
        <v>473</v>
      </c>
      <c r="B141" t="s">
        <v>61</v>
      </c>
      <c r="C141" t="s">
        <v>4</v>
      </c>
      <c r="D141" t="s">
        <v>19</v>
      </c>
      <c r="E141" s="30">
        <v>64</v>
      </c>
      <c r="F141" t="s">
        <v>20</v>
      </c>
      <c r="G141" t="s">
        <v>10</v>
      </c>
      <c r="H141" t="s">
        <v>56</v>
      </c>
      <c r="I141" t="s">
        <v>36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5</v>
      </c>
      <c r="Q141" t="s">
        <v>5</v>
      </c>
      <c r="R141" t="s">
        <v>4</v>
      </c>
      <c r="S141" t="s">
        <v>4</v>
      </c>
      <c r="T141" t="s">
        <v>3</v>
      </c>
      <c r="U141" t="s">
        <v>4</v>
      </c>
      <c r="V141" t="s">
        <v>4</v>
      </c>
      <c r="W141" t="s">
        <v>17</v>
      </c>
      <c r="X141" t="s">
        <v>2</v>
      </c>
      <c r="Y141" t="s">
        <v>5</v>
      </c>
      <c r="Z141" t="s">
        <v>18</v>
      </c>
      <c r="AA141" t="s">
        <v>4</v>
      </c>
      <c r="AB141" t="s">
        <v>4</v>
      </c>
      <c r="AC141" t="s">
        <v>4</v>
      </c>
      <c r="AD141" t="s">
        <v>4</v>
      </c>
      <c r="AE141" t="s">
        <v>5</v>
      </c>
      <c r="AF141" t="s">
        <v>4</v>
      </c>
      <c r="AG141" t="s">
        <v>5</v>
      </c>
      <c r="AH141" t="s">
        <v>5</v>
      </c>
      <c r="AI141" t="s">
        <v>4</v>
      </c>
      <c r="AJ141" t="s">
        <v>4</v>
      </c>
      <c r="AK141" t="s">
        <v>4</v>
      </c>
      <c r="AL141" t="s">
        <v>4</v>
      </c>
      <c r="AM141" t="s">
        <v>4</v>
      </c>
      <c r="AN141" t="s">
        <v>4</v>
      </c>
      <c r="AO141" t="s">
        <v>4</v>
      </c>
      <c r="AP141" t="s">
        <v>4</v>
      </c>
      <c r="AQ141" t="s">
        <v>4</v>
      </c>
      <c r="AR141" t="s">
        <v>4</v>
      </c>
      <c r="AS141" t="s">
        <v>2</v>
      </c>
      <c r="AT141" t="s">
        <v>2</v>
      </c>
      <c r="AU141" t="s">
        <v>2</v>
      </c>
      <c r="AV141" t="s">
        <v>2</v>
      </c>
      <c r="AW141" t="s">
        <v>2</v>
      </c>
      <c r="AX141" t="s">
        <v>2</v>
      </c>
      <c r="AY141" t="s">
        <v>2</v>
      </c>
      <c r="AZ141" t="s">
        <v>2</v>
      </c>
      <c r="BA141" t="s">
        <v>2</v>
      </c>
      <c r="BB141" t="s">
        <v>2</v>
      </c>
      <c r="BC141" t="s">
        <v>2</v>
      </c>
      <c r="BD141" t="s">
        <v>2</v>
      </c>
      <c r="BE141" t="s">
        <v>2</v>
      </c>
      <c r="BF141" t="s">
        <v>2</v>
      </c>
      <c r="BG141" t="s">
        <v>2</v>
      </c>
      <c r="BH141" t="s">
        <v>2</v>
      </c>
      <c r="BI141" t="s">
        <v>2</v>
      </c>
      <c r="BJ141" t="s">
        <v>2</v>
      </c>
      <c r="BK141" t="s">
        <v>41</v>
      </c>
      <c r="BL141" t="s">
        <v>41</v>
      </c>
      <c r="BM141" t="s">
        <v>41</v>
      </c>
      <c r="BN141" t="s">
        <v>41</v>
      </c>
      <c r="BO141" t="s">
        <v>41</v>
      </c>
      <c r="BP141" t="s">
        <v>2</v>
      </c>
      <c r="BQ141" t="s">
        <v>5</v>
      </c>
      <c r="BR141" t="s">
        <v>41</v>
      </c>
      <c r="BS141" t="s">
        <v>41</v>
      </c>
      <c r="BT141" t="s">
        <v>41</v>
      </c>
      <c r="BU141" t="s">
        <v>41</v>
      </c>
      <c r="BV141" t="s">
        <v>41</v>
      </c>
      <c r="BW141" t="s">
        <v>41</v>
      </c>
      <c r="BX141" t="s">
        <v>41</v>
      </c>
      <c r="BY141" t="s">
        <v>41</v>
      </c>
      <c r="BZ141" t="s">
        <v>41</v>
      </c>
      <c r="CA141" t="s">
        <v>41</v>
      </c>
      <c r="CB141" t="s">
        <v>2</v>
      </c>
      <c r="CC141" t="s">
        <v>2</v>
      </c>
      <c r="CD141" t="s">
        <v>2</v>
      </c>
      <c r="CE141" t="s">
        <v>2</v>
      </c>
      <c r="CF141" t="s">
        <v>2</v>
      </c>
      <c r="CG141" t="s">
        <v>2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61</v>
      </c>
      <c r="CV141" t="s">
        <v>4</v>
      </c>
      <c r="CW141" s="30">
        <v>65</v>
      </c>
      <c r="CX141" t="s">
        <v>110</v>
      </c>
      <c r="CY141" t="s">
        <v>4</v>
      </c>
      <c r="CZ141" t="s">
        <v>4</v>
      </c>
      <c r="DA141" t="s">
        <v>4</v>
      </c>
      <c r="DB141" t="s">
        <v>4</v>
      </c>
      <c r="DC141" t="s">
        <v>4</v>
      </c>
      <c r="DD141" t="s">
        <v>4</v>
      </c>
      <c r="DE141" t="s">
        <v>5</v>
      </c>
      <c r="DF141" t="s">
        <v>5</v>
      </c>
      <c r="DG141" t="s">
        <v>4</v>
      </c>
      <c r="DH141" t="s">
        <v>4</v>
      </c>
      <c r="DI141" t="s">
        <v>693</v>
      </c>
      <c r="DJ141" t="s">
        <v>4</v>
      </c>
      <c r="DK141" t="s">
        <v>4</v>
      </c>
      <c r="DL141" t="s">
        <v>17</v>
      </c>
      <c r="DM141" t="s">
        <v>2</v>
      </c>
      <c r="DN141" t="s">
        <v>5</v>
      </c>
      <c r="DO141" t="s">
        <v>523</v>
      </c>
      <c r="DP141" t="s">
        <v>4</v>
      </c>
      <c r="DQ141" t="s">
        <v>4</v>
      </c>
      <c r="DR141" t="s">
        <v>4</v>
      </c>
      <c r="DS141" t="s">
        <v>4</v>
      </c>
      <c r="DT141" t="s">
        <v>5</v>
      </c>
      <c r="DU141" t="s">
        <v>4</v>
      </c>
      <c r="DV141" t="s">
        <v>4</v>
      </c>
      <c r="DW141" t="s">
        <v>4</v>
      </c>
      <c r="DX141" t="s">
        <v>4</v>
      </c>
      <c r="DY141" t="s">
        <v>4</v>
      </c>
      <c r="DZ141" t="s">
        <v>4</v>
      </c>
      <c r="EA141" t="s">
        <v>4</v>
      </c>
      <c r="EB141" t="s">
        <v>4</v>
      </c>
      <c r="EC141" t="s">
        <v>4</v>
      </c>
      <c r="ED141" t="s">
        <v>4</v>
      </c>
      <c r="EE141" t="s">
        <v>4</v>
      </c>
      <c r="EF141" t="s">
        <v>4</v>
      </c>
      <c r="EG141" t="s">
        <v>5</v>
      </c>
      <c r="EH141" t="s">
        <v>2</v>
      </c>
      <c r="EI141" t="s">
        <v>2</v>
      </c>
      <c r="EJ141" t="s">
        <v>2</v>
      </c>
      <c r="EK141" t="s">
        <v>2</v>
      </c>
      <c r="EL141" t="s">
        <v>2</v>
      </c>
      <c r="EM141" t="s">
        <v>2</v>
      </c>
      <c r="EN141" t="s">
        <v>2</v>
      </c>
      <c r="EO141" t="s">
        <v>2</v>
      </c>
      <c r="EP141" t="s">
        <v>2</v>
      </c>
      <c r="EQ141" t="s">
        <v>2</v>
      </c>
      <c r="ER141" t="s">
        <v>2</v>
      </c>
      <c r="ES141" t="s">
        <v>2</v>
      </c>
      <c r="ET141" t="s">
        <v>2</v>
      </c>
      <c r="EU141" t="s">
        <v>2</v>
      </c>
      <c r="EV141" t="s">
        <v>2</v>
      </c>
      <c r="EW141" t="s">
        <v>2</v>
      </c>
      <c r="EX141" t="s">
        <v>2</v>
      </c>
      <c r="EY141" t="s">
        <v>2</v>
      </c>
      <c r="EZ141" t="s">
        <v>5</v>
      </c>
      <c r="FA141" t="s">
        <v>41</v>
      </c>
      <c r="FB141" t="s">
        <v>4</v>
      </c>
      <c r="FC141" t="s">
        <v>4</v>
      </c>
      <c r="FD141" t="s">
        <v>4</v>
      </c>
      <c r="FE141" t="s">
        <v>796</v>
      </c>
      <c r="FF141" t="s">
        <v>4</v>
      </c>
      <c r="FG141" t="s">
        <v>4</v>
      </c>
      <c r="FH141" t="s">
        <v>4</v>
      </c>
      <c r="FI141" t="s">
        <v>4</v>
      </c>
      <c r="FJ141" t="s">
        <v>4</v>
      </c>
      <c r="FK141" t="s">
        <v>4</v>
      </c>
      <c r="FL141" t="s">
        <v>4</v>
      </c>
      <c r="FM141" t="s">
        <v>4</v>
      </c>
      <c r="FN141" t="s">
        <v>4</v>
      </c>
      <c r="FO141" t="s">
        <v>4</v>
      </c>
      <c r="FP141" t="s">
        <v>4</v>
      </c>
      <c r="FQ141" t="s">
        <v>2</v>
      </c>
      <c r="FR141" t="s">
        <v>2</v>
      </c>
      <c r="FS141" t="s">
        <v>2</v>
      </c>
      <c r="FT141" t="s">
        <v>2</v>
      </c>
      <c r="FU141" t="s">
        <v>2</v>
      </c>
      <c r="FV141" t="s">
        <v>2</v>
      </c>
      <c r="FW141" t="s">
        <v>2</v>
      </c>
      <c r="FX141" t="s">
        <v>2</v>
      </c>
      <c r="FY141" t="s">
        <v>2</v>
      </c>
      <c r="FZ141" t="s">
        <v>2</v>
      </c>
      <c r="GA141" t="s">
        <v>2</v>
      </c>
      <c r="GB141" t="s">
        <v>2</v>
      </c>
      <c r="GC141" t="s">
        <v>2</v>
      </c>
      <c r="GD141" t="s">
        <v>2</v>
      </c>
      <c r="GE141" t="s">
        <v>2</v>
      </c>
      <c r="GF141" t="s">
        <v>2</v>
      </c>
      <c r="GG141" t="s">
        <v>2</v>
      </c>
      <c r="GH141" t="s">
        <v>2</v>
      </c>
      <c r="GI141" t="s">
        <v>2</v>
      </c>
      <c r="GJ141" t="s">
        <v>2</v>
      </c>
      <c r="GK141" t="s">
        <v>2</v>
      </c>
      <c r="GL141" t="s">
        <v>2</v>
      </c>
      <c r="GM141" t="s">
        <v>2</v>
      </c>
      <c r="GN141" t="s">
        <v>796</v>
      </c>
      <c r="GO141" t="s">
        <v>796</v>
      </c>
      <c r="GP141" t="s">
        <v>796</v>
      </c>
      <c r="GQ141" t="s">
        <v>796</v>
      </c>
      <c r="GR141" t="s">
        <v>796</v>
      </c>
      <c r="GS141" t="s">
        <v>796</v>
      </c>
      <c r="GT141" t="s">
        <v>796</v>
      </c>
      <c r="GU141" t="s">
        <v>796</v>
      </c>
      <c r="GV141" t="s">
        <v>796</v>
      </c>
      <c r="GW141" t="s">
        <v>796</v>
      </c>
      <c r="GX141" t="s">
        <v>796</v>
      </c>
      <c r="GY141" t="s">
        <v>796</v>
      </c>
      <c r="GZ141" t="s">
        <v>796</v>
      </c>
      <c r="HA141" t="s">
        <v>796</v>
      </c>
      <c r="HB141" t="s">
        <v>796</v>
      </c>
      <c r="HC141" t="s">
        <v>796</v>
      </c>
      <c r="HD141" t="s">
        <v>796</v>
      </c>
      <c r="HE141" t="s">
        <v>796</v>
      </c>
      <c r="HF141" t="s">
        <v>796</v>
      </c>
      <c r="HG141" t="s">
        <v>796</v>
      </c>
      <c r="HH141" t="s">
        <v>796</v>
      </c>
      <c r="HI141" t="s">
        <v>796</v>
      </c>
      <c r="HJ141" t="s">
        <v>796</v>
      </c>
      <c r="HK141" t="s">
        <v>796</v>
      </c>
      <c r="HL141" t="s">
        <v>796</v>
      </c>
      <c r="HM141" t="s">
        <v>796</v>
      </c>
      <c r="HN141" t="s">
        <v>796</v>
      </c>
      <c r="HO141" t="s">
        <v>796</v>
      </c>
      <c r="HP141" t="s">
        <v>796</v>
      </c>
      <c r="HQ141" t="s">
        <v>796</v>
      </c>
      <c r="HR141" t="s">
        <v>796</v>
      </c>
      <c r="HS141" t="s">
        <v>796</v>
      </c>
      <c r="HT141" t="s">
        <v>796</v>
      </c>
      <c r="HU141" t="s">
        <v>796</v>
      </c>
      <c r="HV141" t="s">
        <v>796</v>
      </c>
      <c r="HW141" t="s">
        <v>796</v>
      </c>
      <c r="HX141" t="s">
        <v>796</v>
      </c>
      <c r="HY141" t="s">
        <v>796</v>
      </c>
      <c r="HZ141" t="s">
        <v>796</v>
      </c>
      <c r="IA141" t="s">
        <v>796</v>
      </c>
      <c r="IB141" t="s">
        <v>796</v>
      </c>
      <c r="IC141" t="s">
        <v>796</v>
      </c>
      <c r="ID141" t="s">
        <v>796</v>
      </c>
      <c r="IE141" t="s">
        <v>796</v>
      </c>
      <c r="IF141" t="s">
        <v>796</v>
      </c>
      <c r="IG141" t="s">
        <v>796</v>
      </c>
      <c r="IH141" t="s">
        <v>796</v>
      </c>
      <c r="II141" t="s">
        <v>796</v>
      </c>
      <c r="IJ141" t="s">
        <v>796</v>
      </c>
      <c r="IK141" t="s">
        <v>796</v>
      </c>
      <c r="IL141" t="s">
        <v>796</v>
      </c>
      <c r="IM141" t="s">
        <v>796</v>
      </c>
      <c r="IN141" t="s">
        <v>796</v>
      </c>
      <c r="IO141" t="s">
        <v>796</v>
      </c>
      <c r="IP141" t="s">
        <v>796</v>
      </c>
      <c r="IQ141" t="s">
        <v>796</v>
      </c>
      <c r="IR141" t="s">
        <v>796</v>
      </c>
      <c r="IS141" t="s">
        <v>796</v>
      </c>
      <c r="IT141" t="s">
        <v>796</v>
      </c>
      <c r="IU141" t="s">
        <v>796</v>
      </c>
      <c r="IV141" t="s">
        <v>796</v>
      </c>
      <c r="IW141" t="s">
        <v>796</v>
      </c>
      <c r="IX141" t="s">
        <v>796</v>
      </c>
      <c r="IY141" t="s">
        <v>796</v>
      </c>
      <c r="IZ141" t="s">
        <v>796</v>
      </c>
      <c r="JA141" t="s">
        <v>796</v>
      </c>
      <c r="JB141" t="s">
        <v>796</v>
      </c>
      <c r="JC141" t="s">
        <v>796</v>
      </c>
      <c r="JD141" t="s">
        <v>796</v>
      </c>
      <c r="JE141" t="s">
        <v>796</v>
      </c>
      <c r="JF141" t="s">
        <v>796</v>
      </c>
      <c r="JG141" t="s">
        <v>796</v>
      </c>
      <c r="JH141" t="s">
        <v>796</v>
      </c>
      <c r="JI141" t="s">
        <v>796</v>
      </c>
      <c r="JJ141" t="s">
        <v>796</v>
      </c>
      <c r="JK141" t="s">
        <v>796</v>
      </c>
      <c r="JL141" t="s">
        <v>796</v>
      </c>
      <c r="JM141" t="s">
        <v>796</v>
      </c>
      <c r="JN141" t="s">
        <v>796</v>
      </c>
      <c r="JO141" t="s">
        <v>796</v>
      </c>
      <c r="JP141" t="s">
        <v>796</v>
      </c>
      <c r="JQ141" t="s">
        <v>796</v>
      </c>
      <c r="JR141" t="s">
        <v>796</v>
      </c>
      <c r="JS141" t="s">
        <v>796</v>
      </c>
      <c r="JT141" t="s">
        <v>796</v>
      </c>
      <c r="JU141" t="s">
        <v>796</v>
      </c>
      <c r="JV141" t="s">
        <v>796</v>
      </c>
      <c r="JW141" t="s">
        <v>796</v>
      </c>
      <c r="JX141" t="s">
        <v>796</v>
      </c>
      <c r="JY141" t="s">
        <v>796</v>
      </c>
      <c r="JZ141" t="s">
        <v>796</v>
      </c>
      <c r="KA141" t="s">
        <v>796</v>
      </c>
      <c r="KB141" t="s">
        <v>796</v>
      </c>
      <c r="KC141" t="s">
        <v>796</v>
      </c>
      <c r="KD141" t="s">
        <v>796</v>
      </c>
      <c r="KE141" t="s">
        <v>796</v>
      </c>
      <c r="KF141" t="s">
        <v>796</v>
      </c>
    </row>
    <row r="142" spans="1:292" x14ac:dyDescent="0.2">
      <c r="A142" t="s">
        <v>474</v>
      </c>
      <c r="B142" t="s">
        <v>61</v>
      </c>
      <c r="C142" t="s">
        <v>4</v>
      </c>
      <c r="D142" t="s">
        <v>19</v>
      </c>
      <c r="E142" s="30">
        <v>53</v>
      </c>
      <c r="F142" t="s">
        <v>20</v>
      </c>
      <c r="G142" t="s">
        <v>10</v>
      </c>
      <c r="H142" t="s">
        <v>56</v>
      </c>
      <c r="I142" t="s">
        <v>36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5</v>
      </c>
      <c r="Q142" t="s">
        <v>5</v>
      </c>
      <c r="R142" t="s">
        <v>4</v>
      </c>
      <c r="S142" t="s">
        <v>4</v>
      </c>
      <c r="T142" t="s">
        <v>3</v>
      </c>
      <c r="U142" t="s">
        <v>4</v>
      </c>
      <c r="V142" t="s">
        <v>4</v>
      </c>
      <c r="W142" t="s">
        <v>17</v>
      </c>
      <c r="X142" t="s">
        <v>2</v>
      </c>
      <c r="Y142" t="s">
        <v>5</v>
      </c>
      <c r="Z142" t="s">
        <v>18</v>
      </c>
      <c r="AA142" t="s">
        <v>4</v>
      </c>
      <c r="AB142" t="s">
        <v>4</v>
      </c>
      <c r="AC142" t="s">
        <v>4</v>
      </c>
      <c r="AD142" t="s">
        <v>4</v>
      </c>
      <c r="AE142" t="s">
        <v>4</v>
      </c>
      <c r="AF142" t="s">
        <v>4</v>
      </c>
      <c r="AG142" t="s">
        <v>5</v>
      </c>
      <c r="AH142" t="s">
        <v>5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5</v>
      </c>
      <c r="AO142" t="s">
        <v>4</v>
      </c>
      <c r="AP142" t="s">
        <v>4</v>
      </c>
      <c r="AQ142" t="s">
        <v>4</v>
      </c>
      <c r="AR142" t="s">
        <v>4</v>
      </c>
      <c r="AS142" t="s">
        <v>2</v>
      </c>
      <c r="AT142" t="s">
        <v>2</v>
      </c>
      <c r="AU142" t="s">
        <v>2</v>
      </c>
      <c r="AV142" t="s">
        <v>2</v>
      </c>
      <c r="AW142" t="s">
        <v>2</v>
      </c>
      <c r="AX142" t="s">
        <v>2</v>
      </c>
      <c r="AY142" t="s">
        <v>2</v>
      </c>
      <c r="AZ142" t="s">
        <v>2</v>
      </c>
      <c r="BA142" t="s">
        <v>2</v>
      </c>
      <c r="BB142" t="s">
        <v>2</v>
      </c>
      <c r="BC142" t="s">
        <v>2</v>
      </c>
      <c r="BD142" t="s">
        <v>2</v>
      </c>
      <c r="BE142" t="s">
        <v>2</v>
      </c>
      <c r="BF142" t="s">
        <v>2</v>
      </c>
      <c r="BG142" t="s">
        <v>2</v>
      </c>
      <c r="BH142" t="s">
        <v>2</v>
      </c>
      <c r="BI142" t="s">
        <v>2</v>
      </c>
      <c r="BJ142" t="s">
        <v>2</v>
      </c>
      <c r="BK142" t="s">
        <v>5</v>
      </c>
      <c r="BL142" t="s">
        <v>5</v>
      </c>
      <c r="BM142" t="s">
        <v>4</v>
      </c>
      <c r="BN142" t="s">
        <v>5</v>
      </c>
      <c r="BO142" t="s">
        <v>4</v>
      </c>
      <c r="BP142" t="s">
        <v>2</v>
      </c>
      <c r="BQ142" t="s">
        <v>4</v>
      </c>
      <c r="BR142" t="s">
        <v>4</v>
      </c>
      <c r="BS142" t="s">
        <v>41</v>
      </c>
      <c r="BT142" t="s">
        <v>41</v>
      </c>
      <c r="BU142" t="s">
        <v>41</v>
      </c>
      <c r="BV142" t="s">
        <v>41</v>
      </c>
      <c r="BW142" t="s">
        <v>41</v>
      </c>
      <c r="BX142" t="s">
        <v>41</v>
      </c>
      <c r="BY142" t="s">
        <v>41</v>
      </c>
      <c r="BZ142" t="s">
        <v>41</v>
      </c>
      <c r="CA142" t="s">
        <v>41</v>
      </c>
      <c r="CB142" t="s">
        <v>2</v>
      </c>
      <c r="CC142" t="s">
        <v>2</v>
      </c>
      <c r="CD142" t="s">
        <v>2</v>
      </c>
      <c r="CE142" t="s">
        <v>2</v>
      </c>
      <c r="CF142" t="s">
        <v>2</v>
      </c>
      <c r="CG142" t="s">
        <v>2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796</v>
      </c>
      <c r="CV142" t="s">
        <v>796</v>
      </c>
      <c r="CW142" t="s">
        <v>796</v>
      </c>
      <c r="CX142" t="s">
        <v>796</v>
      </c>
      <c r="CY142" t="s">
        <v>796</v>
      </c>
      <c r="CZ142" t="s">
        <v>796</v>
      </c>
      <c r="DA142" t="s">
        <v>796</v>
      </c>
      <c r="DB142" t="s">
        <v>796</v>
      </c>
      <c r="DC142" t="s">
        <v>796</v>
      </c>
      <c r="DD142" t="s">
        <v>796</v>
      </c>
      <c r="DE142" t="s">
        <v>796</v>
      </c>
      <c r="DF142" t="s">
        <v>796</v>
      </c>
      <c r="DG142" t="s">
        <v>796</v>
      </c>
      <c r="DH142" t="s">
        <v>796</v>
      </c>
      <c r="DI142" t="s">
        <v>796</v>
      </c>
      <c r="DJ142" t="s">
        <v>796</v>
      </c>
      <c r="DK142" t="s">
        <v>796</v>
      </c>
      <c r="DL142" t="s">
        <v>796</v>
      </c>
      <c r="DM142" t="s">
        <v>796</v>
      </c>
      <c r="DN142" t="s">
        <v>796</v>
      </c>
      <c r="DO142" t="s">
        <v>796</v>
      </c>
      <c r="DP142" t="s">
        <v>796</v>
      </c>
      <c r="DQ142" t="s">
        <v>796</v>
      </c>
      <c r="DR142" t="s">
        <v>796</v>
      </c>
      <c r="DS142" t="s">
        <v>796</v>
      </c>
      <c r="DT142" t="s">
        <v>796</v>
      </c>
      <c r="DU142" t="s">
        <v>796</v>
      </c>
      <c r="DV142" t="s">
        <v>796</v>
      </c>
      <c r="DW142" t="s">
        <v>796</v>
      </c>
      <c r="DX142" t="s">
        <v>796</v>
      </c>
      <c r="DY142" t="s">
        <v>796</v>
      </c>
      <c r="DZ142" t="s">
        <v>796</v>
      </c>
      <c r="EA142" t="s">
        <v>796</v>
      </c>
      <c r="EB142" t="s">
        <v>796</v>
      </c>
      <c r="EC142" t="s">
        <v>796</v>
      </c>
      <c r="ED142" t="s">
        <v>796</v>
      </c>
      <c r="EE142" t="s">
        <v>796</v>
      </c>
      <c r="EF142" t="s">
        <v>796</v>
      </c>
      <c r="EG142" t="s">
        <v>796</v>
      </c>
      <c r="EH142" t="s">
        <v>796</v>
      </c>
      <c r="EI142" t="s">
        <v>796</v>
      </c>
      <c r="EJ142" t="s">
        <v>796</v>
      </c>
      <c r="EK142" t="s">
        <v>796</v>
      </c>
      <c r="EL142" t="s">
        <v>796</v>
      </c>
      <c r="EM142" t="s">
        <v>796</v>
      </c>
      <c r="EN142" t="s">
        <v>796</v>
      </c>
      <c r="EO142" t="s">
        <v>796</v>
      </c>
      <c r="EP142" t="s">
        <v>796</v>
      </c>
      <c r="EQ142" t="s">
        <v>796</v>
      </c>
      <c r="ER142" t="s">
        <v>796</v>
      </c>
      <c r="ES142" t="s">
        <v>796</v>
      </c>
      <c r="ET142" t="s">
        <v>796</v>
      </c>
      <c r="EU142" t="s">
        <v>796</v>
      </c>
      <c r="EV142" t="s">
        <v>796</v>
      </c>
      <c r="EW142" t="s">
        <v>796</v>
      </c>
      <c r="EX142" t="s">
        <v>796</v>
      </c>
      <c r="EY142" t="s">
        <v>796</v>
      </c>
      <c r="EZ142" t="s">
        <v>796</v>
      </c>
      <c r="FA142" t="s">
        <v>796</v>
      </c>
      <c r="FB142" t="s">
        <v>796</v>
      </c>
      <c r="FC142" t="s">
        <v>796</v>
      </c>
      <c r="FD142" t="s">
        <v>796</v>
      </c>
      <c r="FE142" t="s">
        <v>796</v>
      </c>
      <c r="FF142" t="s">
        <v>4</v>
      </c>
      <c r="FG142" t="s">
        <v>4</v>
      </c>
      <c r="FH142" t="s">
        <v>41</v>
      </c>
      <c r="FI142" t="s">
        <v>41</v>
      </c>
      <c r="FJ142" t="s">
        <v>41</v>
      </c>
      <c r="FK142" t="s">
        <v>41</v>
      </c>
      <c r="FL142" t="s">
        <v>41</v>
      </c>
      <c r="FM142" t="s">
        <v>41</v>
      </c>
      <c r="FN142" t="s">
        <v>41</v>
      </c>
      <c r="FO142" t="s">
        <v>41</v>
      </c>
      <c r="FP142" t="s">
        <v>41</v>
      </c>
      <c r="FQ142" t="s">
        <v>796</v>
      </c>
      <c r="FR142" t="s">
        <v>796</v>
      </c>
      <c r="FS142" t="s">
        <v>796</v>
      </c>
      <c r="FT142" t="s">
        <v>796</v>
      </c>
      <c r="FU142" t="s">
        <v>796</v>
      </c>
      <c r="FV142" t="s">
        <v>796</v>
      </c>
      <c r="FW142" t="s">
        <v>796</v>
      </c>
      <c r="FX142" t="s">
        <v>796</v>
      </c>
      <c r="FY142" t="s">
        <v>796</v>
      </c>
      <c r="FZ142" t="s">
        <v>796</v>
      </c>
      <c r="GA142" t="s">
        <v>796</v>
      </c>
      <c r="GB142" t="s">
        <v>796</v>
      </c>
      <c r="GC142" t="s">
        <v>796</v>
      </c>
      <c r="GD142" t="s">
        <v>796</v>
      </c>
      <c r="GE142" t="s">
        <v>796</v>
      </c>
      <c r="GF142" t="s">
        <v>796</v>
      </c>
      <c r="GG142" t="s">
        <v>796</v>
      </c>
      <c r="GH142" t="s">
        <v>796</v>
      </c>
      <c r="GI142" t="s">
        <v>796</v>
      </c>
      <c r="GJ142" t="s">
        <v>796</v>
      </c>
      <c r="GK142" t="s">
        <v>796</v>
      </c>
      <c r="GL142" t="s">
        <v>796</v>
      </c>
      <c r="GM142" t="s">
        <v>796</v>
      </c>
      <c r="GN142" t="s">
        <v>796</v>
      </c>
      <c r="GO142" t="s">
        <v>796</v>
      </c>
      <c r="GP142" t="s">
        <v>796</v>
      </c>
      <c r="GQ142" t="s">
        <v>796</v>
      </c>
      <c r="GR142" t="s">
        <v>796</v>
      </c>
      <c r="GS142" t="s">
        <v>796</v>
      </c>
      <c r="GT142" t="s">
        <v>796</v>
      </c>
      <c r="GU142" t="s">
        <v>796</v>
      </c>
      <c r="GV142" t="s">
        <v>796</v>
      </c>
      <c r="GW142" t="s">
        <v>796</v>
      </c>
      <c r="GX142" t="s">
        <v>796</v>
      </c>
      <c r="GY142" t="s">
        <v>796</v>
      </c>
      <c r="GZ142" t="s">
        <v>796</v>
      </c>
      <c r="HA142" t="s">
        <v>796</v>
      </c>
      <c r="HB142" t="s">
        <v>796</v>
      </c>
      <c r="HC142" t="s">
        <v>796</v>
      </c>
      <c r="HD142" t="s">
        <v>796</v>
      </c>
      <c r="HE142" t="s">
        <v>796</v>
      </c>
      <c r="HF142" t="s">
        <v>796</v>
      </c>
      <c r="HG142" t="s">
        <v>796</v>
      </c>
      <c r="HH142" t="s">
        <v>796</v>
      </c>
      <c r="HI142" t="s">
        <v>796</v>
      </c>
      <c r="HJ142" t="s">
        <v>796</v>
      </c>
      <c r="HK142" t="s">
        <v>796</v>
      </c>
      <c r="HL142" t="s">
        <v>796</v>
      </c>
      <c r="HM142" t="s">
        <v>796</v>
      </c>
      <c r="HN142" t="s">
        <v>796</v>
      </c>
      <c r="HO142" t="s">
        <v>796</v>
      </c>
      <c r="HP142" t="s">
        <v>796</v>
      </c>
      <c r="HQ142" t="s">
        <v>796</v>
      </c>
      <c r="HR142" t="s">
        <v>796</v>
      </c>
      <c r="HS142" t="s">
        <v>796</v>
      </c>
      <c r="HT142" t="s">
        <v>796</v>
      </c>
      <c r="HU142" t="s">
        <v>796</v>
      </c>
      <c r="HV142" t="s">
        <v>796</v>
      </c>
      <c r="HW142" t="s">
        <v>796</v>
      </c>
      <c r="HX142" t="s">
        <v>796</v>
      </c>
      <c r="HY142" t="s">
        <v>796</v>
      </c>
      <c r="HZ142" t="s">
        <v>796</v>
      </c>
      <c r="IA142" t="s">
        <v>796</v>
      </c>
      <c r="IB142" t="s">
        <v>796</v>
      </c>
      <c r="IC142" t="s">
        <v>796</v>
      </c>
      <c r="ID142" t="s">
        <v>796</v>
      </c>
      <c r="IE142" t="s">
        <v>796</v>
      </c>
      <c r="IF142" t="s">
        <v>796</v>
      </c>
      <c r="IG142" t="s">
        <v>796</v>
      </c>
      <c r="IH142" t="s">
        <v>796</v>
      </c>
      <c r="II142" t="s">
        <v>796</v>
      </c>
      <c r="IJ142" t="s">
        <v>796</v>
      </c>
      <c r="IK142" t="s">
        <v>796</v>
      </c>
      <c r="IL142" t="s">
        <v>796</v>
      </c>
      <c r="IM142" t="s">
        <v>796</v>
      </c>
      <c r="IN142" t="s">
        <v>796</v>
      </c>
      <c r="IO142" t="s">
        <v>796</v>
      </c>
      <c r="IP142" t="s">
        <v>796</v>
      </c>
      <c r="IQ142" t="s">
        <v>796</v>
      </c>
      <c r="IR142" t="s">
        <v>796</v>
      </c>
      <c r="IS142" t="s">
        <v>796</v>
      </c>
      <c r="IT142" t="s">
        <v>796</v>
      </c>
      <c r="IU142" t="s">
        <v>796</v>
      </c>
      <c r="IV142" t="s">
        <v>796</v>
      </c>
      <c r="IW142" t="s">
        <v>796</v>
      </c>
      <c r="IX142" t="s">
        <v>796</v>
      </c>
      <c r="IY142" t="s">
        <v>796</v>
      </c>
      <c r="IZ142" t="s">
        <v>796</v>
      </c>
      <c r="JA142" t="s">
        <v>796</v>
      </c>
      <c r="JB142" t="s">
        <v>796</v>
      </c>
      <c r="JC142" t="s">
        <v>796</v>
      </c>
      <c r="JD142" t="s">
        <v>796</v>
      </c>
      <c r="JE142" t="s">
        <v>796</v>
      </c>
      <c r="JF142" t="s">
        <v>796</v>
      </c>
      <c r="JG142" t="s">
        <v>796</v>
      </c>
      <c r="JH142" t="s">
        <v>796</v>
      </c>
      <c r="JI142" t="s">
        <v>796</v>
      </c>
      <c r="JJ142" t="s">
        <v>796</v>
      </c>
      <c r="JK142" t="s">
        <v>796</v>
      </c>
      <c r="JL142" t="s">
        <v>796</v>
      </c>
      <c r="JM142" t="s">
        <v>796</v>
      </c>
      <c r="JN142" t="s">
        <v>796</v>
      </c>
      <c r="JO142" t="s">
        <v>796</v>
      </c>
      <c r="JP142" t="s">
        <v>796</v>
      </c>
      <c r="JQ142" t="s">
        <v>796</v>
      </c>
      <c r="JR142" t="s">
        <v>796</v>
      </c>
      <c r="JS142" t="s">
        <v>796</v>
      </c>
      <c r="JT142" t="s">
        <v>796</v>
      </c>
      <c r="JU142" t="s">
        <v>796</v>
      </c>
      <c r="JV142" t="s">
        <v>796</v>
      </c>
      <c r="JW142" t="s">
        <v>796</v>
      </c>
      <c r="JX142" t="s">
        <v>796</v>
      </c>
      <c r="JY142" t="s">
        <v>796</v>
      </c>
      <c r="JZ142" t="s">
        <v>796</v>
      </c>
      <c r="KA142" t="s">
        <v>796</v>
      </c>
      <c r="KB142" t="s">
        <v>796</v>
      </c>
      <c r="KC142" t="s">
        <v>796</v>
      </c>
      <c r="KD142" t="s">
        <v>796</v>
      </c>
      <c r="KE142" t="s">
        <v>796</v>
      </c>
      <c r="KF142" t="s">
        <v>796</v>
      </c>
    </row>
    <row r="143" spans="1:292" x14ac:dyDescent="0.2">
      <c r="A143" t="s">
        <v>475</v>
      </c>
      <c r="B143" t="s">
        <v>61</v>
      </c>
      <c r="C143" t="s">
        <v>4</v>
      </c>
      <c r="D143" t="s">
        <v>19</v>
      </c>
      <c r="E143" s="30">
        <v>41</v>
      </c>
      <c r="F143" t="s">
        <v>20</v>
      </c>
      <c r="G143" t="s">
        <v>10</v>
      </c>
      <c r="H143" t="s">
        <v>56</v>
      </c>
      <c r="I143" t="s">
        <v>36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5</v>
      </c>
      <c r="Q143" t="s">
        <v>5</v>
      </c>
      <c r="R143" t="s">
        <v>5</v>
      </c>
      <c r="S143" t="s">
        <v>4</v>
      </c>
      <c r="T143" t="s">
        <v>3</v>
      </c>
      <c r="U143" t="s">
        <v>4</v>
      </c>
      <c r="V143" t="s">
        <v>5</v>
      </c>
      <c r="W143" t="s">
        <v>77</v>
      </c>
      <c r="X143" t="s">
        <v>105</v>
      </c>
      <c r="Y143" t="s">
        <v>5</v>
      </c>
      <c r="Z143" t="s">
        <v>18</v>
      </c>
      <c r="AA143" t="s">
        <v>4</v>
      </c>
      <c r="AB143" t="s">
        <v>4</v>
      </c>
      <c r="AC143" t="s">
        <v>4</v>
      </c>
      <c r="AD143" t="s">
        <v>4</v>
      </c>
      <c r="AE143" t="s">
        <v>4</v>
      </c>
      <c r="AF143" t="s">
        <v>5</v>
      </c>
      <c r="AG143" t="s">
        <v>4</v>
      </c>
      <c r="AH143" t="s">
        <v>5</v>
      </c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4</v>
      </c>
      <c r="AO143" t="s">
        <v>4</v>
      </c>
      <c r="AP143" t="s">
        <v>4</v>
      </c>
      <c r="AQ143" t="s">
        <v>4</v>
      </c>
      <c r="AR143" t="s">
        <v>4</v>
      </c>
      <c r="AS143" t="s">
        <v>2</v>
      </c>
      <c r="AT143" t="s">
        <v>2</v>
      </c>
      <c r="AU143" t="s">
        <v>2</v>
      </c>
      <c r="AV143" t="s">
        <v>2</v>
      </c>
      <c r="AW143" t="s">
        <v>2</v>
      </c>
      <c r="AX143" t="s">
        <v>2</v>
      </c>
      <c r="AY143" t="s">
        <v>2</v>
      </c>
      <c r="AZ143" t="s">
        <v>2</v>
      </c>
      <c r="BA143" t="s">
        <v>2</v>
      </c>
      <c r="BB143" t="s">
        <v>2</v>
      </c>
      <c r="BC143" t="s">
        <v>2</v>
      </c>
      <c r="BD143" t="s">
        <v>2</v>
      </c>
      <c r="BE143" t="s">
        <v>2</v>
      </c>
      <c r="BF143" t="s">
        <v>2</v>
      </c>
      <c r="BG143" t="s">
        <v>2</v>
      </c>
      <c r="BH143" t="s">
        <v>2</v>
      </c>
      <c r="BI143" t="s">
        <v>2</v>
      </c>
      <c r="BJ143" t="s">
        <v>2</v>
      </c>
      <c r="BK143" t="s">
        <v>5</v>
      </c>
      <c r="BL143" t="s">
        <v>5</v>
      </c>
      <c r="BM143" t="s">
        <v>4</v>
      </c>
      <c r="BN143" t="s">
        <v>4</v>
      </c>
      <c r="BO143" t="s">
        <v>4</v>
      </c>
      <c r="BP143" t="s">
        <v>2</v>
      </c>
      <c r="BQ143" t="s">
        <v>5</v>
      </c>
      <c r="BR143" t="s">
        <v>4</v>
      </c>
      <c r="BS143" t="s">
        <v>41</v>
      </c>
      <c r="BT143" t="s">
        <v>41</v>
      </c>
      <c r="BU143" t="s">
        <v>41</v>
      </c>
      <c r="BV143" t="s">
        <v>41</v>
      </c>
      <c r="BW143" t="s">
        <v>41</v>
      </c>
      <c r="BX143" t="s">
        <v>41</v>
      </c>
      <c r="BY143" t="s">
        <v>41</v>
      </c>
      <c r="BZ143" t="s">
        <v>41</v>
      </c>
      <c r="CA143" t="s">
        <v>41</v>
      </c>
      <c r="CB143" t="s">
        <v>2</v>
      </c>
      <c r="CC143" t="s">
        <v>2</v>
      </c>
      <c r="CD143" t="s">
        <v>2</v>
      </c>
      <c r="CE143" t="s">
        <v>2</v>
      </c>
      <c r="CF143" t="s">
        <v>2</v>
      </c>
      <c r="CG143" t="s">
        <v>2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61</v>
      </c>
      <c r="CV143" t="s">
        <v>4</v>
      </c>
      <c r="CW143" s="30">
        <v>42</v>
      </c>
      <c r="CX143" t="s">
        <v>20</v>
      </c>
      <c r="CY143" t="s">
        <v>4</v>
      </c>
      <c r="CZ143" t="s">
        <v>4</v>
      </c>
      <c r="DA143" t="s">
        <v>4</v>
      </c>
      <c r="DB143" t="s">
        <v>4</v>
      </c>
      <c r="DC143" t="s">
        <v>4</v>
      </c>
      <c r="DD143" t="s">
        <v>4</v>
      </c>
      <c r="DE143" t="s">
        <v>5</v>
      </c>
      <c r="DF143" t="s">
        <v>5</v>
      </c>
      <c r="DG143" t="s">
        <v>4</v>
      </c>
      <c r="DH143" t="s">
        <v>4</v>
      </c>
      <c r="DI143" t="s">
        <v>3</v>
      </c>
      <c r="DJ143" t="s">
        <v>4</v>
      </c>
      <c r="DK143" t="s">
        <v>4</v>
      </c>
      <c r="DL143" t="s">
        <v>17</v>
      </c>
      <c r="DM143" t="s">
        <v>2</v>
      </c>
      <c r="DN143" t="s">
        <v>5</v>
      </c>
      <c r="DO143" t="s">
        <v>18</v>
      </c>
      <c r="DP143" t="s">
        <v>4</v>
      </c>
      <c r="DQ143" t="s">
        <v>4</v>
      </c>
      <c r="DR143" t="s">
        <v>4</v>
      </c>
      <c r="DS143" t="s">
        <v>4</v>
      </c>
      <c r="DT143" t="s">
        <v>4</v>
      </c>
      <c r="DU143" t="s">
        <v>4</v>
      </c>
      <c r="DV143" t="s">
        <v>5</v>
      </c>
      <c r="DW143" t="s">
        <v>5</v>
      </c>
      <c r="DX143" t="s">
        <v>4</v>
      </c>
      <c r="DY143" t="s">
        <v>4</v>
      </c>
      <c r="DZ143" t="s">
        <v>4</v>
      </c>
      <c r="EA143" t="s">
        <v>4</v>
      </c>
      <c r="EB143" t="s">
        <v>4</v>
      </c>
      <c r="EC143" t="s">
        <v>4</v>
      </c>
      <c r="ED143" t="s">
        <v>4</v>
      </c>
      <c r="EE143" t="s">
        <v>4</v>
      </c>
      <c r="EF143" t="s">
        <v>4</v>
      </c>
      <c r="EG143" t="s">
        <v>4</v>
      </c>
      <c r="EH143" t="s">
        <v>2</v>
      </c>
      <c r="EI143" t="s">
        <v>2</v>
      </c>
      <c r="EJ143" t="s">
        <v>2</v>
      </c>
      <c r="EK143" t="s">
        <v>2</v>
      </c>
      <c r="EL143" t="s">
        <v>2</v>
      </c>
      <c r="EM143" t="s">
        <v>2</v>
      </c>
      <c r="EN143" t="s">
        <v>2</v>
      </c>
      <c r="EO143" t="s">
        <v>2</v>
      </c>
      <c r="EP143" t="s">
        <v>2</v>
      </c>
      <c r="EQ143" t="s">
        <v>2</v>
      </c>
      <c r="ER143" t="s">
        <v>2</v>
      </c>
      <c r="ES143" t="s">
        <v>2</v>
      </c>
      <c r="ET143" t="s">
        <v>2</v>
      </c>
      <c r="EU143" t="s">
        <v>2</v>
      </c>
      <c r="EV143" t="s">
        <v>2</v>
      </c>
      <c r="EW143" t="s">
        <v>2</v>
      </c>
      <c r="EX143" t="s">
        <v>2</v>
      </c>
      <c r="EY143" t="s">
        <v>2</v>
      </c>
      <c r="EZ143" t="s">
        <v>4</v>
      </c>
      <c r="FA143" t="s">
        <v>5</v>
      </c>
      <c r="FB143" t="s">
        <v>4</v>
      </c>
      <c r="FC143" t="s">
        <v>4</v>
      </c>
      <c r="FD143" t="s">
        <v>4</v>
      </c>
      <c r="FE143" t="s">
        <v>2</v>
      </c>
      <c r="FF143" t="s">
        <v>4</v>
      </c>
      <c r="FG143" t="s">
        <v>4</v>
      </c>
      <c r="FH143" t="s">
        <v>4</v>
      </c>
      <c r="FI143" t="s">
        <v>4</v>
      </c>
      <c r="FJ143" t="s">
        <v>4</v>
      </c>
      <c r="FK143" t="s">
        <v>4</v>
      </c>
      <c r="FL143" t="s">
        <v>4</v>
      </c>
      <c r="FM143" t="s">
        <v>4</v>
      </c>
      <c r="FN143" t="s">
        <v>4</v>
      </c>
      <c r="FO143" t="s">
        <v>4</v>
      </c>
      <c r="FP143" t="s">
        <v>4</v>
      </c>
      <c r="FQ143" t="s">
        <v>2</v>
      </c>
      <c r="FR143" t="s">
        <v>2</v>
      </c>
      <c r="FS143" t="s">
        <v>2</v>
      </c>
      <c r="FT143" t="s">
        <v>2</v>
      </c>
      <c r="FU143" t="s">
        <v>2</v>
      </c>
      <c r="FV143" t="s">
        <v>2</v>
      </c>
      <c r="FW143" t="s">
        <v>2</v>
      </c>
      <c r="FX143" t="s">
        <v>2</v>
      </c>
      <c r="FY143" t="s">
        <v>2</v>
      </c>
      <c r="FZ143" t="s">
        <v>2</v>
      </c>
      <c r="GA143" t="s">
        <v>2</v>
      </c>
      <c r="GB143" t="s">
        <v>2</v>
      </c>
      <c r="GC143" t="s">
        <v>2</v>
      </c>
      <c r="GD143" t="s">
        <v>2</v>
      </c>
      <c r="GE143" t="s">
        <v>2</v>
      </c>
      <c r="GF143" t="s">
        <v>2</v>
      </c>
      <c r="GG143" t="s">
        <v>2</v>
      </c>
      <c r="GH143" t="s">
        <v>2</v>
      </c>
      <c r="GI143" t="s">
        <v>2</v>
      </c>
      <c r="GJ143" t="s">
        <v>2</v>
      </c>
      <c r="GK143" t="s">
        <v>2</v>
      </c>
      <c r="GL143" t="s">
        <v>2</v>
      </c>
      <c r="GM143" t="s">
        <v>2</v>
      </c>
      <c r="GN143" t="s">
        <v>796</v>
      </c>
      <c r="GO143" t="s">
        <v>796</v>
      </c>
      <c r="GP143" t="s">
        <v>796</v>
      </c>
      <c r="GQ143" t="s">
        <v>796</v>
      </c>
      <c r="GR143" t="s">
        <v>796</v>
      </c>
      <c r="GS143" t="s">
        <v>796</v>
      </c>
      <c r="GT143" t="s">
        <v>796</v>
      </c>
      <c r="GU143" t="s">
        <v>796</v>
      </c>
      <c r="GV143" t="s">
        <v>796</v>
      </c>
      <c r="GW143" t="s">
        <v>796</v>
      </c>
      <c r="GX143" t="s">
        <v>796</v>
      </c>
      <c r="GY143" t="s">
        <v>796</v>
      </c>
      <c r="GZ143" t="s">
        <v>796</v>
      </c>
      <c r="HA143" t="s">
        <v>796</v>
      </c>
      <c r="HB143" t="s">
        <v>796</v>
      </c>
      <c r="HC143" t="s">
        <v>796</v>
      </c>
      <c r="HD143" t="s">
        <v>796</v>
      </c>
      <c r="HE143" t="s">
        <v>796</v>
      </c>
      <c r="HF143" t="s">
        <v>796</v>
      </c>
      <c r="HG143" t="s">
        <v>796</v>
      </c>
      <c r="HH143" t="s">
        <v>796</v>
      </c>
      <c r="HI143" t="s">
        <v>796</v>
      </c>
      <c r="HJ143" t="s">
        <v>796</v>
      </c>
      <c r="HK143" t="s">
        <v>796</v>
      </c>
      <c r="HL143" t="s">
        <v>796</v>
      </c>
      <c r="HM143" t="s">
        <v>796</v>
      </c>
      <c r="HN143" t="s">
        <v>796</v>
      </c>
      <c r="HO143" t="s">
        <v>796</v>
      </c>
      <c r="HP143" t="s">
        <v>796</v>
      </c>
      <c r="HQ143" t="s">
        <v>796</v>
      </c>
      <c r="HR143" t="s">
        <v>796</v>
      </c>
      <c r="HS143" t="s">
        <v>796</v>
      </c>
      <c r="HT143" t="s">
        <v>796</v>
      </c>
      <c r="HU143" t="s">
        <v>796</v>
      </c>
      <c r="HV143" t="s">
        <v>796</v>
      </c>
      <c r="HW143" t="s">
        <v>796</v>
      </c>
      <c r="HX143" t="s">
        <v>796</v>
      </c>
      <c r="HY143" t="s">
        <v>796</v>
      </c>
      <c r="HZ143" t="s">
        <v>796</v>
      </c>
      <c r="IA143" t="s">
        <v>796</v>
      </c>
      <c r="IB143" t="s">
        <v>796</v>
      </c>
      <c r="IC143" t="s">
        <v>796</v>
      </c>
      <c r="ID143" t="s">
        <v>796</v>
      </c>
      <c r="IE143" t="s">
        <v>796</v>
      </c>
      <c r="IF143" t="s">
        <v>796</v>
      </c>
      <c r="IG143" t="s">
        <v>796</v>
      </c>
      <c r="IH143" t="s">
        <v>796</v>
      </c>
      <c r="II143" t="s">
        <v>796</v>
      </c>
      <c r="IJ143" t="s">
        <v>796</v>
      </c>
      <c r="IK143" t="s">
        <v>796</v>
      </c>
      <c r="IL143" t="s">
        <v>796</v>
      </c>
      <c r="IM143" t="s">
        <v>796</v>
      </c>
      <c r="IN143" t="s">
        <v>796</v>
      </c>
      <c r="IO143" t="s">
        <v>796</v>
      </c>
      <c r="IP143" t="s">
        <v>796</v>
      </c>
      <c r="IQ143" t="s">
        <v>796</v>
      </c>
      <c r="IR143" t="s">
        <v>796</v>
      </c>
      <c r="IS143" t="s">
        <v>796</v>
      </c>
      <c r="IT143" t="s">
        <v>796</v>
      </c>
      <c r="IU143" t="s">
        <v>796</v>
      </c>
      <c r="IV143" t="s">
        <v>796</v>
      </c>
      <c r="IW143" t="s">
        <v>796</v>
      </c>
      <c r="IX143" t="s">
        <v>796</v>
      </c>
      <c r="IY143" t="s">
        <v>796</v>
      </c>
      <c r="IZ143" t="s">
        <v>796</v>
      </c>
      <c r="JA143" t="s">
        <v>796</v>
      </c>
      <c r="JB143" t="s">
        <v>796</v>
      </c>
      <c r="JC143" t="s">
        <v>796</v>
      </c>
      <c r="JD143" t="s">
        <v>796</v>
      </c>
      <c r="JE143" t="s">
        <v>796</v>
      </c>
      <c r="JF143" t="s">
        <v>796</v>
      </c>
      <c r="JG143" t="s">
        <v>796</v>
      </c>
      <c r="JH143" t="s">
        <v>796</v>
      </c>
      <c r="JI143" t="s">
        <v>796</v>
      </c>
      <c r="JJ143" t="s">
        <v>796</v>
      </c>
      <c r="JK143" t="s">
        <v>796</v>
      </c>
      <c r="JL143" t="s">
        <v>796</v>
      </c>
      <c r="JM143" t="s">
        <v>796</v>
      </c>
      <c r="JN143" t="s">
        <v>796</v>
      </c>
      <c r="JO143" t="s">
        <v>796</v>
      </c>
      <c r="JP143" t="s">
        <v>796</v>
      </c>
      <c r="JQ143" t="s">
        <v>796</v>
      </c>
      <c r="JR143" t="s">
        <v>796</v>
      </c>
      <c r="JS143" t="s">
        <v>796</v>
      </c>
      <c r="JT143" t="s">
        <v>796</v>
      </c>
      <c r="JU143" t="s">
        <v>796</v>
      </c>
      <c r="JV143" t="s">
        <v>796</v>
      </c>
      <c r="JW143" t="s">
        <v>796</v>
      </c>
      <c r="JX143" t="s">
        <v>796</v>
      </c>
      <c r="JY143" t="s">
        <v>796</v>
      </c>
      <c r="JZ143" t="s">
        <v>796</v>
      </c>
      <c r="KA143" t="s">
        <v>796</v>
      </c>
      <c r="KB143" t="s">
        <v>796</v>
      </c>
      <c r="KC143" t="s">
        <v>796</v>
      </c>
      <c r="KD143" t="s">
        <v>796</v>
      </c>
      <c r="KE143" t="s">
        <v>796</v>
      </c>
      <c r="KF143" t="s">
        <v>796</v>
      </c>
    </row>
    <row r="144" spans="1:292" x14ac:dyDescent="0.2">
      <c r="A144" t="s">
        <v>476</v>
      </c>
      <c r="B144" t="s">
        <v>61</v>
      </c>
      <c r="C144" t="s">
        <v>4</v>
      </c>
      <c r="D144" t="s">
        <v>8</v>
      </c>
      <c r="E144" s="30">
        <v>37</v>
      </c>
      <c r="F144" t="s">
        <v>20</v>
      </c>
      <c r="G144" t="s">
        <v>10</v>
      </c>
      <c r="H144" t="s">
        <v>40</v>
      </c>
      <c r="I144" t="s">
        <v>36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5</v>
      </c>
      <c r="Q144" t="s">
        <v>5</v>
      </c>
      <c r="R144" t="s">
        <v>5</v>
      </c>
      <c r="S144" t="s">
        <v>4</v>
      </c>
      <c r="T144" t="s">
        <v>3</v>
      </c>
      <c r="U144" t="s">
        <v>4</v>
      </c>
      <c r="V144" t="s">
        <v>4</v>
      </c>
      <c r="W144" t="s">
        <v>17</v>
      </c>
      <c r="X144" t="s">
        <v>2</v>
      </c>
      <c r="Y144" t="s">
        <v>5</v>
      </c>
      <c r="Z144" t="s">
        <v>6</v>
      </c>
      <c r="AA144" t="s">
        <v>4</v>
      </c>
      <c r="AB144" t="s">
        <v>4</v>
      </c>
      <c r="AC144" t="s">
        <v>4</v>
      </c>
      <c r="AD144" t="s">
        <v>4</v>
      </c>
      <c r="AE144" t="s">
        <v>4</v>
      </c>
      <c r="AF144" t="s">
        <v>4</v>
      </c>
      <c r="AG144" t="s">
        <v>4</v>
      </c>
      <c r="AH144" t="s">
        <v>5</v>
      </c>
      <c r="AI144" t="s">
        <v>4</v>
      </c>
      <c r="AJ144" t="s">
        <v>4</v>
      </c>
      <c r="AK144" t="s">
        <v>4</v>
      </c>
      <c r="AL144" t="s">
        <v>5</v>
      </c>
      <c r="AM144" t="s">
        <v>4</v>
      </c>
      <c r="AN144" t="s">
        <v>4</v>
      </c>
      <c r="AO144" t="s">
        <v>4</v>
      </c>
      <c r="AP144" t="s">
        <v>4</v>
      </c>
      <c r="AQ144" t="s">
        <v>4</v>
      </c>
      <c r="AR144" t="s">
        <v>4</v>
      </c>
      <c r="AS144" t="s">
        <v>2</v>
      </c>
      <c r="AT144" t="s">
        <v>2</v>
      </c>
      <c r="AU144" t="s">
        <v>2</v>
      </c>
      <c r="AV144" t="s">
        <v>2</v>
      </c>
      <c r="AW144" t="s">
        <v>2</v>
      </c>
      <c r="AX144" t="s">
        <v>2</v>
      </c>
      <c r="AY144" t="s">
        <v>2</v>
      </c>
      <c r="AZ144" t="s">
        <v>2</v>
      </c>
      <c r="BA144" t="s">
        <v>2</v>
      </c>
      <c r="BB144" t="s">
        <v>2</v>
      </c>
      <c r="BC144" t="s">
        <v>2</v>
      </c>
      <c r="BD144" t="s">
        <v>2</v>
      </c>
      <c r="BE144" t="s">
        <v>2</v>
      </c>
      <c r="BF144" t="s">
        <v>2</v>
      </c>
      <c r="BG144" t="s">
        <v>2</v>
      </c>
      <c r="BH144" t="s">
        <v>2</v>
      </c>
      <c r="BI144" t="s">
        <v>2</v>
      </c>
      <c r="BJ144" t="s">
        <v>2</v>
      </c>
      <c r="BK144" t="s">
        <v>5</v>
      </c>
      <c r="BL144" t="s">
        <v>5</v>
      </c>
      <c r="BM144" t="s">
        <v>4</v>
      </c>
      <c r="BN144" t="s">
        <v>4</v>
      </c>
      <c r="BO144" t="s">
        <v>4</v>
      </c>
      <c r="BP144" t="s">
        <v>2</v>
      </c>
      <c r="BQ144" t="s">
        <v>4</v>
      </c>
      <c r="BR144" t="s">
        <v>4</v>
      </c>
      <c r="BS144" t="s">
        <v>41</v>
      </c>
      <c r="BT144" t="s">
        <v>41</v>
      </c>
      <c r="BU144" t="s">
        <v>41</v>
      </c>
      <c r="BV144" t="s">
        <v>41</v>
      </c>
      <c r="BW144" t="s">
        <v>41</v>
      </c>
      <c r="BX144" t="s">
        <v>41</v>
      </c>
      <c r="BY144" t="s">
        <v>41</v>
      </c>
      <c r="BZ144" t="s">
        <v>41</v>
      </c>
      <c r="CA144" t="s">
        <v>41</v>
      </c>
      <c r="CB144" t="s">
        <v>2</v>
      </c>
      <c r="CC144" t="s">
        <v>2</v>
      </c>
      <c r="CD144" t="s">
        <v>2</v>
      </c>
      <c r="CE144" t="s">
        <v>2</v>
      </c>
      <c r="CF144" t="s">
        <v>2</v>
      </c>
      <c r="CG144" t="s">
        <v>2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61</v>
      </c>
      <c r="CV144" t="s">
        <v>4</v>
      </c>
      <c r="CW144" s="30">
        <v>38</v>
      </c>
      <c r="CX144" t="s">
        <v>9</v>
      </c>
      <c r="CY144" t="s">
        <v>4</v>
      </c>
      <c r="CZ144" t="s">
        <v>4</v>
      </c>
      <c r="DA144" t="s">
        <v>4</v>
      </c>
      <c r="DB144" t="s">
        <v>5</v>
      </c>
      <c r="DC144" t="s">
        <v>4</v>
      </c>
      <c r="DD144" t="s">
        <v>4</v>
      </c>
      <c r="DE144" t="s">
        <v>5</v>
      </c>
      <c r="DF144" t="s">
        <v>5</v>
      </c>
      <c r="DG144" t="s">
        <v>4</v>
      </c>
      <c r="DH144" t="s">
        <v>4</v>
      </c>
      <c r="DI144" t="s">
        <v>3</v>
      </c>
      <c r="DJ144" t="s">
        <v>4</v>
      </c>
      <c r="DK144" t="s">
        <v>4</v>
      </c>
      <c r="DL144" t="s">
        <v>17</v>
      </c>
      <c r="DM144" t="s">
        <v>2</v>
      </c>
      <c r="DN144" t="s">
        <v>5</v>
      </c>
      <c r="DO144" t="s">
        <v>523</v>
      </c>
      <c r="DP144" t="s">
        <v>4</v>
      </c>
      <c r="DQ144" t="s">
        <v>4</v>
      </c>
      <c r="DR144" t="s">
        <v>5</v>
      </c>
      <c r="DS144" t="s">
        <v>5</v>
      </c>
      <c r="DT144" t="s">
        <v>4</v>
      </c>
      <c r="DU144" t="s">
        <v>4</v>
      </c>
      <c r="DV144" t="s">
        <v>4</v>
      </c>
      <c r="DW144" t="s">
        <v>4</v>
      </c>
      <c r="DX144" t="s">
        <v>4</v>
      </c>
      <c r="DY144" t="s">
        <v>5</v>
      </c>
      <c r="DZ144" t="s">
        <v>4</v>
      </c>
      <c r="EA144" t="s">
        <v>4</v>
      </c>
      <c r="EB144" t="s">
        <v>4</v>
      </c>
      <c r="EC144" t="s">
        <v>4</v>
      </c>
      <c r="ED144" t="s">
        <v>4</v>
      </c>
      <c r="EE144" t="s">
        <v>4</v>
      </c>
      <c r="EF144" t="s">
        <v>4</v>
      </c>
      <c r="EG144" t="s">
        <v>4</v>
      </c>
      <c r="EH144" t="s">
        <v>12</v>
      </c>
      <c r="EI144" t="s">
        <v>62</v>
      </c>
      <c r="EJ144" t="s">
        <v>59</v>
      </c>
      <c r="EK144" t="s">
        <v>2</v>
      </c>
      <c r="EL144" t="s">
        <v>2</v>
      </c>
      <c r="EM144" t="s">
        <v>2</v>
      </c>
      <c r="EN144" t="s">
        <v>2</v>
      </c>
      <c r="EO144" t="s">
        <v>2</v>
      </c>
      <c r="EP144" t="s">
        <v>2</v>
      </c>
      <c r="EQ144" t="s">
        <v>2</v>
      </c>
      <c r="ER144" t="s">
        <v>2</v>
      </c>
      <c r="ES144" t="s">
        <v>2</v>
      </c>
      <c r="ET144" t="s">
        <v>2</v>
      </c>
      <c r="EU144" t="s">
        <v>2</v>
      </c>
      <c r="EV144" t="s">
        <v>2</v>
      </c>
      <c r="EW144" t="s">
        <v>2</v>
      </c>
      <c r="EX144" t="s">
        <v>2</v>
      </c>
      <c r="EY144" t="s">
        <v>2</v>
      </c>
      <c r="EZ144" t="s">
        <v>5</v>
      </c>
      <c r="FA144" t="s">
        <v>5</v>
      </c>
      <c r="FB144" t="s">
        <v>4</v>
      </c>
      <c r="FC144" t="s">
        <v>4</v>
      </c>
      <c r="FD144" t="s">
        <v>4</v>
      </c>
      <c r="FE144" t="s">
        <v>2</v>
      </c>
      <c r="FF144" t="s">
        <v>4</v>
      </c>
      <c r="FG144" t="s">
        <v>4</v>
      </c>
      <c r="FH144" t="s">
        <v>4</v>
      </c>
      <c r="FI144" t="s">
        <v>4</v>
      </c>
      <c r="FJ144" t="s">
        <v>4</v>
      </c>
      <c r="FK144" t="s">
        <v>4</v>
      </c>
      <c r="FL144" t="s">
        <v>4</v>
      </c>
      <c r="FM144" t="s">
        <v>4</v>
      </c>
      <c r="FN144" t="s">
        <v>4</v>
      </c>
      <c r="FO144" t="s">
        <v>4</v>
      </c>
      <c r="FP144" t="s">
        <v>4</v>
      </c>
      <c r="FQ144" t="s">
        <v>2</v>
      </c>
      <c r="FR144" t="s">
        <v>2</v>
      </c>
      <c r="FS144" t="s">
        <v>2</v>
      </c>
      <c r="FT144" t="s">
        <v>2</v>
      </c>
      <c r="FU144" t="s">
        <v>2</v>
      </c>
      <c r="FV144" t="s">
        <v>2</v>
      </c>
      <c r="FW144" t="s">
        <v>2</v>
      </c>
      <c r="FX144" t="s">
        <v>2</v>
      </c>
      <c r="FY144" t="s">
        <v>2</v>
      </c>
      <c r="FZ144" t="s">
        <v>2</v>
      </c>
      <c r="GA144" t="s">
        <v>2</v>
      </c>
      <c r="GB144" t="s">
        <v>2</v>
      </c>
      <c r="GC144" t="s">
        <v>2</v>
      </c>
      <c r="GD144" t="s">
        <v>2</v>
      </c>
      <c r="GE144" t="s">
        <v>2</v>
      </c>
      <c r="GF144" t="s">
        <v>2</v>
      </c>
      <c r="GG144" t="s">
        <v>2</v>
      </c>
      <c r="GH144" t="s">
        <v>2</v>
      </c>
      <c r="GI144" t="s">
        <v>2</v>
      </c>
      <c r="GJ144" t="s">
        <v>2</v>
      </c>
      <c r="GK144" t="s">
        <v>2</v>
      </c>
      <c r="GL144" t="s">
        <v>2</v>
      </c>
      <c r="GM144" t="s">
        <v>2</v>
      </c>
      <c r="GN144" t="s">
        <v>796</v>
      </c>
      <c r="GO144" t="s">
        <v>796</v>
      </c>
      <c r="GP144" t="s">
        <v>796</v>
      </c>
      <c r="GQ144" t="s">
        <v>796</v>
      </c>
      <c r="GR144" t="s">
        <v>796</v>
      </c>
      <c r="GS144" t="s">
        <v>796</v>
      </c>
      <c r="GT144" t="s">
        <v>796</v>
      </c>
      <c r="GU144" t="s">
        <v>796</v>
      </c>
      <c r="GV144" t="s">
        <v>796</v>
      </c>
      <c r="GW144" t="s">
        <v>796</v>
      </c>
      <c r="GX144" t="s">
        <v>796</v>
      </c>
      <c r="GY144" t="s">
        <v>796</v>
      </c>
      <c r="GZ144" t="s">
        <v>796</v>
      </c>
      <c r="HA144" t="s">
        <v>796</v>
      </c>
      <c r="HB144" t="s">
        <v>796</v>
      </c>
      <c r="HC144" t="s">
        <v>796</v>
      </c>
      <c r="HD144" t="s">
        <v>796</v>
      </c>
      <c r="HE144" t="s">
        <v>796</v>
      </c>
      <c r="HF144" t="s">
        <v>796</v>
      </c>
      <c r="HG144" t="s">
        <v>796</v>
      </c>
      <c r="HH144" t="s">
        <v>796</v>
      </c>
      <c r="HI144" t="s">
        <v>796</v>
      </c>
      <c r="HJ144" t="s">
        <v>796</v>
      </c>
      <c r="HK144" t="s">
        <v>796</v>
      </c>
      <c r="HL144" t="s">
        <v>796</v>
      </c>
      <c r="HM144" t="s">
        <v>796</v>
      </c>
      <c r="HN144" t="s">
        <v>796</v>
      </c>
      <c r="HO144" t="s">
        <v>796</v>
      </c>
      <c r="HP144" t="s">
        <v>796</v>
      </c>
      <c r="HQ144" t="s">
        <v>796</v>
      </c>
      <c r="HR144" t="s">
        <v>796</v>
      </c>
      <c r="HS144" t="s">
        <v>796</v>
      </c>
      <c r="HT144" t="s">
        <v>796</v>
      </c>
      <c r="HU144" t="s">
        <v>796</v>
      </c>
      <c r="HV144" t="s">
        <v>796</v>
      </c>
      <c r="HW144" t="s">
        <v>796</v>
      </c>
      <c r="HX144" t="s">
        <v>796</v>
      </c>
      <c r="HY144" t="s">
        <v>796</v>
      </c>
      <c r="HZ144" t="s">
        <v>796</v>
      </c>
      <c r="IA144" t="s">
        <v>796</v>
      </c>
      <c r="IB144" t="s">
        <v>796</v>
      </c>
      <c r="IC144" t="s">
        <v>796</v>
      </c>
      <c r="ID144" t="s">
        <v>796</v>
      </c>
      <c r="IE144" t="s">
        <v>796</v>
      </c>
      <c r="IF144" t="s">
        <v>796</v>
      </c>
      <c r="IG144" t="s">
        <v>796</v>
      </c>
      <c r="IH144" t="s">
        <v>796</v>
      </c>
      <c r="II144" t="s">
        <v>796</v>
      </c>
      <c r="IJ144" t="s">
        <v>796</v>
      </c>
      <c r="IK144" t="s">
        <v>796</v>
      </c>
      <c r="IL144" t="s">
        <v>796</v>
      </c>
      <c r="IM144" t="s">
        <v>796</v>
      </c>
      <c r="IN144" t="s">
        <v>796</v>
      </c>
      <c r="IO144" t="s">
        <v>796</v>
      </c>
      <c r="IP144" t="s">
        <v>796</v>
      </c>
      <c r="IQ144" t="s">
        <v>796</v>
      </c>
      <c r="IR144" t="s">
        <v>796</v>
      </c>
      <c r="IS144" t="s">
        <v>796</v>
      </c>
      <c r="IT144" t="s">
        <v>796</v>
      </c>
      <c r="IU144" t="s">
        <v>796</v>
      </c>
      <c r="IV144" t="s">
        <v>796</v>
      </c>
      <c r="IW144" t="s">
        <v>796</v>
      </c>
      <c r="IX144" t="s">
        <v>796</v>
      </c>
      <c r="IY144" t="s">
        <v>796</v>
      </c>
      <c r="IZ144" t="s">
        <v>796</v>
      </c>
      <c r="JA144" t="s">
        <v>796</v>
      </c>
      <c r="JB144" t="s">
        <v>796</v>
      </c>
      <c r="JC144" t="s">
        <v>796</v>
      </c>
      <c r="JD144" t="s">
        <v>796</v>
      </c>
      <c r="JE144" t="s">
        <v>796</v>
      </c>
      <c r="JF144" t="s">
        <v>796</v>
      </c>
      <c r="JG144" t="s">
        <v>796</v>
      </c>
      <c r="JH144" t="s">
        <v>796</v>
      </c>
      <c r="JI144" t="s">
        <v>796</v>
      </c>
      <c r="JJ144" t="s">
        <v>796</v>
      </c>
      <c r="JK144" t="s">
        <v>796</v>
      </c>
      <c r="JL144" t="s">
        <v>796</v>
      </c>
      <c r="JM144" t="s">
        <v>796</v>
      </c>
      <c r="JN144" t="s">
        <v>796</v>
      </c>
      <c r="JO144" t="s">
        <v>796</v>
      </c>
      <c r="JP144" t="s">
        <v>796</v>
      </c>
      <c r="JQ144" t="s">
        <v>796</v>
      </c>
      <c r="JR144" t="s">
        <v>796</v>
      </c>
      <c r="JS144" t="s">
        <v>796</v>
      </c>
      <c r="JT144" t="s">
        <v>796</v>
      </c>
      <c r="JU144" t="s">
        <v>796</v>
      </c>
      <c r="JV144" t="s">
        <v>796</v>
      </c>
      <c r="JW144" t="s">
        <v>796</v>
      </c>
      <c r="JX144" t="s">
        <v>796</v>
      </c>
      <c r="JY144" t="s">
        <v>796</v>
      </c>
      <c r="JZ144" t="s">
        <v>796</v>
      </c>
      <c r="KA144" t="s">
        <v>796</v>
      </c>
      <c r="KB144" t="s">
        <v>796</v>
      </c>
      <c r="KC144" t="s">
        <v>796</v>
      </c>
      <c r="KD144" t="s">
        <v>796</v>
      </c>
      <c r="KE144" t="s">
        <v>796</v>
      </c>
      <c r="KF144" t="s">
        <v>796</v>
      </c>
    </row>
    <row r="145" spans="1:292" x14ac:dyDescent="0.2">
      <c r="A145" t="s">
        <v>477</v>
      </c>
      <c r="B145" t="s">
        <v>61</v>
      </c>
      <c r="C145" t="s">
        <v>4</v>
      </c>
      <c r="D145" t="s">
        <v>8</v>
      </c>
      <c r="E145" s="30">
        <v>29</v>
      </c>
      <c r="F145" t="s">
        <v>20</v>
      </c>
      <c r="G145" t="s">
        <v>10</v>
      </c>
      <c r="H145" t="s">
        <v>56</v>
      </c>
      <c r="I145" t="s">
        <v>33</v>
      </c>
      <c r="J145" t="s">
        <v>4</v>
      </c>
      <c r="K145" t="s">
        <v>5</v>
      </c>
      <c r="L145" t="s">
        <v>4</v>
      </c>
      <c r="M145" t="s">
        <v>4</v>
      </c>
      <c r="N145" t="s">
        <v>4</v>
      </c>
      <c r="O145" t="s">
        <v>4</v>
      </c>
      <c r="P145" t="s">
        <v>5</v>
      </c>
      <c r="Q145" t="s">
        <v>4</v>
      </c>
      <c r="R145" t="s">
        <v>4</v>
      </c>
      <c r="S145" t="s">
        <v>4</v>
      </c>
      <c r="T145" t="s">
        <v>3</v>
      </c>
      <c r="U145" t="s">
        <v>4</v>
      </c>
      <c r="V145" t="s">
        <v>5</v>
      </c>
      <c r="W145" t="s">
        <v>77</v>
      </c>
      <c r="X145" t="s">
        <v>27</v>
      </c>
      <c r="Y145" t="s">
        <v>5</v>
      </c>
      <c r="Z145" t="s">
        <v>35</v>
      </c>
      <c r="AA145" t="s">
        <v>4</v>
      </c>
      <c r="AB145" t="s">
        <v>4</v>
      </c>
      <c r="AC145" t="s">
        <v>4</v>
      </c>
      <c r="AD145" t="s">
        <v>4</v>
      </c>
      <c r="AE145" t="s">
        <v>4</v>
      </c>
      <c r="AF145" t="s">
        <v>4</v>
      </c>
      <c r="AG145" t="s">
        <v>5</v>
      </c>
      <c r="AH145" t="s">
        <v>5</v>
      </c>
      <c r="AI145" t="s">
        <v>4</v>
      </c>
      <c r="AJ145" t="s">
        <v>4</v>
      </c>
      <c r="AK145" t="s">
        <v>4</v>
      </c>
      <c r="AL145" t="s">
        <v>4</v>
      </c>
      <c r="AM145" t="s">
        <v>4</v>
      </c>
      <c r="AN145" t="s">
        <v>4</v>
      </c>
      <c r="AO145" t="s">
        <v>4</v>
      </c>
      <c r="AP145" t="s">
        <v>4</v>
      </c>
      <c r="AQ145" t="s">
        <v>4</v>
      </c>
      <c r="AR145" t="s">
        <v>4</v>
      </c>
      <c r="AS145" t="s">
        <v>2</v>
      </c>
      <c r="AT145" t="s">
        <v>2</v>
      </c>
      <c r="AU145" t="s">
        <v>2</v>
      </c>
      <c r="AV145" t="s">
        <v>5</v>
      </c>
      <c r="AW145" t="s">
        <v>4</v>
      </c>
      <c r="AX145" t="s">
        <v>4</v>
      </c>
      <c r="AY145" t="s">
        <v>4</v>
      </c>
      <c r="AZ145" t="s">
        <v>4</v>
      </c>
      <c r="BA145" t="s">
        <v>5</v>
      </c>
      <c r="BB145" t="s">
        <v>5</v>
      </c>
      <c r="BC145" t="s">
        <v>4</v>
      </c>
      <c r="BD145" t="s">
        <v>4</v>
      </c>
      <c r="BE145" t="s">
        <v>4</v>
      </c>
      <c r="BF145" t="s">
        <v>4</v>
      </c>
      <c r="BG145" t="s">
        <v>4</v>
      </c>
      <c r="BH145" t="s">
        <v>4</v>
      </c>
      <c r="BI145" t="s">
        <v>4</v>
      </c>
      <c r="BJ145" t="s">
        <v>4</v>
      </c>
      <c r="BK145" t="s">
        <v>5</v>
      </c>
      <c r="BL145" t="s">
        <v>5</v>
      </c>
      <c r="BM145" t="s">
        <v>4</v>
      </c>
      <c r="BN145" t="s">
        <v>5</v>
      </c>
      <c r="BO145" t="s">
        <v>4</v>
      </c>
      <c r="BP145" t="s">
        <v>2</v>
      </c>
      <c r="BQ145" t="s">
        <v>2</v>
      </c>
      <c r="BR145" t="s">
        <v>2</v>
      </c>
      <c r="BS145" t="s">
        <v>2</v>
      </c>
      <c r="BT145" t="s">
        <v>2</v>
      </c>
      <c r="BU145" t="s">
        <v>2</v>
      </c>
      <c r="BV145" t="s">
        <v>2</v>
      </c>
      <c r="BW145" t="s">
        <v>2</v>
      </c>
      <c r="BX145" t="s">
        <v>2</v>
      </c>
      <c r="BY145" t="s">
        <v>2</v>
      </c>
      <c r="BZ145" t="s">
        <v>2</v>
      </c>
      <c r="CA145" t="s">
        <v>2</v>
      </c>
      <c r="CB145" t="s">
        <v>2</v>
      </c>
      <c r="CC145" t="s">
        <v>2</v>
      </c>
      <c r="CD145" t="s">
        <v>2</v>
      </c>
      <c r="CE145" t="s">
        <v>2</v>
      </c>
      <c r="CF145" t="s">
        <v>2</v>
      </c>
      <c r="CG145" t="s">
        <v>2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796</v>
      </c>
      <c r="CV145" t="s">
        <v>796</v>
      </c>
      <c r="CW145" t="s">
        <v>796</v>
      </c>
      <c r="CX145" t="s">
        <v>796</v>
      </c>
      <c r="CY145" t="s">
        <v>796</v>
      </c>
      <c r="CZ145" t="s">
        <v>796</v>
      </c>
      <c r="DA145" t="s">
        <v>796</v>
      </c>
      <c r="DB145" t="s">
        <v>796</v>
      </c>
      <c r="DC145" t="s">
        <v>796</v>
      </c>
      <c r="DD145" t="s">
        <v>796</v>
      </c>
      <c r="DE145" t="s">
        <v>796</v>
      </c>
      <c r="DF145" t="s">
        <v>796</v>
      </c>
      <c r="DG145" t="s">
        <v>796</v>
      </c>
      <c r="DH145" t="s">
        <v>796</v>
      </c>
      <c r="DI145" t="s">
        <v>796</v>
      </c>
      <c r="DJ145" t="s">
        <v>796</v>
      </c>
      <c r="DK145" t="s">
        <v>796</v>
      </c>
      <c r="DL145" t="s">
        <v>796</v>
      </c>
      <c r="DM145" t="s">
        <v>796</v>
      </c>
      <c r="DN145" t="s">
        <v>796</v>
      </c>
      <c r="DO145" t="s">
        <v>796</v>
      </c>
      <c r="DP145" t="s">
        <v>796</v>
      </c>
      <c r="DQ145" t="s">
        <v>796</v>
      </c>
      <c r="DR145" t="s">
        <v>796</v>
      </c>
      <c r="DS145" t="s">
        <v>796</v>
      </c>
      <c r="DT145" t="s">
        <v>796</v>
      </c>
      <c r="DU145" t="s">
        <v>796</v>
      </c>
      <c r="DV145" t="s">
        <v>796</v>
      </c>
      <c r="DW145" t="s">
        <v>796</v>
      </c>
      <c r="DX145" t="s">
        <v>796</v>
      </c>
      <c r="DY145" t="s">
        <v>796</v>
      </c>
      <c r="DZ145" t="s">
        <v>796</v>
      </c>
      <c r="EA145" t="s">
        <v>796</v>
      </c>
      <c r="EB145" t="s">
        <v>796</v>
      </c>
      <c r="EC145" t="s">
        <v>796</v>
      </c>
      <c r="ED145" t="s">
        <v>796</v>
      </c>
      <c r="EE145" t="s">
        <v>796</v>
      </c>
      <c r="EF145" t="s">
        <v>796</v>
      </c>
      <c r="EG145" t="s">
        <v>796</v>
      </c>
      <c r="EH145" t="s">
        <v>796</v>
      </c>
      <c r="EI145" t="s">
        <v>796</v>
      </c>
      <c r="EJ145" t="s">
        <v>796</v>
      </c>
      <c r="EK145" t="s">
        <v>796</v>
      </c>
      <c r="EL145" t="s">
        <v>796</v>
      </c>
      <c r="EM145" t="s">
        <v>796</v>
      </c>
      <c r="EN145" t="s">
        <v>796</v>
      </c>
      <c r="EO145" t="s">
        <v>796</v>
      </c>
      <c r="EP145" t="s">
        <v>796</v>
      </c>
      <c r="EQ145" t="s">
        <v>796</v>
      </c>
      <c r="ER145" t="s">
        <v>796</v>
      </c>
      <c r="ES145" t="s">
        <v>796</v>
      </c>
      <c r="ET145" t="s">
        <v>796</v>
      </c>
      <c r="EU145" t="s">
        <v>796</v>
      </c>
      <c r="EV145" t="s">
        <v>796</v>
      </c>
      <c r="EW145" t="s">
        <v>796</v>
      </c>
      <c r="EX145" t="s">
        <v>796</v>
      </c>
      <c r="EY145" t="s">
        <v>796</v>
      </c>
      <c r="EZ145" t="s">
        <v>796</v>
      </c>
      <c r="FA145" t="s">
        <v>796</v>
      </c>
      <c r="FB145" t="s">
        <v>796</v>
      </c>
      <c r="FC145" t="s">
        <v>796</v>
      </c>
      <c r="FD145" t="s">
        <v>796</v>
      </c>
      <c r="FE145" t="s">
        <v>796</v>
      </c>
      <c r="FF145" t="s">
        <v>796</v>
      </c>
      <c r="FG145" t="s">
        <v>796</v>
      </c>
      <c r="FH145" t="s">
        <v>796</v>
      </c>
      <c r="FI145" t="s">
        <v>796</v>
      </c>
      <c r="FJ145" t="s">
        <v>796</v>
      </c>
      <c r="FK145" t="s">
        <v>796</v>
      </c>
      <c r="FL145" t="s">
        <v>796</v>
      </c>
      <c r="FM145" t="s">
        <v>796</v>
      </c>
      <c r="FN145" t="s">
        <v>796</v>
      </c>
      <c r="FO145" t="s">
        <v>796</v>
      </c>
      <c r="FP145" t="s">
        <v>796</v>
      </c>
      <c r="FQ145" t="s">
        <v>796</v>
      </c>
      <c r="FR145" t="s">
        <v>796</v>
      </c>
      <c r="FS145" t="s">
        <v>796</v>
      </c>
      <c r="FT145" t="s">
        <v>796</v>
      </c>
      <c r="FU145" t="s">
        <v>796</v>
      </c>
      <c r="FV145" t="s">
        <v>796</v>
      </c>
      <c r="FW145" t="s">
        <v>796</v>
      </c>
      <c r="FX145" t="s">
        <v>796</v>
      </c>
      <c r="FY145" t="s">
        <v>796</v>
      </c>
      <c r="FZ145" t="s">
        <v>796</v>
      </c>
      <c r="GA145" t="s">
        <v>796</v>
      </c>
      <c r="GB145" t="s">
        <v>796</v>
      </c>
      <c r="GC145" t="s">
        <v>796</v>
      </c>
      <c r="GD145" t="s">
        <v>796</v>
      </c>
      <c r="GE145" t="s">
        <v>796</v>
      </c>
      <c r="GF145" t="s">
        <v>796</v>
      </c>
      <c r="GG145" t="s">
        <v>796</v>
      </c>
      <c r="GH145" t="s">
        <v>796</v>
      </c>
      <c r="GI145" t="s">
        <v>796</v>
      </c>
      <c r="GJ145" t="s">
        <v>796</v>
      </c>
      <c r="GK145" t="s">
        <v>796</v>
      </c>
      <c r="GL145" t="s">
        <v>796</v>
      </c>
      <c r="GM145" t="s">
        <v>796</v>
      </c>
      <c r="GN145" t="s">
        <v>796</v>
      </c>
      <c r="GO145" t="s">
        <v>796</v>
      </c>
      <c r="GP145" t="s">
        <v>796</v>
      </c>
      <c r="GQ145" t="s">
        <v>796</v>
      </c>
      <c r="GR145" t="s">
        <v>796</v>
      </c>
      <c r="GS145" t="s">
        <v>796</v>
      </c>
      <c r="GT145" t="s">
        <v>796</v>
      </c>
      <c r="GU145" t="s">
        <v>796</v>
      </c>
      <c r="GV145" t="s">
        <v>796</v>
      </c>
      <c r="GW145" t="s">
        <v>796</v>
      </c>
      <c r="GX145" t="s">
        <v>796</v>
      </c>
      <c r="GY145" t="s">
        <v>796</v>
      </c>
      <c r="GZ145" t="s">
        <v>796</v>
      </c>
      <c r="HA145" t="s">
        <v>796</v>
      </c>
      <c r="HB145" t="s">
        <v>796</v>
      </c>
      <c r="HC145" t="s">
        <v>796</v>
      </c>
      <c r="HD145" t="s">
        <v>796</v>
      </c>
      <c r="HE145" t="s">
        <v>796</v>
      </c>
      <c r="HF145" t="s">
        <v>796</v>
      </c>
      <c r="HG145" t="s">
        <v>796</v>
      </c>
      <c r="HH145" t="s">
        <v>796</v>
      </c>
      <c r="HI145" t="s">
        <v>796</v>
      </c>
      <c r="HJ145" t="s">
        <v>796</v>
      </c>
      <c r="HK145" t="s">
        <v>796</v>
      </c>
      <c r="HL145" t="s">
        <v>796</v>
      </c>
      <c r="HM145" t="s">
        <v>796</v>
      </c>
      <c r="HN145" t="s">
        <v>796</v>
      </c>
      <c r="HO145" t="s">
        <v>796</v>
      </c>
      <c r="HP145" t="s">
        <v>796</v>
      </c>
      <c r="HQ145" t="s">
        <v>796</v>
      </c>
      <c r="HR145" t="s">
        <v>796</v>
      </c>
      <c r="HS145" t="s">
        <v>796</v>
      </c>
      <c r="HT145" t="s">
        <v>796</v>
      </c>
      <c r="HU145" t="s">
        <v>796</v>
      </c>
      <c r="HV145" t="s">
        <v>796</v>
      </c>
      <c r="HW145" t="s">
        <v>796</v>
      </c>
      <c r="HX145" t="s">
        <v>796</v>
      </c>
      <c r="HY145" t="s">
        <v>796</v>
      </c>
      <c r="HZ145" t="s">
        <v>796</v>
      </c>
      <c r="IA145" t="s">
        <v>796</v>
      </c>
      <c r="IB145" t="s">
        <v>796</v>
      </c>
      <c r="IC145" t="s">
        <v>796</v>
      </c>
      <c r="ID145" t="s">
        <v>796</v>
      </c>
      <c r="IE145" t="s">
        <v>796</v>
      </c>
      <c r="IF145" t="s">
        <v>796</v>
      </c>
      <c r="IG145" t="s">
        <v>796</v>
      </c>
      <c r="IH145" t="s">
        <v>796</v>
      </c>
      <c r="II145" t="s">
        <v>796</v>
      </c>
      <c r="IJ145" t="s">
        <v>796</v>
      </c>
      <c r="IK145" t="s">
        <v>796</v>
      </c>
      <c r="IL145" t="s">
        <v>796</v>
      </c>
      <c r="IM145" t="s">
        <v>796</v>
      </c>
      <c r="IN145" t="s">
        <v>796</v>
      </c>
      <c r="IO145" t="s">
        <v>796</v>
      </c>
      <c r="IP145" t="s">
        <v>796</v>
      </c>
      <c r="IQ145" t="s">
        <v>796</v>
      </c>
      <c r="IR145" t="s">
        <v>796</v>
      </c>
      <c r="IS145" t="s">
        <v>796</v>
      </c>
      <c r="IT145" t="s">
        <v>796</v>
      </c>
      <c r="IU145" t="s">
        <v>796</v>
      </c>
      <c r="IV145" t="s">
        <v>796</v>
      </c>
      <c r="IW145" t="s">
        <v>796</v>
      </c>
      <c r="IX145" t="s">
        <v>796</v>
      </c>
      <c r="IY145" t="s">
        <v>796</v>
      </c>
      <c r="IZ145" t="s">
        <v>796</v>
      </c>
      <c r="JA145" t="s">
        <v>796</v>
      </c>
      <c r="JB145" t="s">
        <v>796</v>
      </c>
      <c r="JC145" t="s">
        <v>796</v>
      </c>
      <c r="JD145" t="s">
        <v>796</v>
      </c>
      <c r="JE145" t="s">
        <v>796</v>
      </c>
      <c r="JF145" t="s">
        <v>796</v>
      </c>
      <c r="JG145" t="s">
        <v>796</v>
      </c>
      <c r="JH145" t="s">
        <v>796</v>
      </c>
      <c r="JI145" t="s">
        <v>796</v>
      </c>
      <c r="JJ145" t="s">
        <v>796</v>
      </c>
      <c r="JK145" t="s">
        <v>796</v>
      </c>
      <c r="JL145" t="s">
        <v>796</v>
      </c>
      <c r="JM145" t="s">
        <v>796</v>
      </c>
      <c r="JN145" t="s">
        <v>796</v>
      </c>
      <c r="JO145" t="s">
        <v>796</v>
      </c>
      <c r="JP145" t="s">
        <v>796</v>
      </c>
      <c r="JQ145" t="s">
        <v>796</v>
      </c>
      <c r="JR145" t="s">
        <v>796</v>
      </c>
      <c r="JS145" t="s">
        <v>796</v>
      </c>
      <c r="JT145" t="s">
        <v>796</v>
      </c>
      <c r="JU145" t="s">
        <v>796</v>
      </c>
      <c r="JV145" t="s">
        <v>796</v>
      </c>
      <c r="JW145" t="s">
        <v>796</v>
      </c>
      <c r="JX145" t="s">
        <v>796</v>
      </c>
      <c r="JY145" t="s">
        <v>796</v>
      </c>
      <c r="JZ145" t="s">
        <v>796</v>
      </c>
      <c r="KA145" t="s">
        <v>796</v>
      </c>
      <c r="KB145" t="s">
        <v>796</v>
      </c>
      <c r="KC145" t="s">
        <v>796</v>
      </c>
      <c r="KD145" t="s">
        <v>796</v>
      </c>
      <c r="KE145" t="s">
        <v>796</v>
      </c>
      <c r="KF145" t="s">
        <v>796</v>
      </c>
    </row>
    <row r="146" spans="1:292" x14ac:dyDescent="0.2">
      <c r="A146" t="s">
        <v>478</v>
      </c>
      <c r="B146" t="s">
        <v>61</v>
      </c>
      <c r="C146" t="s">
        <v>4</v>
      </c>
      <c r="D146" t="s">
        <v>19</v>
      </c>
      <c r="E146" s="30">
        <v>32</v>
      </c>
      <c r="F146" t="s">
        <v>20</v>
      </c>
      <c r="G146" t="s">
        <v>10</v>
      </c>
      <c r="H146" t="s">
        <v>56</v>
      </c>
      <c r="I146" t="s">
        <v>33</v>
      </c>
      <c r="J146" t="s">
        <v>4</v>
      </c>
      <c r="K146" t="s">
        <v>5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5</v>
      </c>
      <c r="R146" t="s">
        <v>5</v>
      </c>
      <c r="S146" t="s">
        <v>4</v>
      </c>
      <c r="T146" t="s">
        <v>3</v>
      </c>
      <c r="U146" t="s">
        <v>4</v>
      </c>
      <c r="V146" t="s">
        <v>5</v>
      </c>
      <c r="W146" t="s">
        <v>77</v>
      </c>
      <c r="X146" t="s">
        <v>105</v>
      </c>
      <c r="Y146" t="s">
        <v>5</v>
      </c>
      <c r="Z146" t="s">
        <v>35</v>
      </c>
      <c r="AA146" t="s">
        <v>4</v>
      </c>
      <c r="AB146" t="s">
        <v>4</v>
      </c>
      <c r="AC146" t="s">
        <v>4</v>
      </c>
      <c r="AD146" t="s">
        <v>4</v>
      </c>
      <c r="AE146" t="s">
        <v>4</v>
      </c>
      <c r="AF146" t="s">
        <v>4</v>
      </c>
      <c r="AG146" t="s">
        <v>4</v>
      </c>
      <c r="AH146" t="s">
        <v>5</v>
      </c>
      <c r="AI146" t="s">
        <v>4</v>
      </c>
      <c r="AJ146" t="s">
        <v>4</v>
      </c>
      <c r="AK146" t="s">
        <v>5</v>
      </c>
      <c r="AL146" t="s">
        <v>5</v>
      </c>
      <c r="AM146" t="s">
        <v>4</v>
      </c>
      <c r="AN146" t="s">
        <v>4</v>
      </c>
      <c r="AO146" t="s">
        <v>4</v>
      </c>
      <c r="AP146" t="s">
        <v>4</v>
      </c>
      <c r="AQ146" t="s">
        <v>4</v>
      </c>
      <c r="AR146" t="s">
        <v>4</v>
      </c>
      <c r="AS146" t="s">
        <v>2</v>
      </c>
      <c r="AT146" t="s">
        <v>2</v>
      </c>
      <c r="AU146" t="s">
        <v>2</v>
      </c>
      <c r="AV146" t="s">
        <v>4</v>
      </c>
      <c r="AW146" t="s">
        <v>4</v>
      </c>
      <c r="AX146" t="s">
        <v>4</v>
      </c>
      <c r="AY146" t="s">
        <v>4</v>
      </c>
      <c r="AZ146" t="s">
        <v>4</v>
      </c>
      <c r="BA146" t="s">
        <v>41</v>
      </c>
      <c r="BB146" t="s">
        <v>5</v>
      </c>
      <c r="BC146" t="s">
        <v>4</v>
      </c>
      <c r="BD146" t="s">
        <v>4</v>
      </c>
      <c r="BE146" t="s">
        <v>4</v>
      </c>
      <c r="BF146" t="s">
        <v>4</v>
      </c>
      <c r="BG146" t="s">
        <v>4</v>
      </c>
      <c r="BH146" t="s">
        <v>4</v>
      </c>
      <c r="BI146" t="s">
        <v>4</v>
      </c>
      <c r="BJ146" t="s">
        <v>4</v>
      </c>
      <c r="BK146" t="s">
        <v>2</v>
      </c>
      <c r="BL146" t="s">
        <v>2</v>
      </c>
      <c r="BM146" t="s">
        <v>2</v>
      </c>
      <c r="BN146" t="s">
        <v>2</v>
      </c>
      <c r="BO146" t="s">
        <v>2</v>
      </c>
      <c r="BP146" t="s">
        <v>2</v>
      </c>
      <c r="BQ146" t="s">
        <v>5</v>
      </c>
      <c r="BR146" t="s">
        <v>4</v>
      </c>
      <c r="BS146" t="s">
        <v>41</v>
      </c>
      <c r="BT146" t="s">
        <v>41</v>
      </c>
      <c r="BU146" t="s">
        <v>41</v>
      </c>
      <c r="BV146" t="s">
        <v>41</v>
      </c>
      <c r="BW146" t="s">
        <v>41</v>
      </c>
      <c r="BX146" t="s">
        <v>41</v>
      </c>
      <c r="BY146" t="s">
        <v>41</v>
      </c>
      <c r="BZ146" t="s">
        <v>41</v>
      </c>
      <c r="CA146" t="s">
        <v>41</v>
      </c>
      <c r="CB146" t="s">
        <v>2</v>
      </c>
      <c r="CC146" t="s">
        <v>2</v>
      </c>
      <c r="CD146" t="s">
        <v>2</v>
      </c>
      <c r="CE146" t="s">
        <v>2</v>
      </c>
      <c r="CF146" t="s">
        <v>2</v>
      </c>
      <c r="CG146" t="s">
        <v>2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796</v>
      </c>
      <c r="CV146" t="s">
        <v>796</v>
      </c>
      <c r="CW146" t="s">
        <v>796</v>
      </c>
      <c r="CX146" t="s">
        <v>796</v>
      </c>
      <c r="CY146" t="s">
        <v>796</v>
      </c>
      <c r="CZ146" t="s">
        <v>796</v>
      </c>
      <c r="DA146" t="s">
        <v>796</v>
      </c>
      <c r="DB146" t="s">
        <v>796</v>
      </c>
      <c r="DC146" t="s">
        <v>796</v>
      </c>
      <c r="DD146" t="s">
        <v>796</v>
      </c>
      <c r="DE146" t="s">
        <v>796</v>
      </c>
      <c r="DF146" t="s">
        <v>796</v>
      </c>
      <c r="DG146" t="s">
        <v>796</v>
      </c>
      <c r="DH146" t="s">
        <v>796</v>
      </c>
      <c r="DI146" t="s">
        <v>796</v>
      </c>
      <c r="DJ146" t="s">
        <v>796</v>
      </c>
      <c r="DK146" t="s">
        <v>796</v>
      </c>
      <c r="DL146" t="s">
        <v>796</v>
      </c>
      <c r="DM146" t="s">
        <v>796</v>
      </c>
      <c r="DN146" t="s">
        <v>796</v>
      </c>
      <c r="DO146" t="s">
        <v>796</v>
      </c>
      <c r="DP146" t="s">
        <v>796</v>
      </c>
      <c r="DQ146" t="s">
        <v>796</v>
      </c>
      <c r="DR146" t="s">
        <v>796</v>
      </c>
      <c r="DS146" t="s">
        <v>796</v>
      </c>
      <c r="DT146" t="s">
        <v>796</v>
      </c>
      <c r="DU146" t="s">
        <v>796</v>
      </c>
      <c r="DV146" t="s">
        <v>796</v>
      </c>
      <c r="DW146" t="s">
        <v>796</v>
      </c>
      <c r="DX146" t="s">
        <v>796</v>
      </c>
      <c r="DY146" t="s">
        <v>796</v>
      </c>
      <c r="DZ146" t="s">
        <v>796</v>
      </c>
      <c r="EA146" t="s">
        <v>796</v>
      </c>
      <c r="EB146" t="s">
        <v>796</v>
      </c>
      <c r="EC146" t="s">
        <v>796</v>
      </c>
      <c r="ED146" t="s">
        <v>796</v>
      </c>
      <c r="EE146" t="s">
        <v>796</v>
      </c>
      <c r="EF146" t="s">
        <v>796</v>
      </c>
      <c r="EG146" t="s">
        <v>796</v>
      </c>
      <c r="EH146" t="s">
        <v>796</v>
      </c>
      <c r="EI146" t="s">
        <v>796</v>
      </c>
      <c r="EJ146" t="s">
        <v>796</v>
      </c>
      <c r="EK146" t="s">
        <v>796</v>
      </c>
      <c r="EL146" t="s">
        <v>796</v>
      </c>
      <c r="EM146" t="s">
        <v>796</v>
      </c>
      <c r="EN146" t="s">
        <v>796</v>
      </c>
      <c r="EO146" t="s">
        <v>796</v>
      </c>
      <c r="EP146" t="s">
        <v>796</v>
      </c>
      <c r="EQ146" t="s">
        <v>796</v>
      </c>
      <c r="ER146" t="s">
        <v>796</v>
      </c>
      <c r="ES146" t="s">
        <v>796</v>
      </c>
      <c r="ET146" t="s">
        <v>796</v>
      </c>
      <c r="EU146" t="s">
        <v>796</v>
      </c>
      <c r="EV146" t="s">
        <v>796</v>
      </c>
      <c r="EW146" t="s">
        <v>796</v>
      </c>
      <c r="EX146" t="s">
        <v>796</v>
      </c>
      <c r="EY146" t="s">
        <v>796</v>
      </c>
      <c r="EZ146" t="s">
        <v>796</v>
      </c>
      <c r="FA146" t="s">
        <v>796</v>
      </c>
      <c r="FB146" t="s">
        <v>796</v>
      </c>
      <c r="FC146" t="s">
        <v>796</v>
      </c>
      <c r="FD146" t="s">
        <v>796</v>
      </c>
      <c r="FE146" t="s">
        <v>796</v>
      </c>
      <c r="FF146" t="s">
        <v>796</v>
      </c>
      <c r="FG146" t="s">
        <v>796</v>
      </c>
      <c r="FH146" t="s">
        <v>796</v>
      </c>
      <c r="FI146" t="s">
        <v>796</v>
      </c>
      <c r="FJ146" t="s">
        <v>796</v>
      </c>
      <c r="FK146" t="s">
        <v>796</v>
      </c>
      <c r="FL146" t="s">
        <v>796</v>
      </c>
      <c r="FM146" t="s">
        <v>796</v>
      </c>
      <c r="FN146" t="s">
        <v>796</v>
      </c>
      <c r="FO146" t="s">
        <v>796</v>
      </c>
      <c r="FP146" t="s">
        <v>796</v>
      </c>
      <c r="FQ146" t="s">
        <v>796</v>
      </c>
      <c r="FR146" t="s">
        <v>796</v>
      </c>
      <c r="FS146" t="s">
        <v>796</v>
      </c>
      <c r="FT146" t="s">
        <v>796</v>
      </c>
      <c r="FU146" t="s">
        <v>796</v>
      </c>
      <c r="FV146" t="s">
        <v>796</v>
      </c>
      <c r="FW146" t="s">
        <v>796</v>
      </c>
      <c r="FX146" t="s">
        <v>796</v>
      </c>
      <c r="FY146" t="s">
        <v>796</v>
      </c>
      <c r="FZ146" t="s">
        <v>796</v>
      </c>
      <c r="GA146" t="s">
        <v>796</v>
      </c>
      <c r="GB146" t="s">
        <v>796</v>
      </c>
      <c r="GC146" t="s">
        <v>796</v>
      </c>
      <c r="GD146" t="s">
        <v>796</v>
      </c>
      <c r="GE146" t="s">
        <v>796</v>
      </c>
      <c r="GF146" t="s">
        <v>796</v>
      </c>
      <c r="GG146" t="s">
        <v>796</v>
      </c>
      <c r="GH146" t="s">
        <v>796</v>
      </c>
      <c r="GI146" t="s">
        <v>796</v>
      </c>
      <c r="GJ146" t="s">
        <v>796</v>
      </c>
      <c r="GK146" t="s">
        <v>796</v>
      </c>
      <c r="GL146" t="s">
        <v>796</v>
      </c>
      <c r="GM146" t="s">
        <v>796</v>
      </c>
      <c r="GN146" t="s">
        <v>796</v>
      </c>
      <c r="GO146" t="s">
        <v>796</v>
      </c>
      <c r="GP146" t="s">
        <v>796</v>
      </c>
      <c r="GQ146" t="s">
        <v>796</v>
      </c>
      <c r="GR146" t="s">
        <v>796</v>
      </c>
      <c r="GS146" t="s">
        <v>796</v>
      </c>
      <c r="GT146" t="s">
        <v>796</v>
      </c>
      <c r="GU146" t="s">
        <v>796</v>
      </c>
      <c r="GV146" t="s">
        <v>796</v>
      </c>
      <c r="GW146" t="s">
        <v>796</v>
      </c>
      <c r="GX146" t="s">
        <v>796</v>
      </c>
      <c r="GY146" t="s">
        <v>796</v>
      </c>
      <c r="GZ146" t="s">
        <v>796</v>
      </c>
      <c r="HA146" t="s">
        <v>796</v>
      </c>
      <c r="HB146" t="s">
        <v>796</v>
      </c>
      <c r="HC146" t="s">
        <v>796</v>
      </c>
      <c r="HD146" t="s">
        <v>796</v>
      </c>
      <c r="HE146" t="s">
        <v>796</v>
      </c>
      <c r="HF146" t="s">
        <v>796</v>
      </c>
      <c r="HG146" t="s">
        <v>796</v>
      </c>
      <c r="HH146" t="s">
        <v>796</v>
      </c>
      <c r="HI146" t="s">
        <v>796</v>
      </c>
      <c r="HJ146" t="s">
        <v>796</v>
      </c>
      <c r="HK146" t="s">
        <v>796</v>
      </c>
      <c r="HL146" t="s">
        <v>796</v>
      </c>
      <c r="HM146" t="s">
        <v>796</v>
      </c>
      <c r="HN146" t="s">
        <v>796</v>
      </c>
      <c r="HO146" t="s">
        <v>796</v>
      </c>
      <c r="HP146" t="s">
        <v>796</v>
      </c>
      <c r="HQ146" t="s">
        <v>796</v>
      </c>
      <c r="HR146" t="s">
        <v>796</v>
      </c>
      <c r="HS146" t="s">
        <v>796</v>
      </c>
      <c r="HT146" t="s">
        <v>796</v>
      </c>
      <c r="HU146" t="s">
        <v>796</v>
      </c>
      <c r="HV146" t="s">
        <v>796</v>
      </c>
      <c r="HW146" t="s">
        <v>796</v>
      </c>
      <c r="HX146" t="s">
        <v>796</v>
      </c>
      <c r="HY146" t="s">
        <v>796</v>
      </c>
      <c r="HZ146" t="s">
        <v>796</v>
      </c>
      <c r="IA146" t="s">
        <v>796</v>
      </c>
      <c r="IB146" t="s">
        <v>796</v>
      </c>
      <c r="IC146" t="s">
        <v>796</v>
      </c>
      <c r="ID146" t="s">
        <v>796</v>
      </c>
      <c r="IE146" t="s">
        <v>796</v>
      </c>
      <c r="IF146" t="s">
        <v>796</v>
      </c>
      <c r="IG146" t="s">
        <v>796</v>
      </c>
      <c r="IH146" t="s">
        <v>796</v>
      </c>
      <c r="II146" t="s">
        <v>796</v>
      </c>
      <c r="IJ146" t="s">
        <v>796</v>
      </c>
      <c r="IK146" t="s">
        <v>796</v>
      </c>
      <c r="IL146" t="s">
        <v>796</v>
      </c>
      <c r="IM146" t="s">
        <v>796</v>
      </c>
      <c r="IN146" t="s">
        <v>796</v>
      </c>
      <c r="IO146" t="s">
        <v>796</v>
      </c>
      <c r="IP146" t="s">
        <v>796</v>
      </c>
      <c r="IQ146" t="s">
        <v>796</v>
      </c>
      <c r="IR146" t="s">
        <v>796</v>
      </c>
      <c r="IS146" t="s">
        <v>796</v>
      </c>
      <c r="IT146" t="s">
        <v>796</v>
      </c>
      <c r="IU146" t="s">
        <v>796</v>
      </c>
      <c r="IV146" t="s">
        <v>796</v>
      </c>
      <c r="IW146" t="s">
        <v>796</v>
      </c>
      <c r="IX146" t="s">
        <v>796</v>
      </c>
      <c r="IY146" t="s">
        <v>796</v>
      </c>
      <c r="IZ146" t="s">
        <v>796</v>
      </c>
      <c r="JA146" t="s">
        <v>796</v>
      </c>
      <c r="JB146" t="s">
        <v>796</v>
      </c>
      <c r="JC146" t="s">
        <v>796</v>
      </c>
      <c r="JD146" t="s">
        <v>796</v>
      </c>
      <c r="JE146" t="s">
        <v>796</v>
      </c>
      <c r="JF146" t="s">
        <v>796</v>
      </c>
      <c r="JG146" t="s">
        <v>796</v>
      </c>
      <c r="JH146" t="s">
        <v>796</v>
      </c>
      <c r="JI146" t="s">
        <v>796</v>
      </c>
      <c r="JJ146" t="s">
        <v>796</v>
      </c>
      <c r="JK146" t="s">
        <v>796</v>
      </c>
      <c r="JL146" t="s">
        <v>796</v>
      </c>
      <c r="JM146" t="s">
        <v>796</v>
      </c>
      <c r="JN146" t="s">
        <v>796</v>
      </c>
      <c r="JO146" t="s">
        <v>796</v>
      </c>
      <c r="JP146" t="s">
        <v>796</v>
      </c>
      <c r="JQ146" t="s">
        <v>796</v>
      </c>
      <c r="JR146" t="s">
        <v>796</v>
      </c>
      <c r="JS146" t="s">
        <v>796</v>
      </c>
      <c r="JT146" t="s">
        <v>796</v>
      </c>
      <c r="JU146" t="s">
        <v>796</v>
      </c>
      <c r="JV146" t="s">
        <v>796</v>
      </c>
      <c r="JW146" t="s">
        <v>796</v>
      </c>
      <c r="JX146" t="s">
        <v>796</v>
      </c>
      <c r="JY146" t="s">
        <v>796</v>
      </c>
      <c r="JZ146" t="s">
        <v>796</v>
      </c>
      <c r="KA146" t="s">
        <v>796</v>
      </c>
      <c r="KB146" t="s">
        <v>796</v>
      </c>
      <c r="KC146" t="s">
        <v>796</v>
      </c>
      <c r="KD146" t="s">
        <v>796</v>
      </c>
      <c r="KE146" t="s">
        <v>796</v>
      </c>
      <c r="KF146" t="s">
        <v>796</v>
      </c>
    </row>
    <row r="147" spans="1:292" x14ac:dyDescent="0.2">
      <c r="A147" t="s">
        <v>479</v>
      </c>
      <c r="B147" t="s">
        <v>61</v>
      </c>
      <c r="C147" t="s">
        <v>4</v>
      </c>
      <c r="D147" t="s">
        <v>19</v>
      </c>
      <c r="E147" s="30">
        <v>54</v>
      </c>
      <c r="F147" t="s">
        <v>20</v>
      </c>
      <c r="G147" t="s">
        <v>10</v>
      </c>
      <c r="H147" t="s">
        <v>56</v>
      </c>
      <c r="I147" t="s">
        <v>36</v>
      </c>
      <c r="J147" t="s">
        <v>4</v>
      </c>
      <c r="K147" t="s">
        <v>5</v>
      </c>
      <c r="L147" t="s">
        <v>4</v>
      </c>
      <c r="M147" t="s">
        <v>4</v>
      </c>
      <c r="N147" t="s">
        <v>4</v>
      </c>
      <c r="O147" t="s">
        <v>4</v>
      </c>
      <c r="P147" t="s">
        <v>5</v>
      </c>
      <c r="Q147" t="s">
        <v>5</v>
      </c>
      <c r="R147" t="s">
        <v>5</v>
      </c>
      <c r="S147" t="s">
        <v>4</v>
      </c>
      <c r="T147" t="s">
        <v>3</v>
      </c>
      <c r="U147" t="s">
        <v>4</v>
      </c>
      <c r="V147" t="s">
        <v>5</v>
      </c>
      <c r="W147" t="s">
        <v>26</v>
      </c>
      <c r="X147" t="s">
        <v>54</v>
      </c>
      <c r="Y147" t="s">
        <v>5</v>
      </c>
      <c r="Z147" t="s">
        <v>35</v>
      </c>
      <c r="AA147" t="s">
        <v>4</v>
      </c>
      <c r="AB147" t="s">
        <v>4</v>
      </c>
      <c r="AC147" t="s">
        <v>4</v>
      </c>
      <c r="AD147" t="s">
        <v>4</v>
      </c>
      <c r="AE147" t="s">
        <v>4</v>
      </c>
      <c r="AF147" t="s">
        <v>4</v>
      </c>
      <c r="AG147" t="s">
        <v>5</v>
      </c>
      <c r="AH147" t="s">
        <v>5</v>
      </c>
      <c r="AI147" t="s">
        <v>4</v>
      </c>
      <c r="AJ147" t="s">
        <v>4</v>
      </c>
      <c r="AK147" t="s">
        <v>4</v>
      </c>
      <c r="AL147" t="s">
        <v>4</v>
      </c>
      <c r="AM147" t="s">
        <v>4</v>
      </c>
      <c r="AN147" t="s">
        <v>4</v>
      </c>
      <c r="AO147" t="s">
        <v>4</v>
      </c>
      <c r="AP147" t="s">
        <v>4</v>
      </c>
      <c r="AQ147" t="s">
        <v>4</v>
      </c>
      <c r="AR147" t="s">
        <v>4</v>
      </c>
      <c r="AS147" t="s">
        <v>2</v>
      </c>
      <c r="AT147" t="s">
        <v>2</v>
      </c>
      <c r="AU147" t="s">
        <v>2</v>
      </c>
      <c r="AV147" t="s">
        <v>5</v>
      </c>
      <c r="AW147" t="s">
        <v>4</v>
      </c>
      <c r="AX147" t="s">
        <v>4</v>
      </c>
      <c r="AY147" t="s">
        <v>4</v>
      </c>
      <c r="AZ147" t="s">
        <v>4</v>
      </c>
      <c r="BA147" t="s">
        <v>5</v>
      </c>
      <c r="BB147" t="s">
        <v>5</v>
      </c>
      <c r="BC147" t="s">
        <v>4</v>
      </c>
      <c r="BD147" t="s">
        <v>4</v>
      </c>
      <c r="BE147" t="s">
        <v>4</v>
      </c>
      <c r="BF147" t="s">
        <v>4</v>
      </c>
      <c r="BG147" t="s">
        <v>4</v>
      </c>
      <c r="BH147" t="s">
        <v>4</v>
      </c>
      <c r="BI147" t="s">
        <v>4</v>
      </c>
      <c r="BJ147" t="s">
        <v>4</v>
      </c>
      <c r="BK147" t="s">
        <v>41</v>
      </c>
      <c r="BL147" t="s">
        <v>41</v>
      </c>
      <c r="BM147" t="s">
        <v>41</v>
      </c>
      <c r="BN147" t="s">
        <v>41</v>
      </c>
      <c r="BO147" t="s">
        <v>41</v>
      </c>
      <c r="BP147" t="s">
        <v>2</v>
      </c>
      <c r="BQ147" t="s">
        <v>5</v>
      </c>
      <c r="BR147" t="s">
        <v>5</v>
      </c>
      <c r="BS147" t="s">
        <v>5</v>
      </c>
      <c r="BT147" t="s">
        <v>4</v>
      </c>
      <c r="BU147" t="s">
        <v>4</v>
      </c>
      <c r="BV147" t="s">
        <v>5</v>
      </c>
      <c r="BW147" t="s">
        <v>4</v>
      </c>
      <c r="BX147" t="s">
        <v>4</v>
      </c>
      <c r="BY147" t="s">
        <v>4</v>
      </c>
      <c r="BZ147" t="s">
        <v>4</v>
      </c>
      <c r="CA147" t="s">
        <v>4</v>
      </c>
      <c r="CB147" t="s">
        <v>2</v>
      </c>
      <c r="CC147" t="s">
        <v>2</v>
      </c>
      <c r="CD147" t="s">
        <v>2</v>
      </c>
      <c r="CE147" t="s">
        <v>2</v>
      </c>
      <c r="CF147" t="s">
        <v>2</v>
      </c>
      <c r="CG147" t="s">
        <v>2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61</v>
      </c>
      <c r="CV147" t="s">
        <v>4</v>
      </c>
      <c r="CW147" s="30">
        <v>56</v>
      </c>
      <c r="CX147" t="s">
        <v>20</v>
      </c>
      <c r="CY147" t="s">
        <v>4</v>
      </c>
      <c r="CZ147" t="s">
        <v>4</v>
      </c>
      <c r="DA147" t="s">
        <v>4</v>
      </c>
      <c r="DB147" t="s">
        <v>4</v>
      </c>
      <c r="DC147" t="s">
        <v>4</v>
      </c>
      <c r="DD147" t="s">
        <v>4</v>
      </c>
      <c r="DE147" t="s">
        <v>5</v>
      </c>
      <c r="DF147" t="s">
        <v>5</v>
      </c>
      <c r="DG147" t="s">
        <v>4</v>
      </c>
      <c r="DH147" t="s">
        <v>4</v>
      </c>
      <c r="DI147" t="s">
        <v>3</v>
      </c>
      <c r="DJ147" t="s">
        <v>4</v>
      </c>
      <c r="DK147" t="s">
        <v>4</v>
      </c>
      <c r="DL147" t="s">
        <v>17</v>
      </c>
      <c r="DM147" t="s">
        <v>27</v>
      </c>
      <c r="DN147" t="s">
        <v>5</v>
      </c>
      <c r="DO147" t="s">
        <v>523</v>
      </c>
      <c r="DP147" t="s">
        <v>4</v>
      </c>
      <c r="DQ147" t="s">
        <v>4</v>
      </c>
      <c r="DR147" t="s">
        <v>4</v>
      </c>
      <c r="DS147" t="s">
        <v>4</v>
      </c>
      <c r="DT147" t="s">
        <v>4</v>
      </c>
      <c r="DU147" t="s">
        <v>4</v>
      </c>
      <c r="DV147" t="s">
        <v>5</v>
      </c>
      <c r="DW147" t="s">
        <v>5</v>
      </c>
      <c r="DX147" t="s">
        <v>4</v>
      </c>
      <c r="DY147" t="s">
        <v>4</v>
      </c>
      <c r="DZ147" t="s">
        <v>4</v>
      </c>
      <c r="EA147" t="s">
        <v>4</v>
      </c>
      <c r="EB147" t="s">
        <v>4</v>
      </c>
      <c r="EC147" t="s">
        <v>4</v>
      </c>
      <c r="ED147" t="s">
        <v>4</v>
      </c>
      <c r="EE147" t="s">
        <v>4</v>
      </c>
      <c r="EF147" t="s">
        <v>4</v>
      </c>
      <c r="EG147" t="s">
        <v>4</v>
      </c>
      <c r="EH147" t="s">
        <v>2</v>
      </c>
      <c r="EI147" t="s">
        <v>2</v>
      </c>
      <c r="EJ147" t="s">
        <v>2</v>
      </c>
      <c r="EK147" t="s">
        <v>2</v>
      </c>
      <c r="EL147" t="s">
        <v>2</v>
      </c>
      <c r="EM147" t="s">
        <v>2</v>
      </c>
      <c r="EN147" t="s">
        <v>2</v>
      </c>
      <c r="EO147" t="s">
        <v>2</v>
      </c>
      <c r="EP147" t="s">
        <v>2</v>
      </c>
      <c r="EQ147" t="s">
        <v>2</v>
      </c>
      <c r="ER147" t="s">
        <v>2</v>
      </c>
      <c r="ES147" t="s">
        <v>2</v>
      </c>
      <c r="ET147" t="s">
        <v>2</v>
      </c>
      <c r="EU147" t="s">
        <v>2</v>
      </c>
      <c r="EV147" t="s">
        <v>2</v>
      </c>
      <c r="EW147" t="s">
        <v>2</v>
      </c>
      <c r="EX147" t="s">
        <v>2</v>
      </c>
      <c r="EY147" t="s">
        <v>2</v>
      </c>
      <c r="EZ147" t="s">
        <v>5</v>
      </c>
      <c r="FA147" t="s">
        <v>5</v>
      </c>
      <c r="FB147" t="s">
        <v>4</v>
      </c>
      <c r="FC147" t="s">
        <v>4</v>
      </c>
      <c r="FD147" t="s">
        <v>4</v>
      </c>
      <c r="FE147" t="s">
        <v>2</v>
      </c>
      <c r="FF147" t="s">
        <v>4</v>
      </c>
      <c r="FG147" t="s">
        <v>4</v>
      </c>
      <c r="FH147" t="s">
        <v>4</v>
      </c>
      <c r="FI147" t="s">
        <v>4</v>
      </c>
      <c r="FJ147" t="s">
        <v>4</v>
      </c>
      <c r="FK147" t="s">
        <v>4</v>
      </c>
      <c r="FL147" t="s">
        <v>999</v>
      </c>
      <c r="FM147" t="s">
        <v>4</v>
      </c>
      <c r="FN147" t="s">
        <v>4</v>
      </c>
      <c r="FO147" t="s">
        <v>4</v>
      </c>
      <c r="FP147" t="s">
        <v>4</v>
      </c>
      <c r="FQ147" t="s">
        <v>2</v>
      </c>
      <c r="FR147" t="s">
        <v>2</v>
      </c>
      <c r="FS147" t="s">
        <v>2</v>
      </c>
      <c r="FT147" t="s">
        <v>2</v>
      </c>
      <c r="FU147" t="s">
        <v>2</v>
      </c>
      <c r="FV147" t="s">
        <v>2</v>
      </c>
      <c r="FW147" t="s">
        <v>2</v>
      </c>
      <c r="FX147" t="s">
        <v>2</v>
      </c>
      <c r="FY147" t="s">
        <v>2</v>
      </c>
      <c r="FZ147" t="s">
        <v>2</v>
      </c>
      <c r="GA147" t="s">
        <v>2</v>
      </c>
      <c r="GB147" t="s">
        <v>2</v>
      </c>
      <c r="GC147" t="s">
        <v>2</v>
      </c>
      <c r="GD147" t="s">
        <v>2</v>
      </c>
      <c r="GE147" t="s">
        <v>2</v>
      </c>
      <c r="GF147" t="s">
        <v>2</v>
      </c>
      <c r="GG147" t="s">
        <v>2</v>
      </c>
      <c r="GH147" t="s">
        <v>2</v>
      </c>
      <c r="GI147" t="s">
        <v>2</v>
      </c>
      <c r="GJ147" t="s">
        <v>2</v>
      </c>
      <c r="GK147" t="s">
        <v>2</v>
      </c>
      <c r="GL147" t="s">
        <v>2</v>
      </c>
      <c r="GM147" t="s">
        <v>2</v>
      </c>
      <c r="GN147" t="s">
        <v>796</v>
      </c>
      <c r="GO147" t="s">
        <v>796</v>
      </c>
      <c r="GP147" t="s">
        <v>796</v>
      </c>
      <c r="GQ147" t="s">
        <v>796</v>
      </c>
      <c r="GR147" t="s">
        <v>796</v>
      </c>
      <c r="GS147" t="s">
        <v>796</v>
      </c>
      <c r="GT147" t="s">
        <v>796</v>
      </c>
      <c r="GU147" t="s">
        <v>796</v>
      </c>
      <c r="GV147" t="s">
        <v>796</v>
      </c>
      <c r="GW147" t="s">
        <v>796</v>
      </c>
      <c r="GX147" t="s">
        <v>796</v>
      </c>
      <c r="GY147" t="s">
        <v>796</v>
      </c>
      <c r="GZ147" t="s">
        <v>796</v>
      </c>
      <c r="HA147" t="s">
        <v>796</v>
      </c>
      <c r="HB147" t="s">
        <v>796</v>
      </c>
      <c r="HC147" t="s">
        <v>796</v>
      </c>
      <c r="HD147" t="s">
        <v>796</v>
      </c>
      <c r="HE147" t="s">
        <v>796</v>
      </c>
      <c r="HF147" t="s">
        <v>796</v>
      </c>
      <c r="HG147" t="s">
        <v>796</v>
      </c>
      <c r="HH147" t="s">
        <v>796</v>
      </c>
      <c r="HI147" t="s">
        <v>796</v>
      </c>
      <c r="HJ147" t="s">
        <v>796</v>
      </c>
      <c r="HK147" t="s">
        <v>796</v>
      </c>
      <c r="HL147" t="s">
        <v>796</v>
      </c>
      <c r="HM147" t="s">
        <v>796</v>
      </c>
      <c r="HN147" t="s">
        <v>796</v>
      </c>
      <c r="HO147" t="s">
        <v>796</v>
      </c>
      <c r="HP147" t="s">
        <v>796</v>
      </c>
      <c r="HQ147" t="s">
        <v>796</v>
      </c>
      <c r="HR147" t="s">
        <v>796</v>
      </c>
      <c r="HS147" t="s">
        <v>796</v>
      </c>
      <c r="HT147" t="s">
        <v>796</v>
      </c>
      <c r="HU147" t="s">
        <v>796</v>
      </c>
      <c r="HV147" t="s">
        <v>796</v>
      </c>
      <c r="HW147" t="s">
        <v>796</v>
      </c>
      <c r="HX147" t="s">
        <v>796</v>
      </c>
      <c r="HY147" t="s">
        <v>796</v>
      </c>
      <c r="HZ147" t="s">
        <v>796</v>
      </c>
      <c r="IA147" t="s">
        <v>796</v>
      </c>
      <c r="IB147" t="s">
        <v>796</v>
      </c>
      <c r="IC147" t="s">
        <v>796</v>
      </c>
      <c r="ID147" t="s">
        <v>796</v>
      </c>
      <c r="IE147" t="s">
        <v>796</v>
      </c>
      <c r="IF147" t="s">
        <v>796</v>
      </c>
      <c r="IG147" t="s">
        <v>796</v>
      </c>
      <c r="IH147" t="s">
        <v>796</v>
      </c>
      <c r="II147" t="s">
        <v>796</v>
      </c>
      <c r="IJ147" t="s">
        <v>796</v>
      </c>
      <c r="IK147" t="s">
        <v>796</v>
      </c>
      <c r="IL147" t="s">
        <v>796</v>
      </c>
      <c r="IM147" t="s">
        <v>796</v>
      </c>
      <c r="IN147" t="s">
        <v>796</v>
      </c>
      <c r="IO147" t="s">
        <v>796</v>
      </c>
      <c r="IP147" t="s">
        <v>796</v>
      </c>
      <c r="IQ147" t="s">
        <v>796</v>
      </c>
      <c r="IR147" t="s">
        <v>796</v>
      </c>
      <c r="IS147" t="s">
        <v>796</v>
      </c>
      <c r="IT147" t="s">
        <v>796</v>
      </c>
      <c r="IU147" t="s">
        <v>796</v>
      </c>
      <c r="IV147" t="s">
        <v>796</v>
      </c>
      <c r="IW147" t="s">
        <v>796</v>
      </c>
      <c r="IX147" t="s">
        <v>796</v>
      </c>
      <c r="IY147" t="s">
        <v>796</v>
      </c>
      <c r="IZ147" t="s">
        <v>796</v>
      </c>
      <c r="JA147" t="s">
        <v>796</v>
      </c>
      <c r="JB147" t="s">
        <v>796</v>
      </c>
      <c r="JC147" t="s">
        <v>796</v>
      </c>
      <c r="JD147" t="s">
        <v>796</v>
      </c>
      <c r="JE147" t="s">
        <v>796</v>
      </c>
      <c r="JF147" t="s">
        <v>796</v>
      </c>
      <c r="JG147" t="s">
        <v>796</v>
      </c>
      <c r="JH147" t="s">
        <v>796</v>
      </c>
      <c r="JI147" t="s">
        <v>796</v>
      </c>
      <c r="JJ147" t="s">
        <v>796</v>
      </c>
      <c r="JK147" t="s">
        <v>796</v>
      </c>
      <c r="JL147" t="s">
        <v>796</v>
      </c>
      <c r="JM147" t="s">
        <v>796</v>
      </c>
      <c r="JN147" t="s">
        <v>796</v>
      </c>
      <c r="JO147" t="s">
        <v>796</v>
      </c>
      <c r="JP147" t="s">
        <v>796</v>
      </c>
      <c r="JQ147" t="s">
        <v>796</v>
      </c>
      <c r="JR147" t="s">
        <v>796</v>
      </c>
      <c r="JS147" t="s">
        <v>796</v>
      </c>
      <c r="JT147" t="s">
        <v>796</v>
      </c>
      <c r="JU147" t="s">
        <v>796</v>
      </c>
      <c r="JV147" t="s">
        <v>796</v>
      </c>
      <c r="JW147" t="s">
        <v>796</v>
      </c>
      <c r="JX147" t="s">
        <v>796</v>
      </c>
      <c r="JY147" t="s">
        <v>796</v>
      </c>
      <c r="JZ147" t="s">
        <v>796</v>
      </c>
      <c r="KA147" t="s">
        <v>796</v>
      </c>
      <c r="KB147" t="s">
        <v>796</v>
      </c>
      <c r="KC147" t="s">
        <v>796</v>
      </c>
      <c r="KD147" t="s">
        <v>796</v>
      </c>
      <c r="KE147" t="s">
        <v>796</v>
      </c>
      <c r="KF147" t="s">
        <v>796</v>
      </c>
    </row>
    <row r="148" spans="1:292" x14ac:dyDescent="0.2">
      <c r="A148" t="s">
        <v>480</v>
      </c>
      <c r="B148" t="s">
        <v>61</v>
      </c>
      <c r="C148" t="s">
        <v>4</v>
      </c>
      <c r="D148" t="s">
        <v>19</v>
      </c>
      <c r="E148" s="30">
        <v>35</v>
      </c>
      <c r="F148" t="s">
        <v>20</v>
      </c>
      <c r="G148" t="s">
        <v>10</v>
      </c>
      <c r="H148" t="s">
        <v>56</v>
      </c>
      <c r="I148" t="s">
        <v>33</v>
      </c>
      <c r="J148" t="s">
        <v>4</v>
      </c>
      <c r="K148" t="s">
        <v>5</v>
      </c>
      <c r="L148" t="s">
        <v>4</v>
      </c>
      <c r="M148" t="s">
        <v>4</v>
      </c>
      <c r="N148" t="s">
        <v>4</v>
      </c>
      <c r="O148" t="s">
        <v>4</v>
      </c>
      <c r="P148" t="s">
        <v>5</v>
      </c>
      <c r="Q148" t="s">
        <v>5</v>
      </c>
      <c r="R148" t="s">
        <v>5</v>
      </c>
      <c r="S148" t="s">
        <v>4</v>
      </c>
      <c r="T148" t="s">
        <v>3</v>
      </c>
      <c r="U148" t="s">
        <v>4</v>
      </c>
      <c r="V148" t="s">
        <v>5</v>
      </c>
      <c r="W148" t="s">
        <v>26</v>
      </c>
      <c r="X148" t="s">
        <v>54</v>
      </c>
      <c r="Y148" t="s">
        <v>5</v>
      </c>
      <c r="Z148" t="s">
        <v>35</v>
      </c>
      <c r="AA148" t="s">
        <v>4</v>
      </c>
      <c r="AB148" t="s">
        <v>4</v>
      </c>
      <c r="AC148" t="s">
        <v>4</v>
      </c>
      <c r="AD148" t="s">
        <v>4</v>
      </c>
      <c r="AE148" t="s">
        <v>4</v>
      </c>
      <c r="AF148" t="s">
        <v>4</v>
      </c>
      <c r="AG148" t="s">
        <v>5</v>
      </c>
      <c r="AH148" t="s">
        <v>5</v>
      </c>
      <c r="AI148" t="s">
        <v>4</v>
      </c>
      <c r="AJ148" t="s">
        <v>4</v>
      </c>
      <c r="AK148" t="s">
        <v>4</v>
      </c>
      <c r="AL148" t="s">
        <v>4</v>
      </c>
      <c r="AM148" t="s">
        <v>4</v>
      </c>
      <c r="AN148" t="s">
        <v>4</v>
      </c>
      <c r="AO148" t="s">
        <v>4</v>
      </c>
      <c r="AP148" t="s">
        <v>4</v>
      </c>
      <c r="AQ148" t="s">
        <v>4</v>
      </c>
      <c r="AR148" t="s">
        <v>4</v>
      </c>
      <c r="AS148" t="s">
        <v>2</v>
      </c>
      <c r="AT148" t="s">
        <v>2</v>
      </c>
      <c r="AU148" t="s">
        <v>2</v>
      </c>
      <c r="AV148" t="s">
        <v>5</v>
      </c>
      <c r="AW148" t="s">
        <v>5</v>
      </c>
      <c r="AX148" t="s">
        <v>5</v>
      </c>
      <c r="AY148" t="s">
        <v>4</v>
      </c>
      <c r="AZ148" t="s">
        <v>5</v>
      </c>
      <c r="BA148" t="s">
        <v>5</v>
      </c>
      <c r="BB148" t="s">
        <v>5</v>
      </c>
      <c r="BC148" t="s">
        <v>4</v>
      </c>
      <c r="BD148" t="s">
        <v>4</v>
      </c>
      <c r="BE148" t="s">
        <v>4</v>
      </c>
      <c r="BF148" t="s">
        <v>4</v>
      </c>
      <c r="BG148" t="s">
        <v>4</v>
      </c>
      <c r="BH148" t="s">
        <v>4</v>
      </c>
      <c r="BI148" t="s">
        <v>4</v>
      </c>
      <c r="BJ148" t="s">
        <v>4</v>
      </c>
      <c r="BK148" t="s">
        <v>5</v>
      </c>
      <c r="BL148" t="s">
        <v>5</v>
      </c>
      <c r="BM148" t="s">
        <v>4</v>
      </c>
      <c r="BN148" t="s">
        <v>4</v>
      </c>
      <c r="BO148" t="s">
        <v>4</v>
      </c>
      <c r="BP148" t="s">
        <v>2</v>
      </c>
      <c r="BQ148" t="s">
        <v>5</v>
      </c>
      <c r="BR148" t="s">
        <v>5</v>
      </c>
      <c r="BS148" t="s">
        <v>5</v>
      </c>
      <c r="BT148" t="s">
        <v>5</v>
      </c>
      <c r="BU148" t="s">
        <v>4</v>
      </c>
      <c r="BV148" t="s">
        <v>4</v>
      </c>
      <c r="BW148" t="s">
        <v>4</v>
      </c>
      <c r="BX148" t="s">
        <v>4</v>
      </c>
      <c r="BY148" t="s">
        <v>4</v>
      </c>
      <c r="BZ148" t="s">
        <v>4</v>
      </c>
      <c r="CA148" t="s">
        <v>4</v>
      </c>
      <c r="CB148" t="s">
        <v>2</v>
      </c>
      <c r="CC148" t="s">
        <v>2</v>
      </c>
      <c r="CD148" t="s">
        <v>2</v>
      </c>
      <c r="CE148" t="s">
        <v>2</v>
      </c>
      <c r="CF148" t="s">
        <v>2</v>
      </c>
      <c r="CG148" t="s">
        <v>2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61</v>
      </c>
      <c r="CV148" t="s">
        <v>4</v>
      </c>
      <c r="CW148" s="30">
        <v>36</v>
      </c>
      <c r="CX148" t="s">
        <v>20</v>
      </c>
      <c r="CY148" t="s">
        <v>4</v>
      </c>
      <c r="CZ148" t="s">
        <v>5</v>
      </c>
      <c r="DA148" t="s">
        <v>4</v>
      </c>
      <c r="DB148" t="s">
        <v>4</v>
      </c>
      <c r="DC148" t="s">
        <v>4</v>
      </c>
      <c r="DD148" t="s">
        <v>4</v>
      </c>
      <c r="DE148" t="s">
        <v>4</v>
      </c>
      <c r="DF148" t="s">
        <v>4</v>
      </c>
      <c r="DG148" t="s">
        <v>4</v>
      </c>
      <c r="DH148" t="s">
        <v>4</v>
      </c>
      <c r="DI148" t="s">
        <v>3</v>
      </c>
      <c r="DJ148" t="s">
        <v>4</v>
      </c>
      <c r="DK148" t="s">
        <v>4</v>
      </c>
      <c r="DL148" t="s">
        <v>17</v>
      </c>
      <c r="DM148" t="s">
        <v>27</v>
      </c>
      <c r="DN148" t="s">
        <v>5</v>
      </c>
      <c r="DO148" t="s">
        <v>22</v>
      </c>
      <c r="DP148" t="s">
        <v>4</v>
      </c>
      <c r="DQ148" t="s">
        <v>4</v>
      </c>
      <c r="DR148" t="s">
        <v>4</v>
      </c>
      <c r="DS148" t="s">
        <v>4</v>
      </c>
      <c r="DT148" t="s">
        <v>4</v>
      </c>
      <c r="DU148" t="s">
        <v>4</v>
      </c>
      <c r="DV148" t="s">
        <v>5</v>
      </c>
      <c r="DW148" t="s">
        <v>5</v>
      </c>
      <c r="DX148" t="s">
        <v>4</v>
      </c>
      <c r="DY148" t="s">
        <v>4</v>
      </c>
      <c r="DZ148" t="s">
        <v>4</v>
      </c>
      <c r="EA148" t="s">
        <v>4</v>
      </c>
      <c r="EB148" t="s">
        <v>4</v>
      </c>
      <c r="EC148" t="s">
        <v>4</v>
      </c>
      <c r="ED148" t="s">
        <v>4</v>
      </c>
      <c r="EE148" t="s">
        <v>4</v>
      </c>
      <c r="EF148" t="s">
        <v>4</v>
      </c>
      <c r="EG148" t="s">
        <v>4</v>
      </c>
      <c r="EH148" t="s">
        <v>2</v>
      </c>
      <c r="EI148" t="s">
        <v>2</v>
      </c>
      <c r="EJ148" t="s">
        <v>2</v>
      </c>
      <c r="EK148" t="s">
        <v>4</v>
      </c>
      <c r="EL148" t="s">
        <v>5</v>
      </c>
      <c r="EM148" t="s">
        <v>4</v>
      </c>
      <c r="EN148" t="s">
        <v>5</v>
      </c>
      <c r="EO148" t="s">
        <v>5</v>
      </c>
      <c r="EP148" t="s">
        <v>5</v>
      </c>
      <c r="EQ148" t="s">
        <v>4</v>
      </c>
      <c r="ER148" t="s">
        <v>4</v>
      </c>
      <c r="ES148" t="s">
        <v>4</v>
      </c>
      <c r="ET148" t="s">
        <v>4</v>
      </c>
      <c r="EU148" t="s">
        <v>4</v>
      </c>
      <c r="EV148" t="s">
        <v>4</v>
      </c>
      <c r="EW148" t="s">
        <v>4</v>
      </c>
      <c r="EX148" t="s">
        <v>4</v>
      </c>
      <c r="EY148" t="s">
        <v>4</v>
      </c>
      <c r="EZ148" t="s">
        <v>2</v>
      </c>
      <c r="FA148" t="s">
        <v>2</v>
      </c>
      <c r="FB148" t="s">
        <v>2</v>
      </c>
      <c r="FC148" t="s">
        <v>2</v>
      </c>
      <c r="FD148" t="s">
        <v>2</v>
      </c>
      <c r="FE148" t="s">
        <v>2</v>
      </c>
      <c r="FF148" t="s">
        <v>2</v>
      </c>
      <c r="FG148" t="s">
        <v>2</v>
      </c>
      <c r="FH148" t="s">
        <v>2</v>
      </c>
      <c r="FI148" t="s">
        <v>2</v>
      </c>
      <c r="FJ148" t="s">
        <v>2</v>
      </c>
      <c r="FK148" t="s">
        <v>2</v>
      </c>
      <c r="FL148" t="s">
        <v>2</v>
      </c>
      <c r="FM148" t="s">
        <v>2</v>
      </c>
      <c r="FN148" t="s">
        <v>2</v>
      </c>
      <c r="FO148" t="s">
        <v>2</v>
      </c>
      <c r="FP148" t="s">
        <v>2</v>
      </c>
      <c r="FQ148" t="s">
        <v>2</v>
      </c>
      <c r="FR148" t="s">
        <v>2</v>
      </c>
      <c r="FS148" t="s">
        <v>2</v>
      </c>
      <c r="FT148" t="s">
        <v>2</v>
      </c>
      <c r="FU148" t="s">
        <v>2</v>
      </c>
      <c r="FV148" t="s">
        <v>2</v>
      </c>
      <c r="FW148" t="s">
        <v>2</v>
      </c>
      <c r="FX148" t="s">
        <v>2</v>
      </c>
      <c r="FY148" t="s">
        <v>2</v>
      </c>
      <c r="FZ148" t="s">
        <v>2</v>
      </c>
      <c r="GA148" t="s">
        <v>2</v>
      </c>
      <c r="GB148" t="s">
        <v>2</v>
      </c>
      <c r="GC148" t="s">
        <v>2</v>
      </c>
      <c r="GD148" t="s">
        <v>2</v>
      </c>
      <c r="GE148" t="s">
        <v>2</v>
      </c>
      <c r="GF148" t="s">
        <v>2</v>
      </c>
      <c r="GG148" t="s">
        <v>2</v>
      </c>
      <c r="GH148" t="s">
        <v>2</v>
      </c>
      <c r="GI148" t="s">
        <v>2</v>
      </c>
      <c r="GJ148" t="s">
        <v>2</v>
      </c>
      <c r="GK148" t="s">
        <v>2</v>
      </c>
      <c r="GL148" t="s">
        <v>2</v>
      </c>
      <c r="GM148" t="s">
        <v>2</v>
      </c>
      <c r="GN148" t="s">
        <v>796</v>
      </c>
      <c r="GO148" t="s">
        <v>796</v>
      </c>
      <c r="GP148" t="s">
        <v>796</v>
      </c>
      <c r="GQ148" t="s">
        <v>796</v>
      </c>
      <c r="GR148" t="s">
        <v>796</v>
      </c>
      <c r="GS148" t="s">
        <v>796</v>
      </c>
      <c r="GT148" t="s">
        <v>796</v>
      </c>
      <c r="GU148" t="s">
        <v>796</v>
      </c>
      <c r="GV148" t="s">
        <v>796</v>
      </c>
      <c r="GW148" t="s">
        <v>796</v>
      </c>
      <c r="GX148" t="s">
        <v>796</v>
      </c>
      <c r="GY148" t="s">
        <v>796</v>
      </c>
      <c r="GZ148" t="s">
        <v>796</v>
      </c>
      <c r="HA148" t="s">
        <v>796</v>
      </c>
      <c r="HB148" t="s">
        <v>796</v>
      </c>
      <c r="HC148" t="s">
        <v>796</v>
      </c>
      <c r="HD148" t="s">
        <v>796</v>
      </c>
      <c r="HE148" t="s">
        <v>796</v>
      </c>
      <c r="HF148" t="s">
        <v>796</v>
      </c>
      <c r="HG148" t="s">
        <v>796</v>
      </c>
      <c r="HH148" t="s">
        <v>796</v>
      </c>
      <c r="HI148" t="s">
        <v>796</v>
      </c>
      <c r="HJ148" t="s">
        <v>796</v>
      </c>
      <c r="HK148" t="s">
        <v>796</v>
      </c>
      <c r="HL148" t="s">
        <v>796</v>
      </c>
      <c r="HM148" t="s">
        <v>796</v>
      </c>
      <c r="HN148" t="s">
        <v>796</v>
      </c>
      <c r="HO148" t="s">
        <v>796</v>
      </c>
      <c r="HP148" t="s">
        <v>796</v>
      </c>
      <c r="HQ148" t="s">
        <v>796</v>
      </c>
      <c r="HR148" t="s">
        <v>796</v>
      </c>
      <c r="HS148" t="s">
        <v>796</v>
      </c>
      <c r="HT148" t="s">
        <v>796</v>
      </c>
      <c r="HU148" t="s">
        <v>796</v>
      </c>
      <c r="HV148" t="s">
        <v>796</v>
      </c>
      <c r="HW148" t="s">
        <v>796</v>
      </c>
      <c r="HX148" t="s">
        <v>796</v>
      </c>
      <c r="HY148" t="s">
        <v>796</v>
      </c>
      <c r="HZ148" t="s">
        <v>796</v>
      </c>
      <c r="IA148" t="s">
        <v>796</v>
      </c>
      <c r="IB148" t="s">
        <v>796</v>
      </c>
      <c r="IC148" t="s">
        <v>796</v>
      </c>
      <c r="ID148" t="s">
        <v>796</v>
      </c>
      <c r="IE148" t="s">
        <v>796</v>
      </c>
      <c r="IF148" t="s">
        <v>796</v>
      </c>
      <c r="IG148" t="s">
        <v>796</v>
      </c>
      <c r="IH148" t="s">
        <v>796</v>
      </c>
      <c r="II148" t="s">
        <v>796</v>
      </c>
      <c r="IJ148" t="s">
        <v>796</v>
      </c>
      <c r="IK148" t="s">
        <v>796</v>
      </c>
      <c r="IL148" t="s">
        <v>796</v>
      </c>
      <c r="IM148" t="s">
        <v>796</v>
      </c>
      <c r="IN148" t="s">
        <v>796</v>
      </c>
      <c r="IO148" t="s">
        <v>796</v>
      </c>
      <c r="IP148" t="s">
        <v>796</v>
      </c>
      <c r="IQ148" t="s">
        <v>796</v>
      </c>
      <c r="IR148" t="s">
        <v>796</v>
      </c>
      <c r="IS148" t="s">
        <v>796</v>
      </c>
      <c r="IT148" t="s">
        <v>796</v>
      </c>
      <c r="IU148" t="s">
        <v>796</v>
      </c>
      <c r="IV148" t="s">
        <v>796</v>
      </c>
      <c r="IW148" t="s">
        <v>796</v>
      </c>
      <c r="IX148" t="s">
        <v>796</v>
      </c>
      <c r="IY148" t="s">
        <v>796</v>
      </c>
      <c r="IZ148" t="s">
        <v>796</v>
      </c>
      <c r="JA148" t="s">
        <v>796</v>
      </c>
      <c r="JB148" t="s">
        <v>796</v>
      </c>
      <c r="JC148" t="s">
        <v>796</v>
      </c>
      <c r="JD148" t="s">
        <v>796</v>
      </c>
      <c r="JE148" t="s">
        <v>796</v>
      </c>
      <c r="JF148" t="s">
        <v>796</v>
      </c>
      <c r="JG148" t="s">
        <v>796</v>
      </c>
      <c r="JH148" t="s">
        <v>796</v>
      </c>
      <c r="JI148" t="s">
        <v>796</v>
      </c>
      <c r="JJ148" t="s">
        <v>796</v>
      </c>
      <c r="JK148" t="s">
        <v>796</v>
      </c>
      <c r="JL148" t="s">
        <v>796</v>
      </c>
      <c r="JM148" t="s">
        <v>796</v>
      </c>
      <c r="JN148" t="s">
        <v>796</v>
      </c>
      <c r="JO148" t="s">
        <v>796</v>
      </c>
      <c r="JP148" t="s">
        <v>796</v>
      </c>
      <c r="JQ148" t="s">
        <v>796</v>
      </c>
      <c r="JR148" t="s">
        <v>796</v>
      </c>
      <c r="JS148" t="s">
        <v>796</v>
      </c>
      <c r="JT148" t="s">
        <v>796</v>
      </c>
      <c r="JU148" t="s">
        <v>796</v>
      </c>
      <c r="JV148" t="s">
        <v>796</v>
      </c>
      <c r="JW148" t="s">
        <v>796</v>
      </c>
      <c r="JX148" t="s">
        <v>796</v>
      </c>
      <c r="JY148" t="s">
        <v>796</v>
      </c>
      <c r="JZ148" t="s">
        <v>796</v>
      </c>
      <c r="KA148" t="s">
        <v>796</v>
      </c>
      <c r="KB148" t="s">
        <v>796</v>
      </c>
      <c r="KC148" t="s">
        <v>796</v>
      </c>
      <c r="KD148" t="s">
        <v>796</v>
      </c>
      <c r="KE148" t="s">
        <v>796</v>
      </c>
      <c r="KF148" t="s">
        <v>796</v>
      </c>
    </row>
    <row r="149" spans="1:292" x14ac:dyDescent="0.2">
      <c r="A149" t="s">
        <v>481</v>
      </c>
      <c r="B149" t="s">
        <v>61</v>
      </c>
      <c r="C149" t="s">
        <v>4</v>
      </c>
      <c r="D149" t="s">
        <v>8</v>
      </c>
      <c r="E149" s="30">
        <v>26</v>
      </c>
      <c r="F149" t="s">
        <v>91</v>
      </c>
      <c r="G149" t="s">
        <v>10</v>
      </c>
      <c r="H149" t="s">
        <v>56</v>
      </c>
      <c r="I149" t="s">
        <v>36</v>
      </c>
      <c r="J149" t="s">
        <v>4</v>
      </c>
      <c r="K149" t="s">
        <v>5</v>
      </c>
      <c r="L149" t="s">
        <v>4</v>
      </c>
      <c r="M149" t="s">
        <v>4</v>
      </c>
      <c r="N149" t="s">
        <v>4</v>
      </c>
      <c r="O149" t="s">
        <v>4</v>
      </c>
      <c r="P149" t="s">
        <v>5</v>
      </c>
      <c r="Q149" t="s">
        <v>5</v>
      </c>
      <c r="R149" t="s">
        <v>4</v>
      </c>
      <c r="S149" t="s">
        <v>4</v>
      </c>
      <c r="T149" t="s">
        <v>3</v>
      </c>
      <c r="U149" t="s">
        <v>4</v>
      </c>
      <c r="V149" t="s">
        <v>5</v>
      </c>
      <c r="W149" t="s">
        <v>26</v>
      </c>
      <c r="X149" t="s">
        <v>27</v>
      </c>
      <c r="Y149" t="s">
        <v>5</v>
      </c>
      <c r="Z149" t="s">
        <v>35</v>
      </c>
      <c r="AA149" t="s">
        <v>4</v>
      </c>
      <c r="AB149" t="s">
        <v>4</v>
      </c>
      <c r="AC149" t="s">
        <v>4</v>
      </c>
      <c r="AD149" t="s">
        <v>4</v>
      </c>
      <c r="AE149" t="s">
        <v>4</v>
      </c>
      <c r="AF149" t="s">
        <v>4</v>
      </c>
      <c r="AG149" t="s">
        <v>5</v>
      </c>
      <c r="AH149" t="s">
        <v>5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4</v>
      </c>
      <c r="AP149" t="s">
        <v>4</v>
      </c>
      <c r="AQ149" t="s">
        <v>4</v>
      </c>
      <c r="AR149" t="s">
        <v>4</v>
      </c>
      <c r="AS149" t="s">
        <v>2</v>
      </c>
      <c r="AT149" t="s">
        <v>2</v>
      </c>
      <c r="AU149" t="s">
        <v>2</v>
      </c>
      <c r="AV149" t="s">
        <v>5</v>
      </c>
      <c r="AW149" t="s">
        <v>5</v>
      </c>
      <c r="AX149" t="s">
        <v>4</v>
      </c>
      <c r="AY149" t="s">
        <v>5</v>
      </c>
      <c r="AZ149" t="s">
        <v>4</v>
      </c>
      <c r="BA149" t="s">
        <v>5</v>
      </c>
      <c r="BB149" t="s">
        <v>5</v>
      </c>
      <c r="BC149" t="s">
        <v>4</v>
      </c>
      <c r="BD149" t="s">
        <v>4</v>
      </c>
      <c r="BE149" t="s">
        <v>4</v>
      </c>
      <c r="BF149" t="s">
        <v>4</v>
      </c>
      <c r="BG149" t="s">
        <v>4</v>
      </c>
      <c r="BH149" t="s">
        <v>4</v>
      </c>
      <c r="BI149" t="s">
        <v>4</v>
      </c>
      <c r="BJ149" t="s">
        <v>4</v>
      </c>
      <c r="BK149" t="s">
        <v>5</v>
      </c>
      <c r="BL149" t="s">
        <v>5</v>
      </c>
      <c r="BM149" t="s">
        <v>4</v>
      </c>
      <c r="BN149" t="s">
        <v>5</v>
      </c>
      <c r="BO149" t="s">
        <v>4</v>
      </c>
      <c r="BP149" t="s">
        <v>2</v>
      </c>
      <c r="BQ149" t="s">
        <v>5</v>
      </c>
      <c r="BR149" t="s">
        <v>41</v>
      </c>
      <c r="BS149" t="s">
        <v>4</v>
      </c>
      <c r="BT149" t="s">
        <v>4</v>
      </c>
      <c r="BU149" t="s">
        <v>5</v>
      </c>
      <c r="BV149" t="s">
        <v>4</v>
      </c>
      <c r="BW149" t="s">
        <v>4</v>
      </c>
      <c r="BX149" t="s">
        <v>5</v>
      </c>
      <c r="BY149" t="s">
        <v>4</v>
      </c>
      <c r="BZ149" t="s">
        <v>5</v>
      </c>
      <c r="CA149" t="s">
        <v>4</v>
      </c>
      <c r="CB149" t="s">
        <v>2</v>
      </c>
      <c r="CC149" t="s">
        <v>2</v>
      </c>
      <c r="CD149" t="s">
        <v>2</v>
      </c>
      <c r="CE149" t="s">
        <v>2</v>
      </c>
      <c r="CF149" t="s">
        <v>2</v>
      </c>
      <c r="CG149" t="s">
        <v>2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796</v>
      </c>
      <c r="CV149" t="s">
        <v>796</v>
      </c>
      <c r="CW149" t="s">
        <v>796</v>
      </c>
      <c r="CX149" t="s">
        <v>796</v>
      </c>
      <c r="CY149" t="s">
        <v>796</v>
      </c>
      <c r="CZ149" t="s">
        <v>796</v>
      </c>
      <c r="DA149" t="s">
        <v>796</v>
      </c>
      <c r="DB149" t="s">
        <v>796</v>
      </c>
      <c r="DC149" t="s">
        <v>796</v>
      </c>
      <c r="DD149" t="s">
        <v>796</v>
      </c>
      <c r="DE149" t="s">
        <v>796</v>
      </c>
      <c r="DF149" t="s">
        <v>796</v>
      </c>
      <c r="DG149" t="s">
        <v>796</v>
      </c>
      <c r="DH149" t="s">
        <v>796</v>
      </c>
      <c r="DI149" t="s">
        <v>796</v>
      </c>
      <c r="DJ149" t="s">
        <v>796</v>
      </c>
      <c r="DK149" t="s">
        <v>796</v>
      </c>
      <c r="DL149" t="s">
        <v>796</v>
      </c>
      <c r="DM149" t="s">
        <v>796</v>
      </c>
      <c r="DN149" t="s">
        <v>796</v>
      </c>
      <c r="DO149" t="s">
        <v>796</v>
      </c>
      <c r="DP149" t="s">
        <v>796</v>
      </c>
      <c r="DQ149" t="s">
        <v>796</v>
      </c>
      <c r="DR149" t="s">
        <v>796</v>
      </c>
      <c r="DS149" t="s">
        <v>796</v>
      </c>
      <c r="DT149" t="s">
        <v>796</v>
      </c>
      <c r="DU149" t="s">
        <v>796</v>
      </c>
      <c r="DV149" t="s">
        <v>796</v>
      </c>
      <c r="DW149" t="s">
        <v>796</v>
      </c>
      <c r="DX149" t="s">
        <v>796</v>
      </c>
      <c r="DY149" t="s">
        <v>796</v>
      </c>
      <c r="DZ149" t="s">
        <v>796</v>
      </c>
      <c r="EA149" t="s">
        <v>796</v>
      </c>
      <c r="EB149" t="s">
        <v>796</v>
      </c>
      <c r="EC149" t="s">
        <v>796</v>
      </c>
      <c r="ED149" t="s">
        <v>796</v>
      </c>
      <c r="EE149" t="s">
        <v>796</v>
      </c>
      <c r="EF149" t="s">
        <v>796</v>
      </c>
      <c r="EG149" t="s">
        <v>796</v>
      </c>
      <c r="EH149" t="s">
        <v>796</v>
      </c>
      <c r="EI149" t="s">
        <v>796</v>
      </c>
      <c r="EJ149" t="s">
        <v>796</v>
      </c>
      <c r="EK149" t="s">
        <v>796</v>
      </c>
      <c r="EL149" t="s">
        <v>796</v>
      </c>
      <c r="EM149" t="s">
        <v>796</v>
      </c>
      <c r="EN149" t="s">
        <v>796</v>
      </c>
      <c r="EO149" t="s">
        <v>796</v>
      </c>
      <c r="EP149" t="s">
        <v>796</v>
      </c>
      <c r="EQ149" t="s">
        <v>796</v>
      </c>
      <c r="ER149" t="s">
        <v>796</v>
      </c>
      <c r="ES149" t="s">
        <v>796</v>
      </c>
      <c r="ET149" t="s">
        <v>796</v>
      </c>
      <c r="EU149" t="s">
        <v>796</v>
      </c>
      <c r="EV149" t="s">
        <v>796</v>
      </c>
      <c r="EW149" t="s">
        <v>796</v>
      </c>
      <c r="EX149" t="s">
        <v>796</v>
      </c>
      <c r="EY149" t="s">
        <v>796</v>
      </c>
      <c r="EZ149" t="s">
        <v>796</v>
      </c>
      <c r="FA149" t="s">
        <v>796</v>
      </c>
      <c r="FB149" t="s">
        <v>796</v>
      </c>
      <c r="FC149" t="s">
        <v>796</v>
      </c>
      <c r="FD149" t="s">
        <v>796</v>
      </c>
      <c r="FE149" t="s">
        <v>796</v>
      </c>
      <c r="FF149" t="s">
        <v>5</v>
      </c>
      <c r="FG149" t="s">
        <v>4</v>
      </c>
      <c r="FH149" t="s">
        <v>4</v>
      </c>
      <c r="FI149" t="s">
        <v>4</v>
      </c>
      <c r="FJ149" t="s">
        <v>5</v>
      </c>
      <c r="FK149" t="s">
        <v>41</v>
      </c>
      <c r="FL149" t="s">
        <v>41</v>
      </c>
      <c r="FM149" t="s">
        <v>5</v>
      </c>
      <c r="FN149" t="s">
        <v>4</v>
      </c>
      <c r="FO149" t="s">
        <v>5</v>
      </c>
      <c r="FP149" t="s">
        <v>4</v>
      </c>
      <c r="FQ149" t="s">
        <v>796</v>
      </c>
      <c r="FR149" t="s">
        <v>796</v>
      </c>
      <c r="FS149" t="s">
        <v>796</v>
      </c>
      <c r="FT149" t="s">
        <v>796</v>
      </c>
      <c r="FU149" t="s">
        <v>796</v>
      </c>
      <c r="FV149" t="s">
        <v>796</v>
      </c>
      <c r="FW149" t="s">
        <v>796</v>
      </c>
      <c r="FX149" t="s">
        <v>796</v>
      </c>
      <c r="FY149" t="s">
        <v>796</v>
      </c>
      <c r="FZ149" t="s">
        <v>796</v>
      </c>
      <c r="GA149" t="s">
        <v>796</v>
      </c>
      <c r="GB149" t="s">
        <v>796</v>
      </c>
      <c r="GC149" t="s">
        <v>796</v>
      </c>
      <c r="GD149" t="s">
        <v>796</v>
      </c>
      <c r="GE149" t="s">
        <v>796</v>
      </c>
      <c r="GF149" t="s">
        <v>796</v>
      </c>
      <c r="GG149" t="s">
        <v>796</v>
      </c>
      <c r="GH149" t="s">
        <v>796</v>
      </c>
      <c r="GI149" t="s">
        <v>796</v>
      </c>
      <c r="GJ149" t="s">
        <v>796</v>
      </c>
      <c r="GK149" t="s">
        <v>796</v>
      </c>
      <c r="GL149" t="s">
        <v>796</v>
      </c>
      <c r="GM149" t="s">
        <v>796</v>
      </c>
      <c r="GN149" t="s">
        <v>796</v>
      </c>
      <c r="GO149" t="s">
        <v>796</v>
      </c>
      <c r="GP149" t="s">
        <v>796</v>
      </c>
      <c r="GQ149" t="s">
        <v>796</v>
      </c>
      <c r="GR149" t="s">
        <v>796</v>
      </c>
      <c r="GS149" t="s">
        <v>796</v>
      </c>
      <c r="GT149" t="s">
        <v>796</v>
      </c>
      <c r="GU149" t="s">
        <v>796</v>
      </c>
      <c r="GV149" t="s">
        <v>796</v>
      </c>
      <c r="GW149" t="s">
        <v>796</v>
      </c>
      <c r="GX149" t="s">
        <v>796</v>
      </c>
      <c r="GY149" t="s">
        <v>796</v>
      </c>
      <c r="GZ149" t="s">
        <v>796</v>
      </c>
      <c r="HA149" t="s">
        <v>796</v>
      </c>
      <c r="HB149" t="s">
        <v>796</v>
      </c>
      <c r="HC149" t="s">
        <v>796</v>
      </c>
      <c r="HD149" t="s">
        <v>796</v>
      </c>
      <c r="HE149" t="s">
        <v>796</v>
      </c>
      <c r="HF149" t="s">
        <v>796</v>
      </c>
      <c r="HG149" t="s">
        <v>796</v>
      </c>
      <c r="HH149" t="s">
        <v>796</v>
      </c>
      <c r="HI149" t="s">
        <v>796</v>
      </c>
      <c r="HJ149" t="s">
        <v>796</v>
      </c>
      <c r="HK149" t="s">
        <v>796</v>
      </c>
      <c r="HL149" t="s">
        <v>796</v>
      </c>
      <c r="HM149" t="s">
        <v>796</v>
      </c>
      <c r="HN149" t="s">
        <v>796</v>
      </c>
      <c r="HO149" t="s">
        <v>796</v>
      </c>
      <c r="HP149" t="s">
        <v>796</v>
      </c>
      <c r="HQ149" t="s">
        <v>796</v>
      </c>
      <c r="HR149" t="s">
        <v>796</v>
      </c>
      <c r="HS149" t="s">
        <v>796</v>
      </c>
      <c r="HT149" t="s">
        <v>796</v>
      </c>
      <c r="HU149" t="s">
        <v>796</v>
      </c>
      <c r="HV149" t="s">
        <v>796</v>
      </c>
      <c r="HW149" t="s">
        <v>796</v>
      </c>
      <c r="HX149" t="s">
        <v>796</v>
      </c>
      <c r="HY149" t="s">
        <v>796</v>
      </c>
      <c r="HZ149" t="s">
        <v>796</v>
      </c>
      <c r="IA149" t="s">
        <v>796</v>
      </c>
      <c r="IB149" t="s">
        <v>796</v>
      </c>
      <c r="IC149" t="s">
        <v>796</v>
      </c>
      <c r="ID149" t="s">
        <v>796</v>
      </c>
      <c r="IE149" t="s">
        <v>796</v>
      </c>
      <c r="IF149" t="s">
        <v>796</v>
      </c>
      <c r="IG149" t="s">
        <v>796</v>
      </c>
      <c r="IH149" t="s">
        <v>796</v>
      </c>
      <c r="II149" t="s">
        <v>796</v>
      </c>
      <c r="IJ149" t="s">
        <v>796</v>
      </c>
      <c r="IK149" t="s">
        <v>796</v>
      </c>
      <c r="IL149" t="s">
        <v>796</v>
      </c>
      <c r="IM149" t="s">
        <v>796</v>
      </c>
      <c r="IN149" t="s">
        <v>796</v>
      </c>
      <c r="IO149" t="s">
        <v>796</v>
      </c>
      <c r="IP149" t="s">
        <v>796</v>
      </c>
      <c r="IQ149" t="s">
        <v>796</v>
      </c>
      <c r="IR149" t="s">
        <v>796</v>
      </c>
      <c r="IS149" t="s">
        <v>796</v>
      </c>
      <c r="IT149" t="s">
        <v>796</v>
      </c>
      <c r="IU149" t="s">
        <v>796</v>
      </c>
      <c r="IV149" t="s">
        <v>796</v>
      </c>
      <c r="IW149" t="s">
        <v>796</v>
      </c>
      <c r="IX149" t="s">
        <v>796</v>
      </c>
      <c r="IY149" t="s">
        <v>796</v>
      </c>
      <c r="IZ149" t="s">
        <v>796</v>
      </c>
      <c r="JA149" t="s">
        <v>796</v>
      </c>
      <c r="JB149" t="s">
        <v>796</v>
      </c>
      <c r="JC149" t="s">
        <v>796</v>
      </c>
      <c r="JD149" t="s">
        <v>796</v>
      </c>
      <c r="JE149" t="s">
        <v>796</v>
      </c>
      <c r="JF149" t="s">
        <v>796</v>
      </c>
      <c r="JG149" t="s">
        <v>796</v>
      </c>
      <c r="JH149" t="s">
        <v>796</v>
      </c>
      <c r="JI149" t="s">
        <v>796</v>
      </c>
      <c r="JJ149" t="s">
        <v>796</v>
      </c>
      <c r="JK149" t="s">
        <v>796</v>
      </c>
      <c r="JL149" t="s">
        <v>796</v>
      </c>
      <c r="JM149" t="s">
        <v>796</v>
      </c>
      <c r="JN149" t="s">
        <v>796</v>
      </c>
      <c r="JO149" t="s">
        <v>796</v>
      </c>
      <c r="JP149" t="s">
        <v>796</v>
      </c>
      <c r="JQ149" t="s">
        <v>796</v>
      </c>
      <c r="JR149" t="s">
        <v>796</v>
      </c>
      <c r="JS149" t="s">
        <v>796</v>
      </c>
      <c r="JT149" t="s">
        <v>796</v>
      </c>
      <c r="JU149" t="s">
        <v>796</v>
      </c>
      <c r="JV149" t="s">
        <v>796</v>
      </c>
      <c r="JW149" t="s">
        <v>796</v>
      </c>
      <c r="JX149" t="s">
        <v>796</v>
      </c>
      <c r="JY149" t="s">
        <v>796</v>
      </c>
      <c r="JZ149" t="s">
        <v>796</v>
      </c>
      <c r="KA149" t="s">
        <v>796</v>
      </c>
      <c r="KB149" t="s">
        <v>796</v>
      </c>
      <c r="KC149" t="s">
        <v>796</v>
      </c>
      <c r="KD149" t="s">
        <v>796</v>
      </c>
      <c r="KE149" t="s">
        <v>796</v>
      </c>
      <c r="KF149" t="s">
        <v>796</v>
      </c>
    </row>
    <row r="150" spans="1:292" x14ac:dyDescent="0.2">
      <c r="A150" t="s">
        <v>482</v>
      </c>
      <c r="B150" t="s">
        <v>61</v>
      </c>
      <c r="C150" t="s">
        <v>4</v>
      </c>
      <c r="D150" t="s">
        <v>8</v>
      </c>
      <c r="E150" s="30">
        <v>20</v>
      </c>
      <c r="F150" t="s">
        <v>91</v>
      </c>
      <c r="G150" t="s">
        <v>10</v>
      </c>
      <c r="H150" t="s">
        <v>56</v>
      </c>
      <c r="I150" t="s">
        <v>33</v>
      </c>
      <c r="J150" t="s">
        <v>4</v>
      </c>
      <c r="K150" t="s">
        <v>5</v>
      </c>
      <c r="L150" t="s">
        <v>4</v>
      </c>
      <c r="M150" t="s">
        <v>4</v>
      </c>
      <c r="N150" t="s">
        <v>4</v>
      </c>
      <c r="O150" t="s">
        <v>4</v>
      </c>
      <c r="P150" t="s">
        <v>5</v>
      </c>
      <c r="Q150" t="s">
        <v>4</v>
      </c>
      <c r="R150" t="s">
        <v>4</v>
      </c>
      <c r="S150" t="s">
        <v>4</v>
      </c>
      <c r="T150" t="s">
        <v>3</v>
      </c>
      <c r="U150" t="s">
        <v>4</v>
      </c>
      <c r="V150" t="s">
        <v>5</v>
      </c>
      <c r="W150" t="s">
        <v>26</v>
      </c>
      <c r="X150" t="s">
        <v>27</v>
      </c>
      <c r="Y150" t="s">
        <v>5</v>
      </c>
      <c r="Z150" t="s">
        <v>35</v>
      </c>
      <c r="AA150" t="s">
        <v>4</v>
      </c>
      <c r="AB150" t="s">
        <v>4</v>
      </c>
      <c r="AC150" t="s">
        <v>4</v>
      </c>
      <c r="AD150" t="s">
        <v>4</v>
      </c>
      <c r="AE150" t="s">
        <v>5</v>
      </c>
      <c r="AF150" t="s">
        <v>4</v>
      </c>
      <c r="AG150" t="s">
        <v>5</v>
      </c>
      <c r="AH150" t="s">
        <v>5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4</v>
      </c>
      <c r="AP150" t="s">
        <v>4</v>
      </c>
      <c r="AQ150" t="s">
        <v>4</v>
      </c>
      <c r="AR150" t="s">
        <v>4</v>
      </c>
      <c r="AS150" t="s">
        <v>2</v>
      </c>
      <c r="AT150" t="s">
        <v>2</v>
      </c>
      <c r="AU150" t="s">
        <v>2</v>
      </c>
      <c r="AV150" t="s">
        <v>5</v>
      </c>
      <c r="AW150" t="s">
        <v>5</v>
      </c>
      <c r="AX150" t="s">
        <v>4</v>
      </c>
      <c r="AY150" t="s">
        <v>5</v>
      </c>
      <c r="AZ150" t="s">
        <v>4</v>
      </c>
      <c r="BA150" t="s">
        <v>4</v>
      </c>
      <c r="BB150" t="s">
        <v>5</v>
      </c>
      <c r="BC150" t="s">
        <v>4</v>
      </c>
      <c r="BD150" t="s">
        <v>4</v>
      </c>
      <c r="BE150" t="s">
        <v>4</v>
      </c>
      <c r="BF150" t="s">
        <v>4</v>
      </c>
      <c r="BG150" t="s">
        <v>4</v>
      </c>
      <c r="BH150" t="s">
        <v>4</v>
      </c>
      <c r="BI150" t="s">
        <v>4</v>
      </c>
      <c r="BJ150" t="s">
        <v>4</v>
      </c>
      <c r="BK150" t="s">
        <v>5</v>
      </c>
      <c r="BL150" t="s">
        <v>4</v>
      </c>
      <c r="BM150" t="s">
        <v>4</v>
      </c>
      <c r="BN150" t="s">
        <v>4</v>
      </c>
      <c r="BO150" t="s">
        <v>4</v>
      </c>
      <c r="BP150" t="s">
        <v>2</v>
      </c>
      <c r="BQ150" t="s">
        <v>2</v>
      </c>
      <c r="BR150" t="s">
        <v>2</v>
      </c>
      <c r="BS150" t="s">
        <v>2</v>
      </c>
      <c r="BT150" t="s">
        <v>2</v>
      </c>
      <c r="BU150" t="s">
        <v>2</v>
      </c>
      <c r="BV150" t="s">
        <v>2</v>
      </c>
      <c r="BW150" t="s">
        <v>2</v>
      </c>
      <c r="BX150" t="s">
        <v>2</v>
      </c>
      <c r="BY150" t="s">
        <v>2</v>
      </c>
      <c r="BZ150" t="s">
        <v>2</v>
      </c>
      <c r="CA150" t="s">
        <v>2</v>
      </c>
      <c r="CB150" t="s">
        <v>2</v>
      </c>
      <c r="CC150" t="s">
        <v>2</v>
      </c>
      <c r="CD150" t="s">
        <v>2</v>
      </c>
      <c r="CE150" t="s">
        <v>2</v>
      </c>
      <c r="CF150" t="s">
        <v>2</v>
      </c>
      <c r="CG150" t="s">
        <v>2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796</v>
      </c>
      <c r="CV150" t="s">
        <v>796</v>
      </c>
      <c r="CW150" t="s">
        <v>796</v>
      </c>
      <c r="CX150" t="s">
        <v>796</v>
      </c>
      <c r="CY150" t="s">
        <v>796</v>
      </c>
      <c r="CZ150" t="s">
        <v>796</v>
      </c>
      <c r="DA150" t="s">
        <v>796</v>
      </c>
      <c r="DB150" t="s">
        <v>796</v>
      </c>
      <c r="DC150" t="s">
        <v>796</v>
      </c>
      <c r="DD150" t="s">
        <v>796</v>
      </c>
      <c r="DE150" t="s">
        <v>796</v>
      </c>
      <c r="DF150" t="s">
        <v>796</v>
      </c>
      <c r="DG150" t="s">
        <v>796</v>
      </c>
      <c r="DH150" t="s">
        <v>796</v>
      </c>
      <c r="DI150" t="s">
        <v>796</v>
      </c>
      <c r="DJ150" t="s">
        <v>796</v>
      </c>
      <c r="DK150" t="s">
        <v>796</v>
      </c>
      <c r="DL150" t="s">
        <v>796</v>
      </c>
      <c r="DM150" t="s">
        <v>796</v>
      </c>
      <c r="DN150" t="s">
        <v>796</v>
      </c>
      <c r="DO150" t="s">
        <v>796</v>
      </c>
      <c r="DP150" t="s">
        <v>796</v>
      </c>
      <c r="DQ150" t="s">
        <v>796</v>
      </c>
      <c r="DR150" t="s">
        <v>796</v>
      </c>
      <c r="DS150" t="s">
        <v>796</v>
      </c>
      <c r="DT150" t="s">
        <v>796</v>
      </c>
      <c r="DU150" t="s">
        <v>796</v>
      </c>
      <c r="DV150" t="s">
        <v>796</v>
      </c>
      <c r="DW150" t="s">
        <v>796</v>
      </c>
      <c r="DX150" t="s">
        <v>796</v>
      </c>
      <c r="DY150" t="s">
        <v>796</v>
      </c>
      <c r="DZ150" t="s">
        <v>796</v>
      </c>
      <c r="EA150" t="s">
        <v>796</v>
      </c>
      <c r="EB150" t="s">
        <v>796</v>
      </c>
      <c r="EC150" t="s">
        <v>796</v>
      </c>
      <c r="ED150" t="s">
        <v>796</v>
      </c>
      <c r="EE150" t="s">
        <v>796</v>
      </c>
      <c r="EF150" t="s">
        <v>796</v>
      </c>
      <c r="EG150" t="s">
        <v>796</v>
      </c>
      <c r="EH150" t="s">
        <v>796</v>
      </c>
      <c r="EI150" t="s">
        <v>796</v>
      </c>
      <c r="EJ150" t="s">
        <v>796</v>
      </c>
      <c r="EK150" t="s">
        <v>796</v>
      </c>
      <c r="EL150" t="s">
        <v>796</v>
      </c>
      <c r="EM150" t="s">
        <v>796</v>
      </c>
      <c r="EN150" t="s">
        <v>796</v>
      </c>
      <c r="EO150" t="s">
        <v>796</v>
      </c>
      <c r="EP150" t="s">
        <v>796</v>
      </c>
      <c r="EQ150" t="s">
        <v>796</v>
      </c>
      <c r="ER150" t="s">
        <v>796</v>
      </c>
      <c r="ES150" t="s">
        <v>796</v>
      </c>
      <c r="ET150" t="s">
        <v>796</v>
      </c>
      <c r="EU150" t="s">
        <v>796</v>
      </c>
      <c r="EV150" t="s">
        <v>796</v>
      </c>
      <c r="EW150" t="s">
        <v>796</v>
      </c>
      <c r="EX150" t="s">
        <v>796</v>
      </c>
      <c r="EY150" t="s">
        <v>796</v>
      </c>
      <c r="EZ150" t="s">
        <v>796</v>
      </c>
      <c r="FA150" t="s">
        <v>796</v>
      </c>
      <c r="FB150" t="s">
        <v>796</v>
      </c>
      <c r="FC150" t="s">
        <v>796</v>
      </c>
      <c r="FD150" t="s">
        <v>796</v>
      </c>
      <c r="FE150" t="s">
        <v>796</v>
      </c>
      <c r="FF150" t="s">
        <v>796</v>
      </c>
      <c r="FG150" t="s">
        <v>796</v>
      </c>
      <c r="FH150" t="s">
        <v>796</v>
      </c>
      <c r="FI150" t="s">
        <v>796</v>
      </c>
      <c r="FJ150" t="s">
        <v>796</v>
      </c>
      <c r="FK150" t="s">
        <v>796</v>
      </c>
      <c r="FL150" t="s">
        <v>796</v>
      </c>
      <c r="FM150" t="s">
        <v>796</v>
      </c>
      <c r="FN150" t="s">
        <v>796</v>
      </c>
      <c r="FO150" t="s">
        <v>796</v>
      </c>
      <c r="FP150" t="s">
        <v>796</v>
      </c>
      <c r="FQ150" t="s">
        <v>796</v>
      </c>
      <c r="FR150" t="s">
        <v>796</v>
      </c>
      <c r="FS150" t="s">
        <v>796</v>
      </c>
      <c r="FT150" t="s">
        <v>796</v>
      </c>
      <c r="FU150" t="s">
        <v>796</v>
      </c>
      <c r="FV150" t="s">
        <v>796</v>
      </c>
      <c r="FW150" t="s">
        <v>796</v>
      </c>
      <c r="FX150" t="s">
        <v>796</v>
      </c>
      <c r="FY150" t="s">
        <v>796</v>
      </c>
      <c r="FZ150" t="s">
        <v>796</v>
      </c>
      <c r="GA150" t="s">
        <v>796</v>
      </c>
      <c r="GB150" t="s">
        <v>796</v>
      </c>
      <c r="GC150" t="s">
        <v>796</v>
      </c>
      <c r="GD150" t="s">
        <v>796</v>
      </c>
      <c r="GE150" t="s">
        <v>796</v>
      </c>
      <c r="GF150" t="s">
        <v>796</v>
      </c>
      <c r="GG150" t="s">
        <v>796</v>
      </c>
      <c r="GH150" t="s">
        <v>796</v>
      </c>
      <c r="GI150" t="s">
        <v>796</v>
      </c>
      <c r="GJ150" t="s">
        <v>796</v>
      </c>
      <c r="GK150" t="s">
        <v>796</v>
      </c>
      <c r="GL150" t="s">
        <v>796</v>
      </c>
      <c r="GM150" t="s">
        <v>796</v>
      </c>
      <c r="GN150" t="s">
        <v>796</v>
      </c>
      <c r="GO150" t="s">
        <v>796</v>
      </c>
      <c r="GP150" t="s">
        <v>796</v>
      </c>
      <c r="GQ150" t="s">
        <v>796</v>
      </c>
      <c r="GR150" t="s">
        <v>796</v>
      </c>
      <c r="GS150" t="s">
        <v>796</v>
      </c>
      <c r="GT150" t="s">
        <v>796</v>
      </c>
      <c r="GU150" t="s">
        <v>796</v>
      </c>
      <c r="GV150" t="s">
        <v>796</v>
      </c>
      <c r="GW150" t="s">
        <v>796</v>
      </c>
      <c r="GX150" t="s">
        <v>796</v>
      </c>
      <c r="GY150" t="s">
        <v>796</v>
      </c>
      <c r="GZ150" t="s">
        <v>796</v>
      </c>
      <c r="HA150" t="s">
        <v>796</v>
      </c>
      <c r="HB150" t="s">
        <v>796</v>
      </c>
      <c r="HC150" t="s">
        <v>796</v>
      </c>
      <c r="HD150" t="s">
        <v>796</v>
      </c>
      <c r="HE150" t="s">
        <v>796</v>
      </c>
      <c r="HF150" t="s">
        <v>796</v>
      </c>
      <c r="HG150" t="s">
        <v>796</v>
      </c>
      <c r="HH150" t="s">
        <v>796</v>
      </c>
      <c r="HI150" t="s">
        <v>796</v>
      </c>
      <c r="HJ150" t="s">
        <v>796</v>
      </c>
      <c r="HK150" t="s">
        <v>796</v>
      </c>
      <c r="HL150" t="s">
        <v>796</v>
      </c>
      <c r="HM150" t="s">
        <v>796</v>
      </c>
      <c r="HN150" t="s">
        <v>796</v>
      </c>
      <c r="HO150" t="s">
        <v>796</v>
      </c>
      <c r="HP150" t="s">
        <v>796</v>
      </c>
      <c r="HQ150" t="s">
        <v>796</v>
      </c>
      <c r="HR150" t="s">
        <v>796</v>
      </c>
      <c r="HS150" t="s">
        <v>796</v>
      </c>
      <c r="HT150" t="s">
        <v>796</v>
      </c>
      <c r="HU150" t="s">
        <v>796</v>
      </c>
      <c r="HV150" t="s">
        <v>796</v>
      </c>
      <c r="HW150" t="s">
        <v>796</v>
      </c>
      <c r="HX150" t="s">
        <v>796</v>
      </c>
      <c r="HY150" t="s">
        <v>796</v>
      </c>
      <c r="HZ150" t="s">
        <v>796</v>
      </c>
      <c r="IA150" t="s">
        <v>796</v>
      </c>
      <c r="IB150" t="s">
        <v>796</v>
      </c>
      <c r="IC150" t="s">
        <v>796</v>
      </c>
      <c r="ID150" t="s">
        <v>796</v>
      </c>
      <c r="IE150" t="s">
        <v>796</v>
      </c>
      <c r="IF150" t="s">
        <v>796</v>
      </c>
      <c r="IG150" t="s">
        <v>796</v>
      </c>
      <c r="IH150" t="s">
        <v>796</v>
      </c>
      <c r="II150" t="s">
        <v>796</v>
      </c>
      <c r="IJ150" t="s">
        <v>796</v>
      </c>
      <c r="IK150" t="s">
        <v>796</v>
      </c>
      <c r="IL150" t="s">
        <v>796</v>
      </c>
      <c r="IM150" t="s">
        <v>796</v>
      </c>
      <c r="IN150" t="s">
        <v>796</v>
      </c>
      <c r="IO150" t="s">
        <v>796</v>
      </c>
      <c r="IP150" t="s">
        <v>796</v>
      </c>
      <c r="IQ150" t="s">
        <v>796</v>
      </c>
      <c r="IR150" t="s">
        <v>796</v>
      </c>
      <c r="IS150" t="s">
        <v>796</v>
      </c>
      <c r="IT150" t="s">
        <v>796</v>
      </c>
      <c r="IU150" t="s">
        <v>796</v>
      </c>
      <c r="IV150" t="s">
        <v>796</v>
      </c>
      <c r="IW150" t="s">
        <v>796</v>
      </c>
      <c r="IX150" t="s">
        <v>796</v>
      </c>
      <c r="IY150" t="s">
        <v>796</v>
      </c>
      <c r="IZ150" t="s">
        <v>796</v>
      </c>
      <c r="JA150" t="s">
        <v>796</v>
      </c>
      <c r="JB150" t="s">
        <v>796</v>
      </c>
      <c r="JC150" t="s">
        <v>796</v>
      </c>
      <c r="JD150" t="s">
        <v>796</v>
      </c>
      <c r="JE150" t="s">
        <v>796</v>
      </c>
      <c r="JF150" t="s">
        <v>796</v>
      </c>
      <c r="JG150" t="s">
        <v>796</v>
      </c>
      <c r="JH150" t="s">
        <v>796</v>
      </c>
      <c r="JI150" t="s">
        <v>796</v>
      </c>
      <c r="JJ150" t="s">
        <v>796</v>
      </c>
      <c r="JK150" t="s">
        <v>796</v>
      </c>
      <c r="JL150" t="s">
        <v>796</v>
      </c>
      <c r="JM150" t="s">
        <v>796</v>
      </c>
      <c r="JN150" t="s">
        <v>796</v>
      </c>
      <c r="JO150" t="s">
        <v>796</v>
      </c>
      <c r="JP150" t="s">
        <v>796</v>
      </c>
      <c r="JQ150" t="s">
        <v>796</v>
      </c>
      <c r="JR150" t="s">
        <v>796</v>
      </c>
      <c r="JS150" t="s">
        <v>796</v>
      </c>
      <c r="JT150" t="s">
        <v>796</v>
      </c>
      <c r="JU150" t="s">
        <v>796</v>
      </c>
      <c r="JV150" t="s">
        <v>796</v>
      </c>
      <c r="JW150" t="s">
        <v>796</v>
      </c>
      <c r="JX150" t="s">
        <v>796</v>
      </c>
      <c r="JY150" t="s">
        <v>796</v>
      </c>
      <c r="JZ150" t="s">
        <v>796</v>
      </c>
      <c r="KA150" t="s">
        <v>796</v>
      </c>
      <c r="KB150" t="s">
        <v>796</v>
      </c>
      <c r="KC150" t="s">
        <v>796</v>
      </c>
      <c r="KD150" t="s">
        <v>796</v>
      </c>
      <c r="KE150" t="s">
        <v>796</v>
      </c>
      <c r="KF150" t="s">
        <v>796</v>
      </c>
    </row>
    <row r="151" spans="1:292" x14ac:dyDescent="0.2">
      <c r="A151" t="s">
        <v>483</v>
      </c>
      <c r="B151" t="s">
        <v>61</v>
      </c>
      <c r="C151" t="s">
        <v>4</v>
      </c>
      <c r="D151" t="s">
        <v>19</v>
      </c>
      <c r="E151" s="30">
        <v>35</v>
      </c>
      <c r="F151" t="s">
        <v>20</v>
      </c>
      <c r="G151" t="s">
        <v>10</v>
      </c>
      <c r="H151" t="s">
        <v>56</v>
      </c>
      <c r="I151" t="s">
        <v>36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5</v>
      </c>
      <c r="Q151" t="s">
        <v>5</v>
      </c>
      <c r="R151" t="s">
        <v>4</v>
      </c>
      <c r="S151" t="s">
        <v>4</v>
      </c>
      <c r="T151" t="s">
        <v>3</v>
      </c>
      <c r="U151" t="s">
        <v>4</v>
      </c>
      <c r="V151" t="s">
        <v>4</v>
      </c>
      <c r="W151" t="s">
        <v>17</v>
      </c>
      <c r="X151" t="s">
        <v>2</v>
      </c>
      <c r="Y151" t="s">
        <v>5</v>
      </c>
      <c r="Z151" t="s">
        <v>39</v>
      </c>
      <c r="AA151" t="s">
        <v>4</v>
      </c>
      <c r="AB151" t="s">
        <v>4</v>
      </c>
      <c r="AC151" t="s">
        <v>4</v>
      </c>
      <c r="AD151" t="s">
        <v>4</v>
      </c>
      <c r="AE151" t="s">
        <v>4</v>
      </c>
      <c r="AF151" t="s">
        <v>4</v>
      </c>
      <c r="AG151" t="s">
        <v>5</v>
      </c>
      <c r="AH151" t="s">
        <v>4</v>
      </c>
      <c r="AI151" t="s">
        <v>4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4</v>
      </c>
      <c r="AP151" t="s">
        <v>4</v>
      </c>
      <c r="AQ151" t="s">
        <v>4</v>
      </c>
      <c r="AR151" t="s">
        <v>4</v>
      </c>
      <c r="AS151" t="s">
        <v>2</v>
      </c>
      <c r="AT151" t="s">
        <v>2</v>
      </c>
      <c r="AU151" t="s">
        <v>2</v>
      </c>
      <c r="AV151" t="s">
        <v>2</v>
      </c>
      <c r="AW151" t="s">
        <v>2</v>
      </c>
      <c r="AX151" t="s">
        <v>2</v>
      </c>
      <c r="AY151" t="s">
        <v>2</v>
      </c>
      <c r="AZ151" t="s">
        <v>2</v>
      </c>
      <c r="BA151" t="s">
        <v>2</v>
      </c>
      <c r="BB151" t="s">
        <v>2</v>
      </c>
      <c r="BC151" t="s">
        <v>2</v>
      </c>
      <c r="BD151" t="s">
        <v>2</v>
      </c>
      <c r="BE151" t="s">
        <v>2</v>
      </c>
      <c r="BF151" t="s">
        <v>2</v>
      </c>
      <c r="BG151" t="s">
        <v>2</v>
      </c>
      <c r="BH151" t="s">
        <v>2</v>
      </c>
      <c r="BI151" t="s">
        <v>2</v>
      </c>
      <c r="BJ151" t="s">
        <v>2</v>
      </c>
      <c r="BK151" t="s">
        <v>5</v>
      </c>
      <c r="BL151" t="s">
        <v>5</v>
      </c>
      <c r="BM151" t="s">
        <v>5</v>
      </c>
      <c r="BN151" t="s">
        <v>4</v>
      </c>
      <c r="BO151" t="s">
        <v>4</v>
      </c>
      <c r="BP151" t="s">
        <v>2</v>
      </c>
      <c r="BQ151" t="s">
        <v>5</v>
      </c>
      <c r="BR151" t="s">
        <v>5</v>
      </c>
      <c r="BS151" t="s">
        <v>5</v>
      </c>
      <c r="BT151" t="s">
        <v>5</v>
      </c>
      <c r="BU151" t="s">
        <v>5</v>
      </c>
      <c r="BV151" t="s">
        <v>4</v>
      </c>
      <c r="BW151" t="s">
        <v>5</v>
      </c>
      <c r="BX151" t="s">
        <v>4</v>
      </c>
      <c r="BY151" t="s">
        <v>4</v>
      </c>
      <c r="BZ151" t="s">
        <v>5</v>
      </c>
      <c r="CA151" t="s">
        <v>4</v>
      </c>
      <c r="CB151" t="s">
        <v>2</v>
      </c>
      <c r="CC151" t="s">
        <v>2</v>
      </c>
      <c r="CD151" t="s">
        <v>2</v>
      </c>
      <c r="CE151" t="s">
        <v>2</v>
      </c>
      <c r="CF151" t="s">
        <v>2</v>
      </c>
      <c r="CG151" t="s">
        <v>2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61</v>
      </c>
      <c r="CV151" t="s">
        <v>4</v>
      </c>
      <c r="CW151" s="30">
        <v>36</v>
      </c>
      <c r="CX151" t="s">
        <v>20</v>
      </c>
      <c r="CY151" t="s">
        <v>4</v>
      </c>
      <c r="CZ151" t="s">
        <v>4</v>
      </c>
      <c r="DA151" t="s">
        <v>4</v>
      </c>
      <c r="DB151" t="s">
        <v>4</v>
      </c>
      <c r="DC151" t="s">
        <v>4</v>
      </c>
      <c r="DD151" t="s">
        <v>4</v>
      </c>
      <c r="DE151" t="s">
        <v>5</v>
      </c>
      <c r="DF151" t="s">
        <v>5</v>
      </c>
      <c r="DG151" t="s">
        <v>4</v>
      </c>
      <c r="DH151" t="s">
        <v>4</v>
      </c>
      <c r="DI151" t="s">
        <v>3</v>
      </c>
      <c r="DJ151" t="s">
        <v>4</v>
      </c>
      <c r="DK151" t="s">
        <v>4</v>
      </c>
      <c r="DL151" t="s">
        <v>17</v>
      </c>
      <c r="DM151" t="s">
        <v>2</v>
      </c>
      <c r="DN151" t="s">
        <v>5</v>
      </c>
      <c r="DO151" t="s">
        <v>18</v>
      </c>
      <c r="DP151" t="s">
        <v>4</v>
      </c>
      <c r="DQ151" t="s">
        <v>4</v>
      </c>
      <c r="DR151" t="s">
        <v>4</v>
      </c>
      <c r="DS151" t="s">
        <v>4</v>
      </c>
      <c r="DT151" t="s">
        <v>4</v>
      </c>
      <c r="DU151" t="s">
        <v>4</v>
      </c>
      <c r="DV151" t="s">
        <v>5</v>
      </c>
      <c r="DW151" t="s">
        <v>5</v>
      </c>
      <c r="DX151" t="s">
        <v>4</v>
      </c>
      <c r="DY151" t="s">
        <v>4</v>
      </c>
      <c r="DZ151" t="s">
        <v>4</v>
      </c>
      <c r="EA151" t="s">
        <v>4</v>
      </c>
      <c r="EB151" t="s">
        <v>4</v>
      </c>
      <c r="EC151" t="s">
        <v>5</v>
      </c>
      <c r="ED151" t="s">
        <v>4</v>
      </c>
      <c r="EE151" t="s">
        <v>4</v>
      </c>
      <c r="EF151" t="s">
        <v>5</v>
      </c>
      <c r="EG151" t="s">
        <v>5</v>
      </c>
      <c r="EH151" t="s">
        <v>2</v>
      </c>
      <c r="EI151" t="s">
        <v>2</v>
      </c>
      <c r="EJ151" t="s">
        <v>2</v>
      </c>
      <c r="EK151" t="s">
        <v>2</v>
      </c>
      <c r="EL151" t="s">
        <v>2</v>
      </c>
      <c r="EM151" t="s">
        <v>2</v>
      </c>
      <c r="EN151" t="s">
        <v>2</v>
      </c>
      <c r="EO151" t="s">
        <v>2</v>
      </c>
      <c r="EP151" t="s">
        <v>2</v>
      </c>
      <c r="EQ151" t="s">
        <v>2</v>
      </c>
      <c r="ER151" t="s">
        <v>2</v>
      </c>
      <c r="ES151" t="s">
        <v>2</v>
      </c>
      <c r="ET151" t="s">
        <v>2</v>
      </c>
      <c r="EU151" t="s">
        <v>2</v>
      </c>
      <c r="EV151" t="s">
        <v>2</v>
      </c>
      <c r="EW151" t="s">
        <v>2</v>
      </c>
      <c r="EX151" t="s">
        <v>2</v>
      </c>
      <c r="EY151" t="s">
        <v>2</v>
      </c>
      <c r="EZ151" t="s">
        <v>5</v>
      </c>
      <c r="FA151" t="s">
        <v>5</v>
      </c>
      <c r="FB151" t="s">
        <v>4</v>
      </c>
      <c r="FC151" t="s">
        <v>4</v>
      </c>
      <c r="FD151" t="s">
        <v>4</v>
      </c>
      <c r="FE151" t="s">
        <v>2</v>
      </c>
      <c r="FF151" t="s">
        <v>4</v>
      </c>
      <c r="FG151" t="s">
        <v>4</v>
      </c>
      <c r="FH151" t="s">
        <v>4</v>
      </c>
      <c r="FI151" t="s">
        <v>4</v>
      </c>
      <c r="FJ151" t="s">
        <v>4</v>
      </c>
      <c r="FK151" t="s">
        <v>4</v>
      </c>
      <c r="FL151" t="s">
        <v>4</v>
      </c>
      <c r="FM151" t="s">
        <v>4</v>
      </c>
      <c r="FN151" t="s">
        <v>4</v>
      </c>
      <c r="FO151" t="s">
        <v>4</v>
      </c>
      <c r="FP151" t="s">
        <v>4</v>
      </c>
      <c r="FQ151" t="s">
        <v>2</v>
      </c>
      <c r="FR151" t="s">
        <v>2</v>
      </c>
      <c r="FS151" t="s">
        <v>2</v>
      </c>
      <c r="FT151" t="s">
        <v>2</v>
      </c>
      <c r="FU151" t="s">
        <v>2</v>
      </c>
      <c r="FV151" t="s">
        <v>2</v>
      </c>
      <c r="FW151" t="s">
        <v>2</v>
      </c>
      <c r="FX151" t="s">
        <v>2</v>
      </c>
      <c r="FY151" t="s">
        <v>2</v>
      </c>
      <c r="FZ151" t="s">
        <v>2</v>
      </c>
      <c r="GA151" t="s">
        <v>2</v>
      </c>
      <c r="GB151" t="s">
        <v>2</v>
      </c>
      <c r="GC151" t="s">
        <v>2</v>
      </c>
      <c r="GD151" t="s">
        <v>2</v>
      </c>
      <c r="GE151" t="s">
        <v>2</v>
      </c>
      <c r="GF151" t="s">
        <v>2</v>
      </c>
      <c r="GG151" t="s">
        <v>2</v>
      </c>
      <c r="GH151" t="s">
        <v>2</v>
      </c>
      <c r="GI151" t="s">
        <v>2</v>
      </c>
      <c r="GJ151" t="s">
        <v>2</v>
      </c>
      <c r="GK151" t="s">
        <v>2</v>
      </c>
      <c r="GL151" t="s">
        <v>2</v>
      </c>
      <c r="GM151" t="s">
        <v>2</v>
      </c>
      <c r="GN151" t="s">
        <v>796</v>
      </c>
      <c r="GO151" t="s">
        <v>796</v>
      </c>
      <c r="GP151" t="s">
        <v>796</v>
      </c>
      <c r="GQ151" t="s">
        <v>796</v>
      </c>
      <c r="GR151" t="s">
        <v>796</v>
      </c>
      <c r="GS151" t="s">
        <v>796</v>
      </c>
      <c r="GT151" t="s">
        <v>796</v>
      </c>
      <c r="GU151" t="s">
        <v>796</v>
      </c>
      <c r="GV151" t="s">
        <v>796</v>
      </c>
      <c r="GW151" t="s">
        <v>796</v>
      </c>
      <c r="GX151" t="s">
        <v>796</v>
      </c>
      <c r="GY151" t="s">
        <v>796</v>
      </c>
      <c r="GZ151" t="s">
        <v>796</v>
      </c>
      <c r="HA151" t="s">
        <v>796</v>
      </c>
      <c r="HB151" t="s">
        <v>796</v>
      </c>
      <c r="HC151" t="s">
        <v>796</v>
      </c>
      <c r="HD151" t="s">
        <v>796</v>
      </c>
      <c r="HE151" t="s">
        <v>796</v>
      </c>
      <c r="HF151" t="s">
        <v>796</v>
      </c>
      <c r="HG151" t="s">
        <v>796</v>
      </c>
      <c r="HH151" t="s">
        <v>796</v>
      </c>
      <c r="HI151" t="s">
        <v>796</v>
      </c>
      <c r="HJ151" t="s">
        <v>796</v>
      </c>
      <c r="HK151" t="s">
        <v>796</v>
      </c>
      <c r="HL151" t="s">
        <v>796</v>
      </c>
      <c r="HM151" t="s">
        <v>796</v>
      </c>
      <c r="HN151" t="s">
        <v>796</v>
      </c>
      <c r="HO151" t="s">
        <v>796</v>
      </c>
      <c r="HP151" t="s">
        <v>796</v>
      </c>
      <c r="HQ151" t="s">
        <v>796</v>
      </c>
      <c r="HR151" t="s">
        <v>796</v>
      </c>
      <c r="HS151" t="s">
        <v>796</v>
      </c>
      <c r="HT151" t="s">
        <v>796</v>
      </c>
      <c r="HU151" t="s">
        <v>796</v>
      </c>
      <c r="HV151" t="s">
        <v>796</v>
      </c>
      <c r="HW151" t="s">
        <v>796</v>
      </c>
      <c r="HX151" t="s">
        <v>796</v>
      </c>
      <c r="HY151" t="s">
        <v>796</v>
      </c>
      <c r="HZ151" t="s">
        <v>796</v>
      </c>
      <c r="IA151" t="s">
        <v>796</v>
      </c>
      <c r="IB151" t="s">
        <v>796</v>
      </c>
      <c r="IC151" t="s">
        <v>796</v>
      </c>
      <c r="ID151" t="s">
        <v>796</v>
      </c>
      <c r="IE151" t="s">
        <v>796</v>
      </c>
      <c r="IF151" t="s">
        <v>796</v>
      </c>
      <c r="IG151" t="s">
        <v>796</v>
      </c>
      <c r="IH151" t="s">
        <v>796</v>
      </c>
      <c r="II151" t="s">
        <v>796</v>
      </c>
      <c r="IJ151" t="s">
        <v>796</v>
      </c>
      <c r="IK151" t="s">
        <v>796</v>
      </c>
      <c r="IL151" t="s">
        <v>796</v>
      </c>
      <c r="IM151" t="s">
        <v>796</v>
      </c>
      <c r="IN151" t="s">
        <v>796</v>
      </c>
      <c r="IO151" t="s">
        <v>796</v>
      </c>
      <c r="IP151" t="s">
        <v>796</v>
      </c>
      <c r="IQ151" t="s">
        <v>796</v>
      </c>
      <c r="IR151" t="s">
        <v>796</v>
      </c>
      <c r="IS151" t="s">
        <v>796</v>
      </c>
      <c r="IT151" t="s">
        <v>796</v>
      </c>
      <c r="IU151" t="s">
        <v>796</v>
      </c>
      <c r="IV151" t="s">
        <v>796</v>
      </c>
      <c r="IW151" t="s">
        <v>796</v>
      </c>
      <c r="IX151" t="s">
        <v>796</v>
      </c>
      <c r="IY151" t="s">
        <v>796</v>
      </c>
      <c r="IZ151" t="s">
        <v>796</v>
      </c>
      <c r="JA151" t="s">
        <v>796</v>
      </c>
      <c r="JB151" t="s">
        <v>796</v>
      </c>
      <c r="JC151" t="s">
        <v>796</v>
      </c>
      <c r="JD151" t="s">
        <v>796</v>
      </c>
      <c r="JE151" t="s">
        <v>796</v>
      </c>
      <c r="JF151" t="s">
        <v>796</v>
      </c>
      <c r="JG151" t="s">
        <v>796</v>
      </c>
      <c r="JH151" t="s">
        <v>796</v>
      </c>
      <c r="JI151" t="s">
        <v>796</v>
      </c>
      <c r="JJ151" t="s">
        <v>796</v>
      </c>
      <c r="JK151" t="s">
        <v>796</v>
      </c>
      <c r="JL151" t="s">
        <v>796</v>
      </c>
      <c r="JM151" t="s">
        <v>796</v>
      </c>
      <c r="JN151" t="s">
        <v>796</v>
      </c>
      <c r="JO151" t="s">
        <v>796</v>
      </c>
      <c r="JP151" t="s">
        <v>796</v>
      </c>
      <c r="JQ151" t="s">
        <v>796</v>
      </c>
      <c r="JR151" t="s">
        <v>796</v>
      </c>
      <c r="JS151" t="s">
        <v>796</v>
      </c>
      <c r="JT151" t="s">
        <v>796</v>
      </c>
      <c r="JU151" t="s">
        <v>796</v>
      </c>
      <c r="JV151" t="s">
        <v>796</v>
      </c>
      <c r="JW151" t="s">
        <v>796</v>
      </c>
      <c r="JX151" t="s">
        <v>796</v>
      </c>
      <c r="JY151" t="s">
        <v>796</v>
      </c>
      <c r="JZ151" t="s">
        <v>796</v>
      </c>
      <c r="KA151" t="s">
        <v>796</v>
      </c>
      <c r="KB151" t="s">
        <v>796</v>
      </c>
      <c r="KC151" t="s">
        <v>796</v>
      </c>
      <c r="KD151" t="s">
        <v>796</v>
      </c>
      <c r="KE151" t="s">
        <v>796</v>
      </c>
      <c r="KF151" t="s">
        <v>796</v>
      </c>
    </row>
    <row r="152" spans="1:292" x14ac:dyDescent="0.2">
      <c r="A152" t="s">
        <v>484</v>
      </c>
      <c r="B152" t="s">
        <v>61</v>
      </c>
      <c r="C152" t="s">
        <v>4</v>
      </c>
      <c r="D152" t="s">
        <v>19</v>
      </c>
      <c r="E152" s="30">
        <v>29</v>
      </c>
      <c r="F152" t="s">
        <v>155</v>
      </c>
      <c r="G152" t="s">
        <v>21</v>
      </c>
      <c r="H152" t="s">
        <v>22</v>
      </c>
      <c r="I152" t="s">
        <v>23</v>
      </c>
      <c r="J152" t="s">
        <v>5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3</v>
      </c>
      <c r="U152" t="s">
        <v>4</v>
      </c>
      <c r="V152" t="s">
        <v>4</v>
      </c>
      <c r="W152" t="s">
        <v>17</v>
      </c>
      <c r="X152" t="s">
        <v>2</v>
      </c>
      <c r="Y152" t="s">
        <v>4</v>
      </c>
      <c r="Z152" t="s">
        <v>6</v>
      </c>
      <c r="AA152" t="s">
        <v>4</v>
      </c>
      <c r="AB152" t="s">
        <v>4</v>
      </c>
      <c r="AC152" t="s">
        <v>4</v>
      </c>
      <c r="AD152" t="s">
        <v>4</v>
      </c>
      <c r="AE152" t="s">
        <v>4</v>
      </c>
      <c r="AF152" t="s">
        <v>4</v>
      </c>
      <c r="AG152" t="s">
        <v>4</v>
      </c>
      <c r="AH152" t="s">
        <v>4</v>
      </c>
      <c r="AI152" t="s">
        <v>4</v>
      </c>
      <c r="AJ152" t="s">
        <v>4</v>
      </c>
      <c r="AK152" t="s">
        <v>4</v>
      </c>
      <c r="AL152" t="s">
        <v>4</v>
      </c>
      <c r="AM152" t="s">
        <v>4</v>
      </c>
      <c r="AN152" t="s">
        <v>4</v>
      </c>
      <c r="AO152" t="s">
        <v>4</v>
      </c>
      <c r="AP152" t="s">
        <v>4</v>
      </c>
      <c r="AQ152" t="s">
        <v>4</v>
      </c>
      <c r="AR152" t="s">
        <v>4</v>
      </c>
      <c r="AS152" t="s">
        <v>2</v>
      </c>
      <c r="AT152" t="s">
        <v>2</v>
      </c>
      <c r="AU152" t="s">
        <v>2</v>
      </c>
      <c r="AV152" t="s">
        <v>2</v>
      </c>
      <c r="AW152" t="s">
        <v>2</v>
      </c>
      <c r="AX152" t="s">
        <v>2</v>
      </c>
      <c r="AY152" t="s">
        <v>2</v>
      </c>
      <c r="AZ152" t="s">
        <v>2</v>
      </c>
      <c r="BA152" t="s">
        <v>2</v>
      </c>
      <c r="BB152" t="s">
        <v>2</v>
      </c>
      <c r="BC152" t="s">
        <v>2</v>
      </c>
      <c r="BD152" t="s">
        <v>2</v>
      </c>
      <c r="BE152" t="s">
        <v>2</v>
      </c>
      <c r="BF152" t="s">
        <v>2</v>
      </c>
      <c r="BG152" t="s">
        <v>2</v>
      </c>
      <c r="BH152" t="s">
        <v>2</v>
      </c>
      <c r="BI152" t="s">
        <v>2</v>
      </c>
      <c r="BJ152" t="s">
        <v>2</v>
      </c>
      <c r="BK152" t="s">
        <v>2</v>
      </c>
      <c r="BL152" t="s">
        <v>2</v>
      </c>
      <c r="BM152" t="s">
        <v>2</v>
      </c>
      <c r="BN152" t="s">
        <v>2</v>
      </c>
      <c r="BO152" t="s">
        <v>2</v>
      </c>
      <c r="BP152" t="s">
        <v>22</v>
      </c>
      <c r="BQ152" t="s">
        <v>2</v>
      </c>
      <c r="BR152" t="s">
        <v>2</v>
      </c>
      <c r="BS152" t="s">
        <v>2</v>
      </c>
      <c r="BT152" t="s">
        <v>2</v>
      </c>
      <c r="BU152" t="s">
        <v>2</v>
      </c>
      <c r="BV152" t="s">
        <v>2</v>
      </c>
      <c r="BW152" t="s">
        <v>2</v>
      </c>
      <c r="BX152" t="s">
        <v>2</v>
      </c>
      <c r="BY152" t="s">
        <v>2</v>
      </c>
      <c r="BZ152" t="s">
        <v>2</v>
      </c>
      <c r="CA152" t="s">
        <v>2</v>
      </c>
      <c r="CB152" t="s">
        <v>2</v>
      </c>
      <c r="CC152" t="s">
        <v>2</v>
      </c>
      <c r="CD152" t="s">
        <v>2</v>
      </c>
      <c r="CE152" t="s">
        <v>2</v>
      </c>
      <c r="CF152" t="s">
        <v>2</v>
      </c>
      <c r="CG152" t="s">
        <v>2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61</v>
      </c>
      <c r="CV152" t="s">
        <v>4</v>
      </c>
      <c r="CW152" s="30">
        <v>30</v>
      </c>
      <c r="CX152" t="s">
        <v>155</v>
      </c>
      <c r="CY152" t="s">
        <v>5</v>
      </c>
      <c r="CZ152" t="s">
        <v>4</v>
      </c>
      <c r="DA152" t="s">
        <v>4</v>
      </c>
      <c r="DB152" t="s">
        <v>4</v>
      </c>
      <c r="DC152" t="s">
        <v>4</v>
      </c>
      <c r="DD152" t="s">
        <v>4</v>
      </c>
      <c r="DE152" t="s">
        <v>5</v>
      </c>
      <c r="DF152" t="s">
        <v>4</v>
      </c>
      <c r="DG152" t="s">
        <v>4</v>
      </c>
      <c r="DH152" t="s">
        <v>4</v>
      </c>
      <c r="DI152" t="s">
        <v>3</v>
      </c>
      <c r="DJ152" t="s">
        <v>4</v>
      </c>
      <c r="DK152" t="s">
        <v>4</v>
      </c>
      <c r="DL152" t="s">
        <v>17</v>
      </c>
      <c r="DM152" t="s">
        <v>2</v>
      </c>
      <c r="DN152" t="s">
        <v>5</v>
      </c>
      <c r="DO152" t="s">
        <v>523</v>
      </c>
      <c r="DP152" t="s">
        <v>4</v>
      </c>
      <c r="DQ152" t="s">
        <v>4</v>
      </c>
      <c r="DR152" t="s">
        <v>4</v>
      </c>
      <c r="DS152" t="s">
        <v>4</v>
      </c>
      <c r="DT152" t="s">
        <v>4</v>
      </c>
      <c r="DU152" t="s">
        <v>4</v>
      </c>
      <c r="DV152" t="s">
        <v>4</v>
      </c>
      <c r="DW152" t="s">
        <v>4</v>
      </c>
      <c r="DX152" t="s">
        <v>4</v>
      </c>
      <c r="DY152" t="s">
        <v>4</v>
      </c>
      <c r="DZ152" t="s">
        <v>4</v>
      </c>
      <c r="EA152" t="s">
        <v>4</v>
      </c>
      <c r="EB152" t="s">
        <v>4</v>
      </c>
      <c r="EC152" t="s">
        <v>5</v>
      </c>
      <c r="ED152" t="s">
        <v>4</v>
      </c>
      <c r="EE152" t="s">
        <v>4</v>
      </c>
      <c r="EF152" t="s">
        <v>4</v>
      </c>
      <c r="EG152" t="s">
        <v>4</v>
      </c>
      <c r="EH152" t="s">
        <v>2</v>
      </c>
      <c r="EI152" t="s">
        <v>2</v>
      </c>
      <c r="EJ152" t="s">
        <v>2</v>
      </c>
      <c r="EK152" t="s">
        <v>2</v>
      </c>
      <c r="EL152" t="s">
        <v>2</v>
      </c>
      <c r="EM152" t="s">
        <v>2</v>
      </c>
      <c r="EN152" t="s">
        <v>2</v>
      </c>
      <c r="EO152" t="s">
        <v>2</v>
      </c>
      <c r="EP152" t="s">
        <v>2</v>
      </c>
      <c r="EQ152" t="s">
        <v>2</v>
      </c>
      <c r="ER152" t="s">
        <v>2</v>
      </c>
      <c r="ES152" t="s">
        <v>2</v>
      </c>
      <c r="ET152" t="s">
        <v>2</v>
      </c>
      <c r="EU152" t="s">
        <v>2</v>
      </c>
      <c r="EV152" t="s">
        <v>2</v>
      </c>
      <c r="EW152" t="s">
        <v>2</v>
      </c>
      <c r="EX152" t="s">
        <v>2</v>
      </c>
      <c r="EY152" t="s">
        <v>2</v>
      </c>
      <c r="EZ152" t="s">
        <v>5</v>
      </c>
      <c r="FA152" t="s">
        <v>5</v>
      </c>
      <c r="FB152" t="s">
        <v>4</v>
      </c>
      <c r="FC152" t="s">
        <v>4</v>
      </c>
      <c r="FD152" t="s">
        <v>4</v>
      </c>
      <c r="FE152" t="s">
        <v>989</v>
      </c>
      <c r="FF152" t="s">
        <v>2</v>
      </c>
      <c r="FG152" t="s">
        <v>2</v>
      </c>
      <c r="FH152" t="s">
        <v>2</v>
      </c>
      <c r="FI152" t="s">
        <v>2</v>
      </c>
      <c r="FJ152" t="s">
        <v>2</v>
      </c>
      <c r="FK152" t="s">
        <v>2</v>
      </c>
      <c r="FL152" t="s">
        <v>2</v>
      </c>
      <c r="FM152" t="s">
        <v>2</v>
      </c>
      <c r="FN152" t="s">
        <v>2</v>
      </c>
      <c r="FO152" t="s">
        <v>2</v>
      </c>
      <c r="FP152" t="s">
        <v>2</v>
      </c>
      <c r="FQ152" t="s">
        <v>2</v>
      </c>
      <c r="FR152" t="s">
        <v>2</v>
      </c>
      <c r="FS152" t="s">
        <v>2</v>
      </c>
      <c r="FT152" t="s">
        <v>2</v>
      </c>
      <c r="FU152" t="s">
        <v>2</v>
      </c>
      <c r="FV152" t="s">
        <v>2</v>
      </c>
      <c r="FW152" t="s">
        <v>2</v>
      </c>
      <c r="FX152" t="s">
        <v>2</v>
      </c>
      <c r="FY152" t="s">
        <v>2</v>
      </c>
      <c r="FZ152" t="s">
        <v>2</v>
      </c>
      <c r="GA152" t="s">
        <v>2</v>
      </c>
      <c r="GB152" t="s">
        <v>2</v>
      </c>
      <c r="GC152" t="s">
        <v>2</v>
      </c>
      <c r="GD152" t="s">
        <v>2</v>
      </c>
      <c r="GE152" t="s">
        <v>2</v>
      </c>
      <c r="GF152" t="s">
        <v>2</v>
      </c>
      <c r="GG152" t="s">
        <v>2</v>
      </c>
      <c r="GH152" t="s">
        <v>2</v>
      </c>
      <c r="GI152" t="s">
        <v>2</v>
      </c>
      <c r="GJ152" t="s">
        <v>2</v>
      </c>
      <c r="GK152" t="s">
        <v>2</v>
      </c>
      <c r="GL152" t="s">
        <v>2</v>
      </c>
      <c r="GM152" t="s">
        <v>2</v>
      </c>
      <c r="GN152" t="s">
        <v>796</v>
      </c>
      <c r="GO152" t="s">
        <v>796</v>
      </c>
      <c r="GP152" t="s">
        <v>796</v>
      </c>
      <c r="GQ152" t="s">
        <v>796</v>
      </c>
      <c r="GR152" t="s">
        <v>796</v>
      </c>
      <c r="GS152" t="s">
        <v>796</v>
      </c>
      <c r="GT152" t="s">
        <v>796</v>
      </c>
      <c r="GU152" t="s">
        <v>796</v>
      </c>
      <c r="GV152" t="s">
        <v>796</v>
      </c>
      <c r="GW152" t="s">
        <v>796</v>
      </c>
      <c r="GX152" t="s">
        <v>796</v>
      </c>
      <c r="GY152" t="s">
        <v>796</v>
      </c>
      <c r="GZ152" t="s">
        <v>796</v>
      </c>
      <c r="HA152" t="s">
        <v>796</v>
      </c>
      <c r="HB152" t="s">
        <v>796</v>
      </c>
      <c r="HC152" t="s">
        <v>796</v>
      </c>
      <c r="HD152" t="s">
        <v>796</v>
      </c>
      <c r="HE152" t="s">
        <v>796</v>
      </c>
      <c r="HF152" t="s">
        <v>796</v>
      </c>
      <c r="HG152" t="s">
        <v>796</v>
      </c>
      <c r="HH152" t="s">
        <v>796</v>
      </c>
      <c r="HI152" t="s">
        <v>796</v>
      </c>
      <c r="HJ152" t="s">
        <v>796</v>
      </c>
      <c r="HK152" t="s">
        <v>796</v>
      </c>
      <c r="HL152" t="s">
        <v>796</v>
      </c>
      <c r="HM152" t="s">
        <v>796</v>
      </c>
      <c r="HN152" t="s">
        <v>796</v>
      </c>
      <c r="HO152" t="s">
        <v>796</v>
      </c>
      <c r="HP152" t="s">
        <v>796</v>
      </c>
      <c r="HQ152" t="s">
        <v>796</v>
      </c>
      <c r="HR152" t="s">
        <v>796</v>
      </c>
      <c r="HS152" t="s">
        <v>796</v>
      </c>
      <c r="HT152" t="s">
        <v>796</v>
      </c>
      <c r="HU152" t="s">
        <v>796</v>
      </c>
      <c r="HV152" t="s">
        <v>796</v>
      </c>
      <c r="HW152" t="s">
        <v>796</v>
      </c>
      <c r="HX152" t="s">
        <v>796</v>
      </c>
      <c r="HY152" t="s">
        <v>796</v>
      </c>
      <c r="HZ152" t="s">
        <v>796</v>
      </c>
      <c r="IA152" t="s">
        <v>796</v>
      </c>
      <c r="IB152" t="s">
        <v>796</v>
      </c>
      <c r="IC152" t="s">
        <v>796</v>
      </c>
      <c r="ID152" t="s">
        <v>796</v>
      </c>
      <c r="IE152" t="s">
        <v>796</v>
      </c>
      <c r="IF152" t="s">
        <v>796</v>
      </c>
      <c r="IG152" t="s">
        <v>796</v>
      </c>
      <c r="IH152" t="s">
        <v>796</v>
      </c>
      <c r="II152" t="s">
        <v>796</v>
      </c>
      <c r="IJ152" t="s">
        <v>796</v>
      </c>
      <c r="IK152" t="s">
        <v>796</v>
      </c>
      <c r="IL152" t="s">
        <v>796</v>
      </c>
      <c r="IM152" t="s">
        <v>796</v>
      </c>
      <c r="IN152" t="s">
        <v>796</v>
      </c>
      <c r="IO152" t="s">
        <v>796</v>
      </c>
      <c r="IP152" t="s">
        <v>796</v>
      </c>
      <c r="IQ152" t="s">
        <v>796</v>
      </c>
      <c r="IR152" t="s">
        <v>796</v>
      </c>
      <c r="IS152" t="s">
        <v>796</v>
      </c>
      <c r="IT152" t="s">
        <v>796</v>
      </c>
      <c r="IU152" t="s">
        <v>796</v>
      </c>
      <c r="IV152" t="s">
        <v>796</v>
      </c>
      <c r="IW152" t="s">
        <v>796</v>
      </c>
      <c r="IX152" t="s">
        <v>796</v>
      </c>
      <c r="IY152" t="s">
        <v>796</v>
      </c>
      <c r="IZ152" t="s">
        <v>796</v>
      </c>
      <c r="JA152" t="s">
        <v>796</v>
      </c>
      <c r="JB152" t="s">
        <v>796</v>
      </c>
      <c r="JC152" t="s">
        <v>796</v>
      </c>
      <c r="JD152" t="s">
        <v>796</v>
      </c>
      <c r="JE152" t="s">
        <v>796</v>
      </c>
      <c r="JF152" t="s">
        <v>796</v>
      </c>
      <c r="JG152" t="s">
        <v>796</v>
      </c>
      <c r="JH152" t="s">
        <v>796</v>
      </c>
      <c r="JI152" t="s">
        <v>796</v>
      </c>
      <c r="JJ152" t="s">
        <v>796</v>
      </c>
      <c r="JK152" t="s">
        <v>796</v>
      </c>
      <c r="JL152" t="s">
        <v>796</v>
      </c>
      <c r="JM152" t="s">
        <v>796</v>
      </c>
      <c r="JN152" t="s">
        <v>796</v>
      </c>
      <c r="JO152" t="s">
        <v>796</v>
      </c>
      <c r="JP152" t="s">
        <v>796</v>
      </c>
      <c r="JQ152" t="s">
        <v>796</v>
      </c>
      <c r="JR152" t="s">
        <v>796</v>
      </c>
      <c r="JS152" t="s">
        <v>796</v>
      </c>
      <c r="JT152" t="s">
        <v>796</v>
      </c>
      <c r="JU152" t="s">
        <v>796</v>
      </c>
      <c r="JV152" t="s">
        <v>796</v>
      </c>
      <c r="JW152" t="s">
        <v>796</v>
      </c>
      <c r="JX152" t="s">
        <v>796</v>
      </c>
      <c r="JY152" t="s">
        <v>796</v>
      </c>
      <c r="JZ152" t="s">
        <v>796</v>
      </c>
      <c r="KA152" t="s">
        <v>796</v>
      </c>
      <c r="KB152" t="s">
        <v>796</v>
      </c>
      <c r="KC152" t="s">
        <v>796</v>
      </c>
      <c r="KD152" t="s">
        <v>796</v>
      </c>
      <c r="KE152" t="s">
        <v>796</v>
      </c>
      <c r="KF152" t="s">
        <v>796</v>
      </c>
    </row>
    <row r="153" spans="1:292" x14ac:dyDescent="0.2">
      <c r="A153" t="s">
        <v>485</v>
      </c>
      <c r="B153" t="s">
        <v>61</v>
      </c>
      <c r="C153" t="s">
        <v>4</v>
      </c>
      <c r="D153" t="s">
        <v>19</v>
      </c>
      <c r="E153" s="30">
        <v>44</v>
      </c>
      <c r="F153" t="s">
        <v>155</v>
      </c>
      <c r="G153" t="s">
        <v>10</v>
      </c>
      <c r="H153" t="s">
        <v>56</v>
      </c>
      <c r="I153" t="s">
        <v>148</v>
      </c>
      <c r="J153" t="s">
        <v>4</v>
      </c>
      <c r="K153" t="s">
        <v>4</v>
      </c>
      <c r="L153" t="s">
        <v>5</v>
      </c>
      <c r="M153" t="s">
        <v>4</v>
      </c>
      <c r="N153" t="s">
        <v>4</v>
      </c>
      <c r="O153" t="s">
        <v>4</v>
      </c>
      <c r="P153" t="s">
        <v>5</v>
      </c>
      <c r="Q153" t="s">
        <v>4</v>
      </c>
      <c r="R153" t="s">
        <v>4</v>
      </c>
      <c r="S153" t="s">
        <v>4</v>
      </c>
      <c r="T153" t="s">
        <v>3</v>
      </c>
      <c r="U153" t="s">
        <v>4</v>
      </c>
      <c r="V153" t="s">
        <v>4</v>
      </c>
      <c r="W153" t="s">
        <v>17</v>
      </c>
      <c r="X153" t="s">
        <v>2</v>
      </c>
      <c r="Y153" t="s">
        <v>5</v>
      </c>
      <c r="Z153" t="s">
        <v>39</v>
      </c>
      <c r="AA153" t="s">
        <v>4</v>
      </c>
      <c r="AB153" t="s">
        <v>4</v>
      </c>
      <c r="AC153" t="s">
        <v>4</v>
      </c>
      <c r="AD153" t="s">
        <v>4</v>
      </c>
      <c r="AE153" t="s">
        <v>4</v>
      </c>
      <c r="AF153" t="s">
        <v>4</v>
      </c>
      <c r="AG153" t="s">
        <v>5</v>
      </c>
      <c r="AH153" t="s">
        <v>4</v>
      </c>
      <c r="AI153" t="s">
        <v>4</v>
      </c>
      <c r="AJ153" t="s">
        <v>4</v>
      </c>
      <c r="AK153" t="s">
        <v>4</v>
      </c>
      <c r="AL153" t="s">
        <v>4</v>
      </c>
      <c r="AM153" t="s">
        <v>4</v>
      </c>
      <c r="AN153" t="s">
        <v>4</v>
      </c>
      <c r="AO153" t="s">
        <v>4</v>
      </c>
      <c r="AP153" t="s">
        <v>4</v>
      </c>
      <c r="AQ153" t="s">
        <v>4</v>
      </c>
      <c r="AR153" t="s">
        <v>4</v>
      </c>
      <c r="AS153" t="s">
        <v>2</v>
      </c>
      <c r="AT153" t="s">
        <v>2</v>
      </c>
      <c r="AU153" t="s">
        <v>2</v>
      </c>
      <c r="AV153" t="s">
        <v>2</v>
      </c>
      <c r="AW153" t="s">
        <v>2</v>
      </c>
      <c r="AX153" t="s">
        <v>2</v>
      </c>
      <c r="AY153" t="s">
        <v>2</v>
      </c>
      <c r="AZ153" t="s">
        <v>2</v>
      </c>
      <c r="BA153" t="s">
        <v>2</v>
      </c>
      <c r="BB153" t="s">
        <v>2</v>
      </c>
      <c r="BC153" t="s">
        <v>2</v>
      </c>
      <c r="BD153" t="s">
        <v>2</v>
      </c>
      <c r="BE153" t="s">
        <v>2</v>
      </c>
      <c r="BF153" t="s">
        <v>2</v>
      </c>
      <c r="BG153" t="s">
        <v>2</v>
      </c>
      <c r="BH153" t="s">
        <v>2</v>
      </c>
      <c r="BI153" t="s">
        <v>2</v>
      </c>
      <c r="BJ153" t="s">
        <v>2</v>
      </c>
      <c r="BK153" t="s">
        <v>41</v>
      </c>
      <c r="BL153" t="s">
        <v>41</v>
      </c>
      <c r="BM153" t="s">
        <v>41</v>
      </c>
      <c r="BN153" t="s">
        <v>41</v>
      </c>
      <c r="BO153" t="s">
        <v>41</v>
      </c>
      <c r="BP153" t="s">
        <v>2</v>
      </c>
      <c r="BQ153" t="s">
        <v>2</v>
      </c>
      <c r="BR153" t="s">
        <v>2</v>
      </c>
      <c r="BS153" t="s">
        <v>2</v>
      </c>
      <c r="BT153" t="s">
        <v>2</v>
      </c>
      <c r="BU153" t="s">
        <v>2</v>
      </c>
      <c r="BV153" t="s">
        <v>2</v>
      </c>
      <c r="BW153" t="s">
        <v>2</v>
      </c>
      <c r="BX153" t="s">
        <v>2</v>
      </c>
      <c r="BY153" t="s">
        <v>2</v>
      </c>
      <c r="BZ153" t="s">
        <v>2</v>
      </c>
      <c r="CA153" t="s">
        <v>2</v>
      </c>
      <c r="CB153" t="s">
        <v>4</v>
      </c>
      <c r="CC153" t="s">
        <v>4</v>
      </c>
      <c r="CD153" t="s">
        <v>4</v>
      </c>
      <c r="CE153" t="s">
        <v>4</v>
      </c>
      <c r="CF153" t="s">
        <v>4</v>
      </c>
      <c r="CG153" t="s">
        <v>4</v>
      </c>
      <c r="CH153" t="s">
        <v>4</v>
      </c>
      <c r="CI153" t="s">
        <v>4</v>
      </c>
      <c r="CJ153" t="s">
        <v>4</v>
      </c>
      <c r="CK153" t="s">
        <v>4</v>
      </c>
      <c r="CL153" t="s">
        <v>4</v>
      </c>
      <c r="CM153" t="s">
        <v>4</v>
      </c>
      <c r="CN153" t="s">
        <v>4</v>
      </c>
      <c r="CO153" t="s">
        <v>4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61</v>
      </c>
      <c r="CV153" t="s">
        <v>4</v>
      </c>
      <c r="CW153" s="30">
        <v>45</v>
      </c>
      <c r="CX153" t="s">
        <v>20</v>
      </c>
      <c r="CY153" t="s">
        <v>4</v>
      </c>
      <c r="CZ153" t="s">
        <v>4</v>
      </c>
      <c r="DA153" t="s">
        <v>5</v>
      </c>
      <c r="DB153" t="s">
        <v>4</v>
      </c>
      <c r="DC153" t="s">
        <v>4</v>
      </c>
      <c r="DD153" t="s">
        <v>4</v>
      </c>
      <c r="DE153" t="s">
        <v>5</v>
      </c>
      <c r="DF153" t="s">
        <v>4</v>
      </c>
      <c r="DG153" t="s">
        <v>4</v>
      </c>
      <c r="DH153" t="s">
        <v>4</v>
      </c>
      <c r="DI153" t="s">
        <v>3</v>
      </c>
      <c r="DJ153" t="s">
        <v>4</v>
      </c>
      <c r="DK153" t="s">
        <v>4</v>
      </c>
      <c r="DL153" t="s">
        <v>17</v>
      </c>
      <c r="DM153" t="s">
        <v>2</v>
      </c>
      <c r="DN153" t="s">
        <v>5</v>
      </c>
      <c r="DO153" t="s">
        <v>70</v>
      </c>
      <c r="DP153" t="s">
        <v>4</v>
      </c>
      <c r="DQ153" t="s">
        <v>4</v>
      </c>
      <c r="DR153" t="s">
        <v>4</v>
      </c>
      <c r="DS153" t="s">
        <v>4</v>
      </c>
      <c r="DT153" t="s">
        <v>4</v>
      </c>
      <c r="DU153" t="s">
        <v>4</v>
      </c>
      <c r="DV153" t="s">
        <v>5</v>
      </c>
      <c r="DW153" t="s">
        <v>4</v>
      </c>
      <c r="DX153" t="s">
        <v>4</v>
      </c>
      <c r="DY153" t="s">
        <v>4</v>
      </c>
      <c r="DZ153" t="s">
        <v>4</v>
      </c>
      <c r="EA153" t="s">
        <v>4</v>
      </c>
      <c r="EB153" t="s">
        <v>4</v>
      </c>
      <c r="EC153" t="s">
        <v>5</v>
      </c>
      <c r="ED153" t="s">
        <v>4</v>
      </c>
      <c r="EE153" t="s">
        <v>4</v>
      </c>
      <c r="EF153" t="s">
        <v>4</v>
      </c>
      <c r="EG153" t="s">
        <v>4</v>
      </c>
      <c r="EH153" t="s">
        <v>2</v>
      </c>
      <c r="EI153" t="s">
        <v>2</v>
      </c>
      <c r="EJ153" t="s">
        <v>2</v>
      </c>
      <c r="EK153" t="s">
        <v>2</v>
      </c>
      <c r="EL153" t="s">
        <v>2</v>
      </c>
      <c r="EM153" t="s">
        <v>2</v>
      </c>
      <c r="EN153" t="s">
        <v>2</v>
      </c>
      <c r="EO153" t="s">
        <v>2</v>
      </c>
      <c r="EP153" t="s">
        <v>2</v>
      </c>
      <c r="EQ153" t="s">
        <v>2</v>
      </c>
      <c r="ER153" t="s">
        <v>2</v>
      </c>
      <c r="ES153" t="s">
        <v>2</v>
      </c>
      <c r="ET153" t="s">
        <v>2</v>
      </c>
      <c r="EU153" t="s">
        <v>2</v>
      </c>
      <c r="EV153" t="s">
        <v>2</v>
      </c>
      <c r="EW153" t="s">
        <v>2</v>
      </c>
      <c r="EX153" t="s">
        <v>2</v>
      </c>
      <c r="EY153" t="s">
        <v>2</v>
      </c>
      <c r="EZ153" t="s">
        <v>5</v>
      </c>
      <c r="FA153" t="s">
        <v>5</v>
      </c>
      <c r="FB153" t="s">
        <v>4</v>
      </c>
      <c r="FC153" t="s">
        <v>4</v>
      </c>
      <c r="FD153" t="s">
        <v>4</v>
      </c>
      <c r="FE153" t="s">
        <v>2</v>
      </c>
      <c r="FF153" t="s">
        <v>2</v>
      </c>
      <c r="FG153" t="s">
        <v>2</v>
      </c>
      <c r="FH153" t="s">
        <v>2</v>
      </c>
      <c r="FI153" t="s">
        <v>2</v>
      </c>
      <c r="FJ153" t="s">
        <v>2</v>
      </c>
      <c r="FK153" t="s">
        <v>2</v>
      </c>
      <c r="FL153" t="s">
        <v>2</v>
      </c>
      <c r="FM153" t="s">
        <v>2</v>
      </c>
      <c r="FN153" t="s">
        <v>2</v>
      </c>
      <c r="FO153" t="s">
        <v>2</v>
      </c>
      <c r="FP153" t="s">
        <v>2</v>
      </c>
      <c r="FQ153" t="s">
        <v>4</v>
      </c>
      <c r="FR153" t="s">
        <v>4</v>
      </c>
      <c r="FS153" t="s">
        <v>4</v>
      </c>
      <c r="FT153" t="s">
        <v>4</v>
      </c>
      <c r="FU153" t="s">
        <v>4</v>
      </c>
      <c r="FV153" t="s">
        <v>4</v>
      </c>
      <c r="FW153" t="s">
        <v>4</v>
      </c>
      <c r="FX153" t="s">
        <v>4</v>
      </c>
      <c r="FY153" t="s">
        <v>4</v>
      </c>
      <c r="FZ153" t="s">
        <v>4</v>
      </c>
      <c r="GA153" t="s">
        <v>4</v>
      </c>
      <c r="GB153" t="s">
        <v>4</v>
      </c>
      <c r="GC153" t="s">
        <v>4</v>
      </c>
      <c r="GD153" t="s">
        <v>4</v>
      </c>
      <c r="GE153" t="s">
        <v>2</v>
      </c>
      <c r="GF153" t="s">
        <v>2</v>
      </c>
      <c r="GG153" t="s">
        <v>2</v>
      </c>
      <c r="GH153" t="s">
        <v>2</v>
      </c>
      <c r="GI153" t="s">
        <v>2</v>
      </c>
      <c r="GJ153" t="s">
        <v>2</v>
      </c>
      <c r="GK153" t="s">
        <v>2</v>
      </c>
      <c r="GL153" t="s">
        <v>2</v>
      </c>
      <c r="GM153" t="s">
        <v>2</v>
      </c>
      <c r="GN153" t="s">
        <v>796</v>
      </c>
      <c r="GO153" t="s">
        <v>796</v>
      </c>
      <c r="GP153" t="s">
        <v>796</v>
      </c>
      <c r="GQ153" t="s">
        <v>796</v>
      </c>
      <c r="GR153" t="s">
        <v>796</v>
      </c>
      <c r="GS153" t="s">
        <v>796</v>
      </c>
      <c r="GT153" t="s">
        <v>796</v>
      </c>
      <c r="GU153" t="s">
        <v>796</v>
      </c>
      <c r="GV153" t="s">
        <v>796</v>
      </c>
      <c r="GW153" t="s">
        <v>796</v>
      </c>
      <c r="GX153" t="s">
        <v>796</v>
      </c>
      <c r="GY153" t="s">
        <v>796</v>
      </c>
      <c r="GZ153" t="s">
        <v>796</v>
      </c>
      <c r="HA153" t="s">
        <v>796</v>
      </c>
      <c r="HB153" t="s">
        <v>796</v>
      </c>
      <c r="HC153" t="s">
        <v>796</v>
      </c>
      <c r="HD153" t="s">
        <v>796</v>
      </c>
      <c r="HE153" t="s">
        <v>796</v>
      </c>
      <c r="HF153" t="s">
        <v>796</v>
      </c>
      <c r="HG153" t="s">
        <v>796</v>
      </c>
      <c r="HH153" t="s">
        <v>796</v>
      </c>
      <c r="HI153" t="s">
        <v>796</v>
      </c>
      <c r="HJ153" t="s">
        <v>796</v>
      </c>
      <c r="HK153" t="s">
        <v>796</v>
      </c>
      <c r="HL153" t="s">
        <v>796</v>
      </c>
      <c r="HM153" t="s">
        <v>796</v>
      </c>
      <c r="HN153" t="s">
        <v>796</v>
      </c>
      <c r="HO153" t="s">
        <v>796</v>
      </c>
      <c r="HP153" t="s">
        <v>796</v>
      </c>
      <c r="HQ153" t="s">
        <v>796</v>
      </c>
      <c r="HR153" t="s">
        <v>796</v>
      </c>
      <c r="HS153" t="s">
        <v>796</v>
      </c>
      <c r="HT153" t="s">
        <v>796</v>
      </c>
      <c r="HU153" t="s">
        <v>796</v>
      </c>
      <c r="HV153" t="s">
        <v>796</v>
      </c>
      <c r="HW153" t="s">
        <v>796</v>
      </c>
      <c r="HX153" t="s">
        <v>796</v>
      </c>
      <c r="HY153" t="s">
        <v>796</v>
      </c>
      <c r="HZ153" t="s">
        <v>796</v>
      </c>
      <c r="IA153" t="s">
        <v>796</v>
      </c>
      <c r="IB153" t="s">
        <v>796</v>
      </c>
      <c r="IC153" t="s">
        <v>796</v>
      </c>
      <c r="ID153" t="s">
        <v>796</v>
      </c>
      <c r="IE153" t="s">
        <v>796</v>
      </c>
      <c r="IF153" t="s">
        <v>796</v>
      </c>
      <c r="IG153" t="s">
        <v>796</v>
      </c>
      <c r="IH153" t="s">
        <v>796</v>
      </c>
      <c r="II153" t="s">
        <v>796</v>
      </c>
      <c r="IJ153" t="s">
        <v>796</v>
      </c>
      <c r="IK153" t="s">
        <v>796</v>
      </c>
      <c r="IL153" t="s">
        <v>796</v>
      </c>
      <c r="IM153" t="s">
        <v>796</v>
      </c>
      <c r="IN153" t="s">
        <v>796</v>
      </c>
      <c r="IO153" t="s">
        <v>796</v>
      </c>
      <c r="IP153" t="s">
        <v>796</v>
      </c>
      <c r="IQ153" t="s">
        <v>796</v>
      </c>
      <c r="IR153" t="s">
        <v>796</v>
      </c>
      <c r="IS153" t="s">
        <v>796</v>
      </c>
      <c r="IT153" t="s">
        <v>796</v>
      </c>
      <c r="IU153" t="s">
        <v>796</v>
      </c>
      <c r="IV153" t="s">
        <v>796</v>
      </c>
      <c r="IW153" t="s">
        <v>796</v>
      </c>
      <c r="IX153" t="s">
        <v>796</v>
      </c>
      <c r="IY153" t="s">
        <v>796</v>
      </c>
      <c r="IZ153" t="s">
        <v>796</v>
      </c>
      <c r="JA153" t="s">
        <v>796</v>
      </c>
      <c r="JB153" t="s">
        <v>796</v>
      </c>
      <c r="JC153" t="s">
        <v>796</v>
      </c>
      <c r="JD153" t="s">
        <v>796</v>
      </c>
      <c r="JE153" t="s">
        <v>796</v>
      </c>
      <c r="JF153" t="s">
        <v>796</v>
      </c>
      <c r="JG153" t="s">
        <v>796</v>
      </c>
      <c r="JH153" t="s">
        <v>796</v>
      </c>
      <c r="JI153" t="s">
        <v>796</v>
      </c>
      <c r="JJ153" t="s">
        <v>796</v>
      </c>
      <c r="JK153" t="s">
        <v>796</v>
      </c>
      <c r="JL153" t="s">
        <v>796</v>
      </c>
      <c r="JM153" t="s">
        <v>796</v>
      </c>
      <c r="JN153" t="s">
        <v>796</v>
      </c>
      <c r="JO153" t="s">
        <v>796</v>
      </c>
      <c r="JP153" t="s">
        <v>796</v>
      </c>
      <c r="JQ153" t="s">
        <v>796</v>
      </c>
      <c r="JR153" t="s">
        <v>796</v>
      </c>
      <c r="JS153" t="s">
        <v>796</v>
      </c>
      <c r="JT153" t="s">
        <v>796</v>
      </c>
      <c r="JU153" t="s">
        <v>796</v>
      </c>
      <c r="JV153" t="s">
        <v>796</v>
      </c>
      <c r="JW153" t="s">
        <v>796</v>
      </c>
      <c r="JX153" t="s">
        <v>796</v>
      </c>
      <c r="JY153" t="s">
        <v>796</v>
      </c>
      <c r="JZ153" t="s">
        <v>796</v>
      </c>
      <c r="KA153" t="s">
        <v>796</v>
      </c>
      <c r="KB153" t="s">
        <v>796</v>
      </c>
      <c r="KC153" t="s">
        <v>796</v>
      </c>
      <c r="KD153" t="s">
        <v>796</v>
      </c>
      <c r="KE153" t="s">
        <v>796</v>
      </c>
      <c r="KF153" t="s">
        <v>796</v>
      </c>
    </row>
    <row r="154" spans="1:292" x14ac:dyDescent="0.2">
      <c r="A154" t="s">
        <v>486</v>
      </c>
      <c r="B154" t="s">
        <v>61</v>
      </c>
      <c r="C154" t="s">
        <v>4</v>
      </c>
      <c r="D154" t="s">
        <v>19</v>
      </c>
      <c r="E154" s="30">
        <v>36</v>
      </c>
      <c r="F154" t="s">
        <v>20</v>
      </c>
      <c r="G154" t="s">
        <v>10</v>
      </c>
      <c r="H154" t="s">
        <v>56</v>
      </c>
      <c r="I154" t="s">
        <v>80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 t="s">
        <v>5</v>
      </c>
      <c r="R154" t="s">
        <v>5</v>
      </c>
      <c r="S154" t="s">
        <v>4</v>
      </c>
      <c r="T154" t="s">
        <v>3</v>
      </c>
      <c r="U154" t="s">
        <v>4</v>
      </c>
      <c r="V154" t="s">
        <v>5</v>
      </c>
      <c r="W154" t="s">
        <v>17</v>
      </c>
      <c r="X154" t="s">
        <v>2</v>
      </c>
      <c r="Y154" t="s">
        <v>5</v>
      </c>
      <c r="Z154" t="s">
        <v>6</v>
      </c>
      <c r="AA154" t="s">
        <v>4</v>
      </c>
      <c r="AB154" t="s">
        <v>4</v>
      </c>
      <c r="AC154" t="s">
        <v>4</v>
      </c>
      <c r="AD154" t="s">
        <v>4</v>
      </c>
      <c r="AE154" t="s">
        <v>4</v>
      </c>
      <c r="AF154" t="s">
        <v>4</v>
      </c>
      <c r="AG154" t="s">
        <v>4</v>
      </c>
      <c r="AH154" t="s">
        <v>5</v>
      </c>
      <c r="AI154" t="s">
        <v>4</v>
      </c>
      <c r="AJ154" t="s">
        <v>4</v>
      </c>
      <c r="AK154" t="s">
        <v>4</v>
      </c>
      <c r="AL154" t="s">
        <v>5</v>
      </c>
      <c r="AM154" t="s">
        <v>4</v>
      </c>
      <c r="AN154" t="s">
        <v>4</v>
      </c>
      <c r="AO154" t="s">
        <v>4</v>
      </c>
      <c r="AP154" t="s">
        <v>4</v>
      </c>
      <c r="AQ154" t="s">
        <v>4</v>
      </c>
      <c r="AR154" t="s">
        <v>4</v>
      </c>
      <c r="AS154" t="s">
        <v>2</v>
      </c>
      <c r="AT154" t="s">
        <v>2</v>
      </c>
      <c r="AU154" t="s">
        <v>2</v>
      </c>
      <c r="AV154" t="s">
        <v>2</v>
      </c>
      <c r="AW154" t="s">
        <v>2</v>
      </c>
      <c r="AX154" t="s">
        <v>2</v>
      </c>
      <c r="AY154" t="s">
        <v>2</v>
      </c>
      <c r="AZ154" t="s">
        <v>2</v>
      </c>
      <c r="BA154" t="s">
        <v>2</v>
      </c>
      <c r="BB154" t="s">
        <v>2</v>
      </c>
      <c r="BC154" t="s">
        <v>2</v>
      </c>
      <c r="BD154" t="s">
        <v>2</v>
      </c>
      <c r="BE154" t="s">
        <v>2</v>
      </c>
      <c r="BF154" t="s">
        <v>2</v>
      </c>
      <c r="BG154" t="s">
        <v>2</v>
      </c>
      <c r="BH154" t="s">
        <v>2</v>
      </c>
      <c r="BI154" t="s">
        <v>2</v>
      </c>
      <c r="BJ154" t="s">
        <v>2</v>
      </c>
      <c r="BK154" t="s">
        <v>2</v>
      </c>
      <c r="BL154" t="s">
        <v>2</v>
      </c>
      <c r="BM154" t="s">
        <v>2</v>
      </c>
      <c r="BN154" t="s">
        <v>2</v>
      </c>
      <c r="BO154" t="s">
        <v>2</v>
      </c>
      <c r="BP154" t="s">
        <v>2</v>
      </c>
      <c r="BQ154" t="s">
        <v>5</v>
      </c>
      <c r="BR154" t="s">
        <v>4</v>
      </c>
      <c r="BS154" t="s">
        <v>41</v>
      </c>
      <c r="BT154" t="s">
        <v>41</v>
      </c>
      <c r="BU154" t="s">
        <v>41</v>
      </c>
      <c r="BV154" t="s">
        <v>41</v>
      </c>
      <c r="BW154" t="s">
        <v>41</v>
      </c>
      <c r="BX154" t="s">
        <v>41</v>
      </c>
      <c r="BY154" t="s">
        <v>41</v>
      </c>
      <c r="BZ154" t="s">
        <v>41</v>
      </c>
      <c r="CA154" t="s">
        <v>41</v>
      </c>
      <c r="CB154" t="s">
        <v>2</v>
      </c>
      <c r="CC154" t="s">
        <v>2</v>
      </c>
      <c r="CD154" t="s">
        <v>2</v>
      </c>
      <c r="CE154" t="s">
        <v>2</v>
      </c>
      <c r="CF154" t="s">
        <v>2</v>
      </c>
      <c r="CG154" t="s">
        <v>2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61</v>
      </c>
      <c r="CV154" t="s">
        <v>4</v>
      </c>
      <c r="CW154" s="30">
        <v>37</v>
      </c>
      <c r="CX154" t="s">
        <v>20</v>
      </c>
      <c r="CY154" t="s">
        <v>4</v>
      </c>
      <c r="CZ154" t="s">
        <v>4</v>
      </c>
      <c r="DA154" t="s">
        <v>4</v>
      </c>
      <c r="DB154" t="s">
        <v>4</v>
      </c>
      <c r="DC154" t="s">
        <v>4</v>
      </c>
      <c r="DD154" t="s">
        <v>4</v>
      </c>
      <c r="DE154" t="s">
        <v>4</v>
      </c>
      <c r="DF154" t="s">
        <v>5</v>
      </c>
      <c r="DG154" t="s">
        <v>5</v>
      </c>
      <c r="DH154" t="s">
        <v>4</v>
      </c>
      <c r="DI154" t="s">
        <v>67</v>
      </c>
      <c r="DJ154" t="s">
        <v>4</v>
      </c>
      <c r="DK154" t="s">
        <v>4</v>
      </c>
      <c r="DL154" t="s">
        <v>17</v>
      </c>
      <c r="DM154" t="s">
        <v>2</v>
      </c>
      <c r="DN154" t="s">
        <v>5</v>
      </c>
      <c r="DO154" t="s">
        <v>523</v>
      </c>
      <c r="DP154" t="s">
        <v>4</v>
      </c>
      <c r="DQ154" t="s">
        <v>4</v>
      </c>
      <c r="DR154" t="s">
        <v>4</v>
      </c>
      <c r="DS154" t="s">
        <v>4</v>
      </c>
      <c r="DT154" t="s">
        <v>4</v>
      </c>
      <c r="DU154" t="s">
        <v>4</v>
      </c>
      <c r="DV154" t="s">
        <v>4</v>
      </c>
      <c r="DW154" t="s">
        <v>4</v>
      </c>
      <c r="DX154" t="s">
        <v>4</v>
      </c>
      <c r="DY154" t="s">
        <v>4</v>
      </c>
      <c r="DZ154" t="s">
        <v>4</v>
      </c>
      <c r="EA154" t="s">
        <v>4</v>
      </c>
      <c r="EB154" t="s">
        <v>4</v>
      </c>
      <c r="EC154" t="s">
        <v>4</v>
      </c>
      <c r="ED154" t="s">
        <v>4</v>
      </c>
      <c r="EE154" t="s">
        <v>4</v>
      </c>
      <c r="EF154" t="s">
        <v>4</v>
      </c>
      <c r="EG154" t="s">
        <v>4</v>
      </c>
      <c r="EH154" t="s">
        <v>2</v>
      </c>
      <c r="EI154" t="s">
        <v>2</v>
      </c>
      <c r="EJ154" t="s">
        <v>2</v>
      </c>
      <c r="EK154" t="s">
        <v>2</v>
      </c>
      <c r="EL154" t="s">
        <v>2</v>
      </c>
      <c r="EM154" t="s">
        <v>2</v>
      </c>
      <c r="EN154" t="s">
        <v>2</v>
      </c>
      <c r="EO154" t="s">
        <v>2</v>
      </c>
      <c r="EP154" t="s">
        <v>2</v>
      </c>
      <c r="EQ154" t="s">
        <v>2</v>
      </c>
      <c r="ER154" t="s">
        <v>2</v>
      </c>
      <c r="ES154" t="s">
        <v>2</v>
      </c>
      <c r="ET154" t="s">
        <v>2</v>
      </c>
      <c r="EU154" t="s">
        <v>2</v>
      </c>
      <c r="EV154" t="s">
        <v>2</v>
      </c>
      <c r="EW154" t="s">
        <v>2</v>
      </c>
      <c r="EX154" t="s">
        <v>2</v>
      </c>
      <c r="EY154" t="s">
        <v>2</v>
      </c>
      <c r="EZ154" t="s">
        <v>2</v>
      </c>
      <c r="FA154" t="s">
        <v>2</v>
      </c>
      <c r="FB154" t="s">
        <v>2</v>
      </c>
      <c r="FC154" t="s">
        <v>2</v>
      </c>
      <c r="FD154" t="s">
        <v>2</v>
      </c>
      <c r="FE154" t="s">
        <v>2</v>
      </c>
      <c r="FF154" t="s">
        <v>5</v>
      </c>
      <c r="FG154" t="s">
        <v>4</v>
      </c>
      <c r="FH154" t="s">
        <v>5</v>
      </c>
      <c r="FI154" t="s">
        <v>4</v>
      </c>
      <c r="FJ154" t="s">
        <v>4</v>
      </c>
      <c r="FK154" t="s">
        <v>4</v>
      </c>
      <c r="FL154" t="s">
        <v>999</v>
      </c>
      <c r="FM154" t="s">
        <v>4</v>
      </c>
      <c r="FN154" t="s">
        <v>4</v>
      </c>
      <c r="FO154" t="s">
        <v>4</v>
      </c>
      <c r="FP154" t="s">
        <v>41</v>
      </c>
      <c r="FQ154" t="s">
        <v>2</v>
      </c>
      <c r="FR154" t="s">
        <v>2</v>
      </c>
      <c r="FS154" t="s">
        <v>2</v>
      </c>
      <c r="FT154" t="s">
        <v>2</v>
      </c>
      <c r="FU154" t="s">
        <v>2</v>
      </c>
      <c r="FV154" t="s">
        <v>2</v>
      </c>
      <c r="FW154" t="s">
        <v>2</v>
      </c>
      <c r="FX154" t="s">
        <v>2</v>
      </c>
      <c r="FY154" t="s">
        <v>2</v>
      </c>
      <c r="FZ154" t="s">
        <v>2</v>
      </c>
      <c r="GA154" t="s">
        <v>2</v>
      </c>
      <c r="GB154" t="s">
        <v>2</v>
      </c>
      <c r="GC154" t="s">
        <v>2</v>
      </c>
      <c r="GD154" t="s">
        <v>2</v>
      </c>
      <c r="GE154" t="s">
        <v>2</v>
      </c>
      <c r="GF154" t="s">
        <v>2</v>
      </c>
      <c r="GG154" t="s">
        <v>2</v>
      </c>
      <c r="GH154" t="s">
        <v>2</v>
      </c>
      <c r="GI154" t="s">
        <v>2</v>
      </c>
      <c r="GJ154" t="s">
        <v>2</v>
      </c>
      <c r="GK154" t="s">
        <v>2</v>
      </c>
      <c r="GL154" t="s">
        <v>2</v>
      </c>
      <c r="GM154" t="s">
        <v>2</v>
      </c>
      <c r="GN154" t="s">
        <v>796</v>
      </c>
      <c r="GO154" t="s">
        <v>796</v>
      </c>
      <c r="GP154" t="s">
        <v>796</v>
      </c>
      <c r="GQ154" t="s">
        <v>796</v>
      </c>
      <c r="GR154" t="s">
        <v>796</v>
      </c>
      <c r="GS154" t="s">
        <v>796</v>
      </c>
      <c r="GT154" t="s">
        <v>796</v>
      </c>
      <c r="GU154" t="s">
        <v>796</v>
      </c>
      <c r="GV154" t="s">
        <v>796</v>
      </c>
      <c r="GW154" t="s">
        <v>796</v>
      </c>
      <c r="GX154" t="s">
        <v>796</v>
      </c>
      <c r="GY154" t="s">
        <v>796</v>
      </c>
      <c r="GZ154" t="s">
        <v>796</v>
      </c>
      <c r="HA154" t="s">
        <v>796</v>
      </c>
      <c r="HB154" t="s">
        <v>796</v>
      </c>
      <c r="HC154" t="s">
        <v>796</v>
      </c>
      <c r="HD154" t="s">
        <v>796</v>
      </c>
      <c r="HE154" t="s">
        <v>796</v>
      </c>
      <c r="HF154" t="s">
        <v>796</v>
      </c>
      <c r="HG154" t="s">
        <v>796</v>
      </c>
      <c r="HH154" t="s">
        <v>796</v>
      </c>
      <c r="HI154" t="s">
        <v>796</v>
      </c>
      <c r="HJ154" t="s">
        <v>796</v>
      </c>
      <c r="HK154" t="s">
        <v>796</v>
      </c>
      <c r="HL154" t="s">
        <v>796</v>
      </c>
      <c r="HM154" t="s">
        <v>796</v>
      </c>
      <c r="HN154" t="s">
        <v>796</v>
      </c>
      <c r="HO154" t="s">
        <v>796</v>
      </c>
      <c r="HP154" t="s">
        <v>796</v>
      </c>
      <c r="HQ154" t="s">
        <v>796</v>
      </c>
      <c r="HR154" t="s">
        <v>796</v>
      </c>
      <c r="HS154" t="s">
        <v>796</v>
      </c>
      <c r="HT154" t="s">
        <v>796</v>
      </c>
      <c r="HU154" t="s">
        <v>796</v>
      </c>
      <c r="HV154" t="s">
        <v>796</v>
      </c>
      <c r="HW154" t="s">
        <v>796</v>
      </c>
      <c r="HX154" t="s">
        <v>796</v>
      </c>
      <c r="HY154" t="s">
        <v>796</v>
      </c>
      <c r="HZ154" t="s">
        <v>796</v>
      </c>
      <c r="IA154" t="s">
        <v>796</v>
      </c>
      <c r="IB154" t="s">
        <v>796</v>
      </c>
      <c r="IC154" t="s">
        <v>796</v>
      </c>
      <c r="ID154" t="s">
        <v>796</v>
      </c>
      <c r="IE154" t="s">
        <v>796</v>
      </c>
      <c r="IF154" t="s">
        <v>796</v>
      </c>
      <c r="IG154" t="s">
        <v>796</v>
      </c>
      <c r="IH154" t="s">
        <v>796</v>
      </c>
      <c r="II154" t="s">
        <v>796</v>
      </c>
      <c r="IJ154" t="s">
        <v>796</v>
      </c>
      <c r="IK154" t="s">
        <v>796</v>
      </c>
      <c r="IL154" t="s">
        <v>796</v>
      </c>
      <c r="IM154" t="s">
        <v>796</v>
      </c>
      <c r="IN154" t="s">
        <v>796</v>
      </c>
      <c r="IO154" t="s">
        <v>796</v>
      </c>
      <c r="IP154" t="s">
        <v>796</v>
      </c>
      <c r="IQ154" t="s">
        <v>796</v>
      </c>
      <c r="IR154" t="s">
        <v>796</v>
      </c>
      <c r="IS154" t="s">
        <v>796</v>
      </c>
      <c r="IT154" t="s">
        <v>796</v>
      </c>
      <c r="IU154" t="s">
        <v>796</v>
      </c>
      <c r="IV154" t="s">
        <v>796</v>
      </c>
      <c r="IW154" t="s">
        <v>796</v>
      </c>
      <c r="IX154" t="s">
        <v>796</v>
      </c>
      <c r="IY154" t="s">
        <v>796</v>
      </c>
      <c r="IZ154" t="s">
        <v>796</v>
      </c>
      <c r="JA154" t="s">
        <v>796</v>
      </c>
      <c r="JB154" t="s">
        <v>796</v>
      </c>
      <c r="JC154" t="s">
        <v>796</v>
      </c>
      <c r="JD154" t="s">
        <v>796</v>
      </c>
      <c r="JE154" t="s">
        <v>796</v>
      </c>
      <c r="JF154" t="s">
        <v>796</v>
      </c>
      <c r="JG154" t="s">
        <v>796</v>
      </c>
      <c r="JH154" t="s">
        <v>796</v>
      </c>
      <c r="JI154" t="s">
        <v>796</v>
      </c>
      <c r="JJ154" t="s">
        <v>796</v>
      </c>
      <c r="JK154" t="s">
        <v>796</v>
      </c>
      <c r="JL154" t="s">
        <v>796</v>
      </c>
      <c r="JM154" t="s">
        <v>796</v>
      </c>
      <c r="JN154" t="s">
        <v>796</v>
      </c>
      <c r="JO154" t="s">
        <v>796</v>
      </c>
      <c r="JP154" t="s">
        <v>796</v>
      </c>
      <c r="JQ154" t="s">
        <v>796</v>
      </c>
      <c r="JR154" t="s">
        <v>796</v>
      </c>
      <c r="JS154" t="s">
        <v>796</v>
      </c>
      <c r="JT154" t="s">
        <v>796</v>
      </c>
      <c r="JU154" t="s">
        <v>796</v>
      </c>
      <c r="JV154" t="s">
        <v>796</v>
      </c>
      <c r="JW154" t="s">
        <v>796</v>
      </c>
      <c r="JX154" t="s">
        <v>796</v>
      </c>
      <c r="JY154" t="s">
        <v>796</v>
      </c>
      <c r="JZ154" t="s">
        <v>796</v>
      </c>
      <c r="KA154" t="s">
        <v>796</v>
      </c>
      <c r="KB154" t="s">
        <v>796</v>
      </c>
      <c r="KC154" t="s">
        <v>796</v>
      </c>
      <c r="KD154" t="s">
        <v>796</v>
      </c>
      <c r="KE154" t="s">
        <v>796</v>
      </c>
      <c r="KF154" t="s">
        <v>796</v>
      </c>
    </row>
    <row r="155" spans="1:292" x14ac:dyDescent="0.2">
      <c r="A155" t="s">
        <v>487</v>
      </c>
      <c r="B155" t="s">
        <v>61</v>
      </c>
      <c r="C155" t="s">
        <v>4</v>
      </c>
      <c r="D155" t="s">
        <v>8</v>
      </c>
      <c r="E155" s="30">
        <v>37</v>
      </c>
      <c r="F155" t="s">
        <v>155</v>
      </c>
      <c r="G155" t="s">
        <v>45</v>
      </c>
      <c r="H155" t="s">
        <v>22</v>
      </c>
      <c r="I155" t="s">
        <v>23</v>
      </c>
      <c r="J155" t="s">
        <v>5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  <c r="Q155" t="s">
        <v>4</v>
      </c>
      <c r="R155" t="s">
        <v>5</v>
      </c>
      <c r="S155" t="s">
        <v>4</v>
      </c>
      <c r="T155" t="s">
        <v>3</v>
      </c>
      <c r="U155" t="s">
        <v>4</v>
      </c>
      <c r="V155" t="s">
        <v>5</v>
      </c>
      <c r="W155" t="s">
        <v>26</v>
      </c>
      <c r="X155" t="s">
        <v>27</v>
      </c>
      <c r="Y155" t="s">
        <v>5</v>
      </c>
      <c r="Z155" t="s">
        <v>35</v>
      </c>
      <c r="AA155" t="s">
        <v>4</v>
      </c>
      <c r="AB155" t="s">
        <v>4</v>
      </c>
      <c r="AC155" t="s">
        <v>4</v>
      </c>
      <c r="AD155" t="s">
        <v>4</v>
      </c>
      <c r="AE155" t="s">
        <v>4</v>
      </c>
      <c r="AF155" t="s">
        <v>4</v>
      </c>
      <c r="AG155" t="s">
        <v>4</v>
      </c>
      <c r="AH155" t="s">
        <v>4</v>
      </c>
      <c r="AI155" t="s">
        <v>4</v>
      </c>
      <c r="AJ155" t="s">
        <v>4</v>
      </c>
      <c r="AK155" t="s">
        <v>4</v>
      </c>
      <c r="AL155" t="s">
        <v>5</v>
      </c>
      <c r="AM155" t="s">
        <v>4</v>
      </c>
      <c r="AN155" t="s">
        <v>4</v>
      </c>
      <c r="AO155" t="s">
        <v>4</v>
      </c>
      <c r="AP155" t="s">
        <v>4</v>
      </c>
      <c r="AQ155" t="s">
        <v>4</v>
      </c>
      <c r="AR155" t="s">
        <v>4</v>
      </c>
      <c r="AS155" t="s">
        <v>2</v>
      </c>
      <c r="AT155" t="s">
        <v>2</v>
      </c>
      <c r="AU155" t="s">
        <v>2</v>
      </c>
      <c r="AV155" t="s">
        <v>2</v>
      </c>
      <c r="AW155" t="s">
        <v>2</v>
      </c>
      <c r="AX155" t="s">
        <v>2</v>
      </c>
      <c r="AY155" t="s">
        <v>2</v>
      </c>
      <c r="AZ155" t="s">
        <v>2</v>
      </c>
      <c r="BA155" t="s">
        <v>2</v>
      </c>
      <c r="BB155" t="s">
        <v>2</v>
      </c>
      <c r="BC155" t="s">
        <v>2</v>
      </c>
      <c r="BD155" t="s">
        <v>2</v>
      </c>
      <c r="BE155" t="s">
        <v>2</v>
      </c>
      <c r="BF155" t="s">
        <v>2</v>
      </c>
      <c r="BG155" t="s">
        <v>2</v>
      </c>
      <c r="BH155" t="s">
        <v>2</v>
      </c>
      <c r="BI155" t="s">
        <v>2</v>
      </c>
      <c r="BJ155" t="s">
        <v>2</v>
      </c>
      <c r="BK155" t="s">
        <v>2</v>
      </c>
      <c r="BL155" t="s">
        <v>2</v>
      </c>
      <c r="BM155" t="s">
        <v>2</v>
      </c>
      <c r="BN155" t="s">
        <v>2</v>
      </c>
      <c r="BO155" t="s">
        <v>2</v>
      </c>
      <c r="BP155" t="s">
        <v>242</v>
      </c>
      <c r="BQ155" t="s">
        <v>2</v>
      </c>
      <c r="BR155" t="s">
        <v>2</v>
      </c>
      <c r="BS155" t="s">
        <v>2</v>
      </c>
      <c r="BT155" t="s">
        <v>2</v>
      </c>
      <c r="BU155" t="s">
        <v>2</v>
      </c>
      <c r="BV155" t="s">
        <v>2</v>
      </c>
      <c r="BW155" t="s">
        <v>2</v>
      </c>
      <c r="BX155" t="s">
        <v>2</v>
      </c>
      <c r="BY155" t="s">
        <v>2</v>
      </c>
      <c r="BZ155" t="s">
        <v>2</v>
      </c>
      <c r="CA155" t="s">
        <v>2</v>
      </c>
      <c r="CB155" t="s">
        <v>2</v>
      </c>
      <c r="CC155" t="s">
        <v>2</v>
      </c>
      <c r="CD155" t="s">
        <v>2</v>
      </c>
      <c r="CE155" t="s">
        <v>2</v>
      </c>
      <c r="CF155" t="s">
        <v>2</v>
      </c>
      <c r="CG155" t="s">
        <v>2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61</v>
      </c>
      <c r="CV155" t="s">
        <v>4</v>
      </c>
      <c r="CW155" s="30">
        <v>38</v>
      </c>
      <c r="CX155" t="s">
        <v>20</v>
      </c>
      <c r="CY155" t="s">
        <v>5</v>
      </c>
      <c r="CZ155" t="s">
        <v>4</v>
      </c>
      <c r="DA155" t="s">
        <v>4</v>
      </c>
      <c r="DB155" t="s">
        <v>4</v>
      </c>
      <c r="DC155" t="s">
        <v>4</v>
      </c>
      <c r="DD155" t="s">
        <v>4</v>
      </c>
      <c r="DE155" t="s">
        <v>5</v>
      </c>
      <c r="DF155" t="s">
        <v>4</v>
      </c>
      <c r="DG155" t="s">
        <v>4</v>
      </c>
      <c r="DH155" t="s">
        <v>4</v>
      </c>
      <c r="DI155" t="s">
        <v>3</v>
      </c>
      <c r="DJ155" t="s">
        <v>4</v>
      </c>
      <c r="DK155" t="s">
        <v>4</v>
      </c>
      <c r="DL155" t="s">
        <v>17</v>
      </c>
      <c r="DM155" t="s">
        <v>2</v>
      </c>
      <c r="DN155" t="s">
        <v>5</v>
      </c>
      <c r="DO155" t="s">
        <v>990</v>
      </c>
      <c r="DP155" t="s">
        <v>4</v>
      </c>
      <c r="DQ155" t="s">
        <v>4</v>
      </c>
      <c r="DR155" t="s">
        <v>4</v>
      </c>
      <c r="DS155" t="s">
        <v>4</v>
      </c>
      <c r="DT155" t="s">
        <v>4</v>
      </c>
      <c r="DU155" t="s">
        <v>4</v>
      </c>
      <c r="DV155" t="s">
        <v>5</v>
      </c>
      <c r="DW155" t="s">
        <v>5</v>
      </c>
      <c r="DX155" t="s">
        <v>4</v>
      </c>
      <c r="DY155" t="s">
        <v>4</v>
      </c>
      <c r="DZ155" t="s">
        <v>4</v>
      </c>
      <c r="EA155" t="s">
        <v>4</v>
      </c>
      <c r="EB155" t="s">
        <v>4</v>
      </c>
      <c r="EC155" t="s">
        <v>5</v>
      </c>
      <c r="ED155" t="s">
        <v>4</v>
      </c>
      <c r="EE155" t="s">
        <v>4</v>
      </c>
      <c r="EF155" t="s">
        <v>4</v>
      </c>
      <c r="EG155" t="s">
        <v>4</v>
      </c>
      <c r="EH155" t="s">
        <v>2</v>
      </c>
      <c r="EI155" t="s">
        <v>2</v>
      </c>
      <c r="EJ155" t="s">
        <v>2</v>
      </c>
      <c r="EK155" t="s">
        <v>2</v>
      </c>
      <c r="EL155" t="s">
        <v>2</v>
      </c>
      <c r="EM155" t="s">
        <v>2</v>
      </c>
      <c r="EN155" t="s">
        <v>2</v>
      </c>
      <c r="EO155" t="s">
        <v>2</v>
      </c>
      <c r="EP155" t="s">
        <v>2</v>
      </c>
      <c r="EQ155" t="s">
        <v>2</v>
      </c>
      <c r="ER155" t="s">
        <v>2</v>
      </c>
      <c r="ES155" t="s">
        <v>2</v>
      </c>
      <c r="ET155" t="s">
        <v>2</v>
      </c>
      <c r="EU155" t="s">
        <v>2</v>
      </c>
      <c r="EV155" t="s">
        <v>2</v>
      </c>
      <c r="EW155" t="s">
        <v>2</v>
      </c>
      <c r="EX155" t="s">
        <v>2</v>
      </c>
      <c r="EY155" t="s">
        <v>2</v>
      </c>
      <c r="EZ155" t="s">
        <v>5</v>
      </c>
      <c r="FA155" t="s">
        <v>4</v>
      </c>
      <c r="FB155" t="s">
        <v>4</v>
      </c>
      <c r="FC155" t="s">
        <v>4</v>
      </c>
      <c r="FD155" t="s">
        <v>4</v>
      </c>
      <c r="FE155" t="s">
        <v>242</v>
      </c>
      <c r="FF155" t="s">
        <v>2</v>
      </c>
      <c r="FG155" t="s">
        <v>2</v>
      </c>
      <c r="FH155" t="s">
        <v>2</v>
      </c>
      <c r="FI155" t="s">
        <v>2</v>
      </c>
      <c r="FJ155" t="s">
        <v>2</v>
      </c>
      <c r="FK155" t="s">
        <v>2</v>
      </c>
      <c r="FL155" t="s">
        <v>2</v>
      </c>
      <c r="FM155" t="s">
        <v>2</v>
      </c>
      <c r="FN155" t="s">
        <v>2</v>
      </c>
      <c r="FO155" t="s">
        <v>2</v>
      </c>
      <c r="FP155" t="s">
        <v>2</v>
      </c>
      <c r="FQ155" t="s">
        <v>2</v>
      </c>
      <c r="FR155" t="s">
        <v>2</v>
      </c>
      <c r="FS155" t="s">
        <v>2</v>
      </c>
      <c r="FT155" t="s">
        <v>2</v>
      </c>
      <c r="FU155" t="s">
        <v>2</v>
      </c>
      <c r="FV155" t="s">
        <v>2</v>
      </c>
      <c r="FW155" t="s">
        <v>2</v>
      </c>
      <c r="FX155" t="s">
        <v>2</v>
      </c>
      <c r="FY155" t="s">
        <v>2</v>
      </c>
      <c r="FZ155" t="s">
        <v>2</v>
      </c>
      <c r="GA155" t="s">
        <v>2</v>
      </c>
      <c r="GB155" t="s">
        <v>2</v>
      </c>
      <c r="GC155" t="s">
        <v>2</v>
      </c>
      <c r="GD155" t="s">
        <v>2</v>
      </c>
      <c r="GE155" t="s">
        <v>2</v>
      </c>
      <c r="GF155" t="s">
        <v>2</v>
      </c>
      <c r="GG155" t="s">
        <v>2</v>
      </c>
      <c r="GH155" t="s">
        <v>2</v>
      </c>
      <c r="GI155" t="s">
        <v>2</v>
      </c>
      <c r="GJ155" t="s">
        <v>2</v>
      </c>
      <c r="GK155" t="s">
        <v>2</v>
      </c>
      <c r="GL155" t="s">
        <v>2</v>
      </c>
      <c r="GM155" t="s">
        <v>2</v>
      </c>
      <c r="GN155" t="s">
        <v>796</v>
      </c>
      <c r="GO155" t="s">
        <v>796</v>
      </c>
      <c r="GP155" t="s">
        <v>796</v>
      </c>
      <c r="GQ155" t="s">
        <v>796</v>
      </c>
      <c r="GR155" t="s">
        <v>796</v>
      </c>
      <c r="GS155" t="s">
        <v>796</v>
      </c>
      <c r="GT155" t="s">
        <v>796</v>
      </c>
      <c r="GU155" t="s">
        <v>796</v>
      </c>
      <c r="GV155" t="s">
        <v>796</v>
      </c>
      <c r="GW155" t="s">
        <v>796</v>
      </c>
      <c r="GX155" t="s">
        <v>796</v>
      </c>
      <c r="GY155" t="s">
        <v>796</v>
      </c>
      <c r="GZ155" t="s">
        <v>796</v>
      </c>
      <c r="HA155" t="s">
        <v>796</v>
      </c>
      <c r="HB155" t="s">
        <v>796</v>
      </c>
      <c r="HC155" t="s">
        <v>796</v>
      </c>
      <c r="HD155" t="s">
        <v>796</v>
      </c>
      <c r="HE155" t="s">
        <v>796</v>
      </c>
      <c r="HF155" t="s">
        <v>796</v>
      </c>
      <c r="HG155" t="s">
        <v>796</v>
      </c>
      <c r="HH155" t="s">
        <v>796</v>
      </c>
      <c r="HI155" t="s">
        <v>796</v>
      </c>
      <c r="HJ155" t="s">
        <v>796</v>
      </c>
      <c r="HK155" t="s">
        <v>796</v>
      </c>
      <c r="HL155" t="s">
        <v>796</v>
      </c>
      <c r="HM155" t="s">
        <v>796</v>
      </c>
      <c r="HN155" t="s">
        <v>796</v>
      </c>
      <c r="HO155" t="s">
        <v>796</v>
      </c>
      <c r="HP155" t="s">
        <v>796</v>
      </c>
      <c r="HQ155" t="s">
        <v>796</v>
      </c>
      <c r="HR155" t="s">
        <v>796</v>
      </c>
      <c r="HS155" t="s">
        <v>796</v>
      </c>
      <c r="HT155" t="s">
        <v>796</v>
      </c>
      <c r="HU155" t="s">
        <v>796</v>
      </c>
      <c r="HV155" t="s">
        <v>796</v>
      </c>
      <c r="HW155" t="s">
        <v>796</v>
      </c>
      <c r="HX155" t="s">
        <v>796</v>
      </c>
      <c r="HY155" t="s">
        <v>796</v>
      </c>
      <c r="HZ155" t="s">
        <v>796</v>
      </c>
      <c r="IA155" t="s">
        <v>796</v>
      </c>
      <c r="IB155" t="s">
        <v>796</v>
      </c>
      <c r="IC155" t="s">
        <v>796</v>
      </c>
      <c r="ID155" t="s">
        <v>796</v>
      </c>
      <c r="IE155" t="s">
        <v>796</v>
      </c>
      <c r="IF155" t="s">
        <v>796</v>
      </c>
      <c r="IG155" t="s">
        <v>796</v>
      </c>
      <c r="IH155" t="s">
        <v>796</v>
      </c>
      <c r="II155" t="s">
        <v>796</v>
      </c>
      <c r="IJ155" t="s">
        <v>796</v>
      </c>
      <c r="IK155" t="s">
        <v>796</v>
      </c>
      <c r="IL155" t="s">
        <v>796</v>
      </c>
      <c r="IM155" t="s">
        <v>796</v>
      </c>
      <c r="IN155" t="s">
        <v>796</v>
      </c>
      <c r="IO155" t="s">
        <v>796</v>
      </c>
      <c r="IP155" t="s">
        <v>796</v>
      </c>
      <c r="IQ155" t="s">
        <v>796</v>
      </c>
      <c r="IR155" t="s">
        <v>796</v>
      </c>
      <c r="IS155" t="s">
        <v>796</v>
      </c>
      <c r="IT155" t="s">
        <v>796</v>
      </c>
      <c r="IU155" t="s">
        <v>796</v>
      </c>
      <c r="IV155" t="s">
        <v>796</v>
      </c>
      <c r="IW155" t="s">
        <v>796</v>
      </c>
      <c r="IX155" t="s">
        <v>796</v>
      </c>
      <c r="IY155" t="s">
        <v>796</v>
      </c>
      <c r="IZ155" t="s">
        <v>796</v>
      </c>
      <c r="JA155" t="s">
        <v>796</v>
      </c>
      <c r="JB155" t="s">
        <v>796</v>
      </c>
      <c r="JC155" t="s">
        <v>796</v>
      </c>
      <c r="JD155" t="s">
        <v>796</v>
      </c>
      <c r="JE155" t="s">
        <v>796</v>
      </c>
      <c r="JF155" t="s">
        <v>796</v>
      </c>
      <c r="JG155" t="s">
        <v>796</v>
      </c>
      <c r="JH155" t="s">
        <v>796</v>
      </c>
      <c r="JI155" t="s">
        <v>796</v>
      </c>
      <c r="JJ155" t="s">
        <v>796</v>
      </c>
      <c r="JK155" t="s">
        <v>796</v>
      </c>
      <c r="JL155" t="s">
        <v>796</v>
      </c>
      <c r="JM155" t="s">
        <v>796</v>
      </c>
      <c r="JN155" t="s">
        <v>796</v>
      </c>
      <c r="JO155" t="s">
        <v>796</v>
      </c>
      <c r="JP155" t="s">
        <v>796</v>
      </c>
      <c r="JQ155" t="s">
        <v>796</v>
      </c>
      <c r="JR155" t="s">
        <v>796</v>
      </c>
      <c r="JS155" t="s">
        <v>796</v>
      </c>
      <c r="JT155" t="s">
        <v>796</v>
      </c>
      <c r="JU155" t="s">
        <v>796</v>
      </c>
      <c r="JV155" t="s">
        <v>796</v>
      </c>
      <c r="JW155" t="s">
        <v>796</v>
      </c>
      <c r="JX155" t="s">
        <v>796</v>
      </c>
      <c r="JY155" t="s">
        <v>796</v>
      </c>
      <c r="JZ155" t="s">
        <v>796</v>
      </c>
      <c r="KA155" t="s">
        <v>796</v>
      </c>
      <c r="KB155" t="s">
        <v>796</v>
      </c>
      <c r="KC155" t="s">
        <v>796</v>
      </c>
      <c r="KD155" t="s">
        <v>796</v>
      </c>
      <c r="KE155" t="s">
        <v>796</v>
      </c>
      <c r="KF155" t="s">
        <v>796</v>
      </c>
    </row>
    <row r="156" spans="1:292" x14ac:dyDescent="0.2">
      <c r="A156" t="s">
        <v>488</v>
      </c>
      <c r="B156" t="s">
        <v>61</v>
      </c>
      <c r="C156" t="s">
        <v>4</v>
      </c>
      <c r="D156" t="s">
        <v>8</v>
      </c>
      <c r="E156" s="30">
        <v>34</v>
      </c>
      <c r="F156" t="s">
        <v>20</v>
      </c>
      <c r="G156" t="s">
        <v>10</v>
      </c>
      <c r="H156" t="s">
        <v>56</v>
      </c>
      <c r="I156" t="s">
        <v>36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5</v>
      </c>
      <c r="R156" t="s">
        <v>4</v>
      </c>
      <c r="S156" t="s">
        <v>4</v>
      </c>
      <c r="T156" t="s">
        <v>3</v>
      </c>
      <c r="U156" t="s">
        <v>4</v>
      </c>
      <c r="V156" t="s">
        <v>4</v>
      </c>
      <c r="W156" t="s">
        <v>17</v>
      </c>
      <c r="X156" t="s">
        <v>2</v>
      </c>
      <c r="Y156" t="s">
        <v>4</v>
      </c>
      <c r="Z156" t="s">
        <v>18</v>
      </c>
      <c r="AA156" t="s">
        <v>4</v>
      </c>
      <c r="AB156" t="s">
        <v>4</v>
      </c>
      <c r="AC156" t="s">
        <v>4</v>
      </c>
      <c r="AD156" t="s">
        <v>4</v>
      </c>
      <c r="AE156" t="s">
        <v>4</v>
      </c>
      <c r="AF156" t="s">
        <v>4</v>
      </c>
      <c r="AG156" t="s">
        <v>4</v>
      </c>
      <c r="AH156" t="s">
        <v>5</v>
      </c>
      <c r="AI156" t="s">
        <v>4</v>
      </c>
      <c r="AJ156" t="s">
        <v>4</v>
      </c>
      <c r="AK156" t="s">
        <v>4</v>
      </c>
      <c r="AL156" t="s">
        <v>4</v>
      </c>
      <c r="AM156" t="s">
        <v>4</v>
      </c>
      <c r="AN156" t="s">
        <v>4</v>
      </c>
      <c r="AO156" t="s">
        <v>4</v>
      </c>
      <c r="AP156" t="s">
        <v>4</v>
      </c>
      <c r="AQ156" t="s">
        <v>4</v>
      </c>
      <c r="AR156" t="s">
        <v>4</v>
      </c>
      <c r="AS156" t="s">
        <v>2</v>
      </c>
      <c r="AT156" t="s">
        <v>2</v>
      </c>
      <c r="AU156" t="s">
        <v>2</v>
      </c>
      <c r="AV156" t="s">
        <v>2</v>
      </c>
      <c r="AW156" t="s">
        <v>2</v>
      </c>
      <c r="AX156" t="s">
        <v>2</v>
      </c>
      <c r="AY156" t="s">
        <v>2</v>
      </c>
      <c r="AZ156" t="s">
        <v>2</v>
      </c>
      <c r="BA156" t="s">
        <v>2</v>
      </c>
      <c r="BB156" t="s">
        <v>2</v>
      </c>
      <c r="BC156" t="s">
        <v>2</v>
      </c>
      <c r="BD156" t="s">
        <v>2</v>
      </c>
      <c r="BE156" t="s">
        <v>2</v>
      </c>
      <c r="BF156" t="s">
        <v>2</v>
      </c>
      <c r="BG156" t="s">
        <v>2</v>
      </c>
      <c r="BH156" t="s">
        <v>2</v>
      </c>
      <c r="BI156" t="s">
        <v>2</v>
      </c>
      <c r="BJ156" t="s">
        <v>2</v>
      </c>
      <c r="BK156" t="s">
        <v>2</v>
      </c>
      <c r="BL156" t="s">
        <v>2</v>
      </c>
      <c r="BM156" t="s">
        <v>2</v>
      </c>
      <c r="BN156" t="s">
        <v>2</v>
      </c>
      <c r="BO156" t="s">
        <v>2</v>
      </c>
      <c r="BP156" t="s">
        <v>2</v>
      </c>
      <c r="BQ156" t="s">
        <v>5</v>
      </c>
      <c r="BR156" t="s">
        <v>4</v>
      </c>
      <c r="BS156" t="s">
        <v>41</v>
      </c>
      <c r="BT156" t="s">
        <v>41</v>
      </c>
      <c r="BU156" t="s">
        <v>41</v>
      </c>
      <c r="BV156" t="s">
        <v>41</v>
      </c>
      <c r="BW156" t="s">
        <v>41</v>
      </c>
      <c r="BX156" t="s">
        <v>41</v>
      </c>
      <c r="BY156" t="s">
        <v>41</v>
      </c>
      <c r="BZ156" t="s">
        <v>41</v>
      </c>
      <c r="CA156" t="s">
        <v>41</v>
      </c>
      <c r="CB156" t="s">
        <v>2</v>
      </c>
      <c r="CC156" t="s">
        <v>2</v>
      </c>
      <c r="CD156" t="s">
        <v>2</v>
      </c>
      <c r="CE156" t="s">
        <v>2</v>
      </c>
      <c r="CF156" t="s">
        <v>2</v>
      </c>
      <c r="CG156" t="s">
        <v>2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796</v>
      </c>
      <c r="CV156" t="s">
        <v>796</v>
      </c>
      <c r="CW156" t="s">
        <v>796</v>
      </c>
      <c r="CX156" t="s">
        <v>796</v>
      </c>
      <c r="CY156" t="s">
        <v>796</v>
      </c>
      <c r="CZ156" t="s">
        <v>796</v>
      </c>
      <c r="DA156" t="s">
        <v>796</v>
      </c>
      <c r="DB156" t="s">
        <v>796</v>
      </c>
      <c r="DC156" t="s">
        <v>796</v>
      </c>
      <c r="DD156" t="s">
        <v>796</v>
      </c>
      <c r="DE156" t="s">
        <v>796</v>
      </c>
      <c r="DF156" t="s">
        <v>796</v>
      </c>
      <c r="DG156" t="s">
        <v>796</v>
      </c>
      <c r="DH156" t="s">
        <v>796</v>
      </c>
      <c r="DI156" t="s">
        <v>796</v>
      </c>
      <c r="DJ156" t="s">
        <v>796</v>
      </c>
      <c r="DK156" t="s">
        <v>796</v>
      </c>
      <c r="DL156" t="s">
        <v>796</v>
      </c>
      <c r="DM156" t="s">
        <v>796</v>
      </c>
      <c r="DN156" t="s">
        <v>796</v>
      </c>
      <c r="DO156" t="s">
        <v>796</v>
      </c>
      <c r="DP156" t="s">
        <v>796</v>
      </c>
      <c r="DQ156" t="s">
        <v>796</v>
      </c>
      <c r="DR156" t="s">
        <v>796</v>
      </c>
      <c r="DS156" t="s">
        <v>796</v>
      </c>
      <c r="DT156" t="s">
        <v>796</v>
      </c>
      <c r="DU156" t="s">
        <v>796</v>
      </c>
      <c r="DV156" t="s">
        <v>796</v>
      </c>
      <c r="DW156" t="s">
        <v>796</v>
      </c>
      <c r="DX156" t="s">
        <v>796</v>
      </c>
      <c r="DY156" t="s">
        <v>796</v>
      </c>
      <c r="DZ156" t="s">
        <v>796</v>
      </c>
      <c r="EA156" t="s">
        <v>796</v>
      </c>
      <c r="EB156" t="s">
        <v>796</v>
      </c>
      <c r="EC156" t="s">
        <v>796</v>
      </c>
      <c r="ED156" t="s">
        <v>796</v>
      </c>
      <c r="EE156" t="s">
        <v>796</v>
      </c>
      <c r="EF156" t="s">
        <v>796</v>
      </c>
      <c r="EG156" t="s">
        <v>796</v>
      </c>
      <c r="EH156" t="s">
        <v>796</v>
      </c>
      <c r="EI156" t="s">
        <v>796</v>
      </c>
      <c r="EJ156" t="s">
        <v>796</v>
      </c>
      <c r="EK156" t="s">
        <v>796</v>
      </c>
      <c r="EL156" t="s">
        <v>796</v>
      </c>
      <c r="EM156" t="s">
        <v>796</v>
      </c>
      <c r="EN156" t="s">
        <v>796</v>
      </c>
      <c r="EO156" t="s">
        <v>796</v>
      </c>
      <c r="EP156" t="s">
        <v>796</v>
      </c>
      <c r="EQ156" t="s">
        <v>796</v>
      </c>
      <c r="ER156" t="s">
        <v>796</v>
      </c>
      <c r="ES156" t="s">
        <v>796</v>
      </c>
      <c r="ET156" t="s">
        <v>796</v>
      </c>
      <c r="EU156" t="s">
        <v>796</v>
      </c>
      <c r="EV156" t="s">
        <v>796</v>
      </c>
      <c r="EW156" t="s">
        <v>796</v>
      </c>
      <c r="EX156" t="s">
        <v>796</v>
      </c>
      <c r="EY156" t="s">
        <v>796</v>
      </c>
      <c r="EZ156" t="s">
        <v>796</v>
      </c>
      <c r="FA156" t="s">
        <v>796</v>
      </c>
      <c r="FB156" t="s">
        <v>796</v>
      </c>
      <c r="FC156" t="s">
        <v>796</v>
      </c>
      <c r="FD156" t="s">
        <v>796</v>
      </c>
      <c r="FE156" t="s">
        <v>796</v>
      </c>
      <c r="FF156" t="s">
        <v>4</v>
      </c>
      <c r="FG156" t="s">
        <v>4</v>
      </c>
      <c r="FH156" t="s">
        <v>41</v>
      </c>
      <c r="FI156" t="s">
        <v>41</v>
      </c>
      <c r="FJ156" t="s">
        <v>41</v>
      </c>
      <c r="FK156" t="s">
        <v>41</v>
      </c>
      <c r="FL156" t="s">
        <v>41</v>
      </c>
      <c r="FM156" t="s">
        <v>41</v>
      </c>
      <c r="FN156" t="s">
        <v>41</v>
      </c>
      <c r="FO156" t="s">
        <v>41</v>
      </c>
      <c r="FP156" t="s">
        <v>41</v>
      </c>
      <c r="FQ156" t="s">
        <v>796</v>
      </c>
      <c r="FR156" t="s">
        <v>796</v>
      </c>
      <c r="FS156" t="s">
        <v>796</v>
      </c>
      <c r="FT156" t="s">
        <v>796</v>
      </c>
      <c r="FU156" t="s">
        <v>796</v>
      </c>
      <c r="FV156" t="s">
        <v>796</v>
      </c>
      <c r="FW156" t="s">
        <v>796</v>
      </c>
      <c r="FX156" t="s">
        <v>796</v>
      </c>
      <c r="FY156" t="s">
        <v>796</v>
      </c>
      <c r="FZ156" t="s">
        <v>796</v>
      </c>
      <c r="GA156" t="s">
        <v>796</v>
      </c>
      <c r="GB156" t="s">
        <v>796</v>
      </c>
      <c r="GC156" t="s">
        <v>796</v>
      </c>
      <c r="GD156" t="s">
        <v>796</v>
      </c>
      <c r="GE156" t="s">
        <v>796</v>
      </c>
      <c r="GF156" t="s">
        <v>796</v>
      </c>
      <c r="GG156" t="s">
        <v>796</v>
      </c>
      <c r="GH156" t="s">
        <v>796</v>
      </c>
      <c r="GI156" t="s">
        <v>796</v>
      </c>
      <c r="GJ156" t="s">
        <v>796</v>
      </c>
      <c r="GK156" t="s">
        <v>796</v>
      </c>
      <c r="GL156" t="s">
        <v>796</v>
      </c>
      <c r="GM156" t="s">
        <v>796</v>
      </c>
      <c r="GN156" t="s">
        <v>796</v>
      </c>
      <c r="GO156" t="s">
        <v>796</v>
      </c>
      <c r="GP156" t="s">
        <v>796</v>
      </c>
      <c r="GQ156" t="s">
        <v>796</v>
      </c>
      <c r="GR156" t="s">
        <v>796</v>
      </c>
      <c r="GS156" t="s">
        <v>796</v>
      </c>
      <c r="GT156" t="s">
        <v>796</v>
      </c>
      <c r="GU156" t="s">
        <v>796</v>
      </c>
      <c r="GV156" t="s">
        <v>796</v>
      </c>
      <c r="GW156" t="s">
        <v>796</v>
      </c>
      <c r="GX156" t="s">
        <v>796</v>
      </c>
      <c r="GY156" t="s">
        <v>796</v>
      </c>
      <c r="GZ156" t="s">
        <v>796</v>
      </c>
      <c r="HA156" t="s">
        <v>796</v>
      </c>
      <c r="HB156" t="s">
        <v>796</v>
      </c>
      <c r="HC156" t="s">
        <v>796</v>
      </c>
      <c r="HD156" t="s">
        <v>796</v>
      </c>
      <c r="HE156" t="s">
        <v>796</v>
      </c>
      <c r="HF156" t="s">
        <v>796</v>
      </c>
      <c r="HG156" t="s">
        <v>796</v>
      </c>
      <c r="HH156" t="s">
        <v>796</v>
      </c>
      <c r="HI156" t="s">
        <v>796</v>
      </c>
      <c r="HJ156" t="s">
        <v>796</v>
      </c>
      <c r="HK156" t="s">
        <v>796</v>
      </c>
      <c r="HL156" t="s">
        <v>796</v>
      </c>
      <c r="HM156" t="s">
        <v>796</v>
      </c>
      <c r="HN156" t="s">
        <v>796</v>
      </c>
      <c r="HO156" t="s">
        <v>796</v>
      </c>
      <c r="HP156" t="s">
        <v>796</v>
      </c>
      <c r="HQ156" t="s">
        <v>796</v>
      </c>
      <c r="HR156" t="s">
        <v>796</v>
      </c>
      <c r="HS156" t="s">
        <v>796</v>
      </c>
      <c r="HT156" t="s">
        <v>796</v>
      </c>
      <c r="HU156" t="s">
        <v>796</v>
      </c>
      <c r="HV156" t="s">
        <v>796</v>
      </c>
      <c r="HW156" t="s">
        <v>796</v>
      </c>
      <c r="HX156" t="s">
        <v>796</v>
      </c>
      <c r="HY156" t="s">
        <v>796</v>
      </c>
      <c r="HZ156" t="s">
        <v>796</v>
      </c>
      <c r="IA156" t="s">
        <v>796</v>
      </c>
      <c r="IB156" t="s">
        <v>796</v>
      </c>
      <c r="IC156" t="s">
        <v>796</v>
      </c>
      <c r="ID156" t="s">
        <v>796</v>
      </c>
      <c r="IE156" t="s">
        <v>796</v>
      </c>
      <c r="IF156" t="s">
        <v>796</v>
      </c>
      <c r="IG156" t="s">
        <v>796</v>
      </c>
      <c r="IH156" t="s">
        <v>796</v>
      </c>
      <c r="II156" t="s">
        <v>796</v>
      </c>
      <c r="IJ156" t="s">
        <v>796</v>
      </c>
      <c r="IK156" t="s">
        <v>796</v>
      </c>
      <c r="IL156" t="s">
        <v>796</v>
      </c>
      <c r="IM156" t="s">
        <v>796</v>
      </c>
      <c r="IN156" t="s">
        <v>796</v>
      </c>
      <c r="IO156" t="s">
        <v>796</v>
      </c>
      <c r="IP156" t="s">
        <v>796</v>
      </c>
      <c r="IQ156" t="s">
        <v>796</v>
      </c>
      <c r="IR156" t="s">
        <v>796</v>
      </c>
      <c r="IS156" t="s">
        <v>796</v>
      </c>
      <c r="IT156" t="s">
        <v>796</v>
      </c>
      <c r="IU156" t="s">
        <v>796</v>
      </c>
      <c r="IV156" t="s">
        <v>796</v>
      </c>
      <c r="IW156" t="s">
        <v>796</v>
      </c>
      <c r="IX156" t="s">
        <v>796</v>
      </c>
      <c r="IY156" t="s">
        <v>796</v>
      </c>
      <c r="IZ156" t="s">
        <v>796</v>
      </c>
      <c r="JA156" t="s">
        <v>796</v>
      </c>
      <c r="JB156" t="s">
        <v>796</v>
      </c>
      <c r="JC156" t="s">
        <v>796</v>
      </c>
      <c r="JD156" t="s">
        <v>796</v>
      </c>
      <c r="JE156" t="s">
        <v>796</v>
      </c>
      <c r="JF156" t="s">
        <v>796</v>
      </c>
      <c r="JG156" t="s">
        <v>796</v>
      </c>
      <c r="JH156" t="s">
        <v>796</v>
      </c>
      <c r="JI156" t="s">
        <v>796</v>
      </c>
      <c r="JJ156" t="s">
        <v>796</v>
      </c>
      <c r="JK156" t="s">
        <v>796</v>
      </c>
      <c r="JL156" t="s">
        <v>796</v>
      </c>
      <c r="JM156" t="s">
        <v>796</v>
      </c>
      <c r="JN156" t="s">
        <v>796</v>
      </c>
      <c r="JO156" t="s">
        <v>796</v>
      </c>
      <c r="JP156" t="s">
        <v>796</v>
      </c>
      <c r="JQ156" t="s">
        <v>796</v>
      </c>
      <c r="JR156" t="s">
        <v>796</v>
      </c>
      <c r="JS156" t="s">
        <v>796</v>
      </c>
      <c r="JT156" t="s">
        <v>796</v>
      </c>
      <c r="JU156" t="s">
        <v>796</v>
      </c>
      <c r="JV156" t="s">
        <v>796</v>
      </c>
      <c r="JW156" t="s">
        <v>796</v>
      </c>
      <c r="JX156" t="s">
        <v>796</v>
      </c>
      <c r="JY156" t="s">
        <v>796</v>
      </c>
      <c r="JZ156" t="s">
        <v>796</v>
      </c>
      <c r="KA156" t="s">
        <v>796</v>
      </c>
      <c r="KB156" t="s">
        <v>796</v>
      </c>
      <c r="KC156" t="s">
        <v>796</v>
      </c>
      <c r="KD156" t="s">
        <v>796</v>
      </c>
      <c r="KE156" t="s">
        <v>796</v>
      </c>
      <c r="KF156" t="s">
        <v>796</v>
      </c>
    </row>
    <row r="157" spans="1:292" x14ac:dyDescent="0.2">
      <c r="A157" t="s">
        <v>489</v>
      </c>
      <c r="B157" t="s">
        <v>61</v>
      </c>
      <c r="C157" t="s">
        <v>4</v>
      </c>
      <c r="D157" t="s">
        <v>8</v>
      </c>
      <c r="E157" s="30">
        <v>22</v>
      </c>
      <c r="F157" t="s">
        <v>20</v>
      </c>
      <c r="G157" t="s">
        <v>10</v>
      </c>
      <c r="H157" t="s">
        <v>56</v>
      </c>
      <c r="I157" t="s">
        <v>148</v>
      </c>
      <c r="J157" t="s">
        <v>4</v>
      </c>
      <c r="K157" t="s">
        <v>4</v>
      </c>
      <c r="L157" t="s">
        <v>5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3</v>
      </c>
      <c r="U157" t="s">
        <v>4</v>
      </c>
      <c r="V157" t="s">
        <v>4</v>
      </c>
      <c r="W157" t="s">
        <v>17</v>
      </c>
      <c r="X157" t="s">
        <v>2</v>
      </c>
      <c r="Y157" t="s">
        <v>5</v>
      </c>
      <c r="Z157" t="s">
        <v>6</v>
      </c>
      <c r="AA157" t="s">
        <v>4</v>
      </c>
      <c r="AB157" t="s">
        <v>4</v>
      </c>
      <c r="AC157" t="s">
        <v>4</v>
      </c>
      <c r="AD157" t="s">
        <v>4</v>
      </c>
      <c r="AE157" t="s">
        <v>4</v>
      </c>
      <c r="AF157" t="s">
        <v>4</v>
      </c>
      <c r="AG157" t="s">
        <v>4</v>
      </c>
      <c r="AH157" t="s">
        <v>5</v>
      </c>
      <c r="AI157" t="s">
        <v>4</v>
      </c>
      <c r="AJ157" t="s">
        <v>4</v>
      </c>
      <c r="AK157" t="s">
        <v>4</v>
      </c>
      <c r="AL157" t="s">
        <v>4</v>
      </c>
      <c r="AM157" t="s">
        <v>4</v>
      </c>
      <c r="AN157" t="s">
        <v>4</v>
      </c>
      <c r="AO157" t="s">
        <v>4</v>
      </c>
      <c r="AP157" t="s">
        <v>4</v>
      </c>
      <c r="AQ157" t="s">
        <v>4</v>
      </c>
      <c r="AR157" t="s">
        <v>4</v>
      </c>
      <c r="AS157" t="s">
        <v>2</v>
      </c>
      <c r="AT157" t="s">
        <v>2</v>
      </c>
      <c r="AU157" t="s">
        <v>2</v>
      </c>
      <c r="AV157" t="s">
        <v>2</v>
      </c>
      <c r="AW157" t="s">
        <v>2</v>
      </c>
      <c r="AX157" t="s">
        <v>2</v>
      </c>
      <c r="AY157" t="s">
        <v>2</v>
      </c>
      <c r="AZ157" t="s">
        <v>2</v>
      </c>
      <c r="BA157" t="s">
        <v>2</v>
      </c>
      <c r="BB157" t="s">
        <v>2</v>
      </c>
      <c r="BC157" t="s">
        <v>2</v>
      </c>
      <c r="BD157" t="s">
        <v>2</v>
      </c>
      <c r="BE157" t="s">
        <v>2</v>
      </c>
      <c r="BF157" t="s">
        <v>2</v>
      </c>
      <c r="BG157" t="s">
        <v>2</v>
      </c>
      <c r="BH157" t="s">
        <v>2</v>
      </c>
      <c r="BI157" t="s">
        <v>2</v>
      </c>
      <c r="BJ157" t="s">
        <v>2</v>
      </c>
      <c r="BK157" t="s">
        <v>2</v>
      </c>
      <c r="BL157" t="s">
        <v>2</v>
      </c>
      <c r="BM157" t="s">
        <v>2</v>
      </c>
      <c r="BN157" t="s">
        <v>2</v>
      </c>
      <c r="BO157" t="s">
        <v>2</v>
      </c>
      <c r="BP157" t="s">
        <v>2</v>
      </c>
      <c r="BQ157" t="s">
        <v>2</v>
      </c>
      <c r="BR157" t="s">
        <v>2</v>
      </c>
      <c r="BS157" t="s">
        <v>2</v>
      </c>
      <c r="BT157" t="s">
        <v>2</v>
      </c>
      <c r="BU157" t="s">
        <v>2</v>
      </c>
      <c r="BV157" t="s">
        <v>2</v>
      </c>
      <c r="BW157" t="s">
        <v>2</v>
      </c>
      <c r="BX157" t="s">
        <v>2</v>
      </c>
      <c r="BY157" t="s">
        <v>2</v>
      </c>
      <c r="BZ157" t="s">
        <v>2</v>
      </c>
      <c r="CA157" t="s">
        <v>2</v>
      </c>
      <c r="CB157" t="s">
        <v>5</v>
      </c>
      <c r="CC157" t="s">
        <v>4</v>
      </c>
      <c r="CD157" t="s">
        <v>4</v>
      </c>
      <c r="CE157" t="s">
        <v>4</v>
      </c>
      <c r="CF157" t="s">
        <v>4</v>
      </c>
      <c r="CG157" t="s">
        <v>4</v>
      </c>
      <c r="CH157" t="s">
        <v>4</v>
      </c>
      <c r="CI157" t="s">
        <v>4</v>
      </c>
      <c r="CJ157" t="s">
        <v>4</v>
      </c>
      <c r="CK157" t="s">
        <v>5</v>
      </c>
      <c r="CL157" t="s">
        <v>4</v>
      </c>
      <c r="CM157" t="s">
        <v>4</v>
      </c>
      <c r="CN157" t="s">
        <v>4</v>
      </c>
      <c r="CO157" t="s">
        <v>4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61</v>
      </c>
      <c r="CV157" t="s">
        <v>4</v>
      </c>
      <c r="CW157" s="30">
        <v>28</v>
      </c>
      <c r="CX157" t="s">
        <v>20</v>
      </c>
      <c r="CY157" t="s">
        <v>4</v>
      </c>
      <c r="CZ157" t="s">
        <v>4</v>
      </c>
      <c r="DA157" t="s">
        <v>5</v>
      </c>
      <c r="DB157" t="s">
        <v>4</v>
      </c>
      <c r="DC157" t="s">
        <v>4</v>
      </c>
      <c r="DD157" t="s">
        <v>4</v>
      </c>
      <c r="DE157" t="s">
        <v>5</v>
      </c>
      <c r="DF157" t="s">
        <v>4</v>
      </c>
      <c r="DG157" t="s">
        <v>4</v>
      </c>
      <c r="DH157" t="s">
        <v>4</v>
      </c>
      <c r="DI157" t="s">
        <v>3</v>
      </c>
      <c r="DJ157" t="s">
        <v>4</v>
      </c>
      <c r="DK157" t="s">
        <v>4</v>
      </c>
      <c r="DL157" t="s">
        <v>17</v>
      </c>
      <c r="DM157" t="s">
        <v>2</v>
      </c>
      <c r="DN157" t="s">
        <v>5</v>
      </c>
      <c r="DO157" t="s">
        <v>523</v>
      </c>
      <c r="DP157" t="s">
        <v>4</v>
      </c>
      <c r="DQ157" t="s">
        <v>4</v>
      </c>
      <c r="DR157" t="s">
        <v>4</v>
      </c>
      <c r="DS157" t="s">
        <v>4</v>
      </c>
      <c r="DT157" t="s">
        <v>5</v>
      </c>
      <c r="DU157" t="s">
        <v>4</v>
      </c>
      <c r="DV157" t="s">
        <v>5</v>
      </c>
      <c r="DW157" t="s">
        <v>5</v>
      </c>
      <c r="DX157" t="s">
        <v>4</v>
      </c>
      <c r="DY157" t="s">
        <v>4</v>
      </c>
      <c r="DZ157" t="s">
        <v>4</v>
      </c>
      <c r="EA157" t="s">
        <v>4</v>
      </c>
      <c r="EB157" t="s">
        <v>4</v>
      </c>
      <c r="EC157" t="s">
        <v>4</v>
      </c>
      <c r="ED157" t="s">
        <v>4</v>
      </c>
      <c r="EE157" t="s">
        <v>4</v>
      </c>
      <c r="EF157" t="s">
        <v>4</v>
      </c>
      <c r="EG157" t="s">
        <v>4</v>
      </c>
      <c r="EH157" t="s">
        <v>2</v>
      </c>
      <c r="EI157" t="s">
        <v>2</v>
      </c>
      <c r="EJ157" t="s">
        <v>2</v>
      </c>
      <c r="EK157" t="s">
        <v>2</v>
      </c>
      <c r="EL157" t="s">
        <v>2</v>
      </c>
      <c r="EM157" t="s">
        <v>2</v>
      </c>
      <c r="EN157" t="s">
        <v>2</v>
      </c>
      <c r="EO157" t="s">
        <v>2</v>
      </c>
      <c r="EP157" t="s">
        <v>2</v>
      </c>
      <c r="EQ157" t="s">
        <v>2</v>
      </c>
      <c r="ER157" t="s">
        <v>2</v>
      </c>
      <c r="ES157" t="s">
        <v>2</v>
      </c>
      <c r="ET157" t="s">
        <v>2</v>
      </c>
      <c r="EU157" t="s">
        <v>2</v>
      </c>
      <c r="EV157" t="s">
        <v>2</v>
      </c>
      <c r="EW157" t="s">
        <v>2</v>
      </c>
      <c r="EX157" t="s">
        <v>2</v>
      </c>
      <c r="EY157" t="s">
        <v>2</v>
      </c>
      <c r="EZ157" t="s">
        <v>5</v>
      </c>
      <c r="FA157" t="s">
        <v>5</v>
      </c>
      <c r="FB157" t="s">
        <v>4</v>
      </c>
      <c r="FC157" t="s">
        <v>4</v>
      </c>
      <c r="FD157" t="s">
        <v>4</v>
      </c>
      <c r="FE157" t="s">
        <v>2</v>
      </c>
      <c r="FF157" t="s">
        <v>2</v>
      </c>
      <c r="FG157" t="s">
        <v>2</v>
      </c>
      <c r="FH157" t="s">
        <v>2</v>
      </c>
      <c r="FI157" t="s">
        <v>2</v>
      </c>
      <c r="FJ157" t="s">
        <v>2</v>
      </c>
      <c r="FK157" t="s">
        <v>2</v>
      </c>
      <c r="FL157" t="s">
        <v>2</v>
      </c>
      <c r="FM157" t="s">
        <v>2</v>
      </c>
      <c r="FN157" t="s">
        <v>2</v>
      </c>
      <c r="FO157" t="s">
        <v>2</v>
      </c>
      <c r="FP157" t="s">
        <v>2</v>
      </c>
      <c r="FQ157" t="s">
        <v>4</v>
      </c>
      <c r="FR157" t="s">
        <v>4</v>
      </c>
      <c r="FS157" t="s">
        <v>4</v>
      </c>
      <c r="FT157" t="s">
        <v>4</v>
      </c>
      <c r="FU157" t="s">
        <v>4</v>
      </c>
      <c r="FV157" t="s">
        <v>4</v>
      </c>
      <c r="FW157" t="s">
        <v>4</v>
      </c>
      <c r="FX157" t="s">
        <v>4</v>
      </c>
      <c r="FY157" t="s">
        <v>4</v>
      </c>
      <c r="FZ157" t="s">
        <v>4</v>
      </c>
      <c r="GA157" t="s">
        <v>4</v>
      </c>
      <c r="GB157" t="s">
        <v>4</v>
      </c>
      <c r="GC157" t="s">
        <v>4</v>
      </c>
      <c r="GD157" t="s">
        <v>4</v>
      </c>
      <c r="GE157" t="s">
        <v>2</v>
      </c>
      <c r="GF157" t="s">
        <v>2</v>
      </c>
      <c r="GG157" t="s">
        <v>2</v>
      </c>
      <c r="GH157" t="s">
        <v>2</v>
      </c>
      <c r="GI157" t="s">
        <v>2</v>
      </c>
      <c r="GJ157" t="s">
        <v>2</v>
      </c>
      <c r="GK157" t="s">
        <v>2</v>
      </c>
      <c r="GL157" t="s">
        <v>2</v>
      </c>
      <c r="GM157" t="s">
        <v>2</v>
      </c>
      <c r="GN157" t="s">
        <v>796</v>
      </c>
      <c r="GO157" t="s">
        <v>796</v>
      </c>
      <c r="GP157" t="s">
        <v>796</v>
      </c>
      <c r="GQ157" t="s">
        <v>796</v>
      </c>
      <c r="GR157" t="s">
        <v>796</v>
      </c>
      <c r="GS157" t="s">
        <v>796</v>
      </c>
      <c r="GT157" t="s">
        <v>796</v>
      </c>
      <c r="GU157" t="s">
        <v>796</v>
      </c>
      <c r="GV157" t="s">
        <v>796</v>
      </c>
      <c r="GW157" t="s">
        <v>796</v>
      </c>
      <c r="GX157" t="s">
        <v>796</v>
      </c>
      <c r="GY157" t="s">
        <v>796</v>
      </c>
      <c r="GZ157" t="s">
        <v>796</v>
      </c>
      <c r="HA157" t="s">
        <v>796</v>
      </c>
      <c r="HB157" t="s">
        <v>796</v>
      </c>
      <c r="HC157" t="s">
        <v>796</v>
      </c>
      <c r="HD157" t="s">
        <v>796</v>
      </c>
      <c r="HE157" t="s">
        <v>796</v>
      </c>
      <c r="HF157" t="s">
        <v>796</v>
      </c>
      <c r="HG157" t="s">
        <v>796</v>
      </c>
      <c r="HH157" t="s">
        <v>796</v>
      </c>
      <c r="HI157" t="s">
        <v>796</v>
      </c>
      <c r="HJ157" t="s">
        <v>796</v>
      </c>
      <c r="HK157" t="s">
        <v>796</v>
      </c>
      <c r="HL157" t="s">
        <v>796</v>
      </c>
      <c r="HM157" t="s">
        <v>796</v>
      </c>
      <c r="HN157" t="s">
        <v>796</v>
      </c>
      <c r="HO157" t="s">
        <v>796</v>
      </c>
      <c r="HP157" t="s">
        <v>796</v>
      </c>
      <c r="HQ157" t="s">
        <v>796</v>
      </c>
      <c r="HR157" t="s">
        <v>796</v>
      </c>
      <c r="HS157" t="s">
        <v>796</v>
      </c>
      <c r="HT157" t="s">
        <v>796</v>
      </c>
      <c r="HU157" t="s">
        <v>796</v>
      </c>
      <c r="HV157" t="s">
        <v>796</v>
      </c>
      <c r="HW157" t="s">
        <v>796</v>
      </c>
      <c r="HX157" t="s">
        <v>796</v>
      </c>
      <c r="HY157" t="s">
        <v>796</v>
      </c>
      <c r="HZ157" t="s">
        <v>796</v>
      </c>
      <c r="IA157" t="s">
        <v>796</v>
      </c>
      <c r="IB157" t="s">
        <v>796</v>
      </c>
      <c r="IC157" t="s">
        <v>796</v>
      </c>
      <c r="ID157" t="s">
        <v>796</v>
      </c>
      <c r="IE157" t="s">
        <v>796</v>
      </c>
      <c r="IF157" t="s">
        <v>796</v>
      </c>
      <c r="IG157" t="s">
        <v>796</v>
      </c>
      <c r="IH157" t="s">
        <v>796</v>
      </c>
      <c r="II157" t="s">
        <v>796</v>
      </c>
      <c r="IJ157" t="s">
        <v>796</v>
      </c>
      <c r="IK157" t="s">
        <v>796</v>
      </c>
      <c r="IL157" t="s">
        <v>796</v>
      </c>
      <c r="IM157" t="s">
        <v>796</v>
      </c>
      <c r="IN157" t="s">
        <v>796</v>
      </c>
      <c r="IO157" t="s">
        <v>796</v>
      </c>
      <c r="IP157" t="s">
        <v>796</v>
      </c>
      <c r="IQ157" t="s">
        <v>796</v>
      </c>
      <c r="IR157" t="s">
        <v>796</v>
      </c>
      <c r="IS157" t="s">
        <v>796</v>
      </c>
      <c r="IT157" t="s">
        <v>796</v>
      </c>
      <c r="IU157" t="s">
        <v>796</v>
      </c>
      <c r="IV157" t="s">
        <v>796</v>
      </c>
      <c r="IW157" t="s">
        <v>796</v>
      </c>
      <c r="IX157" t="s">
        <v>796</v>
      </c>
      <c r="IY157" t="s">
        <v>796</v>
      </c>
      <c r="IZ157" t="s">
        <v>796</v>
      </c>
      <c r="JA157" t="s">
        <v>796</v>
      </c>
      <c r="JB157" t="s">
        <v>796</v>
      </c>
      <c r="JC157" t="s">
        <v>796</v>
      </c>
      <c r="JD157" t="s">
        <v>796</v>
      </c>
      <c r="JE157" t="s">
        <v>796</v>
      </c>
      <c r="JF157" t="s">
        <v>796</v>
      </c>
      <c r="JG157" t="s">
        <v>796</v>
      </c>
      <c r="JH157" t="s">
        <v>796</v>
      </c>
      <c r="JI157" t="s">
        <v>796</v>
      </c>
      <c r="JJ157" t="s">
        <v>796</v>
      </c>
      <c r="JK157" t="s">
        <v>796</v>
      </c>
      <c r="JL157" t="s">
        <v>796</v>
      </c>
      <c r="JM157" t="s">
        <v>796</v>
      </c>
      <c r="JN157" t="s">
        <v>796</v>
      </c>
      <c r="JO157" t="s">
        <v>796</v>
      </c>
      <c r="JP157" t="s">
        <v>796</v>
      </c>
      <c r="JQ157" t="s">
        <v>796</v>
      </c>
      <c r="JR157" t="s">
        <v>796</v>
      </c>
      <c r="JS157" t="s">
        <v>796</v>
      </c>
      <c r="JT157" t="s">
        <v>796</v>
      </c>
      <c r="JU157" t="s">
        <v>796</v>
      </c>
      <c r="JV157" t="s">
        <v>796</v>
      </c>
      <c r="JW157" t="s">
        <v>796</v>
      </c>
      <c r="JX157" t="s">
        <v>796</v>
      </c>
      <c r="JY157" t="s">
        <v>796</v>
      </c>
      <c r="JZ157" t="s">
        <v>796</v>
      </c>
      <c r="KA157" t="s">
        <v>796</v>
      </c>
      <c r="KB157" t="s">
        <v>796</v>
      </c>
      <c r="KC157" t="s">
        <v>796</v>
      </c>
      <c r="KD157" t="s">
        <v>796</v>
      </c>
      <c r="KE157" t="s">
        <v>796</v>
      </c>
      <c r="KF157" t="s">
        <v>796</v>
      </c>
    </row>
    <row r="158" spans="1:292" x14ac:dyDescent="0.2">
      <c r="A158" t="s">
        <v>490</v>
      </c>
      <c r="B158" t="s">
        <v>61</v>
      </c>
      <c r="C158" t="s">
        <v>4</v>
      </c>
      <c r="D158" t="s">
        <v>8</v>
      </c>
      <c r="E158" s="30">
        <v>35</v>
      </c>
      <c r="F158" t="s">
        <v>9</v>
      </c>
      <c r="G158" t="s">
        <v>10</v>
      </c>
      <c r="H158" t="s">
        <v>56</v>
      </c>
      <c r="I158" t="s">
        <v>57</v>
      </c>
      <c r="J158" t="s">
        <v>4</v>
      </c>
      <c r="K158" t="s">
        <v>4</v>
      </c>
      <c r="L158" t="s">
        <v>4</v>
      </c>
      <c r="M158" t="s">
        <v>5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3</v>
      </c>
      <c r="U158" t="s">
        <v>4</v>
      </c>
      <c r="V158" t="s">
        <v>5</v>
      </c>
      <c r="W158" t="s">
        <v>17</v>
      </c>
      <c r="X158" t="s">
        <v>2</v>
      </c>
      <c r="Y158" t="s">
        <v>5</v>
      </c>
      <c r="Z158" t="s">
        <v>6</v>
      </c>
      <c r="AA158" t="s">
        <v>4</v>
      </c>
      <c r="AB158" t="s">
        <v>4</v>
      </c>
      <c r="AC158" t="s">
        <v>4</v>
      </c>
      <c r="AD158" t="s">
        <v>5</v>
      </c>
      <c r="AE158" t="s">
        <v>4</v>
      </c>
      <c r="AF158" t="s">
        <v>4</v>
      </c>
      <c r="AG158" t="s">
        <v>4</v>
      </c>
      <c r="AH158" t="s">
        <v>5</v>
      </c>
      <c r="AI158" t="s">
        <v>4</v>
      </c>
      <c r="AJ158" t="s">
        <v>4</v>
      </c>
      <c r="AK158" t="s">
        <v>4</v>
      </c>
      <c r="AL158" t="s">
        <v>4</v>
      </c>
      <c r="AM158" t="s">
        <v>4</v>
      </c>
      <c r="AN158" t="s">
        <v>4</v>
      </c>
      <c r="AO158" t="s">
        <v>4</v>
      </c>
      <c r="AP158" t="s">
        <v>4</v>
      </c>
      <c r="AQ158" t="s">
        <v>4</v>
      </c>
      <c r="AR158" t="s">
        <v>4</v>
      </c>
      <c r="AS158" t="s">
        <v>58</v>
      </c>
      <c r="AT158" t="s">
        <v>62</v>
      </c>
      <c r="AU158" t="s">
        <v>59</v>
      </c>
      <c r="AV158" t="s">
        <v>2</v>
      </c>
      <c r="AW158" t="s">
        <v>2</v>
      </c>
      <c r="AX158" t="s">
        <v>2</v>
      </c>
      <c r="AY158" t="s">
        <v>2</v>
      </c>
      <c r="AZ158" t="s">
        <v>2</v>
      </c>
      <c r="BA158" t="s">
        <v>2</v>
      </c>
      <c r="BB158" t="s">
        <v>2</v>
      </c>
      <c r="BC158" t="s">
        <v>2</v>
      </c>
      <c r="BD158" t="s">
        <v>2</v>
      </c>
      <c r="BE158" t="s">
        <v>2</v>
      </c>
      <c r="BF158" t="s">
        <v>2</v>
      </c>
      <c r="BG158" t="s">
        <v>2</v>
      </c>
      <c r="BH158" t="s">
        <v>2</v>
      </c>
      <c r="BI158" t="s">
        <v>2</v>
      </c>
      <c r="BJ158" t="s">
        <v>2</v>
      </c>
      <c r="BK158" t="s">
        <v>2</v>
      </c>
      <c r="BL158" t="s">
        <v>2</v>
      </c>
      <c r="BM158" t="s">
        <v>2</v>
      </c>
      <c r="BN158" t="s">
        <v>2</v>
      </c>
      <c r="BO158" t="s">
        <v>2</v>
      </c>
      <c r="BP158" t="s">
        <v>2</v>
      </c>
      <c r="BQ158" t="s">
        <v>2</v>
      </c>
      <c r="BR158" t="s">
        <v>2</v>
      </c>
      <c r="BS158" t="s">
        <v>2</v>
      </c>
      <c r="BT158" t="s">
        <v>2</v>
      </c>
      <c r="BU158" t="s">
        <v>2</v>
      </c>
      <c r="BV158" t="s">
        <v>2</v>
      </c>
      <c r="BW158" t="s">
        <v>2</v>
      </c>
      <c r="BX158" t="s">
        <v>2</v>
      </c>
      <c r="BY158" t="s">
        <v>2</v>
      </c>
      <c r="BZ158" t="s">
        <v>2</v>
      </c>
      <c r="CA158" t="s">
        <v>2</v>
      </c>
      <c r="CB158" t="s">
        <v>2</v>
      </c>
      <c r="CC158" t="s">
        <v>2</v>
      </c>
      <c r="CD158" t="s">
        <v>2</v>
      </c>
      <c r="CE158" t="s">
        <v>2</v>
      </c>
      <c r="CF158" t="s">
        <v>2</v>
      </c>
      <c r="CG158" t="s">
        <v>2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796</v>
      </c>
      <c r="CV158" t="s">
        <v>796</v>
      </c>
      <c r="CW158" t="s">
        <v>796</v>
      </c>
      <c r="CX158" t="s">
        <v>796</v>
      </c>
      <c r="CY158" t="s">
        <v>796</v>
      </c>
      <c r="CZ158" t="s">
        <v>796</v>
      </c>
      <c r="DA158" t="s">
        <v>796</v>
      </c>
      <c r="DB158" t="s">
        <v>796</v>
      </c>
      <c r="DC158" t="s">
        <v>796</v>
      </c>
      <c r="DD158" t="s">
        <v>796</v>
      </c>
      <c r="DE158" t="s">
        <v>796</v>
      </c>
      <c r="DF158" t="s">
        <v>796</v>
      </c>
      <c r="DG158" t="s">
        <v>796</v>
      </c>
      <c r="DH158" t="s">
        <v>796</v>
      </c>
      <c r="DI158" t="s">
        <v>796</v>
      </c>
      <c r="DJ158" t="s">
        <v>796</v>
      </c>
      <c r="DK158" t="s">
        <v>796</v>
      </c>
      <c r="DL158" t="s">
        <v>796</v>
      </c>
      <c r="DM158" t="s">
        <v>796</v>
      </c>
      <c r="DN158" t="s">
        <v>796</v>
      </c>
      <c r="DO158" t="s">
        <v>796</v>
      </c>
      <c r="DP158" t="s">
        <v>796</v>
      </c>
      <c r="DQ158" t="s">
        <v>796</v>
      </c>
      <c r="DR158" t="s">
        <v>796</v>
      </c>
      <c r="DS158" t="s">
        <v>796</v>
      </c>
      <c r="DT158" t="s">
        <v>796</v>
      </c>
      <c r="DU158" t="s">
        <v>796</v>
      </c>
      <c r="DV158" t="s">
        <v>796</v>
      </c>
      <c r="DW158" t="s">
        <v>796</v>
      </c>
      <c r="DX158" t="s">
        <v>796</v>
      </c>
      <c r="DY158" t="s">
        <v>796</v>
      </c>
      <c r="DZ158" t="s">
        <v>796</v>
      </c>
      <c r="EA158" t="s">
        <v>796</v>
      </c>
      <c r="EB158" t="s">
        <v>796</v>
      </c>
      <c r="EC158" t="s">
        <v>796</v>
      </c>
      <c r="ED158" t="s">
        <v>796</v>
      </c>
      <c r="EE158" t="s">
        <v>796</v>
      </c>
      <c r="EF158" t="s">
        <v>796</v>
      </c>
      <c r="EG158" t="s">
        <v>796</v>
      </c>
      <c r="EH158" t="s">
        <v>796</v>
      </c>
      <c r="EI158" t="s">
        <v>796</v>
      </c>
      <c r="EJ158" t="s">
        <v>796</v>
      </c>
      <c r="EK158" t="s">
        <v>796</v>
      </c>
      <c r="EL158" t="s">
        <v>796</v>
      </c>
      <c r="EM158" t="s">
        <v>796</v>
      </c>
      <c r="EN158" t="s">
        <v>796</v>
      </c>
      <c r="EO158" t="s">
        <v>796</v>
      </c>
      <c r="EP158" t="s">
        <v>796</v>
      </c>
      <c r="EQ158" t="s">
        <v>796</v>
      </c>
      <c r="ER158" t="s">
        <v>796</v>
      </c>
      <c r="ES158" t="s">
        <v>796</v>
      </c>
      <c r="ET158" t="s">
        <v>796</v>
      </c>
      <c r="EU158" t="s">
        <v>796</v>
      </c>
      <c r="EV158" t="s">
        <v>796</v>
      </c>
      <c r="EW158" t="s">
        <v>796</v>
      </c>
      <c r="EX158" t="s">
        <v>796</v>
      </c>
      <c r="EY158" t="s">
        <v>796</v>
      </c>
      <c r="EZ158" t="s">
        <v>796</v>
      </c>
      <c r="FA158" t="s">
        <v>796</v>
      </c>
      <c r="FB158" t="s">
        <v>796</v>
      </c>
      <c r="FC158" t="s">
        <v>796</v>
      </c>
      <c r="FD158" t="s">
        <v>796</v>
      </c>
      <c r="FE158" t="s">
        <v>796</v>
      </c>
      <c r="FF158" t="s">
        <v>796</v>
      </c>
      <c r="FG158" t="s">
        <v>796</v>
      </c>
      <c r="FH158" t="s">
        <v>796</v>
      </c>
      <c r="FI158" t="s">
        <v>796</v>
      </c>
      <c r="FJ158" t="s">
        <v>796</v>
      </c>
      <c r="FK158" t="s">
        <v>796</v>
      </c>
      <c r="FL158" t="s">
        <v>796</v>
      </c>
      <c r="FM158" t="s">
        <v>796</v>
      </c>
      <c r="FN158" t="s">
        <v>796</v>
      </c>
      <c r="FO158" t="s">
        <v>796</v>
      </c>
      <c r="FP158" t="s">
        <v>796</v>
      </c>
      <c r="FQ158" t="s">
        <v>796</v>
      </c>
      <c r="FR158" t="s">
        <v>796</v>
      </c>
      <c r="FS158" t="s">
        <v>796</v>
      </c>
      <c r="FT158" t="s">
        <v>796</v>
      </c>
      <c r="FU158" t="s">
        <v>796</v>
      </c>
      <c r="FV158" t="s">
        <v>796</v>
      </c>
      <c r="FW158" t="s">
        <v>796</v>
      </c>
      <c r="FX158" t="s">
        <v>796</v>
      </c>
      <c r="FY158" t="s">
        <v>796</v>
      </c>
      <c r="FZ158" t="s">
        <v>796</v>
      </c>
      <c r="GA158" t="s">
        <v>796</v>
      </c>
      <c r="GB158" t="s">
        <v>796</v>
      </c>
      <c r="GC158" t="s">
        <v>796</v>
      </c>
      <c r="GD158" t="s">
        <v>796</v>
      </c>
      <c r="GE158" t="s">
        <v>796</v>
      </c>
      <c r="GF158" t="s">
        <v>796</v>
      </c>
      <c r="GG158" t="s">
        <v>796</v>
      </c>
      <c r="GH158" t="s">
        <v>796</v>
      </c>
      <c r="GI158" t="s">
        <v>796</v>
      </c>
      <c r="GJ158" t="s">
        <v>796</v>
      </c>
      <c r="GK158" t="s">
        <v>796</v>
      </c>
      <c r="GL158" t="s">
        <v>796</v>
      </c>
      <c r="GM158" t="s">
        <v>796</v>
      </c>
      <c r="GN158" t="s">
        <v>796</v>
      </c>
      <c r="GO158" t="s">
        <v>796</v>
      </c>
      <c r="GP158" t="s">
        <v>796</v>
      </c>
      <c r="GQ158" t="s">
        <v>796</v>
      </c>
      <c r="GR158" t="s">
        <v>796</v>
      </c>
      <c r="GS158" t="s">
        <v>796</v>
      </c>
      <c r="GT158" t="s">
        <v>796</v>
      </c>
      <c r="GU158" t="s">
        <v>796</v>
      </c>
      <c r="GV158" t="s">
        <v>796</v>
      </c>
      <c r="GW158" t="s">
        <v>796</v>
      </c>
      <c r="GX158" t="s">
        <v>796</v>
      </c>
      <c r="GY158" t="s">
        <v>796</v>
      </c>
      <c r="GZ158" t="s">
        <v>796</v>
      </c>
      <c r="HA158" t="s">
        <v>796</v>
      </c>
      <c r="HB158" t="s">
        <v>796</v>
      </c>
      <c r="HC158" t="s">
        <v>796</v>
      </c>
      <c r="HD158" t="s">
        <v>796</v>
      </c>
      <c r="HE158" t="s">
        <v>796</v>
      </c>
      <c r="HF158" t="s">
        <v>796</v>
      </c>
      <c r="HG158" t="s">
        <v>796</v>
      </c>
      <c r="HH158" t="s">
        <v>796</v>
      </c>
      <c r="HI158" t="s">
        <v>796</v>
      </c>
      <c r="HJ158" t="s">
        <v>796</v>
      </c>
      <c r="HK158" t="s">
        <v>796</v>
      </c>
      <c r="HL158" t="s">
        <v>796</v>
      </c>
      <c r="HM158" t="s">
        <v>796</v>
      </c>
      <c r="HN158" t="s">
        <v>796</v>
      </c>
      <c r="HO158" t="s">
        <v>796</v>
      </c>
      <c r="HP158" t="s">
        <v>796</v>
      </c>
      <c r="HQ158" t="s">
        <v>796</v>
      </c>
      <c r="HR158" t="s">
        <v>796</v>
      </c>
      <c r="HS158" t="s">
        <v>796</v>
      </c>
      <c r="HT158" t="s">
        <v>796</v>
      </c>
      <c r="HU158" t="s">
        <v>796</v>
      </c>
      <c r="HV158" t="s">
        <v>796</v>
      </c>
      <c r="HW158" t="s">
        <v>796</v>
      </c>
      <c r="HX158" t="s">
        <v>796</v>
      </c>
      <c r="HY158" t="s">
        <v>796</v>
      </c>
      <c r="HZ158" t="s">
        <v>796</v>
      </c>
      <c r="IA158" t="s">
        <v>796</v>
      </c>
      <c r="IB158" t="s">
        <v>796</v>
      </c>
      <c r="IC158" t="s">
        <v>796</v>
      </c>
      <c r="ID158" t="s">
        <v>796</v>
      </c>
      <c r="IE158" t="s">
        <v>796</v>
      </c>
      <c r="IF158" t="s">
        <v>796</v>
      </c>
      <c r="IG158" t="s">
        <v>796</v>
      </c>
      <c r="IH158" t="s">
        <v>796</v>
      </c>
      <c r="II158" t="s">
        <v>796</v>
      </c>
      <c r="IJ158" t="s">
        <v>796</v>
      </c>
      <c r="IK158" t="s">
        <v>796</v>
      </c>
      <c r="IL158" t="s">
        <v>796</v>
      </c>
      <c r="IM158" t="s">
        <v>796</v>
      </c>
      <c r="IN158" t="s">
        <v>796</v>
      </c>
      <c r="IO158" t="s">
        <v>796</v>
      </c>
      <c r="IP158" t="s">
        <v>796</v>
      </c>
      <c r="IQ158" t="s">
        <v>796</v>
      </c>
      <c r="IR158" t="s">
        <v>796</v>
      </c>
      <c r="IS158" t="s">
        <v>796</v>
      </c>
      <c r="IT158" t="s">
        <v>796</v>
      </c>
      <c r="IU158" t="s">
        <v>796</v>
      </c>
      <c r="IV158" t="s">
        <v>796</v>
      </c>
      <c r="IW158" t="s">
        <v>796</v>
      </c>
      <c r="IX158" t="s">
        <v>796</v>
      </c>
      <c r="IY158" t="s">
        <v>796</v>
      </c>
      <c r="IZ158" t="s">
        <v>796</v>
      </c>
      <c r="JA158" t="s">
        <v>796</v>
      </c>
      <c r="JB158" t="s">
        <v>796</v>
      </c>
      <c r="JC158" t="s">
        <v>796</v>
      </c>
      <c r="JD158" t="s">
        <v>796</v>
      </c>
      <c r="JE158" t="s">
        <v>796</v>
      </c>
      <c r="JF158" t="s">
        <v>796</v>
      </c>
      <c r="JG158" t="s">
        <v>796</v>
      </c>
      <c r="JH158" t="s">
        <v>796</v>
      </c>
      <c r="JI158" t="s">
        <v>796</v>
      </c>
      <c r="JJ158" t="s">
        <v>796</v>
      </c>
      <c r="JK158" t="s">
        <v>796</v>
      </c>
      <c r="JL158" t="s">
        <v>796</v>
      </c>
      <c r="JM158" t="s">
        <v>796</v>
      </c>
      <c r="JN158" t="s">
        <v>796</v>
      </c>
      <c r="JO158" t="s">
        <v>796</v>
      </c>
      <c r="JP158" t="s">
        <v>796</v>
      </c>
      <c r="JQ158" t="s">
        <v>796</v>
      </c>
      <c r="JR158" t="s">
        <v>796</v>
      </c>
      <c r="JS158" t="s">
        <v>796</v>
      </c>
      <c r="JT158" t="s">
        <v>796</v>
      </c>
      <c r="JU158" t="s">
        <v>796</v>
      </c>
      <c r="JV158" t="s">
        <v>796</v>
      </c>
      <c r="JW158" t="s">
        <v>796</v>
      </c>
      <c r="JX158" t="s">
        <v>796</v>
      </c>
      <c r="JY158" t="s">
        <v>796</v>
      </c>
      <c r="JZ158" t="s">
        <v>796</v>
      </c>
      <c r="KA158" t="s">
        <v>796</v>
      </c>
      <c r="KB158" t="s">
        <v>796</v>
      </c>
      <c r="KC158" t="s">
        <v>796</v>
      </c>
      <c r="KD158" t="s">
        <v>796</v>
      </c>
      <c r="KE158" t="s">
        <v>796</v>
      </c>
      <c r="KF158" t="s">
        <v>796</v>
      </c>
    </row>
    <row r="159" spans="1:292" x14ac:dyDescent="0.2">
      <c r="A159" t="s">
        <v>53</v>
      </c>
      <c r="B159" t="s">
        <v>55</v>
      </c>
      <c r="C159" t="s">
        <v>4</v>
      </c>
      <c r="D159" t="s">
        <v>8</v>
      </c>
      <c r="E159" s="30">
        <v>34</v>
      </c>
      <c r="F159" t="s">
        <v>9</v>
      </c>
      <c r="G159" t="s">
        <v>10</v>
      </c>
      <c r="H159" t="s">
        <v>56</v>
      </c>
      <c r="I159" t="s">
        <v>57</v>
      </c>
      <c r="J159" t="s">
        <v>4</v>
      </c>
      <c r="K159" t="s">
        <v>4</v>
      </c>
      <c r="L159" t="s">
        <v>4</v>
      </c>
      <c r="M159" t="s">
        <v>5</v>
      </c>
      <c r="N159" t="s">
        <v>4</v>
      </c>
      <c r="O159" t="s">
        <v>4</v>
      </c>
      <c r="P159" t="s">
        <v>4</v>
      </c>
      <c r="Q159" t="s">
        <v>4</v>
      </c>
      <c r="R159" t="s">
        <v>5</v>
      </c>
      <c r="S159" t="s">
        <v>4</v>
      </c>
      <c r="T159" t="s">
        <v>3</v>
      </c>
      <c r="U159" t="s">
        <v>4</v>
      </c>
      <c r="V159" t="s">
        <v>5</v>
      </c>
      <c r="W159" t="s">
        <v>26</v>
      </c>
      <c r="X159" t="s">
        <v>54</v>
      </c>
      <c r="Y159" t="s">
        <v>5</v>
      </c>
      <c r="Z159" t="s">
        <v>6</v>
      </c>
      <c r="AA159" t="s">
        <v>4</v>
      </c>
      <c r="AB159" t="s">
        <v>4</v>
      </c>
      <c r="AC159" t="s">
        <v>5</v>
      </c>
      <c r="AD159" t="s">
        <v>5</v>
      </c>
      <c r="AE159" t="s">
        <v>4</v>
      </c>
      <c r="AF159" t="s">
        <v>4</v>
      </c>
      <c r="AG159" t="s">
        <v>4</v>
      </c>
      <c r="AH159" t="s">
        <v>5</v>
      </c>
      <c r="AI159" t="s">
        <v>4</v>
      </c>
      <c r="AJ159" t="s">
        <v>4</v>
      </c>
      <c r="AK159" t="s">
        <v>4</v>
      </c>
      <c r="AL159" t="s">
        <v>5</v>
      </c>
      <c r="AM159" t="s">
        <v>4</v>
      </c>
      <c r="AN159" t="s">
        <v>4</v>
      </c>
      <c r="AO159" t="s">
        <v>4</v>
      </c>
      <c r="AP159" t="s">
        <v>4</v>
      </c>
      <c r="AQ159" t="s">
        <v>4</v>
      </c>
      <c r="AR159" t="s">
        <v>4</v>
      </c>
      <c r="AS159" t="s">
        <v>58</v>
      </c>
      <c r="AT159" t="s">
        <v>13</v>
      </c>
      <c r="AU159" t="s">
        <v>59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2</v>
      </c>
      <c r="BC159" t="s">
        <v>2</v>
      </c>
      <c r="BD159" t="s">
        <v>2</v>
      </c>
      <c r="BE159" t="s">
        <v>2</v>
      </c>
      <c r="BF159" t="s">
        <v>2</v>
      </c>
      <c r="BG159" t="s">
        <v>2</v>
      </c>
      <c r="BH159" t="s">
        <v>2</v>
      </c>
      <c r="BI159" t="s">
        <v>2</v>
      </c>
      <c r="BJ159" t="s">
        <v>2</v>
      </c>
      <c r="BK159" t="s">
        <v>2</v>
      </c>
      <c r="BL159" t="s">
        <v>2</v>
      </c>
      <c r="BM159" t="s">
        <v>2</v>
      </c>
      <c r="BN159" t="s">
        <v>2</v>
      </c>
      <c r="BO159" t="s">
        <v>2</v>
      </c>
      <c r="BP159" t="s">
        <v>2</v>
      </c>
      <c r="BQ159" t="s">
        <v>2</v>
      </c>
      <c r="BR159" t="s">
        <v>2</v>
      </c>
      <c r="BS159" t="s">
        <v>2</v>
      </c>
      <c r="BT159" t="s">
        <v>2</v>
      </c>
      <c r="BU159" t="s">
        <v>2</v>
      </c>
      <c r="BV159" t="s">
        <v>2</v>
      </c>
      <c r="BW159" t="s">
        <v>2</v>
      </c>
      <c r="BX159" t="s">
        <v>2</v>
      </c>
      <c r="BY159" t="s">
        <v>2</v>
      </c>
      <c r="BZ159" t="s">
        <v>2</v>
      </c>
      <c r="CA159" t="s">
        <v>2</v>
      </c>
      <c r="CB159" t="s">
        <v>2</v>
      </c>
      <c r="CC159" t="s">
        <v>2</v>
      </c>
      <c r="CD159" t="s">
        <v>2</v>
      </c>
      <c r="CE159" t="s">
        <v>2</v>
      </c>
      <c r="CF159" t="s">
        <v>2</v>
      </c>
      <c r="CG159" t="s">
        <v>2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796</v>
      </c>
      <c r="CV159" t="s">
        <v>796</v>
      </c>
      <c r="CW159" t="s">
        <v>796</v>
      </c>
      <c r="CX159" t="s">
        <v>796</v>
      </c>
      <c r="CY159" t="s">
        <v>796</v>
      </c>
      <c r="CZ159" t="s">
        <v>796</v>
      </c>
      <c r="DA159" t="s">
        <v>796</v>
      </c>
      <c r="DB159" t="s">
        <v>796</v>
      </c>
      <c r="DC159" t="s">
        <v>796</v>
      </c>
      <c r="DD159" t="s">
        <v>796</v>
      </c>
      <c r="DE159" t="s">
        <v>796</v>
      </c>
      <c r="DF159" t="s">
        <v>796</v>
      </c>
      <c r="DG159" t="s">
        <v>796</v>
      </c>
      <c r="DH159" t="s">
        <v>796</v>
      </c>
      <c r="DI159" t="s">
        <v>796</v>
      </c>
      <c r="DJ159" t="s">
        <v>796</v>
      </c>
      <c r="DK159" t="s">
        <v>796</v>
      </c>
      <c r="DL159" t="s">
        <v>796</v>
      </c>
      <c r="DM159" t="s">
        <v>796</v>
      </c>
      <c r="DN159" t="s">
        <v>796</v>
      </c>
      <c r="DO159" t="s">
        <v>796</v>
      </c>
      <c r="DP159" t="s">
        <v>796</v>
      </c>
      <c r="DQ159" t="s">
        <v>796</v>
      </c>
      <c r="DR159" t="s">
        <v>796</v>
      </c>
      <c r="DS159" t="s">
        <v>796</v>
      </c>
      <c r="DT159" t="s">
        <v>796</v>
      </c>
      <c r="DU159" t="s">
        <v>796</v>
      </c>
      <c r="DV159" t="s">
        <v>796</v>
      </c>
      <c r="DW159" t="s">
        <v>796</v>
      </c>
      <c r="DX159" t="s">
        <v>796</v>
      </c>
      <c r="DY159" t="s">
        <v>796</v>
      </c>
      <c r="DZ159" t="s">
        <v>796</v>
      </c>
      <c r="EA159" t="s">
        <v>796</v>
      </c>
      <c r="EB159" t="s">
        <v>796</v>
      </c>
      <c r="EC159" t="s">
        <v>796</v>
      </c>
      <c r="ED159" t="s">
        <v>796</v>
      </c>
      <c r="EE159" t="s">
        <v>796</v>
      </c>
      <c r="EF159" t="s">
        <v>796</v>
      </c>
      <c r="EG159" t="s">
        <v>796</v>
      </c>
      <c r="EH159" t="s">
        <v>796</v>
      </c>
      <c r="EI159" t="s">
        <v>796</v>
      </c>
      <c r="EJ159" t="s">
        <v>796</v>
      </c>
      <c r="EK159" t="s">
        <v>796</v>
      </c>
      <c r="EL159" t="s">
        <v>796</v>
      </c>
      <c r="EM159" t="s">
        <v>796</v>
      </c>
      <c r="EN159" t="s">
        <v>796</v>
      </c>
      <c r="EO159" t="s">
        <v>796</v>
      </c>
      <c r="EP159" t="s">
        <v>796</v>
      </c>
      <c r="EQ159" t="s">
        <v>796</v>
      </c>
      <c r="ER159" t="s">
        <v>796</v>
      </c>
      <c r="ES159" t="s">
        <v>796</v>
      </c>
      <c r="ET159" t="s">
        <v>796</v>
      </c>
      <c r="EU159" t="s">
        <v>796</v>
      </c>
      <c r="EV159" t="s">
        <v>796</v>
      </c>
      <c r="EW159" t="s">
        <v>796</v>
      </c>
      <c r="EX159" t="s">
        <v>796</v>
      </c>
      <c r="EY159" t="s">
        <v>796</v>
      </c>
      <c r="EZ159" t="s">
        <v>796</v>
      </c>
      <c r="FA159" t="s">
        <v>796</v>
      </c>
      <c r="FB159" t="s">
        <v>796</v>
      </c>
      <c r="FC159" t="s">
        <v>796</v>
      </c>
      <c r="FD159" t="s">
        <v>796</v>
      </c>
      <c r="FE159" t="s">
        <v>796</v>
      </c>
      <c r="FF159" t="s">
        <v>796</v>
      </c>
      <c r="FG159" t="s">
        <v>796</v>
      </c>
      <c r="FH159" t="s">
        <v>796</v>
      </c>
      <c r="FI159" t="s">
        <v>796</v>
      </c>
      <c r="FJ159" t="s">
        <v>796</v>
      </c>
      <c r="FK159" t="s">
        <v>796</v>
      </c>
      <c r="FL159" t="s">
        <v>796</v>
      </c>
      <c r="FM159" t="s">
        <v>796</v>
      </c>
      <c r="FN159" t="s">
        <v>796</v>
      </c>
      <c r="FO159" t="s">
        <v>796</v>
      </c>
      <c r="FP159" t="s">
        <v>796</v>
      </c>
      <c r="FQ159" t="s">
        <v>796</v>
      </c>
      <c r="FR159" t="s">
        <v>796</v>
      </c>
      <c r="FS159" t="s">
        <v>796</v>
      </c>
      <c r="FT159" t="s">
        <v>796</v>
      </c>
      <c r="FU159" t="s">
        <v>796</v>
      </c>
      <c r="FV159" t="s">
        <v>796</v>
      </c>
      <c r="FW159" t="s">
        <v>796</v>
      </c>
      <c r="FX159" t="s">
        <v>796</v>
      </c>
      <c r="FY159" t="s">
        <v>796</v>
      </c>
      <c r="FZ159" t="s">
        <v>796</v>
      </c>
      <c r="GA159" t="s">
        <v>796</v>
      </c>
      <c r="GB159" t="s">
        <v>796</v>
      </c>
      <c r="GC159" t="s">
        <v>796</v>
      </c>
      <c r="GD159" t="s">
        <v>796</v>
      </c>
      <c r="GE159" t="s">
        <v>796</v>
      </c>
      <c r="GF159" t="s">
        <v>796</v>
      </c>
      <c r="GG159" t="s">
        <v>796</v>
      </c>
      <c r="GH159" t="s">
        <v>796</v>
      </c>
      <c r="GI159" t="s">
        <v>796</v>
      </c>
      <c r="GJ159" t="s">
        <v>796</v>
      </c>
      <c r="GK159" t="s">
        <v>796</v>
      </c>
      <c r="GL159" t="s">
        <v>796</v>
      </c>
      <c r="GM159" t="s">
        <v>796</v>
      </c>
      <c r="GN159" t="s">
        <v>796</v>
      </c>
      <c r="GO159" t="s">
        <v>796</v>
      </c>
      <c r="GP159" t="s">
        <v>796</v>
      </c>
      <c r="GQ159" t="s">
        <v>796</v>
      </c>
      <c r="GR159" t="s">
        <v>796</v>
      </c>
      <c r="GS159" t="s">
        <v>796</v>
      </c>
      <c r="GT159" t="s">
        <v>796</v>
      </c>
      <c r="GU159" t="s">
        <v>796</v>
      </c>
      <c r="GV159" t="s">
        <v>796</v>
      </c>
      <c r="GW159" t="s">
        <v>796</v>
      </c>
      <c r="GX159" t="s">
        <v>796</v>
      </c>
      <c r="GY159" t="s">
        <v>796</v>
      </c>
      <c r="GZ159" t="s">
        <v>796</v>
      </c>
      <c r="HA159" t="s">
        <v>796</v>
      </c>
      <c r="HB159" t="s">
        <v>796</v>
      </c>
      <c r="HC159" t="s">
        <v>796</v>
      </c>
      <c r="HD159" t="s">
        <v>796</v>
      </c>
      <c r="HE159" t="s">
        <v>796</v>
      </c>
      <c r="HF159" t="s">
        <v>796</v>
      </c>
      <c r="HG159" t="s">
        <v>796</v>
      </c>
      <c r="HH159" t="s">
        <v>796</v>
      </c>
      <c r="HI159" t="s">
        <v>796</v>
      </c>
      <c r="HJ159" t="s">
        <v>796</v>
      </c>
      <c r="HK159" t="s">
        <v>796</v>
      </c>
      <c r="HL159" t="s">
        <v>796</v>
      </c>
      <c r="HM159" t="s">
        <v>796</v>
      </c>
      <c r="HN159" t="s">
        <v>796</v>
      </c>
      <c r="HO159" t="s">
        <v>796</v>
      </c>
      <c r="HP159" t="s">
        <v>796</v>
      </c>
      <c r="HQ159" t="s">
        <v>796</v>
      </c>
      <c r="HR159" t="s">
        <v>796</v>
      </c>
      <c r="HS159" t="s">
        <v>796</v>
      </c>
      <c r="HT159" t="s">
        <v>796</v>
      </c>
      <c r="HU159" t="s">
        <v>796</v>
      </c>
      <c r="HV159" t="s">
        <v>796</v>
      </c>
      <c r="HW159" t="s">
        <v>796</v>
      </c>
      <c r="HX159" t="s">
        <v>796</v>
      </c>
      <c r="HY159" t="s">
        <v>796</v>
      </c>
      <c r="HZ159" t="s">
        <v>796</v>
      </c>
      <c r="IA159" t="s">
        <v>796</v>
      </c>
      <c r="IB159" t="s">
        <v>796</v>
      </c>
      <c r="IC159" t="s">
        <v>796</v>
      </c>
      <c r="ID159" t="s">
        <v>796</v>
      </c>
      <c r="IE159" t="s">
        <v>796</v>
      </c>
      <c r="IF159" t="s">
        <v>796</v>
      </c>
      <c r="IG159" t="s">
        <v>796</v>
      </c>
      <c r="IH159" t="s">
        <v>796</v>
      </c>
      <c r="II159" t="s">
        <v>796</v>
      </c>
      <c r="IJ159" t="s">
        <v>796</v>
      </c>
      <c r="IK159" t="s">
        <v>796</v>
      </c>
      <c r="IL159" t="s">
        <v>796</v>
      </c>
      <c r="IM159" t="s">
        <v>796</v>
      </c>
      <c r="IN159" t="s">
        <v>796</v>
      </c>
      <c r="IO159" t="s">
        <v>796</v>
      </c>
      <c r="IP159" t="s">
        <v>796</v>
      </c>
      <c r="IQ159" t="s">
        <v>796</v>
      </c>
      <c r="IR159" t="s">
        <v>796</v>
      </c>
      <c r="IS159" t="s">
        <v>796</v>
      </c>
      <c r="IT159" t="s">
        <v>796</v>
      </c>
      <c r="IU159" t="s">
        <v>796</v>
      </c>
      <c r="IV159" t="s">
        <v>796</v>
      </c>
      <c r="IW159" t="s">
        <v>796</v>
      </c>
      <c r="IX159" t="s">
        <v>796</v>
      </c>
      <c r="IY159" t="s">
        <v>796</v>
      </c>
      <c r="IZ159" t="s">
        <v>796</v>
      </c>
      <c r="JA159" t="s">
        <v>796</v>
      </c>
      <c r="JB159" t="s">
        <v>796</v>
      </c>
      <c r="JC159" t="s">
        <v>796</v>
      </c>
      <c r="JD159" t="s">
        <v>796</v>
      </c>
      <c r="JE159" t="s">
        <v>796</v>
      </c>
      <c r="JF159" t="s">
        <v>796</v>
      </c>
      <c r="JG159" t="s">
        <v>796</v>
      </c>
      <c r="JH159" t="s">
        <v>796</v>
      </c>
      <c r="JI159" t="s">
        <v>796</v>
      </c>
      <c r="JJ159" t="s">
        <v>796</v>
      </c>
      <c r="JK159" t="s">
        <v>796</v>
      </c>
      <c r="JL159" t="s">
        <v>796</v>
      </c>
      <c r="JM159" t="s">
        <v>796</v>
      </c>
      <c r="JN159" t="s">
        <v>796</v>
      </c>
      <c r="JO159" t="s">
        <v>796</v>
      </c>
      <c r="JP159" t="s">
        <v>796</v>
      </c>
      <c r="JQ159" t="s">
        <v>796</v>
      </c>
      <c r="JR159" t="s">
        <v>796</v>
      </c>
      <c r="JS159" t="s">
        <v>796</v>
      </c>
      <c r="JT159" t="s">
        <v>796</v>
      </c>
      <c r="JU159" t="s">
        <v>796</v>
      </c>
      <c r="JV159" t="s">
        <v>796</v>
      </c>
      <c r="JW159" t="s">
        <v>796</v>
      </c>
      <c r="JX159" t="s">
        <v>796</v>
      </c>
      <c r="JY159" t="s">
        <v>796</v>
      </c>
      <c r="JZ159" t="s">
        <v>796</v>
      </c>
      <c r="KA159" t="s">
        <v>796</v>
      </c>
      <c r="KB159" t="s">
        <v>796</v>
      </c>
      <c r="KC159" t="s">
        <v>796</v>
      </c>
      <c r="KD159" t="s">
        <v>796</v>
      </c>
      <c r="KE159" t="s">
        <v>796</v>
      </c>
      <c r="KF159" t="s">
        <v>796</v>
      </c>
    </row>
    <row r="160" spans="1:292" x14ac:dyDescent="0.2">
      <c r="A160" t="s">
        <v>76</v>
      </c>
      <c r="B160" t="s">
        <v>55</v>
      </c>
      <c r="C160" t="s">
        <v>4</v>
      </c>
      <c r="D160" t="s">
        <v>8</v>
      </c>
      <c r="E160" s="30">
        <v>54</v>
      </c>
      <c r="F160" t="s">
        <v>9</v>
      </c>
      <c r="G160" t="s">
        <v>10</v>
      </c>
      <c r="H160" t="s">
        <v>56</v>
      </c>
      <c r="I160" t="s">
        <v>57</v>
      </c>
      <c r="J160" t="s">
        <v>4</v>
      </c>
      <c r="K160" t="s">
        <v>4</v>
      </c>
      <c r="L160" t="s">
        <v>4</v>
      </c>
      <c r="M160" t="s">
        <v>5</v>
      </c>
      <c r="N160" t="s">
        <v>4</v>
      </c>
      <c r="O160" t="s">
        <v>4</v>
      </c>
      <c r="P160" t="s">
        <v>5</v>
      </c>
      <c r="Q160" t="s">
        <v>4</v>
      </c>
      <c r="R160" t="s">
        <v>5</v>
      </c>
      <c r="S160" t="s">
        <v>4</v>
      </c>
      <c r="T160" t="s">
        <v>3</v>
      </c>
      <c r="U160" t="s">
        <v>4</v>
      </c>
      <c r="V160" t="s">
        <v>5</v>
      </c>
      <c r="W160" t="s">
        <v>77</v>
      </c>
      <c r="X160" t="s">
        <v>78</v>
      </c>
      <c r="Y160" t="s">
        <v>5</v>
      </c>
      <c r="Z160" t="s">
        <v>6</v>
      </c>
      <c r="AA160" t="s">
        <v>4</v>
      </c>
      <c r="AB160" t="s">
        <v>4</v>
      </c>
      <c r="AC160" t="s">
        <v>5</v>
      </c>
      <c r="AD160" t="s">
        <v>5</v>
      </c>
      <c r="AE160" t="s">
        <v>4</v>
      </c>
      <c r="AF160" t="s">
        <v>4</v>
      </c>
      <c r="AG160" t="s">
        <v>4</v>
      </c>
      <c r="AH160" t="s">
        <v>5</v>
      </c>
      <c r="AI160" t="s">
        <v>4</v>
      </c>
      <c r="AJ160" t="s">
        <v>5</v>
      </c>
      <c r="AK160" t="s">
        <v>4</v>
      </c>
      <c r="AL160" t="s">
        <v>4</v>
      </c>
      <c r="AM160" t="s">
        <v>4</v>
      </c>
      <c r="AN160" t="s">
        <v>4</v>
      </c>
      <c r="AO160" t="s">
        <v>4</v>
      </c>
      <c r="AP160" t="s">
        <v>4</v>
      </c>
      <c r="AQ160" t="s">
        <v>4</v>
      </c>
      <c r="AR160" t="s">
        <v>4</v>
      </c>
      <c r="AS160" t="s">
        <v>58</v>
      </c>
      <c r="AT160" t="s">
        <v>62</v>
      </c>
      <c r="AU160" t="s">
        <v>14</v>
      </c>
      <c r="AV160" t="s">
        <v>2</v>
      </c>
      <c r="AW160" t="s">
        <v>2</v>
      </c>
      <c r="AX160" t="s">
        <v>2</v>
      </c>
      <c r="AY160" t="s">
        <v>2</v>
      </c>
      <c r="AZ160" t="s">
        <v>2</v>
      </c>
      <c r="BA160" t="s">
        <v>2</v>
      </c>
      <c r="BB160" t="s">
        <v>2</v>
      </c>
      <c r="BC160" t="s">
        <v>2</v>
      </c>
      <c r="BD160" t="s">
        <v>2</v>
      </c>
      <c r="BE160" t="s">
        <v>2</v>
      </c>
      <c r="BF160" t="s">
        <v>2</v>
      </c>
      <c r="BG160" t="s">
        <v>2</v>
      </c>
      <c r="BH160" t="s">
        <v>2</v>
      </c>
      <c r="BI160" t="s">
        <v>2</v>
      </c>
      <c r="BJ160" t="s">
        <v>2</v>
      </c>
      <c r="BK160" t="s">
        <v>5</v>
      </c>
      <c r="BL160" t="s">
        <v>4</v>
      </c>
      <c r="BM160" t="s">
        <v>4</v>
      </c>
      <c r="BN160" t="s">
        <v>4</v>
      </c>
      <c r="BO160" t="s">
        <v>4</v>
      </c>
      <c r="BP160" t="s">
        <v>2</v>
      </c>
      <c r="BQ160" t="s">
        <v>2</v>
      </c>
      <c r="BR160" t="s">
        <v>2</v>
      </c>
      <c r="BS160" t="s">
        <v>2</v>
      </c>
      <c r="BT160" t="s">
        <v>2</v>
      </c>
      <c r="BU160" t="s">
        <v>2</v>
      </c>
      <c r="BV160" t="s">
        <v>2</v>
      </c>
      <c r="BW160" t="s">
        <v>2</v>
      </c>
      <c r="BX160" t="s">
        <v>2</v>
      </c>
      <c r="BY160" t="s">
        <v>2</v>
      </c>
      <c r="BZ160" t="s">
        <v>2</v>
      </c>
      <c r="CA160" t="s">
        <v>2</v>
      </c>
      <c r="CB160" t="s">
        <v>2</v>
      </c>
      <c r="CC160" t="s">
        <v>2</v>
      </c>
      <c r="CD160" t="s">
        <v>2</v>
      </c>
      <c r="CE160" t="s">
        <v>2</v>
      </c>
      <c r="CF160" t="s">
        <v>2</v>
      </c>
      <c r="CG160" t="s">
        <v>2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55</v>
      </c>
      <c r="CV160" t="s">
        <v>4</v>
      </c>
      <c r="CW160" s="30">
        <v>55</v>
      </c>
      <c r="CX160" t="s">
        <v>9</v>
      </c>
      <c r="CY160" t="s">
        <v>4</v>
      </c>
      <c r="CZ160" t="s">
        <v>4</v>
      </c>
      <c r="DA160" t="s">
        <v>4</v>
      </c>
      <c r="DB160" t="s">
        <v>5</v>
      </c>
      <c r="DC160" t="s">
        <v>4</v>
      </c>
      <c r="DD160" t="s">
        <v>4</v>
      </c>
      <c r="DE160" t="s">
        <v>4</v>
      </c>
      <c r="DF160" t="s">
        <v>4</v>
      </c>
      <c r="DG160" t="s">
        <v>4</v>
      </c>
      <c r="DH160" t="s">
        <v>4</v>
      </c>
      <c r="DI160" t="s">
        <v>3</v>
      </c>
      <c r="DJ160" t="s">
        <v>4</v>
      </c>
      <c r="DK160" t="s">
        <v>4</v>
      </c>
      <c r="DL160" t="s">
        <v>17</v>
      </c>
      <c r="DM160" t="s">
        <v>2</v>
      </c>
      <c r="DN160" t="s">
        <v>5</v>
      </c>
      <c r="DO160" t="s">
        <v>523</v>
      </c>
      <c r="DP160" t="s">
        <v>4</v>
      </c>
      <c r="DQ160" t="s">
        <v>4</v>
      </c>
      <c r="DR160" t="s">
        <v>5</v>
      </c>
      <c r="DS160" t="s">
        <v>5</v>
      </c>
      <c r="DT160" t="s">
        <v>4</v>
      </c>
      <c r="DU160" t="s">
        <v>4</v>
      </c>
      <c r="DV160" t="s">
        <v>4</v>
      </c>
      <c r="DW160" t="s">
        <v>5</v>
      </c>
      <c r="DX160" t="s">
        <v>4</v>
      </c>
      <c r="DY160" t="s">
        <v>5</v>
      </c>
      <c r="DZ160" t="s">
        <v>4</v>
      </c>
      <c r="EA160" t="s">
        <v>4</v>
      </c>
      <c r="EB160" t="s">
        <v>4</v>
      </c>
      <c r="EC160" t="s">
        <v>4</v>
      </c>
      <c r="ED160" t="s">
        <v>4</v>
      </c>
      <c r="EE160" t="s">
        <v>4</v>
      </c>
      <c r="EF160" t="s">
        <v>4</v>
      </c>
      <c r="EG160" t="s">
        <v>5</v>
      </c>
      <c r="EH160" t="s">
        <v>94</v>
      </c>
      <c r="EI160" t="s">
        <v>62</v>
      </c>
      <c r="EJ160" t="s">
        <v>994</v>
      </c>
      <c r="EK160" t="s">
        <v>2</v>
      </c>
      <c r="EL160" t="s">
        <v>2</v>
      </c>
      <c r="EM160" t="s">
        <v>2</v>
      </c>
      <c r="EN160" t="s">
        <v>2</v>
      </c>
      <c r="EO160" t="s">
        <v>2</v>
      </c>
      <c r="EP160" t="s">
        <v>2</v>
      </c>
      <c r="EQ160" t="s">
        <v>2</v>
      </c>
      <c r="ER160" t="s">
        <v>2</v>
      </c>
      <c r="ES160" t="s">
        <v>2</v>
      </c>
      <c r="ET160" t="s">
        <v>2</v>
      </c>
      <c r="EU160" t="s">
        <v>2</v>
      </c>
      <c r="EV160" t="s">
        <v>2</v>
      </c>
      <c r="EW160" t="s">
        <v>2</v>
      </c>
      <c r="EX160" t="s">
        <v>2</v>
      </c>
      <c r="EY160" t="s">
        <v>2</v>
      </c>
      <c r="EZ160" t="s">
        <v>2</v>
      </c>
      <c r="FA160" t="s">
        <v>2</v>
      </c>
      <c r="FB160" t="s">
        <v>2</v>
      </c>
      <c r="FC160" t="s">
        <v>2</v>
      </c>
      <c r="FD160" t="s">
        <v>2</v>
      </c>
      <c r="FE160" t="s">
        <v>2</v>
      </c>
      <c r="FF160" t="s">
        <v>2</v>
      </c>
      <c r="FG160" t="s">
        <v>2</v>
      </c>
      <c r="FH160" t="s">
        <v>2</v>
      </c>
      <c r="FI160" t="s">
        <v>2</v>
      </c>
      <c r="FJ160" t="s">
        <v>2</v>
      </c>
      <c r="FK160" t="s">
        <v>2</v>
      </c>
      <c r="FL160" t="s">
        <v>2</v>
      </c>
      <c r="FM160" t="s">
        <v>2</v>
      </c>
      <c r="FN160" t="s">
        <v>2</v>
      </c>
      <c r="FO160" t="s">
        <v>2</v>
      </c>
      <c r="FP160" t="s">
        <v>2</v>
      </c>
      <c r="FQ160" t="s">
        <v>2</v>
      </c>
      <c r="FR160" t="s">
        <v>2</v>
      </c>
      <c r="FS160" t="s">
        <v>2</v>
      </c>
      <c r="FT160" t="s">
        <v>2</v>
      </c>
      <c r="FU160" t="s">
        <v>2</v>
      </c>
      <c r="FV160" t="s">
        <v>2</v>
      </c>
      <c r="FW160" t="s">
        <v>2</v>
      </c>
      <c r="FX160" t="s">
        <v>2</v>
      </c>
      <c r="FY160" t="s">
        <v>2</v>
      </c>
      <c r="FZ160" t="s">
        <v>2</v>
      </c>
      <c r="GA160" t="s">
        <v>2</v>
      </c>
      <c r="GB160" t="s">
        <v>2</v>
      </c>
      <c r="GC160" t="s">
        <v>2</v>
      </c>
      <c r="GD160" t="s">
        <v>2</v>
      </c>
      <c r="GE160" t="s">
        <v>2</v>
      </c>
      <c r="GF160" t="s">
        <v>2</v>
      </c>
      <c r="GG160" t="s">
        <v>2</v>
      </c>
      <c r="GH160" t="s">
        <v>2</v>
      </c>
      <c r="GI160" t="s">
        <v>2</v>
      </c>
      <c r="GJ160" t="s">
        <v>2</v>
      </c>
      <c r="GK160" t="s">
        <v>2</v>
      </c>
      <c r="GL160" t="s">
        <v>2</v>
      </c>
      <c r="GM160" t="s">
        <v>2</v>
      </c>
      <c r="GN160" t="s">
        <v>796</v>
      </c>
      <c r="GO160" t="s">
        <v>796</v>
      </c>
      <c r="GP160" t="s">
        <v>796</v>
      </c>
      <c r="GQ160" t="s">
        <v>796</v>
      </c>
      <c r="GR160" t="s">
        <v>796</v>
      </c>
      <c r="GS160" t="s">
        <v>796</v>
      </c>
      <c r="GT160" t="s">
        <v>796</v>
      </c>
      <c r="GU160" t="s">
        <v>796</v>
      </c>
      <c r="GV160" t="s">
        <v>796</v>
      </c>
      <c r="GW160" t="s">
        <v>796</v>
      </c>
      <c r="GX160" t="s">
        <v>796</v>
      </c>
      <c r="GY160" t="s">
        <v>796</v>
      </c>
      <c r="GZ160" t="s">
        <v>796</v>
      </c>
      <c r="HA160" t="s">
        <v>796</v>
      </c>
      <c r="HB160" t="s">
        <v>796</v>
      </c>
      <c r="HC160" t="s">
        <v>796</v>
      </c>
      <c r="HD160" t="s">
        <v>796</v>
      </c>
      <c r="HE160" t="s">
        <v>796</v>
      </c>
      <c r="HF160" t="s">
        <v>796</v>
      </c>
      <c r="HG160" t="s">
        <v>796</v>
      </c>
      <c r="HH160" t="s">
        <v>796</v>
      </c>
      <c r="HI160" t="s">
        <v>796</v>
      </c>
      <c r="HJ160" t="s">
        <v>796</v>
      </c>
      <c r="HK160" t="s">
        <v>796</v>
      </c>
      <c r="HL160" t="s">
        <v>796</v>
      </c>
      <c r="HM160" t="s">
        <v>796</v>
      </c>
      <c r="HN160" t="s">
        <v>796</v>
      </c>
      <c r="HO160" t="s">
        <v>796</v>
      </c>
      <c r="HP160" t="s">
        <v>796</v>
      </c>
      <c r="HQ160" t="s">
        <v>796</v>
      </c>
      <c r="HR160" t="s">
        <v>796</v>
      </c>
      <c r="HS160" t="s">
        <v>796</v>
      </c>
      <c r="HT160" t="s">
        <v>796</v>
      </c>
      <c r="HU160" t="s">
        <v>796</v>
      </c>
      <c r="HV160" t="s">
        <v>796</v>
      </c>
      <c r="HW160" t="s">
        <v>796</v>
      </c>
      <c r="HX160" t="s">
        <v>796</v>
      </c>
      <c r="HY160" t="s">
        <v>796</v>
      </c>
      <c r="HZ160" t="s">
        <v>796</v>
      </c>
      <c r="IA160" t="s">
        <v>796</v>
      </c>
      <c r="IB160" t="s">
        <v>796</v>
      </c>
      <c r="IC160" t="s">
        <v>796</v>
      </c>
      <c r="ID160" t="s">
        <v>796</v>
      </c>
      <c r="IE160" t="s">
        <v>796</v>
      </c>
      <c r="IF160" t="s">
        <v>796</v>
      </c>
      <c r="IG160" t="s">
        <v>796</v>
      </c>
      <c r="IH160" t="s">
        <v>796</v>
      </c>
      <c r="II160" t="s">
        <v>796</v>
      </c>
      <c r="IJ160" t="s">
        <v>796</v>
      </c>
      <c r="IK160" t="s">
        <v>796</v>
      </c>
      <c r="IL160" t="s">
        <v>796</v>
      </c>
      <c r="IM160" t="s">
        <v>796</v>
      </c>
      <c r="IN160" t="s">
        <v>796</v>
      </c>
      <c r="IO160" t="s">
        <v>796</v>
      </c>
      <c r="IP160" t="s">
        <v>796</v>
      </c>
      <c r="IQ160" t="s">
        <v>796</v>
      </c>
      <c r="IR160" t="s">
        <v>796</v>
      </c>
      <c r="IS160" t="s">
        <v>796</v>
      </c>
      <c r="IT160" t="s">
        <v>796</v>
      </c>
      <c r="IU160" t="s">
        <v>796</v>
      </c>
      <c r="IV160" t="s">
        <v>796</v>
      </c>
      <c r="IW160" t="s">
        <v>796</v>
      </c>
      <c r="IX160" t="s">
        <v>796</v>
      </c>
      <c r="IY160" t="s">
        <v>796</v>
      </c>
      <c r="IZ160" t="s">
        <v>796</v>
      </c>
      <c r="JA160" t="s">
        <v>796</v>
      </c>
      <c r="JB160" t="s">
        <v>796</v>
      </c>
      <c r="JC160" t="s">
        <v>796</v>
      </c>
      <c r="JD160" t="s">
        <v>796</v>
      </c>
      <c r="JE160" t="s">
        <v>796</v>
      </c>
      <c r="JF160" t="s">
        <v>796</v>
      </c>
      <c r="JG160" t="s">
        <v>796</v>
      </c>
      <c r="JH160" t="s">
        <v>796</v>
      </c>
      <c r="JI160" t="s">
        <v>796</v>
      </c>
      <c r="JJ160" t="s">
        <v>796</v>
      </c>
      <c r="JK160" t="s">
        <v>796</v>
      </c>
      <c r="JL160" t="s">
        <v>796</v>
      </c>
      <c r="JM160" t="s">
        <v>796</v>
      </c>
      <c r="JN160" t="s">
        <v>796</v>
      </c>
      <c r="JO160" t="s">
        <v>796</v>
      </c>
      <c r="JP160" t="s">
        <v>796</v>
      </c>
      <c r="JQ160" t="s">
        <v>796</v>
      </c>
      <c r="JR160" t="s">
        <v>796</v>
      </c>
      <c r="JS160" t="s">
        <v>796</v>
      </c>
      <c r="JT160" t="s">
        <v>796</v>
      </c>
      <c r="JU160" t="s">
        <v>796</v>
      </c>
      <c r="JV160" t="s">
        <v>796</v>
      </c>
      <c r="JW160" t="s">
        <v>796</v>
      </c>
      <c r="JX160" t="s">
        <v>796</v>
      </c>
      <c r="JY160" t="s">
        <v>796</v>
      </c>
      <c r="JZ160" t="s">
        <v>796</v>
      </c>
      <c r="KA160" t="s">
        <v>796</v>
      </c>
      <c r="KB160" t="s">
        <v>796</v>
      </c>
      <c r="KC160" t="s">
        <v>796</v>
      </c>
      <c r="KD160" t="s">
        <v>796</v>
      </c>
      <c r="KE160" t="s">
        <v>796</v>
      </c>
      <c r="KF160" t="s">
        <v>796</v>
      </c>
    </row>
    <row r="161" spans="1:292" x14ac:dyDescent="0.2">
      <c r="A161" t="s">
        <v>75</v>
      </c>
      <c r="B161" t="s">
        <v>55</v>
      </c>
      <c r="C161" t="s">
        <v>4</v>
      </c>
      <c r="D161" t="s">
        <v>8</v>
      </c>
      <c r="E161" s="30">
        <v>36</v>
      </c>
      <c r="F161" t="s">
        <v>9</v>
      </c>
      <c r="G161" t="s">
        <v>10</v>
      </c>
      <c r="H161" t="s">
        <v>56</v>
      </c>
      <c r="I161" t="s">
        <v>57</v>
      </c>
      <c r="J161" t="s">
        <v>4</v>
      </c>
      <c r="K161" t="s">
        <v>4</v>
      </c>
      <c r="L161" t="s">
        <v>4</v>
      </c>
      <c r="M161" t="s">
        <v>5</v>
      </c>
      <c r="N161" t="s">
        <v>4</v>
      </c>
      <c r="O161" t="s">
        <v>4</v>
      </c>
      <c r="P161" t="s">
        <v>4</v>
      </c>
      <c r="Q161" t="s">
        <v>4</v>
      </c>
      <c r="R161" t="s">
        <v>5</v>
      </c>
      <c r="S161" t="s">
        <v>4</v>
      </c>
      <c r="T161" t="s">
        <v>3</v>
      </c>
      <c r="U161" t="s">
        <v>4</v>
      </c>
      <c r="V161" t="s">
        <v>5</v>
      </c>
      <c r="W161" t="s">
        <v>17</v>
      </c>
      <c r="X161" t="s">
        <v>2</v>
      </c>
      <c r="Y161" t="s">
        <v>5</v>
      </c>
      <c r="Z161" t="s">
        <v>6</v>
      </c>
      <c r="AA161" t="s">
        <v>4</v>
      </c>
      <c r="AB161" t="s">
        <v>4</v>
      </c>
      <c r="AC161" t="s">
        <v>5</v>
      </c>
      <c r="AD161" t="s">
        <v>5</v>
      </c>
      <c r="AE161" t="s">
        <v>4</v>
      </c>
      <c r="AF161" t="s">
        <v>4</v>
      </c>
      <c r="AG161" t="s">
        <v>4</v>
      </c>
      <c r="AH161" t="s">
        <v>5</v>
      </c>
      <c r="AI161" t="s">
        <v>4</v>
      </c>
      <c r="AJ161" t="s">
        <v>4</v>
      </c>
      <c r="AK161" t="s">
        <v>4</v>
      </c>
      <c r="AL161" t="s">
        <v>5</v>
      </c>
      <c r="AM161" t="s">
        <v>4</v>
      </c>
      <c r="AN161" t="s">
        <v>4</v>
      </c>
      <c r="AO161" t="s">
        <v>4</v>
      </c>
      <c r="AP161" t="s">
        <v>4</v>
      </c>
      <c r="AQ161" t="s">
        <v>4</v>
      </c>
      <c r="AR161" t="s">
        <v>4</v>
      </c>
      <c r="AS161" t="s">
        <v>58</v>
      </c>
      <c r="AT161" t="s">
        <v>13</v>
      </c>
      <c r="AU161" t="s">
        <v>14</v>
      </c>
      <c r="AV161" t="s">
        <v>2</v>
      </c>
      <c r="AW161" t="s">
        <v>2</v>
      </c>
      <c r="AX161" t="s">
        <v>2</v>
      </c>
      <c r="AY161" t="s">
        <v>2</v>
      </c>
      <c r="AZ161" t="s">
        <v>2</v>
      </c>
      <c r="BA161" t="s">
        <v>2</v>
      </c>
      <c r="BB161" t="s">
        <v>2</v>
      </c>
      <c r="BC161" t="s">
        <v>2</v>
      </c>
      <c r="BD161" t="s">
        <v>2</v>
      </c>
      <c r="BE161" t="s">
        <v>2</v>
      </c>
      <c r="BF161" t="s">
        <v>2</v>
      </c>
      <c r="BG161" t="s">
        <v>2</v>
      </c>
      <c r="BH161" t="s">
        <v>2</v>
      </c>
      <c r="BI161" t="s">
        <v>2</v>
      </c>
      <c r="BJ161" t="s">
        <v>2</v>
      </c>
      <c r="BK161" t="s">
        <v>2</v>
      </c>
      <c r="BL161" t="s">
        <v>2</v>
      </c>
      <c r="BM161" t="s">
        <v>2</v>
      </c>
      <c r="BN161" t="s">
        <v>2</v>
      </c>
      <c r="BO161" t="s">
        <v>2</v>
      </c>
      <c r="BP161" t="s">
        <v>2</v>
      </c>
      <c r="BQ161" t="s">
        <v>2</v>
      </c>
      <c r="BR161" t="s">
        <v>2</v>
      </c>
      <c r="BS161" t="s">
        <v>2</v>
      </c>
      <c r="BT161" t="s">
        <v>2</v>
      </c>
      <c r="BU161" t="s">
        <v>2</v>
      </c>
      <c r="BV161" t="s">
        <v>2</v>
      </c>
      <c r="BW161" t="s">
        <v>2</v>
      </c>
      <c r="BX161" t="s">
        <v>2</v>
      </c>
      <c r="BY161" t="s">
        <v>2</v>
      </c>
      <c r="BZ161" t="s">
        <v>2</v>
      </c>
      <c r="CA161" t="s">
        <v>2</v>
      </c>
      <c r="CB161" t="s">
        <v>2</v>
      </c>
      <c r="CC161" t="s">
        <v>2</v>
      </c>
      <c r="CD161" t="s">
        <v>2</v>
      </c>
      <c r="CE161" t="s">
        <v>2</v>
      </c>
      <c r="CF161" t="s">
        <v>2</v>
      </c>
      <c r="CG161" t="s">
        <v>2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796</v>
      </c>
      <c r="CV161" t="s">
        <v>796</v>
      </c>
      <c r="CW161" t="s">
        <v>796</v>
      </c>
      <c r="CX161" t="s">
        <v>796</v>
      </c>
      <c r="CY161" t="s">
        <v>796</v>
      </c>
      <c r="CZ161" t="s">
        <v>796</v>
      </c>
      <c r="DA161" t="s">
        <v>796</v>
      </c>
      <c r="DB161" t="s">
        <v>796</v>
      </c>
      <c r="DC161" t="s">
        <v>796</v>
      </c>
      <c r="DD161" t="s">
        <v>796</v>
      </c>
      <c r="DE161" t="s">
        <v>796</v>
      </c>
      <c r="DF161" t="s">
        <v>796</v>
      </c>
      <c r="DG161" t="s">
        <v>796</v>
      </c>
      <c r="DH161" t="s">
        <v>796</v>
      </c>
      <c r="DI161" t="s">
        <v>796</v>
      </c>
      <c r="DJ161" t="s">
        <v>796</v>
      </c>
      <c r="DK161" t="s">
        <v>796</v>
      </c>
      <c r="DL161" t="s">
        <v>796</v>
      </c>
      <c r="DM161" t="s">
        <v>796</v>
      </c>
      <c r="DN161" t="s">
        <v>796</v>
      </c>
      <c r="DO161" t="s">
        <v>796</v>
      </c>
      <c r="DP161" t="s">
        <v>796</v>
      </c>
      <c r="DQ161" t="s">
        <v>796</v>
      </c>
      <c r="DR161" t="s">
        <v>796</v>
      </c>
      <c r="DS161" t="s">
        <v>796</v>
      </c>
      <c r="DT161" t="s">
        <v>796</v>
      </c>
      <c r="DU161" t="s">
        <v>796</v>
      </c>
      <c r="DV161" t="s">
        <v>796</v>
      </c>
      <c r="DW161" t="s">
        <v>796</v>
      </c>
      <c r="DX161" t="s">
        <v>796</v>
      </c>
      <c r="DY161" t="s">
        <v>796</v>
      </c>
      <c r="DZ161" t="s">
        <v>796</v>
      </c>
      <c r="EA161" t="s">
        <v>796</v>
      </c>
      <c r="EB161" t="s">
        <v>796</v>
      </c>
      <c r="EC161" t="s">
        <v>796</v>
      </c>
      <c r="ED161" t="s">
        <v>796</v>
      </c>
      <c r="EE161" t="s">
        <v>796</v>
      </c>
      <c r="EF161" t="s">
        <v>796</v>
      </c>
      <c r="EG161" t="s">
        <v>796</v>
      </c>
      <c r="EH161" t="s">
        <v>796</v>
      </c>
      <c r="EI161" t="s">
        <v>796</v>
      </c>
      <c r="EJ161" t="s">
        <v>796</v>
      </c>
      <c r="EK161" t="s">
        <v>796</v>
      </c>
      <c r="EL161" t="s">
        <v>796</v>
      </c>
      <c r="EM161" t="s">
        <v>796</v>
      </c>
      <c r="EN161" t="s">
        <v>796</v>
      </c>
      <c r="EO161" t="s">
        <v>796</v>
      </c>
      <c r="EP161" t="s">
        <v>796</v>
      </c>
      <c r="EQ161" t="s">
        <v>796</v>
      </c>
      <c r="ER161" t="s">
        <v>796</v>
      </c>
      <c r="ES161" t="s">
        <v>796</v>
      </c>
      <c r="ET161" t="s">
        <v>796</v>
      </c>
      <c r="EU161" t="s">
        <v>796</v>
      </c>
      <c r="EV161" t="s">
        <v>796</v>
      </c>
      <c r="EW161" t="s">
        <v>796</v>
      </c>
      <c r="EX161" t="s">
        <v>796</v>
      </c>
      <c r="EY161" t="s">
        <v>796</v>
      </c>
      <c r="EZ161" t="s">
        <v>796</v>
      </c>
      <c r="FA161" t="s">
        <v>796</v>
      </c>
      <c r="FB161" t="s">
        <v>796</v>
      </c>
      <c r="FC161" t="s">
        <v>796</v>
      </c>
      <c r="FD161" t="s">
        <v>796</v>
      </c>
      <c r="FE161" t="s">
        <v>796</v>
      </c>
      <c r="FF161" t="s">
        <v>796</v>
      </c>
      <c r="FG161" t="s">
        <v>796</v>
      </c>
      <c r="FH161" t="s">
        <v>796</v>
      </c>
      <c r="FI161" t="s">
        <v>796</v>
      </c>
      <c r="FJ161" t="s">
        <v>796</v>
      </c>
      <c r="FK161" t="s">
        <v>796</v>
      </c>
      <c r="FL161" t="s">
        <v>796</v>
      </c>
      <c r="FM161" t="s">
        <v>796</v>
      </c>
      <c r="FN161" t="s">
        <v>796</v>
      </c>
      <c r="FO161" t="s">
        <v>796</v>
      </c>
      <c r="FP161" t="s">
        <v>796</v>
      </c>
      <c r="FQ161" t="s">
        <v>796</v>
      </c>
      <c r="FR161" t="s">
        <v>796</v>
      </c>
      <c r="FS161" t="s">
        <v>796</v>
      </c>
      <c r="FT161" t="s">
        <v>796</v>
      </c>
      <c r="FU161" t="s">
        <v>796</v>
      </c>
      <c r="FV161" t="s">
        <v>796</v>
      </c>
      <c r="FW161" t="s">
        <v>796</v>
      </c>
      <c r="FX161" t="s">
        <v>796</v>
      </c>
      <c r="FY161" t="s">
        <v>796</v>
      </c>
      <c r="FZ161" t="s">
        <v>796</v>
      </c>
      <c r="GA161" t="s">
        <v>796</v>
      </c>
      <c r="GB161" t="s">
        <v>796</v>
      </c>
      <c r="GC161" t="s">
        <v>796</v>
      </c>
      <c r="GD161" t="s">
        <v>796</v>
      </c>
      <c r="GE161" t="s">
        <v>796</v>
      </c>
      <c r="GF161" t="s">
        <v>796</v>
      </c>
      <c r="GG161" t="s">
        <v>796</v>
      </c>
      <c r="GH161" t="s">
        <v>796</v>
      </c>
      <c r="GI161" t="s">
        <v>796</v>
      </c>
      <c r="GJ161" t="s">
        <v>796</v>
      </c>
      <c r="GK161" t="s">
        <v>796</v>
      </c>
      <c r="GL161" t="s">
        <v>796</v>
      </c>
      <c r="GM161" t="s">
        <v>796</v>
      </c>
      <c r="GN161" t="s">
        <v>796</v>
      </c>
      <c r="GO161" t="s">
        <v>796</v>
      </c>
      <c r="GP161" t="s">
        <v>796</v>
      </c>
      <c r="GQ161" t="s">
        <v>796</v>
      </c>
      <c r="GR161" t="s">
        <v>796</v>
      </c>
      <c r="GS161" t="s">
        <v>796</v>
      </c>
      <c r="GT161" t="s">
        <v>796</v>
      </c>
      <c r="GU161" t="s">
        <v>796</v>
      </c>
      <c r="GV161" t="s">
        <v>796</v>
      </c>
      <c r="GW161" t="s">
        <v>796</v>
      </c>
      <c r="GX161" t="s">
        <v>796</v>
      </c>
      <c r="GY161" t="s">
        <v>796</v>
      </c>
      <c r="GZ161" t="s">
        <v>796</v>
      </c>
      <c r="HA161" t="s">
        <v>796</v>
      </c>
      <c r="HB161" t="s">
        <v>796</v>
      </c>
      <c r="HC161" t="s">
        <v>796</v>
      </c>
      <c r="HD161" t="s">
        <v>796</v>
      </c>
      <c r="HE161" t="s">
        <v>796</v>
      </c>
      <c r="HF161" t="s">
        <v>796</v>
      </c>
      <c r="HG161" t="s">
        <v>796</v>
      </c>
      <c r="HH161" t="s">
        <v>796</v>
      </c>
      <c r="HI161" t="s">
        <v>796</v>
      </c>
      <c r="HJ161" t="s">
        <v>796</v>
      </c>
      <c r="HK161" t="s">
        <v>796</v>
      </c>
      <c r="HL161" t="s">
        <v>796</v>
      </c>
      <c r="HM161" t="s">
        <v>796</v>
      </c>
      <c r="HN161" t="s">
        <v>796</v>
      </c>
      <c r="HO161" t="s">
        <v>796</v>
      </c>
      <c r="HP161" t="s">
        <v>796</v>
      </c>
      <c r="HQ161" t="s">
        <v>796</v>
      </c>
      <c r="HR161" t="s">
        <v>796</v>
      </c>
      <c r="HS161" t="s">
        <v>796</v>
      </c>
      <c r="HT161" t="s">
        <v>796</v>
      </c>
      <c r="HU161" t="s">
        <v>796</v>
      </c>
      <c r="HV161" t="s">
        <v>796</v>
      </c>
      <c r="HW161" t="s">
        <v>796</v>
      </c>
      <c r="HX161" t="s">
        <v>796</v>
      </c>
      <c r="HY161" t="s">
        <v>796</v>
      </c>
      <c r="HZ161" t="s">
        <v>796</v>
      </c>
      <c r="IA161" t="s">
        <v>796</v>
      </c>
      <c r="IB161" t="s">
        <v>796</v>
      </c>
      <c r="IC161" t="s">
        <v>796</v>
      </c>
      <c r="ID161" t="s">
        <v>796</v>
      </c>
      <c r="IE161" t="s">
        <v>796</v>
      </c>
      <c r="IF161" t="s">
        <v>796</v>
      </c>
      <c r="IG161" t="s">
        <v>796</v>
      </c>
      <c r="IH161" t="s">
        <v>796</v>
      </c>
      <c r="II161" t="s">
        <v>796</v>
      </c>
      <c r="IJ161" t="s">
        <v>796</v>
      </c>
      <c r="IK161" t="s">
        <v>796</v>
      </c>
      <c r="IL161" t="s">
        <v>796</v>
      </c>
      <c r="IM161" t="s">
        <v>796</v>
      </c>
      <c r="IN161" t="s">
        <v>796</v>
      </c>
      <c r="IO161" t="s">
        <v>796</v>
      </c>
      <c r="IP161" t="s">
        <v>796</v>
      </c>
      <c r="IQ161" t="s">
        <v>796</v>
      </c>
      <c r="IR161" t="s">
        <v>796</v>
      </c>
      <c r="IS161" t="s">
        <v>796</v>
      </c>
      <c r="IT161" t="s">
        <v>796</v>
      </c>
      <c r="IU161" t="s">
        <v>796</v>
      </c>
      <c r="IV161" t="s">
        <v>796</v>
      </c>
      <c r="IW161" t="s">
        <v>796</v>
      </c>
      <c r="IX161" t="s">
        <v>796</v>
      </c>
      <c r="IY161" t="s">
        <v>796</v>
      </c>
      <c r="IZ161" t="s">
        <v>796</v>
      </c>
      <c r="JA161" t="s">
        <v>796</v>
      </c>
      <c r="JB161" t="s">
        <v>796</v>
      </c>
      <c r="JC161" t="s">
        <v>796</v>
      </c>
      <c r="JD161" t="s">
        <v>796</v>
      </c>
      <c r="JE161" t="s">
        <v>796</v>
      </c>
      <c r="JF161" t="s">
        <v>796</v>
      </c>
      <c r="JG161" t="s">
        <v>796</v>
      </c>
      <c r="JH161" t="s">
        <v>796</v>
      </c>
      <c r="JI161" t="s">
        <v>796</v>
      </c>
      <c r="JJ161" t="s">
        <v>796</v>
      </c>
      <c r="JK161" t="s">
        <v>796</v>
      </c>
      <c r="JL161" t="s">
        <v>796</v>
      </c>
      <c r="JM161" t="s">
        <v>796</v>
      </c>
      <c r="JN161" t="s">
        <v>796</v>
      </c>
      <c r="JO161" t="s">
        <v>796</v>
      </c>
      <c r="JP161" t="s">
        <v>796</v>
      </c>
      <c r="JQ161" t="s">
        <v>796</v>
      </c>
      <c r="JR161" t="s">
        <v>796</v>
      </c>
      <c r="JS161" t="s">
        <v>796</v>
      </c>
      <c r="JT161" t="s">
        <v>796</v>
      </c>
      <c r="JU161" t="s">
        <v>796</v>
      </c>
      <c r="JV161" t="s">
        <v>796</v>
      </c>
      <c r="JW161" t="s">
        <v>796</v>
      </c>
      <c r="JX161" t="s">
        <v>796</v>
      </c>
      <c r="JY161" t="s">
        <v>796</v>
      </c>
      <c r="JZ161" t="s">
        <v>796</v>
      </c>
      <c r="KA161" t="s">
        <v>796</v>
      </c>
      <c r="KB161" t="s">
        <v>796</v>
      </c>
      <c r="KC161" t="s">
        <v>796</v>
      </c>
      <c r="KD161" t="s">
        <v>796</v>
      </c>
      <c r="KE161" t="s">
        <v>796</v>
      </c>
      <c r="KF161" t="s">
        <v>796</v>
      </c>
    </row>
    <row r="162" spans="1:292" x14ac:dyDescent="0.2">
      <c r="A162" t="s">
        <v>72</v>
      </c>
      <c r="B162" t="s">
        <v>55</v>
      </c>
      <c r="C162" t="s">
        <v>4</v>
      </c>
      <c r="D162" t="s">
        <v>8</v>
      </c>
      <c r="E162" s="30">
        <v>26</v>
      </c>
      <c r="F162" t="s">
        <v>9</v>
      </c>
      <c r="G162" t="s">
        <v>10</v>
      </c>
      <c r="H162" t="s">
        <v>56</v>
      </c>
      <c r="I162" t="s">
        <v>57</v>
      </c>
      <c r="J162" t="s">
        <v>4</v>
      </c>
      <c r="K162" t="s">
        <v>4</v>
      </c>
      <c r="L162" t="s">
        <v>4</v>
      </c>
      <c r="M162" t="s">
        <v>5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3</v>
      </c>
      <c r="U162" t="s">
        <v>4</v>
      </c>
      <c r="V162" t="s">
        <v>5</v>
      </c>
      <c r="W162" t="s">
        <v>26</v>
      </c>
      <c r="X162" t="s">
        <v>54</v>
      </c>
      <c r="Y162" t="s">
        <v>5</v>
      </c>
      <c r="Z162" t="s">
        <v>6</v>
      </c>
      <c r="AA162" t="s">
        <v>4</v>
      </c>
      <c r="AB162" t="s">
        <v>4</v>
      </c>
      <c r="AC162" t="s">
        <v>5</v>
      </c>
      <c r="AD162" t="s">
        <v>5</v>
      </c>
      <c r="AE162" t="s">
        <v>4</v>
      </c>
      <c r="AF162" t="s">
        <v>4</v>
      </c>
      <c r="AG162" t="s">
        <v>4</v>
      </c>
      <c r="AH162" t="s">
        <v>5</v>
      </c>
      <c r="AI162" t="s">
        <v>4</v>
      </c>
      <c r="AJ162" t="s">
        <v>5</v>
      </c>
      <c r="AK162" t="s">
        <v>4</v>
      </c>
      <c r="AL162" t="s">
        <v>4</v>
      </c>
      <c r="AM162" t="s">
        <v>4</v>
      </c>
      <c r="AN162" t="s">
        <v>4</v>
      </c>
      <c r="AO162" t="s">
        <v>4</v>
      </c>
      <c r="AP162" t="s">
        <v>4</v>
      </c>
      <c r="AQ162" t="s">
        <v>4</v>
      </c>
      <c r="AR162" t="s">
        <v>4</v>
      </c>
      <c r="AS162" t="s">
        <v>73</v>
      </c>
      <c r="AT162" t="s">
        <v>13</v>
      </c>
      <c r="AU162" t="s">
        <v>74</v>
      </c>
      <c r="AV162" t="s">
        <v>2</v>
      </c>
      <c r="AW162" t="s">
        <v>2</v>
      </c>
      <c r="AX162" t="s">
        <v>2</v>
      </c>
      <c r="AY162" t="s">
        <v>2</v>
      </c>
      <c r="AZ162" t="s">
        <v>2</v>
      </c>
      <c r="BA162" t="s">
        <v>2</v>
      </c>
      <c r="BB162" t="s">
        <v>2</v>
      </c>
      <c r="BC162" t="s">
        <v>2</v>
      </c>
      <c r="BD162" t="s">
        <v>2</v>
      </c>
      <c r="BE162" t="s">
        <v>2</v>
      </c>
      <c r="BF162" t="s">
        <v>2</v>
      </c>
      <c r="BG162" t="s">
        <v>2</v>
      </c>
      <c r="BH162" t="s">
        <v>2</v>
      </c>
      <c r="BI162" t="s">
        <v>2</v>
      </c>
      <c r="BJ162" t="s">
        <v>2</v>
      </c>
      <c r="BK162" t="s">
        <v>2</v>
      </c>
      <c r="BL162" t="s">
        <v>2</v>
      </c>
      <c r="BM162" t="s">
        <v>2</v>
      </c>
      <c r="BN162" t="s">
        <v>2</v>
      </c>
      <c r="BO162" t="s">
        <v>2</v>
      </c>
      <c r="BP162" t="s">
        <v>2</v>
      </c>
      <c r="BQ162" t="s">
        <v>2</v>
      </c>
      <c r="BR162" t="s">
        <v>2</v>
      </c>
      <c r="BS162" t="s">
        <v>2</v>
      </c>
      <c r="BT162" t="s">
        <v>2</v>
      </c>
      <c r="BU162" t="s">
        <v>2</v>
      </c>
      <c r="BV162" t="s">
        <v>2</v>
      </c>
      <c r="BW162" t="s">
        <v>2</v>
      </c>
      <c r="BX162" t="s">
        <v>2</v>
      </c>
      <c r="BY162" t="s">
        <v>2</v>
      </c>
      <c r="BZ162" t="s">
        <v>2</v>
      </c>
      <c r="CA162" t="s">
        <v>2</v>
      </c>
      <c r="CB162" t="s">
        <v>2</v>
      </c>
      <c r="CC162" t="s">
        <v>2</v>
      </c>
      <c r="CD162" t="s">
        <v>2</v>
      </c>
      <c r="CE162" t="s">
        <v>2</v>
      </c>
      <c r="CF162" t="s">
        <v>2</v>
      </c>
      <c r="CG162" t="s">
        <v>2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55</v>
      </c>
      <c r="CV162" t="s">
        <v>4</v>
      </c>
      <c r="CW162" s="30">
        <v>27</v>
      </c>
      <c r="CX162" t="s">
        <v>9</v>
      </c>
      <c r="CY162" t="s">
        <v>4</v>
      </c>
      <c r="CZ162" t="s">
        <v>4</v>
      </c>
      <c r="DA162" t="s">
        <v>4</v>
      </c>
      <c r="DB162" t="s">
        <v>5</v>
      </c>
      <c r="DC162" t="s">
        <v>4</v>
      </c>
      <c r="DD162" t="s">
        <v>4</v>
      </c>
      <c r="DE162" t="s">
        <v>4</v>
      </c>
      <c r="DF162" t="s">
        <v>4</v>
      </c>
      <c r="DG162" t="s">
        <v>4</v>
      </c>
      <c r="DH162" t="s">
        <v>4</v>
      </c>
      <c r="DI162" t="s">
        <v>3</v>
      </c>
      <c r="DJ162" t="s">
        <v>4</v>
      </c>
      <c r="DK162" t="s">
        <v>5</v>
      </c>
      <c r="DL162" t="s">
        <v>26</v>
      </c>
      <c r="DM162" t="s">
        <v>105</v>
      </c>
      <c r="DN162" t="s">
        <v>5</v>
      </c>
      <c r="DO162" t="s">
        <v>18</v>
      </c>
      <c r="DP162" t="s">
        <v>4</v>
      </c>
      <c r="DQ162" t="s">
        <v>5</v>
      </c>
      <c r="DR162" t="s">
        <v>5</v>
      </c>
      <c r="DS162" t="s">
        <v>5</v>
      </c>
      <c r="DT162" t="s">
        <v>4</v>
      </c>
      <c r="DU162" t="s">
        <v>4</v>
      </c>
      <c r="DV162" t="s">
        <v>4</v>
      </c>
      <c r="DW162" t="s">
        <v>5</v>
      </c>
      <c r="DX162" t="s">
        <v>4</v>
      </c>
      <c r="DY162" t="s">
        <v>5</v>
      </c>
      <c r="DZ162" t="s">
        <v>4</v>
      </c>
      <c r="EA162" t="s">
        <v>4</v>
      </c>
      <c r="EB162" t="s">
        <v>4</v>
      </c>
      <c r="EC162" t="s">
        <v>4</v>
      </c>
      <c r="ED162" t="s">
        <v>4</v>
      </c>
      <c r="EE162" t="s">
        <v>4</v>
      </c>
      <c r="EF162" t="s">
        <v>4</v>
      </c>
      <c r="EG162" t="s">
        <v>4</v>
      </c>
      <c r="EH162" t="s">
        <v>94</v>
      </c>
      <c r="EI162" t="s">
        <v>13</v>
      </c>
      <c r="EJ162" t="s">
        <v>74</v>
      </c>
      <c r="EK162" t="s">
        <v>2</v>
      </c>
      <c r="EL162" t="s">
        <v>2</v>
      </c>
      <c r="EM162" t="s">
        <v>2</v>
      </c>
      <c r="EN162" t="s">
        <v>2</v>
      </c>
      <c r="EO162" t="s">
        <v>2</v>
      </c>
      <c r="EP162" t="s">
        <v>2</v>
      </c>
      <c r="EQ162" t="s">
        <v>2</v>
      </c>
      <c r="ER162" t="s">
        <v>2</v>
      </c>
      <c r="ES162" t="s">
        <v>2</v>
      </c>
      <c r="ET162" t="s">
        <v>2</v>
      </c>
      <c r="EU162" t="s">
        <v>2</v>
      </c>
      <c r="EV162" t="s">
        <v>2</v>
      </c>
      <c r="EW162" t="s">
        <v>2</v>
      </c>
      <c r="EX162" t="s">
        <v>2</v>
      </c>
      <c r="EY162" t="s">
        <v>2</v>
      </c>
      <c r="EZ162" t="s">
        <v>2</v>
      </c>
      <c r="FA162" t="s">
        <v>2</v>
      </c>
      <c r="FB162" t="s">
        <v>2</v>
      </c>
      <c r="FC162" t="s">
        <v>2</v>
      </c>
      <c r="FD162" t="s">
        <v>2</v>
      </c>
      <c r="FE162" t="s">
        <v>2</v>
      </c>
      <c r="FF162" t="s">
        <v>2</v>
      </c>
      <c r="FG162" t="s">
        <v>2</v>
      </c>
      <c r="FH162" t="s">
        <v>2</v>
      </c>
      <c r="FI162" t="s">
        <v>2</v>
      </c>
      <c r="FJ162" t="s">
        <v>2</v>
      </c>
      <c r="FK162" t="s">
        <v>2</v>
      </c>
      <c r="FL162" t="s">
        <v>2</v>
      </c>
      <c r="FM162" t="s">
        <v>2</v>
      </c>
      <c r="FN162" t="s">
        <v>2</v>
      </c>
      <c r="FO162" t="s">
        <v>2</v>
      </c>
      <c r="FP162" t="s">
        <v>2</v>
      </c>
      <c r="FQ162" t="s">
        <v>2</v>
      </c>
      <c r="FR162" t="s">
        <v>2</v>
      </c>
      <c r="FS162" t="s">
        <v>2</v>
      </c>
      <c r="FT162" t="s">
        <v>2</v>
      </c>
      <c r="FU162" t="s">
        <v>2</v>
      </c>
      <c r="FV162" t="s">
        <v>2</v>
      </c>
      <c r="FW162" t="s">
        <v>2</v>
      </c>
      <c r="FX162" t="s">
        <v>2</v>
      </c>
      <c r="FY162" t="s">
        <v>2</v>
      </c>
      <c r="FZ162" t="s">
        <v>2</v>
      </c>
      <c r="GA162" t="s">
        <v>2</v>
      </c>
      <c r="GB162" t="s">
        <v>2</v>
      </c>
      <c r="GC162" t="s">
        <v>2</v>
      </c>
      <c r="GD162" t="s">
        <v>2</v>
      </c>
      <c r="GE162" t="s">
        <v>2</v>
      </c>
      <c r="GF162" t="s">
        <v>2</v>
      </c>
      <c r="GG162" t="s">
        <v>2</v>
      </c>
      <c r="GH162" t="s">
        <v>2</v>
      </c>
      <c r="GI162" t="s">
        <v>2</v>
      </c>
      <c r="GJ162" t="s">
        <v>2</v>
      </c>
      <c r="GK162" t="s">
        <v>2</v>
      </c>
      <c r="GL162" t="s">
        <v>2</v>
      </c>
      <c r="GM162" t="s">
        <v>2</v>
      </c>
      <c r="GN162" t="s">
        <v>796</v>
      </c>
      <c r="GO162" t="s">
        <v>796</v>
      </c>
      <c r="GP162" t="s">
        <v>796</v>
      </c>
      <c r="GQ162" t="s">
        <v>796</v>
      </c>
      <c r="GR162" t="s">
        <v>796</v>
      </c>
      <c r="GS162" t="s">
        <v>796</v>
      </c>
      <c r="GT162" t="s">
        <v>796</v>
      </c>
      <c r="GU162" t="s">
        <v>796</v>
      </c>
      <c r="GV162" t="s">
        <v>796</v>
      </c>
      <c r="GW162" t="s">
        <v>796</v>
      </c>
      <c r="GX162" t="s">
        <v>796</v>
      </c>
      <c r="GY162" t="s">
        <v>796</v>
      </c>
      <c r="GZ162" t="s">
        <v>796</v>
      </c>
      <c r="HA162" t="s">
        <v>796</v>
      </c>
      <c r="HB162" t="s">
        <v>796</v>
      </c>
      <c r="HC162" t="s">
        <v>796</v>
      </c>
      <c r="HD162" t="s">
        <v>796</v>
      </c>
      <c r="HE162" t="s">
        <v>796</v>
      </c>
      <c r="HF162" t="s">
        <v>796</v>
      </c>
      <c r="HG162" t="s">
        <v>796</v>
      </c>
      <c r="HH162" t="s">
        <v>796</v>
      </c>
      <c r="HI162" t="s">
        <v>796</v>
      </c>
      <c r="HJ162" t="s">
        <v>796</v>
      </c>
      <c r="HK162" t="s">
        <v>796</v>
      </c>
      <c r="HL162" t="s">
        <v>796</v>
      </c>
      <c r="HM162" t="s">
        <v>796</v>
      </c>
      <c r="HN162" t="s">
        <v>796</v>
      </c>
      <c r="HO162" t="s">
        <v>796</v>
      </c>
      <c r="HP162" t="s">
        <v>796</v>
      </c>
      <c r="HQ162" t="s">
        <v>796</v>
      </c>
      <c r="HR162" t="s">
        <v>796</v>
      </c>
      <c r="HS162" t="s">
        <v>796</v>
      </c>
      <c r="HT162" t="s">
        <v>796</v>
      </c>
      <c r="HU162" t="s">
        <v>796</v>
      </c>
      <c r="HV162" t="s">
        <v>796</v>
      </c>
      <c r="HW162" t="s">
        <v>796</v>
      </c>
      <c r="HX162" t="s">
        <v>796</v>
      </c>
      <c r="HY162" t="s">
        <v>796</v>
      </c>
      <c r="HZ162" t="s">
        <v>796</v>
      </c>
      <c r="IA162" t="s">
        <v>796</v>
      </c>
      <c r="IB162" t="s">
        <v>796</v>
      </c>
      <c r="IC162" t="s">
        <v>796</v>
      </c>
      <c r="ID162" t="s">
        <v>796</v>
      </c>
      <c r="IE162" t="s">
        <v>796</v>
      </c>
      <c r="IF162" t="s">
        <v>796</v>
      </c>
      <c r="IG162" t="s">
        <v>796</v>
      </c>
      <c r="IH162" t="s">
        <v>796</v>
      </c>
      <c r="II162" t="s">
        <v>796</v>
      </c>
      <c r="IJ162" t="s">
        <v>796</v>
      </c>
      <c r="IK162" t="s">
        <v>796</v>
      </c>
      <c r="IL162" t="s">
        <v>796</v>
      </c>
      <c r="IM162" t="s">
        <v>796</v>
      </c>
      <c r="IN162" t="s">
        <v>796</v>
      </c>
      <c r="IO162" t="s">
        <v>796</v>
      </c>
      <c r="IP162" t="s">
        <v>796</v>
      </c>
      <c r="IQ162" t="s">
        <v>796</v>
      </c>
      <c r="IR162" t="s">
        <v>796</v>
      </c>
      <c r="IS162" t="s">
        <v>796</v>
      </c>
      <c r="IT162" t="s">
        <v>796</v>
      </c>
      <c r="IU162" t="s">
        <v>796</v>
      </c>
      <c r="IV162" t="s">
        <v>796</v>
      </c>
      <c r="IW162" t="s">
        <v>796</v>
      </c>
      <c r="IX162" t="s">
        <v>796</v>
      </c>
      <c r="IY162" t="s">
        <v>796</v>
      </c>
      <c r="IZ162" t="s">
        <v>796</v>
      </c>
      <c r="JA162" t="s">
        <v>796</v>
      </c>
      <c r="JB162" t="s">
        <v>796</v>
      </c>
      <c r="JC162" t="s">
        <v>796</v>
      </c>
      <c r="JD162" t="s">
        <v>796</v>
      </c>
      <c r="JE162" t="s">
        <v>796</v>
      </c>
      <c r="JF162" t="s">
        <v>796</v>
      </c>
      <c r="JG162" t="s">
        <v>796</v>
      </c>
      <c r="JH162" t="s">
        <v>796</v>
      </c>
      <c r="JI162" t="s">
        <v>796</v>
      </c>
      <c r="JJ162" t="s">
        <v>796</v>
      </c>
      <c r="JK162" t="s">
        <v>796</v>
      </c>
      <c r="JL162" t="s">
        <v>796</v>
      </c>
      <c r="JM162" t="s">
        <v>796</v>
      </c>
      <c r="JN162" t="s">
        <v>796</v>
      </c>
      <c r="JO162" t="s">
        <v>796</v>
      </c>
      <c r="JP162" t="s">
        <v>796</v>
      </c>
      <c r="JQ162" t="s">
        <v>796</v>
      </c>
      <c r="JR162" t="s">
        <v>796</v>
      </c>
      <c r="JS162" t="s">
        <v>796</v>
      </c>
      <c r="JT162" t="s">
        <v>796</v>
      </c>
      <c r="JU162" t="s">
        <v>796</v>
      </c>
      <c r="JV162" t="s">
        <v>796</v>
      </c>
      <c r="JW162" t="s">
        <v>796</v>
      </c>
      <c r="JX162" t="s">
        <v>796</v>
      </c>
      <c r="JY162" t="s">
        <v>796</v>
      </c>
      <c r="JZ162" t="s">
        <v>796</v>
      </c>
      <c r="KA162" t="s">
        <v>796</v>
      </c>
      <c r="KB162" t="s">
        <v>796</v>
      </c>
      <c r="KC162" t="s">
        <v>796</v>
      </c>
      <c r="KD162" t="s">
        <v>796</v>
      </c>
      <c r="KE162" t="s">
        <v>796</v>
      </c>
      <c r="KF162" t="s">
        <v>796</v>
      </c>
    </row>
    <row r="163" spans="1:292" x14ac:dyDescent="0.2">
      <c r="A163" t="s">
        <v>68</v>
      </c>
      <c r="B163" t="s">
        <v>55</v>
      </c>
      <c r="C163" t="s">
        <v>4</v>
      </c>
      <c r="D163" t="s">
        <v>8</v>
      </c>
      <c r="E163" s="30">
        <v>46</v>
      </c>
      <c r="F163" t="s">
        <v>20</v>
      </c>
      <c r="G163" t="s">
        <v>71</v>
      </c>
      <c r="H163" t="s">
        <v>40</v>
      </c>
      <c r="I163" t="s">
        <v>65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5</v>
      </c>
      <c r="Q163" t="s">
        <v>4</v>
      </c>
      <c r="R163" t="s">
        <v>4</v>
      </c>
      <c r="S163" t="s">
        <v>4</v>
      </c>
      <c r="T163" t="s">
        <v>69</v>
      </c>
      <c r="U163" t="s">
        <v>4</v>
      </c>
      <c r="V163" t="s">
        <v>5</v>
      </c>
      <c r="W163" t="s">
        <v>17</v>
      </c>
      <c r="X163" t="s">
        <v>2</v>
      </c>
      <c r="Y163" t="s">
        <v>5</v>
      </c>
      <c r="Z163" t="s">
        <v>70</v>
      </c>
      <c r="AA163" t="s">
        <v>4</v>
      </c>
      <c r="AB163" t="s">
        <v>4</v>
      </c>
      <c r="AC163" t="s">
        <v>4</v>
      </c>
      <c r="AD163" t="s">
        <v>4</v>
      </c>
      <c r="AE163" t="s">
        <v>5</v>
      </c>
      <c r="AF163" t="s">
        <v>4</v>
      </c>
      <c r="AG163" t="s">
        <v>5</v>
      </c>
      <c r="AH163" t="s">
        <v>4</v>
      </c>
      <c r="AI163" t="s">
        <v>4</v>
      </c>
      <c r="AJ163" t="s">
        <v>4</v>
      </c>
      <c r="AK163" t="s">
        <v>4</v>
      </c>
      <c r="AL163" t="s">
        <v>4</v>
      </c>
      <c r="AM163" t="s">
        <v>4</v>
      </c>
      <c r="AN163" t="s">
        <v>4</v>
      </c>
      <c r="AO163" t="s">
        <v>4</v>
      </c>
      <c r="AP163" t="s">
        <v>4</v>
      </c>
      <c r="AQ163" t="s">
        <v>4</v>
      </c>
      <c r="AR163" t="s">
        <v>4</v>
      </c>
      <c r="AS163" t="s">
        <v>2</v>
      </c>
      <c r="AT163" t="s">
        <v>2</v>
      </c>
      <c r="AU163" t="s">
        <v>2</v>
      </c>
      <c r="AV163" t="s">
        <v>2</v>
      </c>
      <c r="AW163" t="s">
        <v>2</v>
      </c>
      <c r="AX163" t="s">
        <v>2</v>
      </c>
      <c r="AY163" t="s">
        <v>2</v>
      </c>
      <c r="AZ163" t="s">
        <v>2</v>
      </c>
      <c r="BA163" t="s">
        <v>2</v>
      </c>
      <c r="BB163" t="s">
        <v>2</v>
      </c>
      <c r="BC163" t="s">
        <v>2</v>
      </c>
      <c r="BD163" t="s">
        <v>2</v>
      </c>
      <c r="BE163" t="s">
        <v>2</v>
      </c>
      <c r="BF163" t="s">
        <v>2</v>
      </c>
      <c r="BG163" t="s">
        <v>2</v>
      </c>
      <c r="BH163" t="s">
        <v>2</v>
      </c>
      <c r="BI163" t="s">
        <v>2</v>
      </c>
      <c r="BJ163" t="s">
        <v>2</v>
      </c>
      <c r="BK163" t="s">
        <v>5</v>
      </c>
      <c r="BL163" t="s">
        <v>5</v>
      </c>
      <c r="BM163" t="s">
        <v>4</v>
      </c>
      <c r="BN163" t="s">
        <v>4</v>
      </c>
      <c r="BO163" t="s">
        <v>4</v>
      </c>
      <c r="BP163" t="s">
        <v>2</v>
      </c>
      <c r="BQ163" t="s">
        <v>2</v>
      </c>
      <c r="BR163" t="s">
        <v>2</v>
      </c>
      <c r="BS163" t="s">
        <v>2</v>
      </c>
      <c r="BT163" t="s">
        <v>2</v>
      </c>
      <c r="BU163" t="s">
        <v>2</v>
      </c>
      <c r="BV163" t="s">
        <v>2</v>
      </c>
      <c r="BW163" t="s">
        <v>2</v>
      </c>
      <c r="BX163" t="s">
        <v>2</v>
      </c>
      <c r="BY163" t="s">
        <v>2</v>
      </c>
      <c r="BZ163" t="s">
        <v>2</v>
      </c>
      <c r="CA163" t="s">
        <v>2</v>
      </c>
      <c r="CB163" t="s">
        <v>2</v>
      </c>
      <c r="CC163" t="s">
        <v>2</v>
      </c>
      <c r="CD163" t="s">
        <v>2</v>
      </c>
      <c r="CE163" t="s">
        <v>2</v>
      </c>
      <c r="CF163" t="s">
        <v>2</v>
      </c>
      <c r="CG163" t="s">
        <v>2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55</v>
      </c>
      <c r="CV163" t="s">
        <v>4</v>
      </c>
      <c r="CW163" s="30">
        <v>47</v>
      </c>
      <c r="CX163" t="s">
        <v>20</v>
      </c>
      <c r="CY163" t="s">
        <v>4</v>
      </c>
      <c r="CZ163" t="s">
        <v>4</v>
      </c>
      <c r="DA163" t="s">
        <v>4</v>
      </c>
      <c r="DB163" t="s">
        <v>4</v>
      </c>
      <c r="DC163" t="s">
        <v>4</v>
      </c>
      <c r="DD163" t="s">
        <v>4</v>
      </c>
      <c r="DE163" t="s">
        <v>5</v>
      </c>
      <c r="DF163" t="s">
        <v>4</v>
      </c>
      <c r="DG163" t="s">
        <v>4</v>
      </c>
      <c r="DH163" t="s">
        <v>4</v>
      </c>
      <c r="DI163" t="s">
        <v>69</v>
      </c>
      <c r="DJ163" t="s">
        <v>4</v>
      </c>
      <c r="DK163" t="s">
        <v>4</v>
      </c>
      <c r="DL163" t="s">
        <v>17</v>
      </c>
      <c r="DM163" t="s">
        <v>2</v>
      </c>
      <c r="DN163" t="s">
        <v>5</v>
      </c>
      <c r="DO163" t="s">
        <v>70</v>
      </c>
      <c r="DP163" t="s">
        <v>4</v>
      </c>
      <c r="DQ163" t="s">
        <v>4</v>
      </c>
      <c r="DR163" t="s">
        <v>4</v>
      </c>
      <c r="DS163" t="s">
        <v>4</v>
      </c>
      <c r="DT163" t="s">
        <v>5</v>
      </c>
      <c r="DU163" t="s">
        <v>4</v>
      </c>
      <c r="DV163" t="s">
        <v>5</v>
      </c>
      <c r="DW163" t="s">
        <v>4</v>
      </c>
      <c r="DX163" t="s">
        <v>4</v>
      </c>
      <c r="DY163" t="s">
        <v>4</v>
      </c>
      <c r="DZ163" t="s">
        <v>4</v>
      </c>
      <c r="EA163" t="s">
        <v>4</v>
      </c>
      <c r="EB163" t="s">
        <v>4</v>
      </c>
      <c r="EC163" t="s">
        <v>4</v>
      </c>
      <c r="ED163" t="s">
        <v>4</v>
      </c>
      <c r="EE163" t="s">
        <v>4</v>
      </c>
      <c r="EF163" t="s">
        <v>4</v>
      </c>
      <c r="EG163" t="s">
        <v>4</v>
      </c>
      <c r="EH163" t="s">
        <v>2</v>
      </c>
      <c r="EI163" t="s">
        <v>2</v>
      </c>
      <c r="EJ163" t="s">
        <v>2</v>
      </c>
      <c r="EK163" t="s">
        <v>2</v>
      </c>
      <c r="EL163" t="s">
        <v>2</v>
      </c>
      <c r="EM163" t="s">
        <v>2</v>
      </c>
      <c r="EN163" t="s">
        <v>2</v>
      </c>
      <c r="EO163" t="s">
        <v>2</v>
      </c>
      <c r="EP163" t="s">
        <v>2</v>
      </c>
      <c r="EQ163" t="s">
        <v>2</v>
      </c>
      <c r="ER163" t="s">
        <v>2</v>
      </c>
      <c r="ES163" t="s">
        <v>2</v>
      </c>
      <c r="ET163" t="s">
        <v>2</v>
      </c>
      <c r="EU163" t="s">
        <v>2</v>
      </c>
      <c r="EV163" t="s">
        <v>2</v>
      </c>
      <c r="EW163" t="s">
        <v>2</v>
      </c>
      <c r="EX163" t="s">
        <v>2</v>
      </c>
      <c r="EY163" t="s">
        <v>2</v>
      </c>
      <c r="EZ163" t="s">
        <v>5</v>
      </c>
      <c r="FA163" t="s">
        <v>4</v>
      </c>
      <c r="FB163" t="s">
        <v>5</v>
      </c>
      <c r="FC163" t="s">
        <v>4</v>
      </c>
      <c r="FD163" t="s">
        <v>4</v>
      </c>
      <c r="FE163" t="s">
        <v>2</v>
      </c>
      <c r="FF163" t="s">
        <v>2</v>
      </c>
      <c r="FG163" t="s">
        <v>2</v>
      </c>
      <c r="FH163" t="s">
        <v>2</v>
      </c>
      <c r="FI163" t="s">
        <v>2</v>
      </c>
      <c r="FJ163" t="s">
        <v>2</v>
      </c>
      <c r="FK163" t="s">
        <v>2</v>
      </c>
      <c r="FL163" t="s">
        <v>2</v>
      </c>
      <c r="FM163" t="s">
        <v>2</v>
      </c>
      <c r="FN163" t="s">
        <v>2</v>
      </c>
      <c r="FO163" t="s">
        <v>2</v>
      </c>
      <c r="FP163" t="s">
        <v>2</v>
      </c>
      <c r="FQ163" t="s">
        <v>2</v>
      </c>
      <c r="FR163" t="s">
        <v>2</v>
      </c>
      <c r="FS163" t="s">
        <v>2</v>
      </c>
      <c r="FT163" t="s">
        <v>2</v>
      </c>
      <c r="FU163" t="s">
        <v>2</v>
      </c>
      <c r="FV163" t="s">
        <v>2</v>
      </c>
      <c r="FW163" t="s">
        <v>2</v>
      </c>
      <c r="FX163" t="s">
        <v>2</v>
      </c>
      <c r="FY163" t="s">
        <v>2</v>
      </c>
      <c r="FZ163" t="s">
        <v>2</v>
      </c>
      <c r="GA163" t="s">
        <v>2</v>
      </c>
      <c r="GB163" t="s">
        <v>2</v>
      </c>
      <c r="GC163" t="s">
        <v>2</v>
      </c>
      <c r="GD163" t="s">
        <v>2</v>
      </c>
      <c r="GE163" t="s">
        <v>2</v>
      </c>
      <c r="GF163" t="s">
        <v>2</v>
      </c>
      <c r="GG163" t="s">
        <v>2</v>
      </c>
      <c r="GH163" t="s">
        <v>2</v>
      </c>
      <c r="GI163" t="s">
        <v>2</v>
      </c>
      <c r="GJ163" t="s">
        <v>2</v>
      </c>
      <c r="GK163" t="s">
        <v>2</v>
      </c>
      <c r="GL163" t="s">
        <v>2</v>
      </c>
      <c r="GM163" t="s">
        <v>2</v>
      </c>
      <c r="GN163" t="s">
        <v>796</v>
      </c>
      <c r="GO163" t="s">
        <v>796</v>
      </c>
      <c r="GP163" t="s">
        <v>796</v>
      </c>
      <c r="GQ163" t="s">
        <v>796</v>
      </c>
      <c r="GR163" t="s">
        <v>796</v>
      </c>
      <c r="GS163" t="s">
        <v>796</v>
      </c>
      <c r="GT163" t="s">
        <v>796</v>
      </c>
      <c r="GU163" t="s">
        <v>796</v>
      </c>
      <c r="GV163" t="s">
        <v>796</v>
      </c>
      <c r="GW163" t="s">
        <v>796</v>
      </c>
      <c r="GX163" t="s">
        <v>796</v>
      </c>
      <c r="GY163" t="s">
        <v>796</v>
      </c>
      <c r="GZ163" t="s">
        <v>796</v>
      </c>
      <c r="HA163" t="s">
        <v>796</v>
      </c>
      <c r="HB163" t="s">
        <v>796</v>
      </c>
      <c r="HC163" t="s">
        <v>796</v>
      </c>
      <c r="HD163" t="s">
        <v>796</v>
      </c>
      <c r="HE163" t="s">
        <v>796</v>
      </c>
      <c r="HF163" t="s">
        <v>796</v>
      </c>
      <c r="HG163" t="s">
        <v>796</v>
      </c>
      <c r="HH163" t="s">
        <v>796</v>
      </c>
      <c r="HI163" t="s">
        <v>796</v>
      </c>
      <c r="HJ163" t="s">
        <v>796</v>
      </c>
      <c r="HK163" t="s">
        <v>796</v>
      </c>
      <c r="HL163" t="s">
        <v>796</v>
      </c>
      <c r="HM163" t="s">
        <v>796</v>
      </c>
      <c r="HN163" t="s">
        <v>796</v>
      </c>
      <c r="HO163" t="s">
        <v>796</v>
      </c>
      <c r="HP163" t="s">
        <v>796</v>
      </c>
      <c r="HQ163" t="s">
        <v>796</v>
      </c>
      <c r="HR163" t="s">
        <v>796</v>
      </c>
      <c r="HS163" t="s">
        <v>796</v>
      </c>
      <c r="HT163" t="s">
        <v>796</v>
      </c>
      <c r="HU163" t="s">
        <v>796</v>
      </c>
      <c r="HV163" t="s">
        <v>796</v>
      </c>
      <c r="HW163" t="s">
        <v>796</v>
      </c>
      <c r="HX163" t="s">
        <v>796</v>
      </c>
      <c r="HY163" t="s">
        <v>796</v>
      </c>
      <c r="HZ163" t="s">
        <v>796</v>
      </c>
      <c r="IA163" t="s">
        <v>796</v>
      </c>
      <c r="IB163" t="s">
        <v>796</v>
      </c>
      <c r="IC163" t="s">
        <v>796</v>
      </c>
      <c r="ID163" t="s">
        <v>796</v>
      </c>
      <c r="IE163" t="s">
        <v>796</v>
      </c>
      <c r="IF163" t="s">
        <v>796</v>
      </c>
      <c r="IG163" t="s">
        <v>796</v>
      </c>
      <c r="IH163" t="s">
        <v>796</v>
      </c>
      <c r="II163" t="s">
        <v>796</v>
      </c>
      <c r="IJ163" t="s">
        <v>796</v>
      </c>
      <c r="IK163" t="s">
        <v>796</v>
      </c>
      <c r="IL163" t="s">
        <v>796</v>
      </c>
      <c r="IM163" t="s">
        <v>796</v>
      </c>
      <c r="IN163" t="s">
        <v>796</v>
      </c>
      <c r="IO163" t="s">
        <v>796</v>
      </c>
      <c r="IP163" t="s">
        <v>796</v>
      </c>
      <c r="IQ163" t="s">
        <v>796</v>
      </c>
      <c r="IR163" t="s">
        <v>796</v>
      </c>
      <c r="IS163" t="s">
        <v>796</v>
      </c>
      <c r="IT163" t="s">
        <v>796</v>
      </c>
      <c r="IU163" t="s">
        <v>796</v>
      </c>
      <c r="IV163" t="s">
        <v>796</v>
      </c>
      <c r="IW163" t="s">
        <v>796</v>
      </c>
      <c r="IX163" t="s">
        <v>796</v>
      </c>
      <c r="IY163" t="s">
        <v>796</v>
      </c>
      <c r="IZ163" t="s">
        <v>796</v>
      </c>
      <c r="JA163" t="s">
        <v>796</v>
      </c>
      <c r="JB163" t="s">
        <v>796</v>
      </c>
      <c r="JC163" t="s">
        <v>796</v>
      </c>
      <c r="JD163" t="s">
        <v>796</v>
      </c>
      <c r="JE163" t="s">
        <v>796</v>
      </c>
      <c r="JF163" t="s">
        <v>796</v>
      </c>
      <c r="JG163" t="s">
        <v>796</v>
      </c>
      <c r="JH163" t="s">
        <v>796</v>
      </c>
      <c r="JI163" t="s">
        <v>796</v>
      </c>
      <c r="JJ163" t="s">
        <v>796</v>
      </c>
      <c r="JK163" t="s">
        <v>796</v>
      </c>
      <c r="JL163" t="s">
        <v>796</v>
      </c>
      <c r="JM163" t="s">
        <v>796</v>
      </c>
      <c r="JN163" t="s">
        <v>796</v>
      </c>
      <c r="JO163" t="s">
        <v>796</v>
      </c>
      <c r="JP163" t="s">
        <v>796</v>
      </c>
      <c r="JQ163" t="s">
        <v>796</v>
      </c>
      <c r="JR163" t="s">
        <v>796</v>
      </c>
      <c r="JS163" t="s">
        <v>796</v>
      </c>
      <c r="JT163" t="s">
        <v>796</v>
      </c>
      <c r="JU163" t="s">
        <v>796</v>
      </c>
      <c r="JV163" t="s">
        <v>796</v>
      </c>
      <c r="JW163" t="s">
        <v>796</v>
      </c>
      <c r="JX163" t="s">
        <v>796</v>
      </c>
      <c r="JY163" t="s">
        <v>796</v>
      </c>
      <c r="JZ163" t="s">
        <v>796</v>
      </c>
      <c r="KA163" t="s">
        <v>796</v>
      </c>
      <c r="KB163" t="s">
        <v>796</v>
      </c>
      <c r="KC163" t="s">
        <v>796</v>
      </c>
      <c r="KD163" t="s">
        <v>796</v>
      </c>
      <c r="KE163" t="s">
        <v>796</v>
      </c>
      <c r="KF163" t="s">
        <v>796</v>
      </c>
    </row>
    <row r="164" spans="1:292" x14ac:dyDescent="0.2">
      <c r="A164" t="s">
        <v>83</v>
      </c>
      <c r="B164" t="s">
        <v>55</v>
      </c>
      <c r="C164" t="s">
        <v>4</v>
      </c>
      <c r="D164" t="s">
        <v>8</v>
      </c>
      <c r="E164" s="30">
        <v>51</v>
      </c>
      <c r="F164" t="s">
        <v>20</v>
      </c>
      <c r="G164" t="s">
        <v>84</v>
      </c>
      <c r="H164" t="s">
        <v>56</v>
      </c>
      <c r="I164" t="s">
        <v>65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5</v>
      </c>
      <c r="Q164" t="s">
        <v>4</v>
      </c>
      <c r="R164" t="s">
        <v>4</v>
      </c>
      <c r="S164" t="s">
        <v>4</v>
      </c>
      <c r="T164" t="s">
        <v>3</v>
      </c>
      <c r="U164" t="s">
        <v>4</v>
      </c>
      <c r="V164" t="s">
        <v>4</v>
      </c>
      <c r="W164" t="s">
        <v>17</v>
      </c>
      <c r="X164" t="s">
        <v>2</v>
      </c>
      <c r="Y164" t="s">
        <v>5</v>
      </c>
      <c r="Z164" t="s">
        <v>6</v>
      </c>
      <c r="AA164" t="s">
        <v>5</v>
      </c>
      <c r="AB164" t="s">
        <v>4</v>
      </c>
      <c r="AC164" t="s">
        <v>4</v>
      </c>
      <c r="AD164" t="s">
        <v>4</v>
      </c>
      <c r="AE164" t="s">
        <v>5</v>
      </c>
      <c r="AF164" t="s">
        <v>4</v>
      </c>
      <c r="AG164" t="s">
        <v>5</v>
      </c>
      <c r="AH164" t="s">
        <v>5</v>
      </c>
      <c r="AI164" t="s">
        <v>4</v>
      </c>
      <c r="AJ164" t="s">
        <v>4</v>
      </c>
      <c r="AK164" t="s">
        <v>4</v>
      </c>
      <c r="AL164" t="s">
        <v>4</v>
      </c>
      <c r="AM164" t="s">
        <v>4</v>
      </c>
      <c r="AN164" t="s">
        <v>4</v>
      </c>
      <c r="AO164" t="s">
        <v>4</v>
      </c>
      <c r="AP164" t="s">
        <v>4</v>
      </c>
      <c r="AQ164" t="s">
        <v>4</v>
      </c>
      <c r="AR164" t="s">
        <v>4</v>
      </c>
      <c r="AS164" t="s">
        <v>2</v>
      </c>
      <c r="AT164" t="s">
        <v>2</v>
      </c>
      <c r="AU164" t="s">
        <v>2</v>
      </c>
      <c r="AV164" t="s">
        <v>2</v>
      </c>
      <c r="AW164" t="s">
        <v>2</v>
      </c>
      <c r="AX164" t="s">
        <v>2</v>
      </c>
      <c r="AY164" t="s">
        <v>2</v>
      </c>
      <c r="AZ164" t="s">
        <v>2</v>
      </c>
      <c r="BA164" t="s">
        <v>2</v>
      </c>
      <c r="BB164" t="s">
        <v>2</v>
      </c>
      <c r="BC164" t="s">
        <v>2</v>
      </c>
      <c r="BD164" t="s">
        <v>2</v>
      </c>
      <c r="BE164" t="s">
        <v>2</v>
      </c>
      <c r="BF164" t="s">
        <v>2</v>
      </c>
      <c r="BG164" t="s">
        <v>2</v>
      </c>
      <c r="BH164" t="s">
        <v>2</v>
      </c>
      <c r="BI164" t="s">
        <v>2</v>
      </c>
      <c r="BJ164" t="s">
        <v>2</v>
      </c>
      <c r="BK164" t="s">
        <v>5</v>
      </c>
      <c r="BL164" t="s">
        <v>4</v>
      </c>
      <c r="BM164" t="s">
        <v>4</v>
      </c>
      <c r="BN164" t="s">
        <v>4</v>
      </c>
      <c r="BO164" t="s">
        <v>4</v>
      </c>
      <c r="BP164" t="s">
        <v>2</v>
      </c>
      <c r="BQ164" t="s">
        <v>2</v>
      </c>
      <c r="BR164" t="s">
        <v>2</v>
      </c>
      <c r="BS164" t="s">
        <v>2</v>
      </c>
      <c r="BT164" t="s">
        <v>2</v>
      </c>
      <c r="BU164" t="s">
        <v>2</v>
      </c>
      <c r="BV164" t="s">
        <v>2</v>
      </c>
      <c r="BW164" t="s">
        <v>2</v>
      </c>
      <c r="BX164" t="s">
        <v>2</v>
      </c>
      <c r="BY164" t="s">
        <v>2</v>
      </c>
      <c r="BZ164" t="s">
        <v>2</v>
      </c>
      <c r="CA164" t="s">
        <v>2</v>
      </c>
      <c r="CB164" t="s">
        <v>2</v>
      </c>
      <c r="CC164" t="s">
        <v>2</v>
      </c>
      <c r="CD164" t="s">
        <v>2</v>
      </c>
      <c r="CE164" t="s">
        <v>2</v>
      </c>
      <c r="CF164" t="s">
        <v>2</v>
      </c>
      <c r="CG164" t="s">
        <v>2</v>
      </c>
      <c r="CH164" t="s">
        <v>2</v>
      </c>
      <c r="CI164" t="s">
        <v>2</v>
      </c>
      <c r="CJ164" t="s">
        <v>2</v>
      </c>
      <c r="CK164" t="s">
        <v>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55</v>
      </c>
      <c r="CV164" t="s">
        <v>4</v>
      </c>
      <c r="CW164" s="30">
        <v>52</v>
      </c>
      <c r="CX164" t="s">
        <v>20</v>
      </c>
      <c r="CY164" t="s">
        <v>4</v>
      </c>
      <c r="CZ164" t="s">
        <v>4</v>
      </c>
      <c r="DA164" t="s">
        <v>4</v>
      </c>
      <c r="DB164" t="s">
        <v>4</v>
      </c>
      <c r="DC164" t="s">
        <v>4</v>
      </c>
      <c r="DD164" t="s">
        <v>4</v>
      </c>
      <c r="DE164" t="s">
        <v>5</v>
      </c>
      <c r="DF164" t="s">
        <v>4</v>
      </c>
      <c r="DG164" t="s">
        <v>4</v>
      </c>
      <c r="DH164" t="s">
        <v>4</v>
      </c>
      <c r="DI164" t="s">
        <v>3</v>
      </c>
      <c r="DJ164" t="s">
        <v>4</v>
      </c>
      <c r="DK164" t="s">
        <v>41</v>
      </c>
      <c r="DL164" t="s">
        <v>17</v>
      </c>
      <c r="DM164" t="s">
        <v>2</v>
      </c>
      <c r="DN164" t="s">
        <v>5</v>
      </c>
      <c r="DO164" t="s">
        <v>523</v>
      </c>
      <c r="DP164" t="s">
        <v>4</v>
      </c>
      <c r="DQ164" t="s">
        <v>4</v>
      </c>
      <c r="DR164" t="s">
        <v>4</v>
      </c>
      <c r="DS164" t="s">
        <v>4</v>
      </c>
      <c r="DT164" t="s">
        <v>5</v>
      </c>
      <c r="DU164" t="s">
        <v>4</v>
      </c>
      <c r="DV164" t="s">
        <v>5</v>
      </c>
      <c r="DW164" t="s">
        <v>5</v>
      </c>
      <c r="DX164" t="s">
        <v>4</v>
      </c>
      <c r="DY164" t="s">
        <v>4</v>
      </c>
      <c r="DZ164" t="s">
        <v>4</v>
      </c>
      <c r="EA164" t="s">
        <v>4</v>
      </c>
      <c r="EB164" t="s">
        <v>4</v>
      </c>
      <c r="EC164" t="s">
        <v>4</v>
      </c>
      <c r="ED164" t="s">
        <v>4</v>
      </c>
      <c r="EE164" t="s">
        <v>4</v>
      </c>
      <c r="EF164" t="s">
        <v>4</v>
      </c>
      <c r="EG164" t="s">
        <v>4</v>
      </c>
      <c r="EH164" t="s">
        <v>2</v>
      </c>
      <c r="EI164" t="s">
        <v>2</v>
      </c>
      <c r="EJ164" t="s">
        <v>2</v>
      </c>
      <c r="EK164" t="s">
        <v>2</v>
      </c>
      <c r="EL164" t="s">
        <v>2</v>
      </c>
      <c r="EM164" t="s">
        <v>2</v>
      </c>
      <c r="EN164" t="s">
        <v>2</v>
      </c>
      <c r="EO164" t="s">
        <v>2</v>
      </c>
      <c r="EP164" t="s">
        <v>2</v>
      </c>
      <c r="EQ164" t="s">
        <v>2</v>
      </c>
      <c r="ER164" t="s">
        <v>2</v>
      </c>
      <c r="ES164" t="s">
        <v>2</v>
      </c>
      <c r="ET164" t="s">
        <v>2</v>
      </c>
      <c r="EU164" t="s">
        <v>2</v>
      </c>
      <c r="EV164" t="s">
        <v>2</v>
      </c>
      <c r="EW164" t="s">
        <v>2</v>
      </c>
      <c r="EX164" t="s">
        <v>2</v>
      </c>
      <c r="EY164" t="s">
        <v>2</v>
      </c>
      <c r="EZ164" t="s">
        <v>5</v>
      </c>
      <c r="FA164" t="s">
        <v>4</v>
      </c>
      <c r="FB164" t="s">
        <v>4</v>
      </c>
      <c r="FC164" t="s">
        <v>4</v>
      </c>
      <c r="FD164" t="s">
        <v>4</v>
      </c>
      <c r="FE164" t="s">
        <v>2</v>
      </c>
      <c r="FF164" t="s">
        <v>2</v>
      </c>
      <c r="FG164" t="s">
        <v>2</v>
      </c>
      <c r="FH164" t="s">
        <v>2</v>
      </c>
      <c r="FI164" t="s">
        <v>2</v>
      </c>
      <c r="FJ164" t="s">
        <v>2</v>
      </c>
      <c r="FK164" t="s">
        <v>2</v>
      </c>
      <c r="FL164" t="s">
        <v>2</v>
      </c>
      <c r="FM164" t="s">
        <v>2</v>
      </c>
      <c r="FN164" t="s">
        <v>2</v>
      </c>
      <c r="FO164" t="s">
        <v>2</v>
      </c>
      <c r="FP164" t="s">
        <v>2</v>
      </c>
      <c r="FQ164" t="s">
        <v>2</v>
      </c>
      <c r="FR164" t="s">
        <v>2</v>
      </c>
      <c r="FS164" t="s">
        <v>2</v>
      </c>
      <c r="FT164" t="s">
        <v>2</v>
      </c>
      <c r="FU164" t="s">
        <v>2</v>
      </c>
      <c r="FV164" t="s">
        <v>2</v>
      </c>
      <c r="FW164" t="s">
        <v>2</v>
      </c>
      <c r="FX164" t="s">
        <v>2</v>
      </c>
      <c r="FY164" t="s">
        <v>2</v>
      </c>
      <c r="FZ164" t="s">
        <v>2</v>
      </c>
      <c r="GA164" t="s">
        <v>2</v>
      </c>
      <c r="GB164" t="s">
        <v>2</v>
      </c>
      <c r="GC164" t="s">
        <v>2</v>
      </c>
      <c r="GD164" t="s">
        <v>2</v>
      </c>
      <c r="GE164" t="s">
        <v>2</v>
      </c>
      <c r="GF164" t="s">
        <v>2</v>
      </c>
      <c r="GG164" t="s">
        <v>2</v>
      </c>
      <c r="GH164" t="s">
        <v>2</v>
      </c>
      <c r="GI164" t="s">
        <v>2</v>
      </c>
      <c r="GJ164" t="s">
        <v>2</v>
      </c>
      <c r="GK164" t="s">
        <v>2</v>
      </c>
      <c r="GL164" t="s">
        <v>2</v>
      </c>
      <c r="GM164" t="s">
        <v>2</v>
      </c>
      <c r="GN164" t="s">
        <v>796</v>
      </c>
      <c r="GO164" t="s">
        <v>796</v>
      </c>
      <c r="GP164" t="s">
        <v>796</v>
      </c>
      <c r="GQ164" t="s">
        <v>796</v>
      </c>
      <c r="GR164" t="s">
        <v>796</v>
      </c>
      <c r="GS164" t="s">
        <v>796</v>
      </c>
      <c r="GT164" t="s">
        <v>796</v>
      </c>
      <c r="GU164" t="s">
        <v>796</v>
      </c>
      <c r="GV164" t="s">
        <v>796</v>
      </c>
      <c r="GW164" t="s">
        <v>796</v>
      </c>
      <c r="GX164" t="s">
        <v>796</v>
      </c>
      <c r="GY164" t="s">
        <v>796</v>
      </c>
      <c r="GZ164" t="s">
        <v>796</v>
      </c>
      <c r="HA164" t="s">
        <v>796</v>
      </c>
      <c r="HB164" t="s">
        <v>796</v>
      </c>
      <c r="HC164" t="s">
        <v>796</v>
      </c>
      <c r="HD164" t="s">
        <v>796</v>
      </c>
      <c r="HE164" t="s">
        <v>796</v>
      </c>
      <c r="HF164" t="s">
        <v>796</v>
      </c>
      <c r="HG164" t="s">
        <v>796</v>
      </c>
      <c r="HH164" t="s">
        <v>796</v>
      </c>
      <c r="HI164" t="s">
        <v>796</v>
      </c>
      <c r="HJ164" t="s">
        <v>796</v>
      </c>
      <c r="HK164" t="s">
        <v>796</v>
      </c>
      <c r="HL164" t="s">
        <v>796</v>
      </c>
      <c r="HM164" t="s">
        <v>796</v>
      </c>
      <c r="HN164" t="s">
        <v>796</v>
      </c>
      <c r="HO164" t="s">
        <v>796</v>
      </c>
      <c r="HP164" t="s">
        <v>796</v>
      </c>
      <c r="HQ164" t="s">
        <v>796</v>
      </c>
      <c r="HR164" t="s">
        <v>796</v>
      </c>
      <c r="HS164" t="s">
        <v>796</v>
      </c>
      <c r="HT164" t="s">
        <v>796</v>
      </c>
      <c r="HU164" t="s">
        <v>796</v>
      </c>
      <c r="HV164" t="s">
        <v>796</v>
      </c>
      <c r="HW164" t="s">
        <v>796</v>
      </c>
      <c r="HX164" t="s">
        <v>796</v>
      </c>
      <c r="HY164" t="s">
        <v>796</v>
      </c>
      <c r="HZ164" t="s">
        <v>796</v>
      </c>
      <c r="IA164" t="s">
        <v>796</v>
      </c>
      <c r="IB164" t="s">
        <v>796</v>
      </c>
      <c r="IC164" t="s">
        <v>796</v>
      </c>
      <c r="ID164" t="s">
        <v>796</v>
      </c>
      <c r="IE164" t="s">
        <v>796</v>
      </c>
      <c r="IF164" t="s">
        <v>796</v>
      </c>
      <c r="IG164" t="s">
        <v>796</v>
      </c>
      <c r="IH164" t="s">
        <v>796</v>
      </c>
      <c r="II164" t="s">
        <v>796</v>
      </c>
      <c r="IJ164" t="s">
        <v>796</v>
      </c>
      <c r="IK164" t="s">
        <v>796</v>
      </c>
      <c r="IL164" t="s">
        <v>796</v>
      </c>
      <c r="IM164" t="s">
        <v>796</v>
      </c>
      <c r="IN164" t="s">
        <v>796</v>
      </c>
      <c r="IO164" t="s">
        <v>796</v>
      </c>
      <c r="IP164" t="s">
        <v>796</v>
      </c>
      <c r="IQ164" t="s">
        <v>796</v>
      </c>
      <c r="IR164" t="s">
        <v>796</v>
      </c>
      <c r="IS164" t="s">
        <v>796</v>
      </c>
      <c r="IT164" t="s">
        <v>796</v>
      </c>
      <c r="IU164" t="s">
        <v>796</v>
      </c>
      <c r="IV164" t="s">
        <v>796</v>
      </c>
      <c r="IW164" t="s">
        <v>796</v>
      </c>
      <c r="IX164" t="s">
        <v>796</v>
      </c>
      <c r="IY164" t="s">
        <v>796</v>
      </c>
      <c r="IZ164" t="s">
        <v>796</v>
      </c>
      <c r="JA164" t="s">
        <v>796</v>
      </c>
      <c r="JB164" t="s">
        <v>796</v>
      </c>
      <c r="JC164" t="s">
        <v>796</v>
      </c>
      <c r="JD164" t="s">
        <v>796</v>
      </c>
      <c r="JE164" t="s">
        <v>796</v>
      </c>
      <c r="JF164" t="s">
        <v>796</v>
      </c>
      <c r="JG164" t="s">
        <v>796</v>
      </c>
      <c r="JH164" t="s">
        <v>796</v>
      </c>
      <c r="JI164" t="s">
        <v>796</v>
      </c>
      <c r="JJ164" t="s">
        <v>796</v>
      </c>
      <c r="JK164" t="s">
        <v>796</v>
      </c>
      <c r="JL164" t="s">
        <v>796</v>
      </c>
      <c r="JM164" t="s">
        <v>796</v>
      </c>
      <c r="JN164" t="s">
        <v>796</v>
      </c>
      <c r="JO164" t="s">
        <v>796</v>
      </c>
      <c r="JP164" t="s">
        <v>796</v>
      </c>
      <c r="JQ164" t="s">
        <v>796</v>
      </c>
      <c r="JR164" t="s">
        <v>796</v>
      </c>
      <c r="JS164" t="s">
        <v>796</v>
      </c>
      <c r="JT164" t="s">
        <v>796</v>
      </c>
      <c r="JU164" t="s">
        <v>796</v>
      </c>
      <c r="JV164" t="s">
        <v>796</v>
      </c>
      <c r="JW164" t="s">
        <v>796</v>
      </c>
      <c r="JX164" t="s">
        <v>796</v>
      </c>
      <c r="JY164" t="s">
        <v>796</v>
      </c>
      <c r="JZ164" t="s">
        <v>796</v>
      </c>
      <c r="KA164" t="s">
        <v>796</v>
      </c>
      <c r="KB164" t="s">
        <v>796</v>
      </c>
      <c r="KC164" t="s">
        <v>796</v>
      </c>
      <c r="KD164" t="s">
        <v>796</v>
      </c>
      <c r="KE164" t="s">
        <v>796</v>
      </c>
      <c r="KF164" t="s">
        <v>796</v>
      </c>
    </row>
    <row r="165" spans="1:292" x14ac:dyDescent="0.2">
      <c r="A165" t="s">
        <v>82</v>
      </c>
      <c r="B165" t="s">
        <v>55</v>
      </c>
      <c r="C165" t="s">
        <v>4</v>
      </c>
      <c r="D165" t="s">
        <v>19</v>
      </c>
      <c r="E165" s="30">
        <v>54</v>
      </c>
      <c r="F165" t="s">
        <v>20</v>
      </c>
      <c r="G165" t="s">
        <v>10</v>
      </c>
      <c r="H165" t="s">
        <v>56</v>
      </c>
      <c r="I165" t="s">
        <v>65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5</v>
      </c>
      <c r="Q165" t="s">
        <v>4</v>
      </c>
      <c r="R165" t="s">
        <v>4</v>
      </c>
      <c r="S165" t="s">
        <v>4</v>
      </c>
      <c r="T165" t="s">
        <v>64</v>
      </c>
      <c r="U165" t="s">
        <v>4</v>
      </c>
      <c r="V165" t="s">
        <v>4</v>
      </c>
      <c r="W165" t="s">
        <v>17</v>
      </c>
      <c r="X165" t="s">
        <v>2</v>
      </c>
      <c r="Y165" t="s">
        <v>5</v>
      </c>
      <c r="Z165" t="s">
        <v>6</v>
      </c>
      <c r="AA165" t="s">
        <v>4</v>
      </c>
      <c r="AB165" t="s">
        <v>4</v>
      </c>
      <c r="AC165" t="s">
        <v>4</v>
      </c>
      <c r="AD165" t="s">
        <v>4</v>
      </c>
      <c r="AE165" t="s">
        <v>5</v>
      </c>
      <c r="AF165" t="s">
        <v>4</v>
      </c>
      <c r="AG165" t="s">
        <v>5</v>
      </c>
      <c r="AH165" t="s">
        <v>4</v>
      </c>
      <c r="AI165" t="s">
        <v>4</v>
      </c>
      <c r="AJ165" t="s">
        <v>4</v>
      </c>
      <c r="AK165" t="s">
        <v>4</v>
      </c>
      <c r="AL165" t="s">
        <v>4</v>
      </c>
      <c r="AM165" t="s">
        <v>4</v>
      </c>
      <c r="AN165" t="s">
        <v>4</v>
      </c>
      <c r="AO165" t="s">
        <v>4</v>
      </c>
      <c r="AP165" t="s">
        <v>4</v>
      </c>
      <c r="AQ165" t="s">
        <v>4</v>
      </c>
      <c r="AR165" t="s">
        <v>4</v>
      </c>
      <c r="AS165" t="s">
        <v>2</v>
      </c>
      <c r="AT165" t="s">
        <v>2</v>
      </c>
      <c r="AU165" t="s">
        <v>2</v>
      </c>
      <c r="AV165" t="s">
        <v>2</v>
      </c>
      <c r="AW165" t="s">
        <v>2</v>
      </c>
      <c r="AX165" t="s">
        <v>2</v>
      </c>
      <c r="AY165" t="s">
        <v>2</v>
      </c>
      <c r="AZ165" t="s">
        <v>2</v>
      </c>
      <c r="BA165" t="s">
        <v>2</v>
      </c>
      <c r="BB165" t="s">
        <v>2</v>
      </c>
      <c r="BC165" t="s">
        <v>2</v>
      </c>
      <c r="BD165" t="s">
        <v>2</v>
      </c>
      <c r="BE165" t="s">
        <v>2</v>
      </c>
      <c r="BF165" t="s">
        <v>2</v>
      </c>
      <c r="BG165" t="s">
        <v>2</v>
      </c>
      <c r="BH165" t="s">
        <v>2</v>
      </c>
      <c r="BI165" t="s">
        <v>2</v>
      </c>
      <c r="BJ165" t="s">
        <v>2</v>
      </c>
      <c r="BK165" t="s">
        <v>5</v>
      </c>
      <c r="BL165" t="s">
        <v>5</v>
      </c>
      <c r="BM165" t="s">
        <v>4</v>
      </c>
      <c r="BN165" t="s">
        <v>4</v>
      </c>
      <c r="BO165" t="s">
        <v>4</v>
      </c>
      <c r="BP165" t="s">
        <v>2</v>
      </c>
      <c r="BQ165" t="s">
        <v>2</v>
      </c>
      <c r="BR165" t="s">
        <v>2</v>
      </c>
      <c r="BS165" t="s">
        <v>2</v>
      </c>
      <c r="BT165" t="s">
        <v>2</v>
      </c>
      <c r="BU165" t="s">
        <v>2</v>
      </c>
      <c r="BV165" t="s">
        <v>2</v>
      </c>
      <c r="BW165" t="s">
        <v>2</v>
      </c>
      <c r="BX165" t="s">
        <v>2</v>
      </c>
      <c r="BY165" t="s">
        <v>2</v>
      </c>
      <c r="BZ165" t="s">
        <v>2</v>
      </c>
      <c r="CA165" t="s">
        <v>2</v>
      </c>
      <c r="CB165" t="s">
        <v>2</v>
      </c>
      <c r="CC165" t="s">
        <v>2</v>
      </c>
      <c r="CD165" t="s">
        <v>2</v>
      </c>
      <c r="CE165" t="s">
        <v>2</v>
      </c>
      <c r="CF165" t="s">
        <v>2</v>
      </c>
      <c r="CG165" t="s">
        <v>2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55</v>
      </c>
      <c r="CV165" t="s">
        <v>4</v>
      </c>
      <c r="CW165" s="30">
        <v>55</v>
      </c>
      <c r="CX165" t="s">
        <v>20</v>
      </c>
      <c r="CY165" t="s">
        <v>4</v>
      </c>
      <c r="CZ165" t="s">
        <v>4</v>
      </c>
      <c r="DA165" t="s">
        <v>4</v>
      </c>
      <c r="DB165" t="s">
        <v>4</v>
      </c>
      <c r="DC165" t="s">
        <v>4</v>
      </c>
      <c r="DD165" t="s">
        <v>4</v>
      </c>
      <c r="DE165" t="s">
        <v>5</v>
      </c>
      <c r="DF165" t="s">
        <v>4</v>
      </c>
      <c r="DG165" t="s">
        <v>4</v>
      </c>
      <c r="DH165" t="s">
        <v>4</v>
      </c>
      <c r="DI165" t="s">
        <v>996</v>
      </c>
      <c r="DJ165" t="s">
        <v>4</v>
      </c>
      <c r="DK165" t="s">
        <v>4</v>
      </c>
      <c r="DL165" t="s">
        <v>17</v>
      </c>
      <c r="DM165" t="s">
        <v>2</v>
      </c>
      <c r="DN165" t="s">
        <v>5</v>
      </c>
      <c r="DO165" t="s">
        <v>523</v>
      </c>
      <c r="DP165" t="s">
        <v>4</v>
      </c>
      <c r="DQ165" t="s">
        <v>4</v>
      </c>
      <c r="DR165" t="s">
        <v>4</v>
      </c>
      <c r="DS165" t="s">
        <v>4</v>
      </c>
      <c r="DT165" t="s">
        <v>5</v>
      </c>
      <c r="DU165" t="s">
        <v>4</v>
      </c>
      <c r="DV165" t="s">
        <v>5</v>
      </c>
      <c r="DW165" t="s">
        <v>4</v>
      </c>
      <c r="DX165" t="s">
        <v>4</v>
      </c>
      <c r="DY165" t="s">
        <v>4</v>
      </c>
      <c r="DZ165" t="s">
        <v>4</v>
      </c>
      <c r="EA165" t="s">
        <v>4</v>
      </c>
      <c r="EB165" t="s">
        <v>4</v>
      </c>
      <c r="EC165" t="s">
        <v>4</v>
      </c>
      <c r="ED165" t="s">
        <v>4</v>
      </c>
      <c r="EE165" t="s">
        <v>4</v>
      </c>
      <c r="EF165" t="s">
        <v>4</v>
      </c>
      <c r="EG165" t="s">
        <v>4</v>
      </c>
      <c r="EH165" t="s">
        <v>2</v>
      </c>
      <c r="EI165" t="s">
        <v>2</v>
      </c>
      <c r="EJ165" t="s">
        <v>2</v>
      </c>
      <c r="EK165" t="s">
        <v>2</v>
      </c>
      <c r="EL165" t="s">
        <v>2</v>
      </c>
      <c r="EM165" t="s">
        <v>2</v>
      </c>
      <c r="EN165" t="s">
        <v>2</v>
      </c>
      <c r="EO165" t="s">
        <v>2</v>
      </c>
      <c r="EP165" t="s">
        <v>2</v>
      </c>
      <c r="EQ165" t="s">
        <v>2</v>
      </c>
      <c r="ER165" t="s">
        <v>2</v>
      </c>
      <c r="ES165" t="s">
        <v>2</v>
      </c>
      <c r="ET165" t="s">
        <v>2</v>
      </c>
      <c r="EU165" t="s">
        <v>2</v>
      </c>
      <c r="EV165" t="s">
        <v>2</v>
      </c>
      <c r="EW165" t="s">
        <v>2</v>
      </c>
      <c r="EX165" t="s">
        <v>2</v>
      </c>
      <c r="EY165" t="s">
        <v>2</v>
      </c>
      <c r="EZ165" t="s">
        <v>5</v>
      </c>
      <c r="FA165" t="s">
        <v>5</v>
      </c>
      <c r="FB165" t="s">
        <v>4</v>
      </c>
      <c r="FC165" t="s">
        <v>4</v>
      </c>
      <c r="FD165" t="s">
        <v>4</v>
      </c>
      <c r="FE165" t="s">
        <v>2</v>
      </c>
      <c r="FF165" t="s">
        <v>2</v>
      </c>
      <c r="FG165" t="s">
        <v>2</v>
      </c>
      <c r="FH165" t="s">
        <v>2</v>
      </c>
      <c r="FI165" t="s">
        <v>2</v>
      </c>
      <c r="FJ165" t="s">
        <v>2</v>
      </c>
      <c r="FK165" t="s">
        <v>2</v>
      </c>
      <c r="FL165" t="s">
        <v>2</v>
      </c>
      <c r="FM165" t="s">
        <v>2</v>
      </c>
      <c r="FN165" t="s">
        <v>2</v>
      </c>
      <c r="FO165" t="s">
        <v>2</v>
      </c>
      <c r="FP165" t="s">
        <v>2</v>
      </c>
      <c r="FQ165" t="s">
        <v>2</v>
      </c>
      <c r="FR165" t="s">
        <v>2</v>
      </c>
      <c r="FS165" t="s">
        <v>2</v>
      </c>
      <c r="FT165" t="s">
        <v>2</v>
      </c>
      <c r="FU165" t="s">
        <v>2</v>
      </c>
      <c r="FV165" t="s">
        <v>2</v>
      </c>
      <c r="FW165" t="s">
        <v>2</v>
      </c>
      <c r="FX165" t="s">
        <v>2</v>
      </c>
      <c r="FY165" t="s">
        <v>2</v>
      </c>
      <c r="FZ165" t="s">
        <v>2</v>
      </c>
      <c r="GA165" t="s">
        <v>2</v>
      </c>
      <c r="GB165" t="s">
        <v>2</v>
      </c>
      <c r="GC165" t="s">
        <v>2</v>
      </c>
      <c r="GD165" t="s">
        <v>2</v>
      </c>
      <c r="GE165" t="s">
        <v>2</v>
      </c>
      <c r="GF165" t="s">
        <v>2</v>
      </c>
      <c r="GG165" t="s">
        <v>2</v>
      </c>
      <c r="GH165" t="s">
        <v>2</v>
      </c>
      <c r="GI165" t="s">
        <v>2</v>
      </c>
      <c r="GJ165" t="s">
        <v>2</v>
      </c>
      <c r="GK165" t="s">
        <v>2</v>
      </c>
      <c r="GL165" t="s">
        <v>2</v>
      </c>
      <c r="GM165" t="s">
        <v>2</v>
      </c>
      <c r="GN165" t="s">
        <v>796</v>
      </c>
      <c r="GO165" t="s">
        <v>796</v>
      </c>
      <c r="GP165" t="s">
        <v>796</v>
      </c>
      <c r="GQ165" t="s">
        <v>796</v>
      </c>
      <c r="GR165" t="s">
        <v>796</v>
      </c>
      <c r="GS165" t="s">
        <v>796</v>
      </c>
      <c r="GT165" t="s">
        <v>796</v>
      </c>
      <c r="GU165" t="s">
        <v>796</v>
      </c>
      <c r="GV165" t="s">
        <v>796</v>
      </c>
      <c r="GW165" t="s">
        <v>796</v>
      </c>
      <c r="GX165" t="s">
        <v>796</v>
      </c>
      <c r="GY165" t="s">
        <v>796</v>
      </c>
      <c r="GZ165" t="s">
        <v>796</v>
      </c>
      <c r="HA165" t="s">
        <v>796</v>
      </c>
      <c r="HB165" t="s">
        <v>796</v>
      </c>
      <c r="HC165" t="s">
        <v>796</v>
      </c>
      <c r="HD165" t="s">
        <v>796</v>
      </c>
      <c r="HE165" t="s">
        <v>796</v>
      </c>
      <c r="HF165" t="s">
        <v>796</v>
      </c>
      <c r="HG165" t="s">
        <v>796</v>
      </c>
      <c r="HH165" t="s">
        <v>796</v>
      </c>
      <c r="HI165" t="s">
        <v>796</v>
      </c>
      <c r="HJ165" t="s">
        <v>796</v>
      </c>
      <c r="HK165" t="s">
        <v>796</v>
      </c>
      <c r="HL165" t="s">
        <v>796</v>
      </c>
      <c r="HM165" t="s">
        <v>796</v>
      </c>
      <c r="HN165" t="s">
        <v>796</v>
      </c>
      <c r="HO165" t="s">
        <v>796</v>
      </c>
      <c r="HP165" t="s">
        <v>796</v>
      </c>
      <c r="HQ165" t="s">
        <v>796</v>
      </c>
      <c r="HR165" t="s">
        <v>796</v>
      </c>
      <c r="HS165" t="s">
        <v>796</v>
      </c>
      <c r="HT165" t="s">
        <v>796</v>
      </c>
      <c r="HU165" t="s">
        <v>796</v>
      </c>
      <c r="HV165" t="s">
        <v>796</v>
      </c>
      <c r="HW165" t="s">
        <v>796</v>
      </c>
      <c r="HX165" t="s">
        <v>796</v>
      </c>
      <c r="HY165" t="s">
        <v>796</v>
      </c>
      <c r="HZ165" t="s">
        <v>796</v>
      </c>
      <c r="IA165" t="s">
        <v>796</v>
      </c>
      <c r="IB165" t="s">
        <v>796</v>
      </c>
      <c r="IC165" t="s">
        <v>796</v>
      </c>
      <c r="ID165" t="s">
        <v>796</v>
      </c>
      <c r="IE165" t="s">
        <v>796</v>
      </c>
      <c r="IF165" t="s">
        <v>796</v>
      </c>
      <c r="IG165" t="s">
        <v>796</v>
      </c>
      <c r="IH165" t="s">
        <v>796</v>
      </c>
      <c r="II165" t="s">
        <v>796</v>
      </c>
      <c r="IJ165" t="s">
        <v>796</v>
      </c>
      <c r="IK165" t="s">
        <v>796</v>
      </c>
      <c r="IL165" t="s">
        <v>796</v>
      </c>
      <c r="IM165" t="s">
        <v>796</v>
      </c>
      <c r="IN165" t="s">
        <v>796</v>
      </c>
      <c r="IO165" t="s">
        <v>796</v>
      </c>
      <c r="IP165" t="s">
        <v>796</v>
      </c>
      <c r="IQ165" t="s">
        <v>796</v>
      </c>
      <c r="IR165" t="s">
        <v>796</v>
      </c>
      <c r="IS165" t="s">
        <v>796</v>
      </c>
      <c r="IT165" t="s">
        <v>796</v>
      </c>
      <c r="IU165" t="s">
        <v>796</v>
      </c>
      <c r="IV165" t="s">
        <v>796</v>
      </c>
      <c r="IW165" t="s">
        <v>796</v>
      </c>
      <c r="IX165" t="s">
        <v>796</v>
      </c>
      <c r="IY165" t="s">
        <v>796</v>
      </c>
      <c r="IZ165" t="s">
        <v>796</v>
      </c>
      <c r="JA165" t="s">
        <v>796</v>
      </c>
      <c r="JB165" t="s">
        <v>796</v>
      </c>
      <c r="JC165" t="s">
        <v>796</v>
      </c>
      <c r="JD165" t="s">
        <v>796</v>
      </c>
      <c r="JE165" t="s">
        <v>796</v>
      </c>
      <c r="JF165" t="s">
        <v>796</v>
      </c>
      <c r="JG165" t="s">
        <v>796</v>
      </c>
      <c r="JH165" t="s">
        <v>796</v>
      </c>
      <c r="JI165" t="s">
        <v>796</v>
      </c>
      <c r="JJ165" t="s">
        <v>796</v>
      </c>
      <c r="JK165" t="s">
        <v>796</v>
      </c>
      <c r="JL165" t="s">
        <v>796</v>
      </c>
      <c r="JM165" t="s">
        <v>796</v>
      </c>
      <c r="JN165" t="s">
        <v>796</v>
      </c>
      <c r="JO165" t="s">
        <v>796</v>
      </c>
      <c r="JP165" t="s">
        <v>796</v>
      </c>
      <c r="JQ165" t="s">
        <v>796</v>
      </c>
      <c r="JR165" t="s">
        <v>796</v>
      </c>
      <c r="JS165" t="s">
        <v>796</v>
      </c>
      <c r="JT165" t="s">
        <v>796</v>
      </c>
      <c r="JU165" t="s">
        <v>796</v>
      </c>
      <c r="JV165" t="s">
        <v>796</v>
      </c>
      <c r="JW165" t="s">
        <v>796</v>
      </c>
      <c r="JX165" t="s">
        <v>796</v>
      </c>
      <c r="JY165" t="s">
        <v>796</v>
      </c>
      <c r="JZ165" t="s">
        <v>796</v>
      </c>
      <c r="KA165" t="s">
        <v>796</v>
      </c>
      <c r="KB165" t="s">
        <v>796</v>
      </c>
      <c r="KC165" t="s">
        <v>796</v>
      </c>
      <c r="KD165" t="s">
        <v>796</v>
      </c>
      <c r="KE165" t="s">
        <v>796</v>
      </c>
      <c r="KF165" t="s">
        <v>796</v>
      </c>
    </row>
    <row r="166" spans="1:292" x14ac:dyDescent="0.2">
      <c r="A166" t="s">
        <v>81</v>
      </c>
      <c r="B166" t="s">
        <v>55</v>
      </c>
      <c r="C166" t="s">
        <v>4</v>
      </c>
      <c r="D166" t="s">
        <v>19</v>
      </c>
      <c r="E166" s="30">
        <v>52</v>
      </c>
      <c r="F166" t="s">
        <v>20</v>
      </c>
      <c r="G166" t="s">
        <v>10</v>
      </c>
      <c r="H166" t="s">
        <v>56</v>
      </c>
      <c r="I166" t="s">
        <v>65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5</v>
      </c>
      <c r="Q166" t="s">
        <v>4</v>
      </c>
      <c r="R166" t="s">
        <v>5</v>
      </c>
      <c r="S166" t="s">
        <v>4</v>
      </c>
      <c r="T166" t="s">
        <v>3</v>
      </c>
      <c r="U166" t="s">
        <v>4</v>
      </c>
      <c r="V166" t="s">
        <v>5</v>
      </c>
      <c r="W166" t="s">
        <v>17</v>
      </c>
      <c r="X166" t="s">
        <v>2</v>
      </c>
      <c r="Y166" t="s">
        <v>5</v>
      </c>
      <c r="Z166" t="s">
        <v>6</v>
      </c>
      <c r="AA166" t="s">
        <v>4</v>
      </c>
      <c r="AB166" t="s">
        <v>4</v>
      </c>
      <c r="AC166" t="s">
        <v>4</v>
      </c>
      <c r="AD166" t="s">
        <v>4</v>
      </c>
      <c r="AE166" t="s">
        <v>4</v>
      </c>
      <c r="AF166" t="s">
        <v>4</v>
      </c>
      <c r="AG166" t="s">
        <v>4</v>
      </c>
      <c r="AH166" t="s">
        <v>5</v>
      </c>
      <c r="AI166" t="s">
        <v>5</v>
      </c>
      <c r="AJ166" t="s">
        <v>4</v>
      </c>
      <c r="AK166" t="s">
        <v>4</v>
      </c>
      <c r="AL166" t="s">
        <v>4</v>
      </c>
      <c r="AM166" t="s">
        <v>4</v>
      </c>
      <c r="AN166" t="s">
        <v>4</v>
      </c>
      <c r="AO166" t="s">
        <v>4</v>
      </c>
      <c r="AP166" t="s">
        <v>4</v>
      </c>
      <c r="AQ166" t="s">
        <v>4</v>
      </c>
      <c r="AR166" t="s">
        <v>4</v>
      </c>
      <c r="AS166" t="s">
        <v>2</v>
      </c>
      <c r="AT166" t="s">
        <v>2</v>
      </c>
      <c r="AU166" t="s">
        <v>2</v>
      </c>
      <c r="AV166" t="s">
        <v>2</v>
      </c>
      <c r="AW166" t="s">
        <v>2</v>
      </c>
      <c r="AX166" t="s">
        <v>2</v>
      </c>
      <c r="AY166" t="s">
        <v>2</v>
      </c>
      <c r="AZ166" t="s">
        <v>2</v>
      </c>
      <c r="BA166" t="s">
        <v>2</v>
      </c>
      <c r="BB166" t="s">
        <v>2</v>
      </c>
      <c r="BC166" t="s">
        <v>2</v>
      </c>
      <c r="BD166" t="s">
        <v>2</v>
      </c>
      <c r="BE166" t="s">
        <v>2</v>
      </c>
      <c r="BF166" t="s">
        <v>2</v>
      </c>
      <c r="BG166" t="s">
        <v>2</v>
      </c>
      <c r="BH166" t="s">
        <v>2</v>
      </c>
      <c r="BI166" t="s">
        <v>2</v>
      </c>
      <c r="BJ166" t="s">
        <v>2</v>
      </c>
      <c r="BK166" t="s">
        <v>5</v>
      </c>
      <c r="BL166" t="s">
        <v>5</v>
      </c>
      <c r="BM166" t="s">
        <v>5</v>
      </c>
      <c r="BN166" t="s">
        <v>4</v>
      </c>
      <c r="BO166" t="s">
        <v>4</v>
      </c>
      <c r="BP166" t="s">
        <v>2</v>
      </c>
      <c r="BQ166" t="s">
        <v>2</v>
      </c>
      <c r="BR166" t="s">
        <v>2</v>
      </c>
      <c r="BS166" t="s">
        <v>2</v>
      </c>
      <c r="BT166" t="s">
        <v>2</v>
      </c>
      <c r="BU166" t="s">
        <v>2</v>
      </c>
      <c r="BV166" t="s">
        <v>2</v>
      </c>
      <c r="BW166" t="s">
        <v>2</v>
      </c>
      <c r="BX166" t="s">
        <v>2</v>
      </c>
      <c r="BY166" t="s">
        <v>2</v>
      </c>
      <c r="BZ166" t="s">
        <v>2</v>
      </c>
      <c r="CA166" t="s">
        <v>2</v>
      </c>
      <c r="CB166" t="s">
        <v>2</v>
      </c>
      <c r="CC166" t="s">
        <v>2</v>
      </c>
      <c r="CD166" t="s">
        <v>2</v>
      </c>
      <c r="CE166" t="s">
        <v>2</v>
      </c>
      <c r="CF166" t="s">
        <v>2</v>
      </c>
      <c r="CG166" t="s">
        <v>2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55</v>
      </c>
      <c r="CV166" t="s">
        <v>4</v>
      </c>
      <c r="CW166" s="30">
        <v>53</v>
      </c>
      <c r="CX166" t="s">
        <v>20</v>
      </c>
      <c r="CY166" t="s">
        <v>4</v>
      </c>
      <c r="CZ166" t="s">
        <v>4</v>
      </c>
      <c r="DA166" t="s">
        <v>4</v>
      </c>
      <c r="DB166" t="s">
        <v>4</v>
      </c>
      <c r="DC166" t="s">
        <v>4</v>
      </c>
      <c r="DD166" t="s">
        <v>4</v>
      </c>
      <c r="DE166" t="s">
        <v>5</v>
      </c>
      <c r="DF166" t="s">
        <v>4</v>
      </c>
      <c r="DG166" t="s">
        <v>4</v>
      </c>
      <c r="DH166" t="s">
        <v>4</v>
      </c>
      <c r="DI166" t="s">
        <v>3</v>
      </c>
      <c r="DJ166" t="s">
        <v>4</v>
      </c>
      <c r="DK166" t="s">
        <v>4</v>
      </c>
      <c r="DL166" t="s">
        <v>17</v>
      </c>
      <c r="DM166" t="s">
        <v>2</v>
      </c>
      <c r="DN166" t="s">
        <v>5</v>
      </c>
      <c r="DO166" t="s">
        <v>523</v>
      </c>
      <c r="DP166" t="s">
        <v>4</v>
      </c>
      <c r="DQ166" t="s">
        <v>4</v>
      </c>
      <c r="DR166" t="s">
        <v>4</v>
      </c>
      <c r="DS166" t="s">
        <v>4</v>
      </c>
      <c r="DT166" t="s">
        <v>4</v>
      </c>
      <c r="DU166" t="s">
        <v>4</v>
      </c>
      <c r="DV166" t="s">
        <v>5</v>
      </c>
      <c r="DW166" t="s">
        <v>5</v>
      </c>
      <c r="DX166" t="s">
        <v>4</v>
      </c>
      <c r="DY166" t="s">
        <v>4</v>
      </c>
      <c r="DZ166" t="s">
        <v>4</v>
      </c>
      <c r="EA166" t="s">
        <v>4</v>
      </c>
      <c r="EB166" t="s">
        <v>4</v>
      </c>
      <c r="EC166" t="s">
        <v>5</v>
      </c>
      <c r="ED166" t="s">
        <v>4</v>
      </c>
      <c r="EE166" t="s">
        <v>4</v>
      </c>
      <c r="EF166" t="s">
        <v>4</v>
      </c>
      <c r="EG166" t="s">
        <v>4</v>
      </c>
      <c r="EH166" t="s">
        <v>2</v>
      </c>
      <c r="EI166" t="s">
        <v>2</v>
      </c>
      <c r="EJ166" t="s">
        <v>2</v>
      </c>
      <c r="EK166" t="s">
        <v>2</v>
      </c>
      <c r="EL166" t="s">
        <v>2</v>
      </c>
      <c r="EM166" t="s">
        <v>2</v>
      </c>
      <c r="EN166" t="s">
        <v>2</v>
      </c>
      <c r="EO166" t="s">
        <v>2</v>
      </c>
      <c r="EP166" t="s">
        <v>2</v>
      </c>
      <c r="EQ166" t="s">
        <v>2</v>
      </c>
      <c r="ER166" t="s">
        <v>2</v>
      </c>
      <c r="ES166" t="s">
        <v>2</v>
      </c>
      <c r="ET166" t="s">
        <v>2</v>
      </c>
      <c r="EU166" t="s">
        <v>2</v>
      </c>
      <c r="EV166" t="s">
        <v>2</v>
      </c>
      <c r="EW166" t="s">
        <v>2</v>
      </c>
      <c r="EX166" t="s">
        <v>2</v>
      </c>
      <c r="EY166" t="s">
        <v>2</v>
      </c>
      <c r="EZ166" t="s">
        <v>5</v>
      </c>
      <c r="FA166" t="s">
        <v>5</v>
      </c>
      <c r="FB166" t="s">
        <v>41</v>
      </c>
      <c r="FC166" t="s">
        <v>4</v>
      </c>
      <c r="FD166" t="s">
        <v>4</v>
      </c>
      <c r="FE166" t="s">
        <v>2</v>
      </c>
      <c r="FF166" t="s">
        <v>2</v>
      </c>
      <c r="FG166" t="s">
        <v>2</v>
      </c>
      <c r="FH166" t="s">
        <v>2</v>
      </c>
      <c r="FI166" t="s">
        <v>2</v>
      </c>
      <c r="FJ166" t="s">
        <v>2</v>
      </c>
      <c r="FK166" t="s">
        <v>2</v>
      </c>
      <c r="FL166" t="s">
        <v>2</v>
      </c>
      <c r="FM166" t="s">
        <v>2</v>
      </c>
      <c r="FN166" t="s">
        <v>2</v>
      </c>
      <c r="FO166" t="s">
        <v>2</v>
      </c>
      <c r="FP166" t="s">
        <v>2</v>
      </c>
      <c r="FQ166" t="s">
        <v>2</v>
      </c>
      <c r="FR166" t="s">
        <v>2</v>
      </c>
      <c r="FS166" t="s">
        <v>2</v>
      </c>
      <c r="FT166" t="s">
        <v>2</v>
      </c>
      <c r="FU166" t="s">
        <v>2</v>
      </c>
      <c r="FV166" t="s">
        <v>2</v>
      </c>
      <c r="FW166" t="s">
        <v>2</v>
      </c>
      <c r="FX166" t="s">
        <v>2</v>
      </c>
      <c r="FY166" t="s">
        <v>2</v>
      </c>
      <c r="FZ166" t="s">
        <v>2</v>
      </c>
      <c r="GA166" t="s">
        <v>2</v>
      </c>
      <c r="GB166" t="s">
        <v>2</v>
      </c>
      <c r="GC166" t="s">
        <v>2</v>
      </c>
      <c r="GD166" t="s">
        <v>2</v>
      </c>
      <c r="GE166" t="s">
        <v>2</v>
      </c>
      <c r="GF166" t="s">
        <v>2</v>
      </c>
      <c r="GG166" t="s">
        <v>2</v>
      </c>
      <c r="GH166" t="s">
        <v>2</v>
      </c>
      <c r="GI166" t="s">
        <v>2</v>
      </c>
      <c r="GJ166" t="s">
        <v>2</v>
      </c>
      <c r="GK166" t="s">
        <v>2</v>
      </c>
      <c r="GL166" t="s">
        <v>2</v>
      </c>
      <c r="GM166" t="s">
        <v>2</v>
      </c>
      <c r="GN166" t="s">
        <v>796</v>
      </c>
      <c r="GO166" t="s">
        <v>796</v>
      </c>
      <c r="GP166" t="s">
        <v>796</v>
      </c>
      <c r="GQ166" t="s">
        <v>796</v>
      </c>
      <c r="GR166" t="s">
        <v>796</v>
      </c>
      <c r="GS166" t="s">
        <v>796</v>
      </c>
      <c r="GT166" t="s">
        <v>796</v>
      </c>
      <c r="GU166" t="s">
        <v>796</v>
      </c>
      <c r="GV166" t="s">
        <v>796</v>
      </c>
      <c r="GW166" t="s">
        <v>796</v>
      </c>
      <c r="GX166" t="s">
        <v>796</v>
      </c>
      <c r="GY166" t="s">
        <v>796</v>
      </c>
      <c r="GZ166" t="s">
        <v>796</v>
      </c>
      <c r="HA166" t="s">
        <v>796</v>
      </c>
      <c r="HB166" t="s">
        <v>796</v>
      </c>
      <c r="HC166" t="s">
        <v>796</v>
      </c>
      <c r="HD166" t="s">
        <v>796</v>
      </c>
      <c r="HE166" t="s">
        <v>796</v>
      </c>
      <c r="HF166" t="s">
        <v>796</v>
      </c>
      <c r="HG166" t="s">
        <v>796</v>
      </c>
      <c r="HH166" t="s">
        <v>796</v>
      </c>
      <c r="HI166" t="s">
        <v>796</v>
      </c>
      <c r="HJ166" t="s">
        <v>796</v>
      </c>
      <c r="HK166" t="s">
        <v>796</v>
      </c>
      <c r="HL166" t="s">
        <v>796</v>
      </c>
      <c r="HM166" t="s">
        <v>796</v>
      </c>
      <c r="HN166" t="s">
        <v>796</v>
      </c>
      <c r="HO166" t="s">
        <v>796</v>
      </c>
      <c r="HP166" t="s">
        <v>796</v>
      </c>
      <c r="HQ166" t="s">
        <v>796</v>
      </c>
      <c r="HR166" t="s">
        <v>796</v>
      </c>
      <c r="HS166" t="s">
        <v>796</v>
      </c>
      <c r="HT166" t="s">
        <v>796</v>
      </c>
      <c r="HU166" t="s">
        <v>796</v>
      </c>
      <c r="HV166" t="s">
        <v>796</v>
      </c>
      <c r="HW166" t="s">
        <v>796</v>
      </c>
      <c r="HX166" t="s">
        <v>796</v>
      </c>
      <c r="HY166" t="s">
        <v>796</v>
      </c>
      <c r="HZ166" t="s">
        <v>796</v>
      </c>
      <c r="IA166" t="s">
        <v>796</v>
      </c>
      <c r="IB166" t="s">
        <v>796</v>
      </c>
      <c r="IC166" t="s">
        <v>796</v>
      </c>
      <c r="ID166" t="s">
        <v>796</v>
      </c>
      <c r="IE166" t="s">
        <v>796</v>
      </c>
      <c r="IF166" t="s">
        <v>796</v>
      </c>
      <c r="IG166" t="s">
        <v>796</v>
      </c>
      <c r="IH166" t="s">
        <v>796</v>
      </c>
      <c r="II166" t="s">
        <v>796</v>
      </c>
      <c r="IJ166" t="s">
        <v>796</v>
      </c>
      <c r="IK166" t="s">
        <v>796</v>
      </c>
      <c r="IL166" t="s">
        <v>796</v>
      </c>
      <c r="IM166" t="s">
        <v>796</v>
      </c>
      <c r="IN166" t="s">
        <v>796</v>
      </c>
      <c r="IO166" t="s">
        <v>796</v>
      </c>
      <c r="IP166" t="s">
        <v>796</v>
      </c>
      <c r="IQ166" t="s">
        <v>796</v>
      </c>
      <c r="IR166" t="s">
        <v>796</v>
      </c>
      <c r="IS166" t="s">
        <v>796</v>
      </c>
      <c r="IT166" t="s">
        <v>796</v>
      </c>
      <c r="IU166" t="s">
        <v>796</v>
      </c>
      <c r="IV166" t="s">
        <v>796</v>
      </c>
      <c r="IW166" t="s">
        <v>796</v>
      </c>
      <c r="IX166" t="s">
        <v>796</v>
      </c>
      <c r="IY166" t="s">
        <v>796</v>
      </c>
      <c r="IZ166" t="s">
        <v>796</v>
      </c>
      <c r="JA166" t="s">
        <v>796</v>
      </c>
      <c r="JB166" t="s">
        <v>796</v>
      </c>
      <c r="JC166" t="s">
        <v>796</v>
      </c>
      <c r="JD166" t="s">
        <v>796</v>
      </c>
      <c r="JE166" t="s">
        <v>796</v>
      </c>
      <c r="JF166" t="s">
        <v>796</v>
      </c>
      <c r="JG166" t="s">
        <v>796</v>
      </c>
      <c r="JH166" t="s">
        <v>796</v>
      </c>
      <c r="JI166" t="s">
        <v>796</v>
      </c>
      <c r="JJ166" t="s">
        <v>796</v>
      </c>
      <c r="JK166" t="s">
        <v>796</v>
      </c>
      <c r="JL166" t="s">
        <v>796</v>
      </c>
      <c r="JM166" t="s">
        <v>796</v>
      </c>
      <c r="JN166" t="s">
        <v>796</v>
      </c>
      <c r="JO166" t="s">
        <v>796</v>
      </c>
      <c r="JP166" t="s">
        <v>796</v>
      </c>
      <c r="JQ166" t="s">
        <v>796</v>
      </c>
      <c r="JR166" t="s">
        <v>796</v>
      </c>
      <c r="JS166" t="s">
        <v>796</v>
      </c>
      <c r="JT166" t="s">
        <v>796</v>
      </c>
      <c r="JU166" t="s">
        <v>796</v>
      </c>
      <c r="JV166" t="s">
        <v>796</v>
      </c>
      <c r="JW166" t="s">
        <v>796</v>
      </c>
      <c r="JX166" t="s">
        <v>796</v>
      </c>
      <c r="JY166" t="s">
        <v>796</v>
      </c>
      <c r="JZ166" t="s">
        <v>796</v>
      </c>
      <c r="KA166" t="s">
        <v>796</v>
      </c>
      <c r="KB166" t="s">
        <v>796</v>
      </c>
      <c r="KC166" t="s">
        <v>796</v>
      </c>
      <c r="KD166" t="s">
        <v>796</v>
      </c>
      <c r="KE166" t="s">
        <v>796</v>
      </c>
      <c r="KF166" t="s">
        <v>796</v>
      </c>
    </row>
    <row r="167" spans="1:292" x14ac:dyDescent="0.2">
      <c r="A167" t="s">
        <v>79</v>
      </c>
      <c r="B167" t="s">
        <v>55</v>
      </c>
      <c r="C167" t="s">
        <v>4</v>
      </c>
      <c r="D167" t="s">
        <v>19</v>
      </c>
      <c r="E167" s="30">
        <v>52</v>
      </c>
      <c r="F167" t="s">
        <v>20</v>
      </c>
      <c r="G167" t="s">
        <v>10</v>
      </c>
      <c r="H167" t="s">
        <v>56</v>
      </c>
      <c r="I167" t="s">
        <v>80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  <c r="Q167" t="s">
        <v>4</v>
      </c>
      <c r="R167" t="s">
        <v>5</v>
      </c>
      <c r="S167" t="s">
        <v>4</v>
      </c>
      <c r="T167" t="s">
        <v>3</v>
      </c>
      <c r="U167" t="s">
        <v>4</v>
      </c>
      <c r="V167" t="s">
        <v>4</v>
      </c>
      <c r="W167" t="s">
        <v>77</v>
      </c>
      <c r="X167" t="s">
        <v>27</v>
      </c>
      <c r="Y167" t="s">
        <v>5</v>
      </c>
      <c r="Z167" t="s">
        <v>6</v>
      </c>
      <c r="AA167" t="s">
        <v>4</v>
      </c>
      <c r="AB167" t="s">
        <v>4</v>
      </c>
      <c r="AC167" t="s">
        <v>4</v>
      </c>
      <c r="AD167" t="s">
        <v>4</v>
      </c>
      <c r="AE167" t="s">
        <v>4</v>
      </c>
      <c r="AF167" t="s">
        <v>4</v>
      </c>
      <c r="AG167" t="s">
        <v>4</v>
      </c>
      <c r="AH167" t="s">
        <v>5</v>
      </c>
      <c r="AI167" t="s">
        <v>4</v>
      </c>
      <c r="AJ167" t="s">
        <v>4</v>
      </c>
      <c r="AK167" t="s">
        <v>4</v>
      </c>
      <c r="AL167" t="s">
        <v>5</v>
      </c>
      <c r="AM167" t="s">
        <v>4</v>
      </c>
      <c r="AN167" t="s">
        <v>4</v>
      </c>
      <c r="AO167" t="s">
        <v>4</v>
      </c>
      <c r="AP167" t="s">
        <v>4</v>
      </c>
      <c r="AQ167" t="s">
        <v>4</v>
      </c>
      <c r="AR167" t="s">
        <v>4</v>
      </c>
      <c r="AS167" t="s">
        <v>2</v>
      </c>
      <c r="AT167" t="s">
        <v>2</v>
      </c>
      <c r="AU167" t="s">
        <v>2</v>
      </c>
      <c r="AV167" t="s">
        <v>2</v>
      </c>
      <c r="AW167" t="s">
        <v>2</v>
      </c>
      <c r="AX167" t="s">
        <v>2</v>
      </c>
      <c r="AY167" t="s">
        <v>2</v>
      </c>
      <c r="AZ167" t="s">
        <v>2</v>
      </c>
      <c r="BA167" t="s">
        <v>2</v>
      </c>
      <c r="BB167" t="s">
        <v>2</v>
      </c>
      <c r="BC167" t="s">
        <v>2</v>
      </c>
      <c r="BD167" t="s">
        <v>2</v>
      </c>
      <c r="BE167" t="s">
        <v>2</v>
      </c>
      <c r="BF167" t="s">
        <v>2</v>
      </c>
      <c r="BG167" t="s">
        <v>2</v>
      </c>
      <c r="BH167" t="s">
        <v>2</v>
      </c>
      <c r="BI167" t="s">
        <v>2</v>
      </c>
      <c r="BJ167" t="s">
        <v>2</v>
      </c>
      <c r="BK167" t="s">
        <v>2</v>
      </c>
      <c r="BL167" t="s">
        <v>2</v>
      </c>
      <c r="BM167" t="s">
        <v>2</v>
      </c>
      <c r="BN167" t="s">
        <v>2</v>
      </c>
      <c r="BO167" t="s">
        <v>2</v>
      </c>
      <c r="BP167" t="s">
        <v>2</v>
      </c>
      <c r="BQ167" t="s">
        <v>2</v>
      </c>
      <c r="BR167" t="s">
        <v>2</v>
      </c>
      <c r="BS167" t="s">
        <v>2</v>
      </c>
      <c r="BT167" t="s">
        <v>2</v>
      </c>
      <c r="BU167" t="s">
        <v>2</v>
      </c>
      <c r="BV167" t="s">
        <v>2</v>
      </c>
      <c r="BW167" t="s">
        <v>2</v>
      </c>
      <c r="BX167" t="s">
        <v>2</v>
      </c>
      <c r="BY167" t="s">
        <v>2</v>
      </c>
      <c r="BZ167" t="s">
        <v>2</v>
      </c>
      <c r="CA167" t="s">
        <v>2</v>
      </c>
      <c r="CB167" t="s">
        <v>2</v>
      </c>
      <c r="CC167" t="s">
        <v>2</v>
      </c>
      <c r="CD167" t="s">
        <v>2</v>
      </c>
      <c r="CE167" t="s">
        <v>2</v>
      </c>
      <c r="CF167" t="s">
        <v>2</v>
      </c>
      <c r="CG167" t="s">
        <v>2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796</v>
      </c>
      <c r="CV167" t="s">
        <v>796</v>
      </c>
      <c r="CW167" t="s">
        <v>796</v>
      </c>
      <c r="CX167" t="s">
        <v>796</v>
      </c>
      <c r="CY167" t="s">
        <v>796</v>
      </c>
      <c r="CZ167" t="s">
        <v>796</v>
      </c>
      <c r="DA167" t="s">
        <v>796</v>
      </c>
      <c r="DB167" t="s">
        <v>796</v>
      </c>
      <c r="DC167" t="s">
        <v>796</v>
      </c>
      <c r="DD167" t="s">
        <v>796</v>
      </c>
      <c r="DE167" t="s">
        <v>796</v>
      </c>
      <c r="DF167" t="s">
        <v>796</v>
      </c>
      <c r="DG167" t="s">
        <v>796</v>
      </c>
      <c r="DH167" t="s">
        <v>796</v>
      </c>
      <c r="DI167" t="s">
        <v>796</v>
      </c>
      <c r="DJ167" t="s">
        <v>796</v>
      </c>
      <c r="DK167" t="s">
        <v>796</v>
      </c>
      <c r="DL167" t="s">
        <v>796</v>
      </c>
      <c r="DM167" t="s">
        <v>796</v>
      </c>
      <c r="DN167" t="s">
        <v>796</v>
      </c>
      <c r="DO167" t="s">
        <v>796</v>
      </c>
      <c r="DP167" t="s">
        <v>796</v>
      </c>
      <c r="DQ167" t="s">
        <v>796</v>
      </c>
      <c r="DR167" t="s">
        <v>796</v>
      </c>
      <c r="DS167" t="s">
        <v>796</v>
      </c>
      <c r="DT167" t="s">
        <v>796</v>
      </c>
      <c r="DU167" t="s">
        <v>796</v>
      </c>
      <c r="DV167" t="s">
        <v>796</v>
      </c>
      <c r="DW167" t="s">
        <v>796</v>
      </c>
      <c r="DX167" t="s">
        <v>796</v>
      </c>
      <c r="DY167" t="s">
        <v>796</v>
      </c>
      <c r="DZ167" t="s">
        <v>796</v>
      </c>
      <c r="EA167" t="s">
        <v>796</v>
      </c>
      <c r="EB167" t="s">
        <v>796</v>
      </c>
      <c r="EC167" t="s">
        <v>796</v>
      </c>
      <c r="ED167" t="s">
        <v>796</v>
      </c>
      <c r="EE167" t="s">
        <v>796</v>
      </c>
      <c r="EF167" t="s">
        <v>796</v>
      </c>
      <c r="EG167" t="s">
        <v>796</v>
      </c>
      <c r="EH167" t="s">
        <v>796</v>
      </c>
      <c r="EI167" t="s">
        <v>796</v>
      </c>
      <c r="EJ167" t="s">
        <v>796</v>
      </c>
      <c r="EK167" t="s">
        <v>796</v>
      </c>
      <c r="EL167" t="s">
        <v>796</v>
      </c>
      <c r="EM167" t="s">
        <v>796</v>
      </c>
      <c r="EN167" t="s">
        <v>796</v>
      </c>
      <c r="EO167" t="s">
        <v>796</v>
      </c>
      <c r="EP167" t="s">
        <v>796</v>
      </c>
      <c r="EQ167" t="s">
        <v>796</v>
      </c>
      <c r="ER167" t="s">
        <v>796</v>
      </c>
      <c r="ES167" t="s">
        <v>796</v>
      </c>
      <c r="ET167" t="s">
        <v>796</v>
      </c>
      <c r="EU167" t="s">
        <v>796</v>
      </c>
      <c r="EV167" t="s">
        <v>796</v>
      </c>
      <c r="EW167" t="s">
        <v>796</v>
      </c>
      <c r="EX167" t="s">
        <v>796</v>
      </c>
      <c r="EY167" t="s">
        <v>796</v>
      </c>
      <c r="EZ167" t="s">
        <v>796</v>
      </c>
      <c r="FA167" t="s">
        <v>796</v>
      </c>
      <c r="FB167" t="s">
        <v>796</v>
      </c>
      <c r="FC167" t="s">
        <v>796</v>
      </c>
      <c r="FD167" t="s">
        <v>796</v>
      </c>
      <c r="FE167" t="s">
        <v>796</v>
      </c>
      <c r="FF167" t="s">
        <v>796</v>
      </c>
      <c r="FG167" t="s">
        <v>796</v>
      </c>
      <c r="FH167" t="s">
        <v>796</v>
      </c>
      <c r="FI167" t="s">
        <v>796</v>
      </c>
      <c r="FJ167" t="s">
        <v>796</v>
      </c>
      <c r="FK167" t="s">
        <v>796</v>
      </c>
      <c r="FL167" t="s">
        <v>796</v>
      </c>
      <c r="FM167" t="s">
        <v>796</v>
      </c>
      <c r="FN167" t="s">
        <v>796</v>
      </c>
      <c r="FO167" t="s">
        <v>796</v>
      </c>
      <c r="FP167" t="s">
        <v>796</v>
      </c>
      <c r="FQ167" t="s">
        <v>796</v>
      </c>
      <c r="FR167" t="s">
        <v>796</v>
      </c>
      <c r="FS167" t="s">
        <v>796</v>
      </c>
      <c r="FT167" t="s">
        <v>796</v>
      </c>
      <c r="FU167" t="s">
        <v>796</v>
      </c>
      <c r="FV167" t="s">
        <v>796</v>
      </c>
      <c r="FW167" t="s">
        <v>796</v>
      </c>
      <c r="FX167" t="s">
        <v>796</v>
      </c>
      <c r="FY167" t="s">
        <v>796</v>
      </c>
      <c r="FZ167" t="s">
        <v>796</v>
      </c>
      <c r="GA167" t="s">
        <v>796</v>
      </c>
      <c r="GB167" t="s">
        <v>796</v>
      </c>
      <c r="GC167" t="s">
        <v>796</v>
      </c>
      <c r="GD167" t="s">
        <v>796</v>
      </c>
      <c r="GE167" t="s">
        <v>796</v>
      </c>
      <c r="GF167" t="s">
        <v>796</v>
      </c>
      <c r="GG167" t="s">
        <v>796</v>
      </c>
      <c r="GH167" t="s">
        <v>796</v>
      </c>
      <c r="GI167" t="s">
        <v>796</v>
      </c>
      <c r="GJ167" t="s">
        <v>796</v>
      </c>
      <c r="GK167" t="s">
        <v>796</v>
      </c>
      <c r="GL167" t="s">
        <v>796</v>
      </c>
      <c r="GM167" t="s">
        <v>796</v>
      </c>
      <c r="GN167" t="s">
        <v>796</v>
      </c>
      <c r="GO167" t="s">
        <v>796</v>
      </c>
      <c r="GP167" t="s">
        <v>796</v>
      </c>
      <c r="GQ167" t="s">
        <v>796</v>
      </c>
      <c r="GR167" t="s">
        <v>796</v>
      </c>
      <c r="GS167" t="s">
        <v>796</v>
      </c>
      <c r="GT167" t="s">
        <v>796</v>
      </c>
      <c r="GU167" t="s">
        <v>796</v>
      </c>
      <c r="GV167" t="s">
        <v>796</v>
      </c>
      <c r="GW167" t="s">
        <v>796</v>
      </c>
      <c r="GX167" t="s">
        <v>796</v>
      </c>
      <c r="GY167" t="s">
        <v>796</v>
      </c>
      <c r="GZ167" t="s">
        <v>796</v>
      </c>
      <c r="HA167" t="s">
        <v>796</v>
      </c>
      <c r="HB167" t="s">
        <v>796</v>
      </c>
      <c r="HC167" t="s">
        <v>796</v>
      </c>
      <c r="HD167" t="s">
        <v>796</v>
      </c>
      <c r="HE167" t="s">
        <v>796</v>
      </c>
      <c r="HF167" t="s">
        <v>796</v>
      </c>
      <c r="HG167" t="s">
        <v>796</v>
      </c>
      <c r="HH167" t="s">
        <v>796</v>
      </c>
      <c r="HI167" t="s">
        <v>796</v>
      </c>
      <c r="HJ167" t="s">
        <v>796</v>
      </c>
      <c r="HK167" t="s">
        <v>796</v>
      </c>
      <c r="HL167" t="s">
        <v>796</v>
      </c>
      <c r="HM167" t="s">
        <v>796</v>
      </c>
      <c r="HN167" t="s">
        <v>796</v>
      </c>
      <c r="HO167" t="s">
        <v>796</v>
      </c>
      <c r="HP167" t="s">
        <v>796</v>
      </c>
      <c r="HQ167" t="s">
        <v>796</v>
      </c>
      <c r="HR167" t="s">
        <v>796</v>
      </c>
      <c r="HS167" t="s">
        <v>796</v>
      </c>
      <c r="HT167" t="s">
        <v>796</v>
      </c>
      <c r="HU167" t="s">
        <v>796</v>
      </c>
      <c r="HV167" t="s">
        <v>796</v>
      </c>
      <c r="HW167" t="s">
        <v>796</v>
      </c>
      <c r="HX167" t="s">
        <v>796</v>
      </c>
      <c r="HY167" t="s">
        <v>796</v>
      </c>
      <c r="HZ167" t="s">
        <v>796</v>
      </c>
      <c r="IA167" t="s">
        <v>796</v>
      </c>
      <c r="IB167" t="s">
        <v>796</v>
      </c>
      <c r="IC167" t="s">
        <v>796</v>
      </c>
      <c r="ID167" t="s">
        <v>796</v>
      </c>
      <c r="IE167" t="s">
        <v>796</v>
      </c>
      <c r="IF167" t="s">
        <v>796</v>
      </c>
      <c r="IG167" t="s">
        <v>796</v>
      </c>
      <c r="IH167" t="s">
        <v>796</v>
      </c>
      <c r="II167" t="s">
        <v>796</v>
      </c>
      <c r="IJ167" t="s">
        <v>796</v>
      </c>
      <c r="IK167" t="s">
        <v>796</v>
      </c>
      <c r="IL167" t="s">
        <v>796</v>
      </c>
      <c r="IM167" t="s">
        <v>796</v>
      </c>
      <c r="IN167" t="s">
        <v>796</v>
      </c>
      <c r="IO167" t="s">
        <v>796</v>
      </c>
      <c r="IP167" t="s">
        <v>796</v>
      </c>
      <c r="IQ167" t="s">
        <v>796</v>
      </c>
      <c r="IR167" t="s">
        <v>796</v>
      </c>
      <c r="IS167" t="s">
        <v>796</v>
      </c>
      <c r="IT167" t="s">
        <v>796</v>
      </c>
      <c r="IU167" t="s">
        <v>796</v>
      </c>
      <c r="IV167" t="s">
        <v>796</v>
      </c>
      <c r="IW167" t="s">
        <v>796</v>
      </c>
      <c r="IX167" t="s">
        <v>796</v>
      </c>
      <c r="IY167" t="s">
        <v>796</v>
      </c>
      <c r="IZ167" t="s">
        <v>796</v>
      </c>
      <c r="JA167" t="s">
        <v>796</v>
      </c>
      <c r="JB167" t="s">
        <v>796</v>
      </c>
      <c r="JC167" t="s">
        <v>796</v>
      </c>
      <c r="JD167" t="s">
        <v>796</v>
      </c>
      <c r="JE167" t="s">
        <v>796</v>
      </c>
      <c r="JF167" t="s">
        <v>796</v>
      </c>
      <c r="JG167" t="s">
        <v>796</v>
      </c>
      <c r="JH167" t="s">
        <v>796</v>
      </c>
      <c r="JI167" t="s">
        <v>796</v>
      </c>
      <c r="JJ167" t="s">
        <v>796</v>
      </c>
      <c r="JK167" t="s">
        <v>796</v>
      </c>
      <c r="JL167" t="s">
        <v>796</v>
      </c>
      <c r="JM167" t="s">
        <v>796</v>
      </c>
      <c r="JN167" t="s">
        <v>796</v>
      </c>
      <c r="JO167" t="s">
        <v>796</v>
      </c>
      <c r="JP167" t="s">
        <v>796</v>
      </c>
      <c r="JQ167" t="s">
        <v>796</v>
      </c>
      <c r="JR167" t="s">
        <v>796</v>
      </c>
      <c r="JS167" t="s">
        <v>796</v>
      </c>
      <c r="JT167" t="s">
        <v>796</v>
      </c>
      <c r="JU167" t="s">
        <v>796</v>
      </c>
      <c r="JV167" t="s">
        <v>796</v>
      </c>
      <c r="JW167" t="s">
        <v>796</v>
      </c>
      <c r="JX167" t="s">
        <v>796</v>
      </c>
      <c r="JY167" t="s">
        <v>796</v>
      </c>
      <c r="JZ167" t="s">
        <v>796</v>
      </c>
      <c r="KA167" t="s">
        <v>796</v>
      </c>
      <c r="KB167" t="s">
        <v>796</v>
      </c>
      <c r="KC167" t="s">
        <v>796</v>
      </c>
      <c r="KD167" t="s">
        <v>796</v>
      </c>
      <c r="KE167" t="s">
        <v>796</v>
      </c>
      <c r="KF167" t="s">
        <v>796</v>
      </c>
    </row>
    <row r="168" spans="1:292" x14ac:dyDescent="0.2">
      <c r="A168" t="s">
        <v>89</v>
      </c>
      <c r="B168" t="s">
        <v>55</v>
      </c>
      <c r="C168" t="s">
        <v>4</v>
      </c>
      <c r="D168" t="s">
        <v>8</v>
      </c>
      <c r="E168" s="30">
        <v>62</v>
      </c>
      <c r="F168" t="s">
        <v>91</v>
      </c>
      <c r="G168" t="s">
        <v>10</v>
      </c>
      <c r="H168" t="s">
        <v>40</v>
      </c>
      <c r="I168" t="s">
        <v>65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5</v>
      </c>
      <c r="Q168" t="s">
        <v>4</v>
      </c>
      <c r="R168" t="s">
        <v>4</v>
      </c>
      <c r="S168" t="s">
        <v>4</v>
      </c>
      <c r="T168" t="s">
        <v>90</v>
      </c>
      <c r="U168" t="s">
        <v>4</v>
      </c>
      <c r="V168" t="s">
        <v>5</v>
      </c>
      <c r="W168" t="s">
        <v>17</v>
      </c>
      <c r="X168" t="s">
        <v>2</v>
      </c>
      <c r="Y168" t="s">
        <v>5</v>
      </c>
      <c r="Z168" t="s">
        <v>70</v>
      </c>
      <c r="AA168" t="s">
        <v>4</v>
      </c>
      <c r="AB168" t="s">
        <v>4</v>
      </c>
      <c r="AC168" t="s">
        <v>4</v>
      </c>
      <c r="AD168" t="s">
        <v>4</v>
      </c>
      <c r="AE168" t="s">
        <v>5</v>
      </c>
      <c r="AF168" t="s">
        <v>4</v>
      </c>
      <c r="AG168" t="s">
        <v>4</v>
      </c>
      <c r="AH168" t="s">
        <v>4</v>
      </c>
      <c r="AI168" t="s">
        <v>4</v>
      </c>
      <c r="AJ168" t="s">
        <v>4</v>
      </c>
      <c r="AK168" t="s">
        <v>4</v>
      </c>
      <c r="AL168" t="s">
        <v>4</v>
      </c>
      <c r="AM168" t="s">
        <v>4</v>
      </c>
      <c r="AN168" t="s">
        <v>4</v>
      </c>
      <c r="AO168" t="s">
        <v>4</v>
      </c>
      <c r="AP168" t="s">
        <v>4</v>
      </c>
      <c r="AQ168" t="s">
        <v>4</v>
      </c>
      <c r="AR168" t="s">
        <v>4</v>
      </c>
      <c r="AS168" t="s">
        <v>2</v>
      </c>
      <c r="AT168" t="s">
        <v>2</v>
      </c>
      <c r="AU168" t="s">
        <v>2</v>
      </c>
      <c r="AV168" t="s">
        <v>2</v>
      </c>
      <c r="AW168" t="s">
        <v>2</v>
      </c>
      <c r="AX168" t="s">
        <v>2</v>
      </c>
      <c r="AY168" t="s">
        <v>2</v>
      </c>
      <c r="AZ168" t="s">
        <v>2</v>
      </c>
      <c r="BA168" t="s">
        <v>2</v>
      </c>
      <c r="BB168" t="s">
        <v>2</v>
      </c>
      <c r="BC168" t="s">
        <v>2</v>
      </c>
      <c r="BD168" t="s">
        <v>2</v>
      </c>
      <c r="BE168" t="s">
        <v>2</v>
      </c>
      <c r="BF168" t="s">
        <v>2</v>
      </c>
      <c r="BG168" t="s">
        <v>2</v>
      </c>
      <c r="BH168" t="s">
        <v>2</v>
      </c>
      <c r="BI168" t="s">
        <v>2</v>
      </c>
      <c r="BJ168" t="s">
        <v>2</v>
      </c>
      <c r="BK168" t="s">
        <v>5</v>
      </c>
      <c r="BL168" t="s">
        <v>4</v>
      </c>
      <c r="BM168" t="s">
        <v>4</v>
      </c>
      <c r="BN168" t="s">
        <v>4</v>
      </c>
      <c r="BO168" t="s">
        <v>4</v>
      </c>
      <c r="BP168" t="s">
        <v>2</v>
      </c>
      <c r="BQ168" t="s">
        <v>2</v>
      </c>
      <c r="BR168" t="s">
        <v>2</v>
      </c>
      <c r="BS168" t="s">
        <v>2</v>
      </c>
      <c r="BT168" t="s">
        <v>2</v>
      </c>
      <c r="BU168" t="s">
        <v>2</v>
      </c>
      <c r="BV168" t="s">
        <v>2</v>
      </c>
      <c r="BW168" t="s">
        <v>2</v>
      </c>
      <c r="BX168" t="s">
        <v>2</v>
      </c>
      <c r="BY168" t="s">
        <v>2</v>
      </c>
      <c r="BZ168" t="s">
        <v>2</v>
      </c>
      <c r="CA168" t="s">
        <v>2</v>
      </c>
      <c r="CB168" t="s">
        <v>2</v>
      </c>
      <c r="CC168" t="s">
        <v>2</v>
      </c>
      <c r="CD168" t="s">
        <v>2</v>
      </c>
      <c r="CE168" t="s">
        <v>2</v>
      </c>
      <c r="CF168" t="s">
        <v>2</v>
      </c>
      <c r="CG168" t="s">
        <v>2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55</v>
      </c>
      <c r="CV168" t="s">
        <v>4</v>
      </c>
      <c r="CW168" s="30">
        <v>65</v>
      </c>
      <c r="CX168" t="s">
        <v>155</v>
      </c>
      <c r="CY168" t="s">
        <v>4</v>
      </c>
      <c r="CZ168" t="s">
        <v>4</v>
      </c>
      <c r="DA168" t="s">
        <v>4</v>
      </c>
      <c r="DB168" t="s">
        <v>4</v>
      </c>
      <c r="DC168" t="s">
        <v>4</v>
      </c>
      <c r="DD168" t="s">
        <v>4</v>
      </c>
      <c r="DE168" t="s">
        <v>5</v>
      </c>
      <c r="DF168" t="s">
        <v>4</v>
      </c>
      <c r="DG168" t="s">
        <v>4</v>
      </c>
      <c r="DH168" t="s">
        <v>4</v>
      </c>
      <c r="DI168" t="s">
        <v>90</v>
      </c>
      <c r="DJ168" t="s">
        <v>4</v>
      </c>
      <c r="DK168" t="s">
        <v>4</v>
      </c>
      <c r="DL168" t="s">
        <v>17</v>
      </c>
      <c r="DM168" t="s">
        <v>2</v>
      </c>
      <c r="DN168" t="s">
        <v>5</v>
      </c>
      <c r="DO168" t="s">
        <v>70</v>
      </c>
      <c r="DP168" t="s">
        <v>4</v>
      </c>
      <c r="DQ168" t="s">
        <v>4</v>
      </c>
      <c r="DR168" t="s">
        <v>4</v>
      </c>
      <c r="DS168" t="s">
        <v>4</v>
      </c>
      <c r="DT168" t="s">
        <v>5</v>
      </c>
      <c r="DU168" t="s">
        <v>4</v>
      </c>
      <c r="DV168" t="s">
        <v>4</v>
      </c>
      <c r="DW168" t="s">
        <v>4</v>
      </c>
      <c r="DX168" t="s">
        <v>4</v>
      </c>
      <c r="DY168" t="s">
        <v>4</v>
      </c>
      <c r="DZ168" t="s">
        <v>4</v>
      </c>
      <c r="EA168" t="s">
        <v>4</v>
      </c>
      <c r="EB168" t="s">
        <v>4</v>
      </c>
      <c r="EC168" t="s">
        <v>4</v>
      </c>
      <c r="ED168" t="s">
        <v>4</v>
      </c>
      <c r="EE168" t="s">
        <v>4</v>
      </c>
      <c r="EF168" t="s">
        <v>4</v>
      </c>
      <c r="EG168" t="s">
        <v>4</v>
      </c>
      <c r="EH168" t="s">
        <v>2</v>
      </c>
      <c r="EI168" t="s">
        <v>2</v>
      </c>
      <c r="EJ168" t="s">
        <v>2</v>
      </c>
      <c r="EK168" t="s">
        <v>2</v>
      </c>
      <c r="EL168" t="s">
        <v>2</v>
      </c>
      <c r="EM168" t="s">
        <v>2</v>
      </c>
      <c r="EN168" t="s">
        <v>2</v>
      </c>
      <c r="EO168" t="s">
        <v>2</v>
      </c>
      <c r="EP168" t="s">
        <v>2</v>
      </c>
      <c r="EQ168" t="s">
        <v>2</v>
      </c>
      <c r="ER168" t="s">
        <v>2</v>
      </c>
      <c r="ES168" t="s">
        <v>2</v>
      </c>
      <c r="ET168" t="s">
        <v>2</v>
      </c>
      <c r="EU168" t="s">
        <v>2</v>
      </c>
      <c r="EV168" t="s">
        <v>2</v>
      </c>
      <c r="EW168" t="s">
        <v>2</v>
      </c>
      <c r="EX168" t="s">
        <v>2</v>
      </c>
      <c r="EY168" t="s">
        <v>2</v>
      </c>
      <c r="EZ168" t="s">
        <v>5</v>
      </c>
      <c r="FA168" t="s">
        <v>4</v>
      </c>
      <c r="FB168" t="s">
        <v>4</v>
      </c>
      <c r="FC168" t="s">
        <v>4</v>
      </c>
      <c r="FD168" t="s">
        <v>4</v>
      </c>
      <c r="FE168" t="s">
        <v>2</v>
      </c>
      <c r="FF168" t="s">
        <v>2</v>
      </c>
      <c r="FG168" t="s">
        <v>2</v>
      </c>
      <c r="FH168" t="s">
        <v>2</v>
      </c>
      <c r="FI168" t="s">
        <v>2</v>
      </c>
      <c r="FJ168" t="s">
        <v>2</v>
      </c>
      <c r="FK168" t="s">
        <v>2</v>
      </c>
      <c r="FL168" t="s">
        <v>2</v>
      </c>
      <c r="FM168" t="s">
        <v>2</v>
      </c>
      <c r="FN168" t="s">
        <v>2</v>
      </c>
      <c r="FO168" t="s">
        <v>2</v>
      </c>
      <c r="FP168" t="s">
        <v>2</v>
      </c>
      <c r="FQ168" t="s">
        <v>2</v>
      </c>
      <c r="FR168" t="s">
        <v>2</v>
      </c>
      <c r="FS168" t="s">
        <v>2</v>
      </c>
      <c r="FT168" t="s">
        <v>2</v>
      </c>
      <c r="FU168" t="s">
        <v>2</v>
      </c>
      <c r="FV168" t="s">
        <v>2</v>
      </c>
      <c r="FW168" t="s">
        <v>2</v>
      </c>
      <c r="FX168" t="s">
        <v>2</v>
      </c>
      <c r="FY168" t="s">
        <v>2</v>
      </c>
      <c r="FZ168" t="s">
        <v>2</v>
      </c>
      <c r="GA168" t="s">
        <v>2</v>
      </c>
      <c r="GB168" t="s">
        <v>2</v>
      </c>
      <c r="GC168" t="s">
        <v>2</v>
      </c>
      <c r="GD168" t="s">
        <v>2</v>
      </c>
      <c r="GE168" t="s">
        <v>2</v>
      </c>
      <c r="GF168" t="s">
        <v>2</v>
      </c>
      <c r="GG168" t="s">
        <v>2</v>
      </c>
      <c r="GH168" t="s">
        <v>2</v>
      </c>
      <c r="GI168" t="s">
        <v>2</v>
      </c>
      <c r="GJ168" t="s">
        <v>2</v>
      </c>
      <c r="GK168" t="s">
        <v>2</v>
      </c>
      <c r="GL168" t="s">
        <v>2</v>
      </c>
      <c r="GM168" t="s">
        <v>2</v>
      </c>
      <c r="GN168" t="s">
        <v>796</v>
      </c>
      <c r="GO168" t="s">
        <v>796</v>
      </c>
      <c r="GP168" t="s">
        <v>796</v>
      </c>
      <c r="GQ168" t="s">
        <v>796</v>
      </c>
      <c r="GR168" t="s">
        <v>796</v>
      </c>
      <c r="GS168" t="s">
        <v>796</v>
      </c>
      <c r="GT168" t="s">
        <v>796</v>
      </c>
      <c r="GU168" t="s">
        <v>796</v>
      </c>
      <c r="GV168" t="s">
        <v>796</v>
      </c>
      <c r="GW168" t="s">
        <v>796</v>
      </c>
      <c r="GX168" t="s">
        <v>796</v>
      </c>
      <c r="GY168" t="s">
        <v>796</v>
      </c>
      <c r="GZ168" t="s">
        <v>796</v>
      </c>
      <c r="HA168" t="s">
        <v>796</v>
      </c>
      <c r="HB168" t="s">
        <v>796</v>
      </c>
      <c r="HC168" t="s">
        <v>796</v>
      </c>
      <c r="HD168" t="s">
        <v>796</v>
      </c>
      <c r="HE168" t="s">
        <v>796</v>
      </c>
      <c r="HF168" t="s">
        <v>796</v>
      </c>
      <c r="HG168" t="s">
        <v>796</v>
      </c>
      <c r="HH168" t="s">
        <v>796</v>
      </c>
      <c r="HI168" t="s">
        <v>796</v>
      </c>
      <c r="HJ168" t="s">
        <v>796</v>
      </c>
      <c r="HK168" t="s">
        <v>796</v>
      </c>
      <c r="HL168" t="s">
        <v>796</v>
      </c>
      <c r="HM168" t="s">
        <v>796</v>
      </c>
      <c r="HN168" t="s">
        <v>796</v>
      </c>
      <c r="HO168" t="s">
        <v>796</v>
      </c>
      <c r="HP168" t="s">
        <v>796</v>
      </c>
      <c r="HQ168" t="s">
        <v>796</v>
      </c>
      <c r="HR168" t="s">
        <v>796</v>
      </c>
      <c r="HS168" t="s">
        <v>796</v>
      </c>
      <c r="HT168" t="s">
        <v>796</v>
      </c>
      <c r="HU168" t="s">
        <v>796</v>
      </c>
      <c r="HV168" t="s">
        <v>796</v>
      </c>
      <c r="HW168" t="s">
        <v>796</v>
      </c>
      <c r="HX168" t="s">
        <v>796</v>
      </c>
      <c r="HY168" t="s">
        <v>796</v>
      </c>
      <c r="HZ168" t="s">
        <v>796</v>
      </c>
      <c r="IA168" t="s">
        <v>796</v>
      </c>
      <c r="IB168" t="s">
        <v>796</v>
      </c>
      <c r="IC168" t="s">
        <v>796</v>
      </c>
      <c r="ID168" t="s">
        <v>796</v>
      </c>
      <c r="IE168" t="s">
        <v>796</v>
      </c>
      <c r="IF168" t="s">
        <v>796</v>
      </c>
      <c r="IG168" t="s">
        <v>796</v>
      </c>
      <c r="IH168" t="s">
        <v>796</v>
      </c>
      <c r="II168" t="s">
        <v>796</v>
      </c>
      <c r="IJ168" t="s">
        <v>796</v>
      </c>
      <c r="IK168" t="s">
        <v>796</v>
      </c>
      <c r="IL168" t="s">
        <v>796</v>
      </c>
      <c r="IM168" t="s">
        <v>796</v>
      </c>
      <c r="IN168" t="s">
        <v>796</v>
      </c>
      <c r="IO168" t="s">
        <v>796</v>
      </c>
      <c r="IP168" t="s">
        <v>796</v>
      </c>
      <c r="IQ168" t="s">
        <v>796</v>
      </c>
      <c r="IR168" t="s">
        <v>796</v>
      </c>
      <c r="IS168" t="s">
        <v>796</v>
      </c>
      <c r="IT168" t="s">
        <v>796</v>
      </c>
      <c r="IU168" t="s">
        <v>796</v>
      </c>
      <c r="IV168" t="s">
        <v>796</v>
      </c>
      <c r="IW168" t="s">
        <v>796</v>
      </c>
      <c r="IX168" t="s">
        <v>796</v>
      </c>
      <c r="IY168" t="s">
        <v>796</v>
      </c>
      <c r="IZ168" t="s">
        <v>796</v>
      </c>
      <c r="JA168" t="s">
        <v>796</v>
      </c>
      <c r="JB168" t="s">
        <v>796</v>
      </c>
      <c r="JC168" t="s">
        <v>796</v>
      </c>
      <c r="JD168" t="s">
        <v>796</v>
      </c>
      <c r="JE168" t="s">
        <v>796</v>
      </c>
      <c r="JF168" t="s">
        <v>796</v>
      </c>
      <c r="JG168" t="s">
        <v>796</v>
      </c>
      <c r="JH168" t="s">
        <v>796</v>
      </c>
      <c r="JI168" t="s">
        <v>796</v>
      </c>
      <c r="JJ168" t="s">
        <v>796</v>
      </c>
      <c r="JK168" t="s">
        <v>796</v>
      </c>
      <c r="JL168" t="s">
        <v>796</v>
      </c>
      <c r="JM168" t="s">
        <v>796</v>
      </c>
      <c r="JN168" t="s">
        <v>796</v>
      </c>
      <c r="JO168" t="s">
        <v>796</v>
      </c>
      <c r="JP168" t="s">
        <v>796</v>
      </c>
      <c r="JQ168" t="s">
        <v>796</v>
      </c>
      <c r="JR168" t="s">
        <v>796</v>
      </c>
      <c r="JS168" t="s">
        <v>796</v>
      </c>
      <c r="JT168" t="s">
        <v>796</v>
      </c>
      <c r="JU168" t="s">
        <v>796</v>
      </c>
      <c r="JV168" t="s">
        <v>796</v>
      </c>
      <c r="JW168" t="s">
        <v>796</v>
      </c>
      <c r="JX168" t="s">
        <v>796</v>
      </c>
      <c r="JY168" t="s">
        <v>796</v>
      </c>
      <c r="JZ168" t="s">
        <v>796</v>
      </c>
      <c r="KA168" t="s">
        <v>796</v>
      </c>
      <c r="KB168" t="s">
        <v>796</v>
      </c>
      <c r="KC168" t="s">
        <v>796</v>
      </c>
      <c r="KD168" t="s">
        <v>796</v>
      </c>
      <c r="KE168" t="s">
        <v>796</v>
      </c>
      <c r="KF168" t="s">
        <v>796</v>
      </c>
    </row>
    <row r="169" spans="1:292" x14ac:dyDescent="0.2">
      <c r="A169" t="s">
        <v>88</v>
      </c>
      <c r="B169" t="s">
        <v>55</v>
      </c>
      <c r="C169" t="s">
        <v>4</v>
      </c>
      <c r="D169" t="s">
        <v>19</v>
      </c>
      <c r="E169" s="30">
        <v>55</v>
      </c>
      <c r="F169" t="s">
        <v>20</v>
      </c>
      <c r="G169" t="s">
        <v>10</v>
      </c>
      <c r="H169" t="s">
        <v>56</v>
      </c>
      <c r="I169" t="s">
        <v>80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5</v>
      </c>
      <c r="Q169" t="s">
        <v>4</v>
      </c>
      <c r="R169" t="s">
        <v>5</v>
      </c>
      <c r="S169" t="s">
        <v>4</v>
      </c>
      <c r="T169" t="s">
        <v>3</v>
      </c>
      <c r="U169" t="s">
        <v>4</v>
      </c>
      <c r="V169" t="s">
        <v>5</v>
      </c>
      <c r="W169" t="s">
        <v>77</v>
      </c>
      <c r="X169" t="s">
        <v>54</v>
      </c>
      <c r="Y169" t="s">
        <v>5</v>
      </c>
      <c r="Z169" t="s">
        <v>6</v>
      </c>
      <c r="AA169" t="s">
        <v>4</v>
      </c>
      <c r="AB169" t="s">
        <v>4</v>
      </c>
      <c r="AC169" t="s">
        <v>4</v>
      </c>
      <c r="AD169" t="s">
        <v>4</v>
      </c>
      <c r="AE169" t="s">
        <v>4</v>
      </c>
      <c r="AF169" t="s">
        <v>4</v>
      </c>
      <c r="AG169" t="s">
        <v>4</v>
      </c>
      <c r="AH169" t="s">
        <v>5</v>
      </c>
      <c r="AI169" t="s">
        <v>4</v>
      </c>
      <c r="AJ169" t="s">
        <v>4</v>
      </c>
      <c r="AK169" t="s">
        <v>4</v>
      </c>
      <c r="AL169" t="s">
        <v>4</v>
      </c>
      <c r="AM169" t="s">
        <v>4</v>
      </c>
      <c r="AN169" t="s">
        <v>4</v>
      </c>
      <c r="AO169" t="s">
        <v>4</v>
      </c>
      <c r="AP169" t="s">
        <v>4</v>
      </c>
      <c r="AQ169" t="s">
        <v>4</v>
      </c>
      <c r="AR169" t="s">
        <v>4</v>
      </c>
      <c r="AS169" t="s">
        <v>2</v>
      </c>
      <c r="AT169" t="s">
        <v>2</v>
      </c>
      <c r="AU169" t="s">
        <v>2</v>
      </c>
      <c r="AV169" t="s">
        <v>2</v>
      </c>
      <c r="AW169" t="s">
        <v>2</v>
      </c>
      <c r="AX169" t="s">
        <v>2</v>
      </c>
      <c r="AY169" t="s">
        <v>2</v>
      </c>
      <c r="AZ169" t="s">
        <v>2</v>
      </c>
      <c r="BA169" t="s">
        <v>2</v>
      </c>
      <c r="BB169" t="s">
        <v>2</v>
      </c>
      <c r="BC169" t="s">
        <v>2</v>
      </c>
      <c r="BD169" t="s">
        <v>2</v>
      </c>
      <c r="BE169" t="s">
        <v>2</v>
      </c>
      <c r="BF169" t="s">
        <v>2</v>
      </c>
      <c r="BG169" t="s">
        <v>2</v>
      </c>
      <c r="BH169" t="s">
        <v>2</v>
      </c>
      <c r="BI169" t="s">
        <v>2</v>
      </c>
      <c r="BJ169" t="s">
        <v>2</v>
      </c>
      <c r="BK169" t="s">
        <v>5</v>
      </c>
      <c r="BL169" t="s">
        <v>5</v>
      </c>
      <c r="BM169" t="s">
        <v>4</v>
      </c>
      <c r="BN169" t="s">
        <v>4</v>
      </c>
      <c r="BO169" t="s">
        <v>4</v>
      </c>
      <c r="BP169" t="s">
        <v>2</v>
      </c>
      <c r="BQ169" t="s">
        <v>2</v>
      </c>
      <c r="BR169" t="s">
        <v>2</v>
      </c>
      <c r="BS169" t="s">
        <v>2</v>
      </c>
      <c r="BT169" t="s">
        <v>2</v>
      </c>
      <c r="BU169" t="s">
        <v>2</v>
      </c>
      <c r="BV169" t="s">
        <v>2</v>
      </c>
      <c r="BW169" t="s">
        <v>2</v>
      </c>
      <c r="BX169" t="s">
        <v>2</v>
      </c>
      <c r="BY169" t="s">
        <v>2</v>
      </c>
      <c r="BZ169" t="s">
        <v>2</v>
      </c>
      <c r="CA169" t="s">
        <v>2</v>
      </c>
      <c r="CB169" t="s">
        <v>2</v>
      </c>
      <c r="CC169" t="s">
        <v>2</v>
      </c>
      <c r="CD169" t="s">
        <v>2</v>
      </c>
      <c r="CE169" t="s">
        <v>2</v>
      </c>
      <c r="CF169" t="s">
        <v>2</v>
      </c>
      <c r="CG169" t="s">
        <v>2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796</v>
      </c>
      <c r="CV169" t="s">
        <v>796</v>
      </c>
      <c r="CW169" t="s">
        <v>796</v>
      </c>
      <c r="CX169" t="s">
        <v>796</v>
      </c>
      <c r="CY169" t="s">
        <v>796</v>
      </c>
      <c r="CZ169" t="s">
        <v>796</v>
      </c>
      <c r="DA169" t="s">
        <v>796</v>
      </c>
      <c r="DB169" t="s">
        <v>796</v>
      </c>
      <c r="DC169" t="s">
        <v>796</v>
      </c>
      <c r="DD169" t="s">
        <v>796</v>
      </c>
      <c r="DE169" t="s">
        <v>796</v>
      </c>
      <c r="DF169" t="s">
        <v>796</v>
      </c>
      <c r="DG169" t="s">
        <v>796</v>
      </c>
      <c r="DH169" t="s">
        <v>796</v>
      </c>
      <c r="DI169" t="s">
        <v>796</v>
      </c>
      <c r="DJ169" t="s">
        <v>796</v>
      </c>
      <c r="DK169" t="s">
        <v>796</v>
      </c>
      <c r="DL169" t="s">
        <v>796</v>
      </c>
      <c r="DM169" t="s">
        <v>796</v>
      </c>
      <c r="DN169" t="s">
        <v>796</v>
      </c>
      <c r="DO169" t="s">
        <v>796</v>
      </c>
      <c r="DP169" t="s">
        <v>796</v>
      </c>
      <c r="DQ169" t="s">
        <v>796</v>
      </c>
      <c r="DR169" t="s">
        <v>796</v>
      </c>
      <c r="DS169" t="s">
        <v>796</v>
      </c>
      <c r="DT169" t="s">
        <v>796</v>
      </c>
      <c r="DU169" t="s">
        <v>796</v>
      </c>
      <c r="DV169" t="s">
        <v>796</v>
      </c>
      <c r="DW169" t="s">
        <v>796</v>
      </c>
      <c r="DX169" t="s">
        <v>796</v>
      </c>
      <c r="DY169" t="s">
        <v>796</v>
      </c>
      <c r="DZ169" t="s">
        <v>796</v>
      </c>
      <c r="EA169" t="s">
        <v>796</v>
      </c>
      <c r="EB169" t="s">
        <v>796</v>
      </c>
      <c r="EC169" t="s">
        <v>796</v>
      </c>
      <c r="ED169" t="s">
        <v>796</v>
      </c>
      <c r="EE169" t="s">
        <v>796</v>
      </c>
      <c r="EF169" t="s">
        <v>796</v>
      </c>
      <c r="EG169" t="s">
        <v>796</v>
      </c>
      <c r="EH169" t="s">
        <v>796</v>
      </c>
      <c r="EI169" t="s">
        <v>796</v>
      </c>
      <c r="EJ169" t="s">
        <v>796</v>
      </c>
      <c r="EK169" t="s">
        <v>796</v>
      </c>
      <c r="EL169" t="s">
        <v>796</v>
      </c>
      <c r="EM169" t="s">
        <v>796</v>
      </c>
      <c r="EN169" t="s">
        <v>796</v>
      </c>
      <c r="EO169" t="s">
        <v>796</v>
      </c>
      <c r="EP169" t="s">
        <v>796</v>
      </c>
      <c r="EQ169" t="s">
        <v>796</v>
      </c>
      <c r="ER169" t="s">
        <v>796</v>
      </c>
      <c r="ES169" t="s">
        <v>796</v>
      </c>
      <c r="ET169" t="s">
        <v>796</v>
      </c>
      <c r="EU169" t="s">
        <v>796</v>
      </c>
      <c r="EV169" t="s">
        <v>796</v>
      </c>
      <c r="EW169" t="s">
        <v>796</v>
      </c>
      <c r="EX169" t="s">
        <v>796</v>
      </c>
      <c r="EY169" t="s">
        <v>796</v>
      </c>
      <c r="EZ169" t="s">
        <v>796</v>
      </c>
      <c r="FA169" t="s">
        <v>796</v>
      </c>
      <c r="FB169" t="s">
        <v>796</v>
      </c>
      <c r="FC169" t="s">
        <v>796</v>
      </c>
      <c r="FD169" t="s">
        <v>796</v>
      </c>
      <c r="FE169" t="s">
        <v>796</v>
      </c>
      <c r="FF169" t="s">
        <v>796</v>
      </c>
      <c r="FG169" t="s">
        <v>796</v>
      </c>
      <c r="FH169" t="s">
        <v>796</v>
      </c>
      <c r="FI169" t="s">
        <v>796</v>
      </c>
      <c r="FJ169" t="s">
        <v>796</v>
      </c>
      <c r="FK169" t="s">
        <v>796</v>
      </c>
      <c r="FL169" t="s">
        <v>796</v>
      </c>
      <c r="FM169" t="s">
        <v>796</v>
      </c>
      <c r="FN169" t="s">
        <v>796</v>
      </c>
      <c r="FO169" t="s">
        <v>796</v>
      </c>
      <c r="FP169" t="s">
        <v>796</v>
      </c>
      <c r="FQ169" t="s">
        <v>796</v>
      </c>
      <c r="FR169" t="s">
        <v>796</v>
      </c>
      <c r="FS169" t="s">
        <v>796</v>
      </c>
      <c r="FT169" t="s">
        <v>796</v>
      </c>
      <c r="FU169" t="s">
        <v>796</v>
      </c>
      <c r="FV169" t="s">
        <v>796</v>
      </c>
      <c r="FW169" t="s">
        <v>796</v>
      </c>
      <c r="FX169" t="s">
        <v>796</v>
      </c>
      <c r="FY169" t="s">
        <v>796</v>
      </c>
      <c r="FZ169" t="s">
        <v>796</v>
      </c>
      <c r="GA169" t="s">
        <v>796</v>
      </c>
      <c r="GB169" t="s">
        <v>796</v>
      </c>
      <c r="GC169" t="s">
        <v>796</v>
      </c>
      <c r="GD169" t="s">
        <v>796</v>
      </c>
      <c r="GE169" t="s">
        <v>796</v>
      </c>
      <c r="GF169" t="s">
        <v>796</v>
      </c>
      <c r="GG169" t="s">
        <v>796</v>
      </c>
      <c r="GH169" t="s">
        <v>796</v>
      </c>
      <c r="GI169" t="s">
        <v>796</v>
      </c>
      <c r="GJ169" t="s">
        <v>796</v>
      </c>
      <c r="GK169" t="s">
        <v>796</v>
      </c>
      <c r="GL169" t="s">
        <v>796</v>
      </c>
      <c r="GM169" t="s">
        <v>796</v>
      </c>
      <c r="GN169" t="s">
        <v>796</v>
      </c>
      <c r="GO169" t="s">
        <v>796</v>
      </c>
      <c r="GP169" t="s">
        <v>796</v>
      </c>
      <c r="GQ169" t="s">
        <v>796</v>
      </c>
      <c r="GR169" t="s">
        <v>796</v>
      </c>
      <c r="GS169" t="s">
        <v>796</v>
      </c>
      <c r="GT169" t="s">
        <v>796</v>
      </c>
      <c r="GU169" t="s">
        <v>796</v>
      </c>
      <c r="GV169" t="s">
        <v>796</v>
      </c>
      <c r="GW169" t="s">
        <v>796</v>
      </c>
      <c r="GX169" t="s">
        <v>796</v>
      </c>
      <c r="GY169" t="s">
        <v>796</v>
      </c>
      <c r="GZ169" t="s">
        <v>796</v>
      </c>
      <c r="HA169" t="s">
        <v>796</v>
      </c>
      <c r="HB169" t="s">
        <v>796</v>
      </c>
      <c r="HC169" t="s">
        <v>796</v>
      </c>
      <c r="HD169" t="s">
        <v>796</v>
      </c>
      <c r="HE169" t="s">
        <v>796</v>
      </c>
      <c r="HF169" t="s">
        <v>796</v>
      </c>
      <c r="HG169" t="s">
        <v>796</v>
      </c>
      <c r="HH169" t="s">
        <v>796</v>
      </c>
      <c r="HI169" t="s">
        <v>796</v>
      </c>
      <c r="HJ169" t="s">
        <v>796</v>
      </c>
      <c r="HK169" t="s">
        <v>796</v>
      </c>
      <c r="HL169" t="s">
        <v>796</v>
      </c>
      <c r="HM169" t="s">
        <v>796</v>
      </c>
      <c r="HN169" t="s">
        <v>796</v>
      </c>
      <c r="HO169" t="s">
        <v>796</v>
      </c>
      <c r="HP169" t="s">
        <v>796</v>
      </c>
      <c r="HQ169" t="s">
        <v>796</v>
      </c>
      <c r="HR169" t="s">
        <v>796</v>
      </c>
      <c r="HS169" t="s">
        <v>796</v>
      </c>
      <c r="HT169" t="s">
        <v>796</v>
      </c>
      <c r="HU169" t="s">
        <v>796</v>
      </c>
      <c r="HV169" t="s">
        <v>796</v>
      </c>
      <c r="HW169" t="s">
        <v>796</v>
      </c>
      <c r="HX169" t="s">
        <v>796</v>
      </c>
      <c r="HY169" t="s">
        <v>796</v>
      </c>
      <c r="HZ169" t="s">
        <v>796</v>
      </c>
      <c r="IA169" t="s">
        <v>796</v>
      </c>
      <c r="IB169" t="s">
        <v>796</v>
      </c>
      <c r="IC169" t="s">
        <v>796</v>
      </c>
      <c r="ID169" t="s">
        <v>796</v>
      </c>
      <c r="IE169" t="s">
        <v>796</v>
      </c>
      <c r="IF169" t="s">
        <v>796</v>
      </c>
      <c r="IG169" t="s">
        <v>796</v>
      </c>
      <c r="IH169" t="s">
        <v>796</v>
      </c>
      <c r="II169" t="s">
        <v>796</v>
      </c>
      <c r="IJ169" t="s">
        <v>796</v>
      </c>
      <c r="IK169" t="s">
        <v>796</v>
      </c>
      <c r="IL169" t="s">
        <v>796</v>
      </c>
      <c r="IM169" t="s">
        <v>796</v>
      </c>
      <c r="IN169" t="s">
        <v>796</v>
      </c>
      <c r="IO169" t="s">
        <v>796</v>
      </c>
      <c r="IP169" t="s">
        <v>796</v>
      </c>
      <c r="IQ169" t="s">
        <v>796</v>
      </c>
      <c r="IR169" t="s">
        <v>796</v>
      </c>
      <c r="IS169" t="s">
        <v>796</v>
      </c>
      <c r="IT169" t="s">
        <v>796</v>
      </c>
      <c r="IU169" t="s">
        <v>796</v>
      </c>
      <c r="IV169" t="s">
        <v>796</v>
      </c>
      <c r="IW169" t="s">
        <v>796</v>
      </c>
      <c r="IX169" t="s">
        <v>796</v>
      </c>
      <c r="IY169" t="s">
        <v>796</v>
      </c>
      <c r="IZ169" t="s">
        <v>796</v>
      </c>
      <c r="JA169" t="s">
        <v>796</v>
      </c>
      <c r="JB169" t="s">
        <v>796</v>
      </c>
      <c r="JC169" t="s">
        <v>796</v>
      </c>
      <c r="JD169" t="s">
        <v>796</v>
      </c>
      <c r="JE169" t="s">
        <v>796</v>
      </c>
      <c r="JF169" t="s">
        <v>796</v>
      </c>
      <c r="JG169" t="s">
        <v>796</v>
      </c>
      <c r="JH169" t="s">
        <v>796</v>
      </c>
      <c r="JI169" t="s">
        <v>796</v>
      </c>
      <c r="JJ169" t="s">
        <v>796</v>
      </c>
      <c r="JK169" t="s">
        <v>796</v>
      </c>
      <c r="JL169" t="s">
        <v>796</v>
      </c>
      <c r="JM169" t="s">
        <v>796</v>
      </c>
      <c r="JN169" t="s">
        <v>796</v>
      </c>
      <c r="JO169" t="s">
        <v>796</v>
      </c>
      <c r="JP169" t="s">
        <v>796</v>
      </c>
      <c r="JQ169" t="s">
        <v>796</v>
      </c>
      <c r="JR169" t="s">
        <v>796</v>
      </c>
      <c r="JS169" t="s">
        <v>796</v>
      </c>
      <c r="JT169" t="s">
        <v>796</v>
      </c>
      <c r="JU169" t="s">
        <v>796</v>
      </c>
      <c r="JV169" t="s">
        <v>796</v>
      </c>
      <c r="JW169" t="s">
        <v>796</v>
      </c>
      <c r="JX169" t="s">
        <v>796</v>
      </c>
      <c r="JY169" t="s">
        <v>796</v>
      </c>
      <c r="JZ169" t="s">
        <v>796</v>
      </c>
      <c r="KA169" t="s">
        <v>796</v>
      </c>
      <c r="KB169" t="s">
        <v>796</v>
      </c>
      <c r="KC169" t="s">
        <v>796</v>
      </c>
      <c r="KD169" t="s">
        <v>796</v>
      </c>
      <c r="KE169" t="s">
        <v>796</v>
      </c>
      <c r="KF169" t="s">
        <v>796</v>
      </c>
    </row>
    <row r="170" spans="1:292" x14ac:dyDescent="0.2">
      <c r="A170" t="s">
        <v>86</v>
      </c>
      <c r="B170" t="s">
        <v>55</v>
      </c>
      <c r="C170" t="s">
        <v>4</v>
      </c>
      <c r="D170" t="s">
        <v>19</v>
      </c>
      <c r="E170" s="30">
        <v>37</v>
      </c>
      <c r="F170" t="s">
        <v>20</v>
      </c>
      <c r="G170" t="s">
        <v>10</v>
      </c>
      <c r="H170" t="s">
        <v>87</v>
      </c>
      <c r="I170" t="s">
        <v>80</v>
      </c>
      <c r="J170" t="s">
        <v>4</v>
      </c>
      <c r="K170" t="s">
        <v>5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  <c r="Q170" t="s">
        <v>4</v>
      </c>
      <c r="R170" t="s">
        <v>5</v>
      </c>
      <c r="S170" t="s">
        <v>4</v>
      </c>
      <c r="T170" t="s">
        <v>3</v>
      </c>
      <c r="U170" t="s">
        <v>4</v>
      </c>
      <c r="V170" t="s">
        <v>5</v>
      </c>
      <c r="W170" t="s">
        <v>48</v>
      </c>
      <c r="X170" t="s">
        <v>54</v>
      </c>
      <c r="Y170" t="s">
        <v>5</v>
      </c>
      <c r="Z170" t="s">
        <v>6</v>
      </c>
      <c r="AA170" t="s">
        <v>4</v>
      </c>
      <c r="AB170" t="s">
        <v>4</v>
      </c>
      <c r="AC170" t="s">
        <v>4</v>
      </c>
      <c r="AD170" t="s">
        <v>4</v>
      </c>
      <c r="AE170" t="s">
        <v>4</v>
      </c>
      <c r="AF170" t="s">
        <v>4</v>
      </c>
      <c r="AG170" t="s">
        <v>4</v>
      </c>
      <c r="AH170" t="s">
        <v>5</v>
      </c>
      <c r="AI170" t="s">
        <v>4</v>
      </c>
      <c r="AJ170" t="s">
        <v>4</v>
      </c>
      <c r="AK170" t="s">
        <v>4</v>
      </c>
      <c r="AL170" t="s">
        <v>4</v>
      </c>
      <c r="AM170" t="s">
        <v>4</v>
      </c>
      <c r="AN170" t="s">
        <v>4</v>
      </c>
      <c r="AO170" t="s">
        <v>4</v>
      </c>
      <c r="AP170" t="s">
        <v>4</v>
      </c>
      <c r="AQ170" t="s">
        <v>4</v>
      </c>
      <c r="AR170" t="s">
        <v>4</v>
      </c>
      <c r="AS170" t="s">
        <v>2</v>
      </c>
      <c r="AT170" t="s">
        <v>2</v>
      </c>
      <c r="AU170" t="s">
        <v>2</v>
      </c>
      <c r="AV170" t="s">
        <v>5</v>
      </c>
      <c r="AW170" t="s">
        <v>4</v>
      </c>
      <c r="AX170" t="s">
        <v>4</v>
      </c>
      <c r="AY170" t="s">
        <v>4</v>
      </c>
      <c r="AZ170" t="s">
        <v>4</v>
      </c>
      <c r="BA170" t="s">
        <v>4</v>
      </c>
      <c r="BB170" t="s">
        <v>4</v>
      </c>
      <c r="BC170" t="s">
        <v>4</v>
      </c>
      <c r="BD170" t="s">
        <v>4</v>
      </c>
      <c r="BE170" t="s">
        <v>4</v>
      </c>
      <c r="BF170" t="s">
        <v>4</v>
      </c>
      <c r="BG170" t="s">
        <v>4</v>
      </c>
      <c r="BH170" t="s">
        <v>4</v>
      </c>
      <c r="BI170" t="s">
        <v>4</v>
      </c>
      <c r="BJ170" t="s">
        <v>4</v>
      </c>
      <c r="BK170" t="s">
        <v>2</v>
      </c>
      <c r="BL170" t="s">
        <v>2</v>
      </c>
      <c r="BM170" t="s">
        <v>2</v>
      </c>
      <c r="BN170" t="s">
        <v>2</v>
      </c>
      <c r="BO170" t="s">
        <v>2</v>
      </c>
      <c r="BP170" t="s">
        <v>2</v>
      </c>
      <c r="BQ170" t="s">
        <v>2</v>
      </c>
      <c r="BR170" t="s">
        <v>2</v>
      </c>
      <c r="BS170" t="s">
        <v>2</v>
      </c>
      <c r="BT170" t="s">
        <v>2</v>
      </c>
      <c r="BU170" t="s">
        <v>2</v>
      </c>
      <c r="BV170" t="s">
        <v>2</v>
      </c>
      <c r="BW170" t="s">
        <v>2</v>
      </c>
      <c r="BX170" t="s">
        <v>2</v>
      </c>
      <c r="BY170" t="s">
        <v>2</v>
      </c>
      <c r="BZ170" t="s">
        <v>2</v>
      </c>
      <c r="CA170" t="s">
        <v>2</v>
      </c>
      <c r="CB170" t="s">
        <v>2</v>
      </c>
      <c r="CC170" t="s">
        <v>2</v>
      </c>
      <c r="CD170" t="s">
        <v>2</v>
      </c>
      <c r="CE170" t="s">
        <v>2</v>
      </c>
      <c r="CF170" t="s">
        <v>2</v>
      </c>
      <c r="CG170" t="s">
        <v>2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796</v>
      </c>
      <c r="CV170" t="s">
        <v>796</v>
      </c>
      <c r="CW170" t="s">
        <v>796</v>
      </c>
      <c r="CX170" t="s">
        <v>796</v>
      </c>
      <c r="CY170" t="s">
        <v>796</v>
      </c>
      <c r="CZ170" t="s">
        <v>796</v>
      </c>
      <c r="DA170" t="s">
        <v>796</v>
      </c>
      <c r="DB170" t="s">
        <v>796</v>
      </c>
      <c r="DC170" t="s">
        <v>796</v>
      </c>
      <c r="DD170" t="s">
        <v>796</v>
      </c>
      <c r="DE170" t="s">
        <v>796</v>
      </c>
      <c r="DF170" t="s">
        <v>796</v>
      </c>
      <c r="DG170" t="s">
        <v>796</v>
      </c>
      <c r="DH170" t="s">
        <v>796</v>
      </c>
      <c r="DI170" t="s">
        <v>796</v>
      </c>
      <c r="DJ170" t="s">
        <v>796</v>
      </c>
      <c r="DK170" t="s">
        <v>796</v>
      </c>
      <c r="DL170" t="s">
        <v>796</v>
      </c>
      <c r="DM170" t="s">
        <v>796</v>
      </c>
      <c r="DN170" t="s">
        <v>796</v>
      </c>
      <c r="DO170" t="s">
        <v>796</v>
      </c>
      <c r="DP170" t="s">
        <v>796</v>
      </c>
      <c r="DQ170" t="s">
        <v>796</v>
      </c>
      <c r="DR170" t="s">
        <v>796</v>
      </c>
      <c r="DS170" t="s">
        <v>796</v>
      </c>
      <c r="DT170" t="s">
        <v>796</v>
      </c>
      <c r="DU170" t="s">
        <v>796</v>
      </c>
      <c r="DV170" t="s">
        <v>796</v>
      </c>
      <c r="DW170" t="s">
        <v>796</v>
      </c>
      <c r="DX170" t="s">
        <v>796</v>
      </c>
      <c r="DY170" t="s">
        <v>796</v>
      </c>
      <c r="DZ170" t="s">
        <v>796</v>
      </c>
      <c r="EA170" t="s">
        <v>796</v>
      </c>
      <c r="EB170" t="s">
        <v>796</v>
      </c>
      <c r="EC170" t="s">
        <v>796</v>
      </c>
      <c r="ED170" t="s">
        <v>796</v>
      </c>
      <c r="EE170" t="s">
        <v>796</v>
      </c>
      <c r="EF170" t="s">
        <v>796</v>
      </c>
      <c r="EG170" t="s">
        <v>796</v>
      </c>
      <c r="EH170" t="s">
        <v>796</v>
      </c>
      <c r="EI170" t="s">
        <v>796</v>
      </c>
      <c r="EJ170" t="s">
        <v>796</v>
      </c>
      <c r="EK170" t="s">
        <v>796</v>
      </c>
      <c r="EL170" t="s">
        <v>796</v>
      </c>
      <c r="EM170" t="s">
        <v>796</v>
      </c>
      <c r="EN170" t="s">
        <v>796</v>
      </c>
      <c r="EO170" t="s">
        <v>796</v>
      </c>
      <c r="EP170" t="s">
        <v>796</v>
      </c>
      <c r="EQ170" t="s">
        <v>796</v>
      </c>
      <c r="ER170" t="s">
        <v>796</v>
      </c>
      <c r="ES170" t="s">
        <v>796</v>
      </c>
      <c r="ET170" t="s">
        <v>796</v>
      </c>
      <c r="EU170" t="s">
        <v>796</v>
      </c>
      <c r="EV170" t="s">
        <v>796</v>
      </c>
      <c r="EW170" t="s">
        <v>796</v>
      </c>
      <c r="EX170" t="s">
        <v>796</v>
      </c>
      <c r="EY170" t="s">
        <v>796</v>
      </c>
      <c r="EZ170" t="s">
        <v>796</v>
      </c>
      <c r="FA170" t="s">
        <v>796</v>
      </c>
      <c r="FB170" t="s">
        <v>796</v>
      </c>
      <c r="FC170" t="s">
        <v>796</v>
      </c>
      <c r="FD170" t="s">
        <v>796</v>
      </c>
      <c r="FE170" t="s">
        <v>796</v>
      </c>
      <c r="FF170" t="s">
        <v>796</v>
      </c>
      <c r="FG170" t="s">
        <v>796</v>
      </c>
      <c r="FH170" t="s">
        <v>796</v>
      </c>
      <c r="FI170" t="s">
        <v>796</v>
      </c>
      <c r="FJ170" t="s">
        <v>796</v>
      </c>
      <c r="FK170" t="s">
        <v>796</v>
      </c>
      <c r="FL170" t="s">
        <v>796</v>
      </c>
      <c r="FM170" t="s">
        <v>796</v>
      </c>
      <c r="FN170" t="s">
        <v>796</v>
      </c>
      <c r="FO170" t="s">
        <v>796</v>
      </c>
      <c r="FP170" t="s">
        <v>796</v>
      </c>
      <c r="FQ170" t="s">
        <v>796</v>
      </c>
      <c r="FR170" t="s">
        <v>796</v>
      </c>
      <c r="FS170" t="s">
        <v>796</v>
      </c>
      <c r="FT170" t="s">
        <v>796</v>
      </c>
      <c r="FU170" t="s">
        <v>796</v>
      </c>
      <c r="FV170" t="s">
        <v>796</v>
      </c>
      <c r="FW170" t="s">
        <v>796</v>
      </c>
      <c r="FX170" t="s">
        <v>796</v>
      </c>
      <c r="FY170" t="s">
        <v>796</v>
      </c>
      <c r="FZ170" t="s">
        <v>796</v>
      </c>
      <c r="GA170" t="s">
        <v>796</v>
      </c>
      <c r="GB170" t="s">
        <v>796</v>
      </c>
      <c r="GC170" t="s">
        <v>796</v>
      </c>
      <c r="GD170" t="s">
        <v>796</v>
      </c>
      <c r="GE170" t="s">
        <v>796</v>
      </c>
      <c r="GF170" t="s">
        <v>796</v>
      </c>
      <c r="GG170" t="s">
        <v>796</v>
      </c>
      <c r="GH170" t="s">
        <v>796</v>
      </c>
      <c r="GI170" t="s">
        <v>796</v>
      </c>
      <c r="GJ170" t="s">
        <v>796</v>
      </c>
      <c r="GK170" t="s">
        <v>796</v>
      </c>
      <c r="GL170" t="s">
        <v>796</v>
      </c>
      <c r="GM170" t="s">
        <v>796</v>
      </c>
      <c r="GN170" t="s">
        <v>796</v>
      </c>
      <c r="GO170" t="s">
        <v>796</v>
      </c>
      <c r="GP170" t="s">
        <v>796</v>
      </c>
      <c r="GQ170" t="s">
        <v>796</v>
      </c>
      <c r="GR170" t="s">
        <v>796</v>
      </c>
      <c r="GS170" t="s">
        <v>796</v>
      </c>
      <c r="GT170" t="s">
        <v>796</v>
      </c>
      <c r="GU170" t="s">
        <v>796</v>
      </c>
      <c r="GV170" t="s">
        <v>796</v>
      </c>
      <c r="GW170" t="s">
        <v>796</v>
      </c>
      <c r="GX170" t="s">
        <v>796</v>
      </c>
      <c r="GY170" t="s">
        <v>796</v>
      </c>
      <c r="GZ170" t="s">
        <v>796</v>
      </c>
      <c r="HA170" t="s">
        <v>796</v>
      </c>
      <c r="HB170" t="s">
        <v>796</v>
      </c>
      <c r="HC170" t="s">
        <v>796</v>
      </c>
      <c r="HD170" t="s">
        <v>796</v>
      </c>
      <c r="HE170" t="s">
        <v>796</v>
      </c>
      <c r="HF170" t="s">
        <v>796</v>
      </c>
      <c r="HG170" t="s">
        <v>796</v>
      </c>
      <c r="HH170" t="s">
        <v>796</v>
      </c>
      <c r="HI170" t="s">
        <v>796</v>
      </c>
      <c r="HJ170" t="s">
        <v>796</v>
      </c>
      <c r="HK170" t="s">
        <v>796</v>
      </c>
      <c r="HL170" t="s">
        <v>796</v>
      </c>
      <c r="HM170" t="s">
        <v>796</v>
      </c>
      <c r="HN170" t="s">
        <v>796</v>
      </c>
      <c r="HO170" t="s">
        <v>796</v>
      </c>
      <c r="HP170" t="s">
        <v>796</v>
      </c>
      <c r="HQ170" t="s">
        <v>796</v>
      </c>
      <c r="HR170" t="s">
        <v>796</v>
      </c>
      <c r="HS170" t="s">
        <v>796</v>
      </c>
      <c r="HT170" t="s">
        <v>796</v>
      </c>
      <c r="HU170" t="s">
        <v>796</v>
      </c>
      <c r="HV170" t="s">
        <v>796</v>
      </c>
      <c r="HW170" t="s">
        <v>796</v>
      </c>
      <c r="HX170" t="s">
        <v>796</v>
      </c>
      <c r="HY170" t="s">
        <v>796</v>
      </c>
      <c r="HZ170" t="s">
        <v>796</v>
      </c>
      <c r="IA170" t="s">
        <v>796</v>
      </c>
      <c r="IB170" t="s">
        <v>796</v>
      </c>
      <c r="IC170" t="s">
        <v>796</v>
      </c>
      <c r="ID170" t="s">
        <v>796</v>
      </c>
      <c r="IE170" t="s">
        <v>796</v>
      </c>
      <c r="IF170" t="s">
        <v>796</v>
      </c>
      <c r="IG170" t="s">
        <v>796</v>
      </c>
      <c r="IH170" t="s">
        <v>796</v>
      </c>
      <c r="II170" t="s">
        <v>796</v>
      </c>
      <c r="IJ170" t="s">
        <v>796</v>
      </c>
      <c r="IK170" t="s">
        <v>796</v>
      </c>
      <c r="IL170" t="s">
        <v>796</v>
      </c>
      <c r="IM170" t="s">
        <v>796</v>
      </c>
      <c r="IN170" t="s">
        <v>796</v>
      </c>
      <c r="IO170" t="s">
        <v>796</v>
      </c>
      <c r="IP170" t="s">
        <v>796</v>
      </c>
      <c r="IQ170" t="s">
        <v>796</v>
      </c>
      <c r="IR170" t="s">
        <v>796</v>
      </c>
      <c r="IS170" t="s">
        <v>796</v>
      </c>
      <c r="IT170" t="s">
        <v>796</v>
      </c>
      <c r="IU170" t="s">
        <v>796</v>
      </c>
      <c r="IV170" t="s">
        <v>796</v>
      </c>
      <c r="IW170" t="s">
        <v>796</v>
      </c>
      <c r="IX170" t="s">
        <v>796</v>
      </c>
      <c r="IY170" t="s">
        <v>796</v>
      </c>
      <c r="IZ170" t="s">
        <v>796</v>
      </c>
      <c r="JA170" t="s">
        <v>796</v>
      </c>
      <c r="JB170" t="s">
        <v>796</v>
      </c>
      <c r="JC170" t="s">
        <v>796</v>
      </c>
      <c r="JD170" t="s">
        <v>796</v>
      </c>
      <c r="JE170" t="s">
        <v>796</v>
      </c>
      <c r="JF170" t="s">
        <v>796</v>
      </c>
      <c r="JG170" t="s">
        <v>796</v>
      </c>
      <c r="JH170" t="s">
        <v>796</v>
      </c>
      <c r="JI170" t="s">
        <v>796</v>
      </c>
      <c r="JJ170" t="s">
        <v>796</v>
      </c>
      <c r="JK170" t="s">
        <v>796</v>
      </c>
      <c r="JL170" t="s">
        <v>796</v>
      </c>
      <c r="JM170" t="s">
        <v>796</v>
      </c>
      <c r="JN170" t="s">
        <v>796</v>
      </c>
      <c r="JO170" t="s">
        <v>796</v>
      </c>
      <c r="JP170" t="s">
        <v>796</v>
      </c>
      <c r="JQ170" t="s">
        <v>796</v>
      </c>
      <c r="JR170" t="s">
        <v>796</v>
      </c>
      <c r="JS170" t="s">
        <v>796</v>
      </c>
      <c r="JT170" t="s">
        <v>796</v>
      </c>
      <c r="JU170" t="s">
        <v>796</v>
      </c>
      <c r="JV170" t="s">
        <v>796</v>
      </c>
      <c r="JW170" t="s">
        <v>796</v>
      </c>
      <c r="JX170" t="s">
        <v>796</v>
      </c>
      <c r="JY170" t="s">
        <v>796</v>
      </c>
      <c r="JZ170" t="s">
        <v>796</v>
      </c>
      <c r="KA170" t="s">
        <v>796</v>
      </c>
      <c r="KB170" t="s">
        <v>796</v>
      </c>
      <c r="KC170" t="s">
        <v>796</v>
      </c>
      <c r="KD170" t="s">
        <v>796</v>
      </c>
      <c r="KE170" t="s">
        <v>796</v>
      </c>
      <c r="KF170" t="s">
        <v>796</v>
      </c>
    </row>
    <row r="171" spans="1:292" x14ac:dyDescent="0.2">
      <c r="A171" t="s">
        <v>85</v>
      </c>
      <c r="B171" t="s">
        <v>55</v>
      </c>
      <c r="C171" t="s">
        <v>4</v>
      </c>
      <c r="D171" t="s">
        <v>8</v>
      </c>
      <c r="E171" s="30">
        <v>57</v>
      </c>
      <c r="F171" t="s">
        <v>20</v>
      </c>
      <c r="G171" t="s">
        <v>10</v>
      </c>
      <c r="H171" t="s">
        <v>56</v>
      </c>
      <c r="I171" t="s">
        <v>80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  <c r="Q171" t="s">
        <v>4</v>
      </c>
      <c r="R171" t="s">
        <v>5</v>
      </c>
      <c r="S171" t="s">
        <v>4</v>
      </c>
      <c r="T171" t="s">
        <v>3</v>
      </c>
      <c r="U171" t="s">
        <v>4</v>
      </c>
      <c r="V171" t="s">
        <v>5</v>
      </c>
      <c r="W171" t="s">
        <v>17</v>
      </c>
      <c r="X171" t="s">
        <v>2</v>
      </c>
      <c r="Y171" t="s">
        <v>5</v>
      </c>
      <c r="Z171" t="s">
        <v>6</v>
      </c>
      <c r="AA171" t="s">
        <v>4</v>
      </c>
      <c r="AB171" t="s">
        <v>4</v>
      </c>
      <c r="AC171" t="s">
        <v>4</v>
      </c>
      <c r="AD171" t="s">
        <v>4</v>
      </c>
      <c r="AE171" t="s">
        <v>4</v>
      </c>
      <c r="AF171" t="s">
        <v>4</v>
      </c>
      <c r="AG171" t="s">
        <v>4</v>
      </c>
      <c r="AH171" t="s">
        <v>5</v>
      </c>
      <c r="AI171" t="s">
        <v>4</v>
      </c>
      <c r="AJ171" t="s">
        <v>4</v>
      </c>
      <c r="AK171" t="s">
        <v>4</v>
      </c>
      <c r="AL171" t="s">
        <v>5</v>
      </c>
      <c r="AM171" t="s">
        <v>4</v>
      </c>
      <c r="AN171" t="s">
        <v>4</v>
      </c>
      <c r="AO171" t="s">
        <v>4</v>
      </c>
      <c r="AP171" t="s">
        <v>4</v>
      </c>
      <c r="AQ171" t="s">
        <v>4</v>
      </c>
      <c r="AR171" t="s">
        <v>4</v>
      </c>
      <c r="AS171" t="s">
        <v>2</v>
      </c>
      <c r="AT171" t="s">
        <v>2</v>
      </c>
      <c r="AU171" t="s">
        <v>2</v>
      </c>
      <c r="AV171" t="s">
        <v>2</v>
      </c>
      <c r="AW171" t="s">
        <v>2</v>
      </c>
      <c r="AX171" t="s">
        <v>2</v>
      </c>
      <c r="AY171" t="s">
        <v>2</v>
      </c>
      <c r="AZ171" t="s">
        <v>2</v>
      </c>
      <c r="BA171" t="s">
        <v>2</v>
      </c>
      <c r="BB171" t="s">
        <v>2</v>
      </c>
      <c r="BC171" t="s">
        <v>2</v>
      </c>
      <c r="BD171" t="s">
        <v>2</v>
      </c>
      <c r="BE171" t="s">
        <v>2</v>
      </c>
      <c r="BF171" t="s">
        <v>2</v>
      </c>
      <c r="BG171" t="s">
        <v>2</v>
      </c>
      <c r="BH171" t="s">
        <v>2</v>
      </c>
      <c r="BI171" t="s">
        <v>2</v>
      </c>
      <c r="BJ171" t="s">
        <v>2</v>
      </c>
      <c r="BK171" t="s">
        <v>2</v>
      </c>
      <c r="BL171" t="s">
        <v>2</v>
      </c>
      <c r="BM171" t="s">
        <v>2</v>
      </c>
      <c r="BN171" t="s">
        <v>2</v>
      </c>
      <c r="BO171" t="s">
        <v>2</v>
      </c>
      <c r="BP171" t="s">
        <v>2</v>
      </c>
      <c r="BQ171" t="s">
        <v>2</v>
      </c>
      <c r="BR171" t="s">
        <v>2</v>
      </c>
      <c r="BS171" t="s">
        <v>2</v>
      </c>
      <c r="BT171" t="s">
        <v>2</v>
      </c>
      <c r="BU171" t="s">
        <v>2</v>
      </c>
      <c r="BV171" t="s">
        <v>2</v>
      </c>
      <c r="BW171" t="s">
        <v>2</v>
      </c>
      <c r="BX171" t="s">
        <v>2</v>
      </c>
      <c r="BY171" t="s">
        <v>2</v>
      </c>
      <c r="BZ171" t="s">
        <v>2</v>
      </c>
      <c r="CA171" t="s">
        <v>2</v>
      </c>
      <c r="CB171" t="s">
        <v>2</v>
      </c>
      <c r="CC171" t="s">
        <v>2</v>
      </c>
      <c r="CD171" t="s">
        <v>2</v>
      </c>
      <c r="CE171" t="s">
        <v>2</v>
      </c>
      <c r="CF171" t="s">
        <v>2</v>
      </c>
      <c r="CG171" t="s">
        <v>2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796</v>
      </c>
      <c r="CV171" t="s">
        <v>796</v>
      </c>
      <c r="CW171" t="s">
        <v>796</v>
      </c>
      <c r="CX171" t="s">
        <v>796</v>
      </c>
      <c r="CY171" t="s">
        <v>796</v>
      </c>
      <c r="CZ171" t="s">
        <v>796</v>
      </c>
      <c r="DA171" t="s">
        <v>796</v>
      </c>
      <c r="DB171" t="s">
        <v>796</v>
      </c>
      <c r="DC171" t="s">
        <v>796</v>
      </c>
      <c r="DD171" t="s">
        <v>796</v>
      </c>
      <c r="DE171" t="s">
        <v>796</v>
      </c>
      <c r="DF171" t="s">
        <v>796</v>
      </c>
      <c r="DG171" t="s">
        <v>796</v>
      </c>
      <c r="DH171" t="s">
        <v>796</v>
      </c>
      <c r="DI171" t="s">
        <v>796</v>
      </c>
      <c r="DJ171" t="s">
        <v>796</v>
      </c>
      <c r="DK171" t="s">
        <v>796</v>
      </c>
      <c r="DL171" t="s">
        <v>796</v>
      </c>
      <c r="DM171" t="s">
        <v>796</v>
      </c>
      <c r="DN171" t="s">
        <v>796</v>
      </c>
      <c r="DO171" t="s">
        <v>796</v>
      </c>
      <c r="DP171" t="s">
        <v>796</v>
      </c>
      <c r="DQ171" t="s">
        <v>796</v>
      </c>
      <c r="DR171" t="s">
        <v>796</v>
      </c>
      <c r="DS171" t="s">
        <v>796</v>
      </c>
      <c r="DT171" t="s">
        <v>796</v>
      </c>
      <c r="DU171" t="s">
        <v>796</v>
      </c>
      <c r="DV171" t="s">
        <v>796</v>
      </c>
      <c r="DW171" t="s">
        <v>796</v>
      </c>
      <c r="DX171" t="s">
        <v>796</v>
      </c>
      <c r="DY171" t="s">
        <v>796</v>
      </c>
      <c r="DZ171" t="s">
        <v>796</v>
      </c>
      <c r="EA171" t="s">
        <v>796</v>
      </c>
      <c r="EB171" t="s">
        <v>796</v>
      </c>
      <c r="EC171" t="s">
        <v>796</v>
      </c>
      <c r="ED171" t="s">
        <v>796</v>
      </c>
      <c r="EE171" t="s">
        <v>796</v>
      </c>
      <c r="EF171" t="s">
        <v>796</v>
      </c>
      <c r="EG171" t="s">
        <v>796</v>
      </c>
      <c r="EH171" t="s">
        <v>796</v>
      </c>
      <c r="EI171" t="s">
        <v>796</v>
      </c>
      <c r="EJ171" t="s">
        <v>796</v>
      </c>
      <c r="EK171" t="s">
        <v>796</v>
      </c>
      <c r="EL171" t="s">
        <v>796</v>
      </c>
      <c r="EM171" t="s">
        <v>796</v>
      </c>
      <c r="EN171" t="s">
        <v>796</v>
      </c>
      <c r="EO171" t="s">
        <v>796</v>
      </c>
      <c r="EP171" t="s">
        <v>796</v>
      </c>
      <c r="EQ171" t="s">
        <v>796</v>
      </c>
      <c r="ER171" t="s">
        <v>796</v>
      </c>
      <c r="ES171" t="s">
        <v>796</v>
      </c>
      <c r="ET171" t="s">
        <v>796</v>
      </c>
      <c r="EU171" t="s">
        <v>796</v>
      </c>
      <c r="EV171" t="s">
        <v>796</v>
      </c>
      <c r="EW171" t="s">
        <v>796</v>
      </c>
      <c r="EX171" t="s">
        <v>796</v>
      </c>
      <c r="EY171" t="s">
        <v>796</v>
      </c>
      <c r="EZ171" t="s">
        <v>796</v>
      </c>
      <c r="FA171" t="s">
        <v>796</v>
      </c>
      <c r="FB171" t="s">
        <v>796</v>
      </c>
      <c r="FC171" t="s">
        <v>796</v>
      </c>
      <c r="FD171" t="s">
        <v>796</v>
      </c>
      <c r="FE171" t="s">
        <v>796</v>
      </c>
      <c r="FF171" t="s">
        <v>796</v>
      </c>
      <c r="FG171" t="s">
        <v>796</v>
      </c>
      <c r="FH171" t="s">
        <v>796</v>
      </c>
      <c r="FI171" t="s">
        <v>796</v>
      </c>
      <c r="FJ171" t="s">
        <v>796</v>
      </c>
      <c r="FK171" t="s">
        <v>796</v>
      </c>
      <c r="FL171" t="s">
        <v>796</v>
      </c>
      <c r="FM171" t="s">
        <v>796</v>
      </c>
      <c r="FN171" t="s">
        <v>796</v>
      </c>
      <c r="FO171" t="s">
        <v>796</v>
      </c>
      <c r="FP171" t="s">
        <v>796</v>
      </c>
      <c r="FQ171" t="s">
        <v>796</v>
      </c>
      <c r="FR171" t="s">
        <v>796</v>
      </c>
      <c r="FS171" t="s">
        <v>796</v>
      </c>
      <c r="FT171" t="s">
        <v>796</v>
      </c>
      <c r="FU171" t="s">
        <v>796</v>
      </c>
      <c r="FV171" t="s">
        <v>796</v>
      </c>
      <c r="FW171" t="s">
        <v>796</v>
      </c>
      <c r="FX171" t="s">
        <v>796</v>
      </c>
      <c r="FY171" t="s">
        <v>796</v>
      </c>
      <c r="FZ171" t="s">
        <v>796</v>
      </c>
      <c r="GA171" t="s">
        <v>796</v>
      </c>
      <c r="GB171" t="s">
        <v>796</v>
      </c>
      <c r="GC171" t="s">
        <v>796</v>
      </c>
      <c r="GD171" t="s">
        <v>796</v>
      </c>
      <c r="GE171" t="s">
        <v>796</v>
      </c>
      <c r="GF171" t="s">
        <v>796</v>
      </c>
      <c r="GG171" t="s">
        <v>796</v>
      </c>
      <c r="GH171" t="s">
        <v>796</v>
      </c>
      <c r="GI171" t="s">
        <v>796</v>
      </c>
      <c r="GJ171" t="s">
        <v>796</v>
      </c>
      <c r="GK171" t="s">
        <v>796</v>
      </c>
      <c r="GL171" t="s">
        <v>796</v>
      </c>
      <c r="GM171" t="s">
        <v>796</v>
      </c>
      <c r="GN171" t="s">
        <v>796</v>
      </c>
      <c r="GO171" t="s">
        <v>796</v>
      </c>
      <c r="GP171" t="s">
        <v>796</v>
      </c>
      <c r="GQ171" t="s">
        <v>796</v>
      </c>
      <c r="GR171" t="s">
        <v>796</v>
      </c>
      <c r="GS171" t="s">
        <v>796</v>
      </c>
      <c r="GT171" t="s">
        <v>796</v>
      </c>
      <c r="GU171" t="s">
        <v>796</v>
      </c>
      <c r="GV171" t="s">
        <v>796</v>
      </c>
      <c r="GW171" t="s">
        <v>796</v>
      </c>
      <c r="GX171" t="s">
        <v>796</v>
      </c>
      <c r="GY171" t="s">
        <v>796</v>
      </c>
      <c r="GZ171" t="s">
        <v>796</v>
      </c>
      <c r="HA171" t="s">
        <v>796</v>
      </c>
      <c r="HB171" t="s">
        <v>796</v>
      </c>
      <c r="HC171" t="s">
        <v>796</v>
      </c>
      <c r="HD171" t="s">
        <v>796</v>
      </c>
      <c r="HE171" t="s">
        <v>796</v>
      </c>
      <c r="HF171" t="s">
        <v>796</v>
      </c>
      <c r="HG171" t="s">
        <v>796</v>
      </c>
      <c r="HH171" t="s">
        <v>796</v>
      </c>
      <c r="HI171" t="s">
        <v>796</v>
      </c>
      <c r="HJ171" t="s">
        <v>796</v>
      </c>
      <c r="HK171" t="s">
        <v>796</v>
      </c>
      <c r="HL171" t="s">
        <v>796</v>
      </c>
      <c r="HM171" t="s">
        <v>796</v>
      </c>
      <c r="HN171" t="s">
        <v>796</v>
      </c>
      <c r="HO171" t="s">
        <v>796</v>
      </c>
      <c r="HP171" t="s">
        <v>796</v>
      </c>
      <c r="HQ171" t="s">
        <v>796</v>
      </c>
      <c r="HR171" t="s">
        <v>796</v>
      </c>
      <c r="HS171" t="s">
        <v>796</v>
      </c>
      <c r="HT171" t="s">
        <v>796</v>
      </c>
      <c r="HU171" t="s">
        <v>796</v>
      </c>
      <c r="HV171" t="s">
        <v>796</v>
      </c>
      <c r="HW171" t="s">
        <v>796</v>
      </c>
      <c r="HX171" t="s">
        <v>796</v>
      </c>
      <c r="HY171" t="s">
        <v>796</v>
      </c>
      <c r="HZ171" t="s">
        <v>796</v>
      </c>
      <c r="IA171" t="s">
        <v>796</v>
      </c>
      <c r="IB171" t="s">
        <v>796</v>
      </c>
      <c r="IC171" t="s">
        <v>796</v>
      </c>
      <c r="ID171" t="s">
        <v>796</v>
      </c>
      <c r="IE171" t="s">
        <v>796</v>
      </c>
      <c r="IF171" t="s">
        <v>796</v>
      </c>
      <c r="IG171" t="s">
        <v>796</v>
      </c>
      <c r="IH171" t="s">
        <v>796</v>
      </c>
      <c r="II171" t="s">
        <v>796</v>
      </c>
      <c r="IJ171" t="s">
        <v>796</v>
      </c>
      <c r="IK171" t="s">
        <v>796</v>
      </c>
      <c r="IL171" t="s">
        <v>796</v>
      </c>
      <c r="IM171" t="s">
        <v>796</v>
      </c>
      <c r="IN171" t="s">
        <v>796</v>
      </c>
      <c r="IO171" t="s">
        <v>796</v>
      </c>
      <c r="IP171" t="s">
        <v>796</v>
      </c>
      <c r="IQ171" t="s">
        <v>796</v>
      </c>
      <c r="IR171" t="s">
        <v>796</v>
      </c>
      <c r="IS171" t="s">
        <v>796</v>
      </c>
      <c r="IT171" t="s">
        <v>796</v>
      </c>
      <c r="IU171" t="s">
        <v>796</v>
      </c>
      <c r="IV171" t="s">
        <v>796</v>
      </c>
      <c r="IW171" t="s">
        <v>796</v>
      </c>
      <c r="IX171" t="s">
        <v>796</v>
      </c>
      <c r="IY171" t="s">
        <v>796</v>
      </c>
      <c r="IZ171" t="s">
        <v>796</v>
      </c>
      <c r="JA171" t="s">
        <v>796</v>
      </c>
      <c r="JB171" t="s">
        <v>796</v>
      </c>
      <c r="JC171" t="s">
        <v>796</v>
      </c>
      <c r="JD171" t="s">
        <v>796</v>
      </c>
      <c r="JE171" t="s">
        <v>796</v>
      </c>
      <c r="JF171" t="s">
        <v>796</v>
      </c>
      <c r="JG171" t="s">
        <v>796</v>
      </c>
      <c r="JH171" t="s">
        <v>796</v>
      </c>
      <c r="JI171" t="s">
        <v>796</v>
      </c>
      <c r="JJ171" t="s">
        <v>796</v>
      </c>
      <c r="JK171" t="s">
        <v>796</v>
      </c>
      <c r="JL171" t="s">
        <v>796</v>
      </c>
      <c r="JM171" t="s">
        <v>796</v>
      </c>
      <c r="JN171" t="s">
        <v>796</v>
      </c>
      <c r="JO171" t="s">
        <v>796</v>
      </c>
      <c r="JP171" t="s">
        <v>796</v>
      </c>
      <c r="JQ171" t="s">
        <v>796</v>
      </c>
      <c r="JR171" t="s">
        <v>796</v>
      </c>
      <c r="JS171" t="s">
        <v>796</v>
      </c>
      <c r="JT171" t="s">
        <v>796</v>
      </c>
      <c r="JU171" t="s">
        <v>796</v>
      </c>
      <c r="JV171" t="s">
        <v>796</v>
      </c>
      <c r="JW171" t="s">
        <v>796</v>
      </c>
      <c r="JX171" t="s">
        <v>796</v>
      </c>
      <c r="JY171" t="s">
        <v>796</v>
      </c>
      <c r="JZ171" t="s">
        <v>796</v>
      </c>
      <c r="KA171" t="s">
        <v>796</v>
      </c>
      <c r="KB171" t="s">
        <v>796</v>
      </c>
      <c r="KC171" t="s">
        <v>796</v>
      </c>
      <c r="KD171" t="s">
        <v>796</v>
      </c>
      <c r="KE171" t="s">
        <v>796</v>
      </c>
      <c r="KF171" t="s">
        <v>796</v>
      </c>
    </row>
    <row r="172" spans="1:292" x14ac:dyDescent="0.2">
      <c r="A172" t="s">
        <v>97</v>
      </c>
      <c r="B172" t="s">
        <v>55</v>
      </c>
      <c r="C172" t="s">
        <v>4</v>
      </c>
      <c r="D172" t="s">
        <v>19</v>
      </c>
      <c r="E172" s="30">
        <v>51</v>
      </c>
      <c r="F172" t="s">
        <v>20</v>
      </c>
      <c r="G172" t="s">
        <v>10</v>
      </c>
      <c r="H172" t="s">
        <v>40</v>
      </c>
      <c r="I172" t="s">
        <v>80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5</v>
      </c>
      <c r="Q172" t="s">
        <v>4</v>
      </c>
      <c r="R172" t="s">
        <v>5</v>
      </c>
      <c r="S172" t="s">
        <v>4</v>
      </c>
      <c r="T172" t="s">
        <v>3</v>
      </c>
      <c r="U172" t="s">
        <v>4</v>
      </c>
      <c r="V172" t="s">
        <v>5</v>
      </c>
      <c r="W172" t="s">
        <v>17</v>
      </c>
      <c r="X172" t="s">
        <v>2</v>
      </c>
      <c r="Y172" t="s">
        <v>5</v>
      </c>
      <c r="Z172" t="s">
        <v>6</v>
      </c>
      <c r="AA172" t="s">
        <v>4</v>
      </c>
      <c r="AB172" t="s">
        <v>4</v>
      </c>
      <c r="AC172" t="s">
        <v>4</v>
      </c>
      <c r="AD172" t="s">
        <v>4</v>
      </c>
      <c r="AE172" t="s">
        <v>4</v>
      </c>
      <c r="AF172" t="s">
        <v>4</v>
      </c>
      <c r="AG172" t="s">
        <v>4</v>
      </c>
      <c r="AH172" t="s">
        <v>5</v>
      </c>
      <c r="AI172" t="s">
        <v>4</v>
      </c>
      <c r="AJ172" t="s">
        <v>4</v>
      </c>
      <c r="AK172" t="s">
        <v>4</v>
      </c>
      <c r="AL172" t="s">
        <v>5</v>
      </c>
      <c r="AM172" t="s">
        <v>4</v>
      </c>
      <c r="AN172" t="s">
        <v>4</v>
      </c>
      <c r="AO172" t="s">
        <v>4</v>
      </c>
      <c r="AP172" t="s">
        <v>4</v>
      </c>
      <c r="AQ172" t="s">
        <v>4</v>
      </c>
      <c r="AR172" t="s">
        <v>4</v>
      </c>
      <c r="AS172" t="s">
        <v>2</v>
      </c>
      <c r="AT172" t="s">
        <v>2</v>
      </c>
      <c r="AU172" t="s">
        <v>2</v>
      </c>
      <c r="AV172" t="s">
        <v>2</v>
      </c>
      <c r="AW172" t="s">
        <v>2</v>
      </c>
      <c r="AX172" t="s">
        <v>2</v>
      </c>
      <c r="AY172" t="s">
        <v>2</v>
      </c>
      <c r="AZ172" t="s">
        <v>2</v>
      </c>
      <c r="BA172" t="s">
        <v>2</v>
      </c>
      <c r="BB172" t="s">
        <v>2</v>
      </c>
      <c r="BC172" t="s">
        <v>2</v>
      </c>
      <c r="BD172" t="s">
        <v>2</v>
      </c>
      <c r="BE172" t="s">
        <v>2</v>
      </c>
      <c r="BF172" t="s">
        <v>2</v>
      </c>
      <c r="BG172" t="s">
        <v>2</v>
      </c>
      <c r="BH172" t="s">
        <v>2</v>
      </c>
      <c r="BI172" t="s">
        <v>2</v>
      </c>
      <c r="BJ172" t="s">
        <v>2</v>
      </c>
      <c r="BK172" t="s">
        <v>5</v>
      </c>
      <c r="BL172" t="s">
        <v>4</v>
      </c>
      <c r="BM172" t="s">
        <v>4</v>
      </c>
      <c r="BN172" t="s">
        <v>4</v>
      </c>
      <c r="BO172" t="s">
        <v>4</v>
      </c>
      <c r="BP172" t="s">
        <v>2</v>
      </c>
      <c r="BQ172" t="s">
        <v>2</v>
      </c>
      <c r="BR172" t="s">
        <v>2</v>
      </c>
      <c r="BS172" t="s">
        <v>2</v>
      </c>
      <c r="BT172" t="s">
        <v>2</v>
      </c>
      <c r="BU172" t="s">
        <v>2</v>
      </c>
      <c r="BV172" t="s">
        <v>2</v>
      </c>
      <c r="BW172" t="s">
        <v>2</v>
      </c>
      <c r="BX172" t="s">
        <v>2</v>
      </c>
      <c r="BY172" t="s">
        <v>2</v>
      </c>
      <c r="BZ172" t="s">
        <v>2</v>
      </c>
      <c r="CA172" t="s">
        <v>2</v>
      </c>
      <c r="CB172" t="s">
        <v>2</v>
      </c>
      <c r="CC172" t="s">
        <v>2</v>
      </c>
      <c r="CD172" t="s">
        <v>2</v>
      </c>
      <c r="CE172" t="s">
        <v>2</v>
      </c>
      <c r="CF172" t="s">
        <v>2</v>
      </c>
      <c r="CG172" t="s">
        <v>2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55</v>
      </c>
      <c r="CV172" t="s">
        <v>4</v>
      </c>
      <c r="CW172" s="30">
        <v>52</v>
      </c>
      <c r="CX172" t="s">
        <v>20</v>
      </c>
      <c r="CY172" t="s">
        <v>4</v>
      </c>
      <c r="CZ172" t="s">
        <v>4</v>
      </c>
      <c r="DA172" t="s">
        <v>4</v>
      </c>
      <c r="DB172" t="s">
        <v>4</v>
      </c>
      <c r="DC172" t="s">
        <v>4</v>
      </c>
      <c r="DD172" t="s">
        <v>4</v>
      </c>
      <c r="DE172" t="s">
        <v>4</v>
      </c>
      <c r="DF172" t="s">
        <v>4</v>
      </c>
      <c r="DG172" t="s">
        <v>5</v>
      </c>
      <c r="DH172" t="s">
        <v>4</v>
      </c>
      <c r="DI172" t="s">
        <v>3</v>
      </c>
      <c r="DJ172" t="s">
        <v>4</v>
      </c>
      <c r="DK172" t="s">
        <v>4</v>
      </c>
      <c r="DL172" t="s">
        <v>17</v>
      </c>
      <c r="DM172" t="s">
        <v>2</v>
      </c>
      <c r="DN172" t="s">
        <v>4</v>
      </c>
      <c r="DO172" t="s">
        <v>523</v>
      </c>
      <c r="DP172" t="s">
        <v>4</v>
      </c>
      <c r="DQ172" t="s">
        <v>4</v>
      </c>
      <c r="DR172" t="s">
        <v>4</v>
      </c>
      <c r="DS172" t="s">
        <v>4</v>
      </c>
      <c r="DT172" t="s">
        <v>4</v>
      </c>
      <c r="DU172" t="s">
        <v>4</v>
      </c>
      <c r="DV172" t="s">
        <v>4</v>
      </c>
      <c r="DW172" t="s">
        <v>4</v>
      </c>
      <c r="DX172" t="s">
        <v>4</v>
      </c>
      <c r="DY172" t="s">
        <v>4</v>
      </c>
      <c r="DZ172" t="s">
        <v>4</v>
      </c>
      <c r="EA172" t="s">
        <v>4</v>
      </c>
      <c r="EB172" t="s">
        <v>4</v>
      </c>
      <c r="EC172" t="s">
        <v>4</v>
      </c>
      <c r="ED172" t="s">
        <v>4</v>
      </c>
      <c r="EE172" t="s">
        <v>4</v>
      </c>
      <c r="EF172" t="s">
        <v>4</v>
      </c>
      <c r="EG172" t="s">
        <v>4</v>
      </c>
      <c r="EH172" t="s">
        <v>2</v>
      </c>
      <c r="EI172" t="s">
        <v>2</v>
      </c>
      <c r="EJ172" t="s">
        <v>2</v>
      </c>
      <c r="EK172" t="s">
        <v>2</v>
      </c>
      <c r="EL172" t="s">
        <v>2</v>
      </c>
      <c r="EM172" t="s">
        <v>2</v>
      </c>
      <c r="EN172" t="s">
        <v>2</v>
      </c>
      <c r="EO172" t="s">
        <v>2</v>
      </c>
      <c r="EP172" t="s">
        <v>2</v>
      </c>
      <c r="EQ172" t="s">
        <v>2</v>
      </c>
      <c r="ER172" t="s">
        <v>2</v>
      </c>
      <c r="ES172" t="s">
        <v>2</v>
      </c>
      <c r="ET172" t="s">
        <v>2</v>
      </c>
      <c r="EU172" t="s">
        <v>2</v>
      </c>
      <c r="EV172" t="s">
        <v>2</v>
      </c>
      <c r="EW172" t="s">
        <v>2</v>
      </c>
      <c r="EX172" t="s">
        <v>2</v>
      </c>
      <c r="EY172" t="s">
        <v>2</v>
      </c>
      <c r="EZ172" t="s">
        <v>2</v>
      </c>
      <c r="FA172" t="s">
        <v>2</v>
      </c>
      <c r="FB172" t="s">
        <v>2</v>
      </c>
      <c r="FC172" t="s">
        <v>2</v>
      </c>
      <c r="FD172" t="s">
        <v>2</v>
      </c>
      <c r="FE172" t="s">
        <v>2</v>
      </c>
      <c r="FF172" t="s">
        <v>2</v>
      </c>
      <c r="FG172" t="s">
        <v>2</v>
      </c>
      <c r="FH172" t="s">
        <v>2</v>
      </c>
      <c r="FI172" t="s">
        <v>2</v>
      </c>
      <c r="FJ172" t="s">
        <v>2</v>
      </c>
      <c r="FK172" t="s">
        <v>2</v>
      </c>
      <c r="FL172" t="s">
        <v>2</v>
      </c>
      <c r="FM172" t="s">
        <v>2</v>
      </c>
      <c r="FN172" t="s">
        <v>2</v>
      </c>
      <c r="FO172" t="s">
        <v>2</v>
      </c>
      <c r="FP172" t="s">
        <v>2</v>
      </c>
      <c r="FQ172" t="s">
        <v>2</v>
      </c>
      <c r="FR172" t="s">
        <v>2</v>
      </c>
      <c r="FS172" t="s">
        <v>2</v>
      </c>
      <c r="FT172" t="s">
        <v>2</v>
      </c>
      <c r="FU172" t="s">
        <v>2</v>
      </c>
      <c r="FV172" t="s">
        <v>2</v>
      </c>
      <c r="FW172" t="s">
        <v>2</v>
      </c>
      <c r="FX172" t="s">
        <v>2</v>
      </c>
      <c r="FY172" t="s">
        <v>2</v>
      </c>
      <c r="FZ172" t="s">
        <v>2</v>
      </c>
      <c r="GA172" t="s">
        <v>2</v>
      </c>
      <c r="GB172" t="s">
        <v>2</v>
      </c>
      <c r="GC172" t="s">
        <v>2</v>
      </c>
      <c r="GD172" t="s">
        <v>2</v>
      </c>
      <c r="GE172" t="s">
        <v>2</v>
      </c>
      <c r="GF172" t="s">
        <v>2</v>
      </c>
      <c r="GG172" t="s">
        <v>2</v>
      </c>
      <c r="GH172" t="s">
        <v>2</v>
      </c>
      <c r="GI172" t="s">
        <v>2</v>
      </c>
      <c r="GJ172" t="s">
        <v>2</v>
      </c>
      <c r="GK172" t="s">
        <v>2</v>
      </c>
      <c r="GL172" t="s">
        <v>2</v>
      </c>
      <c r="GM172" t="s">
        <v>2</v>
      </c>
      <c r="GN172" t="s">
        <v>796</v>
      </c>
      <c r="GO172" t="s">
        <v>796</v>
      </c>
      <c r="GP172" t="s">
        <v>796</v>
      </c>
      <c r="GQ172" t="s">
        <v>796</v>
      </c>
      <c r="GR172" t="s">
        <v>796</v>
      </c>
      <c r="GS172" t="s">
        <v>796</v>
      </c>
      <c r="GT172" t="s">
        <v>796</v>
      </c>
      <c r="GU172" t="s">
        <v>796</v>
      </c>
      <c r="GV172" t="s">
        <v>796</v>
      </c>
      <c r="GW172" t="s">
        <v>796</v>
      </c>
      <c r="GX172" t="s">
        <v>796</v>
      </c>
      <c r="GY172" t="s">
        <v>796</v>
      </c>
      <c r="GZ172" t="s">
        <v>796</v>
      </c>
      <c r="HA172" t="s">
        <v>796</v>
      </c>
      <c r="HB172" t="s">
        <v>796</v>
      </c>
      <c r="HC172" t="s">
        <v>796</v>
      </c>
      <c r="HD172" t="s">
        <v>796</v>
      </c>
      <c r="HE172" t="s">
        <v>796</v>
      </c>
      <c r="HF172" t="s">
        <v>796</v>
      </c>
      <c r="HG172" t="s">
        <v>796</v>
      </c>
      <c r="HH172" t="s">
        <v>796</v>
      </c>
      <c r="HI172" t="s">
        <v>796</v>
      </c>
      <c r="HJ172" t="s">
        <v>796</v>
      </c>
      <c r="HK172" t="s">
        <v>796</v>
      </c>
      <c r="HL172" t="s">
        <v>796</v>
      </c>
      <c r="HM172" t="s">
        <v>796</v>
      </c>
      <c r="HN172" t="s">
        <v>796</v>
      </c>
      <c r="HO172" t="s">
        <v>796</v>
      </c>
      <c r="HP172" t="s">
        <v>796</v>
      </c>
      <c r="HQ172" t="s">
        <v>796</v>
      </c>
      <c r="HR172" t="s">
        <v>796</v>
      </c>
      <c r="HS172" t="s">
        <v>796</v>
      </c>
      <c r="HT172" t="s">
        <v>796</v>
      </c>
      <c r="HU172" t="s">
        <v>796</v>
      </c>
      <c r="HV172" t="s">
        <v>796</v>
      </c>
      <c r="HW172" t="s">
        <v>796</v>
      </c>
      <c r="HX172" t="s">
        <v>796</v>
      </c>
      <c r="HY172" t="s">
        <v>796</v>
      </c>
      <c r="HZ172" t="s">
        <v>796</v>
      </c>
      <c r="IA172" t="s">
        <v>796</v>
      </c>
      <c r="IB172" t="s">
        <v>796</v>
      </c>
      <c r="IC172" t="s">
        <v>796</v>
      </c>
      <c r="ID172" t="s">
        <v>796</v>
      </c>
      <c r="IE172" t="s">
        <v>796</v>
      </c>
      <c r="IF172" t="s">
        <v>796</v>
      </c>
      <c r="IG172" t="s">
        <v>796</v>
      </c>
      <c r="IH172" t="s">
        <v>796</v>
      </c>
      <c r="II172" t="s">
        <v>796</v>
      </c>
      <c r="IJ172" t="s">
        <v>796</v>
      </c>
      <c r="IK172" t="s">
        <v>796</v>
      </c>
      <c r="IL172" t="s">
        <v>796</v>
      </c>
      <c r="IM172" t="s">
        <v>796</v>
      </c>
      <c r="IN172" t="s">
        <v>796</v>
      </c>
      <c r="IO172" t="s">
        <v>796</v>
      </c>
      <c r="IP172" t="s">
        <v>796</v>
      </c>
      <c r="IQ172" t="s">
        <v>796</v>
      </c>
      <c r="IR172" t="s">
        <v>796</v>
      </c>
      <c r="IS172" t="s">
        <v>796</v>
      </c>
      <c r="IT172" t="s">
        <v>796</v>
      </c>
      <c r="IU172" t="s">
        <v>796</v>
      </c>
      <c r="IV172" t="s">
        <v>796</v>
      </c>
      <c r="IW172" t="s">
        <v>796</v>
      </c>
      <c r="IX172" t="s">
        <v>796</v>
      </c>
      <c r="IY172" t="s">
        <v>796</v>
      </c>
      <c r="IZ172" t="s">
        <v>796</v>
      </c>
      <c r="JA172" t="s">
        <v>796</v>
      </c>
      <c r="JB172" t="s">
        <v>796</v>
      </c>
      <c r="JC172" t="s">
        <v>796</v>
      </c>
      <c r="JD172" t="s">
        <v>796</v>
      </c>
      <c r="JE172" t="s">
        <v>796</v>
      </c>
      <c r="JF172" t="s">
        <v>796</v>
      </c>
      <c r="JG172" t="s">
        <v>796</v>
      </c>
      <c r="JH172" t="s">
        <v>796</v>
      </c>
      <c r="JI172" t="s">
        <v>796</v>
      </c>
      <c r="JJ172" t="s">
        <v>796</v>
      </c>
      <c r="JK172" t="s">
        <v>796</v>
      </c>
      <c r="JL172" t="s">
        <v>796</v>
      </c>
      <c r="JM172" t="s">
        <v>796</v>
      </c>
      <c r="JN172" t="s">
        <v>796</v>
      </c>
      <c r="JO172" t="s">
        <v>796</v>
      </c>
      <c r="JP172" t="s">
        <v>796</v>
      </c>
      <c r="JQ172" t="s">
        <v>796</v>
      </c>
      <c r="JR172" t="s">
        <v>796</v>
      </c>
      <c r="JS172" t="s">
        <v>796</v>
      </c>
      <c r="JT172" t="s">
        <v>796</v>
      </c>
      <c r="JU172" t="s">
        <v>796</v>
      </c>
      <c r="JV172" t="s">
        <v>796</v>
      </c>
      <c r="JW172" t="s">
        <v>796</v>
      </c>
      <c r="JX172" t="s">
        <v>796</v>
      </c>
      <c r="JY172" t="s">
        <v>796</v>
      </c>
      <c r="JZ172" t="s">
        <v>796</v>
      </c>
      <c r="KA172" t="s">
        <v>796</v>
      </c>
      <c r="KB172" t="s">
        <v>796</v>
      </c>
      <c r="KC172" t="s">
        <v>796</v>
      </c>
      <c r="KD172" t="s">
        <v>796</v>
      </c>
      <c r="KE172" t="s">
        <v>796</v>
      </c>
      <c r="KF172" t="s">
        <v>796</v>
      </c>
    </row>
    <row r="173" spans="1:292" x14ac:dyDescent="0.2">
      <c r="A173" t="s">
        <v>96</v>
      </c>
      <c r="B173" t="s">
        <v>55</v>
      </c>
      <c r="C173" t="s">
        <v>4</v>
      </c>
      <c r="D173" t="s">
        <v>8</v>
      </c>
      <c r="E173" s="30">
        <v>38</v>
      </c>
      <c r="F173" t="s">
        <v>9</v>
      </c>
      <c r="G173" t="s">
        <v>10</v>
      </c>
      <c r="H173" t="s">
        <v>56</v>
      </c>
      <c r="I173" t="s">
        <v>57</v>
      </c>
      <c r="J173" t="s">
        <v>4</v>
      </c>
      <c r="K173" t="s">
        <v>5</v>
      </c>
      <c r="L173" t="s">
        <v>4</v>
      </c>
      <c r="M173" t="s">
        <v>5</v>
      </c>
      <c r="N173" t="s">
        <v>4</v>
      </c>
      <c r="O173" t="s">
        <v>4</v>
      </c>
      <c r="P173" t="s">
        <v>5</v>
      </c>
      <c r="Q173" t="s">
        <v>5</v>
      </c>
      <c r="R173" t="s">
        <v>4</v>
      </c>
      <c r="S173" t="s">
        <v>4</v>
      </c>
      <c r="T173" t="s">
        <v>3</v>
      </c>
      <c r="U173" t="s">
        <v>4</v>
      </c>
      <c r="V173" t="s">
        <v>5</v>
      </c>
      <c r="W173" t="s">
        <v>26</v>
      </c>
      <c r="X173" t="s">
        <v>27</v>
      </c>
      <c r="Y173" t="s">
        <v>5</v>
      </c>
      <c r="Z173" t="s">
        <v>18</v>
      </c>
      <c r="AA173" t="s">
        <v>4</v>
      </c>
      <c r="AB173" t="s">
        <v>4</v>
      </c>
      <c r="AC173" t="s">
        <v>5</v>
      </c>
      <c r="AD173" t="s">
        <v>5</v>
      </c>
      <c r="AE173" t="s">
        <v>4</v>
      </c>
      <c r="AF173" t="s">
        <v>4</v>
      </c>
      <c r="AG173" t="s">
        <v>5</v>
      </c>
      <c r="AH173" t="s">
        <v>5</v>
      </c>
      <c r="AI173" t="s">
        <v>4</v>
      </c>
      <c r="AJ173" t="s">
        <v>4</v>
      </c>
      <c r="AK173" t="s">
        <v>4</v>
      </c>
      <c r="AL173" t="s">
        <v>4</v>
      </c>
      <c r="AM173" t="s">
        <v>4</v>
      </c>
      <c r="AN173" t="s">
        <v>4</v>
      </c>
      <c r="AO173" t="s">
        <v>4</v>
      </c>
      <c r="AP173" t="s">
        <v>4</v>
      </c>
      <c r="AQ173" t="s">
        <v>4</v>
      </c>
      <c r="AR173" t="s">
        <v>4</v>
      </c>
      <c r="AS173" t="s">
        <v>58</v>
      </c>
      <c r="AT173" t="s">
        <v>13</v>
      </c>
      <c r="AU173" t="s">
        <v>59</v>
      </c>
      <c r="AV173" t="s">
        <v>4</v>
      </c>
      <c r="AW173" t="s">
        <v>4</v>
      </c>
      <c r="AX173" t="s">
        <v>4</v>
      </c>
      <c r="AY173" t="s">
        <v>4</v>
      </c>
      <c r="AZ173" t="s">
        <v>4</v>
      </c>
      <c r="BA173" t="s">
        <v>4</v>
      </c>
      <c r="BB173" t="s">
        <v>5</v>
      </c>
      <c r="BC173" t="s">
        <v>5</v>
      </c>
      <c r="BD173" t="s">
        <v>4</v>
      </c>
      <c r="BE173" t="s">
        <v>4</v>
      </c>
      <c r="BF173" t="s">
        <v>4</v>
      </c>
      <c r="BG173" t="s">
        <v>4</v>
      </c>
      <c r="BH173" t="s">
        <v>4</v>
      </c>
      <c r="BI173" t="s">
        <v>4</v>
      </c>
      <c r="BJ173" t="s">
        <v>4</v>
      </c>
      <c r="BK173" t="s">
        <v>4</v>
      </c>
      <c r="BL173" t="s">
        <v>5</v>
      </c>
      <c r="BM173" t="s">
        <v>4</v>
      </c>
      <c r="BN173" t="s">
        <v>4</v>
      </c>
      <c r="BO173" t="s">
        <v>4</v>
      </c>
      <c r="BP173" t="s">
        <v>2</v>
      </c>
      <c r="BQ173" t="s">
        <v>5</v>
      </c>
      <c r="BR173" t="s">
        <v>4</v>
      </c>
      <c r="BS173" t="s">
        <v>4</v>
      </c>
      <c r="BT173" t="s">
        <v>4</v>
      </c>
      <c r="BU173" t="s">
        <v>4</v>
      </c>
      <c r="BV173" t="s">
        <v>4</v>
      </c>
      <c r="BW173" t="s">
        <v>4</v>
      </c>
      <c r="BX173" t="s">
        <v>4</v>
      </c>
      <c r="BY173" t="s">
        <v>4</v>
      </c>
      <c r="BZ173" t="s">
        <v>4</v>
      </c>
      <c r="CA173" t="s">
        <v>4</v>
      </c>
      <c r="CB173" t="s">
        <v>2</v>
      </c>
      <c r="CC173" t="s">
        <v>2</v>
      </c>
      <c r="CD173" t="s">
        <v>2</v>
      </c>
      <c r="CE173" t="s">
        <v>2</v>
      </c>
      <c r="CF173" t="s">
        <v>2</v>
      </c>
      <c r="CG173" t="s">
        <v>2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55</v>
      </c>
      <c r="CV173" t="s">
        <v>4</v>
      </c>
      <c r="CW173" s="30">
        <v>40</v>
      </c>
      <c r="CX173" t="s">
        <v>9</v>
      </c>
      <c r="CY173" t="s">
        <v>4</v>
      </c>
      <c r="CZ173" t="s">
        <v>4</v>
      </c>
      <c r="DA173" t="s">
        <v>4</v>
      </c>
      <c r="DB173" t="s">
        <v>5</v>
      </c>
      <c r="DC173" t="s">
        <v>4</v>
      </c>
      <c r="DD173" t="s">
        <v>4</v>
      </c>
      <c r="DE173" t="s">
        <v>5</v>
      </c>
      <c r="DF173" t="s">
        <v>4</v>
      </c>
      <c r="DG173" t="s">
        <v>4</v>
      </c>
      <c r="DH173" t="s">
        <v>4</v>
      </c>
      <c r="DI173" t="s">
        <v>3</v>
      </c>
      <c r="DJ173" t="s">
        <v>4</v>
      </c>
      <c r="DK173" t="s">
        <v>5</v>
      </c>
      <c r="DL173" t="s">
        <v>17</v>
      </c>
      <c r="DM173" t="s">
        <v>2</v>
      </c>
      <c r="DN173" t="s">
        <v>5</v>
      </c>
      <c r="DO173" t="s">
        <v>18</v>
      </c>
      <c r="DP173" t="s">
        <v>4</v>
      </c>
      <c r="DQ173" t="s">
        <v>4</v>
      </c>
      <c r="DR173" t="s">
        <v>5</v>
      </c>
      <c r="DS173" t="s">
        <v>4</v>
      </c>
      <c r="DT173" t="s">
        <v>4</v>
      </c>
      <c r="DU173" t="s">
        <v>5</v>
      </c>
      <c r="DV173" t="s">
        <v>4</v>
      </c>
      <c r="DW173" t="s">
        <v>5</v>
      </c>
      <c r="DX173" t="s">
        <v>4</v>
      </c>
      <c r="DY173" t="s">
        <v>4</v>
      </c>
      <c r="DZ173" t="s">
        <v>4</v>
      </c>
      <c r="EA173" t="s">
        <v>4</v>
      </c>
      <c r="EB173" t="s">
        <v>4</v>
      </c>
      <c r="EC173" t="s">
        <v>4</v>
      </c>
      <c r="ED173" t="s">
        <v>4</v>
      </c>
      <c r="EE173" t="s">
        <v>4</v>
      </c>
      <c r="EF173" t="s">
        <v>4</v>
      </c>
      <c r="EG173" t="s">
        <v>4</v>
      </c>
      <c r="EH173" t="s">
        <v>58</v>
      </c>
      <c r="EI173" t="s">
        <v>13</v>
      </c>
      <c r="EJ173" t="s">
        <v>59</v>
      </c>
      <c r="EK173" t="s">
        <v>2</v>
      </c>
      <c r="EL173" t="s">
        <v>2</v>
      </c>
      <c r="EM173" t="s">
        <v>2</v>
      </c>
      <c r="EN173" t="s">
        <v>2</v>
      </c>
      <c r="EO173" t="s">
        <v>2</v>
      </c>
      <c r="EP173" t="s">
        <v>2</v>
      </c>
      <c r="EQ173" t="s">
        <v>2</v>
      </c>
      <c r="ER173" t="s">
        <v>2</v>
      </c>
      <c r="ES173" t="s">
        <v>2</v>
      </c>
      <c r="ET173" t="s">
        <v>2</v>
      </c>
      <c r="EU173" t="s">
        <v>2</v>
      </c>
      <c r="EV173" t="s">
        <v>2</v>
      </c>
      <c r="EW173" t="s">
        <v>2</v>
      </c>
      <c r="EX173" t="s">
        <v>2</v>
      </c>
      <c r="EY173" t="s">
        <v>2</v>
      </c>
      <c r="EZ173" t="s">
        <v>5</v>
      </c>
      <c r="FA173" t="s">
        <v>5</v>
      </c>
      <c r="FB173" t="s">
        <v>4</v>
      </c>
      <c r="FC173" t="s">
        <v>4</v>
      </c>
      <c r="FD173" t="s">
        <v>4</v>
      </c>
      <c r="FE173" t="s">
        <v>2</v>
      </c>
      <c r="FF173" t="s">
        <v>2</v>
      </c>
      <c r="FG173" t="s">
        <v>2</v>
      </c>
      <c r="FH173" t="s">
        <v>2</v>
      </c>
      <c r="FI173" t="s">
        <v>2</v>
      </c>
      <c r="FJ173" t="s">
        <v>2</v>
      </c>
      <c r="FK173" t="s">
        <v>2</v>
      </c>
      <c r="FL173" t="s">
        <v>2</v>
      </c>
      <c r="FM173" t="s">
        <v>2</v>
      </c>
      <c r="FN173" t="s">
        <v>2</v>
      </c>
      <c r="FO173" t="s">
        <v>2</v>
      </c>
      <c r="FP173" t="s">
        <v>2</v>
      </c>
      <c r="FQ173" t="s">
        <v>2</v>
      </c>
      <c r="FR173" t="s">
        <v>2</v>
      </c>
      <c r="FS173" t="s">
        <v>2</v>
      </c>
      <c r="FT173" t="s">
        <v>2</v>
      </c>
      <c r="FU173" t="s">
        <v>2</v>
      </c>
      <c r="FV173" t="s">
        <v>2</v>
      </c>
      <c r="FW173" t="s">
        <v>2</v>
      </c>
      <c r="FX173" t="s">
        <v>2</v>
      </c>
      <c r="FY173" t="s">
        <v>2</v>
      </c>
      <c r="FZ173" t="s">
        <v>2</v>
      </c>
      <c r="GA173" t="s">
        <v>2</v>
      </c>
      <c r="GB173" t="s">
        <v>2</v>
      </c>
      <c r="GC173" t="s">
        <v>2</v>
      </c>
      <c r="GD173" t="s">
        <v>2</v>
      </c>
      <c r="GE173" t="s">
        <v>2</v>
      </c>
      <c r="GF173" t="s">
        <v>2</v>
      </c>
      <c r="GG173" t="s">
        <v>2</v>
      </c>
      <c r="GH173" t="s">
        <v>2</v>
      </c>
      <c r="GI173" t="s">
        <v>2</v>
      </c>
      <c r="GJ173" t="s">
        <v>2</v>
      </c>
      <c r="GK173" t="s">
        <v>2</v>
      </c>
      <c r="GL173" t="s">
        <v>2</v>
      </c>
      <c r="GM173" t="s">
        <v>2</v>
      </c>
      <c r="GN173" t="s">
        <v>796</v>
      </c>
      <c r="GO173" t="s">
        <v>796</v>
      </c>
      <c r="GP173" t="s">
        <v>796</v>
      </c>
      <c r="GQ173" t="s">
        <v>796</v>
      </c>
      <c r="GR173" t="s">
        <v>796</v>
      </c>
      <c r="GS173" t="s">
        <v>796</v>
      </c>
      <c r="GT173" t="s">
        <v>796</v>
      </c>
      <c r="GU173" t="s">
        <v>796</v>
      </c>
      <c r="GV173" t="s">
        <v>796</v>
      </c>
      <c r="GW173" t="s">
        <v>796</v>
      </c>
      <c r="GX173" t="s">
        <v>796</v>
      </c>
      <c r="GY173" t="s">
        <v>796</v>
      </c>
      <c r="GZ173" t="s">
        <v>796</v>
      </c>
      <c r="HA173" t="s">
        <v>796</v>
      </c>
      <c r="HB173" t="s">
        <v>796</v>
      </c>
      <c r="HC173" t="s">
        <v>796</v>
      </c>
      <c r="HD173" t="s">
        <v>796</v>
      </c>
      <c r="HE173" t="s">
        <v>796</v>
      </c>
      <c r="HF173" t="s">
        <v>796</v>
      </c>
      <c r="HG173" t="s">
        <v>796</v>
      </c>
      <c r="HH173" t="s">
        <v>796</v>
      </c>
      <c r="HI173" t="s">
        <v>796</v>
      </c>
      <c r="HJ173" t="s">
        <v>796</v>
      </c>
      <c r="HK173" t="s">
        <v>796</v>
      </c>
      <c r="HL173" t="s">
        <v>796</v>
      </c>
      <c r="HM173" t="s">
        <v>796</v>
      </c>
      <c r="HN173" t="s">
        <v>796</v>
      </c>
      <c r="HO173" t="s">
        <v>796</v>
      </c>
      <c r="HP173" t="s">
        <v>796</v>
      </c>
      <c r="HQ173" t="s">
        <v>796</v>
      </c>
      <c r="HR173" t="s">
        <v>796</v>
      </c>
      <c r="HS173" t="s">
        <v>796</v>
      </c>
      <c r="HT173" t="s">
        <v>796</v>
      </c>
      <c r="HU173" t="s">
        <v>796</v>
      </c>
      <c r="HV173" t="s">
        <v>796</v>
      </c>
      <c r="HW173" t="s">
        <v>796</v>
      </c>
      <c r="HX173" t="s">
        <v>796</v>
      </c>
      <c r="HY173" t="s">
        <v>796</v>
      </c>
      <c r="HZ173" t="s">
        <v>796</v>
      </c>
      <c r="IA173" t="s">
        <v>796</v>
      </c>
      <c r="IB173" t="s">
        <v>796</v>
      </c>
      <c r="IC173" t="s">
        <v>796</v>
      </c>
      <c r="ID173" t="s">
        <v>796</v>
      </c>
      <c r="IE173" t="s">
        <v>796</v>
      </c>
      <c r="IF173" t="s">
        <v>796</v>
      </c>
      <c r="IG173" t="s">
        <v>796</v>
      </c>
      <c r="IH173" t="s">
        <v>796</v>
      </c>
      <c r="II173" t="s">
        <v>796</v>
      </c>
      <c r="IJ173" t="s">
        <v>796</v>
      </c>
      <c r="IK173" t="s">
        <v>796</v>
      </c>
      <c r="IL173" t="s">
        <v>796</v>
      </c>
      <c r="IM173" t="s">
        <v>796</v>
      </c>
      <c r="IN173" t="s">
        <v>796</v>
      </c>
      <c r="IO173" t="s">
        <v>796</v>
      </c>
      <c r="IP173" t="s">
        <v>796</v>
      </c>
      <c r="IQ173" t="s">
        <v>796</v>
      </c>
      <c r="IR173" t="s">
        <v>796</v>
      </c>
      <c r="IS173" t="s">
        <v>796</v>
      </c>
      <c r="IT173" t="s">
        <v>796</v>
      </c>
      <c r="IU173" t="s">
        <v>796</v>
      </c>
      <c r="IV173" t="s">
        <v>796</v>
      </c>
      <c r="IW173" t="s">
        <v>796</v>
      </c>
      <c r="IX173" t="s">
        <v>796</v>
      </c>
      <c r="IY173" t="s">
        <v>796</v>
      </c>
      <c r="IZ173" t="s">
        <v>796</v>
      </c>
      <c r="JA173" t="s">
        <v>796</v>
      </c>
      <c r="JB173" t="s">
        <v>796</v>
      </c>
      <c r="JC173" t="s">
        <v>796</v>
      </c>
      <c r="JD173" t="s">
        <v>796</v>
      </c>
      <c r="JE173" t="s">
        <v>796</v>
      </c>
      <c r="JF173" t="s">
        <v>796</v>
      </c>
      <c r="JG173" t="s">
        <v>796</v>
      </c>
      <c r="JH173" t="s">
        <v>796</v>
      </c>
      <c r="JI173" t="s">
        <v>796</v>
      </c>
      <c r="JJ173" t="s">
        <v>796</v>
      </c>
      <c r="JK173" t="s">
        <v>796</v>
      </c>
      <c r="JL173" t="s">
        <v>796</v>
      </c>
      <c r="JM173" t="s">
        <v>796</v>
      </c>
      <c r="JN173" t="s">
        <v>796</v>
      </c>
      <c r="JO173" t="s">
        <v>796</v>
      </c>
      <c r="JP173" t="s">
        <v>796</v>
      </c>
      <c r="JQ173" t="s">
        <v>796</v>
      </c>
      <c r="JR173" t="s">
        <v>796</v>
      </c>
      <c r="JS173" t="s">
        <v>796</v>
      </c>
      <c r="JT173" t="s">
        <v>796</v>
      </c>
      <c r="JU173" t="s">
        <v>796</v>
      </c>
      <c r="JV173" t="s">
        <v>796</v>
      </c>
      <c r="JW173" t="s">
        <v>796</v>
      </c>
      <c r="JX173" t="s">
        <v>796</v>
      </c>
      <c r="JY173" t="s">
        <v>796</v>
      </c>
      <c r="JZ173" t="s">
        <v>796</v>
      </c>
      <c r="KA173" t="s">
        <v>796</v>
      </c>
      <c r="KB173" t="s">
        <v>796</v>
      </c>
      <c r="KC173" t="s">
        <v>796</v>
      </c>
      <c r="KD173" t="s">
        <v>796</v>
      </c>
      <c r="KE173" t="s">
        <v>796</v>
      </c>
      <c r="KF173" t="s">
        <v>796</v>
      </c>
    </row>
    <row r="174" spans="1:292" x14ac:dyDescent="0.2">
      <c r="A174" t="s">
        <v>95</v>
      </c>
      <c r="B174" t="s">
        <v>55</v>
      </c>
      <c r="C174" t="s">
        <v>4</v>
      </c>
      <c r="D174" t="s">
        <v>19</v>
      </c>
      <c r="E174" s="30">
        <v>47</v>
      </c>
      <c r="F174" t="s">
        <v>20</v>
      </c>
      <c r="G174" t="s">
        <v>10</v>
      </c>
      <c r="H174" t="s">
        <v>56</v>
      </c>
      <c r="I174" t="s">
        <v>80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5</v>
      </c>
      <c r="Q174" t="s">
        <v>5</v>
      </c>
      <c r="R174" t="s">
        <v>5</v>
      </c>
      <c r="S174" t="s">
        <v>4</v>
      </c>
      <c r="T174" t="s">
        <v>3</v>
      </c>
      <c r="U174" t="s">
        <v>4</v>
      </c>
      <c r="V174" t="s">
        <v>5</v>
      </c>
      <c r="W174" t="s">
        <v>17</v>
      </c>
      <c r="X174" t="s">
        <v>2</v>
      </c>
      <c r="Y174" t="s">
        <v>5</v>
      </c>
      <c r="Z174" t="s">
        <v>6</v>
      </c>
      <c r="AA174" t="s">
        <v>4</v>
      </c>
      <c r="AB174" t="s">
        <v>4</v>
      </c>
      <c r="AC174" t="s">
        <v>4</v>
      </c>
      <c r="AD174" t="s">
        <v>4</v>
      </c>
      <c r="AE174" t="s">
        <v>4</v>
      </c>
      <c r="AF174" t="s">
        <v>4</v>
      </c>
      <c r="AG174" t="s">
        <v>4</v>
      </c>
      <c r="AH174" t="s">
        <v>5</v>
      </c>
      <c r="AI174" t="s">
        <v>4</v>
      </c>
      <c r="AJ174" t="s">
        <v>4</v>
      </c>
      <c r="AK174" t="s">
        <v>4</v>
      </c>
      <c r="AL174" t="s">
        <v>5</v>
      </c>
      <c r="AM174" t="s">
        <v>4</v>
      </c>
      <c r="AN174" t="s">
        <v>4</v>
      </c>
      <c r="AO174" t="s">
        <v>4</v>
      </c>
      <c r="AP174" t="s">
        <v>4</v>
      </c>
      <c r="AQ174" t="s">
        <v>4</v>
      </c>
      <c r="AR174" t="s">
        <v>4</v>
      </c>
      <c r="AS174" t="s">
        <v>2</v>
      </c>
      <c r="AT174" t="s">
        <v>2</v>
      </c>
      <c r="AU174" t="s">
        <v>2</v>
      </c>
      <c r="AV174" t="s">
        <v>2</v>
      </c>
      <c r="AW174" t="s">
        <v>2</v>
      </c>
      <c r="AX174" t="s">
        <v>2</v>
      </c>
      <c r="AY174" t="s">
        <v>2</v>
      </c>
      <c r="AZ174" t="s">
        <v>2</v>
      </c>
      <c r="BA174" t="s">
        <v>2</v>
      </c>
      <c r="BB174" t="s">
        <v>2</v>
      </c>
      <c r="BC174" t="s">
        <v>2</v>
      </c>
      <c r="BD174" t="s">
        <v>2</v>
      </c>
      <c r="BE174" t="s">
        <v>2</v>
      </c>
      <c r="BF174" t="s">
        <v>2</v>
      </c>
      <c r="BG174" t="s">
        <v>2</v>
      </c>
      <c r="BH174" t="s">
        <v>2</v>
      </c>
      <c r="BI174" t="s">
        <v>2</v>
      </c>
      <c r="BJ174" t="s">
        <v>2</v>
      </c>
      <c r="BK174" t="s">
        <v>4</v>
      </c>
      <c r="BL174" t="s">
        <v>5</v>
      </c>
      <c r="BM174" t="s">
        <v>4</v>
      </c>
      <c r="BN174" t="s">
        <v>4</v>
      </c>
      <c r="BO174" t="s">
        <v>4</v>
      </c>
      <c r="BP174" t="s">
        <v>2</v>
      </c>
      <c r="BQ174" t="s">
        <v>5</v>
      </c>
      <c r="BR174" t="s">
        <v>5</v>
      </c>
      <c r="BS174" t="s">
        <v>5</v>
      </c>
      <c r="BT174" t="s">
        <v>4</v>
      </c>
      <c r="BU174" t="s">
        <v>5</v>
      </c>
      <c r="BV174" t="s">
        <v>4</v>
      </c>
      <c r="BW174" t="s">
        <v>5</v>
      </c>
      <c r="BX174" t="s">
        <v>4</v>
      </c>
      <c r="BY174" t="s">
        <v>4</v>
      </c>
      <c r="BZ174" t="s">
        <v>4</v>
      </c>
      <c r="CA174" t="s">
        <v>5</v>
      </c>
      <c r="CB174" t="s">
        <v>2</v>
      </c>
      <c r="CC174" t="s">
        <v>2</v>
      </c>
      <c r="CD174" t="s">
        <v>2</v>
      </c>
      <c r="CE174" t="s">
        <v>2</v>
      </c>
      <c r="CF174" t="s">
        <v>2</v>
      </c>
      <c r="CG174" t="s">
        <v>2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55</v>
      </c>
      <c r="CV174" t="s">
        <v>4</v>
      </c>
      <c r="CW174" s="30">
        <v>48</v>
      </c>
      <c r="CX174" t="s">
        <v>20</v>
      </c>
      <c r="CY174" t="s">
        <v>4</v>
      </c>
      <c r="CZ174" t="s">
        <v>4</v>
      </c>
      <c r="DA174" t="s">
        <v>4</v>
      </c>
      <c r="DB174" t="s">
        <v>4</v>
      </c>
      <c r="DC174" t="s">
        <v>4</v>
      </c>
      <c r="DD174" t="s">
        <v>4</v>
      </c>
      <c r="DE174" t="s">
        <v>5</v>
      </c>
      <c r="DF174" t="s">
        <v>4</v>
      </c>
      <c r="DG174" t="s">
        <v>5</v>
      </c>
      <c r="DH174" t="s">
        <v>4</v>
      </c>
      <c r="DI174" t="s">
        <v>3</v>
      </c>
      <c r="DJ174" t="s">
        <v>4</v>
      </c>
      <c r="DK174" t="s">
        <v>5</v>
      </c>
      <c r="DL174" t="s">
        <v>17</v>
      </c>
      <c r="DM174" t="s">
        <v>2</v>
      </c>
      <c r="DN174" t="s">
        <v>5</v>
      </c>
      <c r="DO174" t="s">
        <v>523</v>
      </c>
      <c r="DP174" t="s">
        <v>4</v>
      </c>
      <c r="DQ174" t="s">
        <v>4</v>
      </c>
      <c r="DR174" t="s">
        <v>4</v>
      </c>
      <c r="DS174" t="s">
        <v>4</v>
      </c>
      <c r="DT174" t="s">
        <v>4</v>
      </c>
      <c r="DU174" t="s">
        <v>4</v>
      </c>
      <c r="DV174" t="s">
        <v>5</v>
      </c>
      <c r="DW174" t="s">
        <v>5</v>
      </c>
      <c r="DX174" t="s">
        <v>4</v>
      </c>
      <c r="DY174" t="s">
        <v>4</v>
      </c>
      <c r="DZ174" t="s">
        <v>4</v>
      </c>
      <c r="EA174" t="s">
        <v>4</v>
      </c>
      <c r="EB174" t="s">
        <v>4</v>
      </c>
      <c r="EC174" t="s">
        <v>4</v>
      </c>
      <c r="ED174" t="s">
        <v>4</v>
      </c>
      <c r="EE174" t="s">
        <v>4</v>
      </c>
      <c r="EF174" t="s">
        <v>4</v>
      </c>
      <c r="EG174" t="s">
        <v>4</v>
      </c>
      <c r="EH174" t="s">
        <v>2</v>
      </c>
      <c r="EI174" t="s">
        <v>2</v>
      </c>
      <c r="EJ174" t="s">
        <v>2</v>
      </c>
      <c r="EK174" t="s">
        <v>2</v>
      </c>
      <c r="EL174" t="s">
        <v>2</v>
      </c>
      <c r="EM174" t="s">
        <v>2</v>
      </c>
      <c r="EN174" t="s">
        <v>2</v>
      </c>
      <c r="EO174" t="s">
        <v>2</v>
      </c>
      <c r="EP174" t="s">
        <v>2</v>
      </c>
      <c r="EQ174" t="s">
        <v>2</v>
      </c>
      <c r="ER174" t="s">
        <v>2</v>
      </c>
      <c r="ES174" t="s">
        <v>2</v>
      </c>
      <c r="ET174" t="s">
        <v>2</v>
      </c>
      <c r="EU174" t="s">
        <v>2</v>
      </c>
      <c r="EV174" t="s">
        <v>2</v>
      </c>
      <c r="EW174" t="s">
        <v>2</v>
      </c>
      <c r="EX174" t="s">
        <v>2</v>
      </c>
      <c r="EY174" t="s">
        <v>2</v>
      </c>
      <c r="EZ174" t="s">
        <v>4</v>
      </c>
      <c r="FA174" t="s">
        <v>5</v>
      </c>
      <c r="FB174" t="s">
        <v>4</v>
      </c>
      <c r="FC174" t="s">
        <v>4</v>
      </c>
      <c r="FD174" t="s">
        <v>4</v>
      </c>
      <c r="FE174" t="s">
        <v>2</v>
      </c>
      <c r="FF174" t="s">
        <v>2</v>
      </c>
      <c r="FG174" t="s">
        <v>2</v>
      </c>
      <c r="FH174" t="s">
        <v>2</v>
      </c>
      <c r="FI174" t="s">
        <v>2</v>
      </c>
      <c r="FJ174" t="s">
        <v>2</v>
      </c>
      <c r="FK174" t="s">
        <v>2</v>
      </c>
      <c r="FL174" t="s">
        <v>2</v>
      </c>
      <c r="FM174" t="s">
        <v>2</v>
      </c>
      <c r="FN174" t="s">
        <v>2</v>
      </c>
      <c r="FO174" t="s">
        <v>2</v>
      </c>
      <c r="FP174" t="s">
        <v>2</v>
      </c>
      <c r="FQ174" t="s">
        <v>2</v>
      </c>
      <c r="FR174" t="s">
        <v>2</v>
      </c>
      <c r="FS174" t="s">
        <v>2</v>
      </c>
      <c r="FT174" t="s">
        <v>2</v>
      </c>
      <c r="FU174" t="s">
        <v>2</v>
      </c>
      <c r="FV174" t="s">
        <v>2</v>
      </c>
      <c r="FW174" t="s">
        <v>2</v>
      </c>
      <c r="FX174" t="s">
        <v>2</v>
      </c>
      <c r="FY174" t="s">
        <v>2</v>
      </c>
      <c r="FZ174" t="s">
        <v>2</v>
      </c>
      <c r="GA174" t="s">
        <v>2</v>
      </c>
      <c r="GB174" t="s">
        <v>2</v>
      </c>
      <c r="GC174" t="s">
        <v>2</v>
      </c>
      <c r="GD174" t="s">
        <v>2</v>
      </c>
      <c r="GE174" t="s">
        <v>2</v>
      </c>
      <c r="GF174" t="s">
        <v>2</v>
      </c>
      <c r="GG174" t="s">
        <v>2</v>
      </c>
      <c r="GH174" t="s">
        <v>2</v>
      </c>
      <c r="GI174" t="s">
        <v>2</v>
      </c>
      <c r="GJ174" t="s">
        <v>2</v>
      </c>
      <c r="GK174" t="s">
        <v>2</v>
      </c>
      <c r="GL174" t="s">
        <v>2</v>
      </c>
      <c r="GM174" t="s">
        <v>2</v>
      </c>
      <c r="GN174" t="s">
        <v>796</v>
      </c>
      <c r="GO174" t="s">
        <v>796</v>
      </c>
      <c r="GP174" t="s">
        <v>796</v>
      </c>
      <c r="GQ174" t="s">
        <v>796</v>
      </c>
      <c r="GR174" t="s">
        <v>796</v>
      </c>
      <c r="GS174" t="s">
        <v>796</v>
      </c>
      <c r="GT174" t="s">
        <v>796</v>
      </c>
      <c r="GU174" t="s">
        <v>796</v>
      </c>
      <c r="GV174" t="s">
        <v>796</v>
      </c>
      <c r="GW174" t="s">
        <v>796</v>
      </c>
      <c r="GX174" t="s">
        <v>796</v>
      </c>
      <c r="GY174" t="s">
        <v>796</v>
      </c>
      <c r="GZ174" t="s">
        <v>796</v>
      </c>
      <c r="HA174" t="s">
        <v>796</v>
      </c>
      <c r="HB174" t="s">
        <v>796</v>
      </c>
      <c r="HC174" t="s">
        <v>796</v>
      </c>
      <c r="HD174" t="s">
        <v>796</v>
      </c>
      <c r="HE174" t="s">
        <v>796</v>
      </c>
      <c r="HF174" t="s">
        <v>796</v>
      </c>
      <c r="HG174" t="s">
        <v>796</v>
      </c>
      <c r="HH174" t="s">
        <v>796</v>
      </c>
      <c r="HI174" t="s">
        <v>796</v>
      </c>
      <c r="HJ174" t="s">
        <v>796</v>
      </c>
      <c r="HK174" t="s">
        <v>796</v>
      </c>
      <c r="HL174" t="s">
        <v>796</v>
      </c>
      <c r="HM174" t="s">
        <v>796</v>
      </c>
      <c r="HN174" t="s">
        <v>796</v>
      </c>
      <c r="HO174" t="s">
        <v>796</v>
      </c>
      <c r="HP174" t="s">
        <v>796</v>
      </c>
      <c r="HQ174" t="s">
        <v>796</v>
      </c>
      <c r="HR174" t="s">
        <v>796</v>
      </c>
      <c r="HS174" t="s">
        <v>796</v>
      </c>
      <c r="HT174" t="s">
        <v>796</v>
      </c>
      <c r="HU174" t="s">
        <v>796</v>
      </c>
      <c r="HV174" t="s">
        <v>796</v>
      </c>
      <c r="HW174" t="s">
        <v>796</v>
      </c>
      <c r="HX174" t="s">
        <v>796</v>
      </c>
      <c r="HY174" t="s">
        <v>796</v>
      </c>
      <c r="HZ174" t="s">
        <v>796</v>
      </c>
      <c r="IA174" t="s">
        <v>796</v>
      </c>
      <c r="IB174" t="s">
        <v>796</v>
      </c>
      <c r="IC174" t="s">
        <v>796</v>
      </c>
      <c r="ID174" t="s">
        <v>796</v>
      </c>
      <c r="IE174" t="s">
        <v>796</v>
      </c>
      <c r="IF174" t="s">
        <v>796</v>
      </c>
      <c r="IG174" t="s">
        <v>796</v>
      </c>
      <c r="IH174" t="s">
        <v>796</v>
      </c>
      <c r="II174" t="s">
        <v>796</v>
      </c>
      <c r="IJ174" t="s">
        <v>796</v>
      </c>
      <c r="IK174" t="s">
        <v>796</v>
      </c>
      <c r="IL174" t="s">
        <v>796</v>
      </c>
      <c r="IM174" t="s">
        <v>796</v>
      </c>
      <c r="IN174" t="s">
        <v>796</v>
      </c>
      <c r="IO174" t="s">
        <v>796</v>
      </c>
      <c r="IP174" t="s">
        <v>796</v>
      </c>
      <c r="IQ174" t="s">
        <v>796</v>
      </c>
      <c r="IR174" t="s">
        <v>796</v>
      </c>
      <c r="IS174" t="s">
        <v>796</v>
      </c>
      <c r="IT174" t="s">
        <v>796</v>
      </c>
      <c r="IU174" t="s">
        <v>796</v>
      </c>
      <c r="IV174" t="s">
        <v>796</v>
      </c>
      <c r="IW174" t="s">
        <v>796</v>
      </c>
      <c r="IX174" t="s">
        <v>796</v>
      </c>
      <c r="IY174" t="s">
        <v>796</v>
      </c>
      <c r="IZ174" t="s">
        <v>796</v>
      </c>
      <c r="JA174" t="s">
        <v>796</v>
      </c>
      <c r="JB174" t="s">
        <v>796</v>
      </c>
      <c r="JC174" t="s">
        <v>796</v>
      </c>
      <c r="JD174" t="s">
        <v>796</v>
      </c>
      <c r="JE174" t="s">
        <v>796</v>
      </c>
      <c r="JF174" t="s">
        <v>796</v>
      </c>
      <c r="JG174" t="s">
        <v>796</v>
      </c>
      <c r="JH174" t="s">
        <v>796</v>
      </c>
      <c r="JI174" t="s">
        <v>796</v>
      </c>
      <c r="JJ174" t="s">
        <v>796</v>
      </c>
      <c r="JK174" t="s">
        <v>796</v>
      </c>
      <c r="JL174" t="s">
        <v>796</v>
      </c>
      <c r="JM174" t="s">
        <v>796</v>
      </c>
      <c r="JN174" t="s">
        <v>796</v>
      </c>
      <c r="JO174" t="s">
        <v>796</v>
      </c>
      <c r="JP174" t="s">
        <v>796</v>
      </c>
      <c r="JQ174" t="s">
        <v>796</v>
      </c>
      <c r="JR174" t="s">
        <v>796</v>
      </c>
      <c r="JS174" t="s">
        <v>796</v>
      </c>
      <c r="JT174" t="s">
        <v>796</v>
      </c>
      <c r="JU174" t="s">
        <v>796</v>
      </c>
      <c r="JV174" t="s">
        <v>796</v>
      </c>
      <c r="JW174" t="s">
        <v>796</v>
      </c>
      <c r="JX174" t="s">
        <v>796</v>
      </c>
      <c r="JY174" t="s">
        <v>796</v>
      </c>
      <c r="JZ174" t="s">
        <v>796</v>
      </c>
      <c r="KA174" t="s">
        <v>796</v>
      </c>
      <c r="KB174" t="s">
        <v>796</v>
      </c>
      <c r="KC174" t="s">
        <v>796</v>
      </c>
      <c r="KD174" t="s">
        <v>796</v>
      </c>
      <c r="KE174" t="s">
        <v>796</v>
      </c>
      <c r="KF174" t="s">
        <v>796</v>
      </c>
    </row>
    <row r="175" spans="1:292" x14ac:dyDescent="0.2">
      <c r="A175" t="s">
        <v>93</v>
      </c>
      <c r="B175" t="s">
        <v>55</v>
      </c>
      <c r="C175" t="s">
        <v>4</v>
      </c>
      <c r="D175" t="s">
        <v>8</v>
      </c>
      <c r="E175" s="30">
        <v>39</v>
      </c>
      <c r="F175" t="s">
        <v>9</v>
      </c>
      <c r="G175" t="s">
        <v>10</v>
      </c>
      <c r="H175" t="s">
        <v>40</v>
      </c>
      <c r="I175" t="s">
        <v>80</v>
      </c>
      <c r="J175" t="s">
        <v>4</v>
      </c>
      <c r="K175" t="s">
        <v>4</v>
      </c>
      <c r="L175" t="s">
        <v>4</v>
      </c>
      <c r="M175" t="s">
        <v>5</v>
      </c>
      <c r="N175" t="s">
        <v>4</v>
      </c>
      <c r="O175" t="s">
        <v>4</v>
      </c>
      <c r="P175" t="s">
        <v>5</v>
      </c>
      <c r="Q175" t="s">
        <v>4</v>
      </c>
      <c r="R175" t="s">
        <v>5</v>
      </c>
      <c r="S175" t="s">
        <v>4</v>
      </c>
      <c r="T175" t="s">
        <v>3</v>
      </c>
      <c r="U175" t="s">
        <v>4</v>
      </c>
      <c r="V175" t="s">
        <v>5</v>
      </c>
      <c r="W175" t="s">
        <v>26</v>
      </c>
      <c r="X175" t="s">
        <v>54</v>
      </c>
      <c r="Y175" t="s">
        <v>5</v>
      </c>
      <c r="Z175" t="s">
        <v>6</v>
      </c>
      <c r="AA175" t="s">
        <v>4</v>
      </c>
      <c r="AB175" t="s">
        <v>4</v>
      </c>
      <c r="AC175" t="s">
        <v>4</v>
      </c>
      <c r="AD175" t="s">
        <v>4</v>
      </c>
      <c r="AE175" t="s">
        <v>4</v>
      </c>
      <c r="AF175" t="s">
        <v>4</v>
      </c>
      <c r="AG175" t="s">
        <v>4</v>
      </c>
      <c r="AH175" t="s">
        <v>5</v>
      </c>
      <c r="AI175" t="s">
        <v>4</v>
      </c>
      <c r="AJ175" t="s">
        <v>4</v>
      </c>
      <c r="AK175" t="s">
        <v>4</v>
      </c>
      <c r="AL175" t="s">
        <v>5</v>
      </c>
      <c r="AM175" t="s">
        <v>4</v>
      </c>
      <c r="AN175" t="s">
        <v>4</v>
      </c>
      <c r="AO175" t="s">
        <v>4</v>
      </c>
      <c r="AP175" t="s">
        <v>4</v>
      </c>
      <c r="AQ175" t="s">
        <v>4</v>
      </c>
      <c r="AR175" t="s">
        <v>4</v>
      </c>
      <c r="AS175" t="s">
        <v>94</v>
      </c>
      <c r="AT175" t="s">
        <v>62</v>
      </c>
      <c r="AU175" t="s">
        <v>74</v>
      </c>
      <c r="AV175" t="s">
        <v>2</v>
      </c>
      <c r="AW175" t="s">
        <v>2</v>
      </c>
      <c r="AX175" t="s">
        <v>2</v>
      </c>
      <c r="AY175" t="s">
        <v>2</v>
      </c>
      <c r="AZ175" t="s">
        <v>2</v>
      </c>
      <c r="BA175" t="s">
        <v>2</v>
      </c>
      <c r="BB175" t="s">
        <v>2</v>
      </c>
      <c r="BC175" t="s">
        <v>2</v>
      </c>
      <c r="BD175" t="s">
        <v>2</v>
      </c>
      <c r="BE175" t="s">
        <v>2</v>
      </c>
      <c r="BF175" t="s">
        <v>2</v>
      </c>
      <c r="BG175" t="s">
        <v>2</v>
      </c>
      <c r="BH175" t="s">
        <v>2</v>
      </c>
      <c r="BI175" t="s">
        <v>2</v>
      </c>
      <c r="BJ175" t="s">
        <v>2</v>
      </c>
      <c r="BK175" t="s">
        <v>4</v>
      </c>
      <c r="BL175" t="s">
        <v>5</v>
      </c>
      <c r="BM175" t="s">
        <v>4</v>
      </c>
      <c r="BN175" t="s">
        <v>4</v>
      </c>
      <c r="BO175" t="s">
        <v>4</v>
      </c>
      <c r="BP175" t="s">
        <v>2</v>
      </c>
      <c r="BQ175" t="s">
        <v>2</v>
      </c>
      <c r="BR175" t="s">
        <v>2</v>
      </c>
      <c r="BS175" t="s">
        <v>2</v>
      </c>
      <c r="BT175" t="s">
        <v>2</v>
      </c>
      <c r="BU175" t="s">
        <v>2</v>
      </c>
      <c r="BV175" t="s">
        <v>2</v>
      </c>
      <c r="BW175" t="s">
        <v>2</v>
      </c>
      <c r="BX175" t="s">
        <v>2</v>
      </c>
      <c r="BY175" t="s">
        <v>2</v>
      </c>
      <c r="BZ175" t="s">
        <v>2</v>
      </c>
      <c r="CA175" t="s">
        <v>2</v>
      </c>
      <c r="CB175" t="s">
        <v>2</v>
      </c>
      <c r="CC175" t="s">
        <v>2</v>
      </c>
      <c r="CD175" t="s">
        <v>2</v>
      </c>
      <c r="CE175" t="s">
        <v>2</v>
      </c>
      <c r="CF175" t="s">
        <v>2</v>
      </c>
      <c r="CG175" t="s">
        <v>2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55</v>
      </c>
      <c r="CV175" t="s">
        <v>4</v>
      </c>
      <c r="CW175" s="30">
        <v>40</v>
      </c>
      <c r="CX175" t="s">
        <v>9</v>
      </c>
      <c r="CY175" t="s">
        <v>4</v>
      </c>
      <c r="CZ175" t="s">
        <v>4</v>
      </c>
      <c r="DA175" t="s">
        <v>4</v>
      </c>
      <c r="DB175" t="s">
        <v>4</v>
      </c>
      <c r="DC175" t="s">
        <v>4</v>
      </c>
      <c r="DD175" t="s">
        <v>5</v>
      </c>
      <c r="DE175" t="s">
        <v>5</v>
      </c>
      <c r="DF175" t="s">
        <v>4</v>
      </c>
      <c r="DG175" t="s">
        <v>5</v>
      </c>
      <c r="DH175" t="s">
        <v>4</v>
      </c>
      <c r="DI175" t="s">
        <v>3</v>
      </c>
      <c r="DJ175" t="s">
        <v>4</v>
      </c>
      <c r="DK175" t="s">
        <v>5</v>
      </c>
      <c r="DL175" t="s">
        <v>17</v>
      </c>
      <c r="DM175" t="s">
        <v>2</v>
      </c>
      <c r="DN175" t="s">
        <v>5</v>
      </c>
      <c r="DO175" t="s">
        <v>523</v>
      </c>
      <c r="DP175" t="s">
        <v>4</v>
      </c>
      <c r="DQ175" t="s">
        <v>4</v>
      </c>
      <c r="DR175" t="s">
        <v>4</v>
      </c>
      <c r="DS175" t="s">
        <v>4</v>
      </c>
      <c r="DT175" t="s">
        <v>4</v>
      </c>
      <c r="DU175" t="s">
        <v>4</v>
      </c>
      <c r="DV175" t="s">
        <v>4</v>
      </c>
      <c r="DW175" t="s">
        <v>4</v>
      </c>
      <c r="DX175" t="s">
        <v>4</v>
      </c>
      <c r="DY175" t="s">
        <v>4</v>
      </c>
      <c r="DZ175" t="s">
        <v>4</v>
      </c>
      <c r="EA175" t="s">
        <v>4</v>
      </c>
      <c r="EB175" t="s">
        <v>4</v>
      </c>
      <c r="EC175" t="s">
        <v>4</v>
      </c>
      <c r="ED175" t="s">
        <v>4</v>
      </c>
      <c r="EE175" t="s">
        <v>5</v>
      </c>
      <c r="EF175" t="s">
        <v>4</v>
      </c>
      <c r="EG175" t="s">
        <v>4</v>
      </c>
      <c r="EH175" t="s">
        <v>2</v>
      </c>
      <c r="EI175" t="s">
        <v>2</v>
      </c>
      <c r="EJ175" t="s">
        <v>2</v>
      </c>
      <c r="EK175" t="s">
        <v>2</v>
      </c>
      <c r="EL175" t="s">
        <v>2</v>
      </c>
      <c r="EM175" t="s">
        <v>2</v>
      </c>
      <c r="EN175" t="s">
        <v>2</v>
      </c>
      <c r="EO175" t="s">
        <v>2</v>
      </c>
      <c r="EP175" t="s">
        <v>2</v>
      </c>
      <c r="EQ175" t="s">
        <v>2</v>
      </c>
      <c r="ER175" t="s">
        <v>2</v>
      </c>
      <c r="ES175" t="s">
        <v>2</v>
      </c>
      <c r="ET175" t="s">
        <v>2</v>
      </c>
      <c r="EU175" t="s">
        <v>2</v>
      </c>
      <c r="EV175" t="s">
        <v>2</v>
      </c>
      <c r="EW175" t="s">
        <v>2</v>
      </c>
      <c r="EX175" t="s">
        <v>2</v>
      </c>
      <c r="EY175" t="s">
        <v>2</v>
      </c>
      <c r="EZ175" t="s">
        <v>5</v>
      </c>
      <c r="FA175" t="s">
        <v>5</v>
      </c>
      <c r="FB175" t="s">
        <v>4</v>
      </c>
      <c r="FC175" t="s">
        <v>4</v>
      </c>
      <c r="FD175" t="s">
        <v>4</v>
      </c>
      <c r="FE175" t="s">
        <v>2</v>
      </c>
      <c r="FF175" t="s">
        <v>2</v>
      </c>
      <c r="FG175" t="s">
        <v>2</v>
      </c>
      <c r="FH175" t="s">
        <v>2</v>
      </c>
      <c r="FI175" t="s">
        <v>2</v>
      </c>
      <c r="FJ175" t="s">
        <v>2</v>
      </c>
      <c r="FK175" t="s">
        <v>2</v>
      </c>
      <c r="FL175" t="s">
        <v>2</v>
      </c>
      <c r="FM175" t="s">
        <v>2</v>
      </c>
      <c r="FN175" t="s">
        <v>2</v>
      </c>
      <c r="FO175" t="s">
        <v>2</v>
      </c>
      <c r="FP175" t="s">
        <v>2</v>
      </c>
      <c r="FQ175" t="s">
        <v>2</v>
      </c>
      <c r="FR175" t="s">
        <v>2</v>
      </c>
      <c r="FS175" t="s">
        <v>2</v>
      </c>
      <c r="FT175" t="s">
        <v>2</v>
      </c>
      <c r="FU175" t="s">
        <v>2</v>
      </c>
      <c r="FV175" t="s">
        <v>2</v>
      </c>
      <c r="FW175" t="s">
        <v>2</v>
      </c>
      <c r="FX175" t="s">
        <v>2</v>
      </c>
      <c r="FY175" t="s">
        <v>2</v>
      </c>
      <c r="FZ175" t="s">
        <v>2</v>
      </c>
      <c r="GA175" t="s">
        <v>2</v>
      </c>
      <c r="GB175" t="s">
        <v>2</v>
      </c>
      <c r="GC175" t="s">
        <v>2</v>
      </c>
      <c r="GD175" t="s">
        <v>2</v>
      </c>
      <c r="GE175" t="s">
        <v>2</v>
      </c>
      <c r="GF175" t="s">
        <v>2</v>
      </c>
      <c r="GG175" t="s">
        <v>2</v>
      </c>
      <c r="GH175" t="s">
        <v>2</v>
      </c>
      <c r="GI175" t="s">
        <v>2</v>
      </c>
      <c r="GJ175" t="s">
        <v>2</v>
      </c>
      <c r="GK175" t="s">
        <v>2</v>
      </c>
      <c r="GL175" t="s">
        <v>2</v>
      </c>
      <c r="GM175" t="s">
        <v>2</v>
      </c>
      <c r="GN175" t="s">
        <v>796</v>
      </c>
      <c r="GO175" t="s">
        <v>796</v>
      </c>
      <c r="GP175" t="s">
        <v>796</v>
      </c>
      <c r="GQ175" t="s">
        <v>796</v>
      </c>
      <c r="GR175" t="s">
        <v>796</v>
      </c>
      <c r="GS175" t="s">
        <v>796</v>
      </c>
      <c r="GT175" t="s">
        <v>796</v>
      </c>
      <c r="GU175" t="s">
        <v>796</v>
      </c>
      <c r="GV175" t="s">
        <v>796</v>
      </c>
      <c r="GW175" t="s">
        <v>796</v>
      </c>
      <c r="GX175" t="s">
        <v>796</v>
      </c>
      <c r="GY175" t="s">
        <v>796</v>
      </c>
      <c r="GZ175" t="s">
        <v>796</v>
      </c>
      <c r="HA175" t="s">
        <v>796</v>
      </c>
      <c r="HB175" t="s">
        <v>796</v>
      </c>
      <c r="HC175" t="s">
        <v>796</v>
      </c>
      <c r="HD175" t="s">
        <v>796</v>
      </c>
      <c r="HE175" t="s">
        <v>796</v>
      </c>
      <c r="HF175" t="s">
        <v>796</v>
      </c>
      <c r="HG175" t="s">
        <v>796</v>
      </c>
      <c r="HH175" t="s">
        <v>796</v>
      </c>
      <c r="HI175" t="s">
        <v>796</v>
      </c>
      <c r="HJ175" t="s">
        <v>796</v>
      </c>
      <c r="HK175" t="s">
        <v>796</v>
      </c>
      <c r="HL175" t="s">
        <v>796</v>
      </c>
      <c r="HM175" t="s">
        <v>796</v>
      </c>
      <c r="HN175" t="s">
        <v>796</v>
      </c>
      <c r="HO175" t="s">
        <v>796</v>
      </c>
      <c r="HP175" t="s">
        <v>796</v>
      </c>
      <c r="HQ175" t="s">
        <v>796</v>
      </c>
      <c r="HR175" t="s">
        <v>796</v>
      </c>
      <c r="HS175" t="s">
        <v>796</v>
      </c>
      <c r="HT175" t="s">
        <v>796</v>
      </c>
      <c r="HU175" t="s">
        <v>796</v>
      </c>
      <c r="HV175" t="s">
        <v>796</v>
      </c>
      <c r="HW175" t="s">
        <v>796</v>
      </c>
      <c r="HX175" t="s">
        <v>796</v>
      </c>
      <c r="HY175" t="s">
        <v>796</v>
      </c>
      <c r="HZ175" t="s">
        <v>796</v>
      </c>
      <c r="IA175" t="s">
        <v>796</v>
      </c>
      <c r="IB175" t="s">
        <v>796</v>
      </c>
      <c r="IC175" t="s">
        <v>796</v>
      </c>
      <c r="ID175" t="s">
        <v>796</v>
      </c>
      <c r="IE175" t="s">
        <v>796</v>
      </c>
      <c r="IF175" t="s">
        <v>796</v>
      </c>
      <c r="IG175" t="s">
        <v>796</v>
      </c>
      <c r="IH175" t="s">
        <v>796</v>
      </c>
      <c r="II175" t="s">
        <v>796</v>
      </c>
      <c r="IJ175" t="s">
        <v>796</v>
      </c>
      <c r="IK175" t="s">
        <v>796</v>
      </c>
      <c r="IL175" t="s">
        <v>796</v>
      </c>
      <c r="IM175" t="s">
        <v>796</v>
      </c>
      <c r="IN175" t="s">
        <v>796</v>
      </c>
      <c r="IO175" t="s">
        <v>796</v>
      </c>
      <c r="IP175" t="s">
        <v>796</v>
      </c>
      <c r="IQ175" t="s">
        <v>796</v>
      </c>
      <c r="IR175" t="s">
        <v>796</v>
      </c>
      <c r="IS175" t="s">
        <v>796</v>
      </c>
      <c r="IT175" t="s">
        <v>796</v>
      </c>
      <c r="IU175" t="s">
        <v>796</v>
      </c>
      <c r="IV175" t="s">
        <v>796</v>
      </c>
      <c r="IW175" t="s">
        <v>796</v>
      </c>
      <c r="IX175" t="s">
        <v>796</v>
      </c>
      <c r="IY175" t="s">
        <v>796</v>
      </c>
      <c r="IZ175" t="s">
        <v>796</v>
      </c>
      <c r="JA175" t="s">
        <v>796</v>
      </c>
      <c r="JB175" t="s">
        <v>796</v>
      </c>
      <c r="JC175" t="s">
        <v>796</v>
      </c>
      <c r="JD175" t="s">
        <v>796</v>
      </c>
      <c r="JE175" t="s">
        <v>796</v>
      </c>
      <c r="JF175" t="s">
        <v>796</v>
      </c>
      <c r="JG175" t="s">
        <v>796</v>
      </c>
      <c r="JH175" t="s">
        <v>796</v>
      </c>
      <c r="JI175" t="s">
        <v>796</v>
      </c>
      <c r="JJ175" t="s">
        <v>796</v>
      </c>
      <c r="JK175" t="s">
        <v>796</v>
      </c>
      <c r="JL175" t="s">
        <v>796</v>
      </c>
      <c r="JM175" t="s">
        <v>796</v>
      </c>
      <c r="JN175" t="s">
        <v>796</v>
      </c>
      <c r="JO175" t="s">
        <v>796</v>
      </c>
      <c r="JP175" t="s">
        <v>796</v>
      </c>
      <c r="JQ175" t="s">
        <v>796</v>
      </c>
      <c r="JR175" t="s">
        <v>796</v>
      </c>
      <c r="JS175" t="s">
        <v>796</v>
      </c>
      <c r="JT175" t="s">
        <v>796</v>
      </c>
      <c r="JU175" t="s">
        <v>796</v>
      </c>
      <c r="JV175" t="s">
        <v>796</v>
      </c>
      <c r="JW175" t="s">
        <v>796</v>
      </c>
      <c r="JX175" t="s">
        <v>796</v>
      </c>
      <c r="JY175" t="s">
        <v>796</v>
      </c>
      <c r="JZ175" t="s">
        <v>796</v>
      </c>
      <c r="KA175" t="s">
        <v>796</v>
      </c>
      <c r="KB175" t="s">
        <v>796</v>
      </c>
      <c r="KC175" t="s">
        <v>796</v>
      </c>
      <c r="KD175" t="s">
        <v>796</v>
      </c>
      <c r="KE175" t="s">
        <v>796</v>
      </c>
      <c r="KF175" t="s">
        <v>796</v>
      </c>
    </row>
    <row r="176" spans="1:292" x14ac:dyDescent="0.2">
      <c r="A176" t="s">
        <v>92</v>
      </c>
      <c r="B176" t="s">
        <v>55</v>
      </c>
      <c r="C176" t="s">
        <v>4</v>
      </c>
      <c r="D176" t="s">
        <v>8</v>
      </c>
      <c r="E176" s="30">
        <v>29</v>
      </c>
      <c r="F176" t="s">
        <v>9</v>
      </c>
      <c r="G176" t="s">
        <v>10</v>
      </c>
      <c r="H176" t="s">
        <v>56</v>
      </c>
      <c r="I176" t="s">
        <v>57</v>
      </c>
      <c r="J176" t="s">
        <v>4</v>
      </c>
      <c r="K176" t="s">
        <v>4</v>
      </c>
      <c r="L176" t="s">
        <v>4</v>
      </c>
      <c r="M176" t="s">
        <v>5</v>
      </c>
      <c r="N176" t="s">
        <v>4</v>
      </c>
      <c r="O176" t="s">
        <v>4</v>
      </c>
      <c r="P176" t="s">
        <v>5</v>
      </c>
      <c r="Q176" t="s">
        <v>4</v>
      </c>
      <c r="R176" t="s">
        <v>5</v>
      </c>
      <c r="S176" t="s">
        <v>4</v>
      </c>
      <c r="T176" t="s">
        <v>3</v>
      </c>
      <c r="U176" t="s">
        <v>4</v>
      </c>
      <c r="V176" t="s">
        <v>5</v>
      </c>
      <c r="W176" t="s">
        <v>26</v>
      </c>
      <c r="X176" t="s">
        <v>54</v>
      </c>
      <c r="Y176" t="s">
        <v>5</v>
      </c>
      <c r="Z176" t="s">
        <v>18</v>
      </c>
      <c r="AA176" t="s">
        <v>4</v>
      </c>
      <c r="AB176" t="s">
        <v>4</v>
      </c>
      <c r="AC176" t="s">
        <v>5</v>
      </c>
      <c r="AD176" t="s">
        <v>5</v>
      </c>
      <c r="AE176" t="s">
        <v>4</v>
      </c>
      <c r="AF176" t="s">
        <v>4</v>
      </c>
      <c r="AG176" t="s">
        <v>4</v>
      </c>
      <c r="AH176" t="s">
        <v>5</v>
      </c>
      <c r="AI176" t="s">
        <v>4</v>
      </c>
      <c r="AJ176" t="s">
        <v>4</v>
      </c>
      <c r="AK176" t="s">
        <v>4</v>
      </c>
      <c r="AL176" t="s">
        <v>4</v>
      </c>
      <c r="AM176" t="s">
        <v>4</v>
      </c>
      <c r="AN176" t="s">
        <v>4</v>
      </c>
      <c r="AO176" t="s">
        <v>4</v>
      </c>
      <c r="AP176" t="s">
        <v>4</v>
      </c>
      <c r="AQ176" t="s">
        <v>4</v>
      </c>
      <c r="AR176" t="s">
        <v>4</v>
      </c>
      <c r="AS176" t="s">
        <v>58</v>
      </c>
      <c r="AT176" t="s">
        <v>13</v>
      </c>
      <c r="AU176" t="s">
        <v>14</v>
      </c>
      <c r="AV176" t="s">
        <v>2</v>
      </c>
      <c r="AW176" t="s">
        <v>2</v>
      </c>
      <c r="AX176" t="s">
        <v>2</v>
      </c>
      <c r="AY176" t="s">
        <v>2</v>
      </c>
      <c r="AZ176" t="s">
        <v>2</v>
      </c>
      <c r="BA176" t="s">
        <v>2</v>
      </c>
      <c r="BB176" t="s">
        <v>2</v>
      </c>
      <c r="BC176" t="s">
        <v>2</v>
      </c>
      <c r="BD176" t="s">
        <v>2</v>
      </c>
      <c r="BE176" t="s">
        <v>2</v>
      </c>
      <c r="BF176" t="s">
        <v>2</v>
      </c>
      <c r="BG176" t="s">
        <v>2</v>
      </c>
      <c r="BH176" t="s">
        <v>2</v>
      </c>
      <c r="BI176" t="s">
        <v>2</v>
      </c>
      <c r="BJ176" t="s">
        <v>2</v>
      </c>
      <c r="BK176" t="s">
        <v>4</v>
      </c>
      <c r="BL176" t="s">
        <v>5</v>
      </c>
      <c r="BM176" t="s">
        <v>4</v>
      </c>
      <c r="BN176" t="s">
        <v>4</v>
      </c>
      <c r="BO176" t="s">
        <v>4</v>
      </c>
      <c r="BP176" t="s">
        <v>2</v>
      </c>
      <c r="BQ176" t="s">
        <v>2</v>
      </c>
      <c r="BR176" t="s">
        <v>2</v>
      </c>
      <c r="BS176" t="s">
        <v>2</v>
      </c>
      <c r="BT176" t="s">
        <v>2</v>
      </c>
      <c r="BU176" t="s">
        <v>2</v>
      </c>
      <c r="BV176" t="s">
        <v>2</v>
      </c>
      <c r="BW176" t="s">
        <v>2</v>
      </c>
      <c r="BX176" t="s">
        <v>2</v>
      </c>
      <c r="BY176" t="s">
        <v>2</v>
      </c>
      <c r="BZ176" t="s">
        <v>2</v>
      </c>
      <c r="CA176" t="s">
        <v>2</v>
      </c>
      <c r="CB176" t="s">
        <v>2</v>
      </c>
      <c r="CC176" t="s">
        <v>2</v>
      </c>
      <c r="CD176" t="s">
        <v>2</v>
      </c>
      <c r="CE176" t="s">
        <v>2</v>
      </c>
      <c r="CF176" t="s">
        <v>2</v>
      </c>
      <c r="CG176" t="s">
        <v>2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796</v>
      </c>
      <c r="CV176" t="s">
        <v>796</v>
      </c>
      <c r="CW176" t="s">
        <v>796</v>
      </c>
      <c r="CX176" t="s">
        <v>796</v>
      </c>
      <c r="CY176" t="s">
        <v>796</v>
      </c>
      <c r="CZ176" t="s">
        <v>796</v>
      </c>
      <c r="DA176" t="s">
        <v>796</v>
      </c>
      <c r="DB176" t="s">
        <v>796</v>
      </c>
      <c r="DC176" t="s">
        <v>796</v>
      </c>
      <c r="DD176" t="s">
        <v>796</v>
      </c>
      <c r="DE176" t="s">
        <v>796</v>
      </c>
      <c r="DF176" t="s">
        <v>796</v>
      </c>
      <c r="DG176" t="s">
        <v>796</v>
      </c>
      <c r="DH176" t="s">
        <v>796</v>
      </c>
      <c r="DI176" t="s">
        <v>796</v>
      </c>
      <c r="DJ176" t="s">
        <v>796</v>
      </c>
      <c r="DK176" t="s">
        <v>796</v>
      </c>
      <c r="DL176" t="s">
        <v>796</v>
      </c>
      <c r="DM176" t="s">
        <v>796</v>
      </c>
      <c r="DN176" t="s">
        <v>796</v>
      </c>
      <c r="DO176" t="s">
        <v>796</v>
      </c>
      <c r="DP176" t="s">
        <v>796</v>
      </c>
      <c r="DQ176" t="s">
        <v>796</v>
      </c>
      <c r="DR176" t="s">
        <v>796</v>
      </c>
      <c r="DS176" t="s">
        <v>796</v>
      </c>
      <c r="DT176" t="s">
        <v>796</v>
      </c>
      <c r="DU176" t="s">
        <v>796</v>
      </c>
      <c r="DV176" t="s">
        <v>796</v>
      </c>
      <c r="DW176" t="s">
        <v>796</v>
      </c>
      <c r="DX176" t="s">
        <v>796</v>
      </c>
      <c r="DY176" t="s">
        <v>796</v>
      </c>
      <c r="DZ176" t="s">
        <v>796</v>
      </c>
      <c r="EA176" t="s">
        <v>796</v>
      </c>
      <c r="EB176" t="s">
        <v>796</v>
      </c>
      <c r="EC176" t="s">
        <v>796</v>
      </c>
      <c r="ED176" t="s">
        <v>796</v>
      </c>
      <c r="EE176" t="s">
        <v>796</v>
      </c>
      <c r="EF176" t="s">
        <v>796</v>
      </c>
      <c r="EG176" t="s">
        <v>796</v>
      </c>
      <c r="EH176" t="s">
        <v>796</v>
      </c>
      <c r="EI176" t="s">
        <v>796</v>
      </c>
      <c r="EJ176" t="s">
        <v>796</v>
      </c>
      <c r="EK176" t="s">
        <v>796</v>
      </c>
      <c r="EL176" t="s">
        <v>796</v>
      </c>
      <c r="EM176" t="s">
        <v>796</v>
      </c>
      <c r="EN176" t="s">
        <v>796</v>
      </c>
      <c r="EO176" t="s">
        <v>796</v>
      </c>
      <c r="EP176" t="s">
        <v>796</v>
      </c>
      <c r="EQ176" t="s">
        <v>796</v>
      </c>
      <c r="ER176" t="s">
        <v>796</v>
      </c>
      <c r="ES176" t="s">
        <v>796</v>
      </c>
      <c r="ET176" t="s">
        <v>796</v>
      </c>
      <c r="EU176" t="s">
        <v>796</v>
      </c>
      <c r="EV176" t="s">
        <v>796</v>
      </c>
      <c r="EW176" t="s">
        <v>796</v>
      </c>
      <c r="EX176" t="s">
        <v>796</v>
      </c>
      <c r="EY176" t="s">
        <v>796</v>
      </c>
      <c r="EZ176" t="s">
        <v>796</v>
      </c>
      <c r="FA176" t="s">
        <v>796</v>
      </c>
      <c r="FB176" t="s">
        <v>796</v>
      </c>
      <c r="FC176" t="s">
        <v>796</v>
      </c>
      <c r="FD176" t="s">
        <v>796</v>
      </c>
      <c r="FE176" t="s">
        <v>796</v>
      </c>
      <c r="FF176" t="s">
        <v>796</v>
      </c>
      <c r="FG176" t="s">
        <v>796</v>
      </c>
      <c r="FH176" t="s">
        <v>796</v>
      </c>
      <c r="FI176" t="s">
        <v>796</v>
      </c>
      <c r="FJ176" t="s">
        <v>796</v>
      </c>
      <c r="FK176" t="s">
        <v>796</v>
      </c>
      <c r="FL176" t="s">
        <v>796</v>
      </c>
      <c r="FM176" t="s">
        <v>796</v>
      </c>
      <c r="FN176" t="s">
        <v>796</v>
      </c>
      <c r="FO176" t="s">
        <v>796</v>
      </c>
      <c r="FP176" t="s">
        <v>796</v>
      </c>
      <c r="FQ176" t="s">
        <v>796</v>
      </c>
      <c r="FR176" t="s">
        <v>796</v>
      </c>
      <c r="FS176" t="s">
        <v>796</v>
      </c>
      <c r="FT176" t="s">
        <v>796</v>
      </c>
      <c r="FU176" t="s">
        <v>796</v>
      </c>
      <c r="FV176" t="s">
        <v>796</v>
      </c>
      <c r="FW176" t="s">
        <v>796</v>
      </c>
      <c r="FX176" t="s">
        <v>796</v>
      </c>
      <c r="FY176" t="s">
        <v>796</v>
      </c>
      <c r="FZ176" t="s">
        <v>796</v>
      </c>
      <c r="GA176" t="s">
        <v>796</v>
      </c>
      <c r="GB176" t="s">
        <v>796</v>
      </c>
      <c r="GC176" t="s">
        <v>796</v>
      </c>
      <c r="GD176" t="s">
        <v>796</v>
      </c>
      <c r="GE176" t="s">
        <v>796</v>
      </c>
      <c r="GF176" t="s">
        <v>796</v>
      </c>
      <c r="GG176" t="s">
        <v>796</v>
      </c>
      <c r="GH176" t="s">
        <v>796</v>
      </c>
      <c r="GI176" t="s">
        <v>796</v>
      </c>
      <c r="GJ176" t="s">
        <v>796</v>
      </c>
      <c r="GK176" t="s">
        <v>796</v>
      </c>
      <c r="GL176" t="s">
        <v>796</v>
      </c>
      <c r="GM176" t="s">
        <v>796</v>
      </c>
      <c r="GN176" t="s">
        <v>796</v>
      </c>
      <c r="GO176" t="s">
        <v>796</v>
      </c>
      <c r="GP176" t="s">
        <v>796</v>
      </c>
      <c r="GQ176" t="s">
        <v>796</v>
      </c>
      <c r="GR176" t="s">
        <v>796</v>
      </c>
      <c r="GS176" t="s">
        <v>796</v>
      </c>
      <c r="GT176" t="s">
        <v>796</v>
      </c>
      <c r="GU176" t="s">
        <v>796</v>
      </c>
      <c r="GV176" t="s">
        <v>796</v>
      </c>
      <c r="GW176" t="s">
        <v>796</v>
      </c>
      <c r="GX176" t="s">
        <v>796</v>
      </c>
      <c r="GY176" t="s">
        <v>796</v>
      </c>
      <c r="GZ176" t="s">
        <v>796</v>
      </c>
      <c r="HA176" t="s">
        <v>796</v>
      </c>
      <c r="HB176" t="s">
        <v>796</v>
      </c>
      <c r="HC176" t="s">
        <v>796</v>
      </c>
      <c r="HD176" t="s">
        <v>796</v>
      </c>
      <c r="HE176" t="s">
        <v>796</v>
      </c>
      <c r="HF176" t="s">
        <v>796</v>
      </c>
      <c r="HG176" t="s">
        <v>796</v>
      </c>
      <c r="HH176" t="s">
        <v>796</v>
      </c>
      <c r="HI176" t="s">
        <v>796</v>
      </c>
      <c r="HJ176" t="s">
        <v>796</v>
      </c>
      <c r="HK176" t="s">
        <v>796</v>
      </c>
      <c r="HL176" t="s">
        <v>796</v>
      </c>
      <c r="HM176" t="s">
        <v>796</v>
      </c>
      <c r="HN176" t="s">
        <v>796</v>
      </c>
      <c r="HO176" t="s">
        <v>796</v>
      </c>
      <c r="HP176" t="s">
        <v>796</v>
      </c>
      <c r="HQ176" t="s">
        <v>796</v>
      </c>
      <c r="HR176" t="s">
        <v>796</v>
      </c>
      <c r="HS176" t="s">
        <v>796</v>
      </c>
      <c r="HT176" t="s">
        <v>796</v>
      </c>
      <c r="HU176" t="s">
        <v>796</v>
      </c>
      <c r="HV176" t="s">
        <v>796</v>
      </c>
      <c r="HW176" t="s">
        <v>796</v>
      </c>
      <c r="HX176" t="s">
        <v>796</v>
      </c>
      <c r="HY176" t="s">
        <v>796</v>
      </c>
      <c r="HZ176" t="s">
        <v>796</v>
      </c>
      <c r="IA176" t="s">
        <v>796</v>
      </c>
      <c r="IB176" t="s">
        <v>796</v>
      </c>
      <c r="IC176" t="s">
        <v>796</v>
      </c>
      <c r="ID176" t="s">
        <v>796</v>
      </c>
      <c r="IE176" t="s">
        <v>796</v>
      </c>
      <c r="IF176" t="s">
        <v>796</v>
      </c>
      <c r="IG176" t="s">
        <v>796</v>
      </c>
      <c r="IH176" t="s">
        <v>796</v>
      </c>
      <c r="II176" t="s">
        <v>796</v>
      </c>
      <c r="IJ176" t="s">
        <v>796</v>
      </c>
      <c r="IK176" t="s">
        <v>796</v>
      </c>
      <c r="IL176" t="s">
        <v>796</v>
      </c>
      <c r="IM176" t="s">
        <v>796</v>
      </c>
      <c r="IN176" t="s">
        <v>796</v>
      </c>
      <c r="IO176" t="s">
        <v>796</v>
      </c>
      <c r="IP176" t="s">
        <v>796</v>
      </c>
      <c r="IQ176" t="s">
        <v>796</v>
      </c>
      <c r="IR176" t="s">
        <v>796</v>
      </c>
      <c r="IS176" t="s">
        <v>796</v>
      </c>
      <c r="IT176" t="s">
        <v>796</v>
      </c>
      <c r="IU176" t="s">
        <v>796</v>
      </c>
      <c r="IV176" t="s">
        <v>796</v>
      </c>
      <c r="IW176" t="s">
        <v>796</v>
      </c>
      <c r="IX176" t="s">
        <v>796</v>
      </c>
      <c r="IY176" t="s">
        <v>796</v>
      </c>
      <c r="IZ176" t="s">
        <v>796</v>
      </c>
      <c r="JA176" t="s">
        <v>796</v>
      </c>
      <c r="JB176" t="s">
        <v>796</v>
      </c>
      <c r="JC176" t="s">
        <v>796</v>
      </c>
      <c r="JD176" t="s">
        <v>796</v>
      </c>
      <c r="JE176" t="s">
        <v>796</v>
      </c>
      <c r="JF176" t="s">
        <v>796</v>
      </c>
      <c r="JG176" t="s">
        <v>796</v>
      </c>
      <c r="JH176" t="s">
        <v>796</v>
      </c>
      <c r="JI176" t="s">
        <v>796</v>
      </c>
      <c r="JJ176" t="s">
        <v>796</v>
      </c>
      <c r="JK176" t="s">
        <v>796</v>
      </c>
      <c r="JL176" t="s">
        <v>796</v>
      </c>
      <c r="JM176" t="s">
        <v>796</v>
      </c>
      <c r="JN176" t="s">
        <v>796</v>
      </c>
      <c r="JO176" t="s">
        <v>796</v>
      </c>
      <c r="JP176" t="s">
        <v>796</v>
      </c>
      <c r="JQ176" t="s">
        <v>796</v>
      </c>
      <c r="JR176" t="s">
        <v>796</v>
      </c>
      <c r="JS176" t="s">
        <v>796</v>
      </c>
      <c r="JT176" t="s">
        <v>796</v>
      </c>
      <c r="JU176" t="s">
        <v>796</v>
      </c>
      <c r="JV176" t="s">
        <v>796</v>
      </c>
      <c r="JW176" t="s">
        <v>796</v>
      </c>
      <c r="JX176" t="s">
        <v>796</v>
      </c>
      <c r="JY176" t="s">
        <v>796</v>
      </c>
      <c r="JZ176" t="s">
        <v>796</v>
      </c>
      <c r="KA176" t="s">
        <v>796</v>
      </c>
      <c r="KB176" t="s">
        <v>796</v>
      </c>
      <c r="KC176" t="s">
        <v>796</v>
      </c>
      <c r="KD176" t="s">
        <v>796</v>
      </c>
      <c r="KE176" t="s">
        <v>796</v>
      </c>
      <c r="KF176" t="s">
        <v>796</v>
      </c>
    </row>
    <row r="177" spans="1:292" x14ac:dyDescent="0.2">
      <c r="A177" t="s">
        <v>102</v>
      </c>
      <c r="B177" t="s">
        <v>55</v>
      </c>
      <c r="C177" t="s">
        <v>4</v>
      </c>
      <c r="D177" t="s">
        <v>8</v>
      </c>
      <c r="E177" s="30">
        <v>30</v>
      </c>
      <c r="F177" t="s">
        <v>9</v>
      </c>
      <c r="G177" t="s">
        <v>10</v>
      </c>
      <c r="H177" t="s">
        <v>56</v>
      </c>
      <c r="I177" t="s">
        <v>57</v>
      </c>
      <c r="J177" t="s">
        <v>4</v>
      </c>
      <c r="K177" t="s">
        <v>4</v>
      </c>
      <c r="L177" t="s">
        <v>4</v>
      </c>
      <c r="M177" t="s">
        <v>5</v>
      </c>
      <c r="N177" t="s">
        <v>4</v>
      </c>
      <c r="O177" t="s">
        <v>4</v>
      </c>
      <c r="P177" t="s">
        <v>4</v>
      </c>
      <c r="Q177" t="s">
        <v>4</v>
      </c>
      <c r="R177" t="s">
        <v>5</v>
      </c>
      <c r="S177" t="s">
        <v>4</v>
      </c>
      <c r="T177" t="s">
        <v>3</v>
      </c>
      <c r="U177" t="s">
        <v>4</v>
      </c>
      <c r="V177" t="s">
        <v>4</v>
      </c>
      <c r="W177" t="s">
        <v>17</v>
      </c>
      <c r="X177" t="s">
        <v>2</v>
      </c>
      <c r="Y177" t="s">
        <v>5</v>
      </c>
      <c r="Z177" t="s">
        <v>6</v>
      </c>
      <c r="AA177" t="s">
        <v>4</v>
      </c>
      <c r="AB177" t="s">
        <v>4</v>
      </c>
      <c r="AC177" t="s">
        <v>5</v>
      </c>
      <c r="AD177" t="s">
        <v>5</v>
      </c>
      <c r="AE177" t="s">
        <v>4</v>
      </c>
      <c r="AF177" t="s">
        <v>4</v>
      </c>
      <c r="AG177" t="s">
        <v>4</v>
      </c>
      <c r="AH177" t="s">
        <v>5</v>
      </c>
      <c r="AI177" t="s">
        <v>4</v>
      </c>
      <c r="AJ177" t="s">
        <v>4</v>
      </c>
      <c r="AK177" t="s">
        <v>4</v>
      </c>
      <c r="AL177" t="s">
        <v>5</v>
      </c>
      <c r="AM177" t="s">
        <v>4</v>
      </c>
      <c r="AN177" t="s">
        <v>4</v>
      </c>
      <c r="AO177" t="s">
        <v>4</v>
      </c>
      <c r="AP177" t="s">
        <v>4</v>
      </c>
      <c r="AQ177" t="s">
        <v>4</v>
      </c>
      <c r="AR177" t="s">
        <v>4</v>
      </c>
      <c r="AS177" t="s">
        <v>58</v>
      </c>
      <c r="AT177" t="s">
        <v>62</v>
      </c>
      <c r="AU177" t="s">
        <v>14</v>
      </c>
      <c r="AV177" t="s">
        <v>2</v>
      </c>
      <c r="AW177" t="s">
        <v>2</v>
      </c>
      <c r="AX177" t="s">
        <v>2</v>
      </c>
      <c r="AY177" t="s">
        <v>2</v>
      </c>
      <c r="AZ177" t="s">
        <v>2</v>
      </c>
      <c r="BA177" t="s">
        <v>2</v>
      </c>
      <c r="BB177" t="s">
        <v>2</v>
      </c>
      <c r="BC177" t="s">
        <v>2</v>
      </c>
      <c r="BD177" t="s">
        <v>2</v>
      </c>
      <c r="BE177" t="s">
        <v>2</v>
      </c>
      <c r="BF177" t="s">
        <v>2</v>
      </c>
      <c r="BG177" t="s">
        <v>2</v>
      </c>
      <c r="BH177" t="s">
        <v>2</v>
      </c>
      <c r="BI177" t="s">
        <v>2</v>
      </c>
      <c r="BJ177" t="s">
        <v>2</v>
      </c>
      <c r="BK177" t="s">
        <v>2</v>
      </c>
      <c r="BL177" t="s">
        <v>2</v>
      </c>
      <c r="BM177" t="s">
        <v>2</v>
      </c>
      <c r="BN177" t="s">
        <v>2</v>
      </c>
      <c r="BO177" t="s">
        <v>2</v>
      </c>
      <c r="BP177" t="s">
        <v>2</v>
      </c>
      <c r="BQ177" t="s">
        <v>2</v>
      </c>
      <c r="BR177" t="s">
        <v>2</v>
      </c>
      <c r="BS177" t="s">
        <v>2</v>
      </c>
      <c r="BT177" t="s">
        <v>2</v>
      </c>
      <c r="BU177" t="s">
        <v>2</v>
      </c>
      <c r="BV177" t="s">
        <v>2</v>
      </c>
      <c r="BW177" t="s">
        <v>2</v>
      </c>
      <c r="BX177" t="s">
        <v>2</v>
      </c>
      <c r="BY177" t="s">
        <v>2</v>
      </c>
      <c r="BZ177" t="s">
        <v>2</v>
      </c>
      <c r="CA177" t="s">
        <v>2</v>
      </c>
      <c r="CB177" t="s">
        <v>2</v>
      </c>
      <c r="CC177" t="s">
        <v>2</v>
      </c>
      <c r="CD177" t="s">
        <v>2</v>
      </c>
      <c r="CE177" t="s">
        <v>2</v>
      </c>
      <c r="CF177" t="s">
        <v>2</v>
      </c>
      <c r="CG177" t="s">
        <v>2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796</v>
      </c>
      <c r="CV177" t="s">
        <v>796</v>
      </c>
      <c r="CW177" t="s">
        <v>796</v>
      </c>
      <c r="CX177" t="s">
        <v>796</v>
      </c>
      <c r="CY177" t="s">
        <v>796</v>
      </c>
      <c r="CZ177" t="s">
        <v>796</v>
      </c>
      <c r="DA177" t="s">
        <v>796</v>
      </c>
      <c r="DB177" t="s">
        <v>796</v>
      </c>
      <c r="DC177" t="s">
        <v>796</v>
      </c>
      <c r="DD177" t="s">
        <v>796</v>
      </c>
      <c r="DE177" t="s">
        <v>796</v>
      </c>
      <c r="DF177" t="s">
        <v>796</v>
      </c>
      <c r="DG177" t="s">
        <v>796</v>
      </c>
      <c r="DH177" t="s">
        <v>796</v>
      </c>
      <c r="DI177" t="s">
        <v>796</v>
      </c>
      <c r="DJ177" t="s">
        <v>796</v>
      </c>
      <c r="DK177" t="s">
        <v>796</v>
      </c>
      <c r="DL177" t="s">
        <v>796</v>
      </c>
      <c r="DM177" t="s">
        <v>796</v>
      </c>
      <c r="DN177" t="s">
        <v>796</v>
      </c>
      <c r="DO177" t="s">
        <v>796</v>
      </c>
      <c r="DP177" t="s">
        <v>796</v>
      </c>
      <c r="DQ177" t="s">
        <v>796</v>
      </c>
      <c r="DR177" t="s">
        <v>796</v>
      </c>
      <c r="DS177" t="s">
        <v>796</v>
      </c>
      <c r="DT177" t="s">
        <v>796</v>
      </c>
      <c r="DU177" t="s">
        <v>796</v>
      </c>
      <c r="DV177" t="s">
        <v>796</v>
      </c>
      <c r="DW177" t="s">
        <v>796</v>
      </c>
      <c r="DX177" t="s">
        <v>796</v>
      </c>
      <c r="DY177" t="s">
        <v>796</v>
      </c>
      <c r="DZ177" t="s">
        <v>796</v>
      </c>
      <c r="EA177" t="s">
        <v>796</v>
      </c>
      <c r="EB177" t="s">
        <v>796</v>
      </c>
      <c r="EC177" t="s">
        <v>796</v>
      </c>
      <c r="ED177" t="s">
        <v>796</v>
      </c>
      <c r="EE177" t="s">
        <v>796</v>
      </c>
      <c r="EF177" t="s">
        <v>796</v>
      </c>
      <c r="EG177" t="s">
        <v>796</v>
      </c>
      <c r="EH177" t="s">
        <v>796</v>
      </c>
      <c r="EI177" t="s">
        <v>796</v>
      </c>
      <c r="EJ177" t="s">
        <v>796</v>
      </c>
      <c r="EK177" t="s">
        <v>796</v>
      </c>
      <c r="EL177" t="s">
        <v>796</v>
      </c>
      <c r="EM177" t="s">
        <v>796</v>
      </c>
      <c r="EN177" t="s">
        <v>796</v>
      </c>
      <c r="EO177" t="s">
        <v>796</v>
      </c>
      <c r="EP177" t="s">
        <v>796</v>
      </c>
      <c r="EQ177" t="s">
        <v>796</v>
      </c>
      <c r="ER177" t="s">
        <v>796</v>
      </c>
      <c r="ES177" t="s">
        <v>796</v>
      </c>
      <c r="ET177" t="s">
        <v>796</v>
      </c>
      <c r="EU177" t="s">
        <v>796</v>
      </c>
      <c r="EV177" t="s">
        <v>796</v>
      </c>
      <c r="EW177" t="s">
        <v>796</v>
      </c>
      <c r="EX177" t="s">
        <v>796</v>
      </c>
      <c r="EY177" t="s">
        <v>796</v>
      </c>
      <c r="EZ177" t="s">
        <v>796</v>
      </c>
      <c r="FA177" t="s">
        <v>796</v>
      </c>
      <c r="FB177" t="s">
        <v>796</v>
      </c>
      <c r="FC177" t="s">
        <v>796</v>
      </c>
      <c r="FD177" t="s">
        <v>796</v>
      </c>
      <c r="FE177" t="s">
        <v>796</v>
      </c>
      <c r="FF177" t="s">
        <v>796</v>
      </c>
      <c r="FG177" t="s">
        <v>796</v>
      </c>
      <c r="FH177" t="s">
        <v>796</v>
      </c>
      <c r="FI177" t="s">
        <v>796</v>
      </c>
      <c r="FJ177" t="s">
        <v>796</v>
      </c>
      <c r="FK177" t="s">
        <v>796</v>
      </c>
      <c r="FL177" t="s">
        <v>796</v>
      </c>
      <c r="FM177" t="s">
        <v>796</v>
      </c>
      <c r="FN177" t="s">
        <v>796</v>
      </c>
      <c r="FO177" t="s">
        <v>796</v>
      </c>
      <c r="FP177" t="s">
        <v>796</v>
      </c>
      <c r="FQ177" t="s">
        <v>796</v>
      </c>
      <c r="FR177" t="s">
        <v>796</v>
      </c>
      <c r="FS177" t="s">
        <v>796</v>
      </c>
      <c r="FT177" t="s">
        <v>796</v>
      </c>
      <c r="FU177" t="s">
        <v>796</v>
      </c>
      <c r="FV177" t="s">
        <v>796</v>
      </c>
      <c r="FW177" t="s">
        <v>796</v>
      </c>
      <c r="FX177" t="s">
        <v>796</v>
      </c>
      <c r="FY177" t="s">
        <v>796</v>
      </c>
      <c r="FZ177" t="s">
        <v>796</v>
      </c>
      <c r="GA177" t="s">
        <v>796</v>
      </c>
      <c r="GB177" t="s">
        <v>796</v>
      </c>
      <c r="GC177" t="s">
        <v>796</v>
      </c>
      <c r="GD177" t="s">
        <v>796</v>
      </c>
      <c r="GE177" t="s">
        <v>796</v>
      </c>
      <c r="GF177" t="s">
        <v>796</v>
      </c>
      <c r="GG177" t="s">
        <v>796</v>
      </c>
      <c r="GH177" t="s">
        <v>796</v>
      </c>
      <c r="GI177" t="s">
        <v>796</v>
      </c>
      <c r="GJ177" t="s">
        <v>796</v>
      </c>
      <c r="GK177" t="s">
        <v>796</v>
      </c>
      <c r="GL177" t="s">
        <v>796</v>
      </c>
      <c r="GM177" t="s">
        <v>796</v>
      </c>
      <c r="GN177" t="s">
        <v>796</v>
      </c>
      <c r="GO177" t="s">
        <v>796</v>
      </c>
      <c r="GP177" t="s">
        <v>796</v>
      </c>
      <c r="GQ177" t="s">
        <v>796</v>
      </c>
      <c r="GR177" t="s">
        <v>796</v>
      </c>
      <c r="GS177" t="s">
        <v>796</v>
      </c>
      <c r="GT177" t="s">
        <v>796</v>
      </c>
      <c r="GU177" t="s">
        <v>796</v>
      </c>
      <c r="GV177" t="s">
        <v>796</v>
      </c>
      <c r="GW177" t="s">
        <v>796</v>
      </c>
      <c r="GX177" t="s">
        <v>796</v>
      </c>
      <c r="GY177" t="s">
        <v>796</v>
      </c>
      <c r="GZ177" t="s">
        <v>796</v>
      </c>
      <c r="HA177" t="s">
        <v>796</v>
      </c>
      <c r="HB177" t="s">
        <v>796</v>
      </c>
      <c r="HC177" t="s">
        <v>796</v>
      </c>
      <c r="HD177" t="s">
        <v>796</v>
      </c>
      <c r="HE177" t="s">
        <v>796</v>
      </c>
      <c r="HF177" t="s">
        <v>796</v>
      </c>
      <c r="HG177" t="s">
        <v>796</v>
      </c>
      <c r="HH177" t="s">
        <v>796</v>
      </c>
      <c r="HI177" t="s">
        <v>796</v>
      </c>
      <c r="HJ177" t="s">
        <v>796</v>
      </c>
      <c r="HK177" t="s">
        <v>796</v>
      </c>
      <c r="HL177" t="s">
        <v>796</v>
      </c>
      <c r="HM177" t="s">
        <v>796</v>
      </c>
      <c r="HN177" t="s">
        <v>796</v>
      </c>
      <c r="HO177" t="s">
        <v>796</v>
      </c>
      <c r="HP177" t="s">
        <v>796</v>
      </c>
      <c r="HQ177" t="s">
        <v>796</v>
      </c>
      <c r="HR177" t="s">
        <v>796</v>
      </c>
      <c r="HS177" t="s">
        <v>796</v>
      </c>
      <c r="HT177" t="s">
        <v>796</v>
      </c>
      <c r="HU177" t="s">
        <v>796</v>
      </c>
      <c r="HV177" t="s">
        <v>796</v>
      </c>
      <c r="HW177" t="s">
        <v>796</v>
      </c>
      <c r="HX177" t="s">
        <v>796</v>
      </c>
      <c r="HY177" t="s">
        <v>796</v>
      </c>
      <c r="HZ177" t="s">
        <v>796</v>
      </c>
      <c r="IA177" t="s">
        <v>796</v>
      </c>
      <c r="IB177" t="s">
        <v>796</v>
      </c>
      <c r="IC177" t="s">
        <v>796</v>
      </c>
      <c r="ID177" t="s">
        <v>796</v>
      </c>
      <c r="IE177" t="s">
        <v>796</v>
      </c>
      <c r="IF177" t="s">
        <v>796</v>
      </c>
      <c r="IG177" t="s">
        <v>796</v>
      </c>
      <c r="IH177" t="s">
        <v>796</v>
      </c>
      <c r="II177" t="s">
        <v>796</v>
      </c>
      <c r="IJ177" t="s">
        <v>796</v>
      </c>
      <c r="IK177" t="s">
        <v>796</v>
      </c>
      <c r="IL177" t="s">
        <v>796</v>
      </c>
      <c r="IM177" t="s">
        <v>796</v>
      </c>
      <c r="IN177" t="s">
        <v>796</v>
      </c>
      <c r="IO177" t="s">
        <v>796</v>
      </c>
      <c r="IP177" t="s">
        <v>796</v>
      </c>
      <c r="IQ177" t="s">
        <v>796</v>
      </c>
      <c r="IR177" t="s">
        <v>796</v>
      </c>
      <c r="IS177" t="s">
        <v>796</v>
      </c>
      <c r="IT177" t="s">
        <v>796</v>
      </c>
      <c r="IU177" t="s">
        <v>796</v>
      </c>
      <c r="IV177" t="s">
        <v>796</v>
      </c>
      <c r="IW177" t="s">
        <v>796</v>
      </c>
      <c r="IX177" t="s">
        <v>796</v>
      </c>
      <c r="IY177" t="s">
        <v>796</v>
      </c>
      <c r="IZ177" t="s">
        <v>796</v>
      </c>
      <c r="JA177" t="s">
        <v>796</v>
      </c>
      <c r="JB177" t="s">
        <v>796</v>
      </c>
      <c r="JC177" t="s">
        <v>796</v>
      </c>
      <c r="JD177" t="s">
        <v>796</v>
      </c>
      <c r="JE177" t="s">
        <v>796</v>
      </c>
      <c r="JF177" t="s">
        <v>796</v>
      </c>
      <c r="JG177" t="s">
        <v>796</v>
      </c>
      <c r="JH177" t="s">
        <v>796</v>
      </c>
      <c r="JI177" t="s">
        <v>796</v>
      </c>
      <c r="JJ177" t="s">
        <v>796</v>
      </c>
      <c r="JK177" t="s">
        <v>796</v>
      </c>
      <c r="JL177" t="s">
        <v>796</v>
      </c>
      <c r="JM177" t="s">
        <v>796</v>
      </c>
      <c r="JN177" t="s">
        <v>796</v>
      </c>
      <c r="JO177" t="s">
        <v>796</v>
      </c>
      <c r="JP177" t="s">
        <v>796</v>
      </c>
      <c r="JQ177" t="s">
        <v>796</v>
      </c>
      <c r="JR177" t="s">
        <v>796</v>
      </c>
      <c r="JS177" t="s">
        <v>796</v>
      </c>
      <c r="JT177" t="s">
        <v>796</v>
      </c>
      <c r="JU177" t="s">
        <v>796</v>
      </c>
      <c r="JV177" t="s">
        <v>796</v>
      </c>
      <c r="JW177" t="s">
        <v>796</v>
      </c>
      <c r="JX177" t="s">
        <v>796</v>
      </c>
      <c r="JY177" t="s">
        <v>796</v>
      </c>
      <c r="JZ177" t="s">
        <v>796</v>
      </c>
      <c r="KA177" t="s">
        <v>796</v>
      </c>
      <c r="KB177" t="s">
        <v>796</v>
      </c>
      <c r="KC177" t="s">
        <v>796</v>
      </c>
      <c r="KD177" t="s">
        <v>796</v>
      </c>
      <c r="KE177" t="s">
        <v>796</v>
      </c>
      <c r="KF177" t="s">
        <v>796</v>
      </c>
    </row>
    <row r="178" spans="1:292" x14ac:dyDescent="0.2">
      <c r="A178" t="s">
        <v>101</v>
      </c>
      <c r="B178" t="s">
        <v>55</v>
      </c>
      <c r="C178" t="s">
        <v>4</v>
      </c>
      <c r="D178" t="s">
        <v>8</v>
      </c>
      <c r="E178" s="30">
        <v>44</v>
      </c>
      <c r="F178" t="s">
        <v>9</v>
      </c>
      <c r="G178" t="s">
        <v>10</v>
      </c>
      <c r="H178" t="s">
        <v>56</v>
      </c>
      <c r="I178" t="s">
        <v>57</v>
      </c>
      <c r="J178" t="s">
        <v>4</v>
      </c>
      <c r="K178" t="s">
        <v>4</v>
      </c>
      <c r="L178" t="s">
        <v>4</v>
      </c>
      <c r="M178" t="s">
        <v>5</v>
      </c>
      <c r="N178" t="s">
        <v>4</v>
      </c>
      <c r="O178" t="s">
        <v>4</v>
      </c>
      <c r="P178" t="s">
        <v>5</v>
      </c>
      <c r="Q178" t="s">
        <v>4</v>
      </c>
      <c r="R178" t="s">
        <v>4</v>
      </c>
      <c r="S178" t="s">
        <v>4</v>
      </c>
      <c r="T178" t="s">
        <v>3</v>
      </c>
      <c r="U178" t="s">
        <v>4</v>
      </c>
      <c r="V178" t="s">
        <v>4</v>
      </c>
      <c r="W178" t="s">
        <v>17</v>
      </c>
      <c r="X178" t="s">
        <v>2</v>
      </c>
      <c r="Y178" t="s">
        <v>5</v>
      </c>
      <c r="Z178" t="s">
        <v>6</v>
      </c>
      <c r="AA178" t="s">
        <v>4</v>
      </c>
      <c r="AB178" t="s">
        <v>4</v>
      </c>
      <c r="AC178" t="s">
        <v>5</v>
      </c>
      <c r="AD178" t="s">
        <v>5</v>
      </c>
      <c r="AE178" t="s">
        <v>4</v>
      </c>
      <c r="AF178" t="s">
        <v>5</v>
      </c>
      <c r="AG178" t="s">
        <v>4</v>
      </c>
      <c r="AH178" t="s">
        <v>5</v>
      </c>
      <c r="AI178" t="s">
        <v>4</v>
      </c>
      <c r="AJ178" t="s">
        <v>4</v>
      </c>
      <c r="AK178" t="s">
        <v>4</v>
      </c>
      <c r="AL178" t="s">
        <v>4</v>
      </c>
      <c r="AM178" t="s">
        <v>4</v>
      </c>
      <c r="AN178" t="s">
        <v>4</v>
      </c>
      <c r="AO178" t="s">
        <v>4</v>
      </c>
      <c r="AP178" t="s">
        <v>4</v>
      </c>
      <c r="AQ178" t="s">
        <v>4</v>
      </c>
      <c r="AR178" t="s">
        <v>4</v>
      </c>
      <c r="AS178" t="s">
        <v>58</v>
      </c>
      <c r="AT178" t="s">
        <v>62</v>
      </c>
      <c r="AU178" t="s">
        <v>74</v>
      </c>
      <c r="AV178" t="s">
        <v>2</v>
      </c>
      <c r="AW178" t="s">
        <v>2</v>
      </c>
      <c r="AX178" t="s">
        <v>2</v>
      </c>
      <c r="AY178" t="s">
        <v>2</v>
      </c>
      <c r="AZ178" t="s">
        <v>2</v>
      </c>
      <c r="BA178" t="s">
        <v>2</v>
      </c>
      <c r="BB178" t="s">
        <v>2</v>
      </c>
      <c r="BC178" t="s">
        <v>2</v>
      </c>
      <c r="BD178" t="s">
        <v>2</v>
      </c>
      <c r="BE178" t="s">
        <v>2</v>
      </c>
      <c r="BF178" t="s">
        <v>2</v>
      </c>
      <c r="BG178" t="s">
        <v>2</v>
      </c>
      <c r="BH178" t="s">
        <v>2</v>
      </c>
      <c r="BI178" t="s">
        <v>2</v>
      </c>
      <c r="BJ178" t="s">
        <v>2</v>
      </c>
      <c r="BK178" t="s">
        <v>5</v>
      </c>
      <c r="BL178" t="s">
        <v>5</v>
      </c>
      <c r="BM178" t="s">
        <v>4</v>
      </c>
      <c r="BN178" t="s">
        <v>4</v>
      </c>
      <c r="BO178" t="s">
        <v>4</v>
      </c>
      <c r="BP178" t="s">
        <v>2</v>
      </c>
      <c r="BQ178" t="s">
        <v>2</v>
      </c>
      <c r="BR178" t="s">
        <v>2</v>
      </c>
      <c r="BS178" t="s">
        <v>2</v>
      </c>
      <c r="BT178" t="s">
        <v>2</v>
      </c>
      <c r="BU178" t="s">
        <v>2</v>
      </c>
      <c r="BV178" t="s">
        <v>2</v>
      </c>
      <c r="BW178" t="s">
        <v>2</v>
      </c>
      <c r="BX178" t="s">
        <v>2</v>
      </c>
      <c r="BY178" t="s">
        <v>2</v>
      </c>
      <c r="BZ178" t="s">
        <v>2</v>
      </c>
      <c r="CA178" t="s">
        <v>2</v>
      </c>
      <c r="CB178" t="s">
        <v>2</v>
      </c>
      <c r="CC178" t="s">
        <v>2</v>
      </c>
      <c r="CD178" t="s">
        <v>2</v>
      </c>
      <c r="CE178" t="s">
        <v>2</v>
      </c>
      <c r="CF178" t="s">
        <v>2</v>
      </c>
      <c r="CG178" t="s">
        <v>2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55</v>
      </c>
      <c r="CV178" t="s">
        <v>4</v>
      </c>
      <c r="CW178" s="30">
        <v>45</v>
      </c>
      <c r="CX178" t="s">
        <v>9</v>
      </c>
      <c r="CY178" t="s">
        <v>4</v>
      </c>
      <c r="CZ178" t="s">
        <v>4</v>
      </c>
      <c r="DA178" t="s">
        <v>4</v>
      </c>
      <c r="DB178" t="s">
        <v>5</v>
      </c>
      <c r="DC178" t="s">
        <v>4</v>
      </c>
      <c r="DD178" t="s">
        <v>4</v>
      </c>
      <c r="DE178" t="s">
        <v>5</v>
      </c>
      <c r="DF178" t="s">
        <v>4</v>
      </c>
      <c r="DG178" t="s">
        <v>4</v>
      </c>
      <c r="DH178" t="s">
        <v>4</v>
      </c>
      <c r="DI178" t="s">
        <v>3</v>
      </c>
      <c r="DJ178" t="s">
        <v>4</v>
      </c>
      <c r="DK178" t="s">
        <v>4</v>
      </c>
      <c r="DL178" t="s">
        <v>17</v>
      </c>
      <c r="DM178" t="s">
        <v>2</v>
      </c>
      <c r="DN178" t="s">
        <v>5</v>
      </c>
      <c r="DO178" t="s">
        <v>523</v>
      </c>
      <c r="DP178" t="s">
        <v>4</v>
      </c>
      <c r="DQ178" t="s">
        <v>4</v>
      </c>
      <c r="DR178" t="s">
        <v>5</v>
      </c>
      <c r="DS178" t="s">
        <v>5</v>
      </c>
      <c r="DT178" t="s">
        <v>4</v>
      </c>
      <c r="DU178" t="s">
        <v>5</v>
      </c>
      <c r="DV178" t="s">
        <v>4</v>
      </c>
      <c r="DW178" t="s">
        <v>5</v>
      </c>
      <c r="DX178" t="s">
        <v>4</v>
      </c>
      <c r="DY178" t="s">
        <v>4</v>
      </c>
      <c r="DZ178" t="s">
        <v>4</v>
      </c>
      <c r="EA178" t="s">
        <v>4</v>
      </c>
      <c r="EB178" t="s">
        <v>4</v>
      </c>
      <c r="EC178" t="s">
        <v>4</v>
      </c>
      <c r="ED178" t="s">
        <v>4</v>
      </c>
      <c r="EE178" t="s">
        <v>4</v>
      </c>
      <c r="EF178" t="s">
        <v>4</v>
      </c>
      <c r="EG178" t="s">
        <v>4</v>
      </c>
      <c r="EH178" t="s">
        <v>58</v>
      </c>
      <c r="EI178" t="s">
        <v>62</v>
      </c>
      <c r="EJ178" t="s">
        <v>74</v>
      </c>
      <c r="EK178" t="s">
        <v>2</v>
      </c>
      <c r="EL178" t="s">
        <v>2</v>
      </c>
      <c r="EM178" t="s">
        <v>2</v>
      </c>
      <c r="EN178" t="s">
        <v>2</v>
      </c>
      <c r="EO178" t="s">
        <v>2</v>
      </c>
      <c r="EP178" t="s">
        <v>2</v>
      </c>
      <c r="EQ178" t="s">
        <v>2</v>
      </c>
      <c r="ER178" t="s">
        <v>2</v>
      </c>
      <c r="ES178" t="s">
        <v>2</v>
      </c>
      <c r="ET178" t="s">
        <v>2</v>
      </c>
      <c r="EU178" t="s">
        <v>2</v>
      </c>
      <c r="EV178" t="s">
        <v>2</v>
      </c>
      <c r="EW178" t="s">
        <v>2</v>
      </c>
      <c r="EX178" t="s">
        <v>2</v>
      </c>
      <c r="EY178" t="s">
        <v>2</v>
      </c>
      <c r="EZ178" t="s">
        <v>5</v>
      </c>
      <c r="FA178" t="s">
        <v>4</v>
      </c>
      <c r="FB178" t="s">
        <v>4</v>
      </c>
      <c r="FC178" t="s">
        <v>4</v>
      </c>
      <c r="FD178" t="s">
        <v>4</v>
      </c>
      <c r="FE178" t="s">
        <v>2</v>
      </c>
      <c r="FF178" t="s">
        <v>2</v>
      </c>
      <c r="FG178" t="s">
        <v>2</v>
      </c>
      <c r="FH178" t="s">
        <v>2</v>
      </c>
      <c r="FI178" t="s">
        <v>2</v>
      </c>
      <c r="FJ178" t="s">
        <v>2</v>
      </c>
      <c r="FK178" t="s">
        <v>2</v>
      </c>
      <c r="FL178" t="s">
        <v>2</v>
      </c>
      <c r="FM178" t="s">
        <v>2</v>
      </c>
      <c r="FN178" t="s">
        <v>2</v>
      </c>
      <c r="FO178" t="s">
        <v>2</v>
      </c>
      <c r="FP178" t="s">
        <v>2</v>
      </c>
      <c r="FQ178" t="s">
        <v>2</v>
      </c>
      <c r="FR178" t="s">
        <v>2</v>
      </c>
      <c r="FS178" t="s">
        <v>2</v>
      </c>
      <c r="FT178" t="s">
        <v>2</v>
      </c>
      <c r="FU178" t="s">
        <v>2</v>
      </c>
      <c r="FV178" t="s">
        <v>2</v>
      </c>
      <c r="FW178" t="s">
        <v>2</v>
      </c>
      <c r="FX178" t="s">
        <v>2</v>
      </c>
      <c r="FY178" t="s">
        <v>2</v>
      </c>
      <c r="FZ178" t="s">
        <v>2</v>
      </c>
      <c r="GA178" t="s">
        <v>2</v>
      </c>
      <c r="GB178" t="s">
        <v>2</v>
      </c>
      <c r="GC178" t="s">
        <v>2</v>
      </c>
      <c r="GD178" t="s">
        <v>2</v>
      </c>
      <c r="GE178" t="s">
        <v>2</v>
      </c>
      <c r="GF178" t="s">
        <v>2</v>
      </c>
      <c r="GG178" t="s">
        <v>2</v>
      </c>
      <c r="GH178" t="s">
        <v>2</v>
      </c>
      <c r="GI178" t="s">
        <v>2</v>
      </c>
      <c r="GJ178" t="s">
        <v>2</v>
      </c>
      <c r="GK178" t="s">
        <v>2</v>
      </c>
      <c r="GL178" t="s">
        <v>2</v>
      </c>
      <c r="GM178" t="s">
        <v>2</v>
      </c>
      <c r="GN178" t="s">
        <v>796</v>
      </c>
      <c r="GO178" t="s">
        <v>796</v>
      </c>
      <c r="GP178" t="s">
        <v>796</v>
      </c>
      <c r="GQ178" t="s">
        <v>796</v>
      </c>
      <c r="GR178" t="s">
        <v>796</v>
      </c>
      <c r="GS178" t="s">
        <v>796</v>
      </c>
      <c r="GT178" t="s">
        <v>796</v>
      </c>
      <c r="GU178" t="s">
        <v>796</v>
      </c>
      <c r="GV178" t="s">
        <v>796</v>
      </c>
      <c r="GW178" t="s">
        <v>796</v>
      </c>
      <c r="GX178" t="s">
        <v>796</v>
      </c>
      <c r="GY178" t="s">
        <v>796</v>
      </c>
      <c r="GZ178" t="s">
        <v>796</v>
      </c>
      <c r="HA178" t="s">
        <v>796</v>
      </c>
      <c r="HB178" t="s">
        <v>796</v>
      </c>
      <c r="HC178" t="s">
        <v>796</v>
      </c>
      <c r="HD178" t="s">
        <v>796</v>
      </c>
      <c r="HE178" t="s">
        <v>796</v>
      </c>
      <c r="HF178" t="s">
        <v>796</v>
      </c>
      <c r="HG178" t="s">
        <v>796</v>
      </c>
      <c r="HH178" t="s">
        <v>796</v>
      </c>
      <c r="HI178" t="s">
        <v>796</v>
      </c>
      <c r="HJ178" t="s">
        <v>796</v>
      </c>
      <c r="HK178" t="s">
        <v>796</v>
      </c>
      <c r="HL178" t="s">
        <v>796</v>
      </c>
      <c r="HM178" t="s">
        <v>796</v>
      </c>
      <c r="HN178" t="s">
        <v>796</v>
      </c>
      <c r="HO178" t="s">
        <v>796</v>
      </c>
      <c r="HP178" t="s">
        <v>796</v>
      </c>
      <c r="HQ178" t="s">
        <v>796</v>
      </c>
      <c r="HR178" t="s">
        <v>796</v>
      </c>
      <c r="HS178" t="s">
        <v>796</v>
      </c>
      <c r="HT178" t="s">
        <v>796</v>
      </c>
      <c r="HU178" t="s">
        <v>796</v>
      </c>
      <c r="HV178" t="s">
        <v>796</v>
      </c>
      <c r="HW178" t="s">
        <v>796</v>
      </c>
      <c r="HX178" t="s">
        <v>796</v>
      </c>
      <c r="HY178" t="s">
        <v>796</v>
      </c>
      <c r="HZ178" t="s">
        <v>796</v>
      </c>
      <c r="IA178" t="s">
        <v>796</v>
      </c>
      <c r="IB178" t="s">
        <v>796</v>
      </c>
      <c r="IC178" t="s">
        <v>796</v>
      </c>
      <c r="ID178" t="s">
        <v>796</v>
      </c>
      <c r="IE178" t="s">
        <v>796</v>
      </c>
      <c r="IF178" t="s">
        <v>796</v>
      </c>
      <c r="IG178" t="s">
        <v>796</v>
      </c>
      <c r="IH178" t="s">
        <v>796</v>
      </c>
      <c r="II178" t="s">
        <v>796</v>
      </c>
      <c r="IJ178" t="s">
        <v>796</v>
      </c>
      <c r="IK178" t="s">
        <v>796</v>
      </c>
      <c r="IL178" t="s">
        <v>796</v>
      </c>
      <c r="IM178" t="s">
        <v>796</v>
      </c>
      <c r="IN178" t="s">
        <v>796</v>
      </c>
      <c r="IO178" t="s">
        <v>796</v>
      </c>
      <c r="IP178" t="s">
        <v>796</v>
      </c>
      <c r="IQ178" t="s">
        <v>796</v>
      </c>
      <c r="IR178" t="s">
        <v>796</v>
      </c>
      <c r="IS178" t="s">
        <v>796</v>
      </c>
      <c r="IT178" t="s">
        <v>796</v>
      </c>
      <c r="IU178" t="s">
        <v>796</v>
      </c>
      <c r="IV178" t="s">
        <v>796</v>
      </c>
      <c r="IW178" t="s">
        <v>796</v>
      </c>
      <c r="IX178" t="s">
        <v>796</v>
      </c>
      <c r="IY178" t="s">
        <v>796</v>
      </c>
      <c r="IZ178" t="s">
        <v>796</v>
      </c>
      <c r="JA178" t="s">
        <v>796</v>
      </c>
      <c r="JB178" t="s">
        <v>796</v>
      </c>
      <c r="JC178" t="s">
        <v>796</v>
      </c>
      <c r="JD178" t="s">
        <v>796</v>
      </c>
      <c r="JE178" t="s">
        <v>796</v>
      </c>
      <c r="JF178" t="s">
        <v>796</v>
      </c>
      <c r="JG178" t="s">
        <v>796</v>
      </c>
      <c r="JH178" t="s">
        <v>796</v>
      </c>
      <c r="JI178" t="s">
        <v>796</v>
      </c>
      <c r="JJ178" t="s">
        <v>796</v>
      </c>
      <c r="JK178" t="s">
        <v>796</v>
      </c>
      <c r="JL178" t="s">
        <v>796</v>
      </c>
      <c r="JM178" t="s">
        <v>796</v>
      </c>
      <c r="JN178" t="s">
        <v>796</v>
      </c>
      <c r="JO178" t="s">
        <v>796</v>
      </c>
      <c r="JP178" t="s">
        <v>796</v>
      </c>
      <c r="JQ178" t="s">
        <v>796</v>
      </c>
      <c r="JR178" t="s">
        <v>796</v>
      </c>
      <c r="JS178" t="s">
        <v>796</v>
      </c>
      <c r="JT178" t="s">
        <v>796</v>
      </c>
      <c r="JU178" t="s">
        <v>796</v>
      </c>
      <c r="JV178" t="s">
        <v>796</v>
      </c>
      <c r="JW178" t="s">
        <v>796</v>
      </c>
      <c r="JX178" t="s">
        <v>796</v>
      </c>
      <c r="JY178" t="s">
        <v>796</v>
      </c>
      <c r="JZ178" t="s">
        <v>796</v>
      </c>
      <c r="KA178" t="s">
        <v>796</v>
      </c>
      <c r="KB178" t="s">
        <v>796</v>
      </c>
      <c r="KC178" t="s">
        <v>796</v>
      </c>
      <c r="KD178" t="s">
        <v>796</v>
      </c>
      <c r="KE178" t="s">
        <v>796</v>
      </c>
      <c r="KF178" t="s">
        <v>796</v>
      </c>
    </row>
    <row r="179" spans="1:292" x14ac:dyDescent="0.2">
      <c r="A179" t="s">
        <v>99</v>
      </c>
      <c r="B179" t="s">
        <v>55</v>
      </c>
      <c r="C179" t="s">
        <v>4</v>
      </c>
      <c r="D179" t="s">
        <v>19</v>
      </c>
      <c r="E179" s="30">
        <v>45</v>
      </c>
      <c r="F179" t="s">
        <v>20</v>
      </c>
      <c r="G179" t="s">
        <v>10</v>
      </c>
      <c r="H179" t="s">
        <v>40</v>
      </c>
      <c r="I179" t="s">
        <v>80</v>
      </c>
      <c r="J179" t="s">
        <v>4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5</v>
      </c>
      <c r="Q179" t="s">
        <v>4</v>
      </c>
      <c r="R179" t="s">
        <v>5</v>
      </c>
      <c r="S179" t="s">
        <v>4</v>
      </c>
      <c r="T179" t="s">
        <v>3</v>
      </c>
      <c r="U179" t="s">
        <v>4</v>
      </c>
      <c r="V179" t="s">
        <v>5</v>
      </c>
      <c r="W179" t="s">
        <v>17</v>
      </c>
      <c r="X179" t="s">
        <v>2</v>
      </c>
      <c r="Y179" t="s">
        <v>5</v>
      </c>
      <c r="Z179" t="s">
        <v>100</v>
      </c>
      <c r="AA179" t="s">
        <v>4</v>
      </c>
      <c r="AB179" t="s">
        <v>4</v>
      </c>
      <c r="AC179" t="s">
        <v>4</v>
      </c>
      <c r="AD179" t="s">
        <v>4</v>
      </c>
      <c r="AE179" t="s">
        <v>4</v>
      </c>
      <c r="AF179" t="s">
        <v>4</v>
      </c>
      <c r="AG179" t="s">
        <v>4</v>
      </c>
      <c r="AH179" t="s">
        <v>4</v>
      </c>
      <c r="AI179" t="s">
        <v>4</v>
      </c>
      <c r="AJ179" t="s">
        <v>4</v>
      </c>
      <c r="AK179" t="s">
        <v>4</v>
      </c>
      <c r="AL179" t="s">
        <v>5</v>
      </c>
      <c r="AM179" t="s">
        <v>4</v>
      </c>
      <c r="AN179" t="s">
        <v>4</v>
      </c>
      <c r="AO179" t="s">
        <v>4</v>
      </c>
      <c r="AP179" t="s">
        <v>4</v>
      </c>
      <c r="AQ179" t="s">
        <v>4</v>
      </c>
      <c r="AR179" t="s">
        <v>4</v>
      </c>
      <c r="AS179" t="s">
        <v>2</v>
      </c>
      <c r="AT179" t="s">
        <v>2</v>
      </c>
      <c r="AU179" t="s">
        <v>2</v>
      </c>
      <c r="AV179" t="s">
        <v>2</v>
      </c>
      <c r="AW179" t="s">
        <v>2</v>
      </c>
      <c r="AX179" t="s">
        <v>2</v>
      </c>
      <c r="AY179" t="s">
        <v>2</v>
      </c>
      <c r="AZ179" t="s">
        <v>2</v>
      </c>
      <c r="BA179" t="s">
        <v>2</v>
      </c>
      <c r="BB179" t="s">
        <v>2</v>
      </c>
      <c r="BC179" t="s">
        <v>2</v>
      </c>
      <c r="BD179" t="s">
        <v>2</v>
      </c>
      <c r="BE179" t="s">
        <v>2</v>
      </c>
      <c r="BF179" t="s">
        <v>2</v>
      </c>
      <c r="BG179" t="s">
        <v>2</v>
      </c>
      <c r="BH179" t="s">
        <v>2</v>
      </c>
      <c r="BI179" t="s">
        <v>2</v>
      </c>
      <c r="BJ179" t="s">
        <v>2</v>
      </c>
      <c r="BK179" t="s">
        <v>5</v>
      </c>
      <c r="BL179" t="s">
        <v>5</v>
      </c>
      <c r="BM179" t="s">
        <v>4</v>
      </c>
      <c r="BN179" t="s">
        <v>4</v>
      </c>
      <c r="BO179" t="s">
        <v>4</v>
      </c>
      <c r="BP179" t="s">
        <v>2</v>
      </c>
      <c r="BQ179" t="s">
        <v>2</v>
      </c>
      <c r="BR179" t="s">
        <v>2</v>
      </c>
      <c r="BS179" t="s">
        <v>2</v>
      </c>
      <c r="BT179" t="s">
        <v>2</v>
      </c>
      <c r="BU179" t="s">
        <v>2</v>
      </c>
      <c r="BV179" t="s">
        <v>2</v>
      </c>
      <c r="BW179" t="s">
        <v>2</v>
      </c>
      <c r="BX179" t="s">
        <v>2</v>
      </c>
      <c r="BY179" t="s">
        <v>2</v>
      </c>
      <c r="BZ179" t="s">
        <v>2</v>
      </c>
      <c r="CA179" t="s">
        <v>2</v>
      </c>
      <c r="CB179" t="s">
        <v>2</v>
      </c>
      <c r="CC179" t="s">
        <v>2</v>
      </c>
      <c r="CD179" t="s">
        <v>2</v>
      </c>
      <c r="CE179" t="s">
        <v>2</v>
      </c>
      <c r="CF179" t="s">
        <v>2</v>
      </c>
      <c r="CG179" t="s">
        <v>2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796</v>
      </c>
      <c r="CV179" t="s">
        <v>796</v>
      </c>
      <c r="CW179" t="s">
        <v>796</v>
      </c>
      <c r="CX179" t="s">
        <v>796</v>
      </c>
      <c r="CY179" t="s">
        <v>796</v>
      </c>
      <c r="CZ179" t="s">
        <v>796</v>
      </c>
      <c r="DA179" t="s">
        <v>796</v>
      </c>
      <c r="DB179" t="s">
        <v>796</v>
      </c>
      <c r="DC179" t="s">
        <v>796</v>
      </c>
      <c r="DD179" t="s">
        <v>796</v>
      </c>
      <c r="DE179" t="s">
        <v>796</v>
      </c>
      <c r="DF179" t="s">
        <v>796</v>
      </c>
      <c r="DG179" t="s">
        <v>796</v>
      </c>
      <c r="DH179" t="s">
        <v>796</v>
      </c>
      <c r="DI179" t="s">
        <v>796</v>
      </c>
      <c r="DJ179" t="s">
        <v>796</v>
      </c>
      <c r="DK179" t="s">
        <v>796</v>
      </c>
      <c r="DL179" t="s">
        <v>796</v>
      </c>
      <c r="DM179" t="s">
        <v>796</v>
      </c>
      <c r="DN179" t="s">
        <v>796</v>
      </c>
      <c r="DO179" t="s">
        <v>796</v>
      </c>
      <c r="DP179" t="s">
        <v>796</v>
      </c>
      <c r="DQ179" t="s">
        <v>796</v>
      </c>
      <c r="DR179" t="s">
        <v>796</v>
      </c>
      <c r="DS179" t="s">
        <v>796</v>
      </c>
      <c r="DT179" t="s">
        <v>796</v>
      </c>
      <c r="DU179" t="s">
        <v>796</v>
      </c>
      <c r="DV179" t="s">
        <v>796</v>
      </c>
      <c r="DW179" t="s">
        <v>796</v>
      </c>
      <c r="DX179" t="s">
        <v>796</v>
      </c>
      <c r="DY179" t="s">
        <v>796</v>
      </c>
      <c r="DZ179" t="s">
        <v>796</v>
      </c>
      <c r="EA179" t="s">
        <v>796</v>
      </c>
      <c r="EB179" t="s">
        <v>796</v>
      </c>
      <c r="EC179" t="s">
        <v>796</v>
      </c>
      <c r="ED179" t="s">
        <v>796</v>
      </c>
      <c r="EE179" t="s">
        <v>796</v>
      </c>
      <c r="EF179" t="s">
        <v>796</v>
      </c>
      <c r="EG179" t="s">
        <v>796</v>
      </c>
      <c r="EH179" t="s">
        <v>796</v>
      </c>
      <c r="EI179" t="s">
        <v>796</v>
      </c>
      <c r="EJ179" t="s">
        <v>796</v>
      </c>
      <c r="EK179" t="s">
        <v>796</v>
      </c>
      <c r="EL179" t="s">
        <v>796</v>
      </c>
      <c r="EM179" t="s">
        <v>796</v>
      </c>
      <c r="EN179" t="s">
        <v>796</v>
      </c>
      <c r="EO179" t="s">
        <v>796</v>
      </c>
      <c r="EP179" t="s">
        <v>796</v>
      </c>
      <c r="EQ179" t="s">
        <v>796</v>
      </c>
      <c r="ER179" t="s">
        <v>796</v>
      </c>
      <c r="ES179" t="s">
        <v>796</v>
      </c>
      <c r="ET179" t="s">
        <v>796</v>
      </c>
      <c r="EU179" t="s">
        <v>796</v>
      </c>
      <c r="EV179" t="s">
        <v>796</v>
      </c>
      <c r="EW179" t="s">
        <v>796</v>
      </c>
      <c r="EX179" t="s">
        <v>796</v>
      </c>
      <c r="EY179" t="s">
        <v>796</v>
      </c>
      <c r="EZ179" t="s">
        <v>796</v>
      </c>
      <c r="FA179" t="s">
        <v>796</v>
      </c>
      <c r="FB179" t="s">
        <v>796</v>
      </c>
      <c r="FC179" t="s">
        <v>796</v>
      </c>
      <c r="FD179" t="s">
        <v>796</v>
      </c>
      <c r="FE179" t="s">
        <v>796</v>
      </c>
      <c r="FF179" t="s">
        <v>796</v>
      </c>
      <c r="FG179" t="s">
        <v>796</v>
      </c>
      <c r="FH179" t="s">
        <v>796</v>
      </c>
      <c r="FI179" t="s">
        <v>796</v>
      </c>
      <c r="FJ179" t="s">
        <v>796</v>
      </c>
      <c r="FK179" t="s">
        <v>796</v>
      </c>
      <c r="FL179" t="s">
        <v>796</v>
      </c>
      <c r="FM179" t="s">
        <v>796</v>
      </c>
      <c r="FN179" t="s">
        <v>796</v>
      </c>
      <c r="FO179" t="s">
        <v>796</v>
      </c>
      <c r="FP179" t="s">
        <v>796</v>
      </c>
      <c r="FQ179" t="s">
        <v>796</v>
      </c>
      <c r="FR179" t="s">
        <v>796</v>
      </c>
      <c r="FS179" t="s">
        <v>796</v>
      </c>
      <c r="FT179" t="s">
        <v>796</v>
      </c>
      <c r="FU179" t="s">
        <v>796</v>
      </c>
      <c r="FV179" t="s">
        <v>796</v>
      </c>
      <c r="FW179" t="s">
        <v>796</v>
      </c>
      <c r="FX179" t="s">
        <v>796</v>
      </c>
      <c r="FY179" t="s">
        <v>796</v>
      </c>
      <c r="FZ179" t="s">
        <v>796</v>
      </c>
      <c r="GA179" t="s">
        <v>796</v>
      </c>
      <c r="GB179" t="s">
        <v>796</v>
      </c>
      <c r="GC179" t="s">
        <v>796</v>
      </c>
      <c r="GD179" t="s">
        <v>796</v>
      </c>
      <c r="GE179" t="s">
        <v>796</v>
      </c>
      <c r="GF179" t="s">
        <v>796</v>
      </c>
      <c r="GG179" t="s">
        <v>796</v>
      </c>
      <c r="GH179" t="s">
        <v>796</v>
      </c>
      <c r="GI179" t="s">
        <v>796</v>
      </c>
      <c r="GJ179" t="s">
        <v>796</v>
      </c>
      <c r="GK179" t="s">
        <v>796</v>
      </c>
      <c r="GL179" t="s">
        <v>796</v>
      </c>
      <c r="GM179" t="s">
        <v>796</v>
      </c>
      <c r="GN179" t="s">
        <v>796</v>
      </c>
      <c r="GO179" t="s">
        <v>796</v>
      </c>
      <c r="GP179" t="s">
        <v>796</v>
      </c>
      <c r="GQ179" t="s">
        <v>796</v>
      </c>
      <c r="GR179" t="s">
        <v>796</v>
      </c>
      <c r="GS179" t="s">
        <v>796</v>
      </c>
      <c r="GT179" t="s">
        <v>796</v>
      </c>
      <c r="GU179" t="s">
        <v>796</v>
      </c>
      <c r="GV179" t="s">
        <v>796</v>
      </c>
      <c r="GW179" t="s">
        <v>796</v>
      </c>
      <c r="GX179" t="s">
        <v>796</v>
      </c>
      <c r="GY179" t="s">
        <v>796</v>
      </c>
      <c r="GZ179" t="s">
        <v>796</v>
      </c>
      <c r="HA179" t="s">
        <v>796</v>
      </c>
      <c r="HB179" t="s">
        <v>796</v>
      </c>
      <c r="HC179" t="s">
        <v>796</v>
      </c>
      <c r="HD179" t="s">
        <v>796</v>
      </c>
      <c r="HE179" t="s">
        <v>796</v>
      </c>
      <c r="HF179" t="s">
        <v>796</v>
      </c>
      <c r="HG179" t="s">
        <v>796</v>
      </c>
      <c r="HH179" t="s">
        <v>796</v>
      </c>
      <c r="HI179" t="s">
        <v>796</v>
      </c>
      <c r="HJ179" t="s">
        <v>796</v>
      </c>
      <c r="HK179" t="s">
        <v>796</v>
      </c>
      <c r="HL179" t="s">
        <v>796</v>
      </c>
      <c r="HM179" t="s">
        <v>796</v>
      </c>
      <c r="HN179" t="s">
        <v>796</v>
      </c>
      <c r="HO179" t="s">
        <v>796</v>
      </c>
      <c r="HP179" t="s">
        <v>796</v>
      </c>
      <c r="HQ179" t="s">
        <v>796</v>
      </c>
      <c r="HR179" t="s">
        <v>796</v>
      </c>
      <c r="HS179" t="s">
        <v>796</v>
      </c>
      <c r="HT179" t="s">
        <v>796</v>
      </c>
      <c r="HU179" t="s">
        <v>796</v>
      </c>
      <c r="HV179" t="s">
        <v>796</v>
      </c>
      <c r="HW179" t="s">
        <v>796</v>
      </c>
      <c r="HX179" t="s">
        <v>796</v>
      </c>
      <c r="HY179" t="s">
        <v>796</v>
      </c>
      <c r="HZ179" t="s">
        <v>796</v>
      </c>
      <c r="IA179" t="s">
        <v>796</v>
      </c>
      <c r="IB179" t="s">
        <v>796</v>
      </c>
      <c r="IC179" t="s">
        <v>796</v>
      </c>
      <c r="ID179" t="s">
        <v>796</v>
      </c>
      <c r="IE179" t="s">
        <v>796</v>
      </c>
      <c r="IF179" t="s">
        <v>796</v>
      </c>
      <c r="IG179" t="s">
        <v>796</v>
      </c>
      <c r="IH179" t="s">
        <v>796</v>
      </c>
      <c r="II179" t="s">
        <v>796</v>
      </c>
      <c r="IJ179" t="s">
        <v>796</v>
      </c>
      <c r="IK179" t="s">
        <v>796</v>
      </c>
      <c r="IL179" t="s">
        <v>796</v>
      </c>
      <c r="IM179" t="s">
        <v>796</v>
      </c>
      <c r="IN179" t="s">
        <v>796</v>
      </c>
      <c r="IO179" t="s">
        <v>796</v>
      </c>
      <c r="IP179" t="s">
        <v>796</v>
      </c>
      <c r="IQ179" t="s">
        <v>796</v>
      </c>
      <c r="IR179" t="s">
        <v>796</v>
      </c>
      <c r="IS179" t="s">
        <v>796</v>
      </c>
      <c r="IT179" t="s">
        <v>796</v>
      </c>
      <c r="IU179" t="s">
        <v>796</v>
      </c>
      <c r="IV179" t="s">
        <v>796</v>
      </c>
      <c r="IW179" t="s">
        <v>796</v>
      </c>
      <c r="IX179" t="s">
        <v>796</v>
      </c>
      <c r="IY179" t="s">
        <v>796</v>
      </c>
      <c r="IZ179" t="s">
        <v>796</v>
      </c>
      <c r="JA179" t="s">
        <v>796</v>
      </c>
      <c r="JB179" t="s">
        <v>796</v>
      </c>
      <c r="JC179" t="s">
        <v>796</v>
      </c>
      <c r="JD179" t="s">
        <v>796</v>
      </c>
      <c r="JE179" t="s">
        <v>796</v>
      </c>
      <c r="JF179" t="s">
        <v>796</v>
      </c>
      <c r="JG179" t="s">
        <v>796</v>
      </c>
      <c r="JH179" t="s">
        <v>796</v>
      </c>
      <c r="JI179" t="s">
        <v>796</v>
      </c>
      <c r="JJ179" t="s">
        <v>796</v>
      </c>
      <c r="JK179" t="s">
        <v>796</v>
      </c>
      <c r="JL179" t="s">
        <v>796</v>
      </c>
      <c r="JM179" t="s">
        <v>796</v>
      </c>
      <c r="JN179" t="s">
        <v>796</v>
      </c>
      <c r="JO179" t="s">
        <v>796</v>
      </c>
      <c r="JP179" t="s">
        <v>796</v>
      </c>
      <c r="JQ179" t="s">
        <v>796</v>
      </c>
      <c r="JR179" t="s">
        <v>796</v>
      </c>
      <c r="JS179" t="s">
        <v>796</v>
      </c>
      <c r="JT179" t="s">
        <v>796</v>
      </c>
      <c r="JU179" t="s">
        <v>796</v>
      </c>
      <c r="JV179" t="s">
        <v>796</v>
      </c>
      <c r="JW179" t="s">
        <v>796</v>
      </c>
      <c r="JX179" t="s">
        <v>796</v>
      </c>
      <c r="JY179" t="s">
        <v>796</v>
      </c>
      <c r="JZ179" t="s">
        <v>796</v>
      </c>
      <c r="KA179" t="s">
        <v>796</v>
      </c>
      <c r="KB179" t="s">
        <v>796</v>
      </c>
      <c r="KC179" t="s">
        <v>796</v>
      </c>
      <c r="KD179" t="s">
        <v>796</v>
      </c>
      <c r="KE179" t="s">
        <v>796</v>
      </c>
      <c r="KF179" t="s">
        <v>796</v>
      </c>
    </row>
    <row r="180" spans="1:292" x14ac:dyDescent="0.2">
      <c r="A180" t="s">
        <v>98</v>
      </c>
      <c r="B180" t="s">
        <v>55</v>
      </c>
      <c r="C180" t="s">
        <v>4</v>
      </c>
      <c r="D180" t="s">
        <v>8</v>
      </c>
      <c r="E180" s="30">
        <v>53</v>
      </c>
      <c r="F180" t="s">
        <v>91</v>
      </c>
      <c r="G180" t="s">
        <v>10</v>
      </c>
      <c r="H180" t="s">
        <v>56</v>
      </c>
      <c r="I180" t="s">
        <v>65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5</v>
      </c>
      <c r="Q180" t="s">
        <v>4</v>
      </c>
      <c r="R180" t="s">
        <v>4</v>
      </c>
      <c r="S180" t="s">
        <v>4</v>
      </c>
      <c r="T180" t="s">
        <v>3</v>
      </c>
      <c r="U180" t="s">
        <v>4</v>
      </c>
      <c r="V180" t="s">
        <v>5</v>
      </c>
      <c r="W180" t="s">
        <v>17</v>
      </c>
      <c r="X180" t="s">
        <v>2</v>
      </c>
      <c r="Y180" t="s">
        <v>5</v>
      </c>
      <c r="Z180" t="s">
        <v>70</v>
      </c>
      <c r="AA180" t="s">
        <v>4</v>
      </c>
      <c r="AB180" t="s">
        <v>4</v>
      </c>
      <c r="AC180" t="s">
        <v>4</v>
      </c>
      <c r="AD180" t="s">
        <v>4</v>
      </c>
      <c r="AE180" t="s">
        <v>5</v>
      </c>
      <c r="AF180" t="s">
        <v>5</v>
      </c>
      <c r="AG180" t="s">
        <v>4</v>
      </c>
      <c r="AH180" t="s">
        <v>4</v>
      </c>
      <c r="AI180" t="s">
        <v>4</v>
      </c>
      <c r="AJ180" t="s">
        <v>4</v>
      </c>
      <c r="AK180" t="s">
        <v>4</v>
      </c>
      <c r="AL180" t="s">
        <v>4</v>
      </c>
      <c r="AM180" t="s">
        <v>4</v>
      </c>
      <c r="AN180" t="s">
        <v>4</v>
      </c>
      <c r="AO180" t="s">
        <v>4</v>
      </c>
      <c r="AP180" t="s">
        <v>4</v>
      </c>
      <c r="AQ180" t="s">
        <v>4</v>
      </c>
      <c r="AR180" t="s">
        <v>4</v>
      </c>
      <c r="AS180" t="s">
        <v>2</v>
      </c>
      <c r="AT180" t="s">
        <v>2</v>
      </c>
      <c r="AU180" t="s">
        <v>2</v>
      </c>
      <c r="AV180" t="s">
        <v>2</v>
      </c>
      <c r="AW180" t="s">
        <v>2</v>
      </c>
      <c r="AX180" t="s">
        <v>2</v>
      </c>
      <c r="AY180" t="s">
        <v>2</v>
      </c>
      <c r="AZ180" t="s">
        <v>2</v>
      </c>
      <c r="BA180" t="s">
        <v>2</v>
      </c>
      <c r="BB180" t="s">
        <v>2</v>
      </c>
      <c r="BC180" t="s">
        <v>2</v>
      </c>
      <c r="BD180" t="s">
        <v>2</v>
      </c>
      <c r="BE180" t="s">
        <v>2</v>
      </c>
      <c r="BF180" t="s">
        <v>2</v>
      </c>
      <c r="BG180" t="s">
        <v>2</v>
      </c>
      <c r="BH180" t="s">
        <v>2</v>
      </c>
      <c r="BI180" t="s">
        <v>2</v>
      </c>
      <c r="BJ180" t="s">
        <v>2</v>
      </c>
      <c r="BK180" t="s">
        <v>5</v>
      </c>
      <c r="BL180" t="s">
        <v>5</v>
      </c>
      <c r="BM180" t="s">
        <v>5</v>
      </c>
      <c r="BN180" t="s">
        <v>4</v>
      </c>
      <c r="BO180" t="s">
        <v>4</v>
      </c>
      <c r="BP180" t="s">
        <v>2</v>
      </c>
      <c r="BQ180" t="s">
        <v>2</v>
      </c>
      <c r="BR180" t="s">
        <v>2</v>
      </c>
      <c r="BS180" t="s">
        <v>2</v>
      </c>
      <c r="BT180" t="s">
        <v>2</v>
      </c>
      <c r="BU180" t="s">
        <v>2</v>
      </c>
      <c r="BV180" t="s">
        <v>2</v>
      </c>
      <c r="BW180" t="s">
        <v>2</v>
      </c>
      <c r="BX180" t="s">
        <v>2</v>
      </c>
      <c r="BY180" t="s">
        <v>2</v>
      </c>
      <c r="BZ180" t="s">
        <v>2</v>
      </c>
      <c r="CA180" t="s">
        <v>2</v>
      </c>
      <c r="CB180" t="s">
        <v>2</v>
      </c>
      <c r="CC180" t="s">
        <v>2</v>
      </c>
      <c r="CD180" t="s">
        <v>2</v>
      </c>
      <c r="CE180" t="s">
        <v>2</v>
      </c>
      <c r="CF180" t="s">
        <v>2</v>
      </c>
      <c r="CG180" t="s">
        <v>2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55</v>
      </c>
      <c r="CV180" t="s">
        <v>4</v>
      </c>
      <c r="CW180" s="30">
        <v>54</v>
      </c>
      <c r="CX180" t="s">
        <v>91</v>
      </c>
      <c r="CY180" t="s">
        <v>4</v>
      </c>
      <c r="CZ180" t="s">
        <v>4</v>
      </c>
      <c r="DA180" t="s">
        <v>4</v>
      </c>
      <c r="DB180" t="s">
        <v>4</v>
      </c>
      <c r="DC180" t="s">
        <v>4</v>
      </c>
      <c r="DD180" t="s">
        <v>4</v>
      </c>
      <c r="DE180" t="s">
        <v>5</v>
      </c>
      <c r="DF180" t="s">
        <v>4</v>
      </c>
      <c r="DG180" t="s">
        <v>4</v>
      </c>
      <c r="DH180" t="s">
        <v>4</v>
      </c>
      <c r="DI180" t="s">
        <v>3</v>
      </c>
      <c r="DJ180" t="s">
        <v>4</v>
      </c>
      <c r="DK180" t="s">
        <v>4</v>
      </c>
      <c r="DL180" t="s">
        <v>17</v>
      </c>
      <c r="DM180" t="s">
        <v>2</v>
      </c>
      <c r="DN180" t="s">
        <v>5</v>
      </c>
      <c r="DO180" t="s">
        <v>70</v>
      </c>
      <c r="DP180" t="s">
        <v>4</v>
      </c>
      <c r="DQ180" t="s">
        <v>4</v>
      </c>
      <c r="DR180" t="s">
        <v>4</v>
      </c>
      <c r="DS180" t="s">
        <v>4</v>
      </c>
      <c r="DT180" t="s">
        <v>5</v>
      </c>
      <c r="DU180" t="s">
        <v>5</v>
      </c>
      <c r="DV180" t="s">
        <v>4</v>
      </c>
      <c r="DW180" t="s">
        <v>4</v>
      </c>
      <c r="DX180" t="s">
        <v>4</v>
      </c>
      <c r="DY180" t="s">
        <v>4</v>
      </c>
      <c r="DZ180" t="s">
        <v>4</v>
      </c>
      <c r="EA180" t="s">
        <v>4</v>
      </c>
      <c r="EB180" t="s">
        <v>4</v>
      </c>
      <c r="EC180" t="s">
        <v>4</v>
      </c>
      <c r="ED180" t="s">
        <v>4</v>
      </c>
      <c r="EE180" t="s">
        <v>4</v>
      </c>
      <c r="EF180" t="s">
        <v>4</v>
      </c>
      <c r="EG180" t="s">
        <v>4</v>
      </c>
      <c r="EH180" t="s">
        <v>2</v>
      </c>
      <c r="EI180" t="s">
        <v>2</v>
      </c>
      <c r="EJ180" t="s">
        <v>2</v>
      </c>
      <c r="EK180" t="s">
        <v>2</v>
      </c>
      <c r="EL180" t="s">
        <v>2</v>
      </c>
      <c r="EM180" t="s">
        <v>2</v>
      </c>
      <c r="EN180" t="s">
        <v>2</v>
      </c>
      <c r="EO180" t="s">
        <v>2</v>
      </c>
      <c r="EP180" t="s">
        <v>2</v>
      </c>
      <c r="EQ180" t="s">
        <v>2</v>
      </c>
      <c r="ER180" t="s">
        <v>2</v>
      </c>
      <c r="ES180" t="s">
        <v>2</v>
      </c>
      <c r="ET180" t="s">
        <v>2</v>
      </c>
      <c r="EU180" t="s">
        <v>2</v>
      </c>
      <c r="EV180" t="s">
        <v>2</v>
      </c>
      <c r="EW180" t="s">
        <v>2</v>
      </c>
      <c r="EX180" t="s">
        <v>2</v>
      </c>
      <c r="EY180" t="s">
        <v>2</v>
      </c>
      <c r="EZ180" t="s">
        <v>5</v>
      </c>
      <c r="FA180" t="s">
        <v>5</v>
      </c>
      <c r="FB180" t="s">
        <v>5</v>
      </c>
      <c r="FC180" t="s">
        <v>4</v>
      </c>
      <c r="FD180" t="s">
        <v>4</v>
      </c>
      <c r="FE180" t="s">
        <v>2</v>
      </c>
      <c r="FF180" t="s">
        <v>2</v>
      </c>
      <c r="FG180" t="s">
        <v>2</v>
      </c>
      <c r="FH180" t="s">
        <v>2</v>
      </c>
      <c r="FI180" t="s">
        <v>2</v>
      </c>
      <c r="FJ180" t="s">
        <v>2</v>
      </c>
      <c r="FK180" t="s">
        <v>2</v>
      </c>
      <c r="FL180" t="s">
        <v>2</v>
      </c>
      <c r="FM180" t="s">
        <v>2</v>
      </c>
      <c r="FN180" t="s">
        <v>2</v>
      </c>
      <c r="FO180" t="s">
        <v>2</v>
      </c>
      <c r="FP180" t="s">
        <v>2</v>
      </c>
      <c r="FQ180" t="s">
        <v>2</v>
      </c>
      <c r="FR180" t="s">
        <v>2</v>
      </c>
      <c r="FS180" t="s">
        <v>2</v>
      </c>
      <c r="FT180" t="s">
        <v>2</v>
      </c>
      <c r="FU180" t="s">
        <v>2</v>
      </c>
      <c r="FV180" t="s">
        <v>2</v>
      </c>
      <c r="FW180" t="s">
        <v>2</v>
      </c>
      <c r="FX180" t="s">
        <v>2</v>
      </c>
      <c r="FY180" t="s">
        <v>2</v>
      </c>
      <c r="FZ180" t="s">
        <v>2</v>
      </c>
      <c r="GA180" t="s">
        <v>2</v>
      </c>
      <c r="GB180" t="s">
        <v>2</v>
      </c>
      <c r="GC180" t="s">
        <v>2</v>
      </c>
      <c r="GD180" t="s">
        <v>2</v>
      </c>
      <c r="GE180" t="s">
        <v>2</v>
      </c>
      <c r="GF180" t="s">
        <v>2</v>
      </c>
      <c r="GG180" t="s">
        <v>2</v>
      </c>
      <c r="GH180" t="s">
        <v>2</v>
      </c>
      <c r="GI180" t="s">
        <v>2</v>
      </c>
      <c r="GJ180" t="s">
        <v>2</v>
      </c>
      <c r="GK180" t="s">
        <v>2</v>
      </c>
      <c r="GL180" t="s">
        <v>2</v>
      </c>
      <c r="GM180" t="s">
        <v>2</v>
      </c>
      <c r="GN180" t="s">
        <v>796</v>
      </c>
      <c r="GO180" t="s">
        <v>796</v>
      </c>
      <c r="GP180" t="s">
        <v>796</v>
      </c>
      <c r="GQ180" t="s">
        <v>796</v>
      </c>
      <c r="GR180" t="s">
        <v>796</v>
      </c>
      <c r="GS180" t="s">
        <v>796</v>
      </c>
      <c r="GT180" t="s">
        <v>796</v>
      </c>
      <c r="GU180" t="s">
        <v>796</v>
      </c>
      <c r="GV180" t="s">
        <v>796</v>
      </c>
      <c r="GW180" t="s">
        <v>796</v>
      </c>
      <c r="GX180" t="s">
        <v>796</v>
      </c>
      <c r="GY180" t="s">
        <v>796</v>
      </c>
      <c r="GZ180" t="s">
        <v>796</v>
      </c>
      <c r="HA180" t="s">
        <v>796</v>
      </c>
      <c r="HB180" t="s">
        <v>796</v>
      </c>
      <c r="HC180" t="s">
        <v>796</v>
      </c>
      <c r="HD180" t="s">
        <v>796</v>
      </c>
      <c r="HE180" t="s">
        <v>796</v>
      </c>
      <c r="HF180" t="s">
        <v>796</v>
      </c>
      <c r="HG180" t="s">
        <v>796</v>
      </c>
      <c r="HH180" t="s">
        <v>796</v>
      </c>
      <c r="HI180" t="s">
        <v>796</v>
      </c>
      <c r="HJ180" t="s">
        <v>796</v>
      </c>
      <c r="HK180" t="s">
        <v>796</v>
      </c>
      <c r="HL180" t="s">
        <v>796</v>
      </c>
      <c r="HM180" t="s">
        <v>796</v>
      </c>
      <c r="HN180" t="s">
        <v>796</v>
      </c>
      <c r="HO180" t="s">
        <v>796</v>
      </c>
      <c r="HP180" t="s">
        <v>796</v>
      </c>
      <c r="HQ180" t="s">
        <v>796</v>
      </c>
      <c r="HR180" t="s">
        <v>796</v>
      </c>
      <c r="HS180" t="s">
        <v>796</v>
      </c>
      <c r="HT180" t="s">
        <v>796</v>
      </c>
      <c r="HU180" t="s">
        <v>796</v>
      </c>
      <c r="HV180" t="s">
        <v>796</v>
      </c>
      <c r="HW180" t="s">
        <v>796</v>
      </c>
      <c r="HX180" t="s">
        <v>796</v>
      </c>
      <c r="HY180" t="s">
        <v>796</v>
      </c>
      <c r="HZ180" t="s">
        <v>796</v>
      </c>
      <c r="IA180" t="s">
        <v>796</v>
      </c>
      <c r="IB180" t="s">
        <v>796</v>
      </c>
      <c r="IC180" t="s">
        <v>796</v>
      </c>
      <c r="ID180" t="s">
        <v>796</v>
      </c>
      <c r="IE180" t="s">
        <v>796</v>
      </c>
      <c r="IF180" t="s">
        <v>796</v>
      </c>
      <c r="IG180" t="s">
        <v>796</v>
      </c>
      <c r="IH180" t="s">
        <v>796</v>
      </c>
      <c r="II180" t="s">
        <v>796</v>
      </c>
      <c r="IJ180" t="s">
        <v>796</v>
      </c>
      <c r="IK180" t="s">
        <v>796</v>
      </c>
      <c r="IL180" t="s">
        <v>796</v>
      </c>
      <c r="IM180" t="s">
        <v>796</v>
      </c>
      <c r="IN180" t="s">
        <v>796</v>
      </c>
      <c r="IO180" t="s">
        <v>796</v>
      </c>
      <c r="IP180" t="s">
        <v>796</v>
      </c>
      <c r="IQ180" t="s">
        <v>796</v>
      </c>
      <c r="IR180" t="s">
        <v>796</v>
      </c>
      <c r="IS180" t="s">
        <v>796</v>
      </c>
      <c r="IT180" t="s">
        <v>796</v>
      </c>
      <c r="IU180" t="s">
        <v>796</v>
      </c>
      <c r="IV180" t="s">
        <v>796</v>
      </c>
      <c r="IW180" t="s">
        <v>796</v>
      </c>
      <c r="IX180" t="s">
        <v>796</v>
      </c>
      <c r="IY180" t="s">
        <v>796</v>
      </c>
      <c r="IZ180" t="s">
        <v>796</v>
      </c>
      <c r="JA180" t="s">
        <v>796</v>
      </c>
      <c r="JB180" t="s">
        <v>796</v>
      </c>
      <c r="JC180" t="s">
        <v>796</v>
      </c>
      <c r="JD180" t="s">
        <v>796</v>
      </c>
      <c r="JE180" t="s">
        <v>796</v>
      </c>
      <c r="JF180" t="s">
        <v>796</v>
      </c>
      <c r="JG180" t="s">
        <v>796</v>
      </c>
      <c r="JH180" t="s">
        <v>796</v>
      </c>
      <c r="JI180" t="s">
        <v>796</v>
      </c>
      <c r="JJ180" t="s">
        <v>796</v>
      </c>
      <c r="JK180" t="s">
        <v>796</v>
      </c>
      <c r="JL180" t="s">
        <v>796</v>
      </c>
      <c r="JM180" t="s">
        <v>796</v>
      </c>
      <c r="JN180" t="s">
        <v>796</v>
      </c>
      <c r="JO180" t="s">
        <v>796</v>
      </c>
      <c r="JP180" t="s">
        <v>796</v>
      </c>
      <c r="JQ180" t="s">
        <v>796</v>
      </c>
      <c r="JR180" t="s">
        <v>796</v>
      </c>
      <c r="JS180" t="s">
        <v>796</v>
      </c>
      <c r="JT180" t="s">
        <v>796</v>
      </c>
      <c r="JU180" t="s">
        <v>796</v>
      </c>
      <c r="JV180" t="s">
        <v>796</v>
      </c>
      <c r="JW180" t="s">
        <v>796</v>
      </c>
      <c r="JX180" t="s">
        <v>796</v>
      </c>
      <c r="JY180" t="s">
        <v>796</v>
      </c>
      <c r="JZ180" t="s">
        <v>796</v>
      </c>
      <c r="KA180" t="s">
        <v>796</v>
      </c>
      <c r="KB180" t="s">
        <v>796</v>
      </c>
      <c r="KC180" t="s">
        <v>796</v>
      </c>
      <c r="KD180" t="s">
        <v>796</v>
      </c>
      <c r="KE180" t="s">
        <v>796</v>
      </c>
      <c r="KF180" t="s">
        <v>796</v>
      </c>
    </row>
    <row r="181" spans="1:292" x14ac:dyDescent="0.2">
      <c r="A181" t="s">
        <v>106</v>
      </c>
      <c r="B181" t="s">
        <v>55</v>
      </c>
      <c r="C181" t="s">
        <v>4</v>
      </c>
      <c r="D181" t="s">
        <v>19</v>
      </c>
      <c r="E181" s="30">
        <v>50</v>
      </c>
      <c r="F181" t="s">
        <v>20</v>
      </c>
      <c r="G181" t="s">
        <v>10</v>
      </c>
      <c r="H181" t="s">
        <v>56</v>
      </c>
      <c r="I181" t="s">
        <v>33</v>
      </c>
      <c r="J181" t="s">
        <v>4</v>
      </c>
      <c r="K181" t="s">
        <v>5</v>
      </c>
      <c r="L181" t="s">
        <v>4</v>
      </c>
      <c r="M181" t="s">
        <v>4</v>
      </c>
      <c r="N181" t="s">
        <v>4</v>
      </c>
      <c r="O181" t="s">
        <v>4</v>
      </c>
      <c r="P181" t="s">
        <v>5</v>
      </c>
      <c r="Q181" t="s">
        <v>4</v>
      </c>
      <c r="R181" t="s">
        <v>4</v>
      </c>
      <c r="S181" t="s">
        <v>4</v>
      </c>
      <c r="T181" t="s">
        <v>3</v>
      </c>
      <c r="U181" t="s">
        <v>4</v>
      </c>
      <c r="V181" t="s">
        <v>5</v>
      </c>
      <c r="W181" t="s">
        <v>26</v>
      </c>
      <c r="X181" t="s">
        <v>27</v>
      </c>
      <c r="Y181" t="s">
        <v>5</v>
      </c>
      <c r="Z181" t="s">
        <v>6</v>
      </c>
      <c r="AA181" t="s">
        <v>4</v>
      </c>
      <c r="AB181" t="s">
        <v>4</v>
      </c>
      <c r="AC181" t="s">
        <v>4</v>
      </c>
      <c r="AD181" t="s">
        <v>4</v>
      </c>
      <c r="AE181" t="s">
        <v>5</v>
      </c>
      <c r="AF181" t="s">
        <v>4</v>
      </c>
      <c r="AG181" t="s">
        <v>4</v>
      </c>
      <c r="AH181" t="s">
        <v>5</v>
      </c>
      <c r="AI181" t="s">
        <v>5</v>
      </c>
      <c r="AJ181" t="s">
        <v>4</v>
      </c>
      <c r="AK181" t="s">
        <v>4</v>
      </c>
      <c r="AL181" t="s">
        <v>4</v>
      </c>
      <c r="AM181" t="s">
        <v>4</v>
      </c>
      <c r="AN181" t="s">
        <v>4</v>
      </c>
      <c r="AO181" t="s">
        <v>4</v>
      </c>
      <c r="AP181" t="s">
        <v>4</v>
      </c>
      <c r="AQ181" t="s">
        <v>4</v>
      </c>
      <c r="AR181" t="s">
        <v>4</v>
      </c>
      <c r="AS181" t="s">
        <v>2</v>
      </c>
      <c r="AT181" t="s">
        <v>2</v>
      </c>
      <c r="AU181" t="s">
        <v>2</v>
      </c>
      <c r="AV181" t="s">
        <v>5</v>
      </c>
      <c r="AW181" t="s">
        <v>4</v>
      </c>
      <c r="AX181" t="s">
        <v>4</v>
      </c>
      <c r="AY181" t="s">
        <v>5</v>
      </c>
      <c r="AZ181" t="s">
        <v>4</v>
      </c>
      <c r="BA181" t="s">
        <v>5</v>
      </c>
      <c r="BB181" t="s">
        <v>4</v>
      </c>
      <c r="BC181" t="s">
        <v>4</v>
      </c>
      <c r="BD181" t="s">
        <v>4</v>
      </c>
      <c r="BE181" t="s">
        <v>4</v>
      </c>
      <c r="BF181" t="s">
        <v>4</v>
      </c>
      <c r="BG181" t="s">
        <v>4</v>
      </c>
      <c r="BH181" t="s">
        <v>5</v>
      </c>
      <c r="BI181" t="s">
        <v>4</v>
      </c>
      <c r="BJ181" t="s">
        <v>4</v>
      </c>
      <c r="BK181" t="s">
        <v>5</v>
      </c>
      <c r="BL181" t="s">
        <v>5</v>
      </c>
      <c r="BM181" t="s">
        <v>4</v>
      </c>
      <c r="BN181" t="s">
        <v>4</v>
      </c>
      <c r="BO181" t="s">
        <v>4</v>
      </c>
      <c r="BP181" t="s">
        <v>2</v>
      </c>
      <c r="BQ181" t="s">
        <v>2</v>
      </c>
      <c r="BR181" t="s">
        <v>2</v>
      </c>
      <c r="BS181" t="s">
        <v>2</v>
      </c>
      <c r="BT181" t="s">
        <v>2</v>
      </c>
      <c r="BU181" t="s">
        <v>2</v>
      </c>
      <c r="BV181" t="s">
        <v>2</v>
      </c>
      <c r="BW181" t="s">
        <v>2</v>
      </c>
      <c r="BX181" t="s">
        <v>2</v>
      </c>
      <c r="BY181" t="s">
        <v>2</v>
      </c>
      <c r="BZ181" t="s">
        <v>2</v>
      </c>
      <c r="CA181" t="s">
        <v>2</v>
      </c>
      <c r="CB181" t="s">
        <v>2</v>
      </c>
      <c r="CC181" t="s">
        <v>2</v>
      </c>
      <c r="CD181" t="s">
        <v>2</v>
      </c>
      <c r="CE181" t="s">
        <v>2</v>
      </c>
      <c r="CF181" t="s">
        <v>2</v>
      </c>
      <c r="CG181" t="s">
        <v>2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55</v>
      </c>
      <c r="CV181" t="s">
        <v>4</v>
      </c>
      <c r="CW181" s="30">
        <v>51</v>
      </c>
      <c r="CX181" t="s">
        <v>20</v>
      </c>
      <c r="CY181" t="s">
        <v>4</v>
      </c>
      <c r="CZ181" t="s">
        <v>5</v>
      </c>
      <c r="DA181" t="s">
        <v>4</v>
      </c>
      <c r="DB181" t="s">
        <v>4</v>
      </c>
      <c r="DC181" t="s">
        <v>4</v>
      </c>
      <c r="DD181" t="s">
        <v>4</v>
      </c>
      <c r="DE181" t="s">
        <v>5</v>
      </c>
      <c r="DF181" t="s">
        <v>4</v>
      </c>
      <c r="DG181" t="s">
        <v>4</v>
      </c>
      <c r="DH181" t="s">
        <v>4</v>
      </c>
      <c r="DI181" t="s">
        <v>3</v>
      </c>
      <c r="DJ181" t="s">
        <v>4</v>
      </c>
      <c r="DK181" t="s">
        <v>4</v>
      </c>
      <c r="DL181" t="s">
        <v>17</v>
      </c>
      <c r="DM181" t="s">
        <v>2</v>
      </c>
      <c r="DN181" t="s">
        <v>5</v>
      </c>
      <c r="DO181" t="s">
        <v>523</v>
      </c>
      <c r="DP181" t="s">
        <v>4</v>
      </c>
      <c r="DQ181" t="s">
        <v>4</v>
      </c>
      <c r="DR181" t="s">
        <v>4</v>
      </c>
      <c r="DS181" t="s">
        <v>4</v>
      </c>
      <c r="DT181" t="s">
        <v>4</v>
      </c>
      <c r="DU181" t="s">
        <v>4</v>
      </c>
      <c r="DV181" t="s">
        <v>4</v>
      </c>
      <c r="DW181" t="s">
        <v>5</v>
      </c>
      <c r="DX181" t="s">
        <v>5</v>
      </c>
      <c r="DY181" t="s">
        <v>4</v>
      </c>
      <c r="DZ181" t="s">
        <v>4</v>
      </c>
      <c r="EA181" t="s">
        <v>4</v>
      </c>
      <c r="EB181" t="s">
        <v>4</v>
      </c>
      <c r="EC181" t="s">
        <v>5</v>
      </c>
      <c r="ED181" t="s">
        <v>4</v>
      </c>
      <c r="EE181" t="s">
        <v>4</v>
      </c>
      <c r="EF181" t="s">
        <v>4</v>
      </c>
      <c r="EG181" t="s">
        <v>4</v>
      </c>
      <c r="EH181" t="s">
        <v>2</v>
      </c>
      <c r="EI181" t="s">
        <v>2</v>
      </c>
      <c r="EJ181" t="s">
        <v>2</v>
      </c>
      <c r="EK181" t="s">
        <v>4</v>
      </c>
      <c r="EL181" t="s">
        <v>4</v>
      </c>
      <c r="EM181" t="s">
        <v>4</v>
      </c>
      <c r="EN181" t="s">
        <v>5</v>
      </c>
      <c r="EO181" t="s">
        <v>4</v>
      </c>
      <c r="EP181" t="s">
        <v>4</v>
      </c>
      <c r="EQ181" t="s">
        <v>4</v>
      </c>
      <c r="ER181" t="s">
        <v>4</v>
      </c>
      <c r="ES181" t="s">
        <v>4</v>
      </c>
      <c r="ET181" t="s">
        <v>4</v>
      </c>
      <c r="EU181" t="s">
        <v>4</v>
      </c>
      <c r="EV181" t="s">
        <v>4</v>
      </c>
      <c r="EW181" t="s">
        <v>4</v>
      </c>
      <c r="EX181" t="s">
        <v>4</v>
      </c>
      <c r="EY181" t="s">
        <v>4</v>
      </c>
      <c r="EZ181" t="s">
        <v>5</v>
      </c>
      <c r="FA181" t="s">
        <v>4</v>
      </c>
      <c r="FB181" t="s">
        <v>4</v>
      </c>
      <c r="FC181" t="s">
        <v>4</v>
      </c>
      <c r="FD181" t="s">
        <v>4</v>
      </c>
      <c r="FE181" t="s">
        <v>2</v>
      </c>
      <c r="FF181" t="s">
        <v>2</v>
      </c>
      <c r="FG181" t="s">
        <v>2</v>
      </c>
      <c r="FH181" t="s">
        <v>2</v>
      </c>
      <c r="FI181" t="s">
        <v>2</v>
      </c>
      <c r="FJ181" t="s">
        <v>2</v>
      </c>
      <c r="FK181" t="s">
        <v>2</v>
      </c>
      <c r="FL181" t="s">
        <v>2</v>
      </c>
      <c r="FM181" t="s">
        <v>2</v>
      </c>
      <c r="FN181" t="s">
        <v>2</v>
      </c>
      <c r="FO181" t="s">
        <v>2</v>
      </c>
      <c r="FP181" t="s">
        <v>2</v>
      </c>
      <c r="FQ181" t="s">
        <v>2</v>
      </c>
      <c r="FR181" t="s">
        <v>2</v>
      </c>
      <c r="FS181" t="s">
        <v>2</v>
      </c>
      <c r="FT181" t="s">
        <v>2</v>
      </c>
      <c r="FU181" t="s">
        <v>2</v>
      </c>
      <c r="FV181" t="s">
        <v>2</v>
      </c>
      <c r="FW181" t="s">
        <v>2</v>
      </c>
      <c r="FX181" t="s">
        <v>2</v>
      </c>
      <c r="FY181" t="s">
        <v>2</v>
      </c>
      <c r="FZ181" t="s">
        <v>2</v>
      </c>
      <c r="GA181" t="s">
        <v>2</v>
      </c>
      <c r="GB181" t="s">
        <v>2</v>
      </c>
      <c r="GC181" t="s">
        <v>2</v>
      </c>
      <c r="GD181" t="s">
        <v>2</v>
      </c>
      <c r="GE181" t="s">
        <v>2</v>
      </c>
      <c r="GF181" t="s">
        <v>2</v>
      </c>
      <c r="GG181" t="s">
        <v>2</v>
      </c>
      <c r="GH181" t="s">
        <v>2</v>
      </c>
      <c r="GI181" t="s">
        <v>2</v>
      </c>
      <c r="GJ181" t="s">
        <v>2</v>
      </c>
      <c r="GK181" t="s">
        <v>2</v>
      </c>
      <c r="GL181" t="s">
        <v>2</v>
      </c>
      <c r="GM181" t="s">
        <v>2</v>
      </c>
      <c r="GN181" t="s">
        <v>796</v>
      </c>
      <c r="GO181" t="s">
        <v>796</v>
      </c>
      <c r="GP181" t="s">
        <v>796</v>
      </c>
      <c r="GQ181" t="s">
        <v>796</v>
      </c>
      <c r="GR181" t="s">
        <v>796</v>
      </c>
      <c r="GS181" t="s">
        <v>796</v>
      </c>
      <c r="GT181" t="s">
        <v>796</v>
      </c>
      <c r="GU181" t="s">
        <v>796</v>
      </c>
      <c r="GV181" t="s">
        <v>796</v>
      </c>
      <c r="GW181" t="s">
        <v>796</v>
      </c>
      <c r="GX181" t="s">
        <v>796</v>
      </c>
      <c r="GY181" t="s">
        <v>796</v>
      </c>
      <c r="GZ181" t="s">
        <v>796</v>
      </c>
      <c r="HA181" t="s">
        <v>796</v>
      </c>
      <c r="HB181" t="s">
        <v>796</v>
      </c>
      <c r="HC181" t="s">
        <v>796</v>
      </c>
      <c r="HD181" t="s">
        <v>796</v>
      </c>
      <c r="HE181" t="s">
        <v>796</v>
      </c>
      <c r="HF181" t="s">
        <v>796</v>
      </c>
      <c r="HG181" t="s">
        <v>796</v>
      </c>
      <c r="HH181" t="s">
        <v>796</v>
      </c>
      <c r="HI181" t="s">
        <v>796</v>
      </c>
      <c r="HJ181" t="s">
        <v>796</v>
      </c>
      <c r="HK181" t="s">
        <v>796</v>
      </c>
      <c r="HL181" t="s">
        <v>796</v>
      </c>
      <c r="HM181" t="s">
        <v>796</v>
      </c>
      <c r="HN181" t="s">
        <v>796</v>
      </c>
      <c r="HO181" t="s">
        <v>796</v>
      </c>
      <c r="HP181" t="s">
        <v>796</v>
      </c>
      <c r="HQ181" t="s">
        <v>796</v>
      </c>
      <c r="HR181" t="s">
        <v>796</v>
      </c>
      <c r="HS181" t="s">
        <v>796</v>
      </c>
      <c r="HT181" t="s">
        <v>796</v>
      </c>
      <c r="HU181" t="s">
        <v>796</v>
      </c>
      <c r="HV181" t="s">
        <v>796</v>
      </c>
      <c r="HW181" t="s">
        <v>796</v>
      </c>
      <c r="HX181" t="s">
        <v>796</v>
      </c>
      <c r="HY181" t="s">
        <v>796</v>
      </c>
      <c r="HZ181" t="s">
        <v>796</v>
      </c>
      <c r="IA181" t="s">
        <v>796</v>
      </c>
      <c r="IB181" t="s">
        <v>796</v>
      </c>
      <c r="IC181" t="s">
        <v>796</v>
      </c>
      <c r="ID181" t="s">
        <v>796</v>
      </c>
      <c r="IE181" t="s">
        <v>796</v>
      </c>
      <c r="IF181" t="s">
        <v>796</v>
      </c>
      <c r="IG181" t="s">
        <v>796</v>
      </c>
      <c r="IH181" t="s">
        <v>796</v>
      </c>
      <c r="II181" t="s">
        <v>796</v>
      </c>
      <c r="IJ181" t="s">
        <v>796</v>
      </c>
      <c r="IK181" t="s">
        <v>796</v>
      </c>
      <c r="IL181" t="s">
        <v>796</v>
      </c>
      <c r="IM181" t="s">
        <v>796</v>
      </c>
      <c r="IN181" t="s">
        <v>796</v>
      </c>
      <c r="IO181" t="s">
        <v>796</v>
      </c>
      <c r="IP181" t="s">
        <v>796</v>
      </c>
      <c r="IQ181" t="s">
        <v>796</v>
      </c>
      <c r="IR181" t="s">
        <v>796</v>
      </c>
      <c r="IS181" t="s">
        <v>796</v>
      </c>
      <c r="IT181" t="s">
        <v>796</v>
      </c>
      <c r="IU181" t="s">
        <v>796</v>
      </c>
      <c r="IV181" t="s">
        <v>796</v>
      </c>
      <c r="IW181" t="s">
        <v>796</v>
      </c>
      <c r="IX181" t="s">
        <v>796</v>
      </c>
      <c r="IY181" t="s">
        <v>796</v>
      </c>
      <c r="IZ181" t="s">
        <v>796</v>
      </c>
      <c r="JA181" t="s">
        <v>796</v>
      </c>
      <c r="JB181" t="s">
        <v>796</v>
      </c>
      <c r="JC181" t="s">
        <v>796</v>
      </c>
      <c r="JD181" t="s">
        <v>796</v>
      </c>
      <c r="JE181" t="s">
        <v>796</v>
      </c>
      <c r="JF181" t="s">
        <v>796</v>
      </c>
      <c r="JG181" t="s">
        <v>796</v>
      </c>
      <c r="JH181" t="s">
        <v>796</v>
      </c>
      <c r="JI181" t="s">
        <v>796</v>
      </c>
      <c r="JJ181" t="s">
        <v>796</v>
      </c>
      <c r="JK181" t="s">
        <v>796</v>
      </c>
      <c r="JL181" t="s">
        <v>796</v>
      </c>
      <c r="JM181" t="s">
        <v>796</v>
      </c>
      <c r="JN181" t="s">
        <v>796</v>
      </c>
      <c r="JO181" t="s">
        <v>796</v>
      </c>
      <c r="JP181" t="s">
        <v>796</v>
      </c>
      <c r="JQ181" t="s">
        <v>796</v>
      </c>
      <c r="JR181" t="s">
        <v>796</v>
      </c>
      <c r="JS181" t="s">
        <v>796</v>
      </c>
      <c r="JT181" t="s">
        <v>796</v>
      </c>
      <c r="JU181" t="s">
        <v>796</v>
      </c>
      <c r="JV181" t="s">
        <v>796</v>
      </c>
      <c r="JW181" t="s">
        <v>796</v>
      </c>
      <c r="JX181" t="s">
        <v>796</v>
      </c>
      <c r="JY181" t="s">
        <v>796</v>
      </c>
      <c r="JZ181" t="s">
        <v>796</v>
      </c>
      <c r="KA181" t="s">
        <v>796</v>
      </c>
      <c r="KB181" t="s">
        <v>796</v>
      </c>
      <c r="KC181" t="s">
        <v>796</v>
      </c>
      <c r="KD181" t="s">
        <v>796</v>
      </c>
      <c r="KE181" t="s">
        <v>796</v>
      </c>
      <c r="KF181" t="s">
        <v>796</v>
      </c>
    </row>
    <row r="182" spans="1:292" x14ac:dyDescent="0.2">
      <c r="A182" t="s">
        <v>104</v>
      </c>
      <c r="B182" t="s">
        <v>55</v>
      </c>
      <c r="C182" t="s">
        <v>4</v>
      </c>
      <c r="D182" t="s">
        <v>19</v>
      </c>
      <c r="E182" s="30">
        <v>40</v>
      </c>
      <c r="F182" t="s">
        <v>20</v>
      </c>
      <c r="G182" t="s">
        <v>10</v>
      </c>
      <c r="H182" t="s">
        <v>56</v>
      </c>
      <c r="I182" t="s">
        <v>33</v>
      </c>
      <c r="J182" t="s">
        <v>4</v>
      </c>
      <c r="K182" t="s">
        <v>5</v>
      </c>
      <c r="L182" t="s">
        <v>4</v>
      </c>
      <c r="M182" t="s">
        <v>4</v>
      </c>
      <c r="N182" t="s">
        <v>4</v>
      </c>
      <c r="O182" t="s">
        <v>4</v>
      </c>
      <c r="P182" t="s">
        <v>5</v>
      </c>
      <c r="Q182" t="s">
        <v>5</v>
      </c>
      <c r="R182" t="s">
        <v>5</v>
      </c>
      <c r="S182" t="s">
        <v>4</v>
      </c>
      <c r="T182" t="s">
        <v>3</v>
      </c>
      <c r="U182" t="s">
        <v>4</v>
      </c>
      <c r="V182" t="s">
        <v>5</v>
      </c>
      <c r="W182" t="s">
        <v>26</v>
      </c>
      <c r="X182" t="s">
        <v>105</v>
      </c>
      <c r="Y182" t="s">
        <v>5</v>
      </c>
      <c r="Z182" t="s">
        <v>32</v>
      </c>
      <c r="AA182" t="s">
        <v>4</v>
      </c>
      <c r="AB182" t="s">
        <v>4</v>
      </c>
      <c r="AC182" t="s">
        <v>4</v>
      </c>
      <c r="AD182" t="s">
        <v>4</v>
      </c>
      <c r="AE182" t="s">
        <v>5</v>
      </c>
      <c r="AF182" t="s">
        <v>4</v>
      </c>
      <c r="AG182" t="s">
        <v>5</v>
      </c>
      <c r="AH182" t="s">
        <v>4</v>
      </c>
      <c r="AI182" t="s">
        <v>4</v>
      </c>
      <c r="AJ182" t="s">
        <v>4</v>
      </c>
      <c r="AK182" t="s">
        <v>4</v>
      </c>
      <c r="AL182" t="s">
        <v>4</v>
      </c>
      <c r="AM182" t="s">
        <v>4</v>
      </c>
      <c r="AN182" t="s">
        <v>4</v>
      </c>
      <c r="AO182" t="s">
        <v>4</v>
      </c>
      <c r="AP182" t="s">
        <v>4</v>
      </c>
      <c r="AQ182" t="s">
        <v>4</v>
      </c>
      <c r="AR182" t="s">
        <v>4</v>
      </c>
      <c r="AS182" t="s">
        <v>2</v>
      </c>
      <c r="AT182" t="s">
        <v>2</v>
      </c>
      <c r="AU182" t="s">
        <v>2</v>
      </c>
      <c r="AV182" t="s">
        <v>5</v>
      </c>
      <c r="AW182" t="s">
        <v>5</v>
      </c>
      <c r="AX182" t="s">
        <v>4</v>
      </c>
      <c r="AY182" t="s">
        <v>5</v>
      </c>
      <c r="AZ182" t="s">
        <v>4</v>
      </c>
      <c r="BA182" t="s">
        <v>5</v>
      </c>
      <c r="BB182" t="s">
        <v>5</v>
      </c>
      <c r="BC182" t="s">
        <v>5</v>
      </c>
      <c r="BD182" t="s">
        <v>4</v>
      </c>
      <c r="BE182" t="s">
        <v>4</v>
      </c>
      <c r="BF182" t="s">
        <v>4</v>
      </c>
      <c r="BG182" t="s">
        <v>4</v>
      </c>
      <c r="BH182" t="s">
        <v>5</v>
      </c>
      <c r="BI182" t="s">
        <v>4</v>
      </c>
      <c r="BJ182" t="s">
        <v>4</v>
      </c>
      <c r="BK182" t="s">
        <v>5</v>
      </c>
      <c r="BL182" t="s">
        <v>5</v>
      </c>
      <c r="BM182" t="s">
        <v>4</v>
      </c>
      <c r="BN182" t="s">
        <v>4</v>
      </c>
      <c r="BO182" t="s">
        <v>4</v>
      </c>
      <c r="BP182" t="s">
        <v>2</v>
      </c>
      <c r="BQ182" t="s">
        <v>5</v>
      </c>
      <c r="BR182" t="s">
        <v>5</v>
      </c>
      <c r="BS182" t="s">
        <v>5</v>
      </c>
      <c r="BT182" t="s">
        <v>4</v>
      </c>
      <c r="BU182" t="s">
        <v>5</v>
      </c>
      <c r="BV182" t="s">
        <v>4</v>
      </c>
      <c r="BW182" t="s">
        <v>4</v>
      </c>
      <c r="BX182" t="s">
        <v>4</v>
      </c>
      <c r="BY182" t="s">
        <v>4</v>
      </c>
      <c r="BZ182" t="s">
        <v>4</v>
      </c>
      <c r="CA182" t="s">
        <v>4</v>
      </c>
      <c r="CB182" t="s">
        <v>2</v>
      </c>
      <c r="CC182" t="s">
        <v>2</v>
      </c>
      <c r="CD182" t="s">
        <v>2</v>
      </c>
      <c r="CE182" t="s">
        <v>2</v>
      </c>
      <c r="CF182" t="s">
        <v>2</v>
      </c>
      <c r="CG182" t="s">
        <v>2</v>
      </c>
      <c r="CH182" t="s">
        <v>2</v>
      </c>
      <c r="CI182" t="s">
        <v>2</v>
      </c>
      <c r="CJ182" t="s">
        <v>2</v>
      </c>
      <c r="CK182" t="s">
        <v>2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796</v>
      </c>
      <c r="CV182" t="s">
        <v>796</v>
      </c>
      <c r="CW182" t="s">
        <v>796</v>
      </c>
      <c r="CX182" t="s">
        <v>796</v>
      </c>
      <c r="CY182" t="s">
        <v>796</v>
      </c>
      <c r="CZ182" t="s">
        <v>796</v>
      </c>
      <c r="DA182" t="s">
        <v>796</v>
      </c>
      <c r="DB182" t="s">
        <v>796</v>
      </c>
      <c r="DC182" t="s">
        <v>796</v>
      </c>
      <c r="DD182" t="s">
        <v>796</v>
      </c>
      <c r="DE182" t="s">
        <v>796</v>
      </c>
      <c r="DF182" t="s">
        <v>796</v>
      </c>
      <c r="DG182" t="s">
        <v>796</v>
      </c>
      <c r="DH182" t="s">
        <v>796</v>
      </c>
      <c r="DI182" t="s">
        <v>796</v>
      </c>
      <c r="DJ182" t="s">
        <v>796</v>
      </c>
      <c r="DK182" t="s">
        <v>796</v>
      </c>
      <c r="DL182" t="s">
        <v>796</v>
      </c>
      <c r="DM182" t="s">
        <v>796</v>
      </c>
      <c r="DN182" t="s">
        <v>796</v>
      </c>
      <c r="DO182" t="s">
        <v>796</v>
      </c>
      <c r="DP182" t="s">
        <v>796</v>
      </c>
      <c r="DQ182" t="s">
        <v>796</v>
      </c>
      <c r="DR182" t="s">
        <v>796</v>
      </c>
      <c r="DS182" t="s">
        <v>796</v>
      </c>
      <c r="DT182" t="s">
        <v>796</v>
      </c>
      <c r="DU182" t="s">
        <v>796</v>
      </c>
      <c r="DV182" t="s">
        <v>796</v>
      </c>
      <c r="DW182" t="s">
        <v>796</v>
      </c>
      <c r="DX182" t="s">
        <v>796</v>
      </c>
      <c r="DY182" t="s">
        <v>796</v>
      </c>
      <c r="DZ182" t="s">
        <v>796</v>
      </c>
      <c r="EA182" t="s">
        <v>796</v>
      </c>
      <c r="EB182" t="s">
        <v>796</v>
      </c>
      <c r="EC182" t="s">
        <v>796</v>
      </c>
      <c r="ED182" t="s">
        <v>796</v>
      </c>
      <c r="EE182" t="s">
        <v>796</v>
      </c>
      <c r="EF182" t="s">
        <v>796</v>
      </c>
      <c r="EG182" t="s">
        <v>796</v>
      </c>
      <c r="EH182" t="s">
        <v>796</v>
      </c>
      <c r="EI182" t="s">
        <v>796</v>
      </c>
      <c r="EJ182" t="s">
        <v>796</v>
      </c>
      <c r="EK182" t="s">
        <v>796</v>
      </c>
      <c r="EL182" t="s">
        <v>796</v>
      </c>
      <c r="EM182" t="s">
        <v>796</v>
      </c>
      <c r="EN182" t="s">
        <v>796</v>
      </c>
      <c r="EO182" t="s">
        <v>796</v>
      </c>
      <c r="EP182" t="s">
        <v>796</v>
      </c>
      <c r="EQ182" t="s">
        <v>796</v>
      </c>
      <c r="ER182" t="s">
        <v>796</v>
      </c>
      <c r="ES182" t="s">
        <v>796</v>
      </c>
      <c r="ET182" t="s">
        <v>796</v>
      </c>
      <c r="EU182" t="s">
        <v>796</v>
      </c>
      <c r="EV182" t="s">
        <v>796</v>
      </c>
      <c r="EW182" t="s">
        <v>796</v>
      </c>
      <c r="EX182" t="s">
        <v>796</v>
      </c>
      <c r="EY182" t="s">
        <v>796</v>
      </c>
      <c r="EZ182" t="s">
        <v>796</v>
      </c>
      <c r="FA182" t="s">
        <v>796</v>
      </c>
      <c r="FB182" t="s">
        <v>796</v>
      </c>
      <c r="FC182" t="s">
        <v>796</v>
      </c>
      <c r="FD182" t="s">
        <v>796</v>
      </c>
      <c r="FE182" t="s">
        <v>796</v>
      </c>
      <c r="FF182" t="s">
        <v>796</v>
      </c>
      <c r="FG182" t="s">
        <v>796</v>
      </c>
      <c r="FH182" t="s">
        <v>796</v>
      </c>
      <c r="FI182" t="s">
        <v>796</v>
      </c>
      <c r="FJ182" t="s">
        <v>796</v>
      </c>
      <c r="FK182" t="s">
        <v>796</v>
      </c>
      <c r="FL182" t="s">
        <v>796</v>
      </c>
      <c r="FM182" t="s">
        <v>796</v>
      </c>
      <c r="FN182" t="s">
        <v>796</v>
      </c>
      <c r="FO182" t="s">
        <v>796</v>
      </c>
      <c r="FP182" t="s">
        <v>796</v>
      </c>
      <c r="FQ182" t="s">
        <v>796</v>
      </c>
      <c r="FR182" t="s">
        <v>796</v>
      </c>
      <c r="FS182" t="s">
        <v>796</v>
      </c>
      <c r="FT182" t="s">
        <v>796</v>
      </c>
      <c r="FU182" t="s">
        <v>796</v>
      </c>
      <c r="FV182" t="s">
        <v>796</v>
      </c>
      <c r="FW182" t="s">
        <v>796</v>
      </c>
      <c r="FX182" t="s">
        <v>796</v>
      </c>
      <c r="FY182" t="s">
        <v>796</v>
      </c>
      <c r="FZ182" t="s">
        <v>796</v>
      </c>
      <c r="GA182" t="s">
        <v>796</v>
      </c>
      <c r="GB182" t="s">
        <v>796</v>
      </c>
      <c r="GC182" t="s">
        <v>796</v>
      </c>
      <c r="GD182" t="s">
        <v>796</v>
      </c>
      <c r="GE182" t="s">
        <v>796</v>
      </c>
      <c r="GF182" t="s">
        <v>796</v>
      </c>
      <c r="GG182" t="s">
        <v>796</v>
      </c>
      <c r="GH182" t="s">
        <v>796</v>
      </c>
      <c r="GI182" t="s">
        <v>796</v>
      </c>
      <c r="GJ182" t="s">
        <v>796</v>
      </c>
      <c r="GK182" t="s">
        <v>796</v>
      </c>
      <c r="GL182" t="s">
        <v>796</v>
      </c>
      <c r="GM182" t="s">
        <v>796</v>
      </c>
      <c r="GN182" t="s">
        <v>796</v>
      </c>
      <c r="GO182" t="s">
        <v>796</v>
      </c>
      <c r="GP182" t="s">
        <v>796</v>
      </c>
      <c r="GQ182" t="s">
        <v>796</v>
      </c>
      <c r="GR182" t="s">
        <v>796</v>
      </c>
      <c r="GS182" t="s">
        <v>796</v>
      </c>
      <c r="GT182" t="s">
        <v>796</v>
      </c>
      <c r="GU182" t="s">
        <v>796</v>
      </c>
      <c r="GV182" t="s">
        <v>796</v>
      </c>
      <c r="GW182" t="s">
        <v>796</v>
      </c>
      <c r="GX182" t="s">
        <v>796</v>
      </c>
      <c r="GY182" t="s">
        <v>796</v>
      </c>
      <c r="GZ182" t="s">
        <v>796</v>
      </c>
      <c r="HA182" t="s">
        <v>796</v>
      </c>
      <c r="HB182" t="s">
        <v>796</v>
      </c>
      <c r="HC182" t="s">
        <v>796</v>
      </c>
      <c r="HD182" t="s">
        <v>796</v>
      </c>
      <c r="HE182" t="s">
        <v>796</v>
      </c>
      <c r="HF182" t="s">
        <v>796</v>
      </c>
      <c r="HG182" t="s">
        <v>796</v>
      </c>
      <c r="HH182" t="s">
        <v>796</v>
      </c>
      <c r="HI182" t="s">
        <v>796</v>
      </c>
      <c r="HJ182" t="s">
        <v>796</v>
      </c>
      <c r="HK182" t="s">
        <v>796</v>
      </c>
      <c r="HL182" t="s">
        <v>796</v>
      </c>
      <c r="HM182" t="s">
        <v>796</v>
      </c>
      <c r="HN182" t="s">
        <v>796</v>
      </c>
      <c r="HO182" t="s">
        <v>796</v>
      </c>
      <c r="HP182" t="s">
        <v>796</v>
      </c>
      <c r="HQ182" t="s">
        <v>796</v>
      </c>
      <c r="HR182" t="s">
        <v>796</v>
      </c>
      <c r="HS182" t="s">
        <v>796</v>
      </c>
      <c r="HT182" t="s">
        <v>796</v>
      </c>
      <c r="HU182" t="s">
        <v>796</v>
      </c>
      <c r="HV182" t="s">
        <v>796</v>
      </c>
      <c r="HW182" t="s">
        <v>796</v>
      </c>
      <c r="HX182" t="s">
        <v>796</v>
      </c>
      <c r="HY182" t="s">
        <v>796</v>
      </c>
      <c r="HZ182" t="s">
        <v>796</v>
      </c>
      <c r="IA182" t="s">
        <v>796</v>
      </c>
      <c r="IB182" t="s">
        <v>796</v>
      </c>
      <c r="IC182" t="s">
        <v>796</v>
      </c>
      <c r="ID182" t="s">
        <v>796</v>
      </c>
      <c r="IE182" t="s">
        <v>796</v>
      </c>
      <c r="IF182" t="s">
        <v>796</v>
      </c>
      <c r="IG182" t="s">
        <v>796</v>
      </c>
      <c r="IH182" t="s">
        <v>796</v>
      </c>
      <c r="II182" t="s">
        <v>796</v>
      </c>
      <c r="IJ182" t="s">
        <v>796</v>
      </c>
      <c r="IK182" t="s">
        <v>796</v>
      </c>
      <c r="IL182" t="s">
        <v>796</v>
      </c>
      <c r="IM182" t="s">
        <v>796</v>
      </c>
      <c r="IN182" t="s">
        <v>796</v>
      </c>
      <c r="IO182" t="s">
        <v>796</v>
      </c>
      <c r="IP182" t="s">
        <v>796</v>
      </c>
      <c r="IQ182" t="s">
        <v>796</v>
      </c>
      <c r="IR182" t="s">
        <v>796</v>
      </c>
      <c r="IS182" t="s">
        <v>796</v>
      </c>
      <c r="IT182" t="s">
        <v>796</v>
      </c>
      <c r="IU182" t="s">
        <v>796</v>
      </c>
      <c r="IV182" t="s">
        <v>796</v>
      </c>
      <c r="IW182" t="s">
        <v>796</v>
      </c>
      <c r="IX182" t="s">
        <v>796</v>
      </c>
      <c r="IY182" t="s">
        <v>796</v>
      </c>
      <c r="IZ182" t="s">
        <v>796</v>
      </c>
      <c r="JA182" t="s">
        <v>796</v>
      </c>
      <c r="JB182" t="s">
        <v>796</v>
      </c>
      <c r="JC182" t="s">
        <v>796</v>
      </c>
      <c r="JD182" t="s">
        <v>796</v>
      </c>
      <c r="JE182" t="s">
        <v>796</v>
      </c>
      <c r="JF182" t="s">
        <v>796</v>
      </c>
      <c r="JG182" t="s">
        <v>796</v>
      </c>
      <c r="JH182" t="s">
        <v>796</v>
      </c>
      <c r="JI182" t="s">
        <v>796</v>
      </c>
      <c r="JJ182" t="s">
        <v>796</v>
      </c>
      <c r="JK182" t="s">
        <v>796</v>
      </c>
      <c r="JL182" t="s">
        <v>796</v>
      </c>
      <c r="JM182" t="s">
        <v>796</v>
      </c>
      <c r="JN182" t="s">
        <v>796</v>
      </c>
      <c r="JO182" t="s">
        <v>796</v>
      </c>
      <c r="JP182" t="s">
        <v>796</v>
      </c>
      <c r="JQ182" t="s">
        <v>796</v>
      </c>
      <c r="JR182" t="s">
        <v>796</v>
      </c>
      <c r="JS182" t="s">
        <v>796</v>
      </c>
      <c r="JT182" t="s">
        <v>796</v>
      </c>
      <c r="JU182" t="s">
        <v>796</v>
      </c>
      <c r="JV182" t="s">
        <v>796</v>
      </c>
      <c r="JW182" t="s">
        <v>796</v>
      </c>
      <c r="JX182" t="s">
        <v>796</v>
      </c>
      <c r="JY182" t="s">
        <v>796</v>
      </c>
      <c r="JZ182" t="s">
        <v>796</v>
      </c>
      <c r="KA182" t="s">
        <v>796</v>
      </c>
      <c r="KB182" t="s">
        <v>796</v>
      </c>
      <c r="KC182" t="s">
        <v>796</v>
      </c>
      <c r="KD182" t="s">
        <v>796</v>
      </c>
      <c r="KE182" t="s">
        <v>796</v>
      </c>
      <c r="KF182" t="s">
        <v>796</v>
      </c>
    </row>
    <row r="183" spans="1:292" x14ac:dyDescent="0.2">
      <c r="A183" t="s">
        <v>103</v>
      </c>
      <c r="B183" t="s">
        <v>55</v>
      </c>
      <c r="C183" t="s">
        <v>4</v>
      </c>
      <c r="D183" t="s">
        <v>19</v>
      </c>
      <c r="E183" s="30">
        <v>38</v>
      </c>
      <c r="F183" t="s">
        <v>20</v>
      </c>
      <c r="G183" t="s">
        <v>10</v>
      </c>
      <c r="H183" t="s">
        <v>56</v>
      </c>
      <c r="I183" t="s">
        <v>33</v>
      </c>
      <c r="J183" t="s">
        <v>4</v>
      </c>
      <c r="K183" t="s">
        <v>5</v>
      </c>
      <c r="L183" t="s">
        <v>4</v>
      </c>
      <c r="M183" t="s">
        <v>4</v>
      </c>
      <c r="N183" t="s">
        <v>4</v>
      </c>
      <c r="O183" t="s">
        <v>4</v>
      </c>
      <c r="P183" t="s">
        <v>5</v>
      </c>
      <c r="Q183" t="s">
        <v>4</v>
      </c>
      <c r="R183" t="s">
        <v>4</v>
      </c>
      <c r="S183" t="s">
        <v>4</v>
      </c>
      <c r="T183" t="s">
        <v>3</v>
      </c>
      <c r="U183" t="s">
        <v>4</v>
      </c>
      <c r="V183" t="s">
        <v>5</v>
      </c>
      <c r="W183" t="s">
        <v>26</v>
      </c>
      <c r="X183" t="s">
        <v>27</v>
      </c>
      <c r="Y183" t="s">
        <v>5</v>
      </c>
      <c r="Z183" t="s">
        <v>32</v>
      </c>
      <c r="AA183" t="s">
        <v>4</v>
      </c>
      <c r="AB183" t="s">
        <v>4</v>
      </c>
      <c r="AC183" t="s">
        <v>4</v>
      </c>
      <c r="AD183" t="s">
        <v>4</v>
      </c>
      <c r="AE183" t="s">
        <v>4</v>
      </c>
      <c r="AF183" t="s">
        <v>4</v>
      </c>
      <c r="AG183" t="s">
        <v>4</v>
      </c>
      <c r="AH183" t="s">
        <v>4</v>
      </c>
      <c r="AI183" t="s">
        <v>4</v>
      </c>
      <c r="AJ183" t="s">
        <v>4</v>
      </c>
      <c r="AK183" t="s">
        <v>4</v>
      </c>
      <c r="AL183" t="s">
        <v>4</v>
      </c>
      <c r="AM183" t="s">
        <v>4</v>
      </c>
      <c r="AN183" t="s">
        <v>4</v>
      </c>
      <c r="AO183" t="s">
        <v>4</v>
      </c>
      <c r="AP183" t="s">
        <v>4</v>
      </c>
      <c r="AQ183" t="s">
        <v>4</v>
      </c>
      <c r="AR183" t="s">
        <v>4</v>
      </c>
      <c r="AS183" t="s">
        <v>2</v>
      </c>
      <c r="AT183" t="s">
        <v>2</v>
      </c>
      <c r="AU183" t="s">
        <v>2</v>
      </c>
      <c r="AV183" t="s">
        <v>5</v>
      </c>
      <c r="AW183" t="s">
        <v>5</v>
      </c>
      <c r="AX183" t="s">
        <v>4</v>
      </c>
      <c r="AY183" t="s">
        <v>5</v>
      </c>
      <c r="AZ183" t="s">
        <v>4</v>
      </c>
      <c r="BA183" t="s">
        <v>5</v>
      </c>
      <c r="BB183" t="s">
        <v>5</v>
      </c>
      <c r="BC183" t="s">
        <v>5</v>
      </c>
      <c r="BD183" t="s">
        <v>4</v>
      </c>
      <c r="BE183" t="s">
        <v>4</v>
      </c>
      <c r="BF183" t="s">
        <v>4</v>
      </c>
      <c r="BG183" t="s">
        <v>4</v>
      </c>
      <c r="BH183" t="s">
        <v>4</v>
      </c>
      <c r="BI183" t="s">
        <v>4</v>
      </c>
      <c r="BJ183" t="s">
        <v>4</v>
      </c>
      <c r="BK183" t="s">
        <v>5</v>
      </c>
      <c r="BL183" t="s">
        <v>5</v>
      </c>
      <c r="BM183" t="s">
        <v>4</v>
      </c>
      <c r="BN183" t="s">
        <v>4</v>
      </c>
      <c r="BO183" t="s">
        <v>4</v>
      </c>
      <c r="BP183" t="s">
        <v>2</v>
      </c>
      <c r="BQ183" t="s">
        <v>2</v>
      </c>
      <c r="BR183" t="s">
        <v>2</v>
      </c>
      <c r="BS183" t="s">
        <v>2</v>
      </c>
      <c r="BT183" t="s">
        <v>2</v>
      </c>
      <c r="BU183" t="s">
        <v>2</v>
      </c>
      <c r="BV183" t="s">
        <v>2</v>
      </c>
      <c r="BW183" t="s">
        <v>2</v>
      </c>
      <c r="BX183" t="s">
        <v>2</v>
      </c>
      <c r="BY183" t="s">
        <v>2</v>
      </c>
      <c r="BZ183" t="s">
        <v>2</v>
      </c>
      <c r="CA183" t="s">
        <v>2</v>
      </c>
      <c r="CB183" t="s">
        <v>2</v>
      </c>
      <c r="CC183" t="s">
        <v>2</v>
      </c>
      <c r="CD183" t="s">
        <v>2</v>
      </c>
      <c r="CE183" t="s">
        <v>2</v>
      </c>
      <c r="CF183" t="s">
        <v>2</v>
      </c>
      <c r="CG183" t="s">
        <v>2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796</v>
      </c>
      <c r="CV183" t="s">
        <v>796</v>
      </c>
      <c r="CW183" t="s">
        <v>796</v>
      </c>
      <c r="CX183" t="s">
        <v>796</v>
      </c>
      <c r="CY183" t="s">
        <v>796</v>
      </c>
      <c r="CZ183" t="s">
        <v>796</v>
      </c>
      <c r="DA183" t="s">
        <v>796</v>
      </c>
      <c r="DB183" t="s">
        <v>796</v>
      </c>
      <c r="DC183" t="s">
        <v>796</v>
      </c>
      <c r="DD183" t="s">
        <v>796</v>
      </c>
      <c r="DE183" t="s">
        <v>796</v>
      </c>
      <c r="DF183" t="s">
        <v>796</v>
      </c>
      <c r="DG183" t="s">
        <v>796</v>
      </c>
      <c r="DH183" t="s">
        <v>796</v>
      </c>
      <c r="DI183" t="s">
        <v>796</v>
      </c>
      <c r="DJ183" t="s">
        <v>796</v>
      </c>
      <c r="DK183" t="s">
        <v>796</v>
      </c>
      <c r="DL183" t="s">
        <v>796</v>
      </c>
      <c r="DM183" t="s">
        <v>796</v>
      </c>
      <c r="DN183" t="s">
        <v>796</v>
      </c>
      <c r="DO183" t="s">
        <v>796</v>
      </c>
      <c r="DP183" t="s">
        <v>796</v>
      </c>
      <c r="DQ183" t="s">
        <v>796</v>
      </c>
      <c r="DR183" t="s">
        <v>796</v>
      </c>
      <c r="DS183" t="s">
        <v>796</v>
      </c>
      <c r="DT183" t="s">
        <v>796</v>
      </c>
      <c r="DU183" t="s">
        <v>796</v>
      </c>
      <c r="DV183" t="s">
        <v>796</v>
      </c>
      <c r="DW183" t="s">
        <v>796</v>
      </c>
      <c r="DX183" t="s">
        <v>796</v>
      </c>
      <c r="DY183" t="s">
        <v>796</v>
      </c>
      <c r="DZ183" t="s">
        <v>796</v>
      </c>
      <c r="EA183" t="s">
        <v>796</v>
      </c>
      <c r="EB183" t="s">
        <v>796</v>
      </c>
      <c r="EC183" t="s">
        <v>796</v>
      </c>
      <c r="ED183" t="s">
        <v>796</v>
      </c>
      <c r="EE183" t="s">
        <v>796</v>
      </c>
      <c r="EF183" t="s">
        <v>796</v>
      </c>
      <c r="EG183" t="s">
        <v>796</v>
      </c>
      <c r="EH183" t="s">
        <v>796</v>
      </c>
      <c r="EI183" t="s">
        <v>796</v>
      </c>
      <c r="EJ183" t="s">
        <v>796</v>
      </c>
      <c r="EK183" t="s">
        <v>796</v>
      </c>
      <c r="EL183" t="s">
        <v>796</v>
      </c>
      <c r="EM183" t="s">
        <v>796</v>
      </c>
      <c r="EN183" t="s">
        <v>796</v>
      </c>
      <c r="EO183" t="s">
        <v>796</v>
      </c>
      <c r="EP183" t="s">
        <v>796</v>
      </c>
      <c r="EQ183" t="s">
        <v>796</v>
      </c>
      <c r="ER183" t="s">
        <v>796</v>
      </c>
      <c r="ES183" t="s">
        <v>796</v>
      </c>
      <c r="ET183" t="s">
        <v>796</v>
      </c>
      <c r="EU183" t="s">
        <v>796</v>
      </c>
      <c r="EV183" t="s">
        <v>796</v>
      </c>
      <c r="EW183" t="s">
        <v>796</v>
      </c>
      <c r="EX183" t="s">
        <v>796</v>
      </c>
      <c r="EY183" t="s">
        <v>796</v>
      </c>
      <c r="EZ183" t="s">
        <v>796</v>
      </c>
      <c r="FA183" t="s">
        <v>796</v>
      </c>
      <c r="FB183" t="s">
        <v>796</v>
      </c>
      <c r="FC183" t="s">
        <v>796</v>
      </c>
      <c r="FD183" t="s">
        <v>796</v>
      </c>
      <c r="FE183" t="s">
        <v>796</v>
      </c>
      <c r="FF183" t="s">
        <v>796</v>
      </c>
      <c r="FG183" t="s">
        <v>796</v>
      </c>
      <c r="FH183" t="s">
        <v>796</v>
      </c>
      <c r="FI183" t="s">
        <v>796</v>
      </c>
      <c r="FJ183" t="s">
        <v>796</v>
      </c>
      <c r="FK183" t="s">
        <v>796</v>
      </c>
      <c r="FL183" t="s">
        <v>796</v>
      </c>
      <c r="FM183" t="s">
        <v>796</v>
      </c>
      <c r="FN183" t="s">
        <v>796</v>
      </c>
      <c r="FO183" t="s">
        <v>796</v>
      </c>
      <c r="FP183" t="s">
        <v>796</v>
      </c>
      <c r="FQ183" t="s">
        <v>796</v>
      </c>
      <c r="FR183" t="s">
        <v>796</v>
      </c>
      <c r="FS183" t="s">
        <v>796</v>
      </c>
      <c r="FT183" t="s">
        <v>796</v>
      </c>
      <c r="FU183" t="s">
        <v>796</v>
      </c>
      <c r="FV183" t="s">
        <v>796</v>
      </c>
      <c r="FW183" t="s">
        <v>796</v>
      </c>
      <c r="FX183" t="s">
        <v>796</v>
      </c>
      <c r="FY183" t="s">
        <v>796</v>
      </c>
      <c r="FZ183" t="s">
        <v>796</v>
      </c>
      <c r="GA183" t="s">
        <v>796</v>
      </c>
      <c r="GB183" t="s">
        <v>796</v>
      </c>
      <c r="GC183" t="s">
        <v>796</v>
      </c>
      <c r="GD183" t="s">
        <v>796</v>
      </c>
      <c r="GE183" t="s">
        <v>796</v>
      </c>
      <c r="GF183" t="s">
        <v>796</v>
      </c>
      <c r="GG183" t="s">
        <v>796</v>
      </c>
      <c r="GH183" t="s">
        <v>796</v>
      </c>
      <c r="GI183" t="s">
        <v>796</v>
      </c>
      <c r="GJ183" t="s">
        <v>796</v>
      </c>
      <c r="GK183" t="s">
        <v>796</v>
      </c>
      <c r="GL183" t="s">
        <v>796</v>
      </c>
      <c r="GM183" t="s">
        <v>796</v>
      </c>
      <c r="GN183" t="s">
        <v>796</v>
      </c>
      <c r="GO183" t="s">
        <v>796</v>
      </c>
      <c r="GP183" t="s">
        <v>796</v>
      </c>
      <c r="GQ183" t="s">
        <v>796</v>
      </c>
      <c r="GR183" t="s">
        <v>796</v>
      </c>
      <c r="GS183" t="s">
        <v>796</v>
      </c>
      <c r="GT183" t="s">
        <v>796</v>
      </c>
      <c r="GU183" t="s">
        <v>796</v>
      </c>
      <c r="GV183" t="s">
        <v>796</v>
      </c>
      <c r="GW183" t="s">
        <v>796</v>
      </c>
      <c r="GX183" t="s">
        <v>796</v>
      </c>
      <c r="GY183" t="s">
        <v>796</v>
      </c>
      <c r="GZ183" t="s">
        <v>796</v>
      </c>
      <c r="HA183" t="s">
        <v>796</v>
      </c>
      <c r="HB183" t="s">
        <v>796</v>
      </c>
      <c r="HC183" t="s">
        <v>796</v>
      </c>
      <c r="HD183" t="s">
        <v>796</v>
      </c>
      <c r="HE183" t="s">
        <v>796</v>
      </c>
      <c r="HF183" t="s">
        <v>796</v>
      </c>
      <c r="HG183" t="s">
        <v>796</v>
      </c>
      <c r="HH183" t="s">
        <v>796</v>
      </c>
      <c r="HI183" t="s">
        <v>796</v>
      </c>
      <c r="HJ183" t="s">
        <v>796</v>
      </c>
      <c r="HK183" t="s">
        <v>796</v>
      </c>
      <c r="HL183" t="s">
        <v>796</v>
      </c>
      <c r="HM183" t="s">
        <v>796</v>
      </c>
      <c r="HN183" t="s">
        <v>796</v>
      </c>
      <c r="HO183" t="s">
        <v>796</v>
      </c>
      <c r="HP183" t="s">
        <v>796</v>
      </c>
      <c r="HQ183" t="s">
        <v>796</v>
      </c>
      <c r="HR183" t="s">
        <v>796</v>
      </c>
      <c r="HS183" t="s">
        <v>796</v>
      </c>
      <c r="HT183" t="s">
        <v>796</v>
      </c>
      <c r="HU183" t="s">
        <v>796</v>
      </c>
      <c r="HV183" t="s">
        <v>796</v>
      </c>
      <c r="HW183" t="s">
        <v>796</v>
      </c>
      <c r="HX183" t="s">
        <v>796</v>
      </c>
      <c r="HY183" t="s">
        <v>796</v>
      </c>
      <c r="HZ183" t="s">
        <v>796</v>
      </c>
      <c r="IA183" t="s">
        <v>796</v>
      </c>
      <c r="IB183" t="s">
        <v>796</v>
      </c>
      <c r="IC183" t="s">
        <v>796</v>
      </c>
      <c r="ID183" t="s">
        <v>796</v>
      </c>
      <c r="IE183" t="s">
        <v>796</v>
      </c>
      <c r="IF183" t="s">
        <v>796</v>
      </c>
      <c r="IG183" t="s">
        <v>796</v>
      </c>
      <c r="IH183" t="s">
        <v>796</v>
      </c>
      <c r="II183" t="s">
        <v>796</v>
      </c>
      <c r="IJ183" t="s">
        <v>796</v>
      </c>
      <c r="IK183" t="s">
        <v>796</v>
      </c>
      <c r="IL183" t="s">
        <v>796</v>
      </c>
      <c r="IM183" t="s">
        <v>796</v>
      </c>
      <c r="IN183" t="s">
        <v>796</v>
      </c>
      <c r="IO183" t="s">
        <v>796</v>
      </c>
      <c r="IP183" t="s">
        <v>796</v>
      </c>
      <c r="IQ183" t="s">
        <v>796</v>
      </c>
      <c r="IR183" t="s">
        <v>796</v>
      </c>
      <c r="IS183" t="s">
        <v>796</v>
      </c>
      <c r="IT183" t="s">
        <v>796</v>
      </c>
      <c r="IU183" t="s">
        <v>796</v>
      </c>
      <c r="IV183" t="s">
        <v>796</v>
      </c>
      <c r="IW183" t="s">
        <v>796</v>
      </c>
      <c r="IX183" t="s">
        <v>796</v>
      </c>
      <c r="IY183" t="s">
        <v>796</v>
      </c>
      <c r="IZ183" t="s">
        <v>796</v>
      </c>
      <c r="JA183" t="s">
        <v>796</v>
      </c>
      <c r="JB183" t="s">
        <v>796</v>
      </c>
      <c r="JC183" t="s">
        <v>796</v>
      </c>
      <c r="JD183" t="s">
        <v>796</v>
      </c>
      <c r="JE183" t="s">
        <v>796</v>
      </c>
      <c r="JF183" t="s">
        <v>796</v>
      </c>
      <c r="JG183" t="s">
        <v>796</v>
      </c>
      <c r="JH183" t="s">
        <v>796</v>
      </c>
      <c r="JI183" t="s">
        <v>796</v>
      </c>
      <c r="JJ183" t="s">
        <v>796</v>
      </c>
      <c r="JK183" t="s">
        <v>796</v>
      </c>
      <c r="JL183" t="s">
        <v>796</v>
      </c>
      <c r="JM183" t="s">
        <v>796</v>
      </c>
      <c r="JN183" t="s">
        <v>796</v>
      </c>
      <c r="JO183" t="s">
        <v>796</v>
      </c>
      <c r="JP183" t="s">
        <v>796</v>
      </c>
      <c r="JQ183" t="s">
        <v>796</v>
      </c>
      <c r="JR183" t="s">
        <v>796</v>
      </c>
      <c r="JS183" t="s">
        <v>796</v>
      </c>
      <c r="JT183" t="s">
        <v>796</v>
      </c>
      <c r="JU183" t="s">
        <v>796</v>
      </c>
      <c r="JV183" t="s">
        <v>796</v>
      </c>
      <c r="JW183" t="s">
        <v>796</v>
      </c>
      <c r="JX183" t="s">
        <v>796</v>
      </c>
      <c r="JY183" t="s">
        <v>796</v>
      </c>
      <c r="JZ183" t="s">
        <v>796</v>
      </c>
      <c r="KA183" t="s">
        <v>796</v>
      </c>
      <c r="KB183" t="s">
        <v>796</v>
      </c>
      <c r="KC183" t="s">
        <v>796</v>
      </c>
      <c r="KD183" t="s">
        <v>796</v>
      </c>
      <c r="KE183" t="s">
        <v>796</v>
      </c>
      <c r="KF183" t="s">
        <v>796</v>
      </c>
    </row>
    <row r="184" spans="1:292" x14ac:dyDescent="0.2">
      <c r="A184" t="s">
        <v>201</v>
      </c>
      <c r="B184" t="s">
        <v>55</v>
      </c>
      <c r="C184" t="s">
        <v>4</v>
      </c>
      <c r="D184" t="s">
        <v>8</v>
      </c>
      <c r="E184" s="30">
        <v>39</v>
      </c>
      <c r="F184" t="s">
        <v>9</v>
      </c>
      <c r="G184" t="s">
        <v>50</v>
      </c>
      <c r="H184" t="s">
        <v>56</v>
      </c>
      <c r="I184" t="s">
        <v>148</v>
      </c>
      <c r="J184" t="s">
        <v>4</v>
      </c>
      <c r="K184" t="s">
        <v>4</v>
      </c>
      <c r="L184" t="s">
        <v>5</v>
      </c>
      <c r="M184" t="s">
        <v>5</v>
      </c>
      <c r="N184" t="s">
        <v>4</v>
      </c>
      <c r="O184" t="s">
        <v>4</v>
      </c>
      <c r="P184" t="s">
        <v>5</v>
      </c>
      <c r="Q184" t="s">
        <v>4</v>
      </c>
      <c r="R184" t="s">
        <v>4</v>
      </c>
      <c r="S184" t="s">
        <v>4</v>
      </c>
      <c r="T184" t="s">
        <v>69</v>
      </c>
      <c r="U184" t="s">
        <v>4</v>
      </c>
      <c r="V184" t="s">
        <v>4</v>
      </c>
      <c r="W184" t="s">
        <v>17</v>
      </c>
      <c r="X184" t="s">
        <v>2</v>
      </c>
      <c r="Y184" t="s">
        <v>5</v>
      </c>
      <c r="Z184" t="s">
        <v>6</v>
      </c>
      <c r="AA184" t="s">
        <v>4</v>
      </c>
      <c r="AB184" t="s">
        <v>4</v>
      </c>
      <c r="AC184" t="s">
        <v>5</v>
      </c>
      <c r="AD184" t="s">
        <v>5</v>
      </c>
      <c r="AE184" t="s">
        <v>5</v>
      </c>
      <c r="AF184" t="s">
        <v>4</v>
      </c>
      <c r="AG184" t="s">
        <v>4</v>
      </c>
      <c r="AH184" t="s">
        <v>5</v>
      </c>
      <c r="AI184" t="s">
        <v>4</v>
      </c>
      <c r="AJ184" t="s">
        <v>5</v>
      </c>
      <c r="AK184" t="s">
        <v>4</v>
      </c>
      <c r="AL184" t="s">
        <v>4</v>
      </c>
      <c r="AM184" t="s">
        <v>4</v>
      </c>
      <c r="AN184" t="s">
        <v>4</v>
      </c>
      <c r="AO184" t="s">
        <v>4</v>
      </c>
      <c r="AP184" t="s">
        <v>4</v>
      </c>
      <c r="AQ184" t="s">
        <v>4</v>
      </c>
      <c r="AR184" t="s">
        <v>4</v>
      </c>
      <c r="AS184" t="s">
        <v>58</v>
      </c>
      <c r="AT184" t="s">
        <v>62</v>
      </c>
      <c r="AU184" t="s">
        <v>14</v>
      </c>
      <c r="AV184" t="s">
        <v>2</v>
      </c>
      <c r="AW184" t="s">
        <v>2</v>
      </c>
      <c r="AX184" t="s">
        <v>2</v>
      </c>
      <c r="AY184" t="s">
        <v>2</v>
      </c>
      <c r="AZ184" t="s">
        <v>2</v>
      </c>
      <c r="BA184" t="s">
        <v>2</v>
      </c>
      <c r="BB184" t="s">
        <v>2</v>
      </c>
      <c r="BC184" t="s">
        <v>2</v>
      </c>
      <c r="BD184" t="s">
        <v>2</v>
      </c>
      <c r="BE184" t="s">
        <v>2</v>
      </c>
      <c r="BF184" t="s">
        <v>2</v>
      </c>
      <c r="BG184" t="s">
        <v>2</v>
      </c>
      <c r="BH184" t="s">
        <v>2</v>
      </c>
      <c r="BI184" t="s">
        <v>2</v>
      </c>
      <c r="BJ184" t="s">
        <v>2</v>
      </c>
      <c r="BK184" t="s">
        <v>4</v>
      </c>
      <c r="BL184" t="s">
        <v>5</v>
      </c>
      <c r="BM184" t="s">
        <v>4</v>
      </c>
      <c r="BN184" t="s">
        <v>4</v>
      </c>
      <c r="BO184" t="s">
        <v>4</v>
      </c>
      <c r="BP184" t="s">
        <v>2</v>
      </c>
      <c r="BQ184" t="s">
        <v>2</v>
      </c>
      <c r="BR184" t="s">
        <v>2</v>
      </c>
      <c r="BS184" t="s">
        <v>2</v>
      </c>
      <c r="BT184" t="s">
        <v>2</v>
      </c>
      <c r="BU184" t="s">
        <v>2</v>
      </c>
      <c r="BV184" t="s">
        <v>2</v>
      </c>
      <c r="BW184" t="s">
        <v>2</v>
      </c>
      <c r="BX184" t="s">
        <v>2</v>
      </c>
      <c r="BY184" t="s">
        <v>2</v>
      </c>
      <c r="BZ184" t="s">
        <v>2</v>
      </c>
      <c r="CA184" t="s">
        <v>2</v>
      </c>
      <c r="CB184" t="s">
        <v>41</v>
      </c>
      <c r="CC184" t="s">
        <v>4</v>
      </c>
      <c r="CD184" t="s">
        <v>4</v>
      </c>
      <c r="CE184" t="s">
        <v>4</v>
      </c>
      <c r="CF184" t="s">
        <v>4</v>
      </c>
      <c r="CG184" t="s">
        <v>4</v>
      </c>
      <c r="CH184" t="s">
        <v>4</v>
      </c>
      <c r="CI184" t="s">
        <v>4</v>
      </c>
      <c r="CJ184" t="s">
        <v>4</v>
      </c>
      <c r="CK184" t="s">
        <v>5</v>
      </c>
      <c r="CL184" t="s">
        <v>4</v>
      </c>
      <c r="CM184" t="s">
        <v>4</v>
      </c>
      <c r="CN184" t="s">
        <v>4</v>
      </c>
      <c r="CO184" t="s">
        <v>4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55</v>
      </c>
      <c r="CV184" t="s">
        <v>4</v>
      </c>
      <c r="CW184" s="30">
        <v>40</v>
      </c>
      <c r="CX184" t="s">
        <v>9</v>
      </c>
      <c r="CY184" t="s">
        <v>4</v>
      </c>
      <c r="CZ184" t="s">
        <v>4</v>
      </c>
      <c r="DA184" t="s">
        <v>5</v>
      </c>
      <c r="DB184" t="s">
        <v>4</v>
      </c>
      <c r="DC184" t="s">
        <v>4</v>
      </c>
      <c r="DD184" t="s">
        <v>4</v>
      </c>
      <c r="DE184" t="s">
        <v>5</v>
      </c>
      <c r="DF184" t="s">
        <v>4</v>
      </c>
      <c r="DG184" t="s">
        <v>4</v>
      </c>
      <c r="DH184" t="s">
        <v>4</v>
      </c>
      <c r="DI184" t="s">
        <v>3</v>
      </c>
      <c r="DJ184" t="s">
        <v>4</v>
      </c>
      <c r="DK184" t="s">
        <v>4</v>
      </c>
      <c r="DL184" t="s">
        <v>17</v>
      </c>
      <c r="DM184" t="s">
        <v>2</v>
      </c>
      <c r="DN184" t="s">
        <v>5</v>
      </c>
      <c r="DO184" t="s">
        <v>18</v>
      </c>
      <c r="DP184" t="s">
        <v>4</v>
      </c>
      <c r="DQ184" t="s">
        <v>4</v>
      </c>
      <c r="DR184" t="s">
        <v>5</v>
      </c>
      <c r="DS184" t="s">
        <v>5</v>
      </c>
      <c r="DT184" t="s">
        <v>5</v>
      </c>
      <c r="DU184" t="s">
        <v>4</v>
      </c>
      <c r="DV184" t="s">
        <v>5</v>
      </c>
      <c r="DW184" t="s">
        <v>5</v>
      </c>
      <c r="DX184" t="s">
        <v>4</v>
      </c>
      <c r="DY184" t="s">
        <v>4</v>
      </c>
      <c r="DZ184" t="s">
        <v>4</v>
      </c>
      <c r="EA184" t="s">
        <v>4</v>
      </c>
      <c r="EB184" t="s">
        <v>4</v>
      </c>
      <c r="EC184" t="s">
        <v>4</v>
      </c>
      <c r="ED184" t="s">
        <v>4</v>
      </c>
      <c r="EE184" t="s">
        <v>4</v>
      </c>
      <c r="EF184" t="s">
        <v>4</v>
      </c>
      <c r="EG184" t="s">
        <v>4</v>
      </c>
      <c r="EH184" t="s">
        <v>58</v>
      </c>
      <c r="EI184" t="s">
        <v>62</v>
      </c>
      <c r="EJ184" t="s">
        <v>994</v>
      </c>
      <c r="EK184" t="s">
        <v>2</v>
      </c>
      <c r="EL184" t="s">
        <v>2</v>
      </c>
      <c r="EM184" t="s">
        <v>2</v>
      </c>
      <c r="EN184" t="s">
        <v>2</v>
      </c>
      <c r="EO184" t="s">
        <v>2</v>
      </c>
      <c r="EP184" t="s">
        <v>2</v>
      </c>
      <c r="EQ184" t="s">
        <v>2</v>
      </c>
      <c r="ER184" t="s">
        <v>2</v>
      </c>
      <c r="ES184" t="s">
        <v>2</v>
      </c>
      <c r="ET184" t="s">
        <v>2</v>
      </c>
      <c r="EU184" t="s">
        <v>2</v>
      </c>
      <c r="EV184" t="s">
        <v>2</v>
      </c>
      <c r="EW184" t="s">
        <v>2</v>
      </c>
      <c r="EX184" t="s">
        <v>2</v>
      </c>
      <c r="EY184" t="s">
        <v>2</v>
      </c>
      <c r="EZ184" t="s">
        <v>4</v>
      </c>
      <c r="FA184" t="s">
        <v>5</v>
      </c>
      <c r="FB184" t="s">
        <v>4</v>
      </c>
      <c r="FC184" t="s">
        <v>4</v>
      </c>
      <c r="FD184" t="s">
        <v>4</v>
      </c>
      <c r="FE184" t="s">
        <v>2</v>
      </c>
      <c r="FF184" t="s">
        <v>2</v>
      </c>
      <c r="FG184" t="s">
        <v>2</v>
      </c>
      <c r="FH184" t="s">
        <v>2</v>
      </c>
      <c r="FI184" t="s">
        <v>2</v>
      </c>
      <c r="FJ184" t="s">
        <v>2</v>
      </c>
      <c r="FK184" t="s">
        <v>2</v>
      </c>
      <c r="FL184" t="s">
        <v>2</v>
      </c>
      <c r="FM184" t="s">
        <v>2</v>
      </c>
      <c r="FN184" t="s">
        <v>2</v>
      </c>
      <c r="FO184" t="s">
        <v>2</v>
      </c>
      <c r="FP184" t="s">
        <v>2</v>
      </c>
      <c r="FQ184" t="s">
        <v>4</v>
      </c>
      <c r="FR184" t="s">
        <v>5</v>
      </c>
      <c r="FS184" t="s">
        <v>4</v>
      </c>
      <c r="FT184" t="s">
        <v>4</v>
      </c>
      <c r="FU184" t="s">
        <v>4</v>
      </c>
      <c r="FV184" t="s">
        <v>4</v>
      </c>
      <c r="FW184" t="s">
        <v>4</v>
      </c>
      <c r="FX184" t="s">
        <v>4</v>
      </c>
      <c r="FY184" t="s">
        <v>4</v>
      </c>
      <c r="FZ184" t="s">
        <v>5</v>
      </c>
      <c r="GA184" t="s">
        <v>4</v>
      </c>
      <c r="GB184" t="s">
        <v>4</v>
      </c>
      <c r="GC184" t="s">
        <v>4</v>
      </c>
      <c r="GD184" t="s">
        <v>4</v>
      </c>
      <c r="GE184" t="s">
        <v>2</v>
      </c>
      <c r="GF184" t="s">
        <v>2</v>
      </c>
      <c r="GG184" t="s">
        <v>2</v>
      </c>
      <c r="GH184" t="s">
        <v>2</v>
      </c>
      <c r="GI184" t="s">
        <v>2</v>
      </c>
      <c r="GJ184" t="s">
        <v>2</v>
      </c>
      <c r="GK184" t="s">
        <v>2</v>
      </c>
      <c r="GL184" t="s">
        <v>2</v>
      </c>
      <c r="GM184" t="s">
        <v>2</v>
      </c>
      <c r="GN184" t="s">
        <v>796</v>
      </c>
      <c r="GO184" t="s">
        <v>796</v>
      </c>
      <c r="GP184" t="s">
        <v>796</v>
      </c>
      <c r="GQ184" t="s">
        <v>796</v>
      </c>
      <c r="GR184" t="s">
        <v>796</v>
      </c>
      <c r="GS184" t="s">
        <v>796</v>
      </c>
      <c r="GT184" t="s">
        <v>796</v>
      </c>
      <c r="GU184" t="s">
        <v>796</v>
      </c>
      <c r="GV184" t="s">
        <v>796</v>
      </c>
      <c r="GW184" t="s">
        <v>796</v>
      </c>
      <c r="GX184" t="s">
        <v>796</v>
      </c>
      <c r="GY184" t="s">
        <v>796</v>
      </c>
      <c r="GZ184" t="s">
        <v>796</v>
      </c>
      <c r="HA184" t="s">
        <v>796</v>
      </c>
      <c r="HB184" t="s">
        <v>796</v>
      </c>
      <c r="HC184" t="s">
        <v>796</v>
      </c>
      <c r="HD184" t="s">
        <v>796</v>
      </c>
      <c r="HE184" t="s">
        <v>796</v>
      </c>
      <c r="HF184" t="s">
        <v>796</v>
      </c>
      <c r="HG184" t="s">
        <v>796</v>
      </c>
      <c r="HH184" t="s">
        <v>796</v>
      </c>
      <c r="HI184" t="s">
        <v>796</v>
      </c>
      <c r="HJ184" t="s">
        <v>796</v>
      </c>
      <c r="HK184" t="s">
        <v>796</v>
      </c>
      <c r="HL184" t="s">
        <v>796</v>
      </c>
      <c r="HM184" t="s">
        <v>796</v>
      </c>
      <c r="HN184" t="s">
        <v>796</v>
      </c>
      <c r="HO184" t="s">
        <v>796</v>
      </c>
      <c r="HP184" t="s">
        <v>796</v>
      </c>
      <c r="HQ184" t="s">
        <v>796</v>
      </c>
      <c r="HR184" t="s">
        <v>796</v>
      </c>
      <c r="HS184" t="s">
        <v>796</v>
      </c>
      <c r="HT184" t="s">
        <v>796</v>
      </c>
      <c r="HU184" t="s">
        <v>796</v>
      </c>
      <c r="HV184" t="s">
        <v>796</v>
      </c>
      <c r="HW184" t="s">
        <v>796</v>
      </c>
      <c r="HX184" t="s">
        <v>796</v>
      </c>
      <c r="HY184" t="s">
        <v>796</v>
      </c>
      <c r="HZ184" t="s">
        <v>796</v>
      </c>
      <c r="IA184" t="s">
        <v>796</v>
      </c>
      <c r="IB184" t="s">
        <v>796</v>
      </c>
      <c r="IC184" t="s">
        <v>796</v>
      </c>
      <c r="ID184" t="s">
        <v>796</v>
      </c>
      <c r="IE184" t="s">
        <v>796</v>
      </c>
      <c r="IF184" t="s">
        <v>796</v>
      </c>
      <c r="IG184" t="s">
        <v>796</v>
      </c>
      <c r="IH184" t="s">
        <v>796</v>
      </c>
      <c r="II184" t="s">
        <v>796</v>
      </c>
      <c r="IJ184" t="s">
        <v>796</v>
      </c>
      <c r="IK184" t="s">
        <v>796</v>
      </c>
      <c r="IL184" t="s">
        <v>796</v>
      </c>
      <c r="IM184" t="s">
        <v>796</v>
      </c>
      <c r="IN184" t="s">
        <v>796</v>
      </c>
      <c r="IO184" t="s">
        <v>796</v>
      </c>
      <c r="IP184" t="s">
        <v>796</v>
      </c>
      <c r="IQ184" t="s">
        <v>796</v>
      </c>
      <c r="IR184" t="s">
        <v>796</v>
      </c>
      <c r="IS184" t="s">
        <v>796</v>
      </c>
      <c r="IT184" t="s">
        <v>796</v>
      </c>
      <c r="IU184" t="s">
        <v>796</v>
      </c>
      <c r="IV184" t="s">
        <v>796</v>
      </c>
      <c r="IW184" t="s">
        <v>796</v>
      </c>
      <c r="IX184" t="s">
        <v>796</v>
      </c>
      <c r="IY184" t="s">
        <v>796</v>
      </c>
      <c r="IZ184" t="s">
        <v>796</v>
      </c>
      <c r="JA184" t="s">
        <v>796</v>
      </c>
      <c r="JB184" t="s">
        <v>796</v>
      </c>
      <c r="JC184" t="s">
        <v>796</v>
      </c>
      <c r="JD184" t="s">
        <v>796</v>
      </c>
      <c r="JE184" t="s">
        <v>796</v>
      </c>
      <c r="JF184" t="s">
        <v>796</v>
      </c>
      <c r="JG184" t="s">
        <v>796</v>
      </c>
      <c r="JH184" t="s">
        <v>796</v>
      </c>
      <c r="JI184" t="s">
        <v>796</v>
      </c>
      <c r="JJ184" t="s">
        <v>796</v>
      </c>
      <c r="JK184" t="s">
        <v>796</v>
      </c>
      <c r="JL184" t="s">
        <v>796</v>
      </c>
      <c r="JM184" t="s">
        <v>796</v>
      </c>
      <c r="JN184" t="s">
        <v>796</v>
      </c>
      <c r="JO184" t="s">
        <v>796</v>
      </c>
      <c r="JP184" t="s">
        <v>796</v>
      </c>
      <c r="JQ184" t="s">
        <v>796</v>
      </c>
      <c r="JR184" t="s">
        <v>796</v>
      </c>
      <c r="JS184" t="s">
        <v>796</v>
      </c>
      <c r="JT184" t="s">
        <v>796</v>
      </c>
      <c r="JU184" t="s">
        <v>796</v>
      </c>
      <c r="JV184" t="s">
        <v>796</v>
      </c>
      <c r="JW184" t="s">
        <v>796</v>
      </c>
      <c r="JX184" t="s">
        <v>796</v>
      </c>
      <c r="JY184" t="s">
        <v>796</v>
      </c>
      <c r="JZ184" t="s">
        <v>796</v>
      </c>
      <c r="KA184" t="s">
        <v>796</v>
      </c>
      <c r="KB184" t="s">
        <v>796</v>
      </c>
      <c r="KC184" t="s">
        <v>796</v>
      </c>
      <c r="KD184" t="s">
        <v>796</v>
      </c>
      <c r="KE184" t="s">
        <v>796</v>
      </c>
      <c r="KF184" t="s">
        <v>796</v>
      </c>
    </row>
    <row r="185" spans="1:292" x14ac:dyDescent="0.2">
      <c r="A185" t="s">
        <v>112</v>
      </c>
      <c r="B185" t="s">
        <v>55</v>
      </c>
      <c r="C185" t="s">
        <v>4</v>
      </c>
      <c r="D185" t="s">
        <v>19</v>
      </c>
      <c r="E185" s="30">
        <v>23</v>
      </c>
      <c r="F185" t="s">
        <v>20</v>
      </c>
      <c r="G185" t="s">
        <v>113</v>
      </c>
      <c r="H185" t="s">
        <v>56</v>
      </c>
      <c r="I185" t="s">
        <v>65</v>
      </c>
      <c r="J185" t="s">
        <v>4</v>
      </c>
      <c r="K185" t="s">
        <v>4</v>
      </c>
      <c r="L185" t="s">
        <v>4</v>
      </c>
      <c r="M185" t="s">
        <v>4</v>
      </c>
      <c r="N185" t="s">
        <v>5</v>
      </c>
      <c r="O185" t="s">
        <v>4</v>
      </c>
      <c r="P185" t="s">
        <v>5</v>
      </c>
      <c r="Q185" t="s">
        <v>4</v>
      </c>
      <c r="R185" t="s">
        <v>4</v>
      </c>
      <c r="S185" t="s">
        <v>4</v>
      </c>
      <c r="T185" t="s">
        <v>3</v>
      </c>
      <c r="U185" t="s">
        <v>4</v>
      </c>
      <c r="V185" t="s">
        <v>4</v>
      </c>
      <c r="W185" t="s">
        <v>17</v>
      </c>
      <c r="X185" t="s">
        <v>2</v>
      </c>
      <c r="Y185" t="s">
        <v>5</v>
      </c>
      <c r="Z185" t="s">
        <v>6</v>
      </c>
      <c r="AA185" t="s">
        <v>4</v>
      </c>
      <c r="AB185" t="s">
        <v>4</v>
      </c>
      <c r="AC185" t="s">
        <v>4</v>
      </c>
      <c r="AD185" t="s">
        <v>4</v>
      </c>
      <c r="AE185" t="s">
        <v>5</v>
      </c>
      <c r="AF185" t="s">
        <v>4</v>
      </c>
      <c r="AG185" t="s">
        <v>5</v>
      </c>
      <c r="AH185" t="s">
        <v>5</v>
      </c>
      <c r="AI185" t="s">
        <v>4</v>
      </c>
      <c r="AJ185" t="s">
        <v>4</v>
      </c>
      <c r="AK185" t="s">
        <v>4</v>
      </c>
      <c r="AL185" t="s">
        <v>4</v>
      </c>
      <c r="AM185" t="s">
        <v>4</v>
      </c>
      <c r="AN185" t="s">
        <v>4</v>
      </c>
      <c r="AO185" t="s">
        <v>4</v>
      </c>
      <c r="AP185" t="s">
        <v>4</v>
      </c>
      <c r="AQ185" t="s">
        <v>4</v>
      </c>
      <c r="AR185" t="s">
        <v>4</v>
      </c>
      <c r="AS185" t="s">
        <v>2</v>
      </c>
      <c r="AT185" t="s">
        <v>2</v>
      </c>
      <c r="AU185" t="s">
        <v>2</v>
      </c>
      <c r="AV185" t="s">
        <v>2</v>
      </c>
      <c r="AW185" t="s">
        <v>2</v>
      </c>
      <c r="AX185" t="s">
        <v>2</v>
      </c>
      <c r="AY185" t="s">
        <v>2</v>
      </c>
      <c r="AZ185" t="s">
        <v>2</v>
      </c>
      <c r="BA185" t="s">
        <v>2</v>
      </c>
      <c r="BB185" t="s">
        <v>2</v>
      </c>
      <c r="BC185" t="s">
        <v>2</v>
      </c>
      <c r="BD185" t="s">
        <v>2</v>
      </c>
      <c r="BE185" t="s">
        <v>2</v>
      </c>
      <c r="BF185" t="s">
        <v>2</v>
      </c>
      <c r="BG185" t="s">
        <v>2</v>
      </c>
      <c r="BH185" t="s">
        <v>2</v>
      </c>
      <c r="BI185" t="s">
        <v>2</v>
      </c>
      <c r="BJ185" t="s">
        <v>2</v>
      </c>
      <c r="BK185" t="s">
        <v>4</v>
      </c>
      <c r="BL185" t="s">
        <v>4</v>
      </c>
      <c r="BM185" t="s">
        <v>4</v>
      </c>
      <c r="BN185" t="s">
        <v>5</v>
      </c>
      <c r="BO185" t="s">
        <v>4</v>
      </c>
      <c r="BP185" t="s">
        <v>2</v>
      </c>
      <c r="BQ185" t="s">
        <v>2</v>
      </c>
      <c r="BR185" t="s">
        <v>2</v>
      </c>
      <c r="BS185" t="s">
        <v>2</v>
      </c>
      <c r="BT185" t="s">
        <v>2</v>
      </c>
      <c r="BU185" t="s">
        <v>2</v>
      </c>
      <c r="BV185" t="s">
        <v>2</v>
      </c>
      <c r="BW185" t="s">
        <v>2</v>
      </c>
      <c r="BX185" t="s">
        <v>2</v>
      </c>
      <c r="BY185" t="s">
        <v>2</v>
      </c>
      <c r="BZ185" t="s">
        <v>2</v>
      </c>
      <c r="CA185" t="s">
        <v>2</v>
      </c>
      <c r="CB185" t="s">
        <v>2</v>
      </c>
      <c r="CC185" t="s">
        <v>2</v>
      </c>
      <c r="CD185" t="s">
        <v>2</v>
      </c>
      <c r="CE185" t="s">
        <v>2</v>
      </c>
      <c r="CF185" t="s">
        <v>2</v>
      </c>
      <c r="CG185" t="s">
        <v>2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114</v>
      </c>
      <c r="CQ185" t="s">
        <v>5</v>
      </c>
      <c r="CR185" t="s">
        <v>4</v>
      </c>
      <c r="CS185" t="s">
        <v>4</v>
      </c>
      <c r="CT185" t="s">
        <v>4</v>
      </c>
      <c r="CU185" t="s">
        <v>55</v>
      </c>
      <c r="CV185" t="s">
        <v>4</v>
      </c>
      <c r="CW185" s="30">
        <v>24</v>
      </c>
      <c r="CX185" t="s">
        <v>20</v>
      </c>
      <c r="CY185" t="s">
        <v>4</v>
      </c>
      <c r="CZ185" t="s">
        <v>4</v>
      </c>
      <c r="DA185" t="s">
        <v>4</v>
      </c>
      <c r="DB185" t="s">
        <v>4</v>
      </c>
      <c r="DC185" t="s">
        <v>4</v>
      </c>
      <c r="DD185" t="s">
        <v>4</v>
      </c>
      <c r="DE185" t="s">
        <v>5</v>
      </c>
      <c r="DF185" t="s">
        <v>4</v>
      </c>
      <c r="DG185" t="s">
        <v>4</v>
      </c>
      <c r="DH185" t="s">
        <v>4</v>
      </c>
      <c r="DI185" t="s">
        <v>3</v>
      </c>
      <c r="DJ185" t="s">
        <v>4</v>
      </c>
      <c r="DK185" t="s">
        <v>4</v>
      </c>
      <c r="DL185" t="s">
        <v>17</v>
      </c>
      <c r="DM185" t="s">
        <v>2</v>
      </c>
      <c r="DN185" t="s">
        <v>5</v>
      </c>
      <c r="DO185" t="s">
        <v>523</v>
      </c>
      <c r="DP185" t="s">
        <v>4</v>
      </c>
      <c r="DQ185" t="s">
        <v>4</v>
      </c>
      <c r="DR185" t="s">
        <v>4</v>
      </c>
      <c r="DS185" t="s">
        <v>4</v>
      </c>
      <c r="DT185" t="s">
        <v>4</v>
      </c>
      <c r="DU185" t="s">
        <v>4</v>
      </c>
      <c r="DV185" t="s">
        <v>5</v>
      </c>
      <c r="DW185" t="s">
        <v>5</v>
      </c>
      <c r="DX185" t="s">
        <v>4</v>
      </c>
      <c r="DY185" t="s">
        <v>4</v>
      </c>
      <c r="DZ185" t="s">
        <v>4</v>
      </c>
      <c r="EA185" t="s">
        <v>4</v>
      </c>
      <c r="EB185" t="s">
        <v>4</v>
      </c>
      <c r="EC185" t="s">
        <v>4</v>
      </c>
      <c r="ED185" t="s">
        <v>4</v>
      </c>
      <c r="EE185" t="s">
        <v>4</v>
      </c>
      <c r="EF185" t="s">
        <v>4</v>
      </c>
      <c r="EG185" t="s">
        <v>4</v>
      </c>
      <c r="EH185" t="s">
        <v>2</v>
      </c>
      <c r="EI185" t="s">
        <v>2</v>
      </c>
      <c r="EJ185" t="s">
        <v>2</v>
      </c>
      <c r="EK185" t="s">
        <v>2</v>
      </c>
      <c r="EL185" t="s">
        <v>2</v>
      </c>
      <c r="EM185" t="s">
        <v>2</v>
      </c>
      <c r="EN185" t="s">
        <v>2</v>
      </c>
      <c r="EO185" t="s">
        <v>2</v>
      </c>
      <c r="EP185" t="s">
        <v>2</v>
      </c>
      <c r="EQ185" t="s">
        <v>2</v>
      </c>
      <c r="ER185" t="s">
        <v>2</v>
      </c>
      <c r="ES185" t="s">
        <v>2</v>
      </c>
      <c r="ET185" t="s">
        <v>2</v>
      </c>
      <c r="EU185" t="s">
        <v>2</v>
      </c>
      <c r="EV185" t="s">
        <v>2</v>
      </c>
      <c r="EW185" t="s">
        <v>2</v>
      </c>
      <c r="EX185" t="s">
        <v>2</v>
      </c>
      <c r="EY185" t="s">
        <v>2</v>
      </c>
      <c r="EZ185" t="s">
        <v>4</v>
      </c>
      <c r="FA185" t="s">
        <v>5</v>
      </c>
      <c r="FB185" t="s">
        <v>4</v>
      </c>
      <c r="FC185" t="s">
        <v>4</v>
      </c>
      <c r="FD185" t="s">
        <v>4</v>
      </c>
      <c r="FE185" t="s">
        <v>2</v>
      </c>
      <c r="FF185" t="s">
        <v>2</v>
      </c>
      <c r="FG185" t="s">
        <v>2</v>
      </c>
      <c r="FH185" t="s">
        <v>2</v>
      </c>
      <c r="FI185" t="s">
        <v>2</v>
      </c>
      <c r="FJ185" t="s">
        <v>2</v>
      </c>
      <c r="FK185" t="s">
        <v>2</v>
      </c>
      <c r="FL185" t="s">
        <v>2</v>
      </c>
      <c r="FM185" t="s">
        <v>2</v>
      </c>
      <c r="FN185" t="s">
        <v>2</v>
      </c>
      <c r="FO185" t="s">
        <v>2</v>
      </c>
      <c r="FP185" t="s">
        <v>2</v>
      </c>
      <c r="FQ185" t="s">
        <v>2</v>
      </c>
      <c r="FR185" t="s">
        <v>2</v>
      </c>
      <c r="FS185" t="s">
        <v>2</v>
      </c>
      <c r="FT185" t="s">
        <v>2</v>
      </c>
      <c r="FU185" t="s">
        <v>2</v>
      </c>
      <c r="FV185" t="s">
        <v>2</v>
      </c>
      <c r="FW185" t="s">
        <v>2</v>
      </c>
      <c r="FX185" t="s">
        <v>2</v>
      </c>
      <c r="FY185" t="s">
        <v>2</v>
      </c>
      <c r="FZ185" t="s">
        <v>2</v>
      </c>
      <c r="GA185" t="s">
        <v>2</v>
      </c>
      <c r="GB185" t="s">
        <v>2</v>
      </c>
      <c r="GC185" t="s">
        <v>2</v>
      </c>
      <c r="GD185" t="s">
        <v>2</v>
      </c>
      <c r="GE185" t="s">
        <v>2</v>
      </c>
      <c r="GF185" t="s">
        <v>2</v>
      </c>
      <c r="GG185" t="s">
        <v>2</v>
      </c>
      <c r="GH185" t="s">
        <v>2</v>
      </c>
      <c r="GI185" t="s">
        <v>2</v>
      </c>
      <c r="GJ185" t="s">
        <v>2</v>
      </c>
      <c r="GK185" t="s">
        <v>2</v>
      </c>
      <c r="GL185" t="s">
        <v>2</v>
      </c>
      <c r="GM185" t="s">
        <v>2</v>
      </c>
      <c r="GN185" t="s">
        <v>796</v>
      </c>
      <c r="GO185" t="s">
        <v>796</v>
      </c>
      <c r="GP185" t="s">
        <v>796</v>
      </c>
      <c r="GQ185" t="s">
        <v>796</v>
      </c>
      <c r="GR185" t="s">
        <v>796</v>
      </c>
      <c r="GS185" t="s">
        <v>796</v>
      </c>
      <c r="GT185" t="s">
        <v>796</v>
      </c>
      <c r="GU185" t="s">
        <v>796</v>
      </c>
      <c r="GV185" t="s">
        <v>796</v>
      </c>
      <c r="GW185" t="s">
        <v>796</v>
      </c>
      <c r="GX185" t="s">
        <v>796</v>
      </c>
      <c r="GY185" t="s">
        <v>796</v>
      </c>
      <c r="GZ185" t="s">
        <v>796</v>
      </c>
      <c r="HA185" t="s">
        <v>796</v>
      </c>
      <c r="HB185" t="s">
        <v>796</v>
      </c>
      <c r="HC185" t="s">
        <v>796</v>
      </c>
      <c r="HD185" t="s">
        <v>796</v>
      </c>
      <c r="HE185" t="s">
        <v>796</v>
      </c>
      <c r="HF185" t="s">
        <v>796</v>
      </c>
      <c r="HG185" t="s">
        <v>796</v>
      </c>
      <c r="HH185" t="s">
        <v>796</v>
      </c>
      <c r="HI185" t="s">
        <v>796</v>
      </c>
      <c r="HJ185" t="s">
        <v>796</v>
      </c>
      <c r="HK185" t="s">
        <v>796</v>
      </c>
      <c r="HL185" t="s">
        <v>796</v>
      </c>
      <c r="HM185" t="s">
        <v>796</v>
      </c>
      <c r="HN185" t="s">
        <v>796</v>
      </c>
      <c r="HO185" t="s">
        <v>796</v>
      </c>
      <c r="HP185" t="s">
        <v>796</v>
      </c>
      <c r="HQ185" t="s">
        <v>796</v>
      </c>
      <c r="HR185" t="s">
        <v>796</v>
      </c>
      <c r="HS185" t="s">
        <v>796</v>
      </c>
      <c r="HT185" t="s">
        <v>796</v>
      </c>
      <c r="HU185" t="s">
        <v>796</v>
      </c>
      <c r="HV185" t="s">
        <v>796</v>
      </c>
      <c r="HW185" t="s">
        <v>796</v>
      </c>
      <c r="HX185" t="s">
        <v>796</v>
      </c>
      <c r="HY185" t="s">
        <v>796</v>
      </c>
      <c r="HZ185" t="s">
        <v>796</v>
      </c>
      <c r="IA185" t="s">
        <v>796</v>
      </c>
      <c r="IB185" t="s">
        <v>796</v>
      </c>
      <c r="IC185" t="s">
        <v>796</v>
      </c>
      <c r="ID185" t="s">
        <v>796</v>
      </c>
      <c r="IE185" t="s">
        <v>796</v>
      </c>
      <c r="IF185" t="s">
        <v>796</v>
      </c>
      <c r="IG185" t="s">
        <v>796</v>
      </c>
      <c r="IH185" t="s">
        <v>796</v>
      </c>
      <c r="II185" t="s">
        <v>796</v>
      </c>
      <c r="IJ185" t="s">
        <v>796</v>
      </c>
      <c r="IK185" t="s">
        <v>796</v>
      </c>
      <c r="IL185" t="s">
        <v>796</v>
      </c>
      <c r="IM185" t="s">
        <v>796</v>
      </c>
      <c r="IN185" t="s">
        <v>796</v>
      </c>
      <c r="IO185" t="s">
        <v>796</v>
      </c>
      <c r="IP185" t="s">
        <v>796</v>
      </c>
      <c r="IQ185" t="s">
        <v>796</v>
      </c>
      <c r="IR185" t="s">
        <v>796</v>
      </c>
      <c r="IS185" t="s">
        <v>796</v>
      </c>
      <c r="IT185" t="s">
        <v>796</v>
      </c>
      <c r="IU185" t="s">
        <v>796</v>
      </c>
      <c r="IV185" t="s">
        <v>796</v>
      </c>
      <c r="IW185" t="s">
        <v>796</v>
      </c>
      <c r="IX185" t="s">
        <v>796</v>
      </c>
      <c r="IY185" t="s">
        <v>796</v>
      </c>
      <c r="IZ185" t="s">
        <v>796</v>
      </c>
      <c r="JA185" t="s">
        <v>796</v>
      </c>
      <c r="JB185" t="s">
        <v>796</v>
      </c>
      <c r="JC185" t="s">
        <v>796</v>
      </c>
      <c r="JD185" t="s">
        <v>796</v>
      </c>
      <c r="JE185" t="s">
        <v>796</v>
      </c>
      <c r="JF185" t="s">
        <v>796</v>
      </c>
      <c r="JG185" t="s">
        <v>796</v>
      </c>
      <c r="JH185" t="s">
        <v>796</v>
      </c>
      <c r="JI185" t="s">
        <v>796</v>
      </c>
      <c r="JJ185" t="s">
        <v>796</v>
      </c>
      <c r="JK185" t="s">
        <v>796</v>
      </c>
      <c r="JL185" t="s">
        <v>796</v>
      </c>
      <c r="JM185" t="s">
        <v>796</v>
      </c>
      <c r="JN185" t="s">
        <v>796</v>
      </c>
      <c r="JO185" t="s">
        <v>796</v>
      </c>
      <c r="JP185" t="s">
        <v>796</v>
      </c>
      <c r="JQ185" t="s">
        <v>796</v>
      </c>
      <c r="JR185" t="s">
        <v>796</v>
      </c>
      <c r="JS185" t="s">
        <v>796</v>
      </c>
      <c r="JT185" t="s">
        <v>796</v>
      </c>
      <c r="JU185" t="s">
        <v>796</v>
      </c>
      <c r="JV185" t="s">
        <v>796</v>
      </c>
      <c r="JW185" t="s">
        <v>796</v>
      </c>
      <c r="JX185" t="s">
        <v>796</v>
      </c>
      <c r="JY185" t="s">
        <v>796</v>
      </c>
      <c r="JZ185" t="s">
        <v>796</v>
      </c>
      <c r="KA185" t="s">
        <v>796</v>
      </c>
      <c r="KB185" t="s">
        <v>796</v>
      </c>
      <c r="KC185" t="s">
        <v>796</v>
      </c>
      <c r="KD185" t="s">
        <v>796</v>
      </c>
      <c r="KE185" t="s">
        <v>796</v>
      </c>
      <c r="KF185" t="s">
        <v>796</v>
      </c>
    </row>
    <row r="186" spans="1:292" x14ac:dyDescent="0.2">
      <c r="A186" t="s">
        <v>111</v>
      </c>
      <c r="B186" t="s">
        <v>55</v>
      </c>
      <c r="C186" t="s">
        <v>4</v>
      </c>
      <c r="D186" t="s">
        <v>8</v>
      </c>
      <c r="E186" s="30">
        <v>48</v>
      </c>
      <c r="F186" t="s">
        <v>20</v>
      </c>
      <c r="G186" t="s">
        <v>10</v>
      </c>
      <c r="H186" t="s">
        <v>56</v>
      </c>
      <c r="I186" t="s">
        <v>33</v>
      </c>
      <c r="J186" t="s">
        <v>4</v>
      </c>
      <c r="K186" t="s">
        <v>5</v>
      </c>
      <c r="L186" t="s">
        <v>4</v>
      </c>
      <c r="M186" t="s">
        <v>4</v>
      </c>
      <c r="N186" t="s">
        <v>4</v>
      </c>
      <c r="O186" t="s">
        <v>4</v>
      </c>
      <c r="P186" t="s">
        <v>5</v>
      </c>
      <c r="Q186" t="s">
        <v>5</v>
      </c>
      <c r="R186" t="s">
        <v>4</v>
      </c>
      <c r="S186" t="s">
        <v>4</v>
      </c>
      <c r="T186" t="s">
        <v>3</v>
      </c>
      <c r="U186" t="s">
        <v>4</v>
      </c>
      <c r="V186" t="s">
        <v>4</v>
      </c>
      <c r="W186" t="s">
        <v>17</v>
      </c>
      <c r="X186" t="s">
        <v>2</v>
      </c>
      <c r="Y186" t="s">
        <v>5</v>
      </c>
      <c r="Z186" t="s">
        <v>35</v>
      </c>
      <c r="AA186" t="s">
        <v>4</v>
      </c>
      <c r="AB186" t="s">
        <v>4</v>
      </c>
      <c r="AC186" t="s">
        <v>4</v>
      </c>
      <c r="AD186" t="s">
        <v>4</v>
      </c>
      <c r="AE186" t="s">
        <v>5</v>
      </c>
      <c r="AF186" t="s">
        <v>4</v>
      </c>
      <c r="AG186" t="s">
        <v>5</v>
      </c>
      <c r="AH186" t="s">
        <v>5</v>
      </c>
      <c r="AI186" t="s">
        <v>4</v>
      </c>
      <c r="AJ186" t="s">
        <v>4</v>
      </c>
      <c r="AK186" t="s">
        <v>4</v>
      </c>
      <c r="AL186" t="s">
        <v>4</v>
      </c>
      <c r="AM186" t="s">
        <v>4</v>
      </c>
      <c r="AN186" t="s">
        <v>4</v>
      </c>
      <c r="AO186" t="s">
        <v>4</v>
      </c>
      <c r="AP186" t="s">
        <v>4</v>
      </c>
      <c r="AQ186" t="s">
        <v>4</v>
      </c>
      <c r="AR186" t="s">
        <v>4</v>
      </c>
      <c r="AS186" t="s">
        <v>2</v>
      </c>
      <c r="AT186" t="s">
        <v>2</v>
      </c>
      <c r="AU186" t="s">
        <v>2</v>
      </c>
      <c r="AV186" t="s">
        <v>5</v>
      </c>
      <c r="AW186" t="s">
        <v>5</v>
      </c>
      <c r="AX186" t="s">
        <v>5</v>
      </c>
      <c r="AY186" t="s">
        <v>4</v>
      </c>
      <c r="AZ186" t="s">
        <v>4</v>
      </c>
      <c r="BA186" t="s">
        <v>5</v>
      </c>
      <c r="BB186" t="s">
        <v>4</v>
      </c>
      <c r="BC186" t="s">
        <v>5</v>
      </c>
      <c r="BD186" t="s">
        <v>4</v>
      </c>
      <c r="BE186" t="s">
        <v>4</v>
      </c>
      <c r="BF186" t="s">
        <v>5</v>
      </c>
      <c r="BG186" t="s">
        <v>4</v>
      </c>
      <c r="BH186" t="s">
        <v>5</v>
      </c>
      <c r="BI186" t="s">
        <v>5</v>
      </c>
      <c r="BJ186" t="s">
        <v>4</v>
      </c>
      <c r="BK186" t="s">
        <v>5</v>
      </c>
      <c r="BL186" t="s">
        <v>5</v>
      </c>
      <c r="BM186" t="s">
        <v>4</v>
      </c>
      <c r="BN186" t="s">
        <v>4</v>
      </c>
      <c r="BO186" t="s">
        <v>4</v>
      </c>
      <c r="BP186" t="s">
        <v>2</v>
      </c>
      <c r="BQ186" t="s">
        <v>4</v>
      </c>
      <c r="BR186" t="s">
        <v>4</v>
      </c>
      <c r="BS186" t="s">
        <v>4</v>
      </c>
      <c r="BT186" t="s">
        <v>4</v>
      </c>
      <c r="BU186" t="s">
        <v>5</v>
      </c>
      <c r="BV186" t="s">
        <v>4</v>
      </c>
      <c r="BW186" t="s">
        <v>4</v>
      </c>
      <c r="BX186" t="s">
        <v>4</v>
      </c>
      <c r="BY186" t="s">
        <v>4</v>
      </c>
      <c r="BZ186" t="s">
        <v>4</v>
      </c>
      <c r="CA186" t="s">
        <v>4</v>
      </c>
      <c r="CB186" t="s">
        <v>2</v>
      </c>
      <c r="CC186" t="s">
        <v>2</v>
      </c>
      <c r="CD186" t="s">
        <v>2</v>
      </c>
      <c r="CE186" t="s">
        <v>2</v>
      </c>
      <c r="CF186" t="s">
        <v>2</v>
      </c>
      <c r="CG186" t="s">
        <v>2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55</v>
      </c>
      <c r="CV186" t="s">
        <v>4</v>
      </c>
      <c r="CW186" s="30">
        <v>49</v>
      </c>
      <c r="CX186" t="s">
        <v>20</v>
      </c>
      <c r="CY186" t="s">
        <v>4</v>
      </c>
      <c r="CZ186" t="s">
        <v>5</v>
      </c>
      <c r="DA186" t="s">
        <v>4</v>
      </c>
      <c r="DB186" t="s">
        <v>4</v>
      </c>
      <c r="DC186" t="s">
        <v>4</v>
      </c>
      <c r="DD186" t="s">
        <v>4</v>
      </c>
      <c r="DE186" t="s">
        <v>5</v>
      </c>
      <c r="DF186" t="s">
        <v>4</v>
      </c>
      <c r="DG186" t="s">
        <v>4</v>
      </c>
      <c r="DH186" t="s">
        <v>4</v>
      </c>
      <c r="DI186" t="s">
        <v>3</v>
      </c>
      <c r="DJ186" t="s">
        <v>4</v>
      </c>
      <c r="DK186" t="s">
        <v>4</v>
      </c>
      <c r="DL186" t="s">
        <v>17</v>
      </c>
      <c r="DM186" t="s">
        <v>2</v>
      </c>
      <c r="DN186" t="s">
        <v>5</v>
      </c>
      <c r="DO186" t="s">
        <v>523</v>
      </c>
      <c r="DP186" t="s">
        <v>4</v>
      </c>
      <c r="DQ186" t="s">
        <v>4</v>
      </c>
      <c r="DR186" t="s">
        <v>4</v>
      </c>
      <c r="DS186" t="s">
        <v>4</v>
      </c>
      <c r="DT186" t="s">
        <v>5</v>
      </c>
      <c r="DU186" t="s">
        <v>4</v>
      </c>
      <c r="DV186" t="s">
        <v>5</v>
      </c>
      <c r="DW186" t="s">
        <v>5</v>
      </c>
      <c r="DX186" t="s">
        <v>4</v>
      </c>
      <c r="DY186" t="s">
        <v>4</v>
      </c>
      <c r="DZ186" t="s">
        <v>4</v>
      </c>
      <c r="EA186" t="s">
        <v>4</v>
      </c>
      <c r="EB186" t="s">
        <v>4</v>
      </c>
      <c r="EC186" t="s">
        <v>4</v>
      </c>
      <c r="ED186" t="s">
        <v>4</v>
      </c>
      <c r="EE186" t="s">
        <v>4</v>
      </c>
      <c r="EF186" t="s">
        <v>4</v>
      </c>
      <c r="EG186" t="s">
        <v>4</v>
      </c>
      <c r="EH186" t="s">
        <v>2</v>
      </c>
      <c r="EI186" t="s">
        <v>2</v>
      </c>
      <c r="EJ186" t="s">
        <v>2</v>
      </c>
      <c r="EK186" t="s">
        <v>2</v>
      </c>
      <c r="EL186" t="s">
        <v>2</v>
      </c>
      <c r="EM186" t="s">
        <v>2</v>
      </c>
      <c r="EN186" t="s">
        <v>2</v>
      </c>
      <c r="EO186" t="s">
        <v>2</v>
      </c>
      <c r="EP186" t="s">
        <v>2</v>
      </c>
      <c r="EQ186" t="s">
        <v>2</v>
      </c>
      <c r="ER186" t="s">
        <v>2</v>
      </c>
      <c r="ES186" t="s">
        <v>2</v>
      </c>
      <c r="ET186" t="s">
        <v>2</v>
      </c>
      <c r="EU186" t="s">
        <v>2</v>
      </c>
      <c r="EV186" t="s">
        <v>2</v>
      </c>
      <c r="EW186" t="s">
        <v>2</v>
      </c>
      <c r="EX186" t="s">
        <v>2</v>
      </c>
      <c r="EY186" t="s">
        <v>2</v>
      </c>
      <c r="EZ186" t="s">
        <v>4</v>
      </c>
      <c r="FA186" t="s">
        <v>5</v>
      </c>
      <c r="FB186" t="s">
        <v>4</v>
      </c>
      <c r="FC186" t="s">
        <v>4</v>
      </c>
      <c r="FD186" t="s">
        <v>4</v>
      </c>
      <c r="FE186" t="s">
        <v>2</v>
      </c>
      <c r="FF186" t="s">
        <v>2</v>
      </c>
      <c r="FG186" t="s">
        <v>2</v>
      </c>
      <c r="FH186" t="s">
        <v>2</v>
      </c>
      <c r="FI186" t="s">
        <v>2</v>
      </c>
      <c r="FJ186" t="s">
        <v>2</v>
      </c>
      <c r="FK186" t="s">
        <v>2</v>
      </c>
      <c r="FL186" t="s">
        <v>2</v>
      </c>
      <c r="FM186" t="s">
        <v>2</v>
      </c>
      <c r="FN186" t="s">
        <v>2</v>
      </c>
      <c r="FO186" t="s">
        <v>2</v>
      </c>
      <c r="FP186" t="s">
        <v>2</v>
      </c>
      <c r="FQ186" t="s">
        <v>2</v>
      </c>
      <c r="FR186" t="s">
        <v>2</v>
      </c>
      <c r="FS186" t="s">
        <v>2</v>
      </c>
      <c r="FT186" t="s">
        <v>2</v>
      </c>
      <c r="FU186" t="s">
        <v>2</v>
      </c>
      <c r="FV186" t="s">
        <v>2</v>
      </c>
      <c r="FW186" t="s">
        <v>2</v>
      </c>
      <c r="FX186" t="s">
        <v>2</v>
      </c>
      <c r="FY186" t="s">
        <v>2</v>
      </c>
      <c r="FZ186" t="s">
        <v>2</v>
      </c>
      <c r="GA186" t="s">
        <v>2</v>
      </c>
      <c r="GB186" t="s">
        <v>2</v>
      </c>
      <c r="GC186" t="s">
        <v>2</v>
      </c>
      <c r="GD186" t="s">
        <v>2</v>
      </c>
      <c r="GE186" t="s">
        <v>2</v>
      </c>
      <c r="GF186" t="s">
        <v>2</v>
      </c>
      <c r="GG186" t="s">
        <v>2</v>
      </c>
      <c r="GH186" t="s">
        <v>2</v>
      </c>
      <c r="GI186" t="s">
        <v>2</v>
      </c>
      <c r="GJ186" t="s">
        <v>2</v>
      </c>
      <c r="GK186" t="s">
        <v>2</v>
      </c>
      <c r="GL186" t="s">
        <v>2</v>
      </c>
      <c r="GM186" t="s">
        <v>2</v>
      </c>
      <c r="GN186" t="s">
        <v>796</v>
      </c>
      <c r="GO186" t="s">
        <v>796</v>
      </c>
      <c r="GP186" t="s">
        <v>796</v>
      </c>
      <c r="GQ186" t="s">
        <v>796</v>
      </c>
      <c r="GR186" t="s">
        <v>796</v>
      </c>
      <c r="GS186" t="s">
        <v>796</v>
      </c>
      <c r="GT186" t="s">
        <v>796</v>
      </c>
      <c r="GU186" t="s">
        <v>796</v>
      </c>
      <c r="GV186" t="s">
        <v>796</v>
      </c>
      <c r="GW186" t="s">
        <v>796</v>
      </c>
      <c r="GX186" t="s">
        <v>796</v>
      </c>
      <c r="GY186" t="s">
        <v>796</v>
      </c>
      <c r="GZ186" t="s">
        <v>796</v>
      </c>
      <c r="HA186" t="s">
        <v>796</v>
      </c>
      <c r="HB186" t="s">
        <v>796</v>
      </c>
      <c r="HC186" t="s">
        <v>796</v>
      </c>
      <c r="HD186" t="s">
        <v>796</v>
      </c>
      <c r="HE186" t="s">
        <v>796</v>
      </c>
      <c r="HF186" t="s">
        <v>796</v>
      </c>
      <c r="HG186" t="s">
        <v>796</v>
      </c>
      <c r="HH186" t="s">
        <v>796</v>
      </c>
      <c r="HI186" t="s">
        <v>796</v>
      </c>
      <c r="HJ186" t="s">
        <v>796</v>
      </c>
      <c r="HK186" t="s">
        <v>796</v>
      </c>
      <c r="HL186" t="s">
        <v>796</v>
      </c>
      <c r="HM186" t="s">
        <v>796</v>
      </c>
      <c r="HN186" t="s">
        <v>796</v>
      </c>
      <c r="HO186" t="s">
        <v>796</v>
      </c>
      <c r="HP186" t="s">
        <v>796</v>
      </c>
      <c r="HQ186" t="s">
        <v>796</v>
      </c>
      <c r="HR186" t="s">
        <v>796</v>
      </c>
      <c r="HS186" t="s">
        <v>796</v>
      </c>
      <c r="HT186" t="s">
        <v>796</v>
      </c>
      <c r="HU186" t="s">
        <v>796</v>
      </c>
      <c r="HV186" t="s">
        <v>796</v>
      </c>
      <c r="HW186" t="s">
        <v>796</v>
      </c>
      <c r="HX186" t="s">
        <v>796</v>
      </c>
      <c r="HY186" t="s">
        <v>796</v>
      </c>
      <c r="HZ186" t="s">
        <v>796</v>
      </c>
      <c r="IA186" t="s">
        <v>796</v>
      </c>
      <c r="IB186" t="s">
        <v>796</v>
      </c>
      <c r="IC186" t="s">
        <v>796</v>
      </c>
      <c r="ID186" t="s">
        <v>796</v>
      </c>
      <c r="IE186" t="s">
        <v>796</v>
      </c>
      <c r="IF186" t="s">
        <v>796</v>
      </c>
      <c r="IG186" t="s">
        <v>796</v>
      </c>
      <c r="IH186" t="s">
        <v>796</v>
      </c>
      <c r="II186" t="s">
        <v>796</v>
      </c>
      <c r="IJ186" t="s">
        <v>796</v>
      </c>
      <c r="IK186" t="s">
        <v>796</v>
      </c>
      <c r="IL186" t="s">
        <v>796</v>
      </c>
      <c r="IM186" t="s">
        <v>796</v>
      </c>
      <c r="IN186" t="s">
        <v>796</v>
      </c>
      <c r="IO186" t="s">
        <v>796</v>
      </c>
      <c r="IP186" t="s">
        <v>796</v>
      </c>
      <c r="IQ186" t="s">
        <v>796</v>
      </c>
      <c r="IR186" t="s">
        <v>796</v>
      </c>
      <c r="IS186" t="s">
        <v>796</v>
      </c>
      <c r="IT186" t="s">
        <v>796</v>
      </c>
      <c r="IU186" t="s">
        <v>796</v>
      </c>
      <c r="IV186" t="s">
        <v>796</v>
      </c>
      <c r="IW186" t="s">
        <v>796</v>
      </c>
      <c r="IX186" t="s">
        <v>796</v>
      </c>
      <c r="IY186" t="s">
        <v>796</v>
      </c>
      <c r="IZ186" t="s">
        <v>796</v>
      </c>
      <c r="JA186" t="s">
        <v>796</v>
      </c>
      <c r="JB186" t="s">
        <v>796</v>
      </c>
      <c r="JC186" t="s">
        <v>796</v>
      </c>
      <c r="JD186" t="s">
        <v>796</v>
      </c>
      <c r="JE186" t="s">
        <v>796</v>
      </c>
      <c r="JF186" t="s">
        <v>796</v>
      </c>
      <c r="JG186" t="s">
        <v>796</v>
      </c>
      <c r="JH186" t="s">
        <v>796</v>
      </c>
      <c r="JI186" t="s">
        <v>796</v>
      </c>
      <c r="JJ186" t="s">
        <v>796</v>
      </c>
      <c r="JK186" t="s">
        <v>796</v>
      </c>
      <c r="JL186" t="s">
        <v>796</v>
      </c>
      <c r="JM186" t="s">
        <v>796</v>
      </c>
      <c r="JN186" t="s">
        <v>796</v>
      </c>
      <c r="JO186" t="s">
        <v>796</v>
      </c>
      <c r="JP186" t="s">
        <v>796</v>
      </c>
      <c r="JQ186" t="s">
        <v>796</v>
      </c>
      <c r="JR186" t="s">
        <v>796</v>
      </c>
      <c r="JS186" t="s">
        <v>796</v>
      </c>
      <c r="JT186" t="s">
        <v>796</v>
      </c>
      <c r="JU186" t="s">
        <v>796</v>
      </c>
      <c r="JV186" t="s">
        <v>796</v>
      </c>
      <c r="JW186" t="s">
        <v>796</v>
      </c>
      <c r="JX186" t="s">
        <v>796</v>
      </c>
      <c r="JY186" t="s">
        <v>796</v>
      </c>
      <c r="JZ186" t="s">
        <v>796</v>
      </c>
      <c r="KA186" t="s">
        <v>796</v>
      </c>
      <c r="KB186" t="s">
        <v>796</v>
      </c>
      <c r="KC186" t="s">
        <v>796</v>
      </c>
      <c r="KD186" t="s">
        <v>796</v>
      </c>
      <c r="KE186" t="s">
        <v>796</v>
      </c>
      <c r="KF186" t="s">
        <v>796</v>
      </c>
    </row>
    <row r="187" spans="1:292" x14ac:dyDescent="0.2">
      <c r="A187" t="s">
        <v>109</v>
      </c>
      <c r="B187" t="s">
        <v>55</v>
      </c>
      <c r="C187" t="s">
        <v>4</v>
      </c>
      <c r="D187" t="s">
        <v>8</v>
      </c>
      <c r="E187" s="30">
        <v>63</v>
      </c>
      <c r="F187" t="s">
        <v>110</v>
      </c>
      <c r="G187" t="s">
        <v>10</v>
      </c>
      <c r="H187" t="s">
        <v>40</v>
      </c>
      <c r="I187" t="s">
        <v>65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5</v>
      </c>
      <c r="Q187" t="s">
        <v>4</v>
      </c>
      <c r="R187" t="s">
        <v>4</v>
      </c>
      <c r="S187" t="s">
        <v>4</v>
      </c>
      <c r="T187" t="s">
        <v>3</v>
      </c>
      <c r="U187" t="s">
        <v>4</v>
      </c>
      <c r="V187" t="s">
        <v>5</v>
      </c>
      <c r="W187" t="s">
        <v>17</v>
      </c>
      <c r="X187" t="s">
        <v>2</v>
      </c>
      <c r="Y187" t="s">
        <v>5</v>
      </c>
      <c r="Z187" t="s">
        <v>70</v>
      </c>
      <c r="AA187" t="s">
        <v>4</v>
      </c>
      <c r="AB187" t="s">
        <v>4</v>
      </c>
      <c r="AC187" t="s">
        <v>4</v>
      </c>
      <c r="AD187" t="s">
        <v>4</v>
      </c>
      <c r="AE187" t="s">
        <v>5</v>
      </c>
      <c r="AF187" t="s">
        <v>4</v>
      </c>
      <c r="AG187" t="s">
        <v>4</v>
      </c>
      <c r="AH187" t="s">
        <v>4</v>
      </c>
      <c r="AI187" t="s">
        <v>4</v>
      </c>
      <c r="AJ187" t="s">
        <v>4</v>
      </c>
      <c r="AK187" t="s">
        <v>4</v>
      </c>
      <c r="AL187" t="s">
        <v>4</v>
      </c>
      <c r="AM187" t="s">
        <v>4</v>
      </c>
      <c r="AN187" t="s">
        <v>4</v>
      </c>
      <c r="AO187" t="s">
        <v>4</v>
      </c>
      <c r="AP187" t="s">
        <v>4</v>
      </c>
      <c r="AQ187" t="s">
        <v>4</v>
      </c>
      <c r="AR187" t="s">
        <v>5</v>
      </c>
      <c r="AS187" t="s">
        <v>2</v>
      </c>
      <c r="AT187" t="s">
        <v>2</v>
      </c>
      <c r="AU187" t="s">
        <v>2</v>
      </c>
      <c r="AV187" t="s">
        <v>2</v>
      </c>
      <c r="AW187" t="s">
        <v>2</v>
      </c>
      <c r="AX187" t="s">
        <v>2</v>
      </c>
      <c r="AY187" t="s">
        <v>2</v>
      </c>
      <c r="AZ187" t="s">
        <v>2</v>
      </c>
      <c r="BA187" t="s">
        <v>2</v>
      </c>
      <c r="BB187" t="s">
        <v>2</v>
      </c>
      <c r="BC187" t="s">
        <v>2</v>
      </c>
      <c r="BD187" t="s">
        <v>2</v>
      </c>
      <c r="BE187" t="s">
        <v>2</v>
      </c>
      <c r="BF187" t="s">
        <v>2</v>
      </c>
      <c r="BG187" t="s">
        <v>2</v>
      </c>
      <c r="BH187" t="s">
        <v>2</v>
      </c>
      <c r="BI187" t="s">
        <v>2</v>
      </c>
      <c r="BJ187" t="s">
        <v>2</v>
      </c>
      <c r="BK187" t="s">
        <v>5</v>
      </c>
      <c r="BL187" t="s">
        <v>4</v>
      </c>
      <c r="BM187" t="s">
        <v>4</v>
      </c>
      <c r="BN187" t="s">
        <v>4</v>
      </c>
      <c r="BO187" t="s">
        <v>4</v>
      </c>
      <c r="BP187" t="s">
        <v>2</v>
      </c>
      <c r="BQ187" t="s">
        <v>2</v>
      </c>
      <c r="BR187" t="s">
        <v>2</v>
      </c>
      <c r="BS187" t="s">
        <v>2</v>
      </c>
      <c r="BT187" t="s">
        <v>2</v>
      </c>
      <c r="BU187" t="s">
        <v>2</v>
      </c>
      <c r="BV187" t="s">
        <v>2</v>
      </c>
      <c r="BW187" t="s">
        <v>2</v>
      </c>
      <c r="BX187" t="s">
        <v>2</v>
      </c>
      <c r="BY187" t="s">
        <v>2</v>
      </c>
      <c r="BZ187" t="s">
        <v>2</v>
      </c>
      <c r="CA187" t="s">
        <v>2</v>
      </c>
      <c r="CB187" t="s">
        <v>2</v>
      </c>
      <c r="CC187" t="s">
        <v>2</v>
      </c>
      <c r="CD187" t="s">
        <v>2</v>
      </c>
      <c r="CE187" t="s">
        <v>2</v>
      </c>
      <c r="CF187" t="s">
        <v>2</v>
      </c>
      <c r="CG187" t="s">
        <v>2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55</v>
      </c>
      <c r="CV187" t="s">
        <v>4</v>
      </c>
      <c r="CW187" s="30">
        <v>64</v>
      </c>
      <c r="CX187" t="s">
        <v>110</v>
      </c>
      <c r="CY187" t="s">
        <v>4</v>
      </c>
      <c r="CZ187" t="s">
        <v>4</v>
      </c>
      <c r="DA187" t="s">
        <v>4</v>
      </c>
      <c r="DB187" t="s">
        <v>4</v>
      </c>
      <c r="DC187" t="s">
        <v>4</v>
      </c>
      <c r="DD187" t="s">
        <v>4</v>
      </c>
      <c r="DE187" t="s">
        <v>5</v>
      </c>
      <c r="DF187" t="s">
        <v>4</v>
      </c>
      <c r="DG187" t="s">
        <v>4</v>
      </c>
      <c r="DH187" t="s">
        <v>4</v>
      </c>
      <c r="DI187" t="s">
        <v>3</v>
      </c>
      <c r="DJ187" t="s">
        <v>4</v>
      </c>
      <c r="DK187" t="s">
        <v>4</v>
      </c>
      <c r="DL187" t="s">
        <v>17</v>
      </c>
      <c r="DM187" t="s">
        <v>2</v>
      </c>
      <c r="DN187" t="s">
        <v>5</v>
      </c>
      <c r="DO187" t="s">
        <v>70</v>
      </c>
      <c r="DP187" t="s">
        <v>4</v>
      </c>
      <c r="DQ187" t="s">
        <v>4</v>
      </c>
      <c r="DR187" t="s">
        <v>4</v>
      </c>
      <c r="DS187" t="s">
        <v>4</v>
      </c>
      <c r="DT187" t="s">
        <v>5</v>
      </c>
      <c r="DU187" t="s">
        <v>4</v>
      </c>
      <c r="DV187" t="s">
        <v>4</v>
      </c>
      <c r="DW187" t="s">
        <v>4</v>
      </c>
      <c r="DX187" t="s">
        <v>4</v>
      </c>
      <c r="DY187" t="s">
        <v>4</v>
      </c>
      <c r="DZ187" t="s">
        <v>4</v>
      </c>
      <c r="EA187" t="s">
        <v>4</v>
      </c>
      <c r="EB187" t="s">
        <v>4</v>
      </c>
      <c r="EC187" t="s">
        <v>4</v>
      </c>
      <c r="ED187" t="s">
        <v>4</v>
      </c>
      <c r="EE187" t="s">
        <v>4</v>
      </c>
      <c r="EF187" t="s">
        <v>4</v>
      </c>
      <c r="EG187" t="s">
        <v>5</v>
      </c>
      <c r="EH187" t="s">
        <v>2</v>
      </c>
      <c r="EI187" t="s">
        <v>2</v>
      </c>
      <c r="EJ187" t="s">
        <v>2</v>
      </c>
      <c r="EK187" t="s">
        <v>2</v>
      </c>
      <c r="EL187" t="s">
        <v>2</v>
      </c>
      <c r="EM187" t="s">
        <v>2</v>
      </c>
      <c r="EN187" t="s">
        <v>2</v>
      </c>
      <c r="EO187" t="s">
        <v>2</v>
      </c>
      <c r="EP187" t="s">
        <v>2</v>
      </c>
      <c r="EQ187" t="s">
        <v>2</v>
      </c>
      <c r="ER187" t="s">
        <v>2</v>
      </c>
      <c r="ES187" t="s">
        <v>2</v>
      </c>
      <c r="ET187" t="s">
        <v>2</v>
      </c>
      <c r="EU187" t="s">
        <v>2</v>
      </c>
      <c r="EV187" t="s">
        <v>2</v>
      </c>
      <c r="EW187" t="s">
        <v>2</v>
      </c>
      <c r="EX187" t="s">
        <v>2</v>
      </c>
      <c r="EY187" t="s">
        <v>2</v>
      </c>
      <c r="EZ187" t="s">
        <v>5</v>
      </c>
      <c r="FA187" t="s">
        <v>4</v>
      </c>
      <c r="FB187" t="s">
        <v>4</v>
      </c>
      <c r="FC187" t="s">
        <v>4</v>
      </c>
      <c r="FD187" t="s">
        <v>4</v>
      </c>
      <c r="FE187" t="s">
        <v>2</v>
      </c>
      <c r="FF187" t="s">
        <v>2</v>
      </c>
      <c r="FG187" t="s">
        <v>2</v>
      </c>
      <c r="FH187" t="s">
        <v>2</v>
      </c>
      <c r="FI187" t="s">
        <v>2</v>
      </c>
      <c r="FJ187" t="s">
        <v>2</v>
      </c>
      <c r="FK187" t="s">
        <v>2</v>
      </c>
      <c r="FL187" t="s">
        <v>2</v>
      </c>
      <c r="FM187" t="s">
        <v>2</v>
      </c>
      <c r="FN187" t="s">
        <v>2</v>
      </c>
      <c r="FO187" t="s">
        <v>2</v>
      </c>
      <c r="FP187" t="s">
        <v>2</v>
      </c>
      <c r="FQ187" t="s">
        <v>2</v>
      </c>
      <c r="FR187" t="s">
        <v>2</v>
      </c>
      <c r="FS187" t="s">
        <v>2</v>
      </c>
      <c r="FT187" t="s">
        <v>2</v>
      </c>
      <c r="FU187" t="s">
        <v>2</v>
      </c>
      <c r="FV187" t="s">
        <v>2</v>
      </c>
      <c r="FW187" t="s">
        <v>2</v>
      </c>
      <c r="FX187" t="s">
        <v>2</v>
      </c>
      <c r="FY187" t="s">
        <v>2</v>
      </c>
      <c r="FZ187" t="s">
        <v>2</v>
      </c>
      <c r="GA187" t="s">
        <v>2</v>
      </c>
      <c r="GB187" t="s">
        <v>2</v>
      </c>
      <c r="GC187" t="s">
        <v>2</v>
      </c>
      <c r="GD187" t="s">
        <v>2</v>
      </c>
      <c r="GE187" t="s">
        <v>2</v>
      </c>
      <c r="GF187" t="s">
        <v>2</v>
      </c>
      <c r="GG187" t="s">
        <v>2</v>
      </c>
      <c r="GH187" t="s">
        <v>2</v>
      </c>
      <c r="GI187" t="s">
        <v>2</v>
      </c>
      <c r="GJ187" t="s">
        <v>2</v>
      </c>
      <c r="GK187" t="s">
        <v>2</v>
      </c>
      <c r="GL187" t="s">
        <v>2</v>
      </c>
      <c r="GM187" t="s">
        <v>2</v>
      </c>
      <c r="GN187" t="s">
        <v>796</v>
      </c>
      <c r="GO187" t="s">
        <v>796</v>
      </c>
      <c r="GP187" t="s">
        <v>796</v>
      </c>
      <c r="GQ187" t="s">
        <v>796</v>
      </c>
      <c r="GR187" t="s">
        <v>796</v>
      </c>
      <c r="GS187" t="s">
        <v>796</v>
      </c>
      <c r="GT187" t="s">
        <v>796</v>
      </c>
      <c r="GU187" t="s">
        <v>796</v>
      </c>
      <c r="GV187" t="s">
        <v>796</v>
      </c>
      <c r="GW187" t="s">
        <v>796</v>
      </c>
      <c r="GX187" t="s">
        <v>796</v>
      </c>
      <c r="GY187" t="s">
        <v>796</v>
      </c>
      <c r="GZ187" t="s">
        <v>796</v>
      </c>
      <c r="HA187" t="s">
        <v>796</v>
      </c>
      <c r="HB187" t="s">
        <v>796</v>
      </c>
      <c r="HC187" t="s">
        <v>796</v>
      </c>
      <c r="HD187" t="s">
        <v>796</v>
      </c>
      <c r="HE187" t="s">
        <v>796</v>
      </c>
      <c r="HF187" t="s">
        <v>796</v>
      </c>
      <c r="HG187" t="s">
        <v>796</v>
      </c>
      <c r="HH187" t="s">
        <v>796</v>
      </c>
      <c r="HI187" t="s">
        <v>796</v>
      </c>
      <c r="HJ187" t="s">
        <v>796</v>
      </c>
      <c r="HK187" t="s">
        <v>796</v>
      </c>
      <c r="HL187" t="s">
        <v>796</v>
      </c>
      <c r="HM187" t="s">
        <v>796</v>
      </c>
      <c r="HN187" t="s">
        <v>796</v>
      </c>
      <c r="HO187" t="s">
        <v>796</v>
      </c>
      <c r="HP187" t="s">
        <v>796</v>
      </c>
      <c r="HQ187" t="s">
        <v>796</v>
      </c>
      <c r="HR187" t="s">
        <v>796</v>
      </c>
      <c r="HS187" t="s">
        <v>796</v>
      </c>
      <c r="HT187" t="s">
        <v>796</v>
      </c>
      <c r="HU187" t="s">
        <v>796</v>
      </c>
      <c r="HV187" t="s">
        <v>796</v>
      </c>
      <c r="HW187" t="s">
        <v>796</v>
      </c>
      <c r="HX187" t="s">
        <v>796</v>
      </c>
      <c r="HY187" t="s">
        <v>796</v>
      </c>
      <c r="HZ187" t="s">
        <v>796</v>
      </c>
      <c r="IA187" t="s">
        <v>796</v>
      </c>
      <c r="IB187" t="s">
        <v>796</v>
      </c>
      <c r="IC187" t="s">
        <v>796</v>
      </c>
      <c r="ID187" t="s">
        <v>796</v>
      </c>
      <c r="IE187" t="s">
        <v>796</v>
      </c>
      <c r="IF187" t="s">
        <v>796</v>
      </c>
      <c r="IG187" t="s">
        <v>796</v>
      </c>
      <c r="IH187" t="s">
        <v>796</v>
      </c>
      <c r="II187" t="s">
        <v>796</v>
      </c>
      <c r="IJ187" t="s">
        <v>796</v>
      </c>
      <c r="IK187" t="s">
        <v>796</v>
      </c>
      <c r="IL187" t="s">
        <v>796</v>
      </c>
      <c r="IM187" t="s">
        <v>796</v>
      </c>
      <c r="IN187" t="s">
        <v>796</v>
      </c>
      <c r="IO187" t="s">
        <v>796</v>
      </c>
      <c r="IP187" t="s">
        <v>796</v>
      </c>
      <c r="IQ187" t="s">
        <v>796</v>
      </c>
      <c r="IR187" t="s">
        <v>796</v>
      </c>
      <c r="IS187" t="s">
        <v>796</v>
      </c>
      <c r="IT187" t="s">
        <v>796</v>
      </c>
      <c r="IU187" t="s">
        <v>796</v>
      </c>
      <c r="IV187" t="s">
        <v>796</v>
      </c>
      <c r="IW187" t="s">
        <v>796</v>
      </c>
      <c r="IX187" t="s">
        <v>796</v>
      </c>
      <c r="IY187" t="s">
        <v>796</v>
      </c>
      <c r="IZ187" t="s">
        <v>796</v>
      </c>
      <c r="JA187" t="s">
        <v>796</v>
      </c>
      <c r="JB187" t="s">
        <v>796</v>
      </c>
      <c r="JC187" t="s">
        <v>796</v>
      </c>
      <c r="JD187" t="s">
        <v>796</v>
      </c>
      <c r="JE187" t="s">
        <v>796</v>
      </c>
      <c r="JF187" t="s">
        <v>796</v>
      </c>
      <c r="JG187" t="s">
        <v>796</v>
      </c>
      <c r="JH187" t="s">
        <v>796</v>
      </c>
      <c r="JI187" t="s">
        <v>796</v>
      </c>
      <c r="JJ187" t="s">
        <v>796</v>
      </c>
      <c r="JK187" t="s">
        <v>796</v>
      </c>
      <c r="JL187" t="s">
        <v>796</v>
      </c>
      <c r="JM187" t="s">
        <v>796</v>
      </c>
      <c r="JN187" t="s">
        <v>796</v>
      </c>
      <c r="JO187" t="s">
        <v>796</v>
      </c>
      <c r="JP187" t="s">
        <v>796</v>
      </c>
      <c r="JQ187" t="s">
        <v>796</v>
      </c>
      <c r="JR187" t="s">
        <v>796</v>
      </c>
      <c r="JS187" t="s">
        <v>796</v>
      </c>
      <c r="JT187" t="s">
        <v>796</v>
      </c>
      <c r="JU187" t="s">
        <v>796</v>
      </c>
      <c r="JV187" t="s">
        <v>796</v>
      </c>
      <c r="JW187" t="s">
        <v>796</v>
      </c>
      <c r="JX187" t="s">
        <v>796</v>
      </c>
      <c r="JY187" t="s">
        <v>796</v>
      </c>
      <c r="JZ187" t="s">
        <v>796</v>
      </c>
      <c r="KA187" t="s">
        <v>796</v>
      </c>
      <c r="KB187" t="s">
        <v>796</v>
      </c>
      <c r="KC187" t="s">
        <v>796</v>
      </c>
      <c r="KD187" t="s">
        <v>796</v>
      </c>
      <c r="KE187" t="s">
        <v>796</v>
      </c>
      <c r="KF187" t="s">
        <v>796</v>
      </c>
    </row>
    <row r="188" spans="1:292" x14ac:dyDescent="0.2">
      <c r="A188" t="s">
        <v>107</v>
      </c>
      <c r="B188" t="s">
        <v>55</v>
      </c>
      <c r="C188" t="s">
        <v>4</v>
      </c>
      <c r="D188" t="s">
        <v>19</v>
      </c>
      <c r="E188" s="30">
        <v>52</v>
      </c>
      <c r="F188" t="s">
        <v>20</v>
      </c>
      <c r="G188" t="s">
        <v>10</v>
      </c>
      <c r="H188" t="s">
        <v>56</v>
      </c>
      <c r="I188" t="s">
        <v>36</v>
      </c>
      <c r="J188" t="s">
        <v>4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5</v>
      </c>
      <c r="R188" t="s">
        <v>5</v>
      </c>
      <c r="S188" t="s">
        <v>4</v>
      </c>
      <c r="T188" t="s">
        <v>3</v>
      </c>
      <c r="U188" t="s">
        <v>4</v>
      </c>
      <c r="V188" t="s">
        <v>5</v>
      </c>
      <c r="W188" t="s">
        <v>17</v>
      </c>
      <c r="X188" t="s">
        <v>2</v>
      </c>
      <c r="Y188" t="s">
        <v>5</v>
      </c>
      <c r="Z188" t="s">
        <v>108</v>
      </c>
      <c r="AA188" t="s">
        <v>4</v>
      </c>
      <c r="AB188" t="s">
        <v>4</v>
      </c>
      <c r="AC188" t="s">
        <v>4</v>
      </c>
      <c r="AD188" t="s">
        <v>4</v>
      </c>
      <c r="AE188" t="s">
        <v>4</v>
      </c>
      <c r="AF188" t="s">
        <v>4</v>
      </c>
      <c r="AG188" t="s">
        <v>4</v>
      </c>
      <c r="AH188" t="s">
        <v>4</v>
      </c>
      <c r="AI188" t="s">
        <v>4</v>
      </c>
      <c r="AJ188" t="s">
        <v>4</v>
      </c>
      <c r="AK188" t="s">
        <v>4</v>
      </c>
      <c r="AL188" t="s">
        <v>5</v>
      </c>
      <c r="AM188" t="s">
        <v>4</v>
      </c>
      <c r="AN188" t="s">
        <v>4</v>
      </c>
      <c r="AO188" t="s">
        <v>4</v>
      </c>
      <c r="AP188" t="s">
        <v>4</v>
      </c>
      <c r="AQ188" t="s">
        <v>4</v>
      </c>
      <c r="AR188" t="s">
        <v>4</v>
      </c>
      <c r="AS188" t="s">
        <v>2</v>
      </c>
      <c r="AT188" t="s">
        <v>2</v>
      </c>
      <c r="AU188" t="s">
        <v>2</v>
      </c>
      <c r="AV188" t="s">
        <v>2</v>
      </c>
      <c r="AW188" t="s">
        <v>2</v>
      </c>
      <c r="AX188" t="s">
        <v>2</v>
      </c>
      <c r="AY188" t="s">
        <v>2</v>
      </c>
      <c r="AZ188" t="s">
        <v>2</v>
      </c>
      <c r="BA188" t="s">
        <v>2</v>
      </c>
      <c r="BB188" t="s">
        <v>2</v>
      </c>
      <c r="BC188" t="s">
        <v>2</v>
      </c>
      <c r="BD188" t="s">
        <v>2</v>
      </c>
      <c r="BE188" t="s">
        <v>2</v>
      </c>
      <c r="BF188" t="s">
        <v>2</v>
      </c>
      <c r="BG188" t="s">
        <v>2</v>
      </c>
      <c r="BH188" t="s">
        <v>2</v>
      </c>
      <c r="BI188" t="s">
        <v>2</v>
      </c>
      <c r="BJ188" t="s">
        <v>2</v>
      </c>
      <c r="BK188" t="s">
        <v>2</v>
      </c>
      <c r="BL188" t="s">
        <v>2</v>
      </c>
      <c r="BM188" t="s">
        <v>2</v>
      </c>
      <c r="BN188" t="s">
        <v>2</v>
      </c>
      <c r="BO188" t="s">
        <v>2</v>
      </c>
      <c r="BP188" t="s">
        <v>2</v>
      </c>
      <c r="BQ188" t="s">
        <v>5</v>
      </c>
      <c r="BR188" t="s">
        <v>4</v>
      </c>
      <c r="BS188" t="s">
        <v>4</v>
      </c>
      <c r="BT188" t="s">
        <v>4</v>
      </c>
      <c r="BU188" t="s">
        <v>4</v>
      </c>
      <c r="BV188" t="s">
        <v>4</v>
      </c>
      <c r="BW188" t="s">
        <v>4</v>
      </c>
      <c r="BX188" t="s">
        <v>4</v>
      </c>
      <c r="BY188" t="s">
        <v>4</v>
      </c>
      <c r="BZ188" t="s">
        <v>4</v>
      </c>
      <c r="CA188" t="s">
        <v>4</v>
      </c>
      <c r="CB188" t="s">
        <v>2</v>
      </c>
      <c r="CC188" t="s">
        <v>2</v>
      </c>
      <c r="CD188" t="s">
        <v>2</v>
      </c>
      <c r="CE188" t="s">
        <v>2</v>
      </c>
      <c r="CF188" t="s">
        <v>2</v>
      </c>
      <c r="CG188" t="s">
        <v>2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796</v>
      </c>
      <c r="CV188" t="s">
        <v>796</v>
      </c>
      <c r="CW188" t="s">
        <v>796</v>
      </c>
      <c r="CX188" t="s">
        <v>796</v>
      </c>
      <c r="CY188" t="s">
        <v>796</v>
      </c>
      <c r="CZ188" t="s">
        <v>796</v>
      </c>
      <c r="DA188" t="s">
        <v>796</v>
      </c>
      <c r="DB188" t="s">
        <v>796</v>
      </c>
      <c r="DC188" t="s">
        <v>796</v>
      </c>
      <c r="DD188" t="s">
        <v>796</v>
      </c>
      <c r="DE188" t="s">
        <v>796</v>
      </c>
      <c r="DF188" t="s">
        <v>796</v>
      </c>
      <c r="DG188" t="s">
        <v>796</v>
      </c>
      <c r="DH188" t="s">
        <v>796</v>
      </c>
      <c r="DI188" t="s">
        <v>796</v>
      </c>
      <c r="DJ188" t="s">
        <v>796</v>
      </c>
      <c r="DK188" t="s">
        <v>796</v>
      </c>
      <c r="DL188" t="s">
        <v>796</v>
      </c>
      <c r="DM188" t="s">
        <v>796</v>
      </c>
      <c r="DN188" t="s">
        <v>796</v>
      </c>
      <c r="DO188" t="s">
        <v>796</v>
      </c>
      <c r="DP188" t="s">
        <v>796</v>
      </c>
      <c r="DQ188" t="s">
        <v>796</v>
      </c>
      <c r="DR188" t="s">
        <v>796</v>
      </c>
      <c r="DS188" t="s">
        <v>796</v>
      </c>
      <c r="DT188" t="s">
        <v>796</v>
      </c>
      <c r="DU188" t="s">
        <v>796</v>
      </c>
      <c r="DV188" t="s">
        <v>796</v>
      </c>
      <c r="DW188" t="s">
        <v>796</v>
      </c>
      <c r="DX188" t="s">
        <v>796</v>
      </c>
      <c r="DY188" t="s">
        <v>796</v>
      </c>
      <c r="DZ188" t="s">
        <v>796</v>
      </c>
      <c r="EA188" t="s">
        <v>796</v>
      </c>
      <c r="EB188" t="s">
        <v>796</v>
      </c>
      <c r="EC188" t="s">
        <v>796</v>
      </c>
      <c r="ED188" t="s">
        <v>796</v>
      </c>
      <c r="EE188" t="s">
        <v>796</v>
      </c>
      <c r="EF188" t="s">
        <v>796</v>
      </c>
      <c r="EG188" t="s">
        <v>796</v>
      </c>
      <c r="EH188" t="s">
        <v>796</v>
      </c>
      <c r="EI188" t="s">
        <v>796</v>
      </c>
      <c r="EJ188" t="s">
        <v>796</v>
      </c>
      <c r="EK188" t="s">
        <v>796</v>
      </c>
      <c r="EL188" t="s">
        <v>796</v>
      </c>
      <c r="EM188" t="s">
        <v>796</v>
      </c>
      <c r="EN188" t="s">
        <v>796</v>
      </c>
      <c r="EO188" t="s">
        <v>796</v>
      </c>
      <c r="EP188" t="s">
        <v>796</v>
      </c>
      <c r="EQ188" t="s">
        <v>796</v>
      </c>
      <c r="ER188" t="s">
        <v>796</v>
      </c>
      <c r="ES188" t="s">
        <v>796</v>
      </c>
      <c r="ET188" t="s">
        <v>796</v>
      </c>
      <c r="EU188" t="s">
        <v>796</v>
      </c>
      <c r="EV188" t="s">
        <v>796</v>
      </c>
      <c r="EW188" t="s">
        <v>796</v>
      </c>
      <c r="EX188" t="s">
        <v>796</v>
      </c>
      <c r="EY188" t="s">
        <v>796</v>
      </c>
      <c r="EZ188" t="s">
        <v>796</v>
      </c>
      <c r="FA188" t="s">
        <v>796</v>
      </c>
      <c r="FB188" t="s">
        <v>796</v>
      </c>
      <c r="FC188" t="s">
        <v>796</v>
      </c>
      <c r="FD188" t="s">
        <v>796</v>
      </c>
      <c r="FE188" t="s">
        <v>796</v>
      </c>
      <c r="FF188" t="s">
        <v>796</v>
      </c>
      <c r="FG188" t="s">
        <v>796</v>
      </c>
      <c r="FH188" t="s">
        <v>796</v>
      </c>
      <c r="FI188" t="s">
        <v>796</v>
      </c>
      <c r="FJ188" t="s">
        <v>796</v>
      </c>
      <c r="FK188" t="s">
        <v>796</v>
      </c>
      <c r="FL188" t="s">
        <v>796</v>
      </c>
      <c r="FM188" t="s">
        <v>796</v>
      </c>
      <c r="FN188" t="s">
        <v>796</v>
      </c>
      <c r="FO188" t="s">
        <v>796</v>
      </c>
      <c r="FP188" t="s">
        <v>796</v>
      </c>
      <c r="FQ188" t="s">
        <v>796</v>
      </c>
      <c r="FR188" t="s">
        <v>796</v>
      </c>
      <c r="FS188" t="s">
        <v>796</v>
      </c>
      <c r="FT188" t="s">
        <v>796</v>
      </c>
      <c r="FU188" t="s">
        <v>796</v>
      </c>
      <c r="FV188" t="s">
        <v>796</v>
      </c>
      <c r="FW188" t="s">
        <v>796</v>
      </c>
      <c r="FX188" t="s">
        <v>796</v>
      </c>
      <c r="FY188" t="s">
        <v>796</v>
      </c>
      <c r="FZ188" t="s">
        <v>796</v>
      </c>
      <c r="GA188" t="s">
        <v>796</v>
      </c>
      <c r="GB188" t="s">
        <v>796</v>
      </c>
      <c r="GC188" t="s">
        <v>796</v>
      </c>
      <c r="GD188" t="s">
        <v>796</v>
      </c>
      <c r="GE188" t="s">
        <v>796</v>
      </c>
      <c r="GF188" t="s">
        <v>796</v>
      </c>
      <c r="GG188" t="s">
        <v>796</v>
      </c>
      <c r="GH188" t="s">
        <v>796</v>
      </c>
      <c r="GI188" t="s">
        <v>796</v>
      </c>
      <c r="GJ188" t="s">
        <v>796</v>
      </c>
      <c r="GK188" t="s">
        <v>796</v>
      </c>
      <c r="GL188" t="s">
        <v>796</v>
      </c>
      <c r="GM188" t="s">
        <v>796</v>
      </c>
      <c r="GN188" t="s">
        <v>796</v>
      </c>
      <c r="GO188" t="s">
        <v>796</v>
      </c>
      <c r="GP188" t="s">
        <v>796</v>
      </c>
      <c r="GQ188" t="s">
        <v>796</v>
      </c>
      <c r="GR188" t="s">
        <v>796</v>
      </c>
      <c r="GS188" t="s">
        <v>796</v>
      </c>
      <c r="GT188" t="s">
        <v>796</v>
      </c>
      <c r="GU188" t="s">
        <v>796</v>
      </c>
      <c r="GV188" t="s">
        <v>796</v>
      </c>
      <c r="GW188" t="s">
        <v>796</v>
      </c>
      <c r="GX188" t="s">
        <v>796</v>
      </c>
      <c r="GY188" t="s">
        <v>796</v>
      </c>
      <c r="GZ188" t="s">
        <v>796</v>
      </c>
      <c r="HA188" t="s">
        <v>796</v>
      </c>
      <c r="HB188" t="s">
        <v>796</v>
      </c>
      <c r="HC188" t="s">
        <v>796</v>
      </c>
      <c r="HD188" t="s">
        <v>796</v>
      </c>
      <c r="HE188" t="s">
        <v>796</v>
      </c>
      <c r="HF188" t="s">
        <v>796</v>
      </c>
      <c r="HG188" t="s">
        <v>796</v>
      </c>
      <c r="HH188" t="s">
        <v>796</v>
      </c>
      <c r="HI188" t="s">
        <v>796</v>
      </c>
      <c r="HJ188" t="s">
        <v>796</v>
      </c>
      <c r="HK188" t="s">
        <v>796</v>
      </c>
      <c r="HL188" t="s">
        <v>796</v>
      </c>
      <c r="HM188" t="s">
        <v>796</v>
      </c>
      <c r="HN188" t="s">
        <v>796</v>
      </c>
      <c r="HO188" t="s">
        <v>796</v>
      </c>
      <c r="HP188" t="s">
        <v>796</v>
      </c>
      <c r="HQ188" t="s">
        <v>796</v>
      </c>
      <c r="HR188" t="s">
        <v>796</v>
      </c>
      <c r="HS188" t="s">
        <v>796</v>
      </c>
      <c r="HT188" t="s">
        <v>796</v>
      </c>
      <c r="HU188" t="s">
        <v>796</v>
      </c>
      <c r="HV188" t="s">
        <v>796</v>
      </c>
      <c r="HW188" t="s">
        <v>796</v>
      </c>
      <c r="HX188" t="s">
        <v>796</v>
      </c>
      <c r="HY188" t="s">
        <v>796</v>
      </c>
      <c r="HZ188" t="s">
        <v>796</v>
      </c>
      <c r="IA188" t="s">
        <v>796</v>
      </c>
      <c r="IB188" t="s">
        <v>796</v>
      </c>
      <c r="IC188" t="s">
        <v>796</v>
      </c>
      <c r="ID188" t="s">
        <v>796</v>
      </c>
      <c r="IE188" t="s">
        <v>796</v>
      </c>
      <c r="IF188" t="s">
        <v>796</v>
      </c>
      <c r="IG188" t="s">
        <v>796</v>
      </c>
      <c r="IH188" t="s">
        <v>796</v>
      </c>
      <c r="II188" t="s">
        <v>796</v>
      </c>
      <c r="IJ188" t="s">
        <v>796</v>
      </c>
      <c r="IK188" t="s">
        <v>796</v>
      </c>
      <c r="IL188" t="s">
        <v>796</v>
      </c>
      <c r="IM188" t="s">
        <v>796</v>
      </c>
      <c r="IN188" t="s">
        <v>796</v>
      </c>
      <c r="IO188" t="s">
        <v>796</v>
      </c>
      <c r="IP188" t="s">
        <v>796</v>
      </c>
      <c r="IQ188" t="s">
        <v>796</v>
      </c>
      <c r="IR188" t="s">
        <v>796</v>
      </c>
      <c r="IS188" t="s">
        <v>796</v>
      </c>
      <c r="IT188" t="s">
        <v>796</v>
      </c>
      <c r="IU188" t="s">
        <v>796</v>
      </c>
      <c r="IV188" t="s">
        <v>796</v>
      </c>
      <c r="IW188" t="s">
        <v>796</v>
      </c>
      <c r="IX188" t="s">
        <v>796</v>
      </c>
      <c r="IY188" t="s">
        <v>796</v>
      </c>
      <c r="IZ188" t="s">
        <v>796</v>
      </c>
      <c r="JA188" t="s">
        <v>796</v>
      </c>
      <c r="JB188" t="s">
        <v>796</v>
      </c>
      <c r="JC188" t="s">
        <v>796</v>
      </c>
      <c r="JD188" t="s">
        <v>796</v>
      </c>
      <c r="JE188" t="s">
        <v>796</v>
      </c>
      <c r="JF188" t="s">
        <v>796</v>
      </c>
      <c r="JG188" t="s">
        <v>796</v>
      </c>
      <c r="JH188" t="s">
        <v>796</v>
      </c>
      <c r="JI188" t="s">
        <v>796</v>
      </c>
      <c r="JJ188" t="s">
        <v>796</v>
      </c>
      <c r="JK188" t="s">
        <v>796</v>
      </c>
      <c r="JL188" t="s">
        <v>796</v>
      </c>
      <c r="JM188" t="s">
        <v>796</v>
      </c>
      <c r="JN188" t="s">
        <v>796</v>
      </c>
      <c r="JO188" t="s">
        <v>796</v>
      </c>
      <c r="JP188" t="s">
        <v>796</v>
      </c>
      <c r="JQ188" t="s">
        <v>796</v>
      </c>
      <c r="JR188" t="s">
        <v>796</v>
      </c>
      <c r="JS188" t="s">
        <v>796</v>
      </c>
      <c r="JT188" t="s">
        <v>796</v>
      </c>
      <c r="JU188" t="s">
        <v>796</v>
      </c>
      <c r="JV188" t="s">
        <v>796</v>
      </c>
      <c r="JW188" t="s">
        <v>796</v>
      </c>
      <c r="JX188" t="s">
        <v>796</v>
      </c>
      <c r="JY188" t="s">
        <v>796</v>
      </c>
      <c r="JZ188" t="s">
        <v>796</v>
      </c>
      <c r="KA188" t="s">
        <v>796</v>
      </c>
      <c r="KB188" t="s">
        <v>796</v>
      </c>
      <c r="KC188" t="s">
        <v>796</v>
      </c>
      <c r="KD188" t="s">
        <v>796</v>
      </c>
      <c r="KE188" t="s">
        <v>796</v>
      </c>
      <c r="KF188" t="s">
        <v>796</v>
      </c>
    </row>
    <row r="189" spans="1:292" x14ac:dyDescent="0.2">
      <c r="A189" t="s">
        <v>219</v>
      </c>
      <c r="B189" t="s">
        <v>55</v>
      </c>
      <c r="C189" t="s">
        <v>4</v>
      </c>
      <c r="D189" t="s">
        <v>19</v>
      </c>
      <c r="E189" s="30">
        <v>50</v>
      </c>
      <c r="F189" t="s">
        <v>20</v>
      </c>
      <c r="G189" t="s">
        <v>10</v>
      </c>
      <c r="H189" t="s">
        <v>56</v>
      </c>
      <c r="I189" t="s">
        <v>148</v>
      </c>
      <c r="J189" t="s">
        <v>4</v>
      </c>
      <c r="K189" t="s">
        <v>4</v>
      </c>
      <c r="L189" t="s">
        <v>5</v>
      </c>
      <c r="M189" t="s">
        <v>4</v>
      </c>
      <c r="N189" t="s">
        <v>5</v>
      </c>
      <c r="O189" t="s">
        <v>4</v>
      </c>
      <c r="P189" t="s">
        <v>5</v>
      </c>
      <c r="Q189" t="s">
        <v>4</v>
      </c>
      <c r="R189" t="s">
        <v>4</v>
      </c>
      <c r="S189" t="s">
        <v>4</v>
      </c>
      <c r="T189" t="s">
        <v>3</v>
      </c>
      <c r="U189" t="s">
        <v>4</v>
      </c>
      <c r="V189" t="s">
        <v>4</v>
      </c>
      <c r="W189" t="s">
        <v>17</v>
      </c>
      <c r="X189" t="s">
        <v>2</v>
      </c>
      <c r="Y189" t="s">
        <v>5</v>
      </c>
      <c r="Z189" t="s">
        <v>6</v>
      </c>
      <c r="AA189" t="s">
        <v>4</v>
      </c>
      <c r="AB189" t="s">
        <v>4</v>
      </c>
      <c r="AC189" t="s">
        <v>4</v>
      </c>
      <c r="AD189" t="s">
        <v>4</v>
      </c>
      <c r="AE189" t="s">
        <v>5</v>
      </c>
      <c r="AF189" t="s">
        <v>4</v>
      </c>
      <c r="AG189" t="s">
        <v>4</v>
      </c>
      <c r="AH189" t="s">
        <v>5</v>
      </c>
      <c r="AI189" t="s">
        <v>4</v>
      </c>
      <c r="AJ189" t="s">
        <v>5</v>
      </c>
      <c r="AK189" t="s">
        <v>4</v>
      </c>
      <c r="AL189" t="s">
        <v>4</v>
      </c>
      <c r="AM189" t="s">
        <v>4</v>
      </c>
      <c r="AN189" t="s">
        <v>4</v>
      </c>
      <c r="AO189" t="s">
        <v>4</v>
      </c>
      <c r="AP189" t="s">
        <v>4</v>
      </c>
      <c r="AQ189" t="s">
        <v>4</v>
      </c>
      <c r="AR189" t="s">
        <v>4</v>
      </c>
      <c r="AS189" t="s">
        <v>2</v>
      </c>
      <c r="AT189" t="s">
        <v>2</v>
      </c>
      <c r="AU189" t="s">
        <v>2</v>
      </c>
      <c r="AV189" t="s">
        <v>2</v>
      </c>
      <c r="AW189" t="s">
        <v>2</v>
      </c>
      <c r="AX189" t="s">
        <v>2</v>
      </c>
      <c r="AY189" t="s">
        <v>2</v>
      </c>
      <c r="AZ189" t="s">
        <v>2</v>
      </c>
      <c r="BA189" t="s">
        <v>2</v>
      </c>
      <c r="BB189" t="s">
        <v>2</v>
      </c>
      <c r="BC189" t="s">
        <v>2</v>
      </c>
      <c r="BD189" t="s">
        <v>2</v>
      </c>
      <c r="BE189" t="s">
        <v>2</v>
      </c>
      <c r="BF189" t="s">
        <v>2</v>
      </c>
      <c r="BG189" t="s">
        <v>2</v>
      </c>
      <c r="BH189" t="s">
        <v>2</v>
      </c>
      <c r="BI189" t="s">
        <v>2</v>
      </c>
      <c r="BJ189" t="s">
        <v>2</v>
      </c>
      <c r="BK189" t="s">
        <v>4</v>
      </c>
      <c r="BL189" t="s">
        <v>5</v>
      </c>
      <c r="BM189" t="s">
        <v>4</v>
      </c>
      <c r="BN189" t="s">
        <v>4</v>
      </c>
      <c r="BO189" t="s">
        <v>4</v>
      </c>
      <c r="BP189" t="s">
        <v>2</v>
      </c>
      <c r="BQ189" t="s">
        <v>2</v>
      </c>
      <c r="BR189" t="s">
        <v>2</v>
      </c>
      <c r="BS189" t="s">
        <v>2</v>
      </c>
      <c r="BT189" t="s">
        <v>2</v>
      </c>
      <c r="BU189" t="s">
        <v>2</v>
      </c>
      <c r="BV189" t="s">
        <v>2</v>
      </c>
      <c r="BW189" t="s">
        <v>2</v>
      </c>
      <c r="BX189" t="s">
        <v>2</v>
      </c>
      <c r="BY189" t="s">
        <v>2</v>
      </c>
      <c r="BZ189" t="s">
        <v>2</v>
      </c>
      <c r="CA189" t="s">
        <v>2</v>
      </c>
      <c r="CB189" t="s">
        <v>4</v>
      </c>
      <c r="CC189" t="s">
        <v>4</v>
      </c>
      <c r="CD189" t="s">
        <v>4</v>
      </c>
      <c r="CE189" t="s">
        <v>4</v>
      </c>
      <c r="CF189" t="s">
        <v>4</v>
      </c>
      <c r="CG189" t="s">
        <v>4</v>
      </c>
      <c r="CH189" t="s">
        <v>5</v>
      </c>
      <c r="CI189" t="s">
        <v>4</v>
      </c>
      <c r="CJ189" t="s">
        <v>4</v>
      </c>
      <c r="CK189" t="s">
        <v>4</v>
      </c>
      <c r="CL189" t="s">
        <v>4</v>
      </c>
      <c r="CM189" t="s">
        <v>4</v>
      </c>
      <c r="CN189" t="s">
        <v>4</v>
      </c>
      <c r="CO189" t="s">
        <v>4</v>
      </c>
      <c r="CP189" t="s">
        <v>114</v>
      </c>
      <c r="CQ189" t="s">
        <v>5</v>
      </c>
      <c r="CR189" t="s">
        <v>5</v>
      </c>
      <c r="CS189" t="s">
        <v>4</v>
      </c>
      <c r="CT189" t="s">
        <v>4</v>
      </c>
      <c r="CU189" t="s">
        <v>55</v>
      </c>
      <c r="CV189" t="s">
        <v>4</v>
      </c>
      <c r="CW189" s="30">
        <v>51</v>
      </c>
      <c r="CX189" t="s">
        <v>20</v>
      </c>
      <c r="CY189" t="s">
        <v>4</v>
      </c>
      <c r="CZ189" t="s">
        <v>4</v>
      </c>
      <c r="DA189" t="s">
        <v>4</v>
      </c>
      <c r="DB189" t="s">
        <v>4</v>
      </c>
      <c r="DC189" t="s">
        <v>4</v>
      </c>
      <c r="DD189" t="s">
        <v>4</v>
      </c>
      <c r="DE189" t="s">
        <v>5</v>
      </c>
      <c r="DF189" t="s">
        <v>4</v>
      </c>
      <c r="DG189" t="s">
        <v>4</v>
      </c>
      <c r="DH189" t="s">
        <v>4</v>
      </c>
      <c r="DI189" t="s">
        <v>3</v>
      </c>
      <c r="DJ189" t="s">
        <v>4</v>
      </c>
      <c r="DK189" t="s">
        <v>4</v>
      </c>
      <c r="DL189" t="s">
        <v>17</v>
      </c>
      <c r="DM189" t="s">
        <v>2</v>
      </c>
      <c r="DN189" t="s">
        <v>5</v>
      </c>
      <c r="DO189" t="s">
        <v>523</v>
      </c>
      <c r="DP189" t="s">
        <v>4</v>
      </c>
      <c r="DQ189" t="s">
        <v>4</v>
      </c>
      <c r="DR189" t="s">
        <v>4</v>
      </c>
      <c r="DS189" t="s">
        <v>4</v>
      </c>
      <c r="DT189" t="s">
        <v>5</v>
      </c>
      <c r="DU189" t="s">
        <v>4</v>
      </c>
      <c r="DV189" t="s">
        <v>5</v>
      </c>
      <c r="DW189" t="s">
        <v>5</v>
      </c>
      <c r="DX189" t="s">
        <v>4</v>
      </c>
      <c r="DY189" t="s">
        <v>4</v>
      </c>
      <c r="DZ189" t="s">
        <v>4</v>
      </c>
      <c r="EA189" t="s">
        <v>4</v>
      </c>
      <c r="EB189" t="s">
        <v>4</v>
      </c>
      <c r="EC189" t="s">
        <v>4</v>
      </c>
      <c r="ED189" t="s">
        <v>4</v>
      </c>
      <c r="EE189" t="s">
        <v>4</v>
      </c>
      <c r="EF189" t="s">
        <v>4</v>
      </c>
      <c r="EG189" t="s">
        <v>4</v>
      </c>
      <c r="EH189" t="s">
        <v>2</v>
      </c>
      <c r="EI189" t="s">
        <v>2</v>
      </c>
      <c r="EJ189" t="s">
        <v>2</v>
      </c>
      <c r="EK189" t="s">
        <v>2</v>
      </c>
      <c r="EL189" t="s">
        <v>2</v>
      </c>
      <c r="EM189" t="s">
        <v>2</v>
      </c>
      <c r="EN189" t="s">
        <v>2</v>
      </c>
      <c r="EO189" t="s">
        <v>2</v>
      </c>
      <c r="EP189" t="s">
        <v>2</v>
      </c>
      <c r="EQ189" t="s">
        <v>2</v>
      </c>
      <c r="ER189" t="s">
        <v>2</v>
      </c>
      <c r="ES189" t="s">
        <v>2</v>
      </c>
      <c r="ET189" t="s">
        <v>2</v>
      </c>
      <c r="EU189" t="s">
        <v>2</v>
      </c>
      <c r="EV189" t="s">
        <v>2</v>
      </c>
      <c r="EW189" t="s">
        <v>2</v>
      </c>
      <c r="EX189" t="s">
        <v>2</v>
      </c>
      <c r="EY189" t="s">
        <v>2</v>
      </c>
      <c r="EZ189" t="s">
        <v>4</v>
      </c>
      <c r="FA189" t="s">
        <v>5</v>
      </c>
      <c r="FB189" t="s">
        <v>4</v>
      </c>
      <c r="FC189" t="s">
        <v>4</v>
      </c>
      <c r="FD189" t="s">
        <v>4</v>
      </c>
      <c r="FE189" t="s">
        <v>2</v>
      </c>
      <c r="FF189" t="s">
        <v>2</v>
      </c>
      <c r="FG189" t="s">
        <v>2</v>
      </c>
      <c r="FH189" t="s">
        <v>2</v>
      </c>
      <c r="FI189" t="s">
        <v>2</v>
      </c>
      <c r="FJ189" t="s">
        <v>2</v>
      </c>
      <c r="FK189" t="s">
        <v>2</v>
      </c>
      <c r="FL189" t="s">
        <v>2</v>
      </c>
      <c r="FM189" t="s">
        <v>2</v>
      </c>
      <c r="FN189" t="s">
        <v>2</v>
      </c>
      <c r="FO189" t="s">
        <v>2</v>
      </c>
      <c r="FP189" t="s">
        <v>2</v>
      </c>
      <c r="FQ189" t="s">
        <v>2</v>
      </c>
      <c r="FR189" t="s">
        <v>2</v>
      </c>
      <c r="FS189" t="s">
        <v>2</v>
      </c>
      <c r="FT189" t="s">
        <v>2</v>
      </c>
      <c r="FU189" t="s">
        <v>2</v>
      </c>
      <c r="FV189" t="s">
        <v>2</v>
      </c>
      <c r="FW189" t="s">
        <v>2</v>
      </c>
      <c r="FX189" t="s">
        <v>2</v>
      </c>
      <c r="FY189" t="s">
        <v>2</v>
      </c>
      <c r="FZ189" t="s">
        <v>2</v>
      </c>
      <c r="GA189" t="s">
        <v>2</v>
      </c>
      <c r="GB189" t="s">
        <v>2</v>
      </c>
      <c r="GC189" t="s">
        <v>2</v>
      </c>
      <c r="GD189" t="s">
        <v>2</v>
      </c>
      <c r="GE189" t="s">
        <v>2</v>
      </c>
      <c r="GF189" t="s">
        <v>2</v>
      </c>
      <c r="GG189" t="s">
        <v>2</v>
      </c>
      <c r="GH189" t="s">
        <v>2</v>
      </c>
      <c r="GI189" t="s">
        <v>2</v>
      </c>
      <c r="GJ189" t="s">
        <v>2</v>
      </c>
      <c r="GK189" t="s">
        <v>2</v>
      </c>
      <c r="GL189" t="s">
        <v>2</v>
      </c>
      <c r="GM189" t="s">
        <v>2</v>
      </c>
      <c r="GN189" t="s">
        <v>796</v>
      </c>
      <c r="GO189" t="s">
        <v>796</v>
      </c>
      <c r="GP189" t="s">
        <v>796</v>
      </c>
      <c r="GQ189" t="s">
        <v>796</v>
      </c>
      <c r="GR189" t="s">
        <v>796</v>
      </c>
      <c r="GS189" t="s">
        <v>796</v>
      </c>
      <c r="GT189" t="s">
        <v>796</v>
      </c>
      <c r="GU189" t="s">
        <v>796</v>
      </c>
      <c r="GV189" t="s">
        <v>796</v>
      </c>
      <c r="GW189" t="s">
        <v>796</v>
      </c>
      <c r="GX189" t="s">
        <v>796</v>
      </c>
      <c r="GY189" t="s">
        <v>796</v>
      </c>
      <c r="GZ189" t="s">
        <v>796</v>
      </c>
      <c r="HA189" t="s">
        <v>796</v>
      </c>
      <c r="HB189" t="s">
        <v>796</v>
      </c>
      <c r="HC189" t="s">
        <v>796</v>
      </c>
      <c r="HD189" t="s">
        <v>796</v>
      </c>
      <c r="HE189" t="s">
        <v>796</v>
      </c>
      <c r="HF189" t="s">
        <v>796</v>
      </c>
      <c r="HG189" t="s">
        <v>796</v>
      </c>
      <c r="HH189" t="s">
        <v>796</v>
      </c>
      <c r="HI189" t="s">
        <v>796</v>
      </c>
      <c r="HJ189" t="s">
        <v>796</v>
      </c>
      <c r="HK189" t="s">
        <v>796</v>
      </c>
      <c r="HL189" t="s">
        <v>796</v>
      </c>
      <c r="HM189" t="s">
        <v>796</v>
      </c>
      <c r="HN189" t="s">
        <v>796</v>
      </c>
      <c r="HO189" t="s">
        <v>796</v>
      </c>
      <c r="HP189" t="s">
        <v>796</v>
      </c>
      <c r="HQ189" t="s">
        <v>796</v>
      </c>
      <c r="HR189" t="s">
        <v>796</v>
      </c>
      <c r="HS189" t="s">
        <v>796</v>
      </c>
      <c r="HT189" t="s">
        <v>796</v>
      </c>
      <c r="HU189" t="s">
        <v>796</v>
      </c>
      <c r="HV189" t="s">
        <v>796</v>
      </c>
      <c r="HW189" t="s">
        <v>796</v>
      </c>
      <c r="HX189" t="s">
        <v>796</v>
      </c>
      <c r="HY189" t="s">
        <v>796</v>
      </c>
      <c r="HZ189" t="s">
        <v>796</v>
      </c>
      <c r="IA189" t="s">
        <v>796</v>
      </c>
      <c r="IB189" t="s">
        <v>796</v>
      </c>
      <c r="IC189" t="s">
        <v>796</v>
      </c>
      <c r="ID189" t="s">
        <v>796</v>
      </c>
      <c r="IE189" t="s">
        <v>796</v>
      </c>
      <c r="IF189" t="s">
        <v>796</v>
      </c>
      <c r="IG189" t="s">
        <v>796</v>
      </c>
      <c r="IH189" t="s">
        <v>796</v>
      </c>
      <c r="II189" t="s">
        <v>796</v>
      </c>
      <c r="IJ189" t="s">
        <v>796</v>
      </c>
      <c r="IK189" t="s">
        <v>796</v>
      </c>
      <c r="IL189" t="s">
        <v>796</v>
      </c>
      <c r="IM189" t="s">
        <v>796</v>
      </c>
      <c r="IN189" t="s">
        <v>796</v>
      </c>
      <c r="IO189" t="s">
        <v>796</v>
      </c>
      <c r="IP189" t="s">
        <v>796</v>
      </c>
      <c r="IQ189" t="s">
        <v>796</v>
      </c>
      <c r="IR189" t="s">
        <v>796</v>
      </c>
      <c r="IS189" t="s">
        <v>796</v>
      </c>
      <c r="IT189" t="s">
        <v>796</v>
      </c>
      <c r="IU189" t="s">
        <v>796</v>
      </c>
      <c r="IV189" t="s">
        <v>796</v>
      </c>
      <c r="IW189" t="s">
        <v>796</v>
      </c>
      <c r="IX189" t="s">
        <v>796</v>
      </c>
      <c r="IY189" t="s">
        <v>796</v>
      </c>
      <c r="IZ189" t="s">
        <v>796</v>
      </c>
      <c r="JA189" t="s">
        <v>796</v>
      </c>
      <c r="JB189" t="s">
        <v>796</v>
      </c>
      <c r="JC189" t="s">
        <v>796</v>
      </c>
      <c r="JD189" t="s">
        <v>796</v>
      </c>
      <c r="JE189" t="s">
        <v>796</v>
      </c>
      <c r="JF189" t="s">
        <v>796</v>
      </c>
      <c r="JG189" t="s">
        <v>796</v>
      </c>
      <c r="JH189" t="s">
        <v>796</v>
      </c>
      <c r="JI189" t="s">
        <v>796</v>
      </c>
      <c r="JJ189" t="s">
        <v>796</v>
      </c>
      <c r="JK189" t="s">
        <v>796</v>
      </c>
      <c r="JL189" t="s">
        <v>796</v>
      </c>
      <c r="JM189" t="s">
        <v>796</v>
      </c>
      <c r="JN189" t="s">
        <v>796</v>
      </c>
      <c r="JO189" t="s">
        <v>796</v>
      </c>
      <c r="JP189" t="s">
        <v>796</v>
      </c>
      <c r="JQ189" t="s">
        <v>796</v>
      </c>
      <c r="JR189" t="s">
        <v>796</v>
      </c>
      <c r="JS189" t="s">
        <v>796</v>
      </c>
      <c r="JT189" t="s">
        <v>796</v>
      </c>
      <c r="JU189" t="s">
        <v>796</v>
      </c>
      <c r="JV189" t="s">
        <v>796</v>
      </c>
      <c r="JW189" t="s">
        <v>796</v>
      </c>
      <c r="JX189" t="s">
        <v>796</v>
      </c>
      <c r="JY189" t="s">
        <v>796</v>
      </c>
      <c r="JZ189" t="s">
        <v>796</v>
      </c>
      <c r="KA189" t="s">
        <v>796</v>
      </c>
      <c r="KB189" t="s">
        <v>796</v>
      </c>
      <c r="KC189" t="s">
        <v>796</v>
      </c>
      <c r="KD189" t="s">
        <v>796</v>
      </c>
      <c r="KE189" t="s">
        <v>796</v>
      </c>
      <c r="KF189" t="s">
        <v>796</v>
      </c>
    </row>
    <row r="190" spans="1:292" x14ac:dyDescent="0.2">
      <c r="A190" t="s">
        <v>218</v>
      </c>
      <c r="B190" t="s">
        <v>55</v>
      </c>
      <c r="C190" t="s">
        <v>4</v>
      </c>
      <c r="D190" t="s">
        <v>8</v>
      </c>
      <c r="E190" s="30">
        <v>38</v>
      </c>
      <c r="F190" t="s">
        <v>9</v>
      </c>
      <c r="G190" t="s">
        <v>10</v>
      </c>
      <c r="H190" t="s">
        <v>56</v>
      </c>
      <c r="I190" t="s">
        <v>148</v>
      </c>
      <c r="J190" t="s">
        <v>4</v>
      </c>
      <c r="K190" t="s">
        <v>4</v>
      </c>
      <c r="L190" t="s">
        <v>5</v>
      </c>
      <c r="M190" t="s">
        <v>5</v>
      </c>
      <c r="N190" t="s">
        <v>5</v>
      </c>
      <c r="O190" t="s">
        <v>4</v>
      </c>
      <c r="P190" t="s">
        <v>5</v>
      </c>
      <c r="Q190" t="s">
        <v>4</v>
      </c>
      <c r="R190" t="s">
        <v>4</v>
      </c>
      <c r="S190" t="s">
        <v>4</v>
      </c>
      <c r="T190" t="s">
        <v>69</v>
      </c>
      <c r="U190" t="s">
        <v>4</v>
      </c>
      <c r="V190" t="s">
        <v>4</v>
      </c>
      <c r="W190" t="s">
        <v>17</v>
      </c>
      <c r="X190" t="s">
        <v>2</v>
      </c>
      <c r="Y190" t="s">
        <v>5</v>
      </c>
      <c r="Z190" t="s">
        <v>6</v>
      </c>
      <c r="AA190" t="s">
        <v>4</v>
      </c>
      <c r="AB190" t="s">
        <v>4</v>
      </c>
      <c r="AC190" t="s">
        <v>5</v>
      </c>
      <c r="AD190" t="s">
        <v>5</v>
      </c>
      <c r="AE190" t="s">
        <v>4</v>
      </c>
      <c r="AF190" t="s">
        <v>5</v>
      </c>
      <c r="AG190" t="s">
        <v>4</v>
      </c>
      <c r="AH190" t="s">
        <v>5</v>
      </c>
      <c r="AI190" t="s">
        <v>4</v>
      </c>
      <c r="AJ190" t="s">
        <v>4</v>
      </c>
      <c r="AK190" t="s">
        <v>4</v>
      </c>
      <c r="AL190" t="s">
        <v>4</v>
      </c>
      <c r="AM190" t="s">
        <v>4</v>
      </c>
      <c r="AN190" t="s">
        <v>4</v>
      </c>
      <c r="AO190" t="s">
        <v>4</v>
      </c>
      <c r="AP190" t="s">
        <v>4</v>
      </c>
      <c r="AQ190" t="s">
        <v>4</v>
      </c>
      <c r="AR190" t="s">
        <v>4</v>
      </c>
      <c r="AS190" t="s">
        <v>12</v>
      </c>
      <c r="AT190" t="s">
        <v>196</v>
      </c>
      <c r="AU190" t="s">
        <v>59</v>
      </c>
      <c r="AV190" t="s">
        <v>2</v>
      </c>
      <c r="AW190" t="s">
        <v>2</v>
      </c>
      <c r="AX190" t="s">
        <v>2</v>
      </c>
      <c r="AY190" t="s">
        <v>2</v>
      </c>
      <c r="AZ190" t="s">
        <v>2</v>
      </c>
      <c r="BA190" t="s">
        <v>2</v>
      </c>
      <c r="BB190" t="s">
        <v>2</v>
      </c>
      <c r="BC190" t="s">
        <v>2</v>
      </c>
      <c r="BD190" t="s">
        <v>2</v>
      </c>
      <c r="BE190" t="s">
        <v>2</v>
      </c>
      <c r="BF190" t="s">
        <v>2</v>
      </c>
      <c r="BG190" t="s">
        <v>2</v>
      </c>
      <c r="BH190" t="s">
        <v>2</v>
      </c>
      <c r="BI190" t="s">
        <v>2</v>
      </c>
      <c r="BJ190" t="s">
        <v>2</v>
      </c>
      <c r="BK190" t="s">
        <v>4</v>
      </c>
      <c r="BL190" t="s">
        <v>5</v>
      </c>
      <c r="BM190" t="s">
        <v>4</v>
      </c>
      <c r="BN190" t="s">
        <v>4</v>
      </c>
      <c r="BO190" t="s">
        <v>4</v>
      </c>
      <c r="BP190" t="s">
        <v>2</v>
      </c>
      <c r="BQ190" t="s">
        <v>2</v>
      </c>
      <c r="BR190" t="s">
        <v>2</v>
      </c>
      <c r="BS190" t="s">
        <v>2</v>
      </c>
      <c r="BT190" t="s">
        <v>2</v>
      </c>
      <c r="BU190" t="s">
        <v>2</v>
      </c>
      <c r="BV190" t="s">
        <v>2</v>
      </c>
      <c r="BW190" t="s">
        <v>2</v>
      </c>
      <c r="BX190" t="s">
        <v>2</v>
      </c>
      <c r="BY190" t="s">
        <v>2</v>
      </c>
      <c r="BZ190" t="s">
        <v>2</v>
      </c>
      <c r="CA190" t="s">
        <v>2</v>
      </c>
      <c r="CB190" t="s">
        <v>41</v>
      </c>
      <c r="CC190" t="s">
        <v>4</v>
      </c>
      <c r="CD190" t="s">
        <v>4</v>
      </c>
      <c r="CE190" t="s">
        <v>41</v>
      </c>
      <c r="CF190" t="s">
        <v>4</v>
      </c>
      <c r="CG190" t="s">
        <v>4</v>
      </c>
      <c r="CH190" t="s">
        <v>5</v>
      </c>
      <c r="CI190" t="s">
        <v>41</v>
      </c>
      <c r="CJ190" t="s">
        <v>41</v>
      </c>
      <c r="CK190" t="s">
        <v>41</v>
      </c>
      <c r="CL190" t="s">
        <v>41</v>
      </c>
      <c r="CM190" t="s">
        <v>41</v>
      </c>
      <c r="CN190" t="s">
        <v>41</v>
      </c>
      <c r="CO190" t="s">
        <v>41</v>
      </c>
      <c r="CP190" t="s">
        <v>114</v>
      </c>
      <c r="CQ190" t="s">
        <v>5</v>
      </c>
      <c r="CR190" t="s">
        <v>4</v>
      </c>
      <c r="CS190" t="s">
        <v>4</v>
      </c>
      <c r="CT190" t="s">
        <v>4</v>
      </c>
      <c r="CU190" t="s">
        <v>55</v>
      </c>
      <c r="CV190" t="s">
        <v>4</v>
      </c>
      <c r="CW190" s="30">
        <v>39</v>
      </c>
      <c r="CX190" t="s">
        <v>20</v>
      </c>
      <c r="CY190" t="s">
        <v>4</v>
      </c>
      <c r="CZ190" t="s">
        <v>4</v>
      </c>
      <c r="DA190" t="s">
        <v>5</v>
      </c>
      <c r="DB190" t="s">
        <v>4</v>
      </c>
      <c r="DC190" t="s">
        <v>4</v>
      </c>
      <c r="DD190" t="s">
        <v>4</v>
      </c>
      <c r="DE190" t="s">
        <v>5</v>
      </c>
      <c r="DF190" t="s">
        <v>4</v>
      </c>
      <c r="DG190" t="s">
        <v>4</v>
      </c>
      <c r="DH190" t="s">
        <v>4</v>
      </c>
      <c r="DI190" t="s">
        <v>3</v>
      </c>
      <c r="DJ190" t="s">
        <v>4</v>
      </c>
      <c r="DK190" t="s">
        <v>4</v>
      </c>
      <c r="DL190" t="s">
        <v>17</v>
      </c>
      <c r="DM190" t="s">
        <v>2</v>
      </c>
      <c r="DN190" t="s">
        <v>5</v>
      </c>
      <c r="DO190" t="s">
        <v>523</v>
      </c>
      <c r="DP190" t="s">
        <v>4</v>
      </c>
      <c r="DQ190" t="s">
        <v>4</v>
      </c>
      <c r="DR190" t="s">
        <v>4</v>
      </c>
      <c r="DS190" t="s">
        <v>4</v>
      </c>
      <c r="DT190" t="s">
        <v>4</v>
      </c>
      <c r="DU190" t="s">
        <v>5</v>
      </c>
      <c r="DV190" t="s">
        <v>4</v>
      </c>
      <c r="DW190" t="s">
        <v>5</v>
      </c>
      <c r="DX190" t="s">
        <v>4</v>
      </c>
      <c r="DY190" t="s">
        <v>4</v>
      </c>
      <c r="DZ190" t="s">
        <v>4</v>
      </c>
      <c r="EA190" t="s">
        <v>4</v>
      </c>
      <c r="EB190" t="s">
        <v>4</v>
      </c>
      <c r="EC190" t="s">
        <v>4</v>
      </c>
      <c r="ED190" t="s">
        <v>4</v>
      </c>
      <c r="EE190" t="s">
        <v>4</v>
      </c>
      <c r="EF190" t="s">
        <v>4</v>
      </c>
      <c r="EG190" t="s">
        <v>4</v>
      </c>
      <c r="EH190" t="s">
        <v>2</v>
      </c>
      <c r="EI190" t="s">
        <v>2</v>
      </c>
      <c r="EJ190" t="s">
        <v>2</v>
      </c>
      <c r="EK190" t="s">
        <v>2</v>
      </c>
      <c r="EL190" t="s">
        <v>2</v>
      </c>
      <c r="EM190" t="s">
        <v>2</v>
      </c>
      <c r="EN190" t="s">
        <v>2</v>
      </c>
      <c r="EO190" t="s">
        <v>2</v>
      </c>
      <c r="EP190" t="s">
        <v>2</v>
      </c>
      <c r="EQ190" t="s">
        <v>2</v>
      </c>
      <c r="ER190" t="s">
        <v>2</v>
      </c>
      <c r="ES190" t="s">
        <v>2</v>
      </c>
      <c r="ET190" t="s">
        <v>2</v>
      </c>
      <c r="EU190" t="s">
        <v>2</v>
      </c>
      <c r="EV190" t="s">
        <v>2</v>
      </c>
      <c r="EW190" t="s">
        <v>2</v>
      </c>
      <c r="EX190" t="s">
        <v>2</v>
      </c>
      <c r="EY190" t="s">
        <v>2</v>
      </c>
      <c r="EZ190" t="s">
        <v>5</v>
      </c>
      <c r="FA190" t="s">
        <v>5</v>
      </c>
      <c r="FB190" t="s">
        <v>4</v>
      </c>
      <c r="FC190" t="s">
        <v>4</v>
      </c>
      <c r="FD190" t="s">
        <v>4</v>
      </c>
      <c r="FE190" t="s">
        <v>2</v>
      </c>
      <c r="FF190" t="s">
        <v>2</v>
      </c>
      <c r="FG190" t="s">
        <v>2</v>
      </c>
      <c r="FH190" t="s">
        <v>2</v>
      </c>
      <c r="FI190" t="s">
        <v>2</v>
      </c>
      <c r="FJ190" t="s">
        <v>2</v>
      </c>
      <c r="FK190" t="s">
        <v>2</v>
      </c>
      <c r="FL190" t="s">
        <v>2</v>
      </c>
      <c r="FM190" t="s">
        <v>2</v>
      </c>
      <c r="FN190" t="s">
        <v>2</v>
      </c>
      <c r="FO190" t="s">
        <v>2</v>
      </c>
      <c r="FP190" t="s">
        <v>2</v>
      </c>
      <c r="FQ190" t="s">
        <v>4</v>
      </c>
      <c r="FR190" t="s">
        <v>4</v>
      </c>
      <c r="FS190" t="s">
        <v>4</v>
      </c>
      <c r="FT190" t="s">
        <v>4</v>
      </c>
      <c r="FU190" t="s">
        <v>4</v>
      </c>
      <c r="FV190" t="s">
        <v>4</v>
      </c>
      <c r="FW190" t="s">
        <v>4</v>
      </c>
      <c r="FX190" t="s">
        <v>4</v>
      </c>
      <c r="FY190" t="s">
        <v>4</v>
      </c>
      <c r="FZ190" t="s">
        <v>4</v>
      </c>
      <c r="GA190" t="s">
        <v>4</v>
      </c>
      <c r="GB190" t="s">
        <v>4</v>
      </c>
      <c r="GC190" t="s">
        <v>4</v>
      </c>
      <c r="GD190" t="s">
        <v>4</v>
      </c>
      <c r="GE190" t="s">
        <v>2</v>
      </c>
      <c r="GF190" t="s">
        <v>2</v>
      </c>
      <c r="GG190" t="s">
        <v>2</v>
      </c>
      <c r="GH190" t="s">
        <v>2</v>
      </c>
      <c r="GI190" t="s">
        <v>2</v>
      </c>
      <c r="GJ190" t="s">
        <v>2</v>
      </c>
      <c r="GK190" t="s">
        <v>2</v>
      </c>
      <c r="GL190" t="s">
        <v>2</v>
      </c>
      <c r="GM190" t="s">
        <v>2</v>
      </c>
      <c r="GN190" t="s">
        <v>796</v>
      </c>
      <c r="GO190" t="s">
        <v>796</v>
      </c>
      <c r="GP190" t="s">
        <v>796</v>
      </c>
      <c r="GQ190" t="s">
        <v>796</v>
      </c>
      <c r="GR190" t="s">
        <v>796</v>
      </c>
      <c r="GS190" t="s">
        <v>796</v>
      </c>
      <c r="GT190" t="s">
        <v>796</v>
      </c>
      <c r="GU190" t="s">
        <v>796</v>
      </c>
      <c r="GV190" t="s">
        <v>796</v>
      </c>
      <c r="GW190" t="s">
        <v>796</v>
      </c>
      <c r="GX190" t="s">
        <v>796</v>
      </c>
      <c r="GY190" t="s">
        <v>796</v>
      </c>
      <c r="GZ190" t="s">
        <v>796</v>
      </c>
      <c r="HA190" t="s">
        <v>796</v>
      </c>
      <c r="HB190" t="s">
        <v>796</v>
      </c>
      <c r="HC190" t="s">
        <v>796</v>
      </c>
      <c r="HD190" t="s">
        <v>796</v>
      </c>
      <c r="HE190" t="s">
        <v>796</v>
      </c>
      <c r="HF190" t="s">
        <v>796</v>
      </c>
      <c r="HG190" t="s">
        <v>796</v>
      </c>
      <c r="HH190" t="s">
        <v>796</v>
      </c>
      <c r="HI190" t="s">
        <v>796</v>
      </c>
      <c r="HJ190" t="s">
        <v>796</v>
      </c>
      <c r="HK190" t="s">
        <v>796</v>
      </c>
      <c r="HL190" t="s">
        <v>796</v>
      </c>
      <c r="HM190" t="s">
        <v>796</v>
      </c>
      <c r="HN190" t="s">
        <v>796</v>
      </c>
      <c r="HO190" t="s">
        <v>796</v>
      </c>
      <c r="HP190" t="s">
        <v>796</v>
      </c>
      <c r="HQ190" t="s">
        <v>796</v>
      </c>
      <c r="HR190" t="s">
        <v>796</v>
      </c>
      <c r="HS190" t="s">
        <v>796</v>
      </c>
      <c r="HT190" t="s">
        <v>796</v>
      </c>
      <c r="HU190" t="s">
        <v>796</v>
      </c>
      <c r="HV190" t="s">
        <v>796</v>
      </c>
      <c r="HW190" t="s">
        <v>796</v>
      </c>
      <c r="HX190" t="s">
        <v>796</v>
      </c>
      <c r="HY190" t="s">
        <v>796</v>
      </c>
      <c r="HZ190" t="s">
        <v>796</v>
      </c>
      <c r="IA190" t="s">
        <v>796</v>
      </c>
      <c r="IB190" t="s">
        <v>796</v>
      </c>
      <c r="IC190" t="s">
        <v>796</v>
      </c>
      <c r="ID190" t="s">
        <v>796</v>
      </c>
      <c r="IE190" t="s">
        <v>796</v>
      </c>
      <c r="IF190" t="s">
        <v>796</v>
      </c>
      <c r="IG190" t="s">
        <v>796</v>
      </c>
      <c r="IH190" t="s">
        <v>796</v>
      </c>
      <c r="II190" t="s">
        <v>796</v>
      </c>
      <c r="IJ190" t="s">
        <v>796</v>
      </c>
      <c r="IK190" t="s">
        <v>796</v>
      </c>
      <c r="IL190" t="s">
        <v>796</v>
      </c>
      <c r="IM190" t="s">
        <v>796</v>
      </c>
      <c r="IN190" t="s">
        <v>796</v>
      </c>
      <c r="IO190" t="s">
        <v>796</v>
      </c>
      <c r="IP190" t="s">
        <v>796</v>
      </c>
      <c r="IQ190" t="s">
        <v>796</v>
      </c>
      <c r="IR190" t="s">
        <v>796</v>
      </c>
      <c r="IS190" t="s">
        <v>796</v>
      </c>
      <c r="IT190" t="s">
        <v>796</v>
      </c>
      <c r="IU190" t="s">
        <v>796</v>
      </c>
      <c r="IV190" t="s">
        <v>796</v>
      </c>
      <c r="IW190" t="s">
        <v>796</v>
      </c>
      <c r="IX190" t="s">
        <v>796</v>
      </c>
      <c r="IY190" t="s">
        <v>796</v>
      </c>
      <c r="IZ190" t="s">
        <v>796</v>
      </c>
      <c r="JA190" t="s">
        <v>796</v>
      </c>
      <c r="JB190" t="s">
        <v>796</v>
      </c>
      <c r="JC190" t="s">
        <v>796</v>
      </c>
      <c r="JD190" t="s">
        <v>796</v>
      </c>
      <c r="JE190" t="s">
        <v>796</v>
      </c>
      <c r="JF190" t="s">
        <v>796</v>
      </c>
      <c r="JG190" t="s">
        <v>796</v>
      </c>
      <c r="JH190" t="s">
        <v>796</v>
      </c>
      <c r="JI190" t="s">
        <v>796</v>
      </c>
      <c r="JJ190" t="s">
        <v>796</v>
      </c>
      <c r="JK190" t="s">
        <v>796</v>
      </c>
      <c r="JL190" t="s">
        <v>796</v>
      </c>
      <c r="JM190" t="s">
        <v>796</v>
      </c>
      <c r="JN190" t="s">
        <v>796</v>
      </c>
      <c r="JO190" t="s">
        <v>796</v>
      </c>
      <c r="JP190" t="s">
        <v>796</v>
      </c>
      <c r="JQ190" t="s">
        <v>796</v>
      </c>
      <c r="JR190" t="s">
        <v>796</v>
      </c>
      <c r="JS190" t="s">
        <v>796</v>
      </c>
      <c r="JT190" t="s">
        <v>796</v>
      </c>
      <c r="JU190" t="s">
        <v>796</v>
      </c>
      <c r="JV190" t="s">
        <v>796</v>
      </c>
      <c r="JW190" t="s">
        <v>796</v>
      </c>
      <c r="JX190" t="s">
        <v>796</v>
      </c>
      <c r="JY190" t="s">
        <v>796</v>
      </c>
      <c r="JZ190" t="s">
        <v>796</v>
      </c>
      <c r="KA190" t="s">
        <v>796</v>
      </c>
      <c r="KB190" t="s">
        <v>796</v>
      </c>
      <c r="KC190" t="s">
        <v>796</v>
      </c>
      <c r="KD190" t="s">
        <v>796</v>
      </c>
      <c r="KE190" t="s">
        <v>796</v>
      </c>
      <c r="KF190" t="s">
        <v>796</v>
      </c>
    </row>
    <row r="191" spans="1:292" x14ac:dyDescent="0.2">
      <c r="A191" t="s">
        <v>294</v>
      </c>
      <c r="B191" t="s">
        <v>55</v>
      </c>
      <c r="C191" t="s">
        <v>4</v>
      </c>
      <c r="D191" t="s">
        <v>19</v>
      </c>
      <c r="E191" s="30">
        <v>49</v>
      </c>
      <c r="F191" t="s">
        <v>20</v>
      </c>
      <c r="G191" t="s">
        <v>10</v>
      </c>
      <c r="H191" t="s">
        <v>56</v>
      </c>
      <c r="I191" t="s">
        <v>33</v>
      </c>
      <c r="J191" t="s">
        <v>4</v>
      </c>
      <c r="K191" t="s">
        <v>5</v>
      </c>
      <c r="L191" t="s">
        <v>4</v>
      </c>
      <c r="M191" t="s">
        <v>4</v>
      </c>
      <c r="N191" t="s">
        <v>4</v>
      </c>
      <c r="O191" t="s">
        <v>4</v>
      </c>
      <c r="P191" t="s">
        <v>5</v>
      </c>
      <c r="Q191" t="s">
        <v>4</v>
      </c>
      <c r="R191" t="s">
        <v>4</v>
      </c>
      <c r="S191" t="s">
        <v>4</v>
      </c>
      <c r="T191" t="s">
        <v>3</v>
      </c>
      <c r="U191" t="s">
        <v>4</v>
      </c>
      <c r="V191" t="s">
        <v>4</v>
      </c>
      <c r="W191" t="s">
        <v>17</v>
      </c>
      <c r="X191" t="s">
        <v>2</v>
      </c>
      <c r="Y191" t="s">
        <v>4</v>
      </c>
      <c r="Z191" t="s">
        <v>35</v>
      </c>
      <c r="AA191" t="s">
        <v>4</v>
      </c>
      <c r="AB191" t="s">
        <v>4</v>
      </c>
      <c r="AC191" t="s">
        <v>4</v>
      </c>
      <c r="AD191" t="s">
        <v>4</v>
      </c>
      <c r="AE191" t="s">
        <v>4</v>
      </c>
      <c r="AF191" t="s">
        <v>4</v>
      </c>
      <c r="AG191" t="s">
        <v>5</v>
      </c>
      <c r="AH191" t="s">
        <v>5</v>
      </c>
      <c r="AI191" t="s">
        <v>4</v>
      </c>
      <c r="AJ191" t="s">
        <v>4</v>
      </c>
      <c r="AK191" t="s">
        <v>4</v>
      </c>
      <c r="AL191" t="s">
        <v>4</v>
      </c>
      <c r="AM191" t="s">
        <v>4</v>
      </c>
      <c r="AN191" t="s">
        <v>4</v>
      </c>
      <c r="AO191" t="s">
        <v>4</v>
      </c>
      <c r="AP191" t="s">
        <v>4</v>
      </c>
      <c r="AQ191" t="s">
        <v>4</v>
      </c>
      <c r="AR191" t="s">
        <v>4</v>
      </c>
      <c r="AS191" t="s">
        <v>2</v>
      </c>
      <c r="AT191" t="s">
        <v>2</v>
      </c>
      <c r="AU191" t="s">
        <v>2</v>
      </c>
      <c r="AV191" t="s">
        <v>5</v>
      </c>
      <c r="AW191" t="s">
        <v>5</v>
      </c>
      <c r="AX191" t="s">
        <v>5</v>
      </c>
      <c r="AY191" t="s">
        <v>41</v>
      </c>
      <c r="AZ191" t="s">
        <v>4</v>
      </c>
      <c r="BA191" t="s">
        <v>4</v>
      </c>
      <c r="BB191" t="s">
        <v>4</v>
      </c>
      <c r="BC191" t="s">
        <v>4</v>
      </c>
      <c r="BD191" t="s">
        <v>4</v>
      </c>
      <c r="BE191" t="s">
        <v>4</v>
      </c>
      <c r="BF191" t="s">
        <v>4</v>
      </c>
      <c r="BG191" t="s">
        <v>4</v>
      </c>
      <c r="BH191" t="s">
        <v>4</v>
      </c>
      <c r="BI191" t="s">
        <v>4</v>
      </c>
      <c r="BJ191" t="s">
        <v>4</v>
      </c>
      <c r="BK191" t="s">
        <v>5</v>
      </c>
      <c r="BL191" t="s">
        <v>5</v>
      </c>
      <c r="BM191" t="s">
        <v>4</v>
      </c>
      <c r="BN191" t="s">
        <v>4</v>
      </c>
      <c r="BO191" t="s">
        <v>4</v>
      </c>
      <c r="BP191" t="s">
        <v>2</v>
      </c>
      <c r="BQ191" t="s">
        <v>2</v>
      </c>
      <c r="BR191" t="s">
        <v>2</v>
      </c>
      <c r="BS191" t="s">
        <v>2</v>
      </c>
      <c r="BT191" t="s">
        <v>2</v>
      </c>
      <c r="BU191" t="s">
        <v>2</v>
      </c>
      <c r="BV191" t="s">
        <v>2</v>
      </c>
      <c r="BW191" t="s">
        <v>2</v>
      </c>
      <c r="BX191" t="s">
        <v>2</v>
      </c>
      <c r="BY191" t="s">
        <v>2</v>
      </c>
      <c r="BZ191" t="s">
        <v>2</v>
      </c>
      <c r="CA191" t="s">
        <v>2</v>
      </c>
      <c r="CB191" t="s">
        <v>2</v>
      </c>
      <c r="CC191" t="s">
        <v>2</v>
      </c>
      <c r="CD191" t="s">
        <v>2</v>
      </c>
      <c r="CE191" t="s">
        <v>2</v>
      </c>
      <c r="CF191" t="s">
        <v>2</v>
      </c>
      <c r="CG191" t="s">
        <v>2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796</v>
      </c>
      <c r="CV191" t="s">
        <v>796</v>
      </c>
      <c r="CW191" t="s">
        <v>796</v>
      </c>
      <c r="CX191" t="s">
        <v>796</v>
      </c>
      <c r="CY191" t="s">
        <v>796</v>
      </c>
      <c r="CZ191" t="s">
        <v>796</v>
      </c>
      <c r="DA191" t="s">
        <v>796</v>
      </c>
      <c r="DB191" t="s">
        <v>796</v>
      </c>
      <c r="DC191" t="s">
        <v>796</v>
      </c>
      <c r="DD191" t="s">
        <v>796</v>
      </c>
      <c r="DE191" t="s">
        <v>796</v>
      </c>
      <c r="DF191" t="s">
        <v>796</v>
      </c>
      <c r="DG191" t="s">
        <v>796</v>
      </c>
      <c r="DH191" t="s">
        <v>796</v>
      </c>
      <c r="DI191" t="s">
        <v>796</v>
      </c>
      <c r="DJ191" t="s">
        <v>796</v>
      </c>
      <c r="DK191" t="s">
        <v>796</v>
      </c>
      <c r="DL191" t="s">
        <v>796</v>
      </c>
      <c r="DM191" t="s">
        <v>796</v>
      </c>
      <c r="DN191" t="s">
        <v>796</v>
      </c>
      <c r="DO191" t="s">
        <v>796</v>
      </c>
      <c r="DP191" t="s">
        <v>796</v>
      </c>
      <c r="DQ191" t="s">
        <v>796</v>
      </c>
      <c r="DR191" t="s">
        <v>796</v>
      </c>
      <c r="DS191" t="s">
        <v>796</v>
      </c>
      <c r="DT191" t="s">
        <v>796</v>
      </c>
      <c r="DU191" t="s">
        <v>796</v>
      </c>
      <c r="DV191" t="s">
        <v>796</v>
      </c>
      <c r="DW191" t="s">
        <v>796</v>
      </c>
      <c r="DX191" t="s">
        <v>796</v>
      </c>
      <c r="DY191" t="s">
        <v>796</v>
      </c>
      <c r="DZ191" t="s">
        <v>796</v>
      </c>
      <c r="EA191" t="s">
        <v>796</v>
      </c>
      <c r="EB191" t="s">
        <v>796</v>
      </c>
      <c r="EC191" t="s">
        <v>796</v>
      </c>
      <c r="ED191" t="s">
        <v>796</v>
      </c>
      <c r="EE191" t="s">
        <v>796</v>
      </c>
      <c r="EF191" t="s">
        <v>796</v>
      </c>
      <c r="EG191" t="s">
        <v>796</v>
      </c>
      <c r="EH191" t="s">
        <v>796</v>
      </c>
      <c r="EI191" t="s">
        <v>796</v>
      </c>
      <c r="EJ191" t="s">
        <v>796</v>
      </c>
      <c r="EK191" t="s">
        <v>796</v>
      </c>
      <c r="EL191" t="s">
        <v>796</v>
      </c>
      <c r="EM191" t="s">
        <v>796</v>
      </c>
      <c r="EN191" t="s">
        <v>796</v>
      </c>
      <c r="EO191" t="s">
        <v>796</v>
      </c>
      <c r="EP191" t="s">
        <v>796</v>
      </c>
      <c r="EQ191" t="s">
        <v>796</v>
      </c>
      <c r="ER191" t="s">
        <v>796</v>
      </c>
      <c r="ES191" t="s">
        <v>796</v>
      </c>
      <c r="ET191" t="s">
        <v>796</v>
      </c>
      <c r="EU191" t="s">
        <v>796</v>
      </c>
      <c r="EV191" t="s">
        <v>796</v>
      </c>
      <c r="EW191" t="s">
        <v>796</v>
      </c>
      <c r="EX191" t="s">
        <v>796</v>
      </c>
      <c r="EY191" t="s">
        <v>796</v>
      </c>
      <c r="EZ191" t="s">
        <v>796</v>
      </c>
      <c r="FA191" t="s">
        <v>796</v>
      </c>
      <c r="FB191" t="s">
        <v>796</v>
      </c>
      <c r="FC191" t="s">
        <v>796</v>
      </c>
      <c r="FD191" t="s">
        <v>796</v>
      </c>
      <c r="FE191" t="s">
        <v>796</v>
      </c>
      <c r="FF191" t="s">
        <v>796</v>
      </c>
      <c r="FG191" t="s">
        <v>796</v>
      </c>
      <c r="FH191" t="s">
        <v>796</v>
      </c>
      <c r="FI191" t="s">
        <v>796</v>
      </c>
      <c r="FJ191" t="s">
        <v>796</v>
      </c>
      <c r="FK191" t="s">
        <v>796</v>
      </c>
      <c r="FL191" t="s">
        <v>796</v>
      </c>
      <c r="FM191" t="s">
        <v>796</v>
      </c>
      <c r="FN191" t="s">
        <v>796</v>
      </c>
      <c r="FO191" t="s">
        <v>796</v>
      </c>
      <c r="FP191" t="s">
        <v>796</v>
      </c>
      <c r="FQ191" t="s">
        <v>796</v>
      </c>
      <c r="FR191" t="s">
        <v>796</v>
      </c>
      <c r="FS191" t="s">
        <v>796</v>
      </c>
      <c r="FT191" t="s">
        <v>796</v>
      </c>
      <c r="FU191" t="s">
        <v>796</v>
      </c>
      <c r="FV191" t="s">
        <v>796</v>
      </c>
      <c r="FW191" t="s">
        <v>796</v>
      </c>
      <c r="FX191" t="s">
        <v>796</v>
      </c>
      <c r="FY191" t="s">
        <v>796</v>
      </c>
      <c r="FZ191" t="s">
        <v>796</v>
      </c>
      <c r="GA191" t="s">
        <v>796</v>
      </c>
      <c r="GB191" t="s">
        <v>796</v>
      </c>
      <c r="GC191" t="s">
        <v>796</v>
      </c>
      <c r="GD191" t="s">
        <v>796</v>
      </c>
      <c r="GE191" t="s">
        <v>796</v>
      </c>
      <c r="GF191" t="s">
        <v>796</v>
      </c>
      <c r="GG191" t="s">
        <v>796</v>
      </c>
      <c r="GH191" t="s">
        <v>796</v>
      </c>
      <c r="GI191" t="s">
        <v>796</v>
      </c>
      <c r="GJ191" t="s">
        <v>796</v>
      </c>
      <c r="GK191" t="s">
        <v>796</v>
      </c>
      <c r="GL191" t="s">
        <v>796</v>
      </c>
      <c r="GM191" t="s">
        <v>796</v>
      </c>
      <c r="GN191" t="s">
        <v>796</v>
      </c>
      <c r="GO191" t="s">
        <v>796</v>
      </c>
      <c r="GP191" t="s">
        <v>796</v>
      </c>
      <c r="GQ191" t="s">
        <v>796</v>
      </c>
      <c r="GR191" t="s">
        <v>796</v>
      </c>
      <c r="GS191" t="s">
        <v>796</v>
      </c>
      <c r="GT191" t="s">
        <v>796</v>
      </c>
      <c r="GU191" t="s">
        <v>796</v>
      </c>
      <c r="GV191" t="s">
        <v>796</v>
      </c>
      <c r="GW191" t="s">
        <v>796</v>
      </c>
      <c r="GX191" t="s">
        <v>796</v>
      </c>
      <c r="GY191" t="s">
        <v>796</v>
      </c>
      <c r="GZ191" t="s">
        <v>796</v>
      </c>
      <c r="HA191" t="s">
        <v>796</v>
      </c>
      <c r="HB191" t="s">
        <v>796</v>
      </c>
      <c r="HC191" t="s">
        <v>796</v>
      </c>
      <c r="HD191" t="s">
        <v>796</v>
      </c>
      <c r="HE191" t="s">
        <v>796</v>
      </c>
      <c r="HF191" t="s">
        <v>796</v>
      </c>
      <c r="HG191" t="s">
        <v>796</v>
      </c>
      <c r="HH191" t="s">
        <v>796</v>
      </c>
      <c r="HI191" t="s">
        <v>796</v>
      </c>
      <c r="HJ191" t="s">
        <v>796</v>
      </c>
      <c r="HK191" t="s">
        <v>796</v>
      </c>
      <c r="HL191" t="s">
        <v>796</v>
      </c>
      <c r="HM191" t="s">
        <v>796</v>
      </c>
      <c r="HN191" t="s">
        <v>796</v>
      </c>
      <c r="HO191" t="s">
        <v>796</v>
      </c>
      <c r="HP191" t="s">
        <v>796</v>
      </c>
      <c r="HQ191" t="s">
        <v>796</v>
      </c>
      <c r="HR191" t="s">
        <v>796</v>
      </c>
      <c r="HS191" t="s">
        <v>796</v>
      </c>
      <c r="HT191" t="s">
        <v>796</v>
      </c>
      <c r="HU191" t="s">
        <v>796</v>
      </c>
      <c r="HV191" t="s">
        <v>796</v>
      </c>
      <c r="HW191" t="s">
        <v>796</v>
      </c>
      <c r="HX191" t="s">
        <v>796</v>
      </c>
      <c r="HY191" t="s">
        <v>796</v>
      </c>
      <c r="HZ191" t="s">
        <v>796</v>
      </c>
      <c r="IA191" t="s">
        <v>796</v>
      </c>
      <c r="IB191" t="s">
        <v>796</v>
      </c>
      <c r="IC191" t="s">
        <v>796</v>
      </c>
      <c r="ID191" t="s">
        <v>796</v>
      </c>
      <c r="IE191" t="s">
        <v>796</v>
      </c>
      <c r="IF191" t="s">
        <v>796</v>
      </c>
      <c r="IG191" t="s">
        <v>796</v>
      </c>
      <c r="IH191" t="s">
        <v>796</v>
      </c>
      <c r="II191" t="s">
        <v>796</v>
      </c>
      <c r="IJ191" t="s">
        <v>796</v>
      </c>
      <c r="IK191" t="s">
        <v>796</v>
      </c>
      <c r="IL191" t="s">
        <v>796</v>
      </c>
      <c r="IM191" t="s">
        <v>796</v>
      </c>
      <c r="IN191" t="s">
        <v>796</v>
      </c>
      <c r="IO191" t="s">
        <v>796</v>
      </c>
      <c r="IP191" t="s">
        <v>796</v>
      </c>
      <c r="IQ191" t="s">
        <v>796</v>
      </c>
      <c r="IR191" t="s">
        <v>796</v>
      </c>
      <c r="IS191" t="s">
        <v>796</v>
      </c>
      <c r="IT191" t="s">
        <v>796</v>
      </c>
      <c r="IU191" t="s">
        <v>796</v>
      </c>
      <c r="IV191" t="s">
        <v>796</v>
      </c>
      <c r="IW191" t="s">
        <v>796</v>
      </c>
      <c r="IX191" t="s">
        <v>796</v>
      </c>
      <c r="IY191" t="s">
        <v>796</v>
      </c>
      <c r="IZ191" t="s">
        <v>796</v>
      </c>
      <c r="JA191" t="s">
        <v>796</v>
      </c>
      <c r="JB191" t="s">
        <v>796</v>
      </c>
      <c r="JC191" t="s">
        <v>796</v>
      </c>
      <c r="JD191" t="s">
        <v>796</v>
      </c>
      <c r="JE191" t="s">
        <v>796</v>
      </c>
      <c r="JF191" t="s">
        <v>796</v>
      </c>
      <c r="JG191" t="s">
        <v>796</v>
      </c>
      <c r="JH191" t="s">
        <v>796</v>
      </c>
      <c r="JI191" t="s">
        <v>796</v>
      </c>
      <c r="JJ191" t="s">
        <v>796</v>
      </c>
      <c r="JK191" t="s">
        <v>796</v>
      </c>
      <c r="JL191" t="s">
        <v>796</v>
      </c>
      <c r="JM191" t="s">
        <v>796</v>
      </c>
      <c r="JN191" t="s">
        <v>796</v>
      </c>
      <c r="JO191" t="s">
        <v>796</v>
      </c>
      <c r="JP191" t="s">
        <v>796</v>
      </c>
      <c r="JQ191" t="s">
        <v>796</v>
      </c>
      <c r="JR191" t="s">
        <v>796</v>
      </c>
      <c r="JS191" t="s">
        <v>796</v>
      </c>
      <c r="JT191" t="s">
        <v>796</v>
      </c>
      <c r="JU191" t="s">
        <v>796</v>
      </c>
      <c r="JV191" t="s">
        <v>796</v>
      </c>
      <c r="JW191" t="s">
        <v>796</v>
      </c>
      <c r="JX191" t="s">
        <v>796</v>
      </c>
      <c r="JY191" t="s">
        <v>796</v>
      </c>
      <c r="JZ191" t="s">
        <v>796</v>
      </c>
      <c r="KA191" t="s">
        <v>796</v>
      </c>
      <c r="KB191" t="s">
        <v>796</v>
      </c>
      <c r="KC191" t="s">
        <v>796</v>
      </c>
      <c r="KD191" t="s">
        <v>796</v>
      </c>
      <c r="KE191" t="s">
        <v>796</v>
      </c>
      <c r="KF191" t="s">
        <v>796</v>
      </c>
    </row>
    <row r="192" spans="1:292" x14ac:dyDescent="0.2">
      <c r="A192" t="s">
        <v>287</v>
      </c>
      <c r="B192" t="s">
        <v>55</v>
      </c>
      <c r="C192" t="s">
        <v>4</v>
      </c>
      <c r="D192" t="s">
        <v>19</v>
      </c>
      <c r="E192" s="30">
        <v>49</v>
      </c>
      <c r="F192" t="s">
        <v>20</v>
      </c>
      <c r="G192" t="s">
        <v>10</v>
      </c>
      <c r="H192" t="s">
        <v>56</v>
      </c>
      <c r="I192" t="s">
        <v>33</v>
      </c>
      <c r="J192" t="s">
        <v>4</v>
      </c>
      <c r="K192" t="s">
        <v>5</v>
      </c>
      <c r="L192" t="s">
        <v>4</v>
      </c>
      <c r="M192" t="s">
        <v>4</v>
      </c>
      <c r="N192" t="s">
        <v>4</v>
      </c>
      <c r="O192" t="s">
        <v>4</v>
      </c>
      <c r="P192" t="s">
        <v>5</v>
      </c>
      <c r="Q192" t="s">
        <v>4</v>
      </c>
      <c r="R192" t="s">
        <v>4</v>
      </c>
      <c r="S192" t="s">
        <v>4</v>
      </c>
      <c r="T192" t="s">
        <v>3</v>
      </c>
      <c r="U192" t="s">
        <v>5</v>
      </c>
      <c r="V192" t="s">
        <v>5</v>
      </c>
      <c r="W192" t="s">
        <v>17</v>
      </c>
      <c r="X192" t="s">
        <v>2</v>
      </c>
      <c r="Y192" t="s">
        <v>4</v>
      </c>
      <c r="Z192" t="s">
        <v>32</v>
      </c>
      <c r="AA192" t="s">
        <v>4</v>
      </c>
      <c r="AB192" t="s">
        <v>4</v>
      </c>
      <c r="AC192" t="s">
        <v>4</v>
      </c>
      <c r="AD192" t="s">
        <v>4</v>
      </c>
      <c r="AE192" t="s">
        <v>4</v>
      </c>
      <c r="AF192" t="s">
        <v>4</v>
      </c>
      <c r="AG192" t="s">
        <v>5</v>
      </c>
      <c r="AH192" t="s">
        <v>4</v>
      </c>
      <c r="AI192" t="s">
        <v>4</v>
      </c>
      <c r="AJ192" t="s">
        <v>4</v>
      </c>
      <c r="AK192" t="s">
        <v>4</v>
      </c>
      <c r="AL192" t="s">
        <v>4</v>
      </c>
      <c r="AM192" t="s">
        <v>4</v>
      </c>
      <c r="AN192" t="s">
        <v>4</v>
      </c>
      <c r="AO192" t="s">
        <v>4</v>
      </c>
      <c r="AP192" t="s">
        <v>4</v>
      </c>
      <c r="AQ192" t="s">
        <v>4</v>
      </c>
      <c r="AR192" t="s">
        <v>4</v>
      </c>
      <c r="AS192" t="s">
        <v>2</v>
      </c>
      <c r="AT192" t="s">
        <v>2</v>
      </c>
      <c r="AU192" t="s">
        <v>2</v>
      </c>
      <c r="AV192" t="s">
        <v>5</v>
      </c>
      <c r="AW192" t="s">
        <v>5</v>
      </c>
      <c r="AX192" t="s">
        <v>5</v>
      </c>
      <c r="AY192" t="s">
        <v>5</v>
      </c>
      <c r="AZ192" t="s">
        <v>5</v>
      </c>
      <c r="BA192" t="s">
        <v>4</v>
      </c>
      <c r="BB192" t="s">
        <v>4</v>
      </c>
      <c r="BC192" t="s">
        <v>5</v>
      </c>
      <c r="BD192" t="s">
        <v>5</v>
      </c>
      <c r="BE192" t="s">
        <v>4</v>
      </c>
      <c r="BF192" t="s">
        <v>5</v>
      </c>
      <c r="BG192" t="s">
        <v>4</v>
      </c>
      <c r="BH192" t="s">
        <v>5</v>
      </c>
      <c r="BI192" t="s">
        <v>5</v>
      </c>
      <c r="BJ192" t="s">
        <v>4</v>
      </c>
      <c r="BK192" t="s">
        <v>5</v>
      </c>
      <c r="BL192" t="s">
        <v>5</v>
      </c>
      <c r="BM192" t="s">
        <v>4</v>
      </c>
      <c r="BN192" t="s">
        <v>4</v>
      </c>
      <c r="BO192" t="s">
        <v>4</v>
      </c>
      <c r="BP192" t="s">
        <v>2</v>
      </c>
      <c r="BQ192" t="s">
        <v>2</v>
      </c>
      <c r="BR192" t="s">
        <v>2</v>
      </c>
      <c r="BS192" t="s">
        <v>2</v>
      </c>
      <c r="BT192" t="s">
        <v>2</v>
      </c>
      <c r="BU192" t="s">
        <v>2</v>
      </c>
      <c r="BV192" t="s">
        <v>2</v>
      </c>
      <c r="BW192" t="s">
        <v>2</v>
      </c>
      <c r="BX192" t="s">
        <v>2</v>
      </c>
      <c r="BY192" t="s">
        <v>2</v>
      </c>
      <c r="BZ192" t="s">
        <v>2</v>
      </c>
      <c r="CA192" t="s">
        <v>2</v>
      </c>
      <c r="CB192" t="s">
        <v>2</v>
      </c>
      <c r="CC192" t="s">
        <v>2</v>
      </c>
      <c r="CD192" t="s">
        <v>2</v>
      </c>
      <c r="CE192" t="s">
        <v>2</v>
      </c>
      <c r="CF192" t="s">
        <v>2</v>
      </c>
      <c r="CG192" t="s">
        <v>2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796</v>
      </c>
      <c r="CV192" t="s">
        <v>796</v>
      </c>
      <c r="CW192" t="s">
        <v>796</v>
      </c>
      <c r="CX192" t="s">
        <v>796</v>
      </c>
      <c r="CY192" t="s">
        <v>796</v>
      </c>
      <c r="CZ192" t="s">
        <v>796</v>
      </c>
      <c r="DA192" t="s">
        <v>796</v>
      </c>
      <c r="DB192" t="s">
        <v>796</v>
      </c>
      <c r="DC192" t="s">
        <v>796</v>
      </c>
      <c r="DD192" t="s">
        <v>796</v>
      </c>
      <c r="DE192" t="s">
        <v>796</v>
      </c>
      <c r="DF192" t="s">
        <v>796</v>
      </c>
      <c r="DG192" t="s">
        <v>796</v>
      </c>
      <c r="DH192" t="s">
        <v>796</v>
      </c>
      <c r="DI192" t="s">
        <v>796</v>
      </c>
      <c r="DJ192" t="s">
        <v>796</v>
      </c>
      <c r="DK192" t="s">
        <v>796</v>
      </c>
      <c r="DL192" t="s">
        <v>796</v>
      </c>
      <c r="DM192" t="s">
        <v>796</v>
      </c>
      <c r="DN192" t="s">
        <v>796</v>
      </c>
      <c r="DO192" t="s">
        <v>796</v>
      </c>
      <c r="DP192" t="s">
        <v>796</v>
      </c>
      <c r="DQ192" t="s">
        <v>796</v>
      </c>
      <c r="DR192" t="s">
        <v>796</v>
      </c>
      <c r="DS192" t="s">
        <v>796</v>
      </c>
      <c r="DT192" t="s">
        <v>796</v>
      </c>
      <c r="DU192" t="s">
        <v>796</v>
      </c>
      <c r="DV192" t="s">
        <v>796</v>
      </c>
      <c r="DW192" t="s">
        <v>796</v>
      </c>
      <c r="DX192" t="s">
        <v>796</v>
      </c>
      <c r="DY192" t="s">
        <v>796</v>
      </c>
      <c r="DZ192" t="s">
        <v>796</v>
      </c>
      <c r="EA192" t="s">
        <v>796</v>
      </c>
      <c r="EB192" t="s">
        <v>796</v>
      </c>
      <c r="EC192" t="s">
        <v>796</v>
      </c>
      <c r="ED192" t="s">
        <v>796</v>
      </c>
      <c r="EE192" t="s">
        <v>796</v>
      </c>
      <c r="EF192" t="s">
        <v>796</v>
      </c>
      <c r="EG192" t="s">
        <v>796</v>
      </c>
      <c r="EH192" t="s">
        <v>796</v>
      </c>
      <c r="EI192" t="s">
        <v>796</v>
      </c>
      <c r="EJ192" t="s">
        <v>796</v>
      </c>
      <c r="EK192" t="s">
        <v>796</v>
      </c>
      <c r="EL192" t="s">
        <v>796</v>
      </c>
      <c r="EM192" t="s">
        <v>796</v>
      </c>
      <c r="EN192" t="s">
        <v>796</v>
      </c>
      <c r="EO192" t="s">
        <v>796</v>
      </c>
      <c r="EP192" t="s">
        <v>796</v>
      </c>
      <c r="EQ192" t="s">
        <v>796</v>
      </c>
      <c r="ER192" t="s">
        <v>796</v>
      </c>
      <c r="ES192" t="s">
        <v>796</v>
      </c>
      <c r="ET192" t="s">
        <v>796</v>
      </c>
      <c r="EU192" t="s">
        <v>796</v>
      </c>
      <c r="EV192" t="s">
        <v>796</v>
      </c>
      <c r="EW192" t="s">
        <v>796</v>
      </c>
      <c r="EX192" t="s">
        <v>796</v>
      </c>
      <c r="EY192" t="s">
        <v>796</v>
      </c>
      <c r="EZ192" t="s">
        <v>796</v>
      </c>
      <c r="FA192" t="s">
        <v>796</v>
      </c>
      <c r="FB192" t="s">
        <v>796</v>
      </c>
      <c r="FC192" t="s">
        <v>796</v>
      </c>
      <c r="FD192" t="s">
        <v>796</v>
      </c>
      <c r="FE192" t="s">
        <v>796</v>
      </c>
      <c r="FF192" t="s">
        <v>796</v>
      </c>
      <c r="FG192" t="s">
        <v>796</v>
      </c>
      <c r="FH192" t="s">
        <v>796</v>
      </c>
      <c r="FI192" t="s">
        <v>796</v>
      </c>
      <c r="FJ192" t="s">
        <v>796</v>
      </c>
      <c r="FK192" t="s">
        <v>796</v>
      </c>
      <c r="FL192" t="s">
        <v>796</v>
      </c>
      <c r="FM192" t="s">
        <v>796</v>
      </c>
      <c r="FN192" t="s">
        <v>796</v>
      </c>
      <c r="FO192" t="s">
        <v>796</v>
      </c>
      <c r="FP192" t="s">
        <v>796</v>
      </c>
      <c r="FQ192" t="s">
        <v>796</v>
      </c>
      <c r="FR192" t="s">
        <v>796</v>
      </c>
      <c r="FS192" t="s">
        <v>796</v>
      </c>
      <c r="FT192" t="s">
        <v>796</v>
      </c>
      <c r="FU192" t="s">
        <v>796</v>
      </c>
      <c r="FV192" t="s">
        <v>796</v>
      </c>
      <c r="FW192" t="s">
        <v>796</v>
      </c>
      <c r="FX192" t="s">
        <v>796</v>
      </c>
      <c r="FY192" t="s">
        <v>796</v>
      </c>
      <c r="FZ192" t="s">
        <v>796</v>
      </c>
      <c r="GA192" t="s">
        <v>796</v>
      </c>
      <c r="GB192" t="s">
        <v>796</v>
      </c>
      <c r="GC192" t="s">
        <v>796</v>
      </c>
      <c r="GD192" t="s">
        <v>796</v>
      </c>
      <c r="GE192" t="s">
        <v>796</v>
      </c>
      <c r="GF192" t="s">
        <v>796</v>
      </c>
      <c r="GG192" t="s">
        <v>796</v>
      </c>
      <c r="GH192" t="s">
        <v>796</v>
      </c>
      <c r="GI192" t="s">
        <v>796</v>
      </c>
      <c r="GJ192" t="s">
        <v>796</v>
      </c>
      <c r="GK192" t="s">
        <v>796</v>
      </c>
      <c r="GL192" t="s">
        <v>796</v>
      </c>
      <c r="GM192" t="s">
        <v>796</v>
      </c>
      <c r="GN192" t="s">
        <v>796</v>
      </c>
      <c r="GO192" t="s">
        <v>796</v>
      </c>
      <c r="GP192" t="s">
        <v>796</v>
      </c>
      <c r="GQ192" t="s">
        <v>796</v>
      </c>
      <c r="GR192" t="s">
        <v>796</v>
      </c>
      <c r="GS192" t="s">
        <v>796</v>
      </c>
      <c r="GT192" t="s">
        <v>796</v>
      </c>
      <c r="GU192" t="s">
        <v>796</v>
      </c>
      <c r="GV192" t="s">
        <v>796</v>
      </c>
      <c r="GW192" t="s">
        <v>796</v>
      </c>
      <c r="GX192" t="s">
        <v>796</v>
      </c>
      <c r="GY192" t="s">
        <v>796</v>
      </c>
      <c r="GZ192" t="s">
        <v>796</v>
      </c>
      <c r="HA192" t="s">
        <v>796</v>
      </c>
      <c r="HB192" t="s">
        <v>796</v>
      </c>
      <c r="HC192" t="s">
        <v>796</v>
      </c>
      <c r="HD192" t="s">
        <v>796</v>
      </c>
      <c r="HE192" t="s">
        <v>796</v>
      </c>
      <c r="HF192" t="s">
        <v>796</v>
      </c>
      <c r="HG192" t="s">
        <v>796</v>
      </c>
      <c r="HH192" t="s">
        <v>796</v>
      </c>
      <c r="HI192" t="s">
        <v>796</v>
      </c>
      <c r="HJ192" t="s">
        <v>796</v>
      </c>
      <c r="HK192" t="s">
        <v>796</v>
      </c>
      <c r="HL192" t="s">
        <v>796</v>
      </c>
      <c r="HM192" t="s">
        <v>796</v>
      </c>
      <c r="HN192" t="s">
        <v>796</v>
      </c>
      <c r="HO192" t="s">
        <v>796</v>
      </c>
      <c r="HP192" t="s">
        <v>796</v>
      </c>
      <c r="HQ192" t="s">
        <v>796</v>
      </c>
      <c r="HR192" t="s">
        <v>796</v>
      </c>
      <c r="HS192" t="s">
        <v>796</v>
      </c>
      <c r="HT192" t="s">
        <v>796</v>
      </c>
      <c r="HU192" t="s">
        <v>796</v>
      </c>
      <c r="HV192" t="s">
        <v>796</v>
      </c>
      <c r="HW192" t="s">
        <v>796</v>
      </c>
      <c r="HX192" t="s">
        <v>796</v>
      </c>
      <c r="HY192" t="s">
        <v>796</v>
      </c>
      <c r="HZ192" t="s">
        <v>796</v>
      </c>
      <c r="IA192" t="s">
        <v>796</v>
      </c>
      <c r="IB192" t="s">
        <v>796</v>
      </c>
      <c r="IC192" t="s">
        <v>796</v>
      </c>
      <c r="ID192" t="s">
        <v>796</v>
      </c>
      <c r="IE192" t="s">
        <v>796</v>
      </c>
      <c r="IF192" t="s">
        <v>796</v>
      </c>
      <c r="IG192" t="s">
        <v>796</v>
      </c>
      <c r="IH192" t="s">
        <v>796</v>
      </c>
      <c r="II192" t="s">
        <v>796</v>
      </c>
      <c r="IJ192" t="s">
        <v>796</v>
      </c>
      <c r="IK192" t="s">
        <v>796</v>
      </c>
      <c r="IL192" t="s">
        <v>796</v>
      </c>
      <c r="IM192" t="s">
        <v>796</v>
      </c>
      <c r="IN192" t="s">
        <v>796</v>
      </c>
      <c r="IO192" t="s">
        <v>796</v>
      </c>
      <c r="IP192" t="s">
        <v>796</v>
      </c>
      <c r="IQ192" t="s">
        <v>796</v>
      </c>
      <c r="IR192" t="s">
        <v>796</v>
      </c>
      <c r="IS192" t="s">
        <v>796</v>
      </c>
      <c r="IT192" t="s">
        <v>796</v>
      </c>
      <c r="IU192" t="s">
        <v>796</v>
      </c>
      <c r="IV192" t="s">
        <v>796</v>
      </c>
      <c r="IW192" t="s">
        <v>796</v>
      </c>
      <c r="IX192" t="s">
        <v>796</v>
      </c>
      <c r="IY192" t="s">
        <v>796</v>
      </c>
      <c r="IZ192" t="s">
        <v>796</v>
      </c>
      <c r="JA192" t="s">
        <v>796</v>
      </c>
      <c r="JB192" t="s">
        <v>796</v>
      </c>
      <c r="JC192" t="s">
        <v>796</v>
      </c>
      <c r="JD192" t="s">
        <v>796</v>
      </c>
      <c r="JE192" t="s">
        <v>796</v>
      </c>
      <c r="JF192" t="s">
        <v>796</v>
      </c>
      <c r="JG192" t="s">
        <v>796</v>
      </c>
      <c r="JH192" t="s">
        <v>796</v>
      </c>
      <c r="JI192" t="s">
        <v>796</v>
      </c>
      <c r="JJ192" t="s">
        <v>796</v>
      </c>
      <c r="JK192" t="s">
        <v>796</v>
      </c>
      <c r="JL192" t="s">
        <v>796</v>
      </c>
      <c r="JM192" t="s">
        <v>796</v>
      </c>
      <c r="JN192" t="s">
        <v>796</v>
      </c>
      <c r="JO192" t="s">
        <v>796</v>
      </c>
      <c r="JP192" t="s">
        <v>796</v>
      </c>
      <c r="JQ192" t="s">
        <v>796</v>
      </c>
      <c r="JR192" t="s">
        <v>796</v>
      </c>
      <c r="JS192" t="s">
        <v>796</v>
      </c>
      <c r="JT192" t="s">
        <v>796</v>
      </c>
      <c r="JU192" t="s">
        <v>796</v>
      </c>
      <c r="JV192" t="s">
        <v>796</v>
      </c>
      <c r="JW192" t="s">
        <v>796</v>
      </c>
      <c r="JX192" t="s">
        <v>796</v>
      </c>
      <c r="JY192" t="s">
        <v>796</v>
      </c>
      <c r="JZ192" t="s">
        <v>796</v>
      </c>
      <c r="KA192" t="s">
        <v>796</v>
      </c>
      <c r="KB192" t="s">
        <v>796</v>
      </c>
      <c r="KC192" t="s">
        <v>796</v>
      </c>
      <c r="KD192" t="s">
        <v>796</v>
      </c>
      <c r="KE192" t="s">
        <v>796</v>
      </c>
      <c r="KF192" t="s">
        <v>796</v>
      </c>
    </row>
    <row r="193" spans="1:292" x14ac:dyDescent="0.2">
      <c r="A193" t="s">
        <v>292</v>
      </c>
      <c r="B193" t="s">
        <v>55</v>
      </c>
      <c r="C193" t="s">
        <v>4</v>
      </c>
      <c r="D193" t="s">
        <v>8</v>
      </c>
      <c r="E193" s="30">
        <v>40</v>
      </c>
      <c r="F193" t="s">
        <v>9</v>
      </c>
      <c r="G193" t="s">
        <v>10</v>
      </c>
      <c r="H193" t="s">
        <v>56</v>
      </c>
      <c r="I193" t="s">
        <v>57</v>
      </c>
      <c r="J193" t="s">
        <v>4</v>
      </c>
      <c r="K193" t="s">
        <v>4</v>
      </c>
      <c r="L193" t="s">
        <v>4</v>
      </c>
      <c r="M193" t="s">
        <v>5</v>
      </c>
      <c r="N193" t="s">
        <v>4</v>
      </c>
      <c r="O193" t="s">
        <v>4</v>
      </c>
      <c r="P193" t="s">
        <v>5</v>
      </c>
      <c r="Q193" t="s">
        <v>4</v>
      </c>
      <c r="R193" t="s">
        <v>4</v>
      </c>
      <c r="S193" t="s">
        <v>4</v>
      </c>
      <c r="T193" t="s">
        <v>3</v>
      </c>
      <c r="U193" t="s">
        <v>4</v>
      </c>
      <c r="V193" t="s">
        <v>5</v>
      </c>
      <c r="W193" t="s">
        <v>17</v>
      </c>
      <c r="X193" t="s">
        <v>2</v>
      </c>
      <c r="Y193" t="s">
        <v>5</v>
      </c>
      <c r="Z193" t="s">
        <v>18</v>
      </c>
      <c r="AA193" t="s">
        <v>4</v>
      </c>
      <c r="AB193" t="s">
        <v>4</v>
      </c>
      <c r="AC193" t="s">
        <v>5</v>
      </c>
      <c r="AD193" t="s">
        <v>5</v>
      </c>
      <c r="AE193" t="s">
        <v>4</v>
      </c>
      <c r="AF193" t="s">
        <v>5</v>
      </c>
      <c r="AG193" t="s">
        <v>4</v>
      </c>
      <c r="AH193" t="s">
        <v>5</v>
      </c>
      <c r="AI193" t="s">
        <v>4</v>
      </c>
      <c r="AJ193" t="s">
        <v>4</v>
      </c>
      <c r="AK193" t="s">
        <v>4</v>
      </c>
      <c r="AL193" t="s">
        <v>4</v>
      </c>
      <c r="AM193" t="s">
        <v>4</v>
      </c>
      <c r="AN193" t="s">
        <v>5</v>
      </c>
      <c r="AO193" t="s">
        <v>4</v>
      </c>
      <c r="AP193" t="s">
        <v>4</v>
      </c>
      <c r="AQ193" t="s">
        <v>4</v>
      </c>
      <c r="AR193" t="s">
        <v>5</v>
      </c>
      <c r="AS193" t="s">
        <v>73</v>
      </c>
      <c r="AT193" t="s">
        <v>13</v>
      </c>
      <c r="AU193" t="s">
        <v>14</v>
      </c>
      <c r="AV193" t="s">
        <v>2</v>
      </c>
      <c r="AW193" t="s">
        <v>2</v>
      </c>
      <c r="AX193" t="s">
        <v>2</v>
      </c>
      <c r="AY193" t="s">
        <v>2</v>
      </c>
      <c r="AZ193" t="s">
        <v>2</v>
      </c>
      <c r="BA193" t="s">
        <v>2</v>
      </c>
      <c r="BB193" t="s">
        <v>2</v>
      </c>
      <c r="BC193" t="s">
        <v>2</v>
      </c>
      <c r="BD193" t="s">
        <v>2</v>
      </c>
      <c r="BE193" t="s">
        <v>2</v>
      </c>
      <c r="BF193" t="s">
        <v>2</v>
      </c>
      <c r="BG193" t="s">
        <v>2</v>
      </c>
      <c r="BH193" t="s">
        <v>2</v>
      </c>
      <c r="BI193" t="s">
        <v>2</v>
      </c>
      <c r="BJ193" t="s">
        <v>2</v>
      </c>
      <c r="BK193" t="s">
        <v>5</v>
      </c>
      <c r="BL193" t="s">
        <v>5</v>
      </c>
      <c r="BM193" t="s">
        <v>4</v>
      </c>
      <c r="BN193" t="s">
        <v>4</v>
      </c>
      <c r="BO193" t="s">
        <v>4</v>
      </c>
      <c r="BP193" t="s">
        <v>2</v>
      </c>
      <c r="BQ193" t="s">
        <v>2</v>
      </c>
      <c r="BR193" t="s">
        <v>2</v>
      </c>
      <c r="BS193" t="s">
        <v>2</v>
      </c>
      <c r="BT193" t="s">
        <v>2</v>
      </c>
      <c r="BU193" t="s">
        <v>2</v>
      </c>
      <c r="BV193" t="s">
        <v>2</v>
      </c>
      <c r="BW193" t="s">
        <v>2</v>
      </c>
      <c r="BX193" t="s">
        <v>2</v>
      </c>
      <c r="BY193" t="s">
        <v>2</v>
      </c>
      <c r="BZ193" t="s">
        <v>2</v>
      </c>
      <c r="CA193" t="s">
        <v>2</v>
      </c>
      <c r="CB193" t="s">
        <v>2</v>
      </c>
      <c r="CC193" t="s">
        <v>2</v>
      </c>
      <c r="CD193" t="s">
        <v>2</v>
      </c>
      <c r="CE193" t="s">
        <v>2</v>
      </c>
      <c r="CF193" t="s">
        <v>2</v>
      </c>
      <c r="CG193" t="s">
        <v>2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796</v>
      </c>
      <c r="CV193" t="s">
        <v>796</v>
      </c>
      <c r="CW193" t="s">
        <v>796</v>
      </c>
      <c r="CX193" t="s">
        <v>796</v>
      </c>
      <c r="CY193" t="s">
        <v>796</v>
      </c>
      <c r="CZ193" t="s">
        <v>796</v>
      </c>
      <c r="DA193" t="s">
        <v>796</v>
      </c>
      <c r="DB193" t="s">
        <v>796</v>
      </c>
      <c r="DC193" t="s">
        <v>796</v>
      </c>
      <c r="DD193" t="s">
        <v>796</v>
      </c>
      <c r="DE193" t="s">
        <v>796</v>
      </c>
      <c r="DF193" t="s">
        <v>796</v>
      </c>
      <c r="DG193" t="s">
        <v>796</v>
      </c>
      <c r="DH193" t="s">
        <v>796</v>
      </c>
      <c r="DI193" t="s">
        <v>796</v>
      </c>
      <c r="DJ193" t="s">
        <v>796</v>
      </c>
      <c r="DK193" t="s">
        <v>796</v>
      </c>
      <c r="DL193" t="s">
        <v>796</v>
      </c>
      <c r="DM193" t="s">
        <v>796</v>
      </c>
      <c r="DN193" t="s">
        <v>796</v>
      </c>
      <c r="DO193" t="s">
        <v>796</v>
      </c>
      <c r="DP193" t="s">
        <v>796</v>
      </c>
      <c r="DQ193" t="s">
        <v>796</v>
      </c>
      <c r="DR193" t="s">
        <v>796</v>
      </c>
      <c r="DS193" t="s">
        <v>796</v>
      </c>
      <c r="DT193" t="s">
        <v>796</v>
      </c>
      <c r="DU193" t="s">
        <v>796</v>
      </c>
      <c r="DV193" t="s">
        <v>796</v>
      </c>
      <c r="DW193" t="s">
        <v>796</v>
      </c>
      <c r="DX193" t="s">
        <v>796</v>
      </c>
      <c r="DY193" t="s">
        <v>796</v>
      </c>
      <c r="DZ193" t="s">
        <v>796</v>
      </c>
      <c r="EA193" t="s">
        <v>796</v>
      </c>
      <c r="EB193" t="s">
        <v>796</v>
      </c>
      <c r="EC193" t="s">
        <v>796</v>
      </c>
      <c r="ED193" t="s">
        <v>796</v>
      </c>
      <c r="EE193" t="s">
        <v>796</v>
      </c>
      <c r="EF193" t="s">
        <v>796</v>
      </c>
      <c r="EG193" t="s">
        <v>796</v>
      </c>
      <c r="EH193" t="s">
        <v>796</v>
      </c>
      <c r="EI193" t="s">
        <v>796</v>
      </c>
      <c r="EJ193" t="s">
        <v>796</v>
      </c>
      <c r="EK193" t="s">
        <v>796</v>
      </c>
      <c r="EL193" t="s">
        <v>796</v>
      </c>
      <c r="EM193" t="s">
        <v>796</v>
      </c>
      <c r="EN193" t="s">
        <v>796</v>
      </c>
      <c r="EO193" t="s">
        <v>796</v>
      </c>
      <c r="EP193" t="s">
        <v>796</v>
      </c>
      <c r="EQ193" t="s">
        <v>796</v>
      </c>
      <c r="ER193" t="s">
        <v>796</v>
      </c>
      <c r="ES193" t="s">
        <v>796</v>
      </c>
      <c r="ET193" t="s">
        <v>796</v>
      </c>
      <c r="EU193" t="s">
        <v>796</v>
      </c>
      <c r="EV193" t="s">
        <v>796</v>
      </c>
      <c r="EW193" t="s">
        <v>796</v>
      </c>
      <c r="EX193" t="s">
        <v>796</v>
      </c>
      <c r="EY193" t="s">
        <v>796</v>
      </c>
      <c r="EZ193" t="s">
        <v>796</v>
      </c>
      <c r="FA193" t="s">
        <v>796</v>
      </c>
      <c r="FB193" t="s">
        <v>796</v>
      </c>
      <c r="FC193" t="s">
        <v>796</v>
      </c>
      <c r="FD193" t="s">
        <v>796</v>
      </c>
      <c r="FE193" t="s">
        <v>796</v>
      </c>
      <c r="FF193" t="s">
        <v>796</v>
      </c>
      <c r="FG193" t="s">
        <v>796</v>
      </c>
      <c r="FH193" t="s">
        <v>796</v>
      </c>
      <c r="FI193" t="s">
        <v>796</v>
      </c>
      <c r="FJ193" t="s">
        <v>796</v>
      </c>
      <c r="FK193" t="s">
        <v>796</v>
      </c>
      <c r="FL193" t="s">
        <v>796</v>
      </c>
      <c r="FM193" t="s">
        <v>796</v>
      </c>
      <c r="FN193" t="s">
        <v>796</v>
      </c>
      <c r="FO193" t="s">
        <v>796</v>
      </c>
      <c r="FP193" t="s">
        <v>796</v>
      </c>
      <c r="FQ193" t="s">
        <v>796</v>
      </c>
      <c r="FR193" t="s">
        <v>796</v>
      </c>
      <c r="FS193" t="s">
        <v>796</v>
      </c>
      <c r="FT193" t="s">
        <v>796</v>
      </c>
      <c r="FU193" t="s">
        <v>796</v>
      </c>
      <c r="FV193" t="s">
        <v>796</v>
      </c>
      <c r="FW193" t="s">
        <v>796</v>
      </c>
      <c r="FX193" t="s">
        <v>796</v>
      </c>
      <c r="FY193" t="s">
        <v>796</v>
      </c>
      <c r="FZ193" t="s">
        <v>796</v>
      </c>
      <c r="GA193" t="s">
        <v>796</v>
      </c>
      <c r="GB193" t="s">
        <v>796</v>
      </c>
      <c r="GC193" t="s">
        <v>796</v>
      </c>
      <c r="GD193" t="s">
        <v>796</v>
      </c>
      <c r="GE193" t="s">
        <v>796</v>
      </c>
      <c r="GF193" t="s">
        <v>796</v>
      </c>
      <c r="GG193" t="s">
        <v>796</v>
      </c>
      <c r="GH193" t="s">
        <v>796</v>
      </c>
      <c r="GI193" t="s">
        <v>796</v>
      </c>
      <c r="GJ193" t="s">
        <v>796</v>
      </c>
      <c r="GK193" t="s">
        <v>796</v>
      </c>
      <c r="GL193" t="s">
        <v>796</v>
      </c>
      <c r="GM193" t="s">
        <v>796</v>
      </c>
      <c r="GN193" t="s">
        <v>796</v>
      </c>
      <c r="GO193" t="s">
        <v>796</v>
      </c>
      <c r="GP193" t="s">
        <v>796</v>
      </c>
      <c r="GQ193" t="s">
        <v>796</v>
      </c>
      <c r="GR193" t="s">
        <v>796</v>
      </c>
      <c r="GS193" t="s">
        <v>796</v>
      </c>
      <c r="GT193" t="s">
        <v>796</v>
      </c>
      <c r="GU193" t="s">
        <v>796</v>
      </c>
      <c r="GV193" t="s">
        <v>796</v>
      </c>
      <c r="GW193" t="s">
        <v>796</v>
      </c>
      <c r="GX193" t="s">
        <v>796</v>
      </c>
      <c r="GY193" t="s">
        <v>796</v>
      </c>
      <c r="GZ193" t="s">
        <v>796</v>
      </c>
      <c r="HA193" t="s">
        <v>796</v>
      </c>
      <c r="HB193" t="s">
        <v>796</v>
      </c>
      <c r="HC193" t="s">
        <v>796</v>
      </c>
      <c r="HD193" t="s">
        <v>796</v>
      </c>
      <c r="HE193" t="s">
        <v>796</v>
      </c>
      <c r="HF193" t="s">
        <v>796</v>
      </c>
      <c r="HG193" t="s">
        <v>796</v>
      </c>
      <c r="HH193" t="s">
        <v>796</v>
      </c>
      <c r="HI193" t="s">
        <v>796</v>
      </c>
      <c r="HJ193" t="s">
        <v>796</v>
      </c>
      <c r="HK193" t="s">
        <v>796</v>
      </c>
      <c r="HL193" t="s">
        <v>796</v>
      </c>
      <c r="HM193" t="s">
        <v>796</v>
      </c>
      <c r="HN193" t="s">
        <v>796</v>
      </c>
      <c r="HO193" t="s">
        <v>796</v>
      </c>
      <c r="HP193" t="s">
        <v>796</v>
      </c>
      <c r="HQ193" t="s">
        <v>796</v>
      </c>
      <c r="HR193" t="s">
        <v>796</v>
      </c>
      <c r="HS193" t="s">
        <v>796</v>
      </c>
      <c r="HT193" t="s">
        <v>796</v>
      </c>
      <c r="HU193" t="s">
        <v>796</v>
      </c>
      <c r="HV193" t="s">
        <v>796</v>
      </c>
      <c r="HW193" t="s">
        <v>796</v>
      </c>
      <c r="HX193" t="s">
        <v>796</v>
      </c>
      <c r="HY193" t="s">
        <v>796</v>
      </c>
      <c r="HZ193" t="s">
        <v>796</v>
      </c>
      <c r="IA193" t="s">
        <v>796</v>
      </c>
      <c r="IB193" t="s">
        <v>796</v>
      </c>
      <c r="IC193" t="s">
        <v>796</v>
      </c>
      <c r="ID193" t="s">
        <v>796</v>
      </c>
      <c r="IE193" t="s">
        <v>796</v>
      </c>
      <c r="IF193" t="s">
        <v>796</v>
      </c>
      <c r="IG193" t="s">
        <v>796</v>
      </c>
      <c r="IH193" t="s">
        <v>796</v>
      </c>
      <c r="II193" t="s">
        <v>796</v>
      </c>
      <c r="IJ193" t="s">
        <v>796</v>
      </c>
      <c r="IK193" t="s">
        <v>796</v>
      </c>
      <c r="IL193" t="s">
        <v>796</v>
      </c>
      <c r="IM193" t="s">
        <v>796</v>
      </c>
      <c r="IN193" t="s">
        <v>796</v>
      </c>
      <c r="IO193" t="s">
        <v>796</v>
      </c>
      <c r="IP193" t="s">
        <v>796</v>
      </c>
      <c r="IQ193" t="s">
        <v>796</v>
      </c>
      <c r="IR193" t="s">
        <v>796</v>
      </c>
      <c r="IS193" t="s">
        <v>796</v>
      </c>
      <c r="IT193" t="s">
        <v>796</v>
      </c>
      <c r="IU193" t="s">
        <v>796</v>
      </c>
      <c r="IV193" t="s">
        <v>796</v>
      </c>
      <c r="IW193" t="s">
        <v>796</v>
      </c>
      <c r="IX193" t="s">
        <v>796</v>
      </c>
      <c r="IY193" t="s">
        <v>796</v>
      </c>
      <c r="IZ193" t="s">
        <v>796</v>
      </c>
      <c r="JA193" t="s">
        <v>796</v>
      </c>
      <c r="JB193" t="s">
        <v>796</v>
      </c>
      <c r="JC193" t="s">
        <v>796</v>
      </c>
      <c r="JD193" t="s">
        <v>796</v>
      </c>
      <c r="JE193" t="s">
        <v>796</v>
      </c>
      <c r="JF193" t="s">
        <v>796</v>
      </c>
      <c r="JG193" t="s">
        <v>796</v>
      </c>
      <c r="JH193" t="s">
        <v>796</v>
      </c>
      <c r="JI193" t="s">
        <v>796</v>
      </c>
      <c r="JJ193" t="s">
        <v>796</v>
      </c>
      <c r="JK193" t="s">
        <v>796</v>
      </c>
      <c r="JL193" t="s">
        <v>796</v>
      </c>
      <c r="JM193" t="s">
        <v>796</v>
      </c>
      <c r="JN193" t="s">
        <v>796</v>
      </c>
      <c r="JO193" t="s">
        <v>796</v>
      </c>
      <c r="JP193" t="s">
        <v>796</v>
      </c>
      <c r="JQ193" t="s">
        <v>796</v>
      </c>
      <c r="JR193" t="s">
        <v>796</v>
      </c>
      <c r="JS193" t="s">
        <v>796</v>
      </c>
      <c r="JT193" t="s">
        <v>796</v>
      </c>
      <c r="JU193" t="s">
        <v>796</v>
      </c>
      <c r="JV193" t="s">
        <v>796</v>
      </c>
      <c r="JW193" t="s">
        <v>796</v>
      </c>
      <c r="JX193" t="s">
        <v>796</v>
      </c>
      <c r="JY193" t="s">
        <v>796</v>
      </c>
      <c r="JZ193" t="s">
        <v>796</v>
      </c>
      <c r="KA193" t="s">
        <v>796</v>
      </c>
      <c r="KB193" t="s">
        <v>796</v>
      </c>
      <c r="KC193" t="s">
        <v>796</v>
      </c>
      <c r="KD193" t="s">
        <v>796</v>
      </c>
      <c r="KE193" t="s">
        <v>796</v>
      </c>
      <c r="KF193" t="s">
        <v>796</v>
      </c>
    </row>
    <row r="194" spans="1:292" x14ac:dyDescent="0.2">
      <c r="A194" t="s">
        <v>509</v>
      </c>
      <c r="B194" t="s">
        <v>55</v>
      </c>
      <c r="C194" t="s">
        <v>4</v>
      </c>
      <c r="D194" t="s">
        <v>19</v>
      </c>
      <c r="E194" s="30">
        <v>31</v>
      </c>
      <c r="F194" t="s">
        <v>20</v>
      </c>
      <c r="G194" t="s">
        <v>10</v>
      </c>
      <c r="H194" t="s">
        <v>56</v>
      </c>
      <c r="I194" t="s">
        <v>36</v>
      </c>
      <c r="J194" t="s">
        <v>4</v>
      </c>
      <c r="K194" t="s">
        <v>4</v>
      </c>
      <c r="L194" t="s">
        <v>4</v>
      </c>
      <c r="M194" t="s">
        <v>5</v>
      </c>
      <c r="N194" t="s">
        <v>4</v>
      </c>
      <c r="O194" t="s">
        <v>4</v>
      </c>
      <c r="P194" t="s">
        <v>5</v>
      </c>
      <c r="Q194" t="s">
        <v>5</v>
      </c>
      <c r="R194" t="s">
        <v>4</v>
      </c>
      <c r="S194" t="s">
        <v>4</v>
      </c>
      <c r="T194" t="s">
        <v>3</v>
      </c>
      <c r="U194" t="s">
        <v>4</v>
      </c>
      <c r="V194" t="s">
        <v>5</v>
      </c>
      <c r="W194" t="s">
        <v>26</v>
      </c>
      <c r="X194" t="s">
        <v>27</v>
      </c>
      <c r="Y194" t="s">
        <v>5</v>
      </c>
      <c r="Z194" t="s">
        <v>35</v>
      </c>
      <c r="AA194" t="s">
        <v>4</v>
      </c>
      <c r="AB194" t="s">
        <v>4</v>
      </c>
      <c r="AC194" t="s">
        <v>4</v>
      </c>
      <c r="AD194" t="s">
        <v>4</v>
      </c>
      <c r="AE194" t="s">
        <v>4</v>
      </c>
      <c r="AF194" t="s">
        <v>4</v>
      </c>
      <c r="AG194" t="s">
        <v>4</v>
      </c>
      <c r="AH194" t="s">
        <v>5</v>
      </c>
      <c r="AI194" t="s">
        <v>4</v>
      </c>
      <c r="AJ194" t="s">
        <v>4</v>
      </c>
      <c r="AK194" t="s">
        <v>4</v>
      </c>
      <c r="AL194" t="s">
        <v>4</v>
      </c>
      <c r="AM194" t="s">
        <v>4</v>
      </c>
      <c r="AN194" t="s">
        <v>4</v>
      </c>
      <c r="AO194" t="s">
        <v>4</v>
      </c>
      <c r="AP194" t="s">
        <v>4</v>
      </c>
      <c r="AQ194" t="s">
        <v>4</v>
      </c>
      <c r="AR194" t="s">
        <v>4</v>
      </c>
      <c r="AS194" t="s">
        <v>12</v>
      </c>
      <c r="AT194" t="s">
        <v>62</v>
      </c>
      <c r="AU194" t="s">
        <v>59</v>
      </c>
      <c r="AV194" t="s">
        <v>2</v>
      </c>
      <c r="AW194" t="s">
        <v>2</v>
      </c>
      <c r="AX194" t="s">
        <v>2</v>
      </c>
      <c r="AY194" t="s">
        <v>2</v>
      </c>
      <c r="AZ194" t="s">
        <v>2</v>
      </c>
      <c r="BA194" t="s">
        <v>2</v>
      </c>
      <c r="BB194" t="s">
        <v>2</v>
      </c>
      <c r="BC194" t="s">
        <v>2</v>
      </c>
      <c r="BD194" t="s">
        <v>2</v>
      </c>
      <c r="BE194" t="s">
        <v>2</v>
      </c>
      <c r="BF194" t="s">
        <v>2</v>
      </c>
      <c r="BG194" t="s">
        <v>2</v>
      </c>
      <c r="BH194" t="s">
        <v>2</v>
      </c>
      <c r="BI194" t="s">
        <v>2</v>
      </c>
      <c r="BJ194" t="s">
        <v>2</v>
      </c>
      <c r="BK194" t="s">
        <v>5</v>
      </c>
      <c r="BL194" t="s">
        <v>5</v>
      </c>
      <c r="BM194" t="s">
        <v>4</v>
      </c>
      <c r="BN194" t="s">
        <v>4</v>
      </c>
      <c r="BO194" t="s">
        <v>4</v>
      </c>
      <c r="BP194" t="s">
        <v>2</v>
      </c>
      <c r="BQ194" t="s">
        <v>5</v>
      </c>
      <c r="BR194" t="s">
        <v>4</v>
      </c>
      <c r="BS194" t="s">
        <v>5</v>
      </c>
      <c r="BT194" t="s">
        <v>4</v>
      </c>
      <c r="BU194" t="s">
        <v>4</v>
      </c>
      <c r="BV194" t="s">
        <v>5</v>
      </c>
      <c r="BW194" t="s">
        <v>4</v>
      </c>
      <c r="BX194" t="s">
        <v>5</v>
      </c>
      <c r="BY194" t="s">
        <v>5</v>
      </c>
      <c r="BZ194" t="s">
        <v>5</v>
      </c>
      <c r="CA194" t="s">
        <v>5</v>
      </c>
      <c r="CB194" t="s">
        <v>2</v>
      </c>
      <c r="CC194" t="s">
        <v>2</v>
      </c>
      <c r="CD194" t="s">
        <v>2</v>
      </c>
      <c r="CE194" t="s">
        <v>2</v>
      </c>
      <c r="CF194" t="s">
        <v>2</v>
      </c>
      <c r="CG194" t="s">
        <v>2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796</v>
      </c>
      <c r="CV194" t="s">
        <v>796</v>
      </c>
      <c r="CW194" t="s">
        <v>796</v>
      </c>
      <c r="CX194" t="s">
        <v>796</v>
      </c>
      <c r="CY194" t="s">
        <v>796</v>
      </c>
      <c r="CZ194" t="s">
        <v>796</v>
      </c>
      <c r="DA194" t="s">
        <v>796</v>
      </c>
      <c r="DB194" t="s">
        <v>796</v>
      </c>
      <c r="DC194" t="s">
        <v>796</v>
      </c>
      <c r="DD194" t="s">
        <v>796</v>
      </c>
      <c r="DE194" t="s">
        <v>796</v>
      </c>
      <c r="DF194" t="s">
        <v>796</v>
      </c>
      <c r="DG194" t="s">
        <v>796</v>
      </c>
      <c r="DH194" t="s">
        <v>796</v>
      </c>
      <c r="DI194" t="s">
        <v>796</v>
      </c>
      <c r="DJ194" t="s">
        <v>796</v>
      </c>
      <c r="DK194" t="s">
        <v>796</v>
      </c>
      <c r="DL194" t="s">
        <v>796</v>
      </c>
      <c r="DM194" t="s">
        <v>796</v>
      </c>
      <c r="DN194" t="s">
        <v>796</v>
      </c>
      <c r="DO194" t="s">
        <v>796</v>
      </c>
      <c r="DP194" t="s">
        <v>796</v>
      </c>
      <c r="DQ194" t="s">
        <v>796</v>
      </c>
      <c r="DR194" t="s">
        <v>796</v>
      </c>
      <c r="DS194" t="s">
        <v>796</v>
      </c>
      <c r="DT194" t="s">
        <v>796</v>
      </c>
      <c r="DU194" t="s">
        <v>796</v>
      </c>
      <c r="DV194" t="s">
        <v>796</v>
      </c>
      <c r="DW194" t="s">
        <v>796</v>
      </c>
      <c r="DX194" t="s">
        <v>796</v>
      </c>
      <c r="DY194" t="s">
        <v>796</v>
      </c>
      <c r="DZ194" t="s">
        <v>796</v>
      </c>
      <c r="EA194" t="s">
        <v>796</v>
      </c>
      <c r="EB194" t="s">
        <v>796</v>
      </c>
      <c r="EC194" t="s">
        <v>796</v>
      </c>
      <c r="ED194" t="s">
        <v>796</v>
      </c>
      <c r="EE194" t="s">
        <v>796</v>
      </c>
      <c r="EF194" t="s">
        <v>796</v>
      </c>
      <c r="EG194" t="s">
        <v>796</v>
      </c>
      <c r="EH194" t="s">
        <v>796</v>
      </c>
      <c r="EI194" t="s">
        <v>796</v>
      </c>
      <c r="EJ194" t="s">
        <v>796</v>
      </c>
      <c r="EK194" t="s">
        <v>796</v>
      </c>
      <c r="EL194" t="s">
        <v>796</v>
      </c>
      <c r="EM194" t="s">
        <v>796</v>
      </c>
      <c r="EN194" t="s">
        <v>796</v>
      </c>
      <c r="EO194" t="s">
        <v>796</v>
      </c>
      <c r="EP194" t="s">
        <v>796</v>
      </c>
      <c r="EQ194" t="s">
        <v>796</v>
      </c>
      <c r="ER194" t="s">
        <v>796</v>
      </c>
      <c r="ES194" t="s">
        <v>796</v>
      </c>
      <c r="ET194" t="s">
        <v>796</v>
      </c>
      <c r="EU194" t="s">
        <v>796</v>
      </c>
      <c r="EV194" t="s">
        <v>796</v>
      </c>
      <c r="EW194" t="s">
        <v>796</v>
      </c>
      <c r="EX194" t="s">
        <v>796</v>
      </c>
      <c r="EY194" t="s">
        <v>796</v>
      </c>
      <c r="EZ194" t="s">
        <v>796</v>
      </c>
      <c r="FA194" t="s">
        <v>796</v>
      </c>
      <c r="FB194" t="s">
        <v>796</v>
      </c>
      <c r="FC194" t="s">
        <v>796</v>
      </c>
      <c r="FD194" t="s">
        <v>796</v>
      </c>
      <c r="FE194" t="s">
        <v>796</v>
      </c>
      <c r="FF194" t="s">
        <v>796</v>
      </c>
      <c r="FG194" t="s">
        <v>796</v>
      </c>
      <c r="FH194" t="s">
        <v>796</v>
      </c>
      <c r="FI194" t="s">
        <v>796</v>
      </c>
      <c r="FJ194" t="s">
        <v>796</v>
      </c>
      <c r="FK194" t="s">
        <v>796</v>
      </c>
      <c r="FL194" t="s">
        <v>796</v>
      </c>
      <c r="FM194" t="s">
        <v>796</v>
      </c>
      <c r="FN194" t="s">
        <v>796</v>
      </c>
      <c r="FO194" t="s">
        <v>796</v>
      </c>
      <c r="FP194" t="s">
        <v>796</v>
      </c>
      <c r="FQ194" t="s">
        <v>796</v>
      </c>
      <c r="FR194" t="s">
        <v>796</v>
      </c>
      <c r="FS194" t="s">
        <v>796</v>
      </c>
      <c r="FT194" t="s">
        <v>796</v>
      </c>
      <c r="FU194" t="s">
        <v>796</v>
      </c>
      <c r="FV194" t="s">
        <v>796</v>
      </c>
      <c r="FW194" t="s">
        <v>796</v>
      </c>
      <c r="FX194" t="s">
        <v>796</v>
      </c>
      <c r="FY194" t="s">
        <v>796</v>
      </c>
      <c r="FZ194" t="s">
        <v>796</v>
      </c>
      <c r="GA194" t="s">
        <v>796</v>
      </c>
      <c r="GB194" t="s">
        <v>796</v>
      </c>
      <c r="GC194" t="s">
        <v>796</v>
      </c>
      <c r="GD194" t="s">
        <v>796</v>
      </c>
      <c r="GE194" t="s">
        <v>796</v>
      </c>
      <c r="GF194" t="s">
        <v>796</v>
      </c>
      <c r="GG194" t="s">
        <v>796</v>
      </c>
      <c r="GH194" t="s">
        <v>796</v>
      </c>
      <c r="GI194" t="s">
        <v>796</v>
      </c>
      <c r="GJ194" t="s">
        <v>796</v>
      </c>
      <c r="GK194" t="s">
        <v>796</v>
      </c>
      <c r="GL194" t="s">
        <v>796</v>
      </c>
      <c r="GM194" t="s">
        <v>796</v>
      </c>
      <c r="GN194" t="s">
        <v>796</v>
      </c>
      <c r="GO194" t="s">
        <v>796</v>
      </c>
      <c r="GP194" t="s">
        <v>796</v>
      </c>
      <c r="GQ194" t="s">
        <v>796</v>
      </c>
      <c r="GR194" t="s">
        <v>796</v>
      </c>
      <c r="GS194" t="s">
        <v>796</v>
      </c>
      <c r="GT194" t="s">
        <v>796</v>
      </c>
      <c r="GU194" t="s">
        <v>796</v>
      </c>
      <c r="GV194" t="s">
        <v>796</v>
      </c>
      <c r="GW194" t="s">
        <v>796</v>
      </c>
      <c r="GX194" t="s">
        <v>796</v>
      </c>
      <c r="GY194" t="s">
        <v>796</v>
      </c>
      <c r="GZ194" t="s">
        <v>796</v>
      </c>
      <c r="HA194" t="s">
        <v>796</v>
      </c>
      <c r="HB194" t="s">
        <v>796</v>
      </c>
      <c r="HC194" t="s">
        <v>796</v>
      </c>
      <c r="HD194" t="s">
        <v>796</v>
      </c>
      <c r="HE194" t="s">
        <v>796</v>
      </c>
      <c r="HF194" t="s">
        <v>796</v>
      </c>
      <c r="HG194" t="s">
        <v>796</v>
      </c>
      <c r="HH194" t="s">
        <v>796</v>
      </c>
      <c r="HI194" t="s">
        <v>796</v>
      </c>
      <c r="HJ194" t="s">
        <v>796</v>
      </c>
      <c r="HK194" t="s">
        <v>796</v>
      </c>
      <c r="HL194" t="s">
        <v>796</v>
      </c>
      <c r="HM194" t="s">
        <v>796</v>
      </c>
      <c r="HN194" t="s">
        <v>796</v>
      </c>
      <c r="HO194" t="s">
        <v>796</v>
      </c>
      <c r="HP194" t="s">
        <v>796</v>
      </c>
      <c r="HQ194" t="s">
        <v>796</v>
      </c>
      <c r="HR194" t="s">
        <v>796</v>
      </c>
      <c r="HS194" t="s">
        <v>796</v>
      </c>
      <c r="HT194" t="s">
        <v>796</v>
      </c>
      <c r="HU194" t="s">
        <v>796</v>
      </c>
      <c r="HV194" t="s">
        <v>796</v>
      </c>
      <c r="HW194" t="s">
        <v>796</v>
      </c>
      <c r="HX194" t="s">
        <v>796</v>
      </c>
      <c r="HY194" t="s">
        <v>796</v>
      </c>
      <c r="HZ194" t="s">
        <v>796</v>
      </c>
      <c r="IA194" t="s">
        <v>796</v>
      </c>
      <c r="IB194" t="s">
        <v>796</v>
      </c>
      <c r="IC194" t="s">
        <v>796</v>
      </c>
      <c r="ID194" t="s">
        <v>796</v>
      </c>
      <c r="IE194" t="s">
        <v>796</v>
      </c>
      <c r="IF194" t="s">
        <v>796</v>
      </c>
      <c r="IG194" t="s">
        <v>796</v>
      </c>
      <c r="IH194" t="s">
        <v>796</v>
      </c>
      <c r="II194" t="s">
        <v>796</v>
      </c>
      <c r="IJ194" t="s">
        <v>796</v>
      </c>
      <c r="IK194" t="s">
        <v>796</v>
      </c>
      <c r="IL194" t="s">
        <v>796</v>
      </c>
      <c r="IM194" t="s">
        <v>796</v>
      </c>
      <c r="IN194" t="s">
        <v>796</v>
      </c>
      <c r="IO194" t="s">
        <v>796</v>
      </c>
      <c r="IP194" t="s">
        <v>796</v>
      </c>
      <c r="IQ194" t="s">
        <v>796</v>
      </c>
      <c r="IR194" t="s">
        <v>796</v>
      </c>
      <c r="IS194" t="s">
        <v>796</v>
      </c>
      <c r="IT194" t="s">
        <v>796</v>
      </c>
      <c r="IU194" t="s">
        <v>796</v>
      </c>
      <c r="IV194" t="s">
        <v>796</v>
      </c>
      <c r="IW194" t="s">
        <v>796</v>
      </c>
      <c r="IX194" t="s">
        <v>796</v>
      </c>
      <c r="IY194" t="s">
        <v>796</v>
      </c>
      <c r="IZ194" t="s">
        <v>796</v>
      </c>
      <c r="JA194" t="s">
        <v>796</v>
      </c>
      <c r="JB194" t="s">
        <v>796</v>
      </c>
      <c r="JC194" t="s">
        <v>796</v>
      </c>
      <c r="JD194" t="s">
        <v>796</v>
      </c>
      <c r="JE194" t="s">
        <v>796</v>
      </c>
      <c r="JF194" t="s">
        <v>796</v>
      </c>
      <c r="JG194" t="s">
        <v>796</v>
      </c>
      <c r="JH194" t="s">
        <v>796</v>
      </c>
      <c r="JI194" t="s">
        <v>796</v>
      </c>
      <c r="JJ194" t="s">
        <v>796</v>
      </c>
      <c r="JK194" t="s">
        <v>796</v>
      </c>
      <c r="JL194" t="s">
        <v>796</v>
      </c>
      <c r="JM194" t="s">
        <v>796</v>
      </c>
      <c r="JN194" t="s">
        <v>796</v>
      </c>
      <c r="JO194" t="s">
        <v>796</v>
      </c>
      <c r="JP194" t="s">
        <v>796</v>
      </c>
      <c r="JQ194" t="s">
        <v>796</v>
      </c>
      <c r="JR194" t="s">
        <v>796</v>
      </c>
      <c r="JS194" t="s">
        <v>796</v>
      </c>
      <c r="JT194" t="s">
        <v>796</v>
      </c>
      <c r="JU194" t="s">
        <v>796</v>
      </c>
      <c r="JV194" t="s">
        <v>796</v>
      </c>
      <c r="JW194" t="s">
        <v>796</v>
      </c>
      <c r="JX194" t="s">
        <v>796</v>
      </c>
      <c r="JY194" t="s">
        <v>796</v>
      </c>
      <c r="JZ194" t="s">
        <v>796</v>
      </c>
      <c r="KA194" t="s">
        <v>796</v>
      </c>
      <c r="KB194" t="s">
        <v>796</v>
      </c>
      <c r="KC194" t="s">
        <v>796</v>
      </c>
      <c r="KD194" t="s">
        <v>796</v>
      </c>
      <c r="KE194" t="s">
        <v>796</v>
      </c>
      <c r="KF194" t="s">
        <v>796</v>
      </c>
    </row>
    <row r="195" spans="1:292" x14ac:dyDescent="0.2">
      <c r="A195" t="s">
        <v>508</v>
      </c>
      <c r="B195" t="s">
        <v>55</v>
      </c>
      <c r="C195" t="s">
        <v>4</v>
      </c>
      <c r="D195" t="s">
        <v>19</v>
      </c>
      <c r="E195" s="30">
        <v>38</v>
      </c>
      <c r="F195" t="s">
        <v>20</v>
      </c>
      <c r="G195" t="s">
        <v>10</v>
      </c>
      <c r="H195" t="s">
        <v>56</v>
      </c>
      <c r="I195" t="s">
        <v>36</v>
      </c>
      <c r="J195" t="s">
        <v>4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5</v>
      </c>
      <c r="Q195" t="s">
        <v>5</v>
      </c>
      <c r="R195" t="s">
        <v>4</v>
      </c>
      <c r="S195" t="s">
        <v>4</v>
      </c>
      <c r="T195" t="s">
        <v>3</v>
      </c>
      <c r="U195" t="s">
        <v>4</v>
      </c>
      <c r="V195" t="s">
        <v>5</v>
      </c>
      <c r="W195" t="s">
        <v>17</v>
      </c>
      <c r="X195" t="s">
        <v>2</v>
      </c>
      <c r="Y195" t="s">
        <v>5</v>
      </c>
      <c r="Z195" t="s">
        <v>35</v>
      </c>
      <c r="AA195" t="s">
        <v>4</v>
      </c>
      <c r="AB195" t="s">
        <v>4</v>
      </c>
      <c r="AC195" t="s">
        <v>4</v>
      </c>
      <c r="AD195" t="s">
        <v>4</v>
      </c>
      <c r="AE195" t="s">
        <v>4</v>
      </c>
      <c r="AF195" t="s">
        <v>5</v>
      </c>
      <c r="AG195" t="s">
        <v>4</v>
      </c>
      <c r="AH195" t="s">
        <v>5</v>
      </c>
      <c r="AI195" t="s">
        <v>4</v>
      </c>
      <c r="AJ195" t="s">
        <v>4</v>
      </c>
      <c r="AK195" t="s">
        <v>4</v>
      </c>
      <c r="AL195" t="s">
        <v>4</v>
      </c>
      <c r="AM195" t="s">
        <v>4</v>
      </c>
      <c r="AN195" t="s">
        <v>4</v>
      </c>
      <c r="AO195" t="s">
        <v>4</v>
      </c>
      <c r="AP195" t="s">
        <v>4</v>
      </c>
      <c r="AQ195" t="s">
        <v>4</v>
      </c>
      <c r="AR195" t="s">
        <v>4</v>
      </c>
      <c r="AS195" t="s">
        <v>2</v>
      </c>
      <c r="AT195" t="s">
        <v>2</v>
      </c>
      <c r="AU195" t="s">
        <v>2</v>
      </c>
      <c r="AV195" t="s">
        <v>2</v>
      </c>
      <c r="AW195" t="s">
        <v>2</v>
      </c>
      <c r="AX195" t="s">
        <v>2</v>
      </c>
      <c r="AY195" t="s">
        <v>2</v>
      </c>
      <c r="AZ195" t="s">
        <v>2</v>
      </c>
      <c r="BA195" t="s">
        <v>2</v>
      </c>
      <c r="BB195" t="s">
        <v>2</v>
      </c>
      <c r="BC195" t="s">
        <v>2</v>
      </c>
      <c r="BD195" t="s">
        <v>2</v>
      </c>
      <c r="BE195" t="s">
        <v>2</v>
      </c>
      <c r="BF195" t="s">
        <v>2</v>
      </c>
      <c r="BG195" t="s">
        <v>2</v>
      </c>
      <c r="BH195" t="s">
        <v>2</v>
      </c>
      <c r="BI195" t="s">
        <v>2</v>
      </c>
      <c r="BJ195" t="s">
        <v>2</v>
      </c>
      <c r="BK195" t="s">
        <v>5</v>
      </c>
      <c r="BL195" t="s">
        <v>5</v>
      </c>
      <c r="BM195" t="s">
        <v>4</v>
      </c>
      <c r="BN195" t="s">
        <v>4</v>
      </c>
      <c r="BO195" t="s">
        <v>4</v>
      </c>
      <c r="BP195" t="s">
        <v>2</v>
      </c>
      <c r="BQ195" t="s">
        <v>5</v>
      </c>
      <c r="BR195" t="s">
        <v>5</v>
      </c>
      <c r="BS195" t="s">
        <v>4</v>
      </c>
      <c r="BT195" t="s">
        <v>4</v>
      </c>
      <c r="BU195" t="s">
        <v>5</v>
      </c>
      <c r="BV195" t="s">
        <v>4</v>
      </c>
      <c r="BW195" t="s">
        <v>5</v>
      </c>
      <c r="BX195" t="s">
        <v>4</v>
      </c>
      <c r="BY195" t="s">
        <v>4</v>
      </c>
      <c r="BZ195" t="s">
        <v>5</v>
      </c>
      <c r="CA195" t="s">
        <v>5</v>
      </c>
      <c r="CB195" t="s">
        <v>2</v>
      </c>
      <c r="CC195" t="s">
        <v>2</v>
      </c>
      <c r="CD195" t="s">
        <v>2</v>
      </c>
      <c r="CE195" t="s">
        <v>2</v>
      </c>
      <c r="CF195" t="s">
        <v>2</v>
      </c>
      <c r="CG195" t="s">
        <v>2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796</v>
      </c>
      <c r="CV195" t="s">
        <v>796</v>
      </c>
      <c r="CW195" t="s">
        <v>796</v>
      </c>
      <c r="CX195" t="s">
        <v>796</v>
      </c>
      <c r="CY195" t="s">
        <v>796</v>
      </c>
      <c r="CZ195" t="s">
        <v>796</v>
      </c>
      <c r="DA195" t="s">
        <v>796</v>
      </c>
      <c r="DB195" t="s">
        <v>796</v>
      </c>
      <c r="DC195" t="s">
        <v>796</v>
      </c>
      <c r="DD195" t="s">
        <v>796</v>
      </c>
      <c r="DE195" t="s">
        <v>796</v>
      </c>
      <c r="DF195" t="s">
        <v>796</v>
      </c>
      <c r="DG195" t="s">
        <v>796</v>
      </c>
      <c r="DH195" t="s">
        <v>796</v>
      </c>
      <c r="DI195" t="s">
        <v>796</v>
      </c>
      <c r="DJ195" t="s">
        <v>796</v>
      </c>
      <c r="DK195" t="s">
        <v>796</v>
      </c>
      <c r="DL195" t="s">
        <v>796</v>
      </c>
      <c r="DM195" t="s">
        <v>796</v>
      </c>
      <c r="DN195" t="s">
        <v>796</v>
      </c>
      <c r="DO195" t="s">
        <v>796</v>
      </c>
      <c r="DP195" t="s">
        <v>796</v>
      </c>
      <c r="DQ195" t="s">
        <v>796</v>
      </c>
      <c r="DR195" t="s">
        <v>796</v>
      </c>
      <c r="DS195" t="s">
        <v>796</v>
      </c>
      <c r="DT195" t="s">
        <v>796</v>
      </c>
      <c r="DU195" t="s">
        <v>796</v>
      </c>
      <c r="DV195" t="s">
        <v>796</v>
      </c>
      <c r="DW195" t="s">
        <v>796</v>
      </c>
      <c r="DX195" t="s">
        <v>796</v>
      </c>
      <c r="DY195" t="s">
        <v>796</v>
      </c>
      <c r="DZ195" t="s">
        <v>796</v>
      </c>
      <c r="EA195" t="s">
        <v>796</v>
      </c>
      <c r="EB195" t="s">
        <v>796</v>
      </c>
      <c r="EC195" t="s">
        <v>796</v>
      </c>
      <c r="ED195" t="s">
        <v>796</v>
      </c>
      <c r="EE195" t="s">
        <v>796</v>
      </c>
      <c r="EF195" t="s">
        <v>796</v>
      </c>
      <c r="EG195" t="s">
        <v>796</v>
      </c>
      <c r="EH195" t="s">
        <v>796</v>
      </c>
      <c r="EI195" t="s">
        <v>796</v>
      </c>
      <c r="EJ195" t="s">
        <v>796</v>
      </c>
      <c r="EK195" t="s">
        <v>796</v>
      </c>
      <c r="EL195" t="s">
        <v>796</v>
      </c>
      <c r="EM195" t="s">
        <v>796</v>
      </c>
      <c r="EN195" t="s">
        <v>796</v>
      </c>
      <c r="EO195" t="s">
        <v>796</v>
      </c>
      <c r="EP195" t="s">
        <v>796</v>
      </c>
      <c r="EQ195" t="s">
        <v>796</v>
      </c>
      <c r="ER195" t="s">
        <v>796</v>
      </c>
      <c r="ES195" t="s">
        <v>796</v>
      </c>
      <c r="ET195" t="s">
        <v>796</v>
      </c>
      <c r="EU195" t="s">
        <v>796</v>
      </c>
      <c r="EV195" t="s">
        <v>796</v>
      </c>
      <c r="EW195" t="s">
        <v>796</v>
      </c>
      <c r="EX195" t="s">
        <v>796</v>
      </c>
      <c r="EY195" t="s">
        <v>796</v>
      </c>
      <c r="EZ195" t="s">
        <v>796</v>
      </c>
      <c r="FA195" t="s">
        <v>796</v>
      </c>
      <c r="FB195" t="s">
        <v>796</v>
      </c>
      <c r="FC195" t="s">
        <v>796</v>
      </c>
      <c r="FD195" t="s">
        <v>796</v>
      </c>
      <c r="FE195" t="s">
        <v>796</v>
      </c>
      <c r="FF195" t="s">
        <v>796</v>
      </c>
      <c r="FG195" t="s">
        <v>796</v>
      </c>
      <c r="FH195" t="s">
        <v>796</v>
      </c>
      <c r="FI195" t="s">
        <v>796</v>
      </c>
      <c r="FJ195" t="s">
        <v>796</v>
      </c>
      <c r="FK195" t="s">
        <v>796</v>
      </c>
      <c r="FL195" t="s">
        <v>796</v>
      </c>
      <c r="FM195" t="s">
        <v>796</v>
      </c>
      <c r="FN195" t="s">
        <v>796</v>
      </c>
      <c r="FO195" t="s">
        <v>796</v>
      </c>
      <c r="FP195" t="s">
        <v>796</v>
      </c>
      <c r="FQ195" t="s">
        <v>796</v>
      </c>
      <c r="FR195" t="s">
        <v>796</v>
      </c>
      <c r="FS195" t="s">
        <v>796</v>
      </c>
      <c r="FT195" t="s">
        <v>796</v>
      </c>
      <c r="FU195" t="s">
        <v>796</v>
      </c>
      <c r="FV195" t="s">
        <v>796</v>
      </c>
      <c r="FW195" t="s">
        <v>796</v>
      </c>
      <c r="FX195" t="s">
        <v>796</v>
      </c>
      <c r="FY195" t="s">
        <v>796</v>
      </c>
      <c r="FZ195" t="s">
        <v>796</v>
      </c>
      <c r="GA195" t="s">
        <v>796</v>
      </c>
      <c r="GB195" t="s">
        <v>796</v>
      </c>
      <c r="GC195" t="s">
        <v>796</v>
      </c>
      <c r="GD195" t="s">
        <v>796</v>
      </c>
      <c r="GE195" t="s">
        <v>796</v>
      </c>
      <c r="GF195" t="s">
        <v>796</v>
      </c>
      <c r="GG195" t="s">
        <v>796</v>
      </c>
      <c r="GH195" t="s">
        <v>796</v>
      </c>
      <c r="GI195" t="s">
        <v>796</v>
      </c>
      <c r="GJ195" t="s">
        <v>796</v>
      </c>
      <c r="GK195" t="s">
        <v>796</v>
      </c>
      <c r="GL195" t="s">
        <v>796</v>
      </c>
      <c r="GM195" t="s">
        <v>796</v>
      </c>
      <c r="GN195" t="s">
        <v>796</v>
      </c>
      <c r="GO195" t="s">
        <v>796</v>
      </c>
      <c r="GP195" t="s">
        <v>796</v>
      </c>
      <c r="GQ195" t="s">
        <v>796</v>
      </c>
      <c r="GR195" t="s">
        <v>796</v>
      </c>
      <c r="GS195" t="s">
        <v>796</v>
      </c>
      <c r="GT195" t="s">
        <v>796</v>
      </c>
      <c r="GU195" t="s">
        <v>796</v>
      </c>
      <c r="GV195" t="s">
        <v>796</v>
      </c>
      <c r="GW195" t="s">
        <v>796</v>
      </c>
      <c r="GX195" t="s">
        <v>796</v>
      </c>
      <c r="GY195" t="s">
        <v>796</v>
      </c>
      <c r="GZ195" t="s">
        <v>796</v>
      </c>
      <c r="HA195" t="s">
        <v>796</v>
      </c>
      <c r="HB195" t="s">
        <v>796</v>
      </c>
      <c r="HC195" t="s">
        <v>796</v>
      </c>
      <c r="HD195" t="s">
        <v>796</v>
      </c>
      <c r="HE195" t="s">
        <v>796</v>
      </c>
      <c r="HF195" t="s">
        <v>796</v>
      </c>
      <c r="HG195" t="s">
        <v>796</v>
      </c>
      <c r="HH195" t="s">
        <v>796</v>
      </c>
      <c r="HI195" t="s">
        <v>796</v>
      </c>
      <c r="HJ195" t="s">
        <v>796</v>
      </c>
      <c r="HK195" t="s">
        <v>796</v>
      </c>
      <c r="HL195" t="s">
        <v>796</v>
      </c>
      <c r="HM195" t="s">
        <v>796</v>
      </c>
      <c r="HN195" t="s">
        <v>796</v>
      </c>
      <c r="HO195" t="s">
        <v>796</v>
      </c>
      <c r="HP195" t="s">
        <v>796</v>
      </c>
      <c r="HQ195" t="s">
        <v>796</v>
      </c>
      <c r="HR195" t="s">
        <v>796</v>
      </c>
      <c r="HS195" t="s">
        <v>796</v>
      </c>
      <c r="HT195" t="s">
        <v>796</v>
      </c>
      <c r="HU195" t="s">
        <v>796</v>
      </c>
      <c r="HV195" t="s">
        <v>796</v>
      </c>
      <c r="HW195" t="s">
        <v>796</v>
      </c>
      <c r="HX195" t="s">
        <v>796</v>
      </c>
      <c r="HY195" t="s">
        <v>796</v>
      </c>
      <c r="HZ195" t="s">
        <v>796</v>
      </c>
      <c r="IA195" t="s">
        <v>796</v>
      </c>
      <c r="IB195" t="s">
        <v>796</v>
      </c>
      <c r="IC195" t="s">
        <v>796</v>
      </c>
      <c r="ID195" t="s">
        <v>796</v>
      </c>
      <c r="IE195" t="s">
        <v>796</v>
      </c>
      <c r="IF195" t="s">
        <v>796</v>
      </c>
      <c r="IG195" t="s">
        <v>796</v>
      </c>
      <c r="IH195" t="s">
        <v>796</v>
      </c>
      <c r="II195" t="s">
        <v>796</v>
      </c>
      <c r="IJ195" t="s">
        <v>796</v>
      </c>
      <c r="IK195" t="s">
        <v>796</v>
      </c>
      <c r="IL195" t="s">
        <v>796</v>
      </c>
      <c r="IM195" t="s">
        <v>796</v>
      </c>
      <c r="IN195" t="s">
        <v>796</v>
      </c>
      <c r="IO195" t="s">
        <v>796</v>
      </c>
      <c r="IP195" t="s">
        <v>796</v>
      </c>
      <c r="IQ195" t="s">
        <v>796</v>
      </c>
      <c r="IR195" t="s">
        <v>796</v>
      </c>
      <c r="IS195" t="s">
        <v>796</v>
      </c>
      <c r="IT195" t="s">
        <v>796</v>
      </c>
      <c r="IU195" t="s">
        <v>796</v>
      </c>
      <c r="IV195" t="s">
        <v>796</v>
      </c>
      <c r="IW195" t="s">
        <v>796</v>
      </c>
      <c r="IX195" t="s">
        <v>796</v>
      </c>
      <c r="IY195" t="s">
        <v>796</v>
      </c>
      <c r="IZ195" t="s">
        <v>796</v>
      </c>
      <c r="JA195" t="s">
        <v>796</v>
      </c>
      <c r="JB195" t="s">
        <v>796</v>
      </c>
      <c r="JC195" t="s">
        <v>796</v>
      </c>
      <c r="JD195" t="s">
        <v>796</v>
      </c>
      <c r="JE195" t="s">
        <v>796</v>
      </c>
      <c r="JF195" t="s">
        <v>796</v>
      </c>
      <c r="JG195" t="s">
        <v>796</v>
      </c>
      <c r="JH195" t="s">
        <v>796</v>
      </c>
      <c r="JI195" t="s">
        <v>796</v>
      </c>
      <c r="JJ195" t="s">
        <v>796</v>
      </c>
      <c r="JK195" t="s">
        <v>796</v>
      </c>
      <c r="JL195" t="s">
        <v>796</v>
      </c>
      <c r="JM195" t="s">
        <v>796</v>
      </c>
      <c r="JN195" t="s">
        <v>796</v>
      </c>
      <c r="JO195" t="s">
        <v>796</v>
      </c>
      <c r="JP195" t="s">
        <v>796</v>
      </c>
      <c r="JQ195" t="s">
        <v>796</v>
      </c>
      <c r="JR195" t="s">
        <v>796</v>
      </c>
      <c r="JS195" t="s">
        <v>796</v>
      </c>
      <c r="JT195" t="s">
        <v>796</v>
      </c>
      <c r="JU195" t="s">
        <v>796</v>
      </c>
      <c r="JV195" t="s">
        <v>796</v>
      </c>
      <c r="JW195" t="s">
        <v>796</v>
      </c>
      <c r="JX195" t="s">
        <v>796</v>
      </c>
      <c r="JY195" t="s">
        <v>796</v>
      </c>
      <c r="JZ195" t="s">
        <v>796</v>
      </c>
      <c r="KA195" t="s">
        <v>796</v>
      </c>
      <c r="KB195" t="s">
        <v>796</v>
      </c>
      <c r="KC195" t="s">
        <v>796</v>
      </c>
      <c r="KD195" t="s">
        <v>796</v>
      </c>
      <c r="KE195" t="s">
        <v>796</v>
      </c>
      <c r="KF195" t="s">
        <v>796</v>
      </c>
    </row>
    <row r="196" spans="1:292" x14ac:dyDescent="0.2">
      <c r="A196" t="s">
        <v>510</v>
      </c>
      <c r="B196" t="s">
        <v>55</v>
      </c>
      <c r="C196" t="s">
        <v>4</v>
      </c>
      <c r="D196" t="s">
        <v>19</v>
      </c>
      <c r="E196" s="30">
        <v>29</v>
      </c>
      <c r="F196" t="s">
        <v>20</v>
      </c>
      <c r="G196" t="s">
        <v>10</v>
      </c>
      <c r="H196" t="s">
        <v>56</v>
      </c>
      <c r="I196" t="s">
        <v>36</v>
      </c>
      <c r="J196" t="s">
        <v>4</v>
      </c>
      <c r="K196" t="s">
        <v>4</v>
      </c>
      <c r="L196" t="s">
        <v>4</v>
      </c>
      <c r="M196" t="s">
        <v>4</v>
      </c>
      <c r="N196" t="s">
        <v>4</v>
      </c>
      <c r="O196" t="s">
        <v>4</v>
      </c>
      <c r="P196" t="s">
        <v>5</v>
      </c>
      <c r="Q196" t="s">
        <v>5</v>
      </c>
      <c r="R196" t="s">
        <v>4</v>
      </c>
      <c r="S196" t="s">
        <v>4</v>
      </c>
      <c r="T196" t="s">
        <v>3</v>
      </c>
      <c r="U196" t="s">
        <v>4</v>
      </c>
      <c r="V196" t="s">
        <v>4</v>
      </c>
      <c r="W196" t="s">
        <v>17</v>
      </c>
      <c r="X196" t="s">
        <v>2</v>
      </c>
      <c r="Y196" t="s">
        <v>5</v>
      </c>
      <c r="Z196" t="s">
        <v>6</v>
      </c>
      <c r="AA196" t="s">
        <v>4</v>
      </c>
      <c r="AB196" t="s">
        <v>4</v>
      </c>
      <c r="AC196" t="s">
        <v>4</v>
      </c>
      <c r="AD196" t="s">
        <v>4</v>
      </c>
      <c r="AE196" t="s">
        <v>4</v>
      </c>
      <c r="AF196" t="s">
        <v>4</v>
      </c>
      <c r="AG196" t="s">
        <v>5</v>
      </c>
      <c r="AH196" t="s">
        <v>5</v>
      </c>
      <c r="AI196" t="s">
        <v>4</v>
      </c>
      <c r="AJ196" t="s">
        <v>4</v>
      </c>
      <c r="AK196" t="s">
        <v>4</v>
      </c>
      <c r="AL196" t="s">
        <v>4</v>
      </c>
      <c r="AM196" t="s">
        <v>4</v>
      </c>
      <c r="AN196" t="s">
        <v>4</v>
      </c>
      <c r="AO196" t="s">
        <v>4</v>
      </c>
      <c r="AP196" t="s">
        <v>4</v>
      </c>
      <c r="AQ196" t="s">
        <v>4</v>
      </c>
      <c r="AR196" t="s">
        <v>4</v>
      </c>
      <c r="AS196" t="s">
        <v>2</v>
      </c>
      <c r="AT196" t="s">
        <v>2</v>
      </c>
      <c r="AU196" t="s">
        <v>2</v>
      </c>
      <c r="AV196" t="s">
        <v>2</v>
      </c>
      <c r="AW196" t="s">
        <v>2</v>
      </c>
      <c r="AX196" t="s">
        <v>2</v>
      </c>
      <c r="AY196" t="s">
        <v>2</v>
      </c>
      <c r="AZ196" t="s">
        <v>2</v>
      </c>
      <c r="BA196" t="s">
        <v>2</v>
      </c>
      <c r="BB196" t="s">
        <v>2</v>
      </c>
      <c r="BC196" t="s">
        <v>2</v>
      </c>
      <c r="BD196" t="s">
        <v>2</v>
      </c>
      <c r="BE196" t="s">
        <v>2</v>
      </c>
      <c r="BF196" t="s">
        <v>2</v>
      </c>
      <c r="BG196" t="s">
        <v>2</v>
      </c>
      <c r="BH196" t="s">
        <v>2</v>
      </c>
      <c r="BI196" t="s">
        <v>2</v>
      </c>
      <c r="BJ196" t="s">
        <v>2</v>
      </c>
      <c r="BK196" t="s">
        <v>5</v>
      </c>
      <c r="BL196" t="s">
        <v>5</v>
      </c>
      <c r="BM196" t="s">
        <v>4</v>
      </c>
      <c r="BN196" t="s">
        <v>4</v>
      </c>
      <c r="BO196" t="s">
        <v>4</v>
      </c>
      <c r="BP196" t="s">
        <v>2</v>
      </c>
      <c r="BQ196" t="s">
        <v>5</v>
      </c>
      <c r="BR196" t="s">
        <v>5</v>
      </c>
      <c r="BS196" t="s">
        <v>5</v>
      </c>
      <c r="BT196" t="s">
        <v>4</v>
      </c>
      <c r="BU196" t="s">
        <v>5</v>
      </c>
      <c r="BV196" t="s">
        <v>4</v>
      </c>
      <c r="BW196" t="s">
        <v>4</v>
      </c>
      <c r="BX196" t="s">
        <v>5</v>
      </c>
      <c r="BY196" t="s">
        <v>4</v>
      </c>
      <c r="BZ196" t="s">
        <v>5</v>
      </c>
      <c r="CA196" t="s">
        <v>5</v>
      </c>
      <c r="CB196" t="s">
        <v>2</v>
      </c>
      <c r="CC196" t="s">
        <v>2</v>
      </c>
      <c r="CD196" t="s">
        <v>2</v>
      </c>
      <c r="CE196" t="s">
        <v>2</v>
      </c>
      <c r="CF196" t="s">
        <v>2</v>
      </c>
      <c r="CG196" t="s">
        <v>2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796</v>
      </c>
      <c r="CV196" t="s">
        <v>796</v>
      </c>
      <c r="CW196" t="s">
        <v>796</v>
      </c>
      <c r="CX196" t="s">
        <v>796</v>
      </c>
      <c r="CY196" t="s">
        <v>796</v>
      </c>
      <c r="CZ196" t="s">
        <v>796</v>
      </c>
      <c r="DA196" t="s">
        <v>796</v>
      </c>
      <c r="DB196" t="s">
        <v>796</v>
      </c>
      <c r="DC196" t="s">
        <v>796</v>
      </c>
      <c r="DD196" t="s">
        <v>796</v>
      </c>
      <c r="DE196" t="s">
        <v>796</v>
      </c>
      <c r="DF196" t="s">
        <v>796</v>
      </c>
      <c r="DG196" t="s">
        <v>796</v>
      </c>
      <c r="DH196" t="s">
        <v>796</v>
      </c>
      <c r="DI196" t="s">
        <v>796</v>
      </c>
      <c r="DJ196" t="s">
        <v>796</v>
      </c>
      <c r="DK196" t="s">
        <v>796</v>
      </c>
      <c r="DL196" t="s">
        <v>796</v>
      </c>
      <c r="DM196" t="s">
        <v>796</v>
      </c>
      <c r="DN196" t="s">
        <v>796</v>
      </c>
      <c r="DO196" t="s">
        <v>796</v>
      </c>
      <c r="DP196" t="s">
        <v>796</v>
      </c>
      <c r="DQ196" t="s">
        <v>796</v>
      </c>
      <c r="DR196" t="s">
        <v>796</v>
      </c>
      <c r="DS196" t="s">
        <v>796</v>
      </c>
      <c r="DT196" t="s">
        <v>796</v>
      </c>
      <c r="DU196" t="s">
        <v>796</v>
      </c>
      <c r="DV196" t="s">
        <v>796</v>
      </c>
      <c r="DW196" t="s">
        <v>796</v>
      </c>
      <c r="DX196" t="s">
        <v>796</v>
      </c>
      <c r="DY196" t="s">
        <v>796</v>
      </c>
      <c r="DZ196" t="s">
        <v>796</v>
      </c>
      <c r="EA196" t="s">
        <v>796</v>
      </c>
      <c r="EB196" t="s">
        <v>796</v>
      </c>
      <c r="EC196" t="s">
        <v>796</v>
      </c>
      <c r="ED196" t="s">
        <v>796</v>
      </c>
      <c r="EE196" t="s">
        <v>796</v>
      </c>
      <c r="EF196" t="s">
        <v>796</v>
      </c>
      <c r="EG196" t="s">
        <v>796</v>
      </c>
      <c r="EH196" t="s">
        <v>796</v>
      </c>
      <c r="EI196" t="s">
        <v>796</v>
      </c>
      <c r="EJ196" t="s">
        <v>796</v>
      </c>
      <c r="EK196" t="s">
        <v>796</v>
      </c>
      <c r="EL196" t="s">
        <v>796</v>
      </c>
      <c r="EM196" t="s">
        <v>796</v>
      </c>
      <c r="EN196" t="s">
        <v>796</v>
      </c>
      <c r="EO196" t="s">
        <v>796</v>
      </c>
      <c r="EP196" t="s">
        <v>796</v>
      </c>
      <c r="EQ196" t="s">
        <v>796</v>
      </c>
      <c r="ER196" t="s">
        <v>796</v>
      </c>
      <c r="ES196" t="s">
        <v>796</v>
      </c>
      <c r="ET196" t="s">
        <v>796</v>
      </c>
      <c r="EU196" t="s">
        <v>796</v>
      </c>
      <c r="EV196" t="s">
        <v>796</v>
      </c>
      <c r="EW196" t="s">
        <v>796</v>
      </c>
      <c r="EX196" t="s">
        <v>796</v>
      </c>
      <c r="EY196" t="s">
        <v>796</v>
      </c>
      <c r="EZ196" t="s">
        <v>796</v>
      </c>
      <c r="FA196" t="s">
        <v>796</v>
      </c>
      <c r="FB196" t="s">
        <v>796</v>
      </c>
      <c r="FC196" t="s">
        <v>796</v>
      </c>
      <c r="FD196" t="s">
        <v>796</v>
      </c>
      <c r="FE196" t="s">
        <v>796</v>
      </c>
      <c r="FF196" t="s">
        <v>796</v>
      </c>
      <c r="FG196" t="s">
        <v>796</v>
      </c>
      <c r="FH196" t="s">
        <v>796</v>
      </c>
      <c r="FI196" t="s">
        <v>796</v>
      </c>
      <c r="FJ196" t="s">
        <v>796</v>
      </c>
      <c r="FK196" t="s">
        <v>796</v>
      </c>
      <c r="FL196" t="s">
        <v>796</v>
      </c>
      <c r="FM196" t="s">
        <v>796</v>
      </c>
      <c r="FN196" t="s">
        <v>796</v>
      </c>
      <c r="FO196" t="s">
        <v>796</v>
      </c>
      <c r="FP196" t="s">
        <v>796</v>
      </c>
      <c r="FQ196" t="s">
        <v>796</v>
      </c>
      <c r="FR196" t="s">
        <v>796</v>
      </c>
      <c r="FS196" t="s">
        <v>796</v>
      </c>
      <c r="FT196" t="s">
        <v>796</v>
      </c>
      <c r="FU196" t="s">
        <v>796</v>
      </c>
      <c r="FV196" t="s">
        <v>796</v>
      </c>
      <c r="FW196" t="s">
        <v>796</v>
      </c>
      <c r="FX196" t="s">
        <v>796</v>
      </c>
      <c r="FY196" t="s">
        <v>796</v>
      </c>
      <c r="FZ196" t="s">
        <v>796</v>
      </c>
      <c r="GA196" t="s">
        <v>796</v>
      </c>
      <c r="GB196" t="s">
        <v>796</v>
      </c>
      <c r="GC196" t="s">
        <v>796</v>
      </c>
      <c r="GD196" t="s">
        <v>796</v>
      </c>
      <c r="GE196" t="s">
        <v>796</v>
      </c>
      <c r="GF196" t="s">
        <v>796</v>
      </c>
      <c r="GG196" t="s">
        <v>796</v>
      </c>
      <c r="GH196" t="s">
        <v>796</v>
      </c>
      <c r="GI196" t="s">
        <v>796</v>
      </c>
      <c r="GJ196" t="s">
        <v>796</v>
      </c>
      <c r="GK196" t="s">
        <v>796</v>
      </c>
      <c r="GL196" t="s">
        <v>796</v>
      </c>
      <c r="GM196" t="s">
        <v>796</v>
      </c>
      <c r="GN196" t="s">
        <v>796</v>
      </c>
      <c r="GO196" t="s">
        <v>796</v>
      </c>
      <c r="GP196" t="s">
        <v>796</v>
      </c>
      <c r="GQ196" t="s">
        <v>796</v>
      </c>
      <c r="GR196" t="s">
        <v>796</v>
      </c>
      <c r="GS196" t="s">
        <v>796</v>
      </c>
      <c r="GT196" t="s">
        <v>796</v>
      </c>
      <c r="GU196" t="s">
        <v>796</v>
      </c>
      <c r="GV196" t="s">
        <v>796</v>
      </c>
      <c r="GW196" t="s">
        <v>796</v>
      </c>
      <c r="GX196" t="s">
        <v>796</v>
      </c>
      <c r="GY196" t="s">
        <v>796</v>
      </c>
      <c r="GZ196" t="s">
        <v>796</v>
      </c>
      <c r="HA196" t="s">
        <v>796</v>
      </c>
      <c r="HB196" t="s">
        <v>796</v>
      </c>
      <c r="HC196" t="s">
        <v>796</v>
      </c>
      <c r="HD196" t="s">
        <v>796</v>
      </c>
      <c r="HE196" t="s">
        <v>796</v>
      </c>
      <c r="HF196" t="s">
        <v>796</v>
      </c>
      <c r="HG196" t="s">
        <v>796</v>
      </c>
      <c r="HH196" t="s">
        <v>796</v>
      </c>
      <c r="HI196" t="s">
        <v>796</v>
      </c>
      <c r="HJ196" t="s">
        <v>796</v>
      </c>
      <c r="HK196" t="s">
        <v>796</v>
      </c>
      <c r="HL196" t="s">
        <v>796</v>
      </c>
      <c r="HM196" t="s">
        <v>796</v>
      </c>
      <c r="HN196" t="s">
        <v>796</v>
      </c>
      <c r="HO196" t="s">
        <v>796</v>
      </c>
      <c r="HP196" t="s">
        <v>796</v>
      </c>
      <c r="HQ196" t="s">
        <v>796</v>
      </c>
      <c r="HR196" t="s">
        <v>796</v>
      </c>
      <c r="HS196" t="s">
        <v>796</v>
      </c>
      <c r="HT196" t="s">
        <v>796</v>
      </c>
      <c r="HU196" t="s">
        <v>796</v>
      </c>
      <c r="HV196" t="s">
        <v>796</v>
      </c>
      <c r="HW196" t="s">
        <v>796</v>
      </c>
      <c r="HX196" t="s">
        <v>796</v>
      </c>
      <c r="HY196" t="s">
        <v>796</v>
      </c>
      <c r="HZ196" t="s">
        <v>796</v>
      </c>
      <c r="IA196" t="s">
        <v>796</v>
      </c>
      <c r="IB196" t="s">
        <v>796</v>
      </c>
      <c r="IC196" t="s">
        <v>796</v>
      </c>
      <c r="ID196" t="s">
        <v>796</v>
      </c>
      <c r="IE196" t="s">
        <v>796</v>
      </c>
      <c r="IF196" t="s">
        <v>796</v>
      </c>
      <c r="IG196" t="s">
        <v>796</v>
      </c>
      <c r="IH196" t="s">
        <v>796</v>
      </c>
      <c r="II196" t="s">
        <v>796</v>
      </c>
      <c r="IJ196" t="s">
        <v>796</v>
      </c>
      <c r="IK196" t="s">
        <v>796</v>
      </c>
      <c r="IL196" t="s">
        <v>796</v>
      </c>
      <c r="IM196" t="s">
        <v>796</v>
      </c>
      <c r="IN196" t="s">
        <v>796</v>
      </c>
      <c r="IO196" t="s">
        <v>796</v>
      </c>
      <c r="IP196" t="s">
        <v>796</v>
      </c>
      <c r="IQ196" t="s">
        <v>796</v>
      </c>
      <c r="IR196" t="s">
        <v>796</v>
      </c>
      <c r="IS196" t="s">
        <v>796</v>
      </c>
      <c r="IT196" t="s">
        <v>796</v>
      </c>
      <c r="IU196" t="s">
        <v>796</v>
      </c>
      <c r="IV196" t="s">
        <v>796</v>
      </c>
      <c r="IW196" t="s">
        <v>796</v>
      </c>
      <c r="IX196" t="s">
        <v>796</v>
      </c>
      <c r="IY196" t="s">
        <v>796</v>
      </c>
      <c r="IZ196" t="s">
        <v>796</v>
      </c>
      <c r="JA196" t="s">
        <v>796</v>
      </c>
      <c r="JB196" t="s">
        <v>796</v>
      </c>
      <c r="JC196" t="s">
        <v>796</v>
      </c>
      <c r="JD196" t="s">
        <v>796</v>
      </c>
      <c r="JE196" t="s">
        <v>796</v>
      </c>
      <c r="JF196" t="s">
        <v>796</v>
      </c>
      <c r="JG196" t="s">
        <v>796</v>
      </c>
      <c r="JH196" t="s">
        <v>796</v>
      </c>
      <c r="JI196" t="s">
        <v>796</v>
      </c>
      <c r="JJ196" t="s">
        <v>796</v>
      </c>
      <c r="JK196" t="s">
        <v>796</v>
      </c>
      <c r="JL196" t="s">
        <v>796</v>
      </c>
      <c r="JM196" t="s">
        <v>796</v>
      </c>
      <c r="JN196" t="s">
        <v>796</v>
      </c>
      <c r="JO196" t="s">
        <v>796</v>
      </c>
      <c r="JP196" t="s">
        <v>796</v>
      </c>
      <c r="JQ196" t="s">
        <v>796</v>
      </c>
      <c r="JR196" t="s">
        <v>796</v>
      </c>
      <c r="JS196" t="s">
        <v>796</v>
      </c>
      <c r="JT196" t="s">
        <v>796</v>
      </c>
      <c r="JU196" t="s">
        <v>796</v>
      </c>
      <c r="JV196" t="s">
        <v>796</v>
      </c>
      <c r="JW196" t="s">
        <v>796</v>
      </c>
      <c r="JX196" t="s">
        <v>796</v>
      </c>
      <c r="JY196" t="s">
        <v>796</v>
      </c>
      <c r="JZ196" t="s">
        <v>796</v>
      </c>
      <c r="KA196" t="s">
        <v>796</v>
      </c>
      <c r="KB196" t="s">
        <v>796</v>
      </c>
      <c r="KC196" t="s">
        <v>796</v>
      </c>
      <c r="KD196" t="s">
        <v>796</v>
      </c>
      <c r="KE196" t="s">
        <v>796</v>
      </c>
      <c r="KF196" t="s">
        <v>796</v>
      </c>
    </row>
    <row r="197" spans="1:292" x14ac:dyDescent="0.2">
      <c r="A197" t="s">
        <v>507</v>
      </c>
      <c r="B197" t="s">
        <v>55</v>
      </c>
      <c r="C197" t="s">
        <v>4</v>
      </c>
      <c r="D197" t="s">
        <v>19</v>
      </c>
      <c r="E197" s="30">
        <v>27</v>
      </c>
      <c r="F197" t="s">
        <v>110</v>
      </c>
      <c r="G197" t="s">
        <v>21</v>
      </c>
      <c r="H197" t="s">
        <v>22</v>
      </c>
      <c r="I197" t="s">
        <v>23</v>
      </c>
      <c r="J197" t="s">
        <v>5</v>
      </c>
      <c r="K197" t="s">
        <v>4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  <c r="Q197" t="s">
        <v>4</v>
      </c>
      <c r="R197" t="s">
        <v>5</v>
      </c>
      <c r="S197" t="s">
        <v>4</v>
      </c>
      <c r="T197" t="s">
        <v>3</v>
      </c>
      <c r="U197" t="s">
        <v>4</v>
      </c>
      <c r="V197" t="s">
        <v>5</v>
      </c>
      <c r="W197" t="s">
        <v>26</v>
      </c>
      <c r="X197" t="s">
        <v>54</v>
      </c>
      <c r="Y197" t="s">
        <v>5</v>
      </c>
      <c r="Z197" t="s">
        <v>6</v>
      </c>
      <c r="AA197" t="s">
        <v>4</v>
      </c>
      <c r="AB197" t="s">
        <v>4</v>
      </c>
      <c r="AC197" t="s">
        <v>4</v>
      </c>
      <c r="AD197" t="s">
        <v>4</v>
      </c>
      <c r="AE197" t="s">
        <v>4</v>
      </c>
      <c r="AF197" t="s">
        <v>4</v>
      </c>
      <c r="AG197" t="s">
        <v>4</v>
      </c>
      <c r="AH197" t="s">
        <v>5</v>
      </c>
      <c r="AI197" t="s">
        <v>4</v>
      </c>
      <c r="AJ197" t="s">
        <v>4</v>
      </c>
      <c r="AK197" t="s">
        <v>4</v>
      </c>
      <c r="AL197" t="s">
        <v>5</v>
      </c>
      <c r="AM197" t="s">
        <v>4</v>
      </c>
      <c r="AN197" t="s">
        <v>4</v>
      </c>
      <c r="AO197" t="s">
        <v>4</v>
      </c>
      <c r="AP197" t="s">
        <v>4</v>
      </c>
      <c r="AQ197" t="s">
        <v>4</v>
      </c>
      <c r="AR197" t="s">
        <v>4</v>
      </c>
      <c r="AS197" t="s">
        <v>2</v>
      </c>
      <c r="AT197" t="s">
        <v>2</v>
      </c>
      <c r="AU197" t="s">
        <v>2</v>
      </c>
      <c r="AV197" t="s">
        <v>2</v>
      </c>
      <c r="AW197" t="s">
        <v>2</v>
      </c>
      <c r="AX197" t="s">
        <v>2</v>
      </c>
      <c r="AY197" t="s">
        <v>2</v>
      </c>
      <c r="AZ197" t="s">
        <v>2</v>
      </c>
      <c r="BA197" t="s">
        <v>2</v>
      </c>
      <c r="BB197" t="s">
        <v>2</v>
      </c>
      <c r="BC197" t="s">
        <v>2</v>
      </c>
      <c r="BD197" t="s">
        <v>2</v>
      </c>
      <c r="BE197" t="s">
        <v>2</v>
      </c>
      <c r="BF197" t="s">
        <v>2</v>
      </c>
      <c r="BG197" t="s">
        <v>2</v>
      </c>
      <c r="BH197" t="s">
        <v>2</v>
      </c>
      <c r="BI197" t="s">
        <v>2</v>
      </c>
      <c r="BJ197" t="s">
        <v>2</v>
      </c>
      <c r="BK197" t="s">
        <v>2</v>
      </c>
      <c r="BL197" t="s">
        <v>2</v>
      </c>
      <c r="BM197" t="s">
        <v>2</v>
      </c>
      <c r="BN197" t="s">
        <v>2</v>
      </c>
      <c r="BO197" t="s">
        <v>2</v>
      </c>
      <c r="BP197" t="s">
        <v>181</v>
      </c>
      <c r="BQ197" t="s">
        <v>2</v>
      </c>
      <c r="BR197" t="s">
        <v>2</v>
      </c>
      <c r="BS197" t="s">
        <v>2</v>
      </c>
      <c r="BT197" t="s">
        <v>2</v>
      </c>
      <c r="BU197" t="s">
        <v>2</v>
      </c>
      <c r="BV197" t="s">
        <v>2</v>
      </c>
      <c r="BW197" t="s">
        <v>2</v>
      </c>
      <c r="BX197" t="s">
        <v>2</v>
      </c>
      <c r="BY197" t="s">
        <v>2</v>
      </c>
      <c r="BZ197" t="s">
        <v>2</v>
      </c>
      <c r="CA197" t="s">
        <v>2</v>
      </c>
      <c r="CB197" t="s">
        <v>2</v>
      </c>
      <c r="CC197" t="s">
        <v>2</v>
      </c>
      <c r="CD197" t="s">
        <v>2</v>
      </c>
      <c r="CE197" t="s">
        <v>2</v>
      </c>
      <c r="CF197" t="s">
        <v>2</v>
      </c>
      <c r="CG197" t="s">
        <v>2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796</v>
      </c>
      <c r="CV197" t="s">
        <v>796</v>
      </c>
      <c r="CW197" t="s">
        <v>796</v>
      </c>
      <c r="CX197" t="s">
        <v>796</v>
      </c>
      <c r="CY197" t="s">
        <v>796</v>
      </c>
      <c r="CZ197" t="s">
        <v>796</v>
      </c>
      <c r="DA197" t="s">
        <v>796</v>
      </c>
      <c r="DB197" t="s">
        <v>796</v>
      </c>
      <c r="DC197" t="s">
        <v>796</v>
      </c>
      <c r="DD197" t="s">
        <v>796</v>
      </c>
      <c r="DE197" t="s">
        <v>796</v>
      </c>
      <c r="DF197" t="s">
        <v>796</v>
      </c>
      <c r="DG197" t="s">
        <v>796</v>
      </c>
      <c r="DH197" t="s">
        <v>796</v>
      </c>
      <c r="DI197" t="s">
        <v>796</v>
      </c>
      <c r="DJ197" t="s">
        <v>796</v>
      </c>
      <c r="DK197" t="s">
        <v>796</v>
      </c>
      <c r="DL197" t="s">
        <v>796</v>
      </c>
      <c r="DM197" t="s">
        <v>796</v>
      </c>
      <c r="DN197" t="s">
        <v>796</v>
      </c>
      <c r="DO197" t="s">
        <v>796</v>
      </c>
      <c r="DP197" t="s">
        <v>796</v>
      </c>
      <c r="DQ197" t="s">
        <v>796</v>
      </c>
      <c r="DR197" t="s">
        <v>796</v>
      </c>
      <c r="DS197" t="s">
        <v>796</v>
      </c>
      <c r="DT197" t="s">
        <v>796</v>
      </c>
      <c r="DU197" t="s">
        <v>796</v>
      </c>
      <c r="DV197" t="s">
        <v>796</v>
      </c>
      <c r="DW197" t="s">
        <v>796</v>
      </c>
      <c r="DX197" t="s">
        <v>796</v>
      </c>
      <c r="DY197" t="s">
        <v>796</v>
      </c>
      <c r="DZ197" t="s">
        <v>796</v>
      </c>
      <c r="EA197" t="s">
        <v>796</v>
      </c>
      <c r="EB197" t="s">
        <v>796</v>
      </c>
      <c r="EC197" t="s">
        <v>796</v>
      </c>
      <c r="ED197" t="s">
        <v>796</v>
      </c>
      <c r="EE197" t="s">
        <v>796</v>
      </c>
      <c r="EF197" t="s">
        <v>796</v>
      </c>
      <c r="EG197" t="s">
        <v>796</v>
      </c>
      <c r="EH197" t="s">
        <v>796</v>
      </c>
      <c r="EI197" t="s">
        <v>796</v>
      </c>
      <c r="EJ197" t="s">
        <v>796</v>
      </c>
      <c r="EK197" t="s">
        <v>796</v>
      </c>
      <c r="EL197" t="s">
        <v>796</v>
      </c>
      <c r="EM197" t="s">
        <v>796</v>
      </c>
      <c r="EN197" t="s">
        <v>796</v>
      </c>
      <c r="EO197" t="s">
        <v>796</v>
      </c>
      <c r="EP197" t="s">
        <v>796</v>
      </c>
      <c r="EQ197" t="s">
        <v>796</v>
      </c>
      <c r="ER197" t="s">
        <v>796</v>
      </c>
      <c r="ES197" t="s">
        <v>796</v>
      </c>
      <c r="ET197" t="s">
        <v>796</v>
      </c>
      <c r="EU197" t="s">
        <v>796</v>
      </c>
      <c r="EV197" t="s">
        <v>796</v>
      </c>
      <c r="EW197" t="s">
        <v>796</v>
      </c>
      <c r="EX197" t="s">
        <v>796</v>
      </c>
      <c r="EY197" t="s">
        <v>796</v>
      </c>
      <c r="EZ197" t="s">
        <v>796</v>
      </c>
      <c r="FA197" t="s">
        <v>796</v>
      </c>
      <c r="FB197" t="s">
        <v>796</v>
      </c>
      <c r="FC197" t="s">
        <v>796</v>
      </c>
      <c r="FD197" t="s">
        <v>796</v>
      </c>
      <c r="FE197" t="s">
        <v>796</v>
      </c>
      <c r="FF197" t="s">
        <v>796</v>
      </c>
      <c r="FG197" t="s">
        <v>796</v>
      </c>
      <c r="FH197" t="s">
        <v>796</v>
      </c>
      <c r="FI197" t="s">
        <v>796</v>
      </c>
      <c r="FJ197" t="s">
        <v>796</v>
      </c>
      <c r="FK197" t="s">
        <v>796</v>
      </c>
      <c r="FL197" t="s">
        <v>796</v>
      </c>
      <c r="FM197" t="s">
        <v>796</v>
      </c>
      <c r="FN197" t="s">
        <v>796</v>
      </c>
      <c r="FO197" t="s">
        <v>796</v>
      </c>
      <c r="FP197" t="s">
        <v>796</v>
      </c>
      <c r="FQ197" t="s">
        <v>796</v>
      </c>
      <c r="FR197" t="s">
        <v>796</v>
      </c>
      <c r="FS197" t="s">
        <v>796</v>
      </c>
      <c r="FT197" t="s">
        <v>796</v>
      </c>
      <c r="FU197" t="s">
        <v>796</v>
      </c>
      <c r="FV197" t="s">
        <v>796</v>
      </c>
      <c r="FW197" t="s">
        <v>796</v>
      </c>
      <c r="FX197" t="s">
        <v>796</v>
      </c>
      <c r="FY197" t="s">
        <v>796</v>
      </c>
      <c r="FZ197" t="s">
        <v>796</v>
      </c>
      <c r="GA197" t="s">
        <v>796</v>
      </c>
      <c r="GB197" t="s">
        <v>796</v>
      </c>
      <c r="GC197" t="s">
        <v>796</v>
      </c>
      <c r="GD197" t="s">
        <v>796</v>
      </c>
      <c r="GE197" t="s">
        <v>796</v>
      </c>
      <c r="GF197" t="s">
        <v>796</v>
      </c>
      <c r="GG197" t="s">
        <v>796</v>
      </c>
      <c r="GH197" t="s">
        <v>796</v>
      </c>
      <c r="GI197" t="s">
        <v>796</v>
      </c>
      <c r="GJ197" t="s">
        <v>796</v>
      </c>
      <c r="GK197" t="s">
        <v>796</v>
      </c>
      <c r="GL197" t="s">
        <v>796</v>
      </c>
      <c r="GM197" t="s">
        <v>796</v>
      </c>
      <c r="GN197" t="s">
        <v>796</v>
      </c>
      <c r="GO197" t="s">
        <v>796</v>
      </c>
      <c r="GP197" t="s">
        <v>796</v>
      </c>
      <c r="GQ197" t="s">
        <v>796</v>
      </c>
      <c r="GR197" t="s">
        <v>796</v>
      </c>
      <c r="GS197" t="s">
        <v>796</v>
      </c>
      <c r="GT197" t="s">
        <v>796</v>
      </c>
      <c r="GU197" t="s">
        <v>796</v>
      </c>
      <c r="GV197" t="s">
        <v>796</v>
      </c>
      <c r="GW197" t="s">
        <v>796</v>
      </c>
      <c r="GX197" t="s">
        <v>796</v>
      </c>
      <c r="GY197" t="s">
        <v>796</v>
      </c>
      <c r="GZ197" t="s">
        <v>796</v>
      </c>
      <c r="HA197" t="s">
        <v>796</v>
      </c>
      <c r="HB197" t="s">
        <v>796</v>
      </c>
      <c r="HC197" t="s">
        <v>796</v>
      </c>
      <c r="HD197" t="s">
        <v>796</v>
      </c>
      <c r="HE197" t="s">
        <v>796</v>
      </c>
      <c r="HF197" t="s">
        <v>796</v>
      </c>
      <c r="HG197" t="s">
        <v>796</v>
      </c>
      <c r="HH197" t="s">
        <v>796</v>
      </c>
      <c r="HI197" t="s">
        <v>796</v>
      </c>
      <c r="HJ197" t="s">
        <v>796</v>
      </c>
      <c r="HK197" t="s">
        <v>796</v>
      </c>
      <c r="HL197" t="s">
        <v>796</v>
      </c>
      <c r="HM197" t="s">
        <v>796</v>
      </c>
      <c r="HN197" t="s">
        <v>796</v>
      </c>
      <c r="HO197" t="s">
        <v>796</v>
      </c>
      <c r="HP197" t="s">
        <v>796</v>
      </c>
      <c r="HQ197" t="s">
        <v>796</v>
      </c>
      <c r="HR197" t="s">
        <v>796</v>
      </c>
      <c r="HS197" t="s">
        <v>796</v>
      </c>
      <c r="HT197" t="s">
        <v>796</v>
      </c>
      <c r="HU197" t="s">
        <v>796</v>
      </c>
      <c r="HV197" t="s">
        <v>796</v>
      </c>
      <c r="HW197" t="s">
        <v>796</v>
      </c>
      <c r="HX197" t="s">
        <v>796</v>
      </c>
      <c r="HY197" t="s">
        <v>796</v>
      </c>
      <c r="HZ197" t="s">
        <v>796</v>
      </c>
      <c r="IA197" t="s">
        <v>796</v>
      </c>
      <c r="IB197" t="s">
        <v>796</v>
      </c>
      <c r="IC197" t="s">
        <v>796</v>
      </c>
      <c r="ID197" t="s">
        <v>796</v>
      </c>
      <c r="IE197" t="s">
        <v>796</v>
      </c>
      <c r="IF197" t="s">
        <v>796</v>
      </c>
      <c r="IG197" t="s">
        <v>796</v>
      </c>
      <c r="IH197" t="s">
        <v>796</v>
      </c>
      <c r="II197" t="s">
        <v>796</v>
      </c>
      <c r="IJ197" t="s">
        <v>796</v>
      </c>
      <c r="IK197" t="s">
        <v>796</v>
      </c>
      <c r="IL197" t="s">
        <v>796</v>
      </c>
      <c r="IM197" t="s">
        <v>796</v>
      </c>
      <c r="IN197" t="s">
        <v>796</v>
      </c>
      <c r="IO197" t="s">
        <v>796</v>
      </c>
      <c r="IP197" t="s">
        <v>796</v>
      </c>
      <c r="IQ197" t="s">
        <v>796</v>
      </c>
      <c r="IR197" t="s">
        <v>796</v>
      </c>
      <c r="IS197" t="s">
        <v>796</v>
      </c>
      <c r="IT197" t="s">
        <v>796</v>
      </c>
      <c r="IU197" t="s">
        <v>796</v>
      </c>
      <c r="IV197" t="s">
        <v>796</v>
      </c>
      <c r="IW197" t="s">
        <v>796</v>
      </c>
      <c r="IX197" t="s">
        <v>796</v>
      </c>
      <c r="IY197" t="s">
        <v>796</v>
      </c>
      <c r="IZ197" t="s">
        <v>796</v>
      </c>
      <c r="JA197" t="s">
        <v>796</v>
      </c>
      <c r="JB197" t="s">
        <v>796</v>
      </c>
      <c r="JC197" t="s">
        <v>796</v>
      </c>
      <c r="JD197" t="s">
        <v>796</v>
      </c>
      <c r="JE197" t="s">
        <v>796</v>
      </c>
      <c r="JF197" t="s">
        <v>796</v>
      </c>
      <c r="JG197" t="s">
        <v>796</v>
      </c>
      <c r="JH197" t="s">
        <v>796</v>
      </c>
      <c r="JI197" t="s">
        <v>796</v>
      </c>
      <c r="JJ197" t="s">
        <v>796</v>
      </c>
      <c r="JK197" t="s">
        <v>796</v>
      </c>
      <c r="JL197" t="s">
        <v>796</v>
      </c>
      <c r="JM197" t="s">
        <v>796</v>
      </c>
      <c r="JN197" t="s">
        <v>796</v>
      </c>
      <c r="JO197" t="s">
        <v>796</v>
      </c>
      <c r="JP197" t="s">
        <v>796</v>
      </c>
      <c r="JQ197" t="s">
        <v>796</v>
      </c>
      <c r="JR197" t="s">
        <v>796</v>
      </c>
      <c r="JS197" t="s">
        <v>796</v>
      </c>
      <c r="JT197" t="s">
        <v>796</v>
      </c>
      <c r="JU197" t="s">
        <v>796</v>
      </c>
      <c r="JV197" t="s">
        <v>796</v>
      </c>
      <c r="JW197" t="s">
        <v>796</v>
      </c>
      <c r="JX197" t="s">
        <v>796</v>
      </c>
      <c r="JY197" t="s">
        <v>796</v>
      </c>
      <c r="JZ197" t="s">
        <v>796</v>
      </c>
      <c r="KA197" t="s">
        <v>796</v>
      </c>
      <c r="KB197" t="s">
        <v>796</v>
      </c>
      <c r="KC197" t="s">
        <v>796</v>
      </c>
      <c r="KD197" t="s">
        <v>796</v>
      </c>
      <c r="KE197" t="s">
        <v>796</v>
      </c>
      <c r="KF197" t="s">
        <v>796</v>
      </c>
    </row>
    <row r="198" spans="1:292" x14ac:dyDescent="0.2">
      <c r="A198" t="s">
        <v>513</v>
      </c>
      <c r="B198" t="s">
        <v>55</v>
      </c>
      <c r="C198" t="s">
        <v>4</v>
      </c>
      <c r="D198" t="s">
        <v>19</v>
      </c>
      <c r="E198" s="30">
        <v>26</v>
      </c>
      <c r="F198" t="s">
        <v>20</v>
      </c>
      <c r="G198" t="s">
        <v>10</v>
      </c>
      <c r="H198" t="s">
        <v>40</v>
      </c>
      <c r="I198" t="s">
        <v>215</v>
      </c>
      <c r="J198" t="s">
        <v>4</v>
      </c>
      <c r="K198" t="s">
        <v>4</v>
      </c>
      <c r="L198" t="s">
        <v>4</v>
      </c>
      <c r="M198" t="s">
        <v>4</v>
      </c>
      <c r="N198" t="s">
        <v>4</v>
      </c>
      <c r="O198" t="s">
        <v>5</v>
      </c>
      <c r="P198" t="s">
        <v>4</v>
      </c>
      <c r="Q198" t="s">
        <v>4</v>
      </c>
      <c r="R198" t="s">
        <v>4</v>
      </c>
      <c r="S198" t="s">
        <v>4</v>
      </c>
      <c r="T198" t="s">
        <v>3</v>
      </c>
      <c r="U198" t="s">
        <v>4</v>
      </c>
      <c r="V198" t="s">
        <v>5</v>
      </c>
      <c r="W198" t="s">
        <v>26</v>
      </c>
      <c r="X198" t="s">
        <v>27</v>
      </c>
      <c r="Y198" t="s">
        <v>5</v>
      </c>
      <c r="Z198" t="s">
        <v>6</v>
      </c>
      <c r="AA198" t="s">
        <v>4</v>
      </c>
      <c r="AB198" t="s">
        <v>4</v>
      </c>
      <c r="AC198" t="s">
        <v>4</v>
      </c>
      <c r="AD198" t="s">
        <v>4</v>
      </c>
      <c r="AE198" t="s">
        <v>4</v>
      </c>
      <c r="AF198" t="s">
        <v>4</v>
      </c>
      <c r="AG198" t="s">
        <v>4</v>
      </c>
      <c r="AH198" t="s">
        <v>4</v>
      </c>
      <c r="AI198" t="s">
        <v>4</v>
      </c>
      <c r="AJ198" t="s">
        <v>4</v>
      </c>
      <c r="AK198" t="s">
        <v>4</v>
      </c>
      <c r="AL198" t="s">
        <v>4</v>
      </c>
      <c r="AM198" t="s">
        <v>4</v>
      </c>
      <c r="AN198" t="s">
        <v>4</v>
      </c>
      <c r="AO198" t="s">
        <v>4</v>
      </c>
      <c r="AP198" t="s">
        <v>5</v>
      </c>
      <c r="AQ198" t="s">
        <v>4</v>
      </c>
      <c r="AR198" t="s">
        <v>4</v>
      </c>
      <c r="AS198" t="s">
        <v>2</v>
      </c>
      <c r="AT198" t="s">
        <v>2</v>
      </c>
      <c r="AU198" t="s">
        <v>2</v>
      </c>
      <c r="AV198" t="s">
        <v>2</v>
      </c>
      <c r="AW198" t="s">
        <v>2</v>
      </c>
      <c r="AX198" t="s">
        <v>2</v>
      </c>
      <c r="AY198" t="s">
        <v>2</v>
      </c>
      <c r="AZ198" t="s">
        <v>2</v>
      </c>
      <c r="BA198" t="s">
        <v>2</v>
      </c>
      <c r="BB198" t="s">
        <v>2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2</v>
      </c>
      <c r="BI198" t="s">
        <v>2</v>
      </c>
      <c r="BJ198" t="s">
        <v>2</v>
      </c>
      <c r="BK198" t="s">
        <v>2</v>
      </c>
      <c r="BL198" t="s">
        <v>2</v>
      </c>
      <c r="BM198" t="s">
        <v>2</v>
      </c>
      <c r="BN198" t="s">
        <v>2</v>
      </c>
      <c r="BO198" t="s">
        <v>2</v>
      </c>
      <c r="BP198" t="s">
        <v>2</v>
      </c>
      <c r="BQ198" t="s">
        <v>2</v>
      </c>
      <c r="BR198" t="s">
        <v>2</v>
      </c>
      <c r="BS198" t="s">
        <v>2</v>
      </c>
      <c r="BT198" t="s">
        <v>2</v>
      </c>
      <c r="BU198" t="s">
        <v>2</v>
      </c>
      <c r="BV198" t="s">
        <v>2</v>
      </c>
      <c r="BW198" t="s">
        <v>2</v>
      </c>
      <c r="BX198" t="s">
        <v>2</v>
      </c>
      <c r="BY198" t="s">
        <v>2</v>
      </c>
      <c r="BZ198" t="s">
        <v>2</v>
      </c>
      <c r="CA198" t="s">
        <v>2</v>
      </c>
      <c r="CB198" t="s">
        <v>2</v>
      </c>
      <c r="CC198" t="s">
        <v>2</v>
      </c>
      <c r="CD198" t="s">
        <v>2</v>
      </c>
      <c r="CE198" t="s">
        <v>2</v>
      </c>
      <c r="CF198" t="s">
        <v>2</v>
      </c>
      <c r="CG198" t="s">
        <v>2</v>
      </c>
      <c r="CH198" t="s">
        <v>2</v>
      </c>
      <c r="CI198" t="s">
        <v>2</v>
      </c>
      <c r="CJ198" t="s">
        <v>2</v>
      </c>
      <c r="CK198" t="s">
        <v>2</v>
      </c>
      <c r="CL198" t="s">
        <v>2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796</v>
      </c>
      <c r="CV198" t="s">
        <v>796</v>
      </c>
      <c r="CW198" t="s">
        <v>796</v>
      </c>
      <c r="CX198" t="s">
        <v>796</v>
      </c>
      <c r="CY198" t="s">
        <v>796</v>
      </c>
      <c r="CZ198" t="s">
        <v>796</v>
      </c>
      <c r="DA198" t="s">
        <v>796</v>
      </c>
      <c r="DB198" t="s">
        <v>796</v>
      </c>
      <c r="DC198" t="s">
        <v>796</v>
      </c>
      <c r="DD198" t="s">
        <v>796</v>
      </c>
      <c r="DE198" t="s">
        <v>796</v>
      </c>
      <c r="DF198" t="s">
        <v>796</v>
      </c>
      <c r="DG198" t="s">
        <v>796</v>
      </c>
      <c r="DH198" t="s">
        <v>796</v>
      </c>
      <c r="DI198" t="s">
        <v>796</v>
      </c>
      <c r="DJ198" t="s">
        <v>796</v>
      </c>
      <c r="DK198" t="s">
        <v>796</v>
      </c>
      <c r="DL198" t="s">
        <v>796</v>
      </c>
      <c r="DM198" t="s">
        <v>796</v>
      </c>
      <c r="DN198" t="s">
        <v>796</v>
      </c>
      <c r="DO198" t="s">
        <v>796</v>
      </c>
      <c r="DP198" t="s">
        <v>796</v>
      </c>
      <c r="DQ198" t="s">
        <v>796</v>
      </c>
      <c r="DR198" t="s">
        <v>796</v>
      </c>
      <c r="DS198" t="s">
        <v>796</v>
      </c>
      <c r="DT198" t="s">
        <v>796</v>
      </c>
      <c r="DU198" t="s">
        <v>796</v>
      </c>
      <c r="DV198" t="s">
        <v>796</v>
      </c>
      <c r="DW198" t="s">
        <v>796</v>
      </c>
      <c r="DX198" t="s">
        <v>796</v>
      </c>
      <c r="DY198" t="s">
        <v>796</v>
      </c>
      <c r="DZ198" t="s">
        <v>796</v>
      </c>
      <c r="EA198" t="s">
        <v>796</v>
      </c>
      <c r="EB198" t="s">
        <v>796</v>
      </c>
      <c r="EC198" t="s">
        <v>796</v>
      </c>
      <c r="ED198" t="s">
        <v>796</v>
      </c>
      <c r="EE198" t="s">
        <v>796</v>
      </c>
      <c r="EF198" t="s">
        <v>796</v>
      </c>
      <c r="EG198" t="s">
        <v>796</v>
      </c>
      <c r="EH198" t="s">
        <v>796</v>
      </c>
      <c r="EI198" t="s">
        <v>796</v>
      </c>
      <c r="EJ198" t="s">
        <v>796</v>
      </c>
      <c r="EK198" t="s">
        <v>796</v>
      </c>
      <c r="EL198" t="s">
        <v>796</v>
      </c>
      <c r="EM198" t="s">
        <v>796</v>
      </c>
      <c r="EN198" t="s">
        <v>796</v>
      </c>
      <c r="EO198" t="s">
        <v>796</v>
      </c>
      <c r="EP198" t="s">
        <v>796</v>
      </c>
      <c r="EQ198" t="s">
        <v>796</v>
      </c>
      <c r="ER198" t="s">
        <v>796</v>
      </c>
      <c r="ES198" t="s">
        <v>796</v>
      </c>
      <c r="ET198" t="s">
        <v>796</v>
      </c>
      <c r="EU198" t="s">
        <v>796</v>
      </c>
      <c r="EV198" t="s">
        <v>796</v>
      </c>
      <c r="EW198" t="s">
        <v>796</v>
      </c>
      <c r="EX198" t="s">
        <v>796</v>
      </c>
      <c r="EY198" t="s">
        <v>796</v>
      </c>
      <c r="EZ198" t="s">
        <v>796</v>
      </c>
      <c r="FA198" t="s">
        <v>796</v>
      </c>
      <c r="FB198" t="s">
        <v>796</v>
      </c>
      <c r="FC198" t="s">
        <v>796</v>
      </c>
      <c r="FD198" t="s">
        <v>796</v>
      </c>
      <c r="FE198" t="s">
        <v>796</v>
      </c>
      <c r="FF198" t="s">
        <v>796</v>
      </c>
      <c r="FG198" t="s">
        <v>796</v>
      </c>
      <c r="FH198" t="s">
        <v>796</v>
      </c>
      <c r="FI198" t="s">
        <v>796</v>
      </c>
      <c r="FJ198" t="s">
        <v>796</v>
      </c>
      <c r="FK198" t="s">
        <v>796</v>
      </c>
      <c r="FL198" t="s">
        <v>796</v>
      </c>
      <c r="FM198" t="s">
        <v>796</v>
      </c>
      <c r="FN198" t="s">
        <v>796</v>
      </c>
      <c r="FO198" t="s">
        <v>796</v>
      </c>
      <c r="FP198" t="s">
        <v>796</v>
      </c>
      <c r="FQ198" t="s">
        <v>796</v>
      </c>
      <c r="FR198" t="s">
        <v>796</v>
      </c>
      <c r="FS198" t="s">
        <v>796</v>
      </c>
      <c r="FT198" t="s">
        <v>796</v>
      </c>
      <c r="FU198" t="s">
        <v>796</v>
      </c>
      <c r="FV198" t="s">
        <v>796</v>
      </c>
      <c r="FW198" t="s">
        <v>796</v>
      </c>
      <c r="FX198" t="s">
        <v>796</v>
      </c>
      <c r="FY198" t="s">
        <v>796</v>
      </c>
      <c r="FZ198" t="s">
        <v>796</v>
      </c>
      <c r="GA198" t="s">
        <v>796</v>
      </c>
      <c r="GB198" t="s">
        <v>796</v>
      </c>
      <c r="GC198" t="s">
        <v>796</v>
      </c>
      <c r="GD198" t="s">
        <v>796</v>
      </c>
      <c r="GE198" t="s">
        <v>796</v>
      </c>
      <c r="GF198" t="s">
        <v>796</v>
      </c>
      <c r="GG198" t="s">
        <v>796</v>
      </c>
      <c r="GH198" t="s">
        <v>796</v>
      </c>
      <c r="GI198" t="s">
        <v>796</v>
      </c>
      <c r="GJ198" t="s">
        <v>796</v>
      </c>
      <c r="GK198" t="s">
        <v>796</v>
      </c>
      <c r="GL198" t="s">
        <v>796</v>
      </c>
      <c r="GM198" t="s">
        <v>796</v>
      </c>
      <c r="GN198" t="s">
        <v>796</v>
      </c>
      <c r="GO198" t="s">
        <v>796</v>
      </c>
      <c r="GP198" t="s">
        <v>796</v>
      </c>
      <c r="GQ198" t="s">
        <v>796</v>
      </c>
      <c r="GR198" t="s">
        <v>796</v>
      </c>
      <c r="GS198" t="s">
        <v>796</v>
      </c>
      <c r="GT198" t="s">
        <v>796</v>
      </c>
      <c r="GU198" t="s">
        <v>796</v>
      </c>
      <c r="GV198" t="s">
        <v>796</v>
      </c>
      <c r="GW198" t="s">
        <v>796</v>
      </c>
      <c r="GX198" t="s">
        <v>796</v>
      </c>
      <c r="GY198" t="s">
        <v>796</v>
      </c>
      <c r="GZ198" t="s">
        <v>796</v>
      </c>
      <c r="HA198" t="s">
        <v>796</v>
      </c>
      <c r="HB198" t="s">
        <v>796</v>
      </c>
      <c r="HC198" t="s">
        <v>796</v>
      </c>
      <c r="HD198" t="s">
        <v>796</v>
      </c>
      <c r="HE198" t="s">
        <v>796</v>
      </c>
      <c r="HF198" t="s">
        <v>796</v>
      </c>
      <c r="HG198" t="s">
        <v>796</v>
      </c>
      <c r="HH198" t="s">
        <v>796</v>
      </c>
      <c r="HI198" t="s">
        <v>796</v>
      </c>
      <c r="HJ198" t="s">
        <v>796</v>
      </c>
      <c r="HK198" t="s">
        <v>796</v>
      </c>
      <c r="HL198" t="s">
        <v>796</v>
      </c>
      <c r="HM198" t="s">
        <v>796</v>
      </c>
      <c r="HN198" t="s">
        <v>796</v>
      </c>
      <c r="HO198" t="s">
        <v>796</v>
      </c>
      <c r="HP198" t="s">
        <v>796</v>
      </c>
      <c r="HQ198" t="s">
        <v>796</v>
      </c>
      <c r="HR198" t="s">
        <v>796</v>
      </c>
      <c r="HS198" t="s">
        <v>796</v>
      </c>
      <c r="HT198" t="s">
        <v>796</v>
      </c>
      <c r="HU198" t="s">
        <v>796</v>
      </c>
      <c r="HV198" t="s">
        <v>796</v>
      </c>
      <c r="HW198" t="s">
        <v>796</v>
      </c>
      <c r="HX198" t="s">
        <v>796</v>
      </c>
      <c r="HY198" t="s">
        <v>796</v>
      </c>
      <c r="HZ198" t="s">
        <v>796</v>
      </c>
      <c r="IA198" t="s">
        <v>796</v>
      </c>
      <c r="IB198" t="s">
        <v>796</v>
      </c>
      <c r="IC198" t="s">
        <v>796</v>
      </c>
      <c r="ID198" t="s">
        <v>796</v>
      </c>
      <c r="IE198" t="s">
        <v>796</v>
      </c>
      <c r="IF198" t="s">
        <v>796</v>
      </c>
      <c r="IG198" t="s">
        <v>796</v>
      </c>
      <c r="IH198" t="s">
        <v>796</v>
      </c>
      <c r="II198" t="s">
        <v>796</v>
      </c>
      <c r="IJ198" t="s">
        <v>796</v>
      </c>
      <c r="IK198" t="s">
        <v>796</v>
      </c>
      <c r="IL198" t="s">
        <v>796</v>
      </c>
      <c r="IM198" t="s">
        <v>796</v>
      </c>
      <c r="IN198" t="s">
        <v>796</v>
      </c>
      <c r="IO198" t="s">
        <v>796</v>
      </c>
      <c r="IP198" t="s">
        <v>796</v>
      </c>
      <c r="IQ198" t="s">
        <v>796</v>
      </c>
      <c r="IR198" t="s">
        <v>796</v>
      </c>
      <c r="IS198" t="s">
        <v>796</v>
      </c>
      <c r="IT198" t="s">
        <v>796</v>
      </c>
      <c r="IU198" t="s">
        <v>796</v>
      </c>
      <c r="IV198" t="s">
        <v>796</v>
      </c>
      <c r="IW198" t="s">
        <v>796</v>
      </c>
      <c r="IX198" t="s">
        <v>796</v>
      </c>
      <c r="IY198" t="s">
        <v>796</v>
      </c>
      <c r="IZ198" t="s">
        <v>796</v>
      </c>
      <c r="JA198" t="s">
        <v>796</v>
      </c>
      <c r="JB198" t="s">
        <v>796</v>
      </c>
      <c r="JC198" t="s">
        <v>796</v>
      </c>
      <c r="JD198" t="s">
        <v>796</v>
      </c>
      <c r="JE198" t="s">
        <v>796</v>
      </c>
      <c r="JF198" t="s">
        <v>796</v>
      </c>
      <c r="JG198" t="s">
        <v>796</v>
      </c>
      <c r="JH198" t="s">
        <v>796</v>
      </c>
      <c r="JI198" t="s">
        <v>796</v>
      </c>
      <c r="JJ198" t="s">
        <v>796</v>
      </c>
      <c r="JK198" t="s">
        <v>796</v>
      </c>
      <c r="JL198" t="s">
        <v>796</v>
      </c>
      <c r="JM198" t="s">
        <v>796</v>
      </c>
      <c r="JN198" t="s">
        <v>796</v>
      </c>
      <c r="JO198" t="s">
        <v>796</v>
      </c>
      <c r="JP198" t="s">
        <v>796</v>
      </c>
      <c r="JQ198" t="s">
        <v>796</v>
      </c>
      <c r="JR198" t="s">
        <v>796</v>
      </c>
      <c r="JS198" t="s">
        <v>796</v>
      </c>
      <c r="JT198" t="s">
        <v>796</v>
      </c>
      <c r="JU198" t="s">
        <v>796</v>
      </c>
      <c r="JV198" t="s">
        <v>796</v>
      </c>
      <c r="JW198" t="s">
        <v>796</v>
      </c>
      <c r="JX198" t="s">
        <v>796</v>
      </c>
      <c r="JY198" t="s">
        <v>796</v>
      </c>
      <c r="JZ198" t="s">
        <v>796</v>
      </c>
      <c r="KA198" t="s">
        <v>796</v>
      </c>
      <c r="KB198" t="s">
        <v>796</v>
      </c>
      <c r="KC198" t="s">
        <v>796</v>
      </c>
      <c r="KD198" t="s">
        <v>796</v>
      </c>
      <c r="KE198" t="s">
        <v>796</v>
      </c>
      <c r="KF198" t="s">
        <v>796</v>
      </c>
    </row>
    <row r="199" spans="1:292" x14ac:dyDescent="0.2">
      <c r="A199" t="s">
        <v>512</v>
      </c>
      <c r="B199" t="s">
        <v>55</v>
      </c>
      <c r="C199" t="s">
        <v>4</v>
      </c>
      <c r="D199" t="s">
        <v>19</v>
      </c>
      <c r="E199" s="30">
        <v>50</v>
      </c>
      <c r="F199" t="s">
        <v>20</v>
      </c>
      <c r="G199" t="s">
        <v>10</v>
      </c>
      <c r="H199" t="s">
        <v>56</v>
      </c>
      <c r="I199" t="s">
        <v>215</v>
      </c>
      <c r="J199" t="s">
        <v>4</v>
      </c>
      <c r="K199" t="s">
        <v>4</v>
      </c>
      <c r="L199" t="s">
        <v>4</v>
      </c>
      <c r="M199" t="s">
        <v>4</v>
      </c>
      <c r="N199" t="s">
        <v>4</v>
      </c>
      <c r="O199" t="s">
        <v>5</v>
      </c>
      <c r="P199" t="s">
        <v>4</v>
      </c>
      <c r="Q199" t="s">
        <v>4</v>
      </c>
      <c r="R199" t="s">
        <v>4</v>
      </c>
      <c r="S199" t="s">
        <v>4</v>
      </c>
      <c r="T199" t="s">
        <v>3</v>
      </c>
      <c r="U199" t="s">
        <v>4</v>
      </c>
      <c r="V199" t="s">
        <v>5</v>
      </c>
      <c r="W199" t="s">
        <v>26</v>
      </c>
      <c r="X199" t="s">
        <v>27</v>
      </c>
      <c r="Y199" t="s">
        <v>5</v>
      </c>
      <c r="Z199" t="s">
        <v>6</v>
      </c>
      <c r="AA199" t="s">
        <v>4</v>
      </c>
      <c r="AB199" t="s">
        <v>4</v>
      </c>
      <c r="AC199" t="s">
        <v>4</v>
      </c>
      <c r="AD199" t="s">
        <v>4</v>
      </c>
      <c r="AE199" t="s">
        <v>4</v>
      </c>
      <c r="AF199" t="s">
        <v>4</v>
      </c>
      <c r="AG199" t="s">
        <v>4</v>
      </c>
      <c r="AH199" t="s">
        <v>4</v>
      </c>
      <c r="AI199" t="s">
        <v>4</v>
      </c>
      <c r="AJ199" t="s">
        <v>4</v>
      </c>
      <c r="AK199" t="s">
        <v>4</v>
      </c>
      <c r="AL199" t="s">
        <v>4</v>
      </c>
      <c r="AM199" t="s">
        <v>4</v>
      </c>
      <c r="AN199" t="s">
        <v>4</v>
      </c>
      <c r="AO199" t="s">
        <v>4</v>
      </c>
      <c r="AP199" t="s">
        <v>5</v>
      </c>
      <c r="AQ199" t="s">
        <v>4</v>
      </c>
      <c r="AR199" t="s">
        <v>4</v>
      </c>
      <c r="AS199" t="s">
        <v>2</v>
      </c>
      <c r="AT199" t="s">
        <v>2</v>
      </c>
      <c r="AU199" t="s">
        <v>2</v>
      </c>
      <c r="AV199" t="s">
        <v>2</v>
      </c>
      <c r="AW199" t="s">
        <v>2</v>
      </c>
      <c r="AX199" t="s">
        <v>2</v>
      </c>
      <c r="AY199" t="s">
        <v>2</v>
      </c>
      <c r="AZ199" t="s">
        <v>2</v>
      </c>
      <c r="BA199" t="s">
        <v>2</v>
      </c>
      <c r="BB199" t="s">
        <v>2</v>
      </c>
      <c r="BC199" t="s">
        <v>2</v>
      </c>
      <c r="BD199" t="s">
        <v>2</v>
      </c>
      <c r="BE199" t="s">
        <v>2</v>
      </c>
      <c r="BF199" t="s">
        <v>2</v>
      </c>
      <c r="BG199" t="s">
        <v>2</v>
      </c>
      <c r="BH199" t="s">
        <v>2</v>
      </c>
      <c r="BI199" t="s">
        <v>2</v>
      </c>
      <c r="BJ199" t="s">
        <v>2</v>
      </c>
      <c r="BK199" t="s">
        <v>2</v>
      </c>
      <c r="BL199" t="s">
        <v>2</v>
      </c>
      <c r="BM199" t="s">
        <v>2</v>
      </c>
      <c r="BN199" t="s">
        <v>2</v>
      </c>
      <c r="BO199" t="s">
        <v>2</v>
      </c>
      <c r="BP199" t="s">
        <v>2</v>
      </c>
      <c r="BQ199" t="s">
        <v>2</v>
      </c>
      <c r="BR199" t="s">
        <v>2</v>
      </c>
      <c r="BS199" t="s">
        <v>2</v>
      </c>
      <c r="BT199" t="s">
        <v>2</v>
      </c>
      <c r="BU199" t="s">
        <v>2</v>
      </c>
      <c r="BV199" t="s">
        <v>2</v>
      </c>
      <c r="BW199" t="s">
        <v>2</v>
      </c>
      <c r="BX199" t="s">
        <v>2</v>
      </c>
      <c r="BY199" t="s">
        <v>2</v>
      </c>
      <c r="BZ199" t="s">
        <v>2</v>
      </c>
      <c r="CA199" t="s">
        <v>2</v>
      </c>
      <c r="CB199" t="s">
        <v>2</v>
      </c>
      <c r="CC199" t="s">
        <v>2</v>
      </c>
      <c r="CD199" t="s">
        <v>2</v>
      </c>
      <c r="CE199" t="s">
        <v>2</v>
      </c>
      <c r="CF199" t="s">
        <v>2</v>
      </c>
      <c r="CG199" t="s">
        <v>2</v>
      </c>
      <c r="CH199" t="s">
        <v>2</v>
      </c>
      <c r="CI199" t="s">
        <v>2</v>
      </c>
      <c r="CJ199" t="s">
        <v>2</v>
      </c>
      <c r="CK199" t="s">
        <v>2</v>
      </c>
      <c r="CL199" t="s">
        <v>2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796</v>
      </c>
      <c r="CV199" t="s">
        <v>796</v>
      </c>
      <c r="CW199" t="s">
        <v>796</v>
      </c>
      <c r="CX199" t="s">
        <v>796</v>
      </c>
      <c r="CY199" t="s">
        <v>796</v>
      </c>
      <c r="CZ199" t="s">
        <v>796</v>
      </c>
      <c r="DA199" t="s">
        <v>796</v>
      </c>
      <c r="DB199" t="s">
        <v>796</v>
      </c>
      <c r="DC199" t="s">
        <v>796</v>
      </c>
      <c r="DD199" t="s">
        <v>796</v>
      </c>
      <c r="DE199" t="s">
        <v>796</v>
      </c>
      <c r="DF199" t="s">
        <v>796</v>
      </c>
      <c r="DG199" t="s">
        <v>796</v>
      </c>
      <c r="DH199" t="s">
        <v>796</v>
      </c>
      <c r="DI199" t="s">
        <v>796</v>
      </c>
      <c r="DJ199" t="s">
        <v>796</v>
      </c>
      <c r="DK199" t="s">
        <v>796</v>
      </c>
      <c r="DL199" t="s">
        <v>796</v>
      </c>
      <c r="DM199" t="s">
        <v>796</v>
      </c>
      <c r="DN199" t="s">
        <v>796</v>
      </c>
      <c r="DO199" t="s">
        <v>796</v>
      </c>
      <c r="DP199" t="s">
        <v>796</v>
      </c>
      <c r="DQ199" t="s">
        <v>796</v>
      </c>
      <c r="DR199" t="s">
        <v>796</v>
      </c>
      <c r="DS199" t="s">
        <v>796</v>
      </c>
      <c r="DT199" t="s">
        <v>796</v>
      </c>
      <c r="DU199" t="s">
        <v>796</v>
      </c>
      <c r="DV199" t="s">
        <v>796</v>
      </c>
      <c r="DW199" t="s">
        <v>796</v>
      </c>
      <c r="DX199" t="s">
        <v>796</v>
      </c>
      <c r="DY199" t="s">
        <v>796</v>
      </c>
      <c r="DZ199" t="s">
        <v>796</v>
      </c>
      <c r="EA199" t="s">
        <v>796</v>
      </c>
      <c r="EB199" t="s">
        <v>796</v>
      </c>
      <c r="EC199" t="s">
        <v>796</v>
      </c>
      <c r="ED199" t="s">
        <v>796</v>
      </c>
      <c r="EE199" t="s">
        <v>796</v>
      </c>
      <c r="EF199" t="s">
        <v>796</v>
      </c>
      <c r="EG199" t="s">
        <v>796</v>
      </c>
      <c r="EH199" t="s">
        <v>796</v>
      </c>
      <c r="EI199" t="s">
        <v>796</v>
      </c>
      <c r="EJ199" t="s">
        <v>796</v>
      </c>
      <c r="EK199" t="s">
        <v>796</v>
      </c>
      <c r="EL199" t="s">
        <v>796</v>
      </c>
      <c r="EM199" t="s">
        <v>796</v>
      </c>
      <c r="EN199" t="s">
        <v>796</v>
      </c>
      <c r="EO199" t="s">
        <v>796</v>
      </c>
      <c r="EP199" t="s">
        <v>796</v>
      </c>
      <c r="EQ199" t="s">
        <v>796</v>
      </c>
      <c r="ER199" t="s">
        <v>796</v>
      </c>
      <c r="ES199" t="s">
        <v>796</v>
      </c>
      <c r="ET199" t="s">
        <v>796</v>
      </c>
      <c r="EU199" t="s">
        <v>796</v>
      </c>
      <c r="EV199" t="s">
        <v>796</v>
      </c>
      <c r="EW199" t="s">
        <v>796</v>
      </c>
      <c r="EX199" t="s">
        <v>796</v>
      </c>
      <c r="EY199" t="s">
        <v>796</v>
      </c>
      <c r="EZ199" t="s">
        <v>796</v>
      </c>
      <c r="FA199" t="s">
        <v>796</v>
      </c>
      <c r="FB199" t="s">
        <v>796</v>
      </c>
      <c r="FC199" t="s">
        <v>796</v>
      </c>
      <c r="FD199" t="s">
        <v>796</v>
      </c>
      <c r="FE199" t="s">
        <v>796</v>
      </c>
      <c r="FF199" t="s">
        <v>796</v>
      </c>
      <c r="FG199" t="s">
        <v>796</v>
      </c>
      <c r="FH199" t="s">
        <v>796</v>
      </c>
      <c r="FI199" t="s">
        <v>796</v>
      </c>
      <c r="FJ199" t="s">
        <v>796</v>
      </c>
      <c r="FK199" t="s">
        <v>796</v>
      </c>
      <c r="FL199" t="s">
        <v>796</v>
      </c>
      <c r="FM199" t="s">
        <v>796</v>
      </c>
      <c r="FN199" t="s">
        <v>796</v>
      </c>
      <c r="FO199" t="s">
        <v>796</v>
      </c>
      <c r="FP199" t="s">
        <v>796</v>
      </c>
      <c r="FQ199" t="s">
        <v>796</v>
      </c>
      <c r="FR199" t="s">
        <v>796</v>
      </c>
      <c r="FS199" t="s">
        <v>796</v>
      </c>
      <c r="FT199" t="s">
        <v>796</v>
      </c>
      <c r="FU199" t="s">
        <v>796</v>
      </c>
      <c r="FV199" t="s">
        <v>796</v>
      </c>
      <c r="FW199" t="s">
        <v>796</v>
      </c>
      <c r="FX199" t="s">
        <v>796</v>
      </c>
      <c r="FY199" t="s">
        <v>796</v>
      </c>
      <c r="FZ199" t="s">
        <v>796</v>
      </c>
      <c r="GA199" t="s">
        <v>796</v>
      </c>
      <c r="GB199" t="s">
        <v>796</v>
      </c>
      <c r="GC199" t="s">
        <v>796</v>
      </c>
      <c r="GD199" t="s">
        <v>796</v>
      </c>
      <c r="GE199" t="s">
        <v>796</v>
      </c>
      <c r="GF199" t="s">
        <v>796</v>
      </c>
      <c r="GG199" t="s">
        <v>796</v>
      </c>
      <c r="GH199" t="s">
        <v>796</v>
      </c>
      <c r="GI199" t="s">
        <v>796</v>
      </c>
      <c r="GJ199" t="s">
        <v>796</v>
      </c>
      <c r="GK199" t="s">
        <v>796</v>
      </c>
      <c r="GL199" t="s">
        <v>796</v>
      </c>
      <c r="GM199" t="s">
        <v>796</v>
      </c>
      <c r="GN199" t="s">
        <v>796</v>
      </c>
      <c r="GO199" t="s">
        <v>796</v>
      </c>
      <c r="GP199" t="s">
        <v>796</v>
      </c>
      <c r="GQ199" t="s">
        <v>796</v>
      </c>
      <c r="GR199" t="s">
        <v>796</v>
      </c>
      <c r="GS199" t="s">
        <v>796</v>
      </c>
      <c r="GT199" t="s">
        <v>796</v>
      </c>
      <c r="GU199" t="s">
        <v>796</v>
      </c>
      <c r="GV199" t="s">
        <v>796</v>
      </c>
      <c r="GW199" t="s">
        <v>796</v>
      </c>
      <c r="GX199" t="s">
        <v>796</v>
      </c>
      <c r="GY199" t="s">
        <v>796</v>
      </c>
      <c r="GZ199" t="s">
        <v>796</v>
      </c>
      <c r="HA199" t="s">
        <v>796</v>
      </c>
      <c r="HB199" t="s">
        <v>796</v>
      </c>
      <c r="HC199" t="s">
        <v>796</v>
      </c>
      <c r="HD199" t="s">
        <v>796</v>
      </c>
      <c r="HE199" t="s">
        <v>796</v>
      </c>
      <c r="HF199" t="s">
        <v>796</v>
      </c>
      <c r="HG199" t="s">
        <v>796</v>
      </c>
      <c r="HH199" t="s">
        <v>796</v>
      </c>
      <c r="HI199" t="s">
        <v>796</v>
      </c>
      <c r="HJ199" t="s">
        <v>796</v>
      </c>
      <c r="HK199" t="s">
        <v>796</v>
      </c>
      <c r="HL199" t="s">
        <v>796</v>
      </c>
      <c r="HM199" t="s">
        <v>796</v>
      </c>
      <c r="HN199" t="s">
        <v>796</v>
      </c>
      <c r="HO199" t="s">
        <v>796</v>
      </c>
      <c r="HP199" t="s">
        <v>796</v>
      </c>
      <c r="HQ199" t="s">
        <v>796</v>
      </c>
      <c r="HR199" t="s">
        <v>796</v>
      </c>
      <c r="HS199" t="s">
        <v>796</v>
      </c>
      <c r="HT199" t="s">
        <v>796</v>
      </c>
      <c r="HU199" t="s">
        <v>796</v>
      </c>
      <c r="HV199" t="s">
        <v>796</v>
      </c>
      <c r="HW199" t="s">
        <v>796</v>
      </c>
      <c r="HX199" t="s">
        <v>796</v>
      </c>
      <c r="HY199" t="s">
        <v>796</v>
      </c>
      <c r="HZ199" t="s">
        <v>796</v>
      </c>
      <c r="IA199" t="s">
        <v>796</v>
      </c>
      <c r="IB199" t="s">
        <v>796</v>
      </c>
      <c r="IC199" t="s">
        <v>796</v>
      </c>
      <c r="ID199" t="s">
        <v>796</v>
      </c>
      <c r="IE199" t="s">
        <v>796</v>
      </c>
      <c r="IF199" t="s">
        <v>796</v>
      </c>
      <c r="IG199" t="s">
        <v>796</v>
      </c>
      <c r="IH199" t="s">
        <v>796</v>
      </c>
      <c r="II199" t="s">
        <v>796</v>
      </c>
      <c r="IJ199" t="s">
        <v>796</v>
      </c>
      <c r="IK199" t="s">
        <v>796</v>
      </c>
      <c r="IL199" t="s">
        <v>796</v>
      </c>
      <c r="IM199" t="s">
        <v>796</v>
      </c>
      <c r="IN199" t="s">
        <v>796</v>
      </c>
      <c r="IO199" t="s">
        <v>796</v>
      </c>
      <c r="IP199" t="s">
        <v>796</v>
      </c>
      <c r="IQ199" t="s">
        <v>796</v>
      </c>
      <c r="IR199" t="s">
        <v>796</v>
      </c>
      <c r="IS199" t="s">
        <v>796</v>
      </c>
      <c r="IT199" t="s">
        <v>796</v>
      </c>
      <c r="IU199" t="s">
        <v>796</v>
      </c>
      <c r="IV199" t="s">
        <v>796</v>
      </c>
      <c r="IW199" t="s">
        <v>796</v>
      </c>
      <c r="IX199" t="s">
        <v>796</v>
      </c>
      <c r="IY199" t="s">
        <v>796</v>
      </c>
      <c r="IZ199" t="s">
        <v>796</v>
      </c>
      <c r="JA199" t="s">
        <v>796</v>
      </c>
      <c r="JB199" t="s">
        <v>796</v>
      </c>
      <c r="JC199" t="s">
        <v>796</v>
      </c>
      <c r="JD199" t="s">
        <v>796</v>
      </c>
      <c r="JE199" t="s">
        <v>796</v>
      </c>
      <c r="JF199" t="s">
        <v>796</v>
      </c>
      <c r="JG199" t="s">
        <v>796</v>
      </c>
      <c r="JH199" t="s">
        <v>796</v>
      </c>
      <c r="JI199" t="s">
        <v>796</v>
      </c>
      <c r="JJ199" t="s">
        <v>796</v>
      </c>
      <c r="JK199" t="s">
        <v>796</v>
      </c>
      <c r="JL199" t="s">
        <v>796</v>
      </c>
      <c r="JM199" t="s">
        <v>796</v>
      </c>
      <c r="JN199" t="s">
        <v>796</v>
      </c>
      <c r="JO199" t="s">
        <v>796</v>
      </c>
      <c r="JP199" t="s">
        <v>796</v>
      </c>
      <c r="JQ199" t="s">
        <v>796</v>
      </c>
      <c r="JR199" t="s">
        <v>796</v>
      </c>
      <c r="JS199" t="s">
        <v>796</v>
      </c>
      <c r="JT199" t="s">
        <v>796</v>
      </c>
      <c r="JU199" t="s">
        <v>796</v>
      </c>
      <c r="JV199" t="s">
        <v>796</v>
      </c>
      <c r="JW199" t="s">
        <v>796</v>
      </c>
      <c r="JX199" t="s">
        <v>796</v>
      </c>
      <c r="JY199" t="s">
        <v>796</v>
      </c>
      <c r="JZ199" t="s">
        <v>796</v>
      </c>
      <c r="KA199" t="s">
        <v>796</v>
      </c>
      <c r="KB199" t="s">
        <v>796</v>
      </c>
      <c r="KC199" t="s">
        <v>796</v>
      </c>
      <c r="KD199" t="s">
        <v>796</v>
      </c>
      <c r="KE199" t="s">
        <v>796</v>
      </c>
      <c r="KF199" t="s">
        <v>796</v>
      </c>
    </row>
    <row r="200" spans="1:292" x14ac:dyDescent="0.2">
      <c r="A200" t="s">
        <v>511</v>
      </c>
      <c r="B200" t="s">
        <v>55</v>
      </c>
      <c r="C200" t="s">
        <v>4</v>
      </c>
      <c r="D200" t="s">
        <v>19</v>
      </c>
      <c r="E200" s="30">
        <v>45</v>
      </c>
      <c r="F200" t="s">
        <v>20</v>
      </c>
      <c r="G200" t="s">
        <v>10</v>
      </c>
      <c r="H200" t="s">
        <v>56</v>
      </c>
      <c r="I200" t="s">
        <v>215</v>
      </c>
      <c r="J200" t="s">
        <v>4</v>
      </c>
      <c r="K200" t="s">
        <v>4</v>
      </c>
      <c r="L200" t="s">
        <v>4</v>
      </c>
      <c r="M200" t="s">
        <v>4</v>
      </c>
      <c r="N200" t="s">
        <v>4</v>
      </c>
      <c r="O200" t="s">
        <v>5</v>
      </c>
      <c r="P200" t="s">
        <v>5</v>
      </c>
      <c r="Q200" t="s">
        <v>4</v>
      </c>
      <c r="R200" t="s">
        <v>4</v>
      </c>
      <c r="S200" t="s">
        <v>4</v>
      </c>
      <c r="T200" t="s">
        <v>3</v>
      </c>
      <c r="U200" t="s">
        <v>4</v>
      </c>
      <c r="V200" t="s">
        <v>4</v>
      </c>
      <c r="W200" t="s">
        <v>17</v>
      </c>
      <c r="X200" t="s">
        <v>2</v>
      </c>
      <c r="Y200" t="s">
        <v>5</v>
      </c>
      <c r="Z200" t="s">
        <v>6</v>
      </c>
      <c r="AA200" t="s">
        <v>4</v>
      </c>
      <c r="AB200" t="s">
        <v>4</v>
      </c>
      <c r="AC200" t="s">
        <v>4</v>
      </c>
      <c r="AD200" t="s">
        <v>4</v>
      </c>
      <c r="AE200" t="s">
        <v>4</v>
      </c>
      <c r="AF200" t="s">
        <v>4</v>
      </c>
      <c r="AG200" t="s">
        <v>4</v>
      </c>
      <c r="AH200" t="s">
        <v>4</v>
      </c>
      <c r="AI200" t="s">
        <v>4</v>
      </c>
      <c r="AJ200" t="s">
        <v>4</v>
      </c>
      <c r="AK200" t="s">
        <v>4</v>
      </c>
      <c r="AL200" t="s">
        <v>4</v>
      </c>
      <c r="AM200" t="s">
        <v>4</v>
      </c>
      <c r="AN200" t="s">
        <v>4</v>
      </c>
      <c r="AO200" t="s">
        <v>4</v>
      </c>
      <c r="AP200" t="s">
        <v>5</v>
      </c>
      <c r="AQ200" t="s">
        <v>4</v>
      </c>
      <c r="AR200" t="s">
        <v>4</v>
      </c>
      <c r="AS200" t="s">
        <v>2</v>
      </c>
      <c r="AT200" t="s">
        <v>2</v>
      </c>
      <c r="AU200" t="s">
        <v>2</v>
      </c>
      <c r="AV200" t="s">
        <v>2</v>
      </c>
      <c r="AW200" t="s">
        <v>2</v>
      </c>
      <c r="AX200" t="s">
        <v>2</v>
      </c>
      <c r="AY200" t="s">
        <v>2</v>
      </c>
      <c r="AZ200" t="s">
        <v>2</v>
      </c>
      <c r="BA200" t="s">
        <v>2</v>
      </c>
      <c r="BB200" t="s">
        <v>2</v>
      </c>
      <c r="BC200" t="s">
        <v>2</v>
      </c>
      <c r="BD200" t="s">
        <v>2</v>
      </c>
      <c r="BE200" t="s">
        <v>2</v>
      </c>
      <c r="BF200" t="s">
        <v>2</v>
      </c>
      <c r="BG200" t="s">
        <v>2</v>
      </c>
      <c r="BH200" t="s">
        <v>2</v>
      </c>
      <c r="BI200" t="s">
        <v>2</v>
      </c>
      <c r="BJ200" t="s">
        <v>2</v>
      </c>
      <c r="BK200" t="s">
        <v>5</v>
      </c>
      <c r="BL200" t="s">
        <v>4</v>
      </c>
      <c r="BM200" t="s">
        <v>4</v>
      </c>
      <c r="BN200" t="s">
        <v>4</v>
      </c>
      <c r="BO200" t="s">
        <v>4</v>
      </c>
      <c r="BP200" t="s">
        <v>2</v>
      </c>
      <c r="BQ200" t="s">
        <v>2</v>
      </c>
      <c r="BR200" t="s">
        <v>2</v>
      </c>
      <c r="BS200" t="s">
        <v>2</v>
      </c>
      <c r="BT200" t="s">
        <v>2</v>
      </c>
      <c r="BU200" t="s">
        <v>2</v>
      </c>
      <c r="BV200" t="s">
        <v>2</v>
      </c>
      <c r="BW200" t="s">
        <v>2</v>
      </c>
      <c r="BX200" t="s">
        <v>2</v>
      </c>
      <c r="BY200" t="s">
        <v>2</v>
      </c>
      <c r="BZ200" t="s">
        <v>2</v>
      </c>
      <c r="CA200" t="s">
        <v>2</v>
      </c>
      <c r="CB200" t="s">
        <v>2</v>
      </c>
      <c r="CC200" t="s">
        <v>2</v>
      </c>
      <c r="CD200" t="s">
        <v>2</v>
      </c>
      <c r="CE200" t="s">
        <v>2</v>
      </c>
      <c r="CF200" t="s">
        <v>2</v>
      </c>
      <c r="CG200" t="s">
        <v>2</v>
      </c>
      <c r="CH200" t="s">
        <v>2</v>
      </c>
      <c r="CI200" t="s">
        <v>2</v>
      </c>
      <c r="CJ200" t="s">
        <v>2</v>
      </c>
      <c r="CK200" t="s">
        <v>2</v>
      </c>
      <c r="CL200" t="s">
        <v>2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55</v>
      </c>
      <c r="CV200" t="s">
        <v>4</v>
      </c>
      <c r="CW200" s="30">
        <v>46</v>
      </c>
      <c r="CX200" t="s">
        <v>20</v>
      </c>
      <c r="CY200" t="s">
        <v>4</v>
      </c>
      <c r="CZ200" t="s">
        <v>4</v>
      </c>
      <c r="DA200" t="s">
        <v>4</v>
      </c>
      <c r="DB200" t="s">
        <v>4</v>
      </c>
      <c r="DC200" t="s">
        <v>4</v>
      </c>
      <c r="DD200" t="s">
        <v>5</v>
      </c>
      <c r="DE200" t="s">
        <v>5</v>
      </c>
      <c r="DF200" t="s">
        <v>4</v>
      </c>
      <c r="DG200" t="s">
        <v>4</v>
      </c>
      <c r="DH200" t="s">
        <v>4</v>
      </c>
      <c r="DI200" t="s">
        <v>3</v>
      </c>
      <c r="DJ200" t="s">
        <v>4</v>
      </c>
      <c r="DK200" t="s">
        <v>5</v>
      </c>
      <c r="DL200" t="s">
        <v>26</v>
      </c>
      <c r="DM200" t="s">
        <v>78</v>
      </c>
      <c r="DN200" t="s">
        <v>5</v>
      </c>
      <c r="DO200" t="s">
        <v>523</v>
      </c>
      <c r="DP200" t="s">
        <v>4</v>
      </c>
      <c r="DQ200" t="s">
        <v>4</v>
      </c>
      <c r="DR200" t="s">
        <v>4</v>
      </c>
      <c r="DS200" t="s">
        <v>4</v>
      </c>
      <c r="DT200" t="s">
        <v>4</v>
      </c>
      <c r="DU200" t="s">
        <v>4</v>
      </c>
      <c r="DV200" t="s">
        <v>4</v>
      </c>
      <c r="DW200" t="s">
        <v>4</v>
      </c>
      <c r="DX200" t="s">
        <v>4</v>
      </c>
      <c r="DY200" t="s">
        <v>4</v>
      </c>
      <c r="DZ200" t="s">
        <v>4</v>
      </c>
      <c r="EA200" t="s">
        <v>4</v>
      </c>
      <c r="EB200" t="s">
        <v>4</v>
      </c>
      <c r="EC200" t="s">
        <v>4</v>
      </c>
      <c r="ED200" t="s">
        <v>4</v>
      </c>
      <c r="EE200" t="s">
        <v>5</v>
      </c>
      <c r="EF200" t="s">
        <v>4</v>
      </c>
      <c r="EG200" t="s">
        <v>4</v>
      </c>
      <c r="EH200" t="s">
        <v>2</v>
      </c>
      <c r="EI200" t="s">
        <v>2</v>
      </c>
      <c r="EJ200" t="s">
        <v>2</v>
      </c>
      <c r="EK200" t="s">
        <v>2</v>
      </c>
      <c r="EL200" t="s">
        <v>2</v>
      </c>
      <c r="EM200" t="s">
        <v>2</v>
      </c>
      <c r="EN200" t="s">
        <v>2</v>
      </c>
      <c r="EO200" t="s">
        <v>2</v>
      </c>
      <c r="EP200" t="s">
        <v>2</v>
      </c>
      <c r="EQ200" t="s">
        <v>2</v>
      </c>
      <c r="ER200" t="s">
        <v>2</v>
      </c>
      <c r="ES200" t="s">
        <v>2</v>
      </c>
      <c r="ET200" t="s">
        <v>2</v>
      </c>
      <c r="EU200" t="s">
        <v>2</v>
      </c>
      <c r="EV200" t="s">
        <v>2</v>
      </c>
      <c r="EW200" t="s">
        <v>2</v>
      </c>
      <c r="EX200" t="s">
        <v>2</v>
      </c>
      <c r="EY200" t="s">
        <v>2</v>
      </c>
      <c r="EZ200" t="s">
        <v>5</v>
      </c>
      <c r="FA200" t="s">
        <v>4</v>
      </c>
      <c r="FB200" t="s">
        <v>4</v>
      </c>
      <c r="FC200" t="s">
        <v>4</v>
      </c>
      <c r="FD200" t="s">
        <v>4</v>
      </c>
      <c r="FE200" t="s">
        <v>2</v>
      </c>
      <c r="FF200" t="s">
        <v>2</v>
      </c>
      <c r="FG200" t="s">
        <v>2</v>
      </c>
      <c r="FH200" t="s">
        <v>2</v>
      </c>
      <c r="FI200" t="s">
        <v>2</v>
      </c>
      <c r="FJ200" t="s">
        <v>2</v>
      </c>
      <c r="FK200" t="s">
        <v>2</v>
      </c>
      <c r="FL200" t="s">
        <v>2</v>
      </c>
      <c r="FM200" t="s">
        <v>2</v>
      </c>
      <c r="FN200" t="s">
        <v>2</v>
      </c>
      <c r="FO200" t="s">
        <v>2</v>
      </c>
      <c r="FP200" t="s">
        <v>2</v>
      </c>
      <c r="FQ200" t="s">
        <v>2</v>
      </c>
      <c r="FR200" t="s">
        <v>2</v>
      </c>
      <c r="FS200" t="s">
        <v>2</v>
      </c>
      <c r="FT200" t="s">
        <v>2</v>
      </c>
      <c r="FU200" t="s">
        <v>2</v>
      </c>
      <c r="FV200" t="s">
        <v>2</v>
      </c>
      <c r="FW200" t="s">
        <v>2</v>
      </c>
      <c r="FX200" t="s">
        <v>2</v>
      </c>
      <c r="FY200" t="s">
        <v>2</v>
      </c>
      <c r="FZ200" t="s">
        <v>2</v>
      </c>
      <c r="GA200" t="s">
        <v>2</v>
      </c>
      <c r="GB200" t="s">
        <v>2</v>
      </c>
      <c r="GC200" t="s">
        <v>2</v>
      </c>
      <c r="GD200" t="s">
        <v>2</v>
      </c>
      <c r="GE200" t="s">
        <v>2</v>
      </c>
      <c r="GF200" t="s">
        <v>2</v>
      </c>
      <c r="GG200" t="s">
        <v>2</v>
      </c>
      <c r="GH200" t="s">
        <v>2</v>
      </c>
      <c r="GI200" t="s">
        <v>2</v>
      </c>
      <c r="GJ200" t="s">
        <v>2</v>
      </c>
      <c r="GK200" t="s">
        <v>2</v>
      </c>
      <c r="GL200" t="s">
        <v>2</v>
      </c>
      <c r="GM200" t="s">
        <v>2</v>
      </c>
      <c r="GN200" t="s">
        <v>796</v>
      </c>
      <c r="GO200" t="s">
        <v>796</v>
      </c>
      <c r="GP200" t="s">
        <v>796</v>
      </c>
      <c r="GQ200" t="s">
        <v>796</v>
      </c>
      <c r="GR200" t="s">
        <v>796</v>
      </c>
      <c r="GS200" t="s">
        <v>796</v>
      </c>
      <c r="GT200" t="s">
        <v>796</v>
      </c>
      <c r="GU200" t="s">
        <v>796</v>
      </c>
      <c r="GV200" t="s">
        <v>796</v>
      </c>
      <c r="GW200" t="s">
        <v>796</v>
      </c>
      <c r="GX200" t="s">
        <v>796</v>
      </c>
      <c r="GY200" t="s">
        <v>796</v>
      </c>
      <c r="GZ200" t="s">
        <v>796</v>
      </c>
      <c r="HA200" t="s">
        <v>796</v>
      </c>
      <c r="HB200" t="s">
        <v>796</v>
      </c>
      <c r="HC200" t="s">
        <v>796</v>
      </c>
      <c r="HD200" t="s">
        <v>796</v>
      </c>
      <c r="HE200" t="s">
        <v>796</v>
      </c>
      <c r="HF200" t="s">
        <v>796</v>
      </c>
      <c r="HG200" t="s">
        <v>796</v>
      </c>
      <c r="HH200" t="s">
        <v>796</v>
      </c>
      <c r="HI200" t="s">
        <v>796</v>
      </c>
      <c r="HJ200" t="s">
        <v>796</v>
      </c>
      <c r="HK200" t="s">
        <v>796</v>
      </c>
      <c r="HL200" t="s">
        <v>796</v>
      </c>
      <c r="HM200" t="s">
        <v>796</v>
      </c>
      <c r="HN200" t="s">
        <v>796</v>
      </c>
      <c r="HO200" t="s">
        <v>796</v>
      </c>
      <c r="HP200" t="s">
        <v>796</v>
      </c>
      <c r="HQ200" t="s">
        <v>796</v>
      </c>
      <c r="HR200" t="s">
        <v>796</v>
      </c>
      <c r="HS200" t="s">
        <v>796</v>
      </c>
      <c r="HT200" t="s">
        <v>796</v>
      </c>
      <c r="HU200" t="s">
        <v>796</v>
      </c>
      <c r="HV200" t="s">
        <v>796</v>
      </c>
      <c r="HW200" t="s">
        <v>796</v>
      </c>
      <c r="HX200" t="s">
        <v>796</v>
      </c>
      <c r="HY200" t="s">
        <v>796</v>
      </c>
      <c r="HZ200" t="s">
        <v>796</v>
      </c>
      <c r="IA200" t="s">
        <v>796</v>
      </c>
      <c r="IB200" t="s">
        <v>796</v>
      </c>
      <c r="IC200" t="s">
        <v>796</v>
      </c>
      <c r="ID200" t="s">
        <v>796</v>
      </c>
      <c r="IE200" t="s">
        <v>796</v>
      </c>
      <c r="IF200" t="s">
        <v>796</v>
      </c>
      <c r="IG200" t="s">
        <v>796</v>
      </c>
      <c r="IH200" t="s">
        <v>796</v>
      </c>
      <c r="II200" t="s">
        <v>796</v>
      </c>
      <c r="IJ200" t="s">
        <v>796</v>
      </c>
      <c r="IK200" t="s">
        <v>796</v>
      </c>
      <c r="IL200" t="s">
        <v>796</v>
      </c>
      <c r="IM200" t="s">
        <v>796</v>
      </c>
      <c r="IN200" t="s">
        <v>796</v>
      </c>
      <c r="IO200" t="s">
        <v>796</v>
      </c>
      <c r="IP200" t="s">
        <v>796</v>
      </c>
      <c r="IQ200" t="s">
        <v>796</v>
      </c>
      <c r="IR200" t="s">
        <v>796</v>
      </c>
      <c r="IS200" t="s">
        <v>796</v>
      </c>
      <c r="IT200" t="s">
        <v>796</v>
      </c>
      <c r="IU200" t="s">
        <v>796</v>
      </c>
      <c r="IV200" t="s">
        <v>796</v>
      </c>
      <c r="IW200" t="s">
        <v>796</v>
      </c>
      <c r="IX200" t="s">
        <v>796</v>
      </c>
      <c r="IY200" t="s">
        <v>796</v>
      </c>
      <c r="IZ200" t="s">
        <v>796</v>
      </c>
      <c r="JA200" t="s">
        <v>796</v>
      </c>
      <c r="JB200" t="s">
        <v>796</v>
      </c>
      <c r="JC200" t="s">
        <v>796</v>
      </c>
      <c r="JD200" t="s">
        <v>796</v>
      </c>
      <c r="JE200" t="s">
        <v>796</v>
      </c>
      <c r="JF200" t="s">
        <v>796</v>
      </c>
      <c r="JG200" t="s">
        <v>796</v>
      </c>
      <c r="JH200" t="s">
        <v>796</v>
      </c>
      <c r="JI200" t="s">
        <v>796</v>
      </c>
      <c r="JJ200" t="s">
        <v>796</v>
      </c>
      <c r="JK200" t="s">
        <v>796</v>
      </c>
      <c r="JL200" t="s">
        <v>796</v>
      </c>
      <c r="JM200" t="s">
        <v>796</v>
      </c>
      <c r="JN200" t="s">
        <v>796</v>
      </c>
      <c r="JO200" t="s">
        <v>796</v>
      </c>
      <c r="JP200" t="s">
        <v>796</v>
      </c>
      <c r="JQ200" t="s">
        <v>796</v>
      </c>
      <c r="JR200" t="s">
        <v>796</v>
      </c>
      <c r="JS200" t="s">
        <v>796</v>
      </c>
      <c r="JT200" t="s">
        <v>796</v>
      </c>
      <c r="JU200" t="s">
        <v>796</v>
      </c>
      <c r="JV200" t="s">
        <v>796</v>
      </c>
      <c r="JW200" t="s">
        <v>796</v>
      </c>
      <c r="JX200" t="s">
        <v>796</v>
      </c>
      <c r="JY200" t="s">
        <v>796</v>
      </c>
      <c r="JZ200" t="s">
        <v>796</v>
      </c>
      <c r="KA200" t="s">
        <v>796</v>
      </c>
      <c r="KB200" t="s">
        <v>796</v>
      </c>
      <c r="KC200" t="s">
        <v>796</v>
      </c>
      <c r="KD200" t="s">
        <v>796</v>
      </c>
      <c r="KE200" t="s">
        <v>796</v>
      </c>
      <c r="KF200" t="s">
        <v>796</v>
      </c>
    </row>
    <row r="201" spans="1:292" x14ac:dyDescent="0.2">
      <c r="A201" t="s">
        <v>517</v>
      </c>
      <c r="B201" t="s">
        <v>55</v>
      </c>
      <c r="C201" t="s">
        <v>4</v>
      </c>
      <c r="D201" t="s">
        <v>19</v>
      </c>
      <c r="E201" s="30">
        <v>60</v>
      </c>
      <c r="F201" t="s">
        <v>20</v>
      </c>
      <c r="G201" t="s">
        <v>10</v>
      </c>
      <c r="H201" t="s">
        <v>56</v>
      </c>
      <c r="I201" t="s">
        <v>215</v>
      </c>
      <c r="J201" t="s">
        <v>4</v>
      </c>
      <c r="K201" t="s">
        <v>4</v>
      </c>
      <c r="L201" t="s">
        <v>4</v>
      </c>
      <c r="M201" t="s">
        <v>4</v>
      </c>
      <c r="N201" t="s">
        <v>4</v>
      </c>
      <c r="O201" t="s">
        <v>5</v>
      </c>
      <c r="P201" t="s">
        <v>4</v>
      </c>
      <c r="Q201" t="s">
        <v>4</v>
      </c>
      <c r="R201" t="s">
        <v>4</v>
      </c>
      <c r="S201" t="s">
        <v>4</v>
      </c>
      <c r="T201" t="s">
        <v>3</v>
      </c>
      <c r="U201" t="s">
        <v>4</v>
      </c>
      <c r="V201" t="s">
        <v>4</v>
      </c>
      <c r="W201" t="s">
        <v>17</v>
      </c>
      <c r="X201" t="s">
        <v>2</v>
      </c>
      <c r="Y201" t="s">
        <v>5</v>
      </c>
      <c r="Z201" t="s">
        <v>6</v>
      </c>
      <c r="AA201" t="s">
        <v>4</v>
      </c>
      <c r="AB201" t="s">
        <v>4</v>
      </c>
      <c r="AC201" t="s">
        <v>4</v>
      </c>
      <c r="AD201" t="s">
        <v>4</v>
      </c>
      <c r="AE201" t="s">
        <v>4</v>
      </c>
      <c r="AF201" t="s">
        <v>4</v>
      </c>
      <c r="AG201" t="s">
        <v>4</v>
      </c>
      <c r="AH201" t="s">
        <v>4</v>
      </c>
      <c r="AI201" t="s">
        <v>4</v>
      </c>
      <c r="AJ201" t="s">
        <v>4</v>
      </c>
      <c r="AK201" t="s">
        <v>4</v>
      </c>
      <c r="AL201" t="s">
        <v>4</v>
      </c>
      <c r="AM201" t="s">
        <v>4</v>
      </c>
      <c r="AN201" t="s">
        <v>4</v>
      </c>
      <c r="AO201" t="s">
        <v>4</v>
      </c>
      <c r="AP201" t="s">
        <v>5</v>
      </c>
      <c r="AQ201" t="s">
        <v>4</v>
      </c>
      <c r="AR201" t="s">
        <v>4</v>
      </c>
      <c r="AS201" t="s">
        <v>2</v>
      </c>
      <c r="AT201" t="s">
        <v>2</v>
      </c>
      <c r="AU201" t="s">
        <v>2</v>
      </c>
      <c r="AV201" t="s">
        <v>2</v>
      </c>
      <c r="AW201" t="s">
        <v>2</v>
      </c>
      <c r="AX201" t="s">
        <v>2</v>
      </c>
      <c r="AY201" t="s">
        <v>2</v>
      </c>
      <c r="AZ201" t="s">
        <v>2</v>
      </c>
      <c r="BA201" t="s">
        <v>2</v>
      </c>
      <c r="BB201" t="s">
        <v>2</v>
      </c>
      <c r="BC201" t="s">
        <v>2</v>
      </c>
      <c r="BD201" t="s">
        <v>2</v>
      </c>
      <c r="BE201" t="s">
        <v>2</v>
      </c>
      <c r="BF201" t="s">
        <v>2</v>
      </c>
      <c r="BG201" t="s">
        <v>2</v>
      </c>
      <c r="BH201" t="s">
        <v>2</v>
      </c>
      <c r="BI201" t="s">
        <v>2</v>
      </c>
      <c r="BJ201" t="s">
        <v>2</v>
      </c>
      <c r="BK201" t="s">
        <v>2</v>
      </c>
      <c r="BL201" t="s">
        <v>2</v>
      </c>
      <c r="BM201" t="s">
        <v>2</v>
      </c>
      <c r="BN201" t="s">
        <v>2</v>
      </c>
      <c r="BO201" t="s">
        <v>2</v>
      </c>
      <c r="BP201" t="s">
        <v>2</v>
      </c>
      <c r="BQ201" t="s">
        <v>2</v>
      </c>
      <c r="BR201" t="s">
        <v>2</v>
      </c>
      <c r="BS201" t="s">
        <v>2</v>
      </c>
      <c r="BT201" t="s">
        <v>2</v>
      </c>
      <c r="BU201" t="s">
        <v>2</v>
      </c>
      <c r="BV201" t="s">
        <v>2</v>
      </c>
      <c r="BW201" t="s">
        <v>2</v>
      </c>
      <c r="BX201" t="s">
        <v>2</v>
      </c>
      <c r="BY201" t="s">
        <v>2</v>
      </c>
      <c r="BZ201" t="s">
        <v>2</v>
      </c>
      <c r="CA201" t="s">
        <v>2</v>
      </c>
      <c r="CB201" t="s">
        <v>2</v>
      </c>
      <c r="CC201" t="s">
        <v>2</v>
      </c>
      <c r="CD201" t="s">
        <v>2</v>
      </c>
      <c r="CE201" t="s">
        <v>2</v>
      </c>
      <c r="CF201" t="s">
        <v>2</v>
      </c>
      <c r="CG201" t="s">
        <v>2</v>
      </c>
      <c r="CH201" t="s">
        <v>2</v>
      </c>
      <c r="CI201" t="s">
        <v>2</v>
      </c>
      <c r="CJ201" t="s">
        <v>2</v>
      </c>
      <c r="CK201" t="s">
        <v>2</v>
      </c>
      <c r="CL201" t="s">
        <v>2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55</v>
      </c>
      <c r="CV201" t="s">
        <v>4</v>
      </c>
      <c r="CW201" s="30">
        <v>61</v>
      </c>
      <c r="CX201" t="s">
        <v>20</v>
      </c>
      <c r="CY201" t="s">
        <v>4</v>
      </c>
      <c r="CZ201" t="s">
        <v>4</v>
      </c>
      <c r="DA201" t="s">
        <v>4</v>
      </c>
      <c r="DB201" t="s">
        <v>4</v>
      </c>
      <c r="DC201" t="s">
        <v>4</v>
      </c>
      <c r="DD201" t="s">
        <v>5</v>
      </c>
      <c r="DE201" t="s">
        <v>4</v>
      </c>
      <c r="DF201" t="s">
        <v>4</v>
      </c>
      <c r="DG201" t="s">
        <v>4</v>
      </c>
      <c r="DH201" t="s">
        <v>4</v>
      </c>
      <c r="DI201" t="s">
        <v>3</v>
      </c>
      <c r="DJ201" t="s">
        <v>4</v>
      </c>
      <c r="DK201" t="s">
        <v>4</v>
      </c>
      <c r="DL201" t="s">
        <v>17</v>
      </c>
      <c r="DM201" t="s">
        <v>2</v>
      </c>
      <c r="DN201" t="s">
        <v>5</v>
      </c>
      <c r="DO201" t="s">
        <v>523</v>
      </c>
      <c r="DP201" t="s">
        <v>4</v>
      </c>
      <c r="DQ201" t="s">
        <v>4</v>
      </c>
      <c r="DR201" t="s">
        <v>4</v>
      </c>
      <c r="DS201" t="s">
        <v>4</v>
      </c>
      <c r="DT201" t="s">
        <v>4</v>
      </c>
      <c r="DU201" t="s">
        <v>4</v>
      </c>
      <c r="DV201" t="s">
        <v>4</v>
      </c>
      <c r="DW201" t="s">
        <v>4</v>
      </c>
      <c r="DX201" t="s">
        <v>4</v>
      </c>
      <c r="DY201" t="s">
        <v>4</v>
      </c>
      <c r="DZ201" t="s">
        <v>4</v>
      </c>
      <c r="EA201" t="s">
        <v>4</v>
      </c>
      <c r="EB201" t="s">
        <v>4</v>
      </c>
      <c r="EC201" t="s">
        <v>4</v>
      </c>
      <c r="ED201" t="s">
        <v>4</v>
      </c>
      <c r="EE201" t="s">
        <v>5</v>
      </c>
      <c r="EF201" t="s">
        <v>4</v>
      </c>
      <c r="EG201" t="s">
        <v>4</v>
      </c>
      <c r="EH201" t="s">
        <v>2</v>
      </c>
      <c r="EI201" t="s">
        <v>2</v>
      </c>
      <c r="EJ201" t="s">
        <v>2</v>
      </c>
      <c r="EK201" t="s">
        <v>2</v>
      </c>
      <c r="EL201" t="s">
        <v>2</v>
      </c>
      <c r="EM201" t="s">
        <v>2</v>
      </c>
      <c r="EN201" t="s">
        <v>2</v>
      </c>
      <c r="EO201" t="s">
        <v>2</v>
      </c>
      <c r="EP201" t="s">
        <v>2</v>
      </c>
      <c r="EQ201" t="s">
        <v>2</v>
      </c>
      <c r="ER201" t="s">
        <v>2</v>
      </c>
      <c r="ES201" t="s">
        <v>2</v>
      </c>
      <c r="ET201" t="s">
        <v>2</v>
      </c>
      <c r="EU201" t="s">
        <v>2</v>
      </c>
      <c r="EV201" t="s">
        <v>2</v>
      </c>
      <c r="EW201" t="s">
        <v>2</v>
      </c>
      <c r="EX201" t="s">
        <v>2</v>
      </c>
      <c r="EY201" t="s">
        <v>2</v>
      </c>
      <c r="EZ201" t="s">
        <v>2</v>
      </c>
      <c r="FA201" t="s">
        <v>2</v>
      </c>
      <c r="FB201" t="s">
        <v>2</v>
      </c>
      <c r="FC201" t="s">
        <v>2</v>
      </c>
      <c r="FD201" t="s">
        <v>2</v>
      </c>
      <c r="FE201" t="s">
        <v>2</v>
      </c>
      <c r="FF201" t="s">
        <v>2</v>
      </c>
      <c r="FG201" t="s">
        <v>2</v>
      </c>
      <c r="FH201" t="s">
        <v>2</v>
      </c>
      <c r="FI201" t="s">
        <v>2</v>
      </c>
      <c r="FJ201" t="s">
        <v>2</v>
      </c>
      <c r="FK201" t="s">
        <v>2</v>
      </c>
      <c r="FL201" t="s">
        <v>2</v>
      </c>
      <c r="FM201" t="s">
        <v>2</v>
      </c>
      <c r="FN201" t="s">
        <v>2</v>
      </c>
      <c r="FO201" t="s">
        <v>2</v>
      </c>
      <c r="FP201" t="s">
        <v>2</v>
      </c>
      <c r="FQ201" t="s">
        <v>2</v>
      </c>
      <c r="FR201" t="s">
        <v>2</v>
      </c>
      <c r="FS201" t="s">
        <v>2</v>
      </c>
      <c r="FT201" t="s">
        <v>2</v>
      </c>
      <c r="FU201" t="s">
        <v>2</v>
      </c>
      <c r="FV201" t="s">
        <v>2</v>
      </c>
      <c r="FW201" t="s">
        <v>2</v>
      </c>
      <c r="FX201" t="s">
        <v>2</v>
      </c>
      <c r="FY201" t="s">
        <v>2</v>
      </c>
      <c r="FZ201" t="s">
        <v>2</v>
      </c>
      <c r="GA201" t="s">
        <v>2</v>
      </c>
      <c r="GB201" t="s">
        <v>2</v>
      </c>
      <c r="GC201" t="s">
        <v>2</v>
      </c>
      <c r="GD201" t="s">
        <v>2</v>
      </c>
      <c r="GE201" t="s">
        <v>2</v>
      </c>
      <c r="GF201" t="s">
        <v>2</v>
      </c>
      <c r="GG201" t="s">
        <v>2</v>
      </c>
      <c r="GH201" t="s">
        <v>2</v>
      </c>
      <c r="GI201" t="s">
        <v>2</v>
      </c>
      <c r="GJ201" t="s">
        <v>2</v>
      </c>
      <c r="GK201" t="s">
        <v>2</v>
      </c>
      <c r="GL201" t="s">
        <v>2</v>
      </c>
      <c r="GM201" t="s">
        <v>2</v>
      </c>
      <c r="GN201" t="s">
        <v>796</v>
      </c>
      <c r="GO201" t="s">
        <v>796</v>
      </c>
      <c r="GP201" t="s">
        <v>796</v>
      </c>
      <c r="GQ201" t="s">
        <v>796</v>
      </c>
      <c r="GR201" t="s">
        <v>796</v>
      </c>
      <c r="GS201" t="s">
        <v>796</v>
      </c>
      <c r="GT201" t="s">
        <v>796</v>
      </c>
      <c r="GU201" t="s">
        <v>796</v>
      </c>
      <c r="GV201" t="s">
        <v>796</v>
      </c>
      <c r="GW201" t="s">
        <v>796</v>
      </c>
      <c r="GX201" t="s">
        <v>796</v>
      </c>
      <c r="GY201" t="s">
        <v>796</v>
      </c>
      <c r="GZ201" t="s">
        <v>796</v>
      </c>
      <c r="HA201" t="s">
        <v>796</v>
      </c>
      <c r="HB201" t="s">
        <v>796</v>
      </c>
      <c r="HC201" t="s">
        <v>796</v>
      </c>
      <c r="HD201" t="s">
        <v>796</v>
      </c>
      <c r="HE201" t="s">
        <v>796</v>
      </c>
      <c r="HF201" t="s">
        <v>796</v>
      </c>
      <c r="HG201" t="s">
        <v>796</v>
      </c>
      <c r="HH201" t="s">
        <v>796</v>
      </c>
      <c r="HI201" t="s">
        <v>796</v>
      </c>
      <c r="HJ201" t="s">
        <v>796</v>
      </c>
      <c r="HK201" t="s">
        <v>796</v>
      </c>
      <c r="HL201" t="s">
        <v>796</v>
      </c>
      <c r="HM201" t="s">
        <v>796</v>
      </c>
      <c r="HN201" t="s">
        <v>796</v>
      </c>
      <c r="HO201" t="s">
        <v>796</v>
      </c>
      <c r="HP201" t="s">
        <v>796</v>
      </c>
      <c r="HQ201" t="s">
        <v>796</v>
      </c>
      <c r="HR201" t="s">
        <v>796</v>
      </c>
      <c r="HS201" t="s">
        <v>796</v>
      </c>
      <c r="HT201" t="s">
        <v>796</v>
      </c>
      <c r="HU201" t="s">
        <v>796</v>
      </c>
      <c r="HV201" t="s">
        <v>796</v>
      </c>
      <c r="HW201" t="s">
        <v>796</v>
      </c>
      <c r="HX201" t="s">
        <v>796</v>
      </c>
      <c r="HY201" t="s">
        <v>796</v>
      </c>
      <c r="HZ201" t="s">
        <v>796</v>
      </c>
      <c r="IA201" t="s">
        <v>796</v>
      </c>
      <c r="IB201" t="s">
        <v>796</v>
      </c>
      <c r="IC201" t="s">
        <v>796</v>
      </c>
      <c r="ID201" t="s">
        <v>796</v>
      </c>
      <c r="IE201" t="s">
        <v>796</v>
      </c>
      <c r="IF201" t="s">
        <v>796</v>
      </c>
      <c r="IG201" t="s">
        <v>796</v>
      </c>
      <c r="IH201" t="s">
        <v>796</v>
      </c>
      <c r="II201" t="s">
        <v>796</v>
      </c>
      <c r="IJ201" t="s">
        <v>796</v>
      </c>
      <c r="IK201" t="s">
        <v>796</v>
      </c>
      <c r="IL201" t="s">
        <v>796</v>
      </c>
      <c r="IM201" t="s">
        <v>796</v>
      </c>
      <c r="IN201" t="s">
        <v>796</v>
      </c>
      <c r="IO201" t="s">
        <v>796</v>
      </c>
      <c r="IP201" t="s">
        <v>796</v>
      </c>
      <c r="IQ201" t="s">
        <v>796</v>
      </c>
      <c r="IR201" t="s">
        <v>796</v>
      </c>
      <c r="IS201" t="s">
        <v>796</v>
      </c>
      <c r="IT201" t="s">
        <v>796</v>
      </c>
      <c r="IU201" t="s">
        <v>796</v>
      </c>
      <c r="IV201" t="s">
        <v>796</v>
      </c>
      <c r="IW201" t="s">
        <v>796</v>
      </c>
      <c r="IX201" t="s">
        <v>796</v>
      </c>
      <c r="IY201" t="s">
        <v>796</v>
      </c>
      <c r="IZ201" t="s">
        <v>796</v>
      </c>
      <c r="JA201" t="s">
        <v>796</v>
      </c>
      <c r="JB201" t="s">
        <v>796</v>
      </c>
      <c r="JC201" t="s">
        <v>796</v>
      </c>
      <c r="JD201" t="s">
        <v>796</v>
      </c>
      <c r="JE201" t="s">
        <v>796</v>
      </c>
      <c r="JF201" t="s">
        <v>796</v>
      </c>
      <c r="JG201" t="s">
        <v>796</v>
      </c>
      <c r="JH201" t="s">
        <v>796</v>
      </c>
      <c r="JI201" t="s">
        <v>796</v>
      </c>
      <c r="JJ201" t="s">
        <v>796</v>
      </c>
      <c r="JK201" t="s">
        <v>796</v>
      </c>
      <c r="JL201" t="s">
        <v>796</v>
      </c>
      <c r="JM201" t="s">
        <v>796</v>
      </c>
      <c r="JN201" t="s">
        <v>796</v>
      </c>
      <c r="JO201" t="s">
        <v>796</v>
      </c>
      <c r="JP201" t="s">
        <v>796</v>
      </c>
      <c r="JQ201" t="s">
        <v>796</v>
      </c>
      <c r="JR201" t="s">
        <v>796</v>
      </c>
      <c r="JS201" t="s">
        <v>796</v>
      </c>
      <c r="JT201" t="s">
        <v>796</v>
      </c>
      <c r="JU201" t="s">
        <v>796</v>
      </c>
      <c r="JV201" t="s">
        <v>796</v>
      </c>
      <c r="JW201" t="s">
        <v>796</v>
      </c>
      <c r="JX201" t="s">
        <v>796</v>
      </c>
      <c r="JY201" t="s">
        <v>796</v>
      </c>
      <c r="JZ201" t="s">
        <v>796</v>
      </c>
      <c r="KA201" t="s">
        <v>796</v>
      </c>
      <c r="KB201" t="s">
        <v>796</v>
      </c>
      <c r="KC201" t="s">
        <v>796</v>
      </c>
      <c r="KD201" t="s">
        <v>796</v>
      </c>
      <c r="KE201" t="s">
        <v>796</v>
      </c>
      <c r="KF201" t="s">
        <v>796</v>
      </c>
    </row>
    <row r="202" spans="1:292" x14ac:dyDescent="0.2">
      <c r="A202" t="s">
        <v>356</v>
      </c>
      <c r="B202" t="s">
        <v>55</v>
      </c>
      <c r="C202" t="s">
        <v>4</v>
      </c>
      <c r="D202" t="s">
        <v>8</v>
      </c>
      <c r="E202" s="30">
        <v>17</v>
      </c>
      <c r="F202" t="s">
        <v>20</v>
      </c>
      <c r="G202" t="s">
        <v>21</v>
      </c>
      <c r="H202" t="s">
        <v>22</v>
      </c>
      <c r="I202" t="s">
        <v>23</v>
      </c>
      <c r="J202" t="s">
        <v>5</v>
      </c>
      <c r="K202" t="s">
        <v>4</v>
      </c>
      <c r="L202" t="s">
        <v>4</v>
      </c>
      <c r="M202" t="s">
        <v>4</v>
      </c>
      <c r="N202" t="s">
        <v>5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3</v>
      </c>
      <c r="U202" t="s">
        <v>4</v>
      </c>
      <c r="V202" t="s">
        <v>4</v>
      </c>
      <c r="W202" t="s">
        <v>17</v>
      </c>
      <c r="X202" t="s">
        <v>2</v>
      </c>
      <c r="Y202" t="s">
        <v>5</v>
      </c>
      <c r="Z202" t="s">
        <v>6</v>
      </c>
      <c r="AA202" t="s">
        <v>4</v>
      </c>
      <c r="AB202" t="s">
        <v>4</v>
      </c>
      <c r="AC202" t="s">
        <v>4</v>
      </c>
      <c r="AD202" t="s">
        <v>4</v>
      </c>
      <c r="AE202" t="s">
        <v>4</v>
      </c>
      <c r="AF202" t="s">
        <v>4</v>
      </c>
      <c r="AG202" t="s">
        <v>4</v>
      </c>
      <c r="AH202" t="s">
        <v>4</v>
      </c>
      <c r="AI202" t="s">
        <v>4</v>
      </c>
      <c r="AJ202" t="s">
        <v>5</v>
      </c>
      <c r="AK202" t="s">
        <v>4</v>
      </c>
      <c r="AL202" t="s">
        <v>4</v>
      </c>
      <c r="AM202" t="s">
        <v>4</v>
      </c>
      <c r="AN202" t="s">
        <v>4</v>
      </c>
      <c r="AO202" t="s">
        <v>4</v>
      </c>
      <c r="AP202" t="s">
        <v>4</v>
      </c>
      <c r="AQ202" t="s">
        <v>4</v>
      </c>
      <c r="AR202" t="s">
        <v>4</v>
      </c>
      <c r="AS202" t="s">
        <v>2</v>
      </c>
      <c r="AT202" t="s">
        <v>2</v>
      </c>
      <c r="AU202" t="s">
        <v>2</v>
      </c>
      <c r="AV202" t="s">
        <v>2</v>
      </c>
      <c r="AW202" t="s">
        <v>2</v>
      </c>
      <c r="AX202" t="s">
        <v>2</v>
      </c>
      <c r="AY202" t="s">
        <v>2</v>
      </c>
      <c r="AZ202" t="s">
        <v>2</v>
      </c>
      <c r="BA202" t="s">
        <v>2</v>
      </c>
      <c r="BB202" t="s">
        <v>2</v>
      </c>
      <c r="BC202" t="s">
        <v>2</v>
      </c>
      <c r="BD202" t="s">
        <v>2</v>
      </c>
      <c r="BE202" t="s">
        <v>2</v>
      </c>
      <c r="BF202" t="s">
        <v>2</v>
      </c>
      <c r="BG202" t="s">
        <v>2</v>
      </c>
      <c r="BH202" t="s">
        <v>2</v>
      </c>
      <c r="BI202" t="s">
        <v>2</v>
      </c>
      <c r="BJ202" t="s">
        <v>2</v>
      </c>
      <c r="BK202" t="s">
        <v>2</v>
      </c>
      <c r="BL202" t="s">
        <v>2</v>
      </c>
      <c r="BM202" t="s">
        <v>2</v>
      </c>
      <c r="BN202" t="s">
        <v>2</v>
      </c>
      <c r="BO202" t="s">
        <v>2</v>
      </c>
      <c r="BP202" t="s">
        <v>24</v>
      </c>
      <c r="BQ202" t="s">
        <v>2</v>
      </c>
      <c r="BR202" t="s">
        <v>2</v>
      </c>
      <c r="BS202" t="s">
        <v>2</v>
      </c>
      <c r="BT202" t="s">
        <v>2</v>
      </c>
      <c r="BU202" t="s">
        <v>2</v>
      </c>
      <c r="BV202" t="s">
        <v>2</v>
      </c>
      <c r="BW202" t="s">
        <v>2</v>
      </c>
      <c r="BX202" t="s">
        <v>2</v>
      </c>
      <c r="BY202" t="s">
        <v>2</v>
      </c>
      <c r="BZ202" t="s">
        <v>2</v>
      </c>
      <c r="CA202" t="s">
        <v>2</v>
      </c>
      <c r="CB202" t="s">
        <v>2</v>
      </c>
      <c r="CC202" t="s">
        <v>2</v>
      </c>
      <c r="CD202" t="s">
        <v>2</v>
      </c>
      <c r="CE202" t="s">
        <v>2</v>
      </c>
      <c r="CF202" t="s">
        <v>2</v>
      </c>
      <c r="CG202" t="s">
        <v>2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114</v>
      </c>
      <c r="CQ202" t="s">
        <v>4</v>
      </c>
      <c r="CR202" t="s">
        <v>4</v>
      </c>
      <c r="CS202" t="s">
        <v>4</v>
      </c>
      <c r="CT202" t="s">
        <v>4</v>
      </c>
      <c r="CU202" t="s">
        <v>796</v>
      </c>
      <c r="CV202" t="s">
        <v>796</v>
      </c>
      <c r="CW202" t="s">
        <v>796</v>
      </c>
      <c r="CX202" t="s">
        <v>796</v>
      </c>
      <c r="CY202" t="s">
        <v>796</v>
      </c>
      <c r="CZ202" t="s">
        <v>796</v>
      </c>
      <c r="DA202" t="s">
        <v>796</v>
      </c>
      <c r="DB202" t="s">
        <v>796</v>
      </c>
      <c r="DC202" t="s">
        <v>796</v>
      </c>
      <c r="DD202" t="s">
        <v>796</v>
      </c>
      <c r="DE202" t="s">
        <v>796</v>
      </c>
      <c r="DF202" t="s">
        <v>796</v>
      </c>
      <c r="DG202" t="s">
        <v>796</v>
      </c>
      <c r="DH202" t="s">
        <v>796</v>
      </c>
      <c r="DI202" t="s">
        <v>796</v>
      </c>
      <c r="DJ202" t="s">
        <v>796</v>
      </c>
      <c r="DK202" t="s">
        <v>796</v>
      </c>
      <c r="DL202" t="s">
        <v>796</v>
      </c>
      <c r="DM202" t="s">
        <v>796</v>
      </c>
      <c r="DN202" t="s">
        <v>796</v>
      </c>
      <c r="DO202" t="s">
        <v>796</v>
      </c>
      <c r="DP202" t="s">
        <v>796</v>
      </c>
      <c r="DQ202" t="s">
        <v>796</v>
      </c>
      <c r="DR202" t="s">
        <v>796</v>
      </c>
      <c r="DS202" t="s">
        <v>796</v>
      </c>
      <c r="DT202" t="s">
        <v>796</v>
      </c>
      <c r="DU202" t="s">
        <v>796</v>
      </c>
      <c r="DV202" t="s">
        <v>796</v>
      </c>
      <c r="DW202" t="s">
        <v>796</v>
      </c>
      <c r="DX202" t="s">
        <v>796</v>
      </c>
      <c r="DY202" t="s">
        <v>796</v>
      </c>
      <c r="DZ202" t="s">
        <v>796</v>
      </c>
      <c r="EA202" t="s">
        <v>796</v>
      </c>
      <c r="EB202" t="s">
        <v>796</v>
      </c>
      <c r="EC202" t="s">
        <v>796</v>
      </c>
      <c r="ED202" t="s">
        <v>796</v>
      </c>
      <c r="EE202" t="s">
        <v>796</v>
      </c>
      <c r="EF202" t="s">
        <v>796</v>
      </c>
      <c r="EG202" t="s">
        <v>796</v>
      </c>
      <c r="EH202" t="s">
        <v>796</v>
      </c>
      <c r="EI202" t="s">
        <v>796</v>
      </c>
      <c r="EJ202" t="s">
        <v>796</v>
      </c>
      <c r="EK202" t="s">
        <v>796</v>
      </c>
      <c r="EL202" t="s">
        <v>796</v>
      </c>
      <c r="EM202" t="s">
        <v>796</v>
      </c>
      <c r="EN202" t="s">
        <v>796</v>
      </c>
      <c r="EO202" t="s">
        <v>796</v>
      </c>
      <c r="EP202" t="s">
        <v>796</v>
      </c>
      <c r="EQ202" t="s">
        <v>796</v>
      </c>
      <c r="ER202" t="s">
        <v>796</v>
      </c>
      <c r="ES202" t="s">
        <v>796</v>
      </c>
      <c r="ET202" t="s">
        <v>796</v>
      </c>
      <c r="EU202" t="s">
        <v>796</v>
      </c>
      <c r="EV202" t="s">
        <v>796</v>
      </c>
      <c r="EW202" t="s">
        <v>796</v>
      </c>
      <c r="EX202" t="s">
        <v>796</v>
      </c>
      <c r="EY202" t="s">
        <v>796</v>
      </c>
      <c r="EZ202" t="s">
        <v>796</v>
      </c>
      <c r="FA202" t="s">
        <v>796</v>
      </c>
      <c r="FB202" t="s">
        <v>796</v>
      </c>
      <c r="FC202" t="s">
        <v>796</v>
      </c>
      <c r="FD202" t="s">
        <v>796</v>
      </c>
      <c r="FE202" t="s">
        <v>796</v>
      </c>
      <c r="FF202" t="s">
        <v>796</v>
      </c>
      <c r="FG202" t="s">
        <v>796</v>
      </c>
      <c r="FH202" t="s">
        <v>796</v>
      </c>
      <c r="FI202" t="s">
        <v>796</v>
      </c>
      <c r="FJ202" t="s">
        <v>796</v>
      </c>
      <c r="FK202" t="s">
        <v>796</v>
      </c>
      <c r="FL202" t="s">
        <v>796</v>
      </c>
      <c r="FM202" t="s">
        <v>796</v>
      </c>
      <c r="FN202" t="s">
        <v>796</v>
      </c>
      <c r="FO202" t="s">
        <v>796</v>
      </c>
      <c r="FP202" t="s">
        <v>796</v>
      </c>
      <c r="FQ202" t="s">
        <v>796</v>
      </c>
      <c r="FR202" t="s">
        <v>796</v>
      </c>
      <c r="FS202" t="s">
        <v>796</v>
      </c>
      <c r="FT202" t="s">
        <v>796</v>
      </c>
      <c r="FU202" t="s">
        <v>796</v>
      </c>
      <c r="FV202" t="s">
        <v>796</v>
      </c>
      <c r="FW202" t="s">
        <v>796</v>
      </c>
      <c r="FX202" t="s">
        <v>796</v>
      </c>
      <c r="FY202" t="s">
        <v>796</v>
      </c>
      <c r="FZ202" t="s">
        <v>796</v>
      </c>
      <c r="GA202" t="s">
        <v>796</v>
      </c>
      <c r="GB202" t="s">
        <v>796</v>
      </c>
      <c r="GC202" t="s">
        <v>796</v>
      </c>
      <c r="GD202" t="s">
        <v>796</v>
      </c>
      <c r="GE202" t="s">
        <v>796</v>
      </c>
      <c r="GF202" t="s">
        <v>796</v>
      </c>
      <c r="GG202" t="s">
        <v>796</v>
      </c>
      <c r="GH202" t="s">
        <v>796</v>
      </c>
      <c r="GI202" t="s">
        <v>796</v>
      </c>
      <c r="GJ202" t="s">
        <v>796</v>
      </c>
      <c r="GK202" t="s">
        <v>796</v>
      </c>
      <c r="GL202" t="s">
        <v>796</v>
      </c>
      <c r="GM202" t="s">
        <v>796</v>
      </c>
      <c r="GN202" t="s">
        <v>796</v>
      </c>
      <c r="GO202" t="s">
        <v>796</v>
      </c>
      <c r="GP202" t="s">
        <v>796</v>
      </c>
      <c r="GQ202" t="s">
        <v>796</v>
      </c>
      <c r="GR202" t="s">
        <v>796</v>
      </c>
      <c r="GS202" t="s">
        <v>796</v>
      </c>
      <c r="GT202" t="s">
        <v>796</v>
      </c>
      <c r="GU202" t="s">
        <v>796</v>
      </c>
      <c r="GV202" t="s">
        <v>796</v>
      </c>
      <c r="GW202" t="s">
        <v>796</v>
      </c>
      <c r="GX202" t="s">
        <v>796</v>
      </c>
      <c r="GY202" t="s">
        <v>796</v>
      </c>
      <c r="GZ202" t="s">
        <v>796</v>
      </c>
      <c r="HA202" t="s">
        <v>796</v>
      </c>
      <c r="HB202" t="s">
        <v>796</v>
      </c>
      <c r="HC202" t="s">
        <v>796</v>
      </c>
      <c r="HD202" t="s">
        <v>796</v>
      </c>
      <c r="HE202" t="s">
        <v>796</v>
      </c>
      <c r="HF202" t="s">
        <v>796</v>
      </c>
      <c r="HG202" t="s">
        <v>796</v>
      </c>
      <c r="HH202" t="s">
        <v>796</v>
      </c>
      <c r="HI202" t="s">
        <v>796</v>
      </c>
      <c r="HJ202" t="s">
        <v>796</v>
      </c>
      <c r="HK202" t="s">
        <v>796</v>
      </c>
      <c r="HL202" t="s">
        <v>796</v>
      </c>
      <c r="HM202" t="s">
        <v>796</v>
      </c>
      <c r="HN202" t="s">
        <v>796</v>
      </c>
      <c r="HO202" t="s">
        <v>796</v>
      </c>
      <c r="HP202" t="s">
        <v>796</v>
      </c>
      <c r="HQ202" t="s">
        <v>796</v>
      </c>
      <c r="HR202" t="s">
        <v>796</v>
      </c>
      <c r="HS202" t="s">
        <v>796</v>
      </c>
      <c r="HT202" t="s">
        <v>796</v>
      </c>
      <c r="HU202" t="s">
        <v>796</v>
      </c>
      <c r="HV202" t="s">
        <v>796</v>
      </c>
      <c r="HW202" t="s">
        <v>796</v>
      </c>
      <c r="HX202" t="s">
        <v>796</v>
      </c>
      <c r="HY202" t="s">
        <v>796</v>
      </c>
      <c r="HZ202" t="s">
        <v>796</v>
      </c>
      <c r="IA202" t="s">
        <v>796</v>
      </c>
      <c r="IB202" t="s">
        <v>796</v>
      </c>
      <c r="IC202" t="s">
        <v>796</v>
      </c>
      <c r="ID202" t="s">
        <v>796</v>
      </c>
      <c r="IE202" t="s">
        <v>796</v>
      </c>
      <c r="IF202" t="s">
        <v>796</v>
      </c>
      <c r="IG202" t="s">
        <v>796</v>
      </c>
      <c r="IH202" t="s">
        <v>796</v>
      </c>
      <c r="II202" t="s">
        <v>796</v>
      </c>
      <c r="IJ202" t="s">
        <v>796</v>
      </c>
      <c r="IK202" t="s">
        <v>796</v>
      </c>
      <c r="IL202" t="s">
        <v>796</v>
      </c>
      <c r="IM202" t="s">
        <v>796</v>
      </c>
      <c r="IN202" t="s">
        <v>796</v>
      </c>
      <c r="IO202" t="s">
        <v>796</v>
      </c>
      <c r="IP202" t="s">
        <v>796</v>
      </c>
      <c r="IQ202" t="s">
        <v>796</v>
      </c>
      <c r="IR202" t="s">
        <v>796</v>
      </c>
      <c r="IS202" t="s">
        <v>796</v>
      </c>
      <c r="IT202" t="s">
        <v>796</v>
      </c>
      <c r="IU202" t="s">
        <v>796</v>
      </c>
      <c r="IV202" t="s">
        <v>796</v>
      </c>
      <c r="IW202" t="s">
        <v>796</v>
      </c>
      <c r="IX202" t="s">
        <v>796</v>
      </c>
      <c r="IY202" t="s">
        <v>796</v>
      </c>
      <c r="IZ202" t="s">
        <v>796</v>
      </c>
      <c r="JA202" t="s">
        <v>796</v>
      </c>
      <c r="JB202" t="s">
        <v>796</v>
      </c>
      <c r="JC202" t="s">
        <v>796</v>
      </c>
      <c r="JD202" t="s">
        <v>796</v>
      </c>
      <c r="JE202" t="s">
        <v>796</v>
      </c>
      <c r="JF202" t="s">
        <v>796</v>
      </c>
      <c r="JG202" t="s">
        <v>796</v>
      </c>
      <c r="JH202" t="s">
        <v>796</v>
      </c>
      <c r="JI202" t="s">
        <v>796</v>
      </c>
      <c r="JJ202" t="s">
        <v>796</v>
      </c>
      <c r="JK202" t="s">
        <v>796</v>
      </c>
      <c r="JL202" t="s">
        <v>796</v>
      </c>
      <c r="JM202" t="s">
        <v>796</v>
      </c>
      <c r="JN202" t="s">
        <v>796</v>
      </c>
      <c r="JO202" t="s">
        <v>796</v>
      </c>
      <c r="JP202" t="s">
        <v>796</v>
      </c>
      <c r="JQ202" t="s">
        <v>796</v>
      </c>
      <c r="JR202" t="s">
        <v>796</v>
      </c>
      <c r="JS202" t="s">
        <v>796</v>
      </c>
      <c r="JT202" t="s">
        <v>796</v>
      </c>
      <c r="JU202" t="s">
        <v>796</v>
      </c>
      <c r="JV202" t="s">
        <v>796</v>
      </c>
      <c r="JW202" t="s">
        <v>796</v>
      </c>
      <c r="JX202" t="s">
        <v>796</v>
      </c>
      <c r="JY202" t="s">
        <v>796</v>
      </c>
      <c r="JZ202" t="s">
        <v>796</v>
      </c>
      <c r="KA202" t="s">
        <v>796</v>
      </c>
      <c r="KB202" t="s">
        <v>796</v>
      </c>
      <c r="KC202" t="s">
        <v>796</v>
      </c>
      <c r="KD202" t="s">
        <v>796</v>
      </c>
      <c r="KE202" t="s">
        <v>796</v>
      </c>
      <c r="KF202" t="s">
        <v>796</v>
      </c>
    </row>
    <row r="203" spans="1:292" x14ac:dyDescent="0.2">
      <c r="A203" t="s">
        <v>357</v>
      </c>
      <c r="B203" t="s">
        <v>55</v>
      </c>
      <c r="C203" t="s">
        <v>4</v>
      </c>
      <c r="D203" t="s">
        <v>19</v>
      </c>
      <c r="E203" s="30">
        <v>19</v>
      </c>
      <c r="F203" t="s">
        <v>20</v>
      </c>
      <c r="G203" t="s">
        <v>21</v>
      </c>
      <c r="H203" t="s">
        <v>22</v>
      </c>
      <c r="I203" t="s">
        <v>23</v>
      </c>
      <c r="J203" t="s">
        <v>5</v>
      </c>
      <c r="K203" t="s">
        <v>4</v>
      </c>
      <c r="L203" t="s">
        <v>4</v>
      </c>
      <c r="M203" t="s">
        <v>4</v>
      </c>
      <c r="N203" t="s">
        <v>5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  <c r="T203" t="s">
        <v>3</v>
      </c>
      <c r="U203" t="s">
        <v>4</v>
      </c>
      <c r="V203" t="s">
        <v>5</v>
      </c>
      <c r="W203" t="s">
        <v>77</v>
      </c>
      <c r="X203" t="s">
        <v>54</v>
      </c>
      <c r="Y203" t="s">
        <v>5</v>
      </c>
      <c r="Z203" t="s">
        <v>6</v>
      </c>
      <c r="AA203" t="s">
        <v>4</v>
      </c>
      <c r="AB203" t="s">
        <v>4</v>
      </c>
      <c r="AC203" t="s">
        <v>4</v>
      </c>
      <c r="AD203" t="s">
        <v>4</v>
      </c>
      <c r="AE203" t="s">
        <v>4</v>
      </c>
      <c r="AF203" t="s">
        <v>4</v>
      </c>
      <c r="AG203" t="s">
        <v>4</v>
      </c>
      <c r="AH203" t="s">
        <v>5</v>
      </c>
      <c r="AI203" t="s">
        <v>4</v>
      </c>
      <c r="AJ203" t="s">
        <v>4</v>
      </c>
      <c r="AK203" t="s">
        <v>4</v>
      </c>
      <c r="AL203" t="s">
        <v>5</v>
      </c>
      <c r="AM203" t="s">
        <v>4</v>
      </c>
      <c r="AN203" t="s">
        <v>4</v>
      </c>
      <c r="AO203" t="s">
        <v>4</v>
      </c>
      <c r="AP203" t="s">
        <v>4</v>
      </c>
      <c r="AQ203" t="s">
        <v>4</v>
      </c>
      <c r="AR203" t="s">
        <v>4</v>
      </c>
      <c r="AS203" t="s">
        <v>2</v>
      </c>
      <c r="AT203" t="s">
        <v>2</v>
      </c>
      <c r="AU203" t="s">
        <v>2</v>
      </c>
      <c r="AV203" t="s">
        <v>2</v>
      </c>
      <c r="AW203" t="s">
        <v>2</v>
      </c>
      <c r="AX203" t="s">
        <v>2</v>
      </c>
      <c r="AY203" t="s">
        <v>2</v>
      </c>
      <c r="AZ203" t="s">
        <v>2</v>
      </c>
      <c r="BA203" t="s">
        <v>2</v>
      </c>
      <c r="BB203" t="s">
        <v>2</v>
      </c>
      <c r="BC203" t="s">
        <v>2</v>
      </c>
      <c r="BD203" t="s">
        <v>2</v>
      </c>
      <c r="BE203" t="s">
        <v>2</v>
      </c>
      <c r="BF203" t="s">
        <v>2</v>
      </c>
      <c r="BG203" t="s">
        <v>2</v>
      </c>
      <c r="BH203" t="s">
        <v>2</v>
      </c>
      <c r="BI203" t="s">
        <v>2</v>
      </c>
      <c r="BJ203" t="s">
        <v>2</v>
      </c>
      <c r="BK203" t="s">
        <v>2</v>
      </c>
      <c r="BL203" t="s">
        <v>2</v>
      </c>
      <c r="BM203" t="s">
        <v>2</v>
      </c>
      <c r="BN203" t="s">
        <v>2</v>
      </c>
      <c r="BO203" t="s">
        <v>2</v>
      </c>
      <c r="BP203" t="s">
        <v>181</v>
      </c>
      <c r="BQ203" t="s">
        <v>2</v>
      </c>
      <c r="BR203" t="s">
        <v>2</v>
      </c>
      <c r="BS203" t="s">
        <v>2</v>
      </c>
      <c r="BT203" t="s">
        <v>2</v>
      </c>
      <c r="BU203" t="s">
        <v>2</v>
      </c>
      <c r="BV203" t="s">
        <v>2</v>
      </c>
      <c r="BW203" t="s">
        <v>2</v>
      </c>
      <c r="BX203" t="s">
        <v>2</v>
      </c>
      <c r="BY203" t="s">
        <v>2</v>
      </c>
      <c r="BZ203" t="s">
        <v>2</v>
      </c>
      <c r="CA203" t="s">
        <v>2</v>
      </c>
      <c r="CB203" t="s">
        <v>2</v>
      </c>
      <c r="CC203" t="s">
        <v>2</v>
      </c>
      <c r="CD203" t="s">
        <v>2</v>
      </c>
      <c r="CE203" t="s">
        <v>2</v>
      </c>
      <c r="CF203" t="s">
        <v>2</v>
      </c>
      <c r="CG203" t="s">
        <v>2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351</v>
      </c>
      <c r="CQ203" t="s">
        <v>4</v>
      </c>
      <c r="CR203" t="s">
        <v>4</v>
      </c>
      <c r="CS203" t="s">
        <v>4</v>
      </c>
      <c r="CT203" t="s">
        <v>4</v>
      </c>
      <c r="CU203" t="s">
        <v>55</v>
      </c>
      <c r="CV203" t="s">
        <v>4</v>
      </c>
      <c r="CW203" s="30">
        <v>21</v>
      </c>
      <c r="CX203" t="s">
        <v>20</v>
      </c>
      <c r="CY203" t="s">
        <v>5</v>
      </c>
      <c r="CZ203" t="s">
        <v>4</v>
      </c>
      <c r="DA203" t="s">
        <v>4</v>
      </c>
      <c r="DB203" t="s">
        <v>4</v>
      </c>
      <c r="DC203" t="s">
        <v>4</v>
      </c>
      <c r="DD203" t="s">
        <v>4</v>
      </c>
      <c r="DE203" t="s">
        <v>4</v>
      </c>
      <c r="DF203" t="s">
        <v>4</v>
      </c>
      <c r="DG203" t="s">
        <v>4</v>
      </c>
      <c r="DH203" t="s">
        <v>4</v>
      </c>
      <c r="DI203" t="s">
        <v>3</v>
      </c>
      <c r="DJ203" t="s">
        <v>4</v>
      </c>
      <c r="DK203" t="s">
        <v>41</v>
      </c>
      <c r="DL203" t="s">
        <v>41</v>
      </c>
      <c r="DM203" t="s">
        <v>41</v>
      </c>
      <c r="DN203" t="s">
        <v>5</v>
      </c>
      <c r="DO203" t="s">
        <v>796</v>
      </c>
      <c r="DP203" t="s">
        <v>4</v>
      </c>
      <c r="DQ203" t="s">
        <v>4</v>
      </c>
      <c r="DR203" t="s">
        <v>4</v>
      </c>
      <c r="DS203" t="s">
        <v>4</v>
      </c>
      <c r="DT203" t="s">
        <v>4</v>
      </c>
      <c r="DU203" t="s">
        <v>4</v>
      </c>
      <c r="DV203" t="s">
        <v>4</v>
      </c>
      <c r="DW203" t="s">
        <v>41</v>
      </c>
      <c r="DX203" t="s">
        <v>4</v>
      </c>
      <c r="DY203" t="s">
        <v>4</v>
      </c>
      <c r="DZ203" t="s">
        <v>4</v>
      </c>
      <c r="EA203" t="s">
        <v>41</v>
      </c>
      <c r="EB203" t="s">
        <v>4</v>
      </c>
      <c r="EC203" t="s">
        <v>4</v>
      </c>
      <c r="ED203" t="s">
        <v>4</v>
      </c>
      <c r="EE203" t="s">
        <v>4</v>
      </c>
      <c r="EF203" t="s">
        <v>4</v>
      </c>
      <c r="EG203" t="s">
        <v>4</v>
      </c>
      <c r="EH203" t="s">
        <v>2</v>
      </c>
      <c r="EI203" t="s">
        <v>2</v>
      </c>
      <c r="EJ203" t="s">
        <v>2</v>
      </c>
      <c r="EK203" t="s">
        <v>2</v>
      </c>
      <c r="EL203" t="s">
        <v>2</v>
      </c>
      <c r="EM203" t="s">
        <v>2</v>
      </c>
      <c r="EN203" t="s">
        <v>2</v>
      </c>
      <c r="EO203" t="s">
        <v>2</v>
      </c>
      <c r="EP203" t="s">
        <v>2</v>
      </c>
      <c r="EQ203" t="s">
        <v>2</v>
      </c>
      <c r="ER203" t="s">
        <v>2</v>
      </c>
      <c r="ES203" t="s">
        <v>2</v>
      </c>
      <c r="ET203" t="s">
        <v>2</v>
      </c>
      <c r="EU203" t="s">
        <v>2</v>
      </c>
      <c r="EV203" t="s">
        <v>2</v>
      </c>
      <c r="EW203" t="s">
        <v>2</v>
      </c>
      <c r="EX203" t="s">
        <v>2</v>
      </c>
      <c r="EY203" t="s">
        <v>2</v>
      </c>
      <c r="EZ203" t="s">
        <v>2</v>
      </c>
      <c r="FA203" t="s">
        <v>2</v>
      </c>
      <c r="FB203" t="s">
        <v>2</v>
      </c>
      <c r="FC203" t="s">
        <v>2</v>
      </c>
      <c r="FD203" t="s">
        <v>2</v>
      </c>
      <c r="FE203" t="s">
        <v>181</v>
      </c>
      <c r="FF203" t="s">
        <v>2</v>
      </c>
      <c r="FG203" t="s">
        <v>2</v>
      </c>
      <c r="FH203" t="s">
        <v>2</v>
      </c>
      <c r="FI203" t="s">
        <v>2</v>
      </c>
      <c r="FJ203" t="s">
        <v>2</v>
      </c>
      <c r="FK203" t="s">
        <v>2</v>
      </c>
      <c r="FL203" t="s">
        <v>2</v>
      </c>
      <c r="FM203" t="s">
        <v>2</v>
      </c>
      <c r="FN203" t="s">
        <v>2</v>
      </c>
      <c r="FO203" t="s">
        <v>2</v>
      </c>
      <c r="FP203" t="s">
        <v>2</v>
      </c>
      <c r="FQ203" t="s">
        <v>2</v>
      </c>
      <c r="FR203" t="s">
        <v>2</v>
      </c>
      <c r="FS203" t="s">
        <v>2</v>
      </c>
      <c r="FT203" t="s">
        <v>2</v>
      </c>
      <c r="FU203" t="s">
        <v>2</v>
      </c>
      <c r="FV203" t="s">
        <v>2</v>
      </c>
      <c r="FW203" t="s">
        <v>2</v>
      </c>
      <c r="FX203" t="s">
        <v>2</v>
      </c>
      <c r="FY203" t="s">
        <v>2</v>
      </c>
      <c r="FZ203" t="s">
        <v>2</v>
      </c>
      <c r="GA203" t="s">
        <v>2</v>
      </c>
      <c r="GB203" t="s">
        <v>2</v>
      </c>
      <c r="GC203" t="s">
        <v>2</v>
      </c>
      <c r="GD203" t="s">
        <v>2</v>
      </c>
      <c r="GE203" t="s">
        <v>2</v>
      </c>
      <c r="GF203" t="s">
        <v>2</v>
      </c>
      <c r="GG203" t="s">
        <v>2</v>
      </c>
      <c r="GH203" t="s">
        <v>2</v>
      </c>
      <c r="GI203" t="s">
        <v>2</v>
      </c>
      <c r="GJ203" t="s">
        <v>2</v>
      </c>
      <c r="GK203" t="s">
        <v>2</v>
      </c>
      <c r="GL203" t="s">
        <v>2</v>
      </c>
      <c r="GM203" t="s">
        <v>2</v>
      </c>
      <c r="GN203" t="s">
        <v>796</v>
      </c>
      <c r="GO203" t="s">
        <v>796</v>
      </c>
      <c r="GP203" t="s">
        <v>796</v>
      </c>
      <c r="GQ203" t="s">
        <v>796</v>
      </c>
      <c r="GR203" t="s">
        <v>796</v>
      </c>
      <c r="GS203" t="s">
        <v>796</v>
      </c>
      <c r="GT203" t="s">
        <v>796</v>
      </c>
      <c r="GU203" t="s">
        <v>796</v>
      </c>
      <c r="GV203" t="s">
        <v>796</v>
      </c>
      <c r="GW203" t="s">
        <v>796</v>
      </c>
      <c r="GX203" t="s">
        <v>796</v>
      </c>
      <c r="GY203" t="s">
        <v>796</v>
      </c>
      <c r="GZ203" t="s">
        <v>796</v>
      </c>
      <c r="HA203" t="s">
        <v>796</v>
      </c>
      <c r="HB203" t="s">
        <v>796</v>
      </c>
      <c r="HC203" t="s">
        <v>796</v>
      </c>
      <c r="HD203" t="s">
        <v>796</v>
      </c>
      <c r="HE203" t="s">
        <v>796</v>
      </c>
      <c r="HF203" t="s">
        <v>796</v>
      </c>
      <c r="HG203" t="s">
        <v>796</v>
      </c>
      <c r="HH203" t="s">
        <v>796</v>
      </c>
      <c r="HI203" t="s">
        <v>796</v>
      </c>
      <c r="HJ203" t="s">
        <v>796</v>
      </c>
      <c r="HK203" t="s">
        <v>796</v>
      </c>
      <c r="HL203" t="s">
        <v>796</v>
      </c>
      <c r="HM203" t="s">
        <v>796</v>
      </c>
      <c r="HN203" t="s">
        <v>796</v>
      </c>
      <c r="HO203" t="s">
        <v>796</v>
      </c>
      <c r="HP203" t="s">
        <v>796</v>
      </c>
      <c r="HQ203" t="s">
        <v>796</v>
      </c>
      <c r="HR203" t="s">
        <v>796</v>
      </c>
      <c r="HS203" t="s">
        <v>796</v>
      </c>
      <c r="HT203" t="s">
        <v>796</v>
      </c>
      <c r="HU203" t="s">
        <v>796</v>
      </c>
      <c r="HV203" t="s">
        <v>796</v>
      </c>
      <c r="HW203" t="s">
        <v>796</v>
      </c>
      <c r="HX203" t="s">
        <v>796</v>
      </c>
      <c r="HY203" t="s">
        <v>796</v>
      </c>
      <c r="HZ203" t="s">
        <v>796</v>
      </c>
      <c r="IA203" t="s">
        <v>796</v>
      </c>
      <c r="IB203" t="s">
        <v>796</v>
      </c>
      <c r="IC203" t="s">
        <v>796</v>
      </c>
      <c r="ID203" t="s">
        <v>796</v>
      </c>
      <c r="IE203" t="s">
        <v>796</v>
      </c>
      <c r="IF203" t="s">
        <v>796</v>
      </c>
      <c r="IG203" t="s">
        <v>796</v>
      </c>
      <c r="IH203" t="s">
        <v>796</v>
      </c>
      <c r="II203" t="s">
        <v>796</v>
      </c>
      <c r="IJ203" t="s">
        <v>796</v>
      </c>
      <c r="IK203" t="s">
        <v>796</v>
      </c>
      <c r="IL203" t="s">
        <v>796</v>
      </c>
      <c r="IM203" t="s">
        <v>796</v>
      </c>
      <c r="IN203" t="s">
        <v>796</v>
      </c>
      <c r="IO203" t="s">
        <v>796</v>
      </c>
      <c r="IP203" t="s">
        <v>796</v>
      </c>
      <c r="IQ203" t="s">
        <v>796</v>
      </c>
      <c r="IR203" t="s">
        <v>796</v>
      </c>
      <c r="IS203" t="s">
        <v>796</v>
      </c>
      <c r="IT203" t="s">
        <v>796</v>
      </c>
      <c r="IU203" t="s">
        <v>796</v>
      </c>
      <c r="IV203" t="s">
        <v>796</v>
      </c>
      <c r="IW203" t="s">
        <v>796</v>
      </c>
      <c r="IX203" t="s">
        <v>796</v>
      </c>
      <c r="IY203" t="s">
        <v>796</v>
      </c>
      <c r="IZ203" t="s">
        <v>796</v>
      </c>
      <c r="JA203" t="s">
        <v>796</v>
      </c>
      <c r="JB203" t="s">
        <v>796</v>
      </c>
      <c r="JC203" t="s">
        <v>796</v>
      </c>
      <c r="JD203" t="s">
        <v>796</v>
      </c>
      <c r="JE203" t="s">
        <v>796</v>
      </c>
      <c r="JF203" t="s">
        <v>796</v>
      </c>
      <c r="JG203" t="s">
        <v>796</v>
      </c>
      <c r="JH203" t="s">
        <v>796</v>
      </c>
      <c r="JI203" t="s">
        <v>796</v>
      </c>
      <c r="JJ203" t="s">
        <v>796</v>
      </c>
      <c r="JK203" t="s">
        <v>796</v>
      </c>
      <c r="JL203" t="s">
        <v>796</v>
      </c>
      <c r="JM203" t="s">
        <v>796</v>
      </c>
      <c r="JN203" t="s">
        <v>796</v>
      </c>
      <c r="JO203" t="s">
        <v>796</v>
      </c>
      <c r="JP203" t="s">
        <v>796</v>
      </c>
      <c r="JQ203" t="s">
        <v>796</v>
      </c>
      <c r="JR203" t="s">
        <v>796</v>
      </c>
      <c r="JS203" t="s">
        <v>796</v>
      </c>
      <c r="JT203" t="s">
        <v>796</v>
      </c>
      <c r="JU203" t="s">
        <v>796</v>
      </c>
      <c r="JV203" t="s">
        <v>796</v>
      </c>
      <c r="JW203" t="s">
        <v>796</v>
      </c>
      <c r="JX203" t="s">
        <v>796</v>
      </c>
      <c r="JY203" t="s">
        <v>796</v>
      </c>
      <c r="JZ203" t="s">
        <v>796</v>
      </c>
      <c r="KA203" t="s">
        <v>796</v>
      </c>
      <c r="KB203" t="s">
        <v>796</v>
      </c>
      <c r="KC203" t="s">
        <v>796</v>
      </c>
      <c r="KD203" t="s">
        <v>796</v>
      </c>
      <c r="KE203" t="s">
        <v>796</v>
      </c>
      <c r="KF203" t="s">
        <v>796</v>
      </c>
    </row>
    <row r="204" spans="1:292" x14ac:dyDescent="0.2">
      <c r="A204" t="s">
        <v>423</v>
      </c>
      <c r="B204" t="s">
        <v>55</v>
      </c>
      <c r="C204" t="s">
        <v>4</v>
      </c>
      <c r="D204" t="s">
        <v>19</v>
      </c>
      <c r="E204" s="30">
        <v>50</v>
      </c>
      <c r="F204" t="s">
        <v>155</v>
      </c>
      <c r="G204" t="s">
        <v>158</v>
      </c>
      <c r="H204" t="s">
        <v>22</v>
      </c>
      <c r="I204" t="s">
        <v>23</v>
      </c>
      <c r="J204" t="s">
        <v>5</v>
      </c>
      <c r="K204" t="s">
        <v>4</v>
      </c>
      <c r="L204" t="s">
        <v>4</v>
      </c>
      <c r="M204" t="s">
        <v>4</v>
      </c>
      <c r="N204" t="s">
        <v>4</v>
      </c>
      <c r="O204" t="s">
        <v>4</v>
      </c>
      <c r="P204" t="s">
        <v>4</v>
      </c>
      <c r="Q204" t="s">
        <v>4</v>
      </c>
      <c r="R204" t="s">
        <v>5</v>
      </c>
      <c r="S204" t="s">
        <v>4</v>
      </c>
      <c r="T204" t="s">
        <v>3</v>
      </c>
      <c r="U204" t="s">
        <v>4</v>
      </c>
      <c r="V204" t="s">
        <v>5</v>
      </c>
      <c r="W204" t="s">
        <v>77</v>
      </c>
      <c r="X204" t="s">
        <v>27</v>
      </c>
      <c r="Y204" t="s">
        <v>5</v>
      </c>
      <c r="Z204" t="s">
        <v>18</v>
      </c>
      <c r="AA204" t="s">
        <v>4</v>
      </c>
      <c r="AB204" t="s">
        <v>4</v>
      </c>
      <c r="AC204" t="s">
        <v>5</v>
      </c>
      <c r="AD204" t="s">
        <v>5</v>
      </c>
      <c r="AE204" t="s">
        <v>4</v>
      </c>
      <c r="AF204" t="s">
        <v>4</v>
      </c>
      <c r="AG204" t="s">
        <v>4</v>
      </c>
      <c r="AH204" t="s">
        <v>5</v>
      </c>
      <c r="AI204" t="s">
        <v>4</v>
      </c>
      <c r="AJ204" t="s">
        <v>4</v>
      </c>
      <c r="AK204" t="s">
        <v>4</v>
      </c>
      <c r="AL204" t="s">
        <v>5</v>
      </c>
      <c r="AM204" t="s">
        <v>4</v>
      </c>
      <c r="AN204" t="s">
        <v>4</v>
      </c>
      <c r="AO204" t="s">
        <v>4</v>
      </c>
      <c r="AP204" t="s">
        <v>4</v>
      </c>
      <c r="AQ204" t="s">
        <v>4</v>
      </c>
      <c r="AR204" t="s">
        <v>4</v>
      </c>
      <c r="AS204" t="s">
        <v>2</v>
      </c>
      <c r="AT204" t="s">
        <v>2</v>
      </c>
      <c r="AU204" t="s">
        <v>2</v>
      </c>
      <c r="AV204" t="s">
        <v>2</v>
      </c>
      <c r="AW204" t="s">
        <v>2</v>
      </c>
      <c r="AX204" t="s">
        <v>2</v>
      </c>
      <c r="AY204" t="s">
        <v>2</v>
      </c>
      <c r="AZ204" t="s">
        <v>2</v>
      </c>
      <c r="BA204" t="s">
        <v>2</v>
      </c>
      <c r="BB204" t="s">
        <v>2</v>
      </c>
      <c r="BC204" t="s">
        <v>2</v>
      </c>
      <c r="BD204" t="s">
        <v>2</v>
      </c>
      <c r="BE204" t="s">
        <v>2</v>
      </c>
      <c r="BF204" t="s">
        <v>2</v>
      </c>
      <c r="BG204" t="s">
        <v>2</v>
      </c>
      <c r="BH204" t="s">
        <v>2</v>
      </c>
      <c r="BI204" t="s">
        <v>2</v>
      </c>
      <c r="BJ204" t="s">
        <v>2</v>
      </c>
      <c r="BK204" t="s">
        <v>2</v>
      </c>
      <c r="BL204" t="s">
        <v>2</v>
      </c>
      <c r="BM204" t="s">
        <v>2</v>
      </c>
      <c r="BN204" t="s">
        <v>2</v>
      </c>
      <c r="BO204" t="s">
        <v>2</v>
      </c>
      <c r="BP204" t="s">
        <v>46</v>
      </c>
      <c r="BQ204" t="s">
        <v>2</v>
      </c>
      <c r="BR204" t="s">
        <v>2</v>
      </c>
      <c r="BS204" t="s">
        <v>2</v>
      </c>
      <c r="BT204" t="s">
        <v>2</v>
      </c>
      <c r="BU204" t="s">
        <v>2</v>
      </c>
      <c r="BV204" t="s">
        <v>2</v>
      </c>
      <c r="BW204" t="s">
        <v>2</v>
      </c>
      <c r="BX204" t="s">
        <v>2</v>
      </c>
      <c r="BY204" t="s">
        <v>2</v>
      </c>
      <c r="BZ204" t="s">
        <v>2</v>
      </c>
      <c r="CA204" t="s">
        <v>2</v>
      </c>
      <c r="CB204" t="s">
        <v>2</v>
      </c>
      <c r="CC204" t="s">
        <v>2</v>
      </c>
      <c r="CD204" t="s">
        <v>2</v>
      </c>
      <c r="CE204" t="s">
        <v>2</v>
      </c>
      <c r="CF204" t="s">
        <v>2</v>
      </c>
      <c r="CG204" t="s">
        <v>2</v>
      </c>
      <c r="CH204" t="s">
        <v>2</v>
      </c>
      <c r="CI204" t="s">
        <v>2</v>
      </c>
      <c r="CJ204" t="s">
        <v>2</v>
      </c>
      <c r="CK204" t="s">
        <v>2</v>
      </c>
      <c r="CL204" t="s">
        <v>2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796</v>
      </c>
      <c r="CV204" t="s">
        <v>796</v>
      </c>
      <c r="CW204" t="s">
        <v>796</v>
      </c>
      <c r="CX204" t="s">
        <v>796</v>
      </c>
      <c r="CY204" t="s">
        <v>796</v>
      </c>
      <c r="CZ204" t="s">
        <v>796</v>
      </c>
      <c r="DA204" t="s">
        <v>796</v>
      </c>
      <c r="DB204" t="s">
        <v>796</v>
      </c>
      <c r="DC204" t="s">
        <v>796</v>
      </c>
      <c r="DD204" t="s">
        <v>796</v>
      </c>
      <c r="DE204" t="s">
        <v>796</v>
      </c>
      <c r="DF204" t="s">
        <v>796</v>
      </c>
      <c r="DG204" t="s">
        <v>796</v>
      </c>
      <c r="DH204" t="s">
        <v>796</v>
      </c>
      <c r="DI204" t="s">
        <v>796</v>
      </c>
      <c r="DJ204" t="s">
        <v>796</v>
      </c>
      <c r="DK204" t="s">
        <v>796</v>
      </c>
      <c r="DL204" t="s">
        <v>796</v>
      </c>
      <c r="DM204" t="s">
        <v>796</v>
      </c>
      <c r="DN204" t="s">
        <v>796</v>
      </c>
      <c r="DO204" t="s">
        <v>796</v>
      </c>
      <c r="DP204" t="s">
        <v>796</v>
      </c>
      <c r="DQ204" t="s">
        <v>796</v>
      </c>
      <c r="DR204" t="s">
        <v>796</v>
      </c>
      <c r="DS204" t="s">
        <v>796</v>
      </c>
      <c r="DT204" t="s">
        <v>796</v>
      </c>
      <c r="DU204" t="s">
        <v>796</v>
      </c>
      <c r="DV204" t="s">
        <v>796</v>
      </c>
      <c r="DW204" t="s">
        <v>796</v>
      </c>
      <c r="DX204" t="s">
        <v>796</v>
      </c>
      <c r="DY204" t="s">
        <v>796</v>
      </c>
      <c r="DZ204" t="s">
        <v>796</v>
      </c>
      <c r="EA204" t="s">
        <v>796</v>
      </c>
      <c r="EB204" t="s">
        <v>796</v>
      </c>
      <c r="EC204" t="s">
        <v>796</v>
      </c>
      <c r="ED204" t="s">
        <v>796</v>
      </c>
      <c r="EE204" t="s">
        <v>796</v>
      </c>
      <c r="EF204" t="s">
        <v>796</v>
      </c>
      <c r="EG204" t="s">
        <v>796</v>
      </c>
      <c r="EH204" t="s">
        <v>796</v>
      </c>
      <c r="EI204" t="s">
        <v>796</v>
      </c>
      <c r="EJ204" t="s">
        <v>796</v>
      </c>
      <c r="EK204" t="s">
        <v>796</v>
      </c>
      <c r="EL204" t="s">
        <v>796</v>
      </c>
      <c r="EM204" t="s">
        <v>796</v>
      </c>
      <c r="EN204" t="s">
        <v>796</v>
      </c>
      <c r="EO204" t="s">
        <v>796</v>
      </c>
      <c r="EP204" t="s">
        <v>796</v>
      </c>
      <c r="EQ204" t="s">
        <v>796</v>
      </c>
      <c r="ER204" t="s">
        <v>796</v>
      </c>
      <c r="ES204" t="s">
        <v>796</v>
      </c>
      <c r="ET204" t="s">
        <v>796</v>
      </c>
      <c r="EU204" t="s">
        <v>796</v>
      </c>
      <c r="EV204" t="s">
        <v>796</v>
      </c>
      <c r="EW204" t="s">
        <v>796</v>
      </c>
      <c r="EX204" t="s">
        <v>796</v>
      </c>
      <c r="EY204" t="s">
        <v>796</v>
      </c>
      <c r="EZ204" t="s">
        <v>796</v>
      </c>
      <c r="FA204" t="s">
        <v>796</v>
      </c>
      <c r="FB204" t="s">
        <v>796</v>
      </c>
      <c r="FC204" t="s">
        <v>796</v>
      </c>
      <c r="FD204" t="s">
        <v>796</v>
      </c>
      <c r="FE204" t="s">
        <v>796</v>
      </c>
      <c r="FF204" t="s">
        <v>796</v>
      </c>
      <c r="FG204" t="s">
        <v>796</v>
      </c>
      <c r="FH204" t="s">
        <v>796</v>
      </c>
      <c r="FI204" t="s">
        <v>796</v>
      </c>
      <c r="FJ204" t="s">
        <v>796</v>
      </c>
      <c r="FK204" t="s">
        <v>796</v>
      </c>
      <c r="FL204" t="s">
        <v>796</v>
      </c>
      <c r="FM204" t="s">
        <v>796</v>
      </c>
      <c r="FN204" t="s">
        <v>796</v>
      </c>
      <c r="FO204" t="s">
        <v>796</v>
      </c>
      <c r="FP204" t="s">
        <v>796</v>
      </c>
      <c r="FQ204" t="s">
        <v>796</v>
      </c>
      <c r="FR204" t="s">
        <v>796</v>
      </c>
      <c r="FS204" t="s">
        <v>796</v>
      </c>
      <c r="FT204" t="s">
        <v>796</v>
      </c>
      <c r="FU204" t="s">
        <v>796</v>
      </c>
      <c r="FV204" t="s">
        <v>796</v>
      </c>
      <c r="FW204" t="s">
        <v>796</v>
      </c>
      <c r="FX204" t="s">
        <v>796</v>
      </c>
      <c r="FY204" t="s">
        <v>796</v>
      </c>
      <c r="FZ204" t="s">
        <v>796</v>
      </c>
      <c r="GA204" t="s">
        <v>796</v>
      </c>
      <c r="GB204" t="s">
        <v>796</v>
      </c>
      <c r="GC204" t="s">
        <v>796</v>
      </c>
      <c r="GD204" t="s">
        <v>796</v>
      </c>
      <c r="GE204" t="s">
        <v>796</v>
      </c>
      <c r="GF204" t="s">
        <v>796</v>
      </c>
      <c r="GG204" t="s">
        <v>796</v>
      </c>
      <c r="GH204" t="s">
        <v>796</v>
      </c>
      <c r="GI204" t="s">
        <v>796</v>
      </c>
      <c r="GJ204" t="s">
        <v>796</v>
      </c>
      <c r="GK204" t="s">
        <v>796</v>
      </c>
      <c r="GL204" t="s">
        <v>796</v>
      </c>
      <c r="GM204" t="s">
        <v>796</v>
      </c>
      <c r="GN204" t="s">
        <v>796</v>
      </c>
      <c r="GO204" t="s">
        <v>796</v>
      </c>
      <c r="GP204" t="s">
        <v>796</v>
      </c>
      <c r="GQ204" t="s">
        <v>796</v>
      </c>
      <c r="GR204" t="s">
        <v>796</v>
      </c>
      <c r="GS204" t="s">
        <v>796</v>
      </c>
      <c r="GT204" t="s">
        <v>796</v>
      </c>
      <c r="GU204" t="s">
        <v>796</v>
      </c>
      <c r="GV204" t="s">
        <v>796</v>
      </c>
      <c r="GW204" t="s">
        <v>796</v>
      </c>
      <c r="GX204" t="s">
        <v>796</v>
      </c>
      <c r="GY204" t="s">
        <v>796</v>
      </c>
      <c r="GZ204" t="s">
        <v>796</v>
      </c>
      <c r="HA204" t="s">
        <v>796</v>
      </c>
      <c r="HB204" t="s">
        <v>796</v>
      </c>
      <c r="HC204" t="s">
        <v>796</v>
      </c>
      <c r="HD204" t="s">
        <v>796</v>
      </c>
      <c r="HE204" t="s">
        <v>796</v>
      </c>
      <c r="HF204" t="s">
        <v>796</v>
      </c>
      <c r="HG204" t="s">
        <v>796</v>
      </c>
      <c r="HH204" t="s">
        <v>796</v>
      </c>
      <c r="HI204" t="s">
        <v>796</v>
      </c>
      <c r="HJ204" t="s">
        <v>796</v>
      </c>
      <c r="HK204" t="s">
        <v>796</v>
      </c>
      <c r="HL204" t="s">
        <v>796</v>
      </c>
      <c r="HM204" t="s">
        <v>796</v>
      </c>
      <c r="HN204" t="s">
        <v>796</v>
      </c>
      <c r="HO204" t="s">
        <v>796</v>
      </c>
      <c r="HP204" t="s">
        <v>796</v>
      </c>
      <c r="HQ204" t="s">
        <v>796</v>
      </c>
      <c r="HR204" t="s">
        <v>796</v>
      </c>
      <c r="HS204" t="s">
        <v>796</v>
      </c>
      <c r="HT204" t="s">
        <v>796</v>
      </c>
      <c r="HU204" t="s">
        <v>796</v>
      </c>
      <c r="HV204" t="s">
        <v>796</v>
      </c>
      <c r="HW204" t="s">
        <v>796</v>
      </c>
      <c r="HX204" t="s">
        <v>796</v>
      </c>
      <c r="HY204" t="s">
        <v>796</v>
      </c>
      <c r="HZ204" t="s">
        <v>796</v>
      </c>
      <c r="IA204" t="s">
        <v>796</v>
      </c>
      <c r="IB204" t="s">
        <v>796</v>
      </c>
      <c r="IC204" t="s">
        <v>796</v>
      </c>
      <c r="ID204" t="s">
        <v>796</v>
      </c>
      <c r="IE204" t="s">
        <v>796</v>
      </c>
      <c r="IF204" t="s">
        <v>796</v>
      </c>
      <c r="IG204" t="s">
        <v>796</v>
      </c>
      <c r="IH204" t="s">
        <v>796</v>
      </c>
      <c r="II204" t="s">
        <v>796</v>
      </c>
      <c r="IJ204" t="s">
        <v>796</v>
      </c>
      <c r="IK204" t="s">
        <v>796</v>
      </c>
      <c r="IL204" t="s">
        <v>796</v>
      </c>
      <c r="IM204" t="s">
        <v>796</v>
      </c>
      <c r="IN204" t="s">
        <v>796</v>
      </c>
      <c r="IO204" t="s">
        <v>796</v>
      </c>
      <c r="IP204" t="s">
        <v>796</v>
      </c>
      <c r="IQ204" t="s">
        <v>796</v>
      </c>
      <c r="IR204" t="s">
        <v>796</v>
      </c>
      <c r="IS204" t="s">
        <v>796</v>
      </c>
      <c r="IT204" t="s">
        <v>796</v>
      </c>
      <c r="IU204" t="s">
        <v>796</v>
      </c>
      <c r="IV204" t="s">
        <v>796</v>
      </c>
      <c r="IW204" t="s">
        <v>796</v>
      </c>
      <c r="IX204" t="s">
        <v>796</v>
      </c>
      <c r="IY204" t="s">
        <v>796</v>
      </c>
      <c r="IZ204" t="s">
        <v>796</v>
      </c>
      <c r="JA204" t="s">
        <v>796</v>
      </c>
      <c r="JB204" t="s">
        <v>796</v>
      </c>
      <c r="JC204" t="s">
        <v>796</v>
      </c>
      <c r="JD204" t="s">
        <v>796</v>
      </c>
      <c r="JE204" t="s">
        <v>796</v>
      </c>
      <c r="JF204" t="s">
        <v>796</v>
      </c>
      <c r="JG204" t="s">
        <v>796</v>
      </c>
      <c r="JH204" t="s">
        <v>796</v>
      </c>
      <c r="JI204" t="s">
        <v>796</v>
      </c>
      <c r="JJ204" t="s">
        <v>796</v>
      </c>
      <c r="JK204" t="s">
        <v>796</v>
      </c>
      <c r="JL204" t="s">
        <v>796</v>
      </c>
      <c r="JM204" t="s">
        <v>796</v>
      </c>
      <c r="JN204" t="s">
        <v>796</v>
      </c>
      <c r="JO204" t="s">
        <v>796</v>
      </c>
      <c r="JP204" t="s">
        <v>796</v>
      </c>
      <c r="JQ204" t="s">
        <v>796</v>
      </c>
      <c r="JR204" t="s">
        <v>796</v>
      </c>
      <c r="JS204" t="s">
        <v>796</v>
      </c>
      <c r="JT204" t="s">
        <v>796</v>
      </c>
      <c r="JU204" t="s">
        <v>796</v>
      </c>
      <c r="JV204" t="s">
        <v>796</v>
      </c>
      <c r="JW204" t="s">
        <v>796</v>
      </c>
      <c r="JX204" t="s">
        <v>796</v>
      </c>
      <c r="JY204" t="s">
        <v>796</v>
      </c>
      <c r="JZ204" t="s">
        <v>796</v>
      </c>
      <c r="KA204" t="s">
        <v>796</v>
      </c>
      <c r="KB204" t="s">
        <v>796</v>
      </c>
      <c r="KC204" t="s">
        <v>796</v>
      </c>
      <c r="KD204" t="s">
        <v>796</v>
      </c>
      <c r="KE204" t="s">
        <v>796</v>
      </c>
      <c r="KF204" t="s">
        <v>796</v>
      </c>
    </row>
    <row r="205" spans="1:292" x14ac:dyDescent="0.2">
      <c r="A205" t="s">
        <v>424</v>
      </c>
      <c r="B205" t="s">
        <v>55</v>
      </c>
      <c r="C205" t="s">
        <v>4</v>
      </c>
      <c r="D205" t="s">
        <v>8</v>
      </c>
      <c r="E205" s="30">
        <v>48</v>
      </c>
      <c r="F205" t="s">
        <v>155</v>
      </c>
      <c r="G205" t="s">
        <v>158</v>
      </c>
      <c r="H205" t="s">
        <v>22</v>
      </c>
      <c r="I205" t="s">
        <v>23</v>
      </c>
      <c r="J205" t="s">
        <v>5</v>
      </c>
      <c r="K205" t="s">
        <v>4</v>
      </c>
      <c r="L205" t="s">
        <v>4</v>
      </c>
      <c r="M205" t="s">
        <v>4</v>
      </c>
      <c r="N205" t="s">
        <v>4</v>
      </c>
      <c r="O205" t="s">
        <v>4</v>
      </c>
      <c r="P205" t="s">
        <v>4</v>
      </c>
      <c r="Q205" t="s">
        <v>4</v>
      </c>
      <c r="R205" t="s">
        <v>5</v>
      </c>
      <c r="S205" t="s">
        <v>4</v>
      </c>
      <c r="T205" t="s">
        <v>3</v>
      </c>
      <c r="U205" t="s">
        <v>4</v>
      </c>
      <c r="V205" t="s">
        <v>5</v>
      </c>
      <c r="W205" t="s">
        <v>77</v>
      </c>
      <c r="X205" t="s">
        <v>27</v>
      </c>
      <c r="Y205" t="s">
        <v>5</v>
      </c>
      <c r="Z205" t="s">
        <v>18</v>
      </c>
      <c r="AA205" t="s">
        <v>4</v>
      </c>
      <c r="AB205" t="s">
        <v>4</v>
      </c>
      <c r="AC205" t="s">
        <v>5</v>
      </c>
      <c r="AD205" t="s">
        <v>5</v>
      </c>
      <c r="AE205" t="s">
        <v>4</v>
      </c>
      <c r="AF205" t="s">
        <v>4</v>
      </c>
      <c r="AG205" t="s">
        <v>4</v>
      </c>
      <c r="AH205" t="s">
        <v>5</v>
      </c>
      <c r="AI205" t="s">
        <v>4</v>
      </c>
      <c r="AJ205" t="s">
        <v>4</v>
      </c>
      <c r="AK205" t="s">
        <v>4</v>
      </c>
      <c r="AL205" t="s">
        <v>5</v>
      </c>
      <c r="AM205" t="s">
        <v>4</v>
      </c>
      <c r="AN205" t="s">
        <v>4</v>
      </c>
      <c r="AO205" t="s">
        <v>4</v>
      </c>
      <c r="AP205" t="s">
        <v>4</v>
      </c>
      <c r="AQ205" t="s">
        <v>4</v>
      </c>
      <c r="AR205" t="s">
        <v>4</v>
      </c>
      <c r="AS205" t="s">
        <v>2</v>
      </c>
      <c r="AT205" t="s">
        <v>2</v>
      </c>
      <c r="AU205" t="s">
        <v>2</v>
      </c>
      <c r="AV205" t="s">
        <v>2</v>
      </c>
      <c r="AW205" t="s">
        <v>2</v>
      </c>
      <c r="AX205" t="s">
        <v>2</v>
      </c>
      <c r="AY205" t="s">
        <v>2</v>
      </c>
      <c r="AZ205" t="s">
        <v>2</v>
      </c>
      <c r="BA205" t="s">
        <v>2</v>
      </c>
      <c r="BB205" t="s">
        <v>2</v>
      </c>
      <c r="BC205" t="s">
        <v>2</v>
      </c>
      <c r="BD205" t="s">
        <v>2</v>
      </c>
      <c r="BE205" t="s">
        <v>2</v>
      </c>
      <c r="BF205" t="s">
        <v>2</v>
      </c>
      <c r="BG205" t="s">
        <v>2</v>
      </c>
      <c r="BH205" t="s">
        <v>2</v>
      </c>
      <c r="BI205" t="s">
        <v>2</v>
      </c>
      <c r="BJ205" t="s">
        <v>2</v>
      </c>
      <c r="BK205" t="s">
        <v>2</v>
      </c>
      <c r="BL205" t="s">
        <v>2</v>
      </c>
      <c r="BM205" t="s">
        <v>2</v>
      </c>
      <c r="BN205" t="s">
        <v>2</v>
      </c>
      <c r="BO205" t="s">
        <v>2</v>
      </c>
      <c r="BP205" t="s">
        <v>46</v>
      </c>
      <c r="BQ205" t="s">
        <v>2</v>
      </c>
      <c r="BR205" t="s">
        <v>2</v>
      </c>
      <c r="BS205" t="s">
        <v>2</v>
      </c>
      <c r="BT205" t="s">
        <v>2</v>
      </c>
      <c r="BU205" t="s">
        <v>2</v>
      </c>
      <c r="BV205" t="s">
        <v>2</v>
      </c>
      <c r="BW205" t="s">
        <v>2</v>
      </c>
      <c r="BX205" t="s">
        <v>2</v>
      </c>
      <c r="BY205" t="s">
        <v>2</v>
      </c>
      <c r="BZ205" t="s">
        <v>2</v>
      </c>
      <c r="CA205" t="s">
        <v>2</v>
      </c>
      <c r="CB205" t="s">
        <v>2</v>
      </c>
      <c r="CC205" t="s">
        <v>2</v>
      </c>
      <c r="CD205" t="s">
        <v>2</v>
      </c>
      <c r="CE205" t="s">
        <v>2</v>
      </c>
      <c r="CF205" t="s">
        <v>2</v>
      </c>
      <c r="CG205" t="s">
        <v>2</v>
      </c>
      <c r="CH205" t="s">
        <v>2</v>
      </c>
      <c r="CI205" t="s">
        <v>2</v>
      </c>
      <c r="CJ205" t="s">
        <v>2</v>
      </c>
      <c r="CK205" t="s">
        <v>2</v>
      </c>
      <c r="CL205" t="s">
        <v>2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796</v>
      </c>
      <c r="CV205" t="s">
        <v>796</v>
      </c>
      <c r="CW205" t="s">
        <v>796</v>
      </c>
      <c r="CX205" t="s">
        <v>796</v>
      </c>
      <c r="CY205" t="s">
        <v>796</v>
      </c>
      <c r="CZ205" t="s">
        <v>796</v>
      </c>
      <c r="DA205" t="s">
        <v>796</v>
      </c>
      <c r="DB205" t="s">
        <v>796</v>
      </c>
      <c r="DC205" t="s">
        <v>796</v>
      </c>
      <c r="DD205" t="s">
        <v>796</v>
      </c>
      <c r="DE205" t="s">
        <v>796</v>
      </c>
      <c r="DF205" t="s">
        <v>796</v>
      </c>
      <c r="DG205" t="s">
        <v>796</v>
      </c>
      <c r="DH205" t="s">
        <v>796</v>
      </c>
      <c r="DI205" t="s">
        <v>796</v>
      </c>
      <c r="DJ205" t="s">
        <v>796</v>
      </c>
      <c r="DK205" t="s">
        <v>796</v>
      </c>
      <c r="DL205" t="s">
        <v>796</v>
      </c>
      <c r="DM205" t="s">
        <v>796</v>
      </c>
      <c r="DN205" t="s">
        <v>796</v>
      </c>
      <c r="DO205" t="s">
        <v>796</v>
      </c>
      <c r="DP205" t="s">
        <v>796</v>
      </c>
      <c r="DQ205" t="s">
        <v>796</v>
      </c>
      <c r="DR205" t="s">
        <v>796</v>
      </c>
      <c r="DS205" t="s">
        <v>796</v>
      </c>
      <c r="DT205" t="s">
        <v>796</v>
      </c>
      <c r="DU205" t="s">
        <v>796</v>
      </c>
      <c r="DV205" t="s">
        <v>796</v>
      </c>
      <c r="DW205" t="s">
        <v>796</v>
      </c>
      <c r="DX205" t="s">
        <v>796</v>
      </c>
      <c r="DY205" t="s">
        <v>796</v>
      </c>
      <c r="DZ205" t="s">
        <v>796</v>
      </c>
      <c r="EA205" t="s">
        <v>796</v>
      </c>
      <c r="EB205" t="s">
        <v>796</v>
      </c>
      <c r="EC205" t="s">
        <v>796</v>
      </c>
      <c r="ED205" t="s">
        <v>796</v>
      </c>
      <c r="EE205" t="s">
        <v>796</v>
      </c>
      <c r="EF205" t="s">
        <v>796</v>
      </c>
      <c r="EG205" t="s">
        <v>796</v>
      </c>
      <c r="EH205" t="s">
        <v>796</v>
      </c>
      <c r="EI205" t="s">
        <v>796</v>
      </c>
      <c r="EJ205" t="s">
        <v>796</v>
      </c>
      <c r="EK205" t="s">
        <v>796</v>
      </c>
      <c r="EL205" t="s">
        <v>796</v>
      </c>
      <c r="EM205" t="s">
        <v>796</v>
      </c>
      <c r="EN205" t="s">
        <v>796</v>
      </c>
      <c r="EO205" t="s">
        <v>796</v>
      </c>
      <c r="EP205" t="s">
        <v>796</v>
      </c>
      <c r="EQ205" t="s">
        <v>796</v>
      </c>
      <c r="ER205" t="s">
        <v>796</v>
      </c>
      <c r="ES205" t="s">
        <v>796</v>
      </c>
      <c r="ET205" t="s">
        <v>796</v>
      </c>
      <c r="EU205" t="s">
        <v>796</v>
      </c>
      <c r="EV205" t="s">
        <v>796</v>
      </c>
      <c r="EW205" t="s">
        <v>796</v>
      </c>
      <c r="EX205" t="s">
        <v>796</v>
      </c>
      <c r="EY205" t="s">
        <v>796</v>
      </c>
      <c r="EZ205" t="s">
        <v>796</v>
      </c>
      <c r="FA205" t="s">
        <v>796</v>
      </c>
      <c r="FB205" t="s">
        <v>796</v>
      </c>
      <c r="FC205" t="s">
        <v>796</v>
      </c>
      <c r="FD205" t="s">
        <v>796</v>
      </c>
      <c r="FE205" t="s">
        <v>796</v>
      </c>
      <c r="FF205" t="s">
        <v>796</v>
      </c>
      <c r="FG205" t="s">
        <v>796</v>
      </c>
      <c r="FH205" t="s">
        <v>796</v>
      </c>
      <c r="FI205" t="s">
        <v>796</v>
      </c>
      <c r="FJ205" t="s">
        <v>796</v>
      </c>
      <c r="FK205" t="s">
        <v>796</v>
      </c>
      <c r="FL205" t="s">
        <v>796</v>
      </c>
      <c r="FM205" t="s">
        <v>796</v>
      </c>
      <c r="FN205" t="s">
        <v>796</v>
      </c>
      <c r="FO205" t="s">
        <v>796</v>
      </c>
      <c r="FP205" t="s">
        <v>796</v>
      </c>
      <c r="FQ205" t="s">
        <v>796</v>
      </c>
      <c r="FR205" t="s">
        <v>796</v>
      </c>
      <c r="FS205" t="s">
        <v>796</v>
      </c>
      <c r="FT205" t="s">
        <v>796</v>
      </c>
      <c r="FU205" t="s">
        <v>796</v>
      </c>
      <c r="FV205" t="s">
        <v>796</v>
      </c>
      <c r="FW205" t="s">
        <v>796</v>
      </c>
      <c r="FX205" t="s">
        <v>796</v>
      </c>
      <c r="FY205" t="s">
        <v>796</v>
      </c>
      <c r="FZ205" t="s">
        <v>796</v>
      </c>
      <c r="GA205" t="s">
        <v>796</v>
      </c>
      <c r="GB205" t="s">
        <v>796</v>
      </c>
      <c r="GC205" t="s">
        <v>796</v>
      </c>
      <c r="GD205" t="s">
        <v>796</v>
      </c>
      <c r="GE205" t="s">
        <v>796</v>
      </c>
      <c r="GF205" t="s">
        <v>796</v>
      </c>
      <c r="GG205" t="s">
        <v>796</v>
      </c>
      <c r="GH205" t="s">
        <v>796</v>
      </c>
      <c r="GI205" t="s">
        <v>796</v>
      </c>
      <c r="GJ205" t="s">
        <v>796</v>
      </c>
      <c r="GK205" t="s">
        <v>796</v>
      </c>
      <c r="GL205" t="s">
        <v>796</v>
      </c>
      <c r="GM205" t="s">
        <v>796</v>
      </c>
      <c r="GN205" t="s">
        <v>796</v>
      </c>
      <c r="GO205" t="s">
        <v>796</v>
      </c>
      <c r="GP205" t="s">
        <v>796</v>
      </c>
      <c r="GQ205" t="s">
        <v>796</v>
      </c>
      <c r="GR205" t="s">
        <v>796</v>
      </c>
      <c r="GS205" t="s">
        <v>796</v>
      </c>
      <c r="GT205" t="s">
        <v>796</v>
      </c>
      <c r="GU205" t="s">
        <v>796</v>
      </c>
      <c r="GV205" t="s">
        <v>796</v>
      </c>
      <c r="GW205" t="s">
        <v>796</v>
      </c>
      <c r="GX205" t="s">
        <v>796</v>
      </c>
      <c r="GY205" t="s">
        <v>796</v>
      </c>
      <c r="GZ205" t="s">
        <v>796</v>
      </c>
      <c r="HA205" t="s">
        <v>796</v>
      </c>
      <c r="HB205" t="s">
        <v>796</v>
      </c>
      <c r="HC205" t="s">
        <v>796</v>
      </c>
      <c r="HD205" t="s">
        <v>796</v>
      </c>
      <c r="HE205" t="s">
        <v>796</v>
      </c>
      <c r="HF205" t="s">
        <v>796</v>
      </c>
      <c r="HG205" t="s">
        <v>796</v>
      </c>
      <c r="HH205" t="s">
        <v>796</v>
      </c>
      <c r="HI205" t="s">
        <v>796</v>
      </c>
      <c r="HJ205" t="s">
        <v>796</v>
      </c>
      <c r="HK205" t="s">
        <v>796</v>
      </c>
      <c r="HL205" t="s">
        <v>796</v>
      </c>
      <c r="HM205" t="s">
        <v>796</v>
      </c>
      <c r="HN205" t="s">
        <v>796</v>
      </c>
      <c r="HO205" t="s">
        <v>796</v>
      </c>
      <c r="HP205" t="s">
        <v>796</v>
      </c>
      <c r="HQ205" t="s">
        <v>796</v>
      </c>
      <c r="HR205" t="s">
        <v>796</v>
      </c>
      <c r="HS205" t="s">
        <v>796</v>
      </c>
      <c r="HT205" t="s">
        <v>796</v>
      </c>
      <c r="HU205" t="s">
        <v>796</v>
      </c>
      <c r="HV205" t="s">
        <v>796</v>
      </c>
      <c r="HW205" t="s">
        <v>796</v>
      </c>
      <c r="HX205" t="s">
        <v>796</v>
      </c>
      <c r="HY205" t="s">
        <v>796</v>
      </c>
      <c r="HZ205" t="s">
        <v>796</v>
      </c>
      <c r="IA205" t="s">
        <v>796</v>
      </c>
      <c r="IB205" t="s">
        <v>796</v>
      </c>
      <c r="IC205" t="s">
        <v>796</v>
      </c>
      <c r="ID205" t="s">
        <v>796</v>
      </c>
      <c r="IE205" t="s">
        <v>796</v>
      </c>
      <c r="IF205" t="s">
        <v>796</v>
      </c>
      <c r="IG205" t="s">
        <v>796</v>
      </c>
      <c r="IH205" t="s">
        <v>796</v>
      </c>
      <c r="II205" t="s">
        <v>796</v>
      </c>
      <c r="IJ205" t="s">
        <v>796</v>
      </c>
      <c r="IK205" t="s">
        <v>796</v>
      </c>
      <c r="IL205" t="s">
        <v>796</v>
      </c>
      <c r="IM205" t="s">
        <v>796</v>
      </c>
      <c r="IN205" t="s">
        <v>796</v>
      </c>
      <c r="IO205" t="s">
        <v>796</v>
      </c>
      <c r="IP205" t="s">
        <v>796</v>
      </c>
      <c r="IQ205" t="s">
        <v>796</v>
      </c>
      <c r="IR205" t="s">
        <v>796</v>
      </c>
      <c r="IS205" t="s">
        <v>796</v>
      </c>
      <c r="IT205" t="s">
        <v>796</v>
      </c>
      <c r="IU205" t="s">
        <v>796</v>
      </c>
      <c r="IV205" t="s">
        <v>796</v>
      </c>
      <c r="IW205" t="s">
        <v>796</v>
      </c>
      <c r="IX205" t="s">
        <v>796</v>
      </c>
      <c r="IY205" t="s">
        <v>796</v>
      </c>
      <c r="IZ205" t="s">
        <v>796</v>
      </c>
      <c r="JA205" t="s">
        <v>796</v>
      </c>
      <c r="JB205" t="s">
        <v>796</v>
      </c>
      <c r="JC205" t="s">
        <v>796</v>
      </c>
      <c r="JD205" t="s">
        <v>796</v>
      </c>
      <c r="JE205" t="s">
        <v>796</v>
      </c>
      <c r="JF205" t="s">
        <v>796</v>
      </c>
      <c r="JG205" t="s">
        <v>796</v>
      </c>
      <c r="JH205" t="s">
        <v>796</v>
      </c>
      <c r="JI205" t="s">
        <v>796</v>
      </c>
      <c r="JJ205" t="s">
        <v>796</v>
      </c>
      <c r="JK205" t="s">
        <v>796</v>
      </c>
      <c r="JL205" t="s">
        <v>796</v>
      </c>
      <c r="JM205" t="s">
        <v>796</v>
      </c>
      <c r="JN205" t="s">
        <v>796</v>
      </c>
      <c r="JO205" t="s">
        <v>796</v>
      </c>
      <c r="JP205" t="s">
        <v>796</v>
      </c>
      <c r="JQ205" t="s">
        <v>796</v>
      </c>
      <c r="JR205" t="s">
        <v>796</v>
      </c>
      <c r="JS205" t="s">
        <v>796</v>
      </c>
      <c r="JT205" t="s">
        <v>796</v>
      </c>
      <c r="JU205" t="s">
        <v>796</v>
      </c>
      <c r="JV205" t="s">
        <v>796</v>
      </c>
      <c r="JW205" t="s">
        <v>796</v>
      </c>
      <c r="JX205" t="s">
        <v>796</v>
      </c>
      <c r="JY205" t="s">
        <v>796</v>
      </c>
      <c r="JZ205" t="s">
        <v>796</v>
      </c>
      <c r="KA205" t="s">
        <v>796</v>
      </c>
      <c r="KB205" t="s">
        <v>796</v>
      </c>
      <c r="KC205" t="s">
        <v>796</v>
      </c>
      <c r="KD205" t="s">
        <v>796</v>
      </c>
      <c r="KE205" t="s">
        <v>796</v>
      </c>
      <c r="KF205" t="s">
        <v>796</v>
      </c>
    </row>
    <row r="206" spans="1:292" x14ac:dyDescent="0.2">
      <c r="A206" t="s">
        <v>425</v>
      </c>
      <c r="B206" t="s">
        <v>55</v>
      </c>
      <c r="C206" t="s">
        <v>4</v>
      </c>
      <c r="D206" t="s">
        <v>8</v>
      </c>
      <c r="E206" s="30">
        <v>29</v>
      </c>
      <c r="F206" t="s">
        <v>155</v>
      </c>
      <c r="G206" t="s">
        <v>158</v>
      </c>
      <c r="H206" t="s">
        <v>22</v>
      </c>
      <c r="I206" t="s">
        <v>23</v>
      </c>
      <c r="J206" t="s">
        <v>5</v>
      </c>
      <c r="K206" t="s">
        <v>4</v>
      </c>
      <c r="L206" t="s">
        <v>4</v>
      </c>
      <c r="M206" t="s">
        <v>4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90</v>
      </c>
      <c r="U206" t="s">
        <v>4</v>
      </c>
      <c r="V206" t="s">
        <v>5</v>
      </c>
      <c r="W206" t="s">
        <v>17</v>
      </c>
      <c r="X206" t="s">
        <v>2</v>
      </c>
      <c r="Y206" t="s">
        <v>5</v>
      </c>
      <c r="Z206" t="s">
        <v>18</v>
      </c>
      <c r="AA206" t="s">
        <v>4</v>
      </c>
      <c r="AB206" t="s">
        <v>4</v>
      </c>
      <c r="AC206" t="s">
        <v>5</v>
      </c>
      <c r="AD206" t="s">
        <v>5</v>
      </c>
      <c r="AE206" t="s">
        <v>4</v>
      </c>
      <c r="AF206" t="s">
        <v>4</v>
      </c>
      <c r="AG206" t="s">
        <v>4</v>
      </c>
      <c r="AH206" t="s">
        <v>5</v>
      </c>
      <c r="AI206" t="s">
        <v>4</v>
      </c>
      <c r="AJ206" t="s">
        <v>4</v>
      </c>
      <c r="AK206" t="s">
        <v>4</v>
      </c>
      <c r="AL206" t="s">
        <v>4</v>
      </c>
      <c r="AM206" t="s">
        <v>4</v>
      </c>
      <c r="AN206" t="s">
        <v>4</v>
      </c>
      <c r="AO206" t="s">
        <v>4</v>
      </c>
      <c r="AP206" t="s">
        <v>4</v>
      </c>
      <c r="AQ206" t="s">
        <v>5</v>
      </c>
      <c r="AR206" t="s">
        <v>4</v>
      </c>
      <c r="AS206" t="s">
        <v>2</v>
      </c>
      <c r="AT206" t="s">
        <v>2</v>
      </c>
      <c r="AU206" t="s">
        <v>2</v>
      </c>
      <c r="AV206" t="s">
        <v>2</v>
      </c>
      <c r="AW206" t="s">
        <v>2</v>
      </c>
      <c r="AX206" t="s">
        <v>2</v>
      </c>
      <c r="AY206" t="s">
        <v>2</v>
      </c>
      <c r="AZ206" t="s">
        <v>2</v>
      </c>
      <c r="BA206" t="s">
        <v>2</v>
      </c>
      <c r="BB206" t="s">
        <v>2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2</v>
      </c>
      <c r="BI206" t="s">
        <v>2</v>
      </c>
      <c r="BJ206" t="s">
        <v>2</v>
      </c>
      <c r="BK206" t="s">
        <v>2</v>
      </c>
      <c r="BL206" t="s">
        <v>2</v>
      </c>
      <c r="BM206" t="s">
        <v>2</v>
      </c>
      <c r="BN206" t="s">
        <v>2</v>
      </c>
      <c r="BO206" t="s">
        <v>2</v>
      </c>
      <c r="BP206" t="s">
        <v>242</v>
      </c>
      <c r="BQ206" t="s">
        <v>2</v>
      </c>
      <c r="BR206" t="s">
        <v>2</v>
      </c>
      <c r="BS206" t="s">
        <v>2</v>
      </c>
      <c r="BT206" t="s">
        <v>2</v>
      </c>
      <c r="BU206" t="s">
        <v>2</v>
      </c>
      <c r="BV206" t="s">
        <v>2</v>
      </c>
      <c r="BW206" t="s">
        <v>2</v>
      </c>
      <c r="BX206" t="s">
        <v>2</v>
      </c>
      <c r="BY206" t="s">
        <v>2</v>
      </c>
      <c r="BZ206" t="s">
        <v>2</v>
      </c>
      <c r="CA206" t="s">
        <v>2</v>
      </c>
      <c r="CB206" t="s">
        <v>2</v>
      </c>
      <c r="CC206" t="s">
        <v>2</v>
      </c>
      <c r="CD206" t="s">
        <v>2</v>
      </c>
      <c r="CE206" t="s">
        <v>2</v>
      </c>
      <c r="CF206" t="s">
        <v>2</v>
      </c>
      <c r="CG206" t="s">
        <v>2</v>
      </c>
      <c r="CH206" t="s">
        <v>2</v>
      </c>
      <c r="CI206" t="s">
        <v>2</v>
      </c>
      <c r="CJ206" t="s">
        <v>2</v>
      </c>
      <c r="CK206" t="s">
        <v>2</v>
      </c>
      <c r="CL206" t="s">
        <v>2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796</v>
      </c>
      <c r="CV206" t="s">
        <v>796</v>
      </c>
      <c r="CW206" t="s">
        <v>796</v>
      </c>
      <c r="CX206" t="s">
        <v>796</v>
      </c>
      <c r="CY206" t="s">
        <v>796</v>
      </c>
      <c r="CZ206" t="s">
        <v>796</v>
      </c>
      <c r="DA206" t="s">
        <v>796</v>
      </c>
      <c r="DB206" t="s">
        <v>796</v>
      </c>
      <c r="DC206" t="s">
        <v>796</v>
      </c>
      <c r="DD206" t="s">
        <v>796</v>
      </c>
      <c r="DE206" t="s">
        <v>796</v>
      </c>
      <c r="DF206" t="s">
        <v>796</v>
      </c>
      <c r="DG206" t="s">
        <v>796</v>
      </c>
      <c r="DH206" t="s">
        <v>796</v>
      </c>
      <c r="DI206" t="s">
        <v>796</v>
      </c>
      <c r="DJ206" t="s">
        <v>796</v>
      </c>
      <c r="DK206" t="s">
        <v>796</v>
      </c>
      <c r="DL206" t="s">
        <v>796</v>
      </c>
      <c r="DM206" t="s">
        <v>796</v>
      </c>
      <c r="DN206" t="s">
        <v>796</v>
      </c>
      <c r="DO206" t="s">
        <v>796</v>
      </c>
      <c r="DP206" t="s">
        <v>796</v>
      </c>
      <c r="DQ206" t="s">
        <v>796</v>
      </c>
      <c r="DR206" t="s">
        <v>796</v>
      </c>
      <c r="DS206" t="s">
        <v>796</v>
      </c>
      <c r="DT206" t="s">
        <v>796</v>
      </c>
      <c r="DU206" t="s">
        <v>796</v>
      </c>
      <c r="DV206" t="s">
        <v>796</v>
      </c>
      <c r="DW206" t="s">
        <v>796</v>
      </c>
      <c r="DX206" t="s">
        <v>796</v>
      </c>
      <c r="DY206" t="s">
        <v>796</v>
      </c>
      <c r="DZ206" t="s">
        <v>796</v>
      </c>
      <c r="EA206" t="s">
        <v>796</v>
      </c>
      <c r="EB206" t="s">
        <v>796</v>
      </c>
      <c r="EC206" t="s">
        <v>796</v>
      </c>
      <c r="ED206" t="s">
        <v>796</v>
      </c>
      <c r="EE206" t="s">
        <v>796</v>
      </c>
      <c r="EF206" t="s">
        <v>796</v>
      </c>
      <c r="EG206" t="s">
        <v>796</v>
      </c>
      <c r="EH206" t="s">
        <v>796</v>
      </c>
      <c r="EI206" t="s">
        <v>796</v>
      </c>
      <c r="EJ206" t="s">
        <v>796</v>
      </c>
      <c r="EK206" t="s">
        <v>796</v>
      </c>
      <c r="EL206" t="s">
        <v>796</v>
      </c>
      <c r="EM206" t="s">
        <v>796</v>
      </c>
      <c r="EN206" t="s">
        <v>796</v>
      </c>
      <c r="EO206" t="s">
        <v>796</v>
      </c>
      <c r="EP206" t="s">
        <v>796</v>
      </c>
      <c r="EQ206" t="s">
        <v>796</v>
      </c>
      <c r="ER206" t="s">
        <v>796</v>
      </c>
      <c r="ES206" t="s">
        <v>796</v>
      </c>
      <c r="ET206" t="s">
        <v>796</v>
      </c>
      <c r="EU206" t="s">
        <v>796</v>
      </c>
      <c r="EV206" t="s">
        <v>796</v>
      </c>
      <c r="EW206" t="s">
        <v>796</v>
      </c>
      <c r="EX206" t="s">
        <v>796</v>
      </c>
      <c r="EY206" t="s">
        <v>796</v>
      </c>
      <c r="EZ206" t="s">
        <v>796</v>
      </c>
      <c r="FA206" t="s">
        <v>796</v>
      </c>
      <c r="FB206" t="s">
        <v>796</v>
      </c>
      <c r="FC206" t="s">
        <v>796</v>
      </c>
      <c r="FD206" t="s">
        <v>796</v>
      </c>
      <c r="FE206" t="s">
        <v>796</v>
      </c>
      <c r="FF206" t="s">
        <v>796</v>
      </c>
      <c r="FG206" t="s">
        <v>796</v>
      </c>
      <c r="FH206" t="s">
        <v>796</v>
      </c>
      <c r="FI206" t="s">
        <v>796</v>
      </c>
      <c r="FJ206" t="s">
        <v>796</v>
      </c>
      <c r="FK206" t="s">
        <v>796</v>
      </c>
      <c r="FL206" t="s">
        <v>796</v>
      </c>
      <c r="FM206" t="s">
        <v>796</v>
      </c>
      <c r="FN206" t="s">
        <v>796</v>
      </c>
      <c r="FO206" t="s">
        <v>796</v>
      </c>
      <c r="FP206" t="s">
        <v>796</v>
      </c>
      <c r="FQ206" t="s">
        <v>796</v>
      </c>
      <c r="FR206" t="s">
        <v>796</v>
      </c>
      <c r="FS206" t="s">
        <v>796</v>
      </c>
      <c r="FT206" t="s">
        <v>796</v>
      </c>
      <c r="FU206" t="s">
        <v>796</v>
      </c>
      <c r="FV206" t="s">
        <v>796</v>
      </c>
      <c r="FW206" t="s">
        <v>796</v>
      </c>
      <c r="FX206" t="s">
        <v>796</v>
      </c>
      <c r="FY206" t="s">
        <v>796</v>
      </c>
      <c r="FZ206" t="s">
        <v>796</v>
      </c>
      <c r="GA206" t="s">
        <v>796</v>
      </c>
      <c r="GB206" t="s">
        <v>796</v>
      </c>
      <c r="GC206" t="s">
        <v>796</v>
      </c>
      <c r="GD206" t="s">
        <v>796</v>
      </c>
      <c r="GE206" t="s">
        <v>796</v>
      </c>
      <c r="GF206" t="s">
        <v>796</v>
      </c>
      <c r="GG206" t="s">
        <v>796</v>
      </c>
      <c r="GH206" t="s">
        <v>796</v>
      </c>
      <c r="GI206" t="s">
        <v>796</v>
      </c>
      <c r="GJ206" t="s">
        <v>796</v>
      </c>
      <c r="GK206" t="s">
        <v>796</v>
      </c>
      <c r="GL206" t="s">
        <v>796</v>
      </c>
      <c r="GM206" t="s">
        <v>796</v>
      </c>
      <c r="GN206" t="s">
        <v>796</v>
      </c>
      <c r="GO206" t="s">
        <v>796</v>
      </c>
      <c r="GP206" t="s">
        <v>796</v>
      </c>
      <c r="GQ206" t="s">
        <v>796</v>
      </c>
      <c r="GR206" t="s">
        <v>796</v>
      </c>
      <c r="GS206" t="s">
        <v>796</v>
      </c>
      <c r="GT206" t="s">
        <v>796</v>
      </c>
      <c r="GU206" t="s">
        <v>796</v>
      </c>
      <c r="GV206" t="s">
        <v>796</v>
      </c>
      <c r="GW206" t="s">
        <v>796</v>
      </c>
      <c r="GX206" t="s">
        <v>796</v>
      </c>
      <c r="GY206" t="s">
        <v>796</v>
      </c>
      <c r="GZ206" t="s">
        <v>796</v>
      </c>
      <c r="HA206" t="s">
        <v>796</v>
      </c>
      <c r="HB206" t="s">
        <v>796</v>
      </c>
      <c r="HC206" t="s">
        <v>796</v>
      </c>
      <c r="HD206" t="s">
        <v>796</v>
      </c>
      <c r="HE206" t="s">
        <v>796</v>
      </c>
      <c r="HF206" t="s">
        <v>796</v>
      </c>
      <c r="HG206" t="s">
        <v>796</v>
      </c>
      <c r="HH206" t="s">
        <v>796</v>
      </c>
      <c r="HI206" t="s">
        <v>796</v>
      </c>
      <c r="HJ206" t="s">
        <v>796</v>
      </c>
      <c r="HK206" t="s">
        <v>796</v>
      </c>
      <c r="HL206" t="s">
        <v>796</v>
      </c>
      <c r="HM206" t="s">
        <v>796</v>
      </c>
      <c r="HN206" t="s">
        <v>796</v>
      </c>
      <c r="HO206" t="s">
        <v>796</v>
      </c>
      <c r="HP206" t="s">
        <v>796</v>
      </c>
      <c r="HQ206" t="s">
        <v>796</v>
      </c>
      <c r="HR206" t="s">
        <v>796</v>
      </c>
      <c r="HS206" t="s">
        <v>796</v>
      </c>
      <c r="HT206" t="s">
        <v>796</v>
      </c>
      <c r="HU206" t="s">
        <v>796</v>
      </c>
      <c r="HV206" t="s">
        <v>796</v>
      </c>
      <c r="HW206" t="s">
        <v>796</v>
      </c>
      <c r="HX206" t="s">
        <v>796</v>
      </c>
      <c r="HY206" t="s">
        <v>796</v>
      </c>
      <c r="HZ206" t="s">
        <v>796</v>
      </c>
      <c r="IA206" t="s">
        <v>796</v>
      </c>
      <c r="IB206" t="s">
        <v>796</v>
      </c>
      <c r="IC206" t="s">
        <v>796</v>
      </c>
      <c r="ID206" t="s">
        <v>796</v>
      </c>
      <c r="IE206" t="s">
        <v>796</v>
      </c>
      <c r="IF206" t="s">
        <v>796</v>
      </c>
      <c r="IG206" t="s">
        <v>796</v>
      </c>
      <c r="IH206" t="s">
        <v>796</v>
      </c>
      <c r="II206" t="s">
        <v>796</v>
      </c>
      <c r="IJ206" t="s">
        <v>796</v>
      </c>
      <c r="IK206" t="s">
        <v>796</v>
      </c>
      <c r="IL206" t="s">
        <v>796</v>
      </c>
      <c r="IM206" t="s">
        <v>796</v>
      </c>
      <c r="IN206" t="s">
        <v>796</v>
      </c>
      <c r="IO206" t="s">
        <v>796</v>
      </c>
      <c r="IP206" t="s">
        <v>796</v>
      </c>
      <c r="IQ206" t="s">
        <v>796</v>
      </c>
      <c r="IR206" t="s">
        <v>796</v>
      </c>
      <c r="IS206" t="s">
        <v>796</v>
      </c>
      <c r="IT206" t="s">
        <v>796</v>
      </c>
      <c r="IU206" t="s">
        <v>796</v>
      </c>
      <c r="IV206" t="s">
        <v>796</v>
      </c>
      <c r="IW206" t="s">
        <v>796</v>
      </c>
      <c r="IX206" t="s">
        <v>796</v>
      </c>
      <c r="IY206" t="s">
        <v>796</v>
      </c>
      <c r="IZ206" t="s">
        <v>796</v>
      </c>
      <c r="JA206" t="s">
        <v>796</v>
      </c>
      <c r="JB206" t="s">
        <v>796</v>
      </c>
      <c r="JC206" t="s">
        <v>796</v>
      </c>
      <c r="JD206" t="s">
        <v>796</v>
      </c>
      <c r="JE206" t="s">
        <v>796</v>
      </c>
      <c r="JF206" t="s">
        <v>796</v>
      </c>
      <c r="JG206" t="s">
        <v>796</v>
      </c>
      <c r="JH206" t="s">
        <v>796</v>
      </c>
      <c r="JI206" t="s">
        <v>796</v>
      </c>
      <c r="JJ206" t="s">
        <v>796</v>
      </c>
      <c r="JK206" t="s">
        <v>796</v>
      </c>
      <c r="JL206" t="s">
        <v>796</v>
      </c>
      <c r="JM206" t="s">
        <v>796</v>
      </c>
      <c r="JN206" t="s">
        <v>796</v>
      </c>
      <c r="JO206" t="s">
        <v>796</v>
      </c>
      <c r="JP206" t="s">
        <v>796</v>
      </c>
      <c r="JQ206" t="s">
        <v>796</v>
      </c>
      <c r="JR206" t="s">
        <v>796</v>
      </c>
      <c r="JS206" t="s">
        <v>796</v>
      </c>
      <c r="JT206" t="s">
        <v>796</v>
      </c>
      <c r="JU206" t="s">
        <v>796</v>
      </c>
      <c r="JV206" t="s">
        <v>796</v>
      </c>
      <c r="JW206" t="s">
        <v>796</v>
      </c>
      <c r="JX206" t="s">
        <v>796</v>
      </c>
      <c r="JY206" t="s">
        <v>796</v>
      </c>
      <c r="JZ206" t="s">
        <v>796</v>
      </c>
      <c r="KA206" t="s">
        <v>796</v>
      </c>
      <c r="KB206" t="s">
        <v>796</v>
      </c>
      <c r="KC206" t="s">
        <v>796</v>
      </c>
      <c r="KD206" t="s">
        <v>796</v>
      </c>
      <c r="KE206" t="s">
        <v>796</v>
      </c>
      <c r="KF206" t="s">
        <v>796</v>
      </c>
    </row>
    <row r="207" spans="1:292" x14ac:dyDescent="0.2">
      <c r="A207" t="s">
        <v>426</v>
      </c>
      <c r="B207" t="s">
        <v>55</v>
      </c>
      <c r="C207" t="s">
        <v>4</v>
      </c>
      <c r="D207" t="s">
        <v>8</v>
      </c>
      <c r="E207" s="30">
        <v>21</v>
      </c>
      <c r="F207" t="s">
        <v>155</v>
      </c>
      <c r="G207" t="s">
        <v>158</v>
      </c>
      <c r="H207" t="s">
        <v>22</v>
      </c>
      <c r="I207" t="s">
        <v>23</v>
      </c>
      <c r="J207" t="s">
        <v>5</v>
      </c>
      <c r="K207" t="s">
        <v>4</v>
      </c>
      <c r="L207" t="s">
        <v>4</v>
      </c>
      <c r="M207" t="s">
        <v>4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4</v>
      </c>
      <c r="T207" t="s">
        <v>3</v>
      </c>
      <c r="U207" t="s">
        <v>4</v>
      </c>
      <c r="V207" t="s">
        <v>4</v>
      </c>
      <c r="W207" t="s">
        <v>17</v>
      </c>
      <c r="X207" t="s">
        <v>2</v>
      </c>
      <c r="Y207" t="s">
        <v>5</v>
      </c>
      <c r="Z207" t="s">
        <v>18</v>
      </c>
      <c r="AA207" t="s">
        <v>4</v>
      </c>
      <c r="AB207" t="s">
        <v>4</v>
      </c>
      <c r="AC207" t="s">
        <v>5</v>
      </c>
      <c r="AD207" t="s">
        <v>5</v>
      </c>
      <c r="AE207" t="s">
        <v>4</v>
      </c>
      <c r="AF207" t="s">
        <v>4</v>
      </c>
      <c r="AG207" t="s">
        <v>4</v>
      </c>
      <c r="AH207" t="s">
        <v>5</v>
      </c>
      <c r="AI207" t="s">
        <v>4</v>
      </c>
      <c r="AJ207" t="s">
        <v>4</v>
      </c>
      <c r="AK207" t="s">
        <v>4</v>
      </c>
      <c r="AL207" t="s">
        <v>4</v>
      </c>
      <c r="AM207" t="s">
        <v>4</v>
      </c>
      <c r="AN207" t="s">
        <v>4</v>
      </c>
      <c r="AO207" t="s">
        <v>4</v>
      </c>
      <c r="AP207" t="s">
        <v>4</v>
      </c>
      <c r="AQ207" t="s">
        <v>5</v>
      </c>
      <c r="AR207" t="s">
        <v>4</v>
      </c>
      <c r="AS207" t="s">
        <v>2</v>
      </c>
      <c r="AT207" t="s">
        <v>2</v>
      </c>
      <c r="AU207" t="s">
        <v>2</v>
      </c>
      <c r="AV207" t="s">
        <v>2</v>
      </c>
      <c r="AW207" t="s">
        <v>2</v>
      </c>
      <c r="AX207" t="s">
        <v>2</v>
      </c>
      <c r="AY207" t="s">
        <v>2</v>
      </c>
      <c r="AZ207" t="s">
        <v>2</v>
      </c>
      <c r="BA207" t="s">
        <v>2</v>
      </c>
      <c r="BB207" t="s">
        <v>2</v>
      </c>
      <c r="BC207" t="s">
        <v>2</v>
      </c>
      <c r="BD207" t="s">
        <v>2</v>
      </c>
      <c r="BE207" t="s">
        <v>2</v>
      </c>
      <c r="BF207" t="s">
        <v>2</v>
      </c>
      <c r="BG207" t="s">
        <v>2</v>
      </c>
      <c r="BH207" t="s">
        <v>2</v>
      </c>
      <c r="BI207" t="s">
        <v>2</v>
      </c>
      <c r="BJ207" t="s">
        <v>2</v>
      </c>
      <c r="BK207" t="s">
        <v>2</v>
      </c>
      <c r="BL207" t="s">
        <v>2</v>
      </c>
      <c r="BM207" t="s">
        <v>2</v>
      </c>
      <c r="BN207" t="s">
        <v>2</v>
      </c>
      <c r="BO207" t="s">
        <v>2</v>
      </c>
      <c r="BP207" t="s">
        <v>242</v>
      </c>
      <c r="BQ207" t="s">
        <v>2</v>
      </c>
      <c r="BR207" t="s">
        <v>2</v>
      </c>
      <c r="BS207" t="s">
        <v>2</v>
      </c>
      <c r="BT207" t="s">
        <v>2</v>
      </c>
      <c r="BU207" t="s">
        <v>2</v>
      </c>
      <c r="BV207" t="s">
        <v>2</v>
      </c>
      <c r="BW207" t="s">
        <v>2</v>
      </c>
      <c r="BX207" t="s">
        <v>2</v>
      </c>
      <c r="BY207" t="s">
        <v>2</v>
      </c>
      <c r="BZ207" t="s">
        <v>2</v>
      </c>
      <c r="CA207" t="s">
        <v>2</v>
      </c>
      <c r="CB207" t="s">
        <v>2</v>
      </c>
      <c r="CC207" t="s">
        <v>2</v>
      </c>
      <c r="CD207" t="s">
        <v>2</v>
      </c>
      <c r="CE207" t="s">
        <v>2</v>
      </c>
      <c r="CF207" t="s">
        <v>2</v>
      </c>
      <c r="CG207" t="s">
        <v>2</v>
      </c>
      <c r="CH207" t="s">
        <v>2</v>
      </c>
      <c r="CI207" t="s">
        <v>2</v>
      </c>
      <c r="CJ207" t="s">
        <v>2</v>
      </c>
      <c r="CK207" t="s">
        <v>2</v>
      </c>
      <c r="CL207" t="s">
        <v>2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796</v>
      </c>
      <c r="CV207" t="s">
        <v>796</v>
      </c>
      <c r="CW207" t="s">
        <v>796</v>
      </c>
      <c r="CX207" t="s">
        <v>796</v>
      </c>
      <c r="CY207" t="s">
        <v>796</v>
      </c>
      <c r="CZ207" t="s">
        <v>796</v>
      </c>
      <c r="DA207" t="s">
        <v>796</v>
      </c>
      <c r="DB207" t="s">
        <v>796</v>
      </c>
      <c r="DC207" t="s">
        <v>796</v>
      </c>
      <c r="DD207" t="s">
        <v>796</v>
      </c>
      <c r="DE207" t="s">
        <v>796</v>
      </c>
      <c r="DF207" t="s">
        <v>796</v>
      </c>
      <c r="DG207" t="s">
        <v>796</v>
      </c>
      <c r="DH207" t="s">
        <v>796</v>
      </c>
      <c r="DI207" t="s">
        <v>796</v>
      </c>
      <c r="DJ207" t="s">
        <v>796</v>
      </c>
      <c r="DK207" t="s">
        <v>796</v>
      </c>
      <c r="DL207" t="s">
        <v>796</v>
      </c>
      <c r="DM207" t="s">
        <v>796</v>
      </c>
      <c r="DN207" t="s">
        <v>796</v>
      </c>
      <c r="DO207" t="s">
        <v>796</v>
      </c>
      <c r="DP207" t="s">
        <v>796</v>
      </c>
      <c r="DQ207" t="s">
        <v>796</v>
      </c>
      <c r="DR207" t="s">
        <v>796</v>
      </c>
      <c r="DS207" t="s">
        <v>796</v>
      </c>
      <c r="DT207" t="s">
        <v>796</v>
      </c>
      <c r="DU207" t="s">
        <v>796</v>
      </c>
      <c r="DV207" t="s">
        <v>796</v>
      </c>
      <c r="DW207" t="s">
        <v>796</v>
      </c>
      <c r="DX207" t="s">
        <v>796</v>
      </c>
      <c r="DY207" t="s">
        <v>796</v>
      </c>
      <c r="DZ207" t="s">
        <v>796</v>
      </c>
      <c r="EA207" t="s">
        <v>796</v>
      </c>
      <c r="EB207" t="s">
        <v>796</v>
      </c>
      <c r="EC207" t="s">
        <v>796</v>
      </c>
      <c r="ED207" t="s">
        <v>796</v>
      </c>
      <c r="EE207" t="s">
        <v>796</v>
      </c>
      <c r="EF207" t="s">
        <v>796</v>
      </c>
      <c r="EG207" t="s">
        <v>796</v>
      </c>
      <c r="EH207" t="s">
        <v>796</v>
      </c>
      <c r="EI207" t="s">
        <v>796</v>
      </c>
      <c r="EJ207" t="s">
        <v>796</v>
      </c>
      <c r="EK207" t="s">
        <v>796</v>
      </c>
      <c r="EL207" t="s">
        <v>796</v>
      </c>
      <c r="EM207" t="s">
        <v>796</v>
      </c>
      <c r="EN207" t="s">
        <v>796</v>
      </c>
      <c r="EO207" t="s">
        <v>796</v>
      </c>
      <c r="EP207" t="s">
        <v>796</v>
      </c>
      <c r="EQ207" t="s">
        <v>796</v>
      </c>
      <c r="ER207" t="s">
        <v>796</v>
      </c>
      <c r="ES207" t="s">
        <v>796</v>
      </c>
      <c r="ET207" t="s">
        <v>796</v>
      </c>
      <c r="EU207" t="s">
        <v>796</v>
      </c>
      <c r="EV207" t="s">
        <v>796</v>
      </c>
      <c r="EW207" t="s">
        <v>796</v>
      </c>
      <c r="EX207" t="s">
        <v>796</v>
      </c>
      <c r="EY207" t="s">
        <v>796</v>
      </c>
      <c r="EZ207" t="s">
        <v>796</v>
      </c>
      <c r="FA207" t="s">
        <v>796</v>
      </c>
      <c r="FB207" t="s">
        <v>796</v>
      </c>
      <c r="FC207" t="s">
        <v>796</v>
      </c>
      <c r="FD207" t="s">
        <v>796</v>
      </c>
      <c r="FE207" t="s">
        <v>796</v>
      </c>
      <c r="FF207" t="s">
        <v>796</v>
      </c>
      <c r="FG207" t="s">
        <v>796</v>
      </c>
      <c r="FH207" t="s">
        <v>796</v>
      </c>
      <c r="FI207" t="s">
        <v>796</v>
      </c>
      <c r="FJ207" t="s">
        <v>796</v>
      </c>
      <c r="FK207" t="s">
        <v>796</v>
      </c>
      <c r="FL207" t="s">
        <v>796</v>
      </c>
      <c r="FM207" t="s">
        <v>796</v>
      </c>
      <c r="FN207" t="s">
        <v>796</v>
      </c>
      <c r="FO207" t="s">
        <v>796</v>
      </c>
      <c r="FP207" t="s">
        <v>796</v>
      </c>
      <c r="FQ207" t="s">
        <v>796</v>
      </c>
      <c r="FR207" t="s">
        <v>796</v>
      </c>
      <c r="FS207" t="s">
        <v>796</v>
      </c>
      <c r="FT207" t="s">
        <v>796</v>
      </c>
      <c r="FU207" t="s">
        <v>796</v>
      </c>
      <c r="FV207" t="s">
        <v>796</v>
      </c>
      <c r="FW207" t="s">
        <v>796</v>
      </c>
      <c r="FX207" t="s">
        <v>796</v>
      </c>
      <c r="FY207" t="s">
        <v>796</v>
      </c>
      <c r="FZ207" t="s">
        <v>796</v>
      </c>
      <c r="GA207" t="s">
        <v>796</v>
      </c>
      <c r="GB207" t="s">
        <v>796</v>
      </c>
      <c r="GC207" t="s">
        <v>796</v>
      </c>
      <c r="GD207" t="s">
        <v>796</v>
      </c>
      <c r="GE207" t="s">
        <v>796</v>
      </c>
      <c r="GF207" t="s">
        <v>796</v>
      </c>
      <c r="GG207" t="s">
        <v>796</v>
      </c>
      <c r="GH207" t="s">
        <v>796</v>
      </c>
      <c r="GI207" t="s">
        <v>796</v>
      </c>
      <c r="GJ207" t="s">
        <v>796</v>
      </c>
      <c r="GK207" t="s">
        <v>796</v>
      </c>
      <c r="GL207" t="s">
        <v>796</v>
      </c>
      <c r="GM207" t="s">
        <v>796</v>
      </c>
      <c r="GN207" t="s">
        <v>796</v>
      </c>
      <c r="GO207" t="s">
        <v>796</v>
      </c>
      <c r="GP207" t="s">
        <v>796</v>
      </c>
      <c r="GQ207" t="s">
        <v>796</v>
      </c>
      <c r="GR207" t="s">
        <v>796</v>
      </c>
      <c r="GS207" t="s">
        <v>796</v>
      </c>
      <c r="GT207" t="s">
        <v>796</v>
      </c>
      <c r="GU207" t="s">
        <v>796</v>
      </c>
      <c r="GV207" t="s">
        <v>796</v>
      </c>
      <c r="GW207" t="s">
        <v>796</v>
      </c>
      <c r="GX207" t="s">
        <v>796</v>
      </c>
      <c r="GY207" t="s">
        <v>796</v>
      </c>
      <c r="GZ207" t="s">
        <v>796</v>
      </c>
      <c r="HA207" t="s">
        <v>796</v>
      </c>
      <c r="HB207" t="s">
        <v>796</v>
      </c>
      <c r="HC207" t="s">
        <v>796</v>
      </c>
      <c r="HD207" t="s">
        <v>796</v>
      </c>
      <c r="HE207" t="s">
        <v>796</v>
      </c>
      <c r="HF207" t="s">
        <v>796</v>
      </c>
      <c r="HG207" t="s">
        <v>796</v>
      </c>
      <c r="HH207" t="s">
        <v>796</v>
      </c>
      <c r="HI207" t="s">
        <v>796</v>
      </c>
      <c r="HJ207" t="s">
        <v>796</v>
      </c>
      <c r="HK207" t="s">
        <v>796</v>
      </c>
      <c r="HL207" t="s">
        <v>796</v>
      </c>
      <c r="HM207" t="s">
        <v>796</v>
      </c>
      <c r="HN207" t="s">
        <v>796</v>
      </c>
      <c r="HO207" t="s">
        <v>796</v>
      </c>
      <c r="HP207" t="s">
        <v>796</v>
      </c>
      <c r="HQ207" t="s">
        <v>796</v>
      </c>
      <c r="HR207" t="s">
        <v>796</v>
      </c>
      <c r="HS207" t="s">
        <v>796</v>
      </c>
      <c r="HT207" t="s">
        <v>796</v>
      </c>
      <c r="HU207" t="s">
        <v>796</v>
      </c>
      <c r="HV207" t="s">
        <v>796</v>
      </c>
      <c r="HW207" t="s">
        <v>796</v>
      </c>
      <c r="HX207" t="s">
        <v>796</v>
      </c>
      <c r="HY207" t="s">
        <v>796</v>
      </c>
      <c r="HZ207" t="s">
        <v>796</v>
      </c>
      <c r="IA207" t="s">
        <v>796</v>
      </c>
      <c r="IB207" t="s">
        <v>796</v>
      </c>
      <c r="IC207" t="s">
        <v>796</v>
      </c>
      <c r="ID207" t="s">
        <v>796</v>
      </c>
      <c r="IE207" t="s">
        <v>796</v>
      </c>
      <c r="IF207" t="s">
        <v>796</v>
      </c>
      <c r="IG207" t="s">
        <v>796</v>
      </c>
      <c r="IH207" t="s">
        <v>796</v>
      </c>
      <c r="II207" t="s">
        <v>796</v>
      </c>
      <c r="IJ207" t="s">
        <v>796</v>
      </c>
      <c r="IK207" t="s">
        <v>796</v>
      </c>
      <c r="IL207" t="s">
        <v>796</v>
      </c>
      <c r="IM207" t="s">
        <v>796</v>
      </c>
      <c r="IN207" t="s">
        <v>796</v>
      </c>
      <c r="IO207" t="s">
        <v>796</v>
      </c>
      <c r="IP207" t="s">
        <v>796</v>
      </c>
      <c r="IQ207" t="s">
        <v>796</v>
      </c>
      <c r="IR207" t="s">
        <v>796</v>
      </c>
      <c r="IS207" t="s">
        <v>796</v>
      </c>
      <c r="IT207" t="s">
        <v>796</v>
      </c>
      <c r="IU207" t="s">
        <v>796</v>
      </c>
      <c r="IV207" t="s">
        <v>796</v>
      </c>
      <c r="IW207" t="s">
        <v>796</v>
      </c>
      <c r="IX207" t="s">
        <v>796</v>
      </c>
      <c r="IY207" t="s">
        <v>796</v>
      </c>
      <c r="IZ207" t="s">
        <v>796</v>
      </c>
      <c r="JA207" t="s">
        <v>796</v>
      </c>
      <c r="JB207" t="s">
        <v>796</v>
      </c>
      <c r="JC207" t="s">
        <v>796</v>
      </c>
      <c r="JD207" t="s">
        <v>796</v>
      </c>
      <c r="JE207" t="s">
        <v>796</v>
      </c>
      <c r="JF207" t="s">
        <v>796</v>
      </c>
      <c r="JG207" t="s">
        <v>796</v>
      </c>
      <c r="JH207" t="s">
        <v>796</v>
      </c>
      <c r="JI207" t="s">
        <v>796</v>
      </c>
      <c r="JJ207" t="s">
        <v>796</v>
      </c>
      <c r="JK207" t="s">
        <v>796</v>
      </c>
      <c r="JL207" t="s">
        <v>796</v>
      </c>
      <c r="JM207" t="s">
        <v>796</v>
      </c>
      <c r="JN207" t="s">
        <v>796</v>
      </c>
      <c r="JO207" t="s">
        <v>796</v>
      </c>
      <c r="JP207" t="s">
        <v>796</v>
      </c>
      <c r="JQ207" t="s">
        <v>796</v>
      </c>
      <c r="JR207" t="s">
        <v>796</v>
      </c>
      <c r="JS207" t="s">
        <v>796</v>
      </c>
      <c r="JT207" t="s">
        <v>796</v>
      </c>
      <c r="JU207" t="s">
        <v>796</v>
      </c>
      <c r="JV207" t="s">
        <v>796</v>
      </c>
      <c r="JW207" t="s">
        <v>796</v>
      </c>
      <c r="JX207" t="s">
        <v>796</v>
      </c>
      <c r="JY207" t="s">
        <v>796</v>
      </c>
      <c r="JZ207" t="s">
        <v>796</v>
      </c>
      <c r="KA207" t="s">
        <v>796</v>
      </c>
      <c r="KB207" t="s">
        <v>796</v>
      </c>
      <c r="KC207" t="s">
        <v>796</v>
      </c>
      <c r="KD207" t="s">
        <v>796</v>
      </c>
      <c r="KE207" t="s">
        <v>796</v>
      </c>
      <c r="KF207" t="s">
        <v>796</v>
      </c>
    </row>
    <row r="208" spans="1:292" x14ac:dyDescent="0.2">
      <c r="A208" t="s">
        <v>119</v>
      </c>
      <c r="B208" t="s">
        <v>55</v>
      </c>
      <c r="C208" t="s">
        <v>4</v>
      </c>
      <c r="D208" t="s">
        <v>19</v>
      </c>
      <c r="E208" s="30">
        <v>38</v>
      </c>
      <c r="F208" t="s">
        <v>20</v>
      </c>
      <c r="G208" t="s">
        <v>10</v>
      </c>
      <c r="H208" t="s">
        <v>56</v>
      </c>
      <c r="I208" t="s">
        <v>80</v>
      </c>
      <c r="J208" t="s">
        <v>4</v>
      </c>
      <c r="K208" t="s">
        <v>4</v>
      </c>
      <c r="L208" t="s">
        <v>4</v>
      </c>
      <c r="M208" t="s">
        <v>4</v>
      </c>
      <c r="N208" t="s">
        <v>4</v>
      </c>
      <c r="O208" t="s">
        <v>4</v>
      </c>
      <c r="P208" t="s">
        <v>4</v>
      </c>
      <c r="Q208" t="s">
        <v>5</v>
      </c>
      <c r="R208" t="s">
        <v>5</v>
      </c>
      <c r="S208" t="s">
        <v>4</v>
      </c>
      <c r="T208" t="s">
        <v>3</v>
      </c>
      <c r="U208" t="s">
        <v>4</v>
      </c>
      <c r="V208" t="s">
        <v>5</v>
      </c>
      <c r="W208" t="s">
        <v>17</v>
      </c>
      <c r="X208" t="s">
        <v>2</v>
      </c>
      <c r="Y208" t="s">
        <v>5</v>
      </c>
      <c r="Z208" t="s">
        <v>6</v>
      </c>
      <c r="AA208" t="s">
        <v>4</v>
      </c>
      <c r="AB208" t="s">
        <v>5</v>
      </c>
      <c r="AC208" t="s">
        <v>4</v>
      </c>
      <c r="AD208" t="s">
        <v>4</v>
      </c>
      <c r="AE208" t="s">
        <v>4</v>
      </c>
      <c r="AF208" t="s">
        <v>4</v>
      </c>
      <c r="AG208" t="s">
        <v>4</v>
      </c>
      <c r="AH208" t="s">
        <v>5</v>
      </c>
      <c r="AI208" t="s">
        <v>4</v>
      </c>
      <c r="AJ208" t="s">
        <v>4</v>
      </c>
      <c r="AK208" t="s">
        <v>4</v>
      </c>
      <c r="AL208" t="s">
        <v>5</v>
      </c>
      <c r="AM208" t="s">
        <v>4</v>
      </c>
      <c r="AN208" t="s">
        <v>4</v>
      </c>
      <c r="AO208" t="s">
        <v>4</v>
      </c>
      <c r="AP208" t="s">
        <v>4</v>
      </c>
      <c r="AQ208" t="s">
        <v>4</v>
      </c>
      <c r="AR208" t="s">
        <v>4</v>
      </c>
      <c r="AS208" t="s">
        <v>2</v>
      </c>
      <c r="AT208" t="s">
        <v>2</v>
      </c>
      <c r="AU208" t="s">
        <v>2</v>
      </c>
      <c r="AV208" t="s">
        <v>2</v>
      </c>
      <c r="AW208" t="s">
        <v>2</v>
      </c>
      <c r="AX208" t="s">
        <v>2</v>
      </c>
      <c r="AY208" t="s">
        <v>2</v>
      </c>
      <c r="AZ208" t="s">
        <v>2</v>
      </c>
      <c r="BA208" t="s">
        <v>2</v>
      </c>
      <c r="BB208" t="s">
        <v>2</v>
      </c>
      <c r="BC208" t="s">
        <v>2</v>
      </c>
      <c r="BD208" t="s">
        <v>2</v>
      </c>
      <c r="BE208" t="s">
        <v>2</v>
      </c>
      <c r="BF208" t="s">
        <v>2</v>
      </c>
      <c r="BG208" t="s">
        <v>2</v>
      </c>
      <c r="BH208" t="s">
        <v>2</v>
      </c>
      <c r="BI208" t="s">
        <v>2</v>
      </c>
      <c r="BJ208" t="s">
        <v>2</v>
      </c>
      <c r="BK208" t="s">
        <v>2</v>
      </c>
      <c r="BL208" t="s">
        <v>2</v>
      </c>
      <c r="BM208" t="s">
        <v>2</v>
      </c>
      <c r="BN208" t="s">
        <v>2</v>
      </c>
      <c r="BO208" t="s">
        <v>2</v>
      </c>
      <c r="BP208" t="s">
        <v>2</v>
      </c>
      <c r="BQ208" t="s">
        <v>5</v>
      </c>
      <c r="BR208" t="s">
        <v>4</v>
      </c>
      <c r="BS208" t="s">
        <v>4</v>
      </c>
      <c r="BT208" t="s">
        <v>41</v>
      </c>
      <c r="BU208" t="s">
        <v>41</v>
      </c>
      <c r="BV208" t="s">
        <v>41</v>
      </c>
      <c r="BW208" t="s">
        <v>41</v>
      </c>
      <c r="BX208" t="s">
        <v>41</v>
      </c>
      <c r="BY208" t="s">
        <v>41</v>
      </c>
      <c r="BZ208" t="s">
        <v>41</v>
      </c>
      <c r="CA208" t="s">
        <v>41</v>
      </c>
      <c r="CB208" t="s">
        <v>2</v>
      </c>
      <c r="CC208" t="s">
        <v>2</v>
      </c>
      <c r="CD208" t="s">
        <v>2</v>
      </c>
      <c r="CE208" t="s">
        <v>2</v>
      </c>
      <c r="CF208" t="s">
        <v>2</v>
      </c>
      <c r="CG208" t="s">
        <v>2</v>
      </c>
      <c r="CH208" t="s">
        <v>2</v>
      </c>
      <c r="CI208" t="s">
        <v>2</v>
      </c>
      <c r="CJ208" t="s">
        <v>2</v>
      </c>
      <c r="CK208" t="s">
        <v>2</v>
      </c>
      <c r="CL208" t="s">
        <v>2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55</v>
      </c>
      <c r="CV208" t="s">
        <v>4</v>
      </c>
      <c r="CW208" s="30">
        <v>40</v>
      </c>
      <c r="CX208" t="s">
        <v>20</v>
      </c>
      <c r="CY208" t="s">
        <v>4</v>
      </c>
      <c r="CZ208" t="s">
        <v>4</v>
      </c>
      <c r="DA208" t="s">
        <v>4</v>
      </c>
      <c r="DB208" t="s">
        <v>4</v>
      </c>
      <c r="DC208" t="s">
        <v>4</v>
      </c>
      <c r="DD208" t="s">
        <v>4</v>
      </c>
      <c r="DE208" t="s">
        <v>4</v>
      </c>
      <c r="DF208" t="s">
        <v>4</v>
      </c>
      <c r="DG208" t="s">
        <v>5</v>
      </c>
      <c r="DH208" t="s">
        <v>4</v>
      </c>
      <c r="DI208" t="s">
        <v>3</v>
      </c>
      <c r="DJ208" t="s">
        <v>4</v>
      </c>
      <c r="DK208" t="s">
        <v>4</v>
      </c>
      <c r="DL208" t="s">
        <v>17</v>
      </c>
      <c r="DM208" t="s">
        <v>2</v>
      </c>
      <c r="DN208" t="s">
        <v>5</v>
      </c>
      <c r="DO208" t="s">
        <v>523</v>
      </c>
      <c r="DP208" t="s">
        <v>4</v>
      </c>
      <c r="DQ208" t="s">
        <v>4</v>
      </c>
      <c r="DR208" t="s">
        <v>4</v>
      </c>
      <c r="DS208" t="s">
        <v>4</v>
      </c>
      <c r="DT208" t="s">
        <v>4</v>
      </c>
      <c r="DU208" t="s">
        <v>4</v>
      </c>
      <c r="DV208" t="s">
        <v>4</v>
      </c>
      <c r="DW208" t="s">
        <v>5</v>
      </c>
      <c r="DX208" t="s">
        <v>4</v>
      </c>
      <c r="DY208" t="s">
        <v>4</v>
      </c>
      <c r="DZ208" t="s">
        <v>4</v>
      </c>
      <c r="EA208" t="s">
        <v>5</v>
      </c>
      <c r="EB208" t="s">
        <v>4</v>
      </c>
      <c r="EC208" t="s">
        <v>4</v>
      </c>
      <c r="ED208" t="s">
        <v>4</v>
      </c>
      <c r="EE208" t="s">
        <v>4</v>
      </c>
      <c r="EF208" t="s">
        <v>4</v>
      </c>
      <c r="EG208" t="s">
        <v>4</v>
      </c>
      <c r="EH208" t="s">
        <v>2</v>
      </c>
      <c r="EI208" t="s">
        <v>2</v>
      </c>
      <c r="EJ208" t="s">
        <v>2</v>
      </c>
      <c r="EK208" t="s">
        <v>2</v>
      </c>
      <c r="EL208" t="s">
        <v>2</v>
      </c>
      <c r="EM208" t="s">
        <v>2</v>
      </c>
      <c r="EN208" t="s">
        <v>2</v>
      </c>
      <c r="EO208" t="s">
        <v>2</v>
      </c>
      <c r="EP208" t="s">
        <v>2</v>
      </c>
      <c r="EQ208" t="s">
        <v>2</v>
      </c>
      <c r="ER208" t="s">
        <v>2</v>
      </c>
      <c r="ES208" t="s">
        <v>2</v>
      </c>
      <c r="ET208" t="s">
        <v>2</v>
      </c>
      <c r="EU208" t="s">
        <v>2</v>
      </c>
      <c r="EV208" t="s">
        <v>2</v>
      </c>
      <c r="EW208" t="s">
        <v>2</v>
      </c>
      <c r="EX208" t="s">
        <v>2</v>
      </c>
      <c r="EY208" t="s">
        <v>2</v>
      </c>
      <c r="EZ208" t="s">
        <v>2</v>
      </c>
      <c r="FA208" t="s">
        <v>2</v>
      </c>
      <c r="FB208" t="s">
        <v>2</v>
      </c>
      <c r="FC208" t="s">
        <v>2</v>
      </c>
      <c r="FD208" t="s">
        <v>2</v>
      </c>
      <c r="FE208" t="s">
        <v>2</v>
      </c>
      <c r="FF208" t="s">
        <v>2</v>
      </c>
      <c r="FG208" t="s">
        <v>2</v>
      </c>
      <c r="FH208" t="s">
        <v>2</v>
      </c>
      <c r="FI208" t="s">
        <v>2</v>
      </c>
      <c r="FJ208" t="s">
        <v>2</v>
      </c>
      <c r="FK208" t="s">
        <v>2</v>
      </c>
      <c r="FL208" t="s">
        <v>2</v>
      </c>
      <c r="FM208" t="s">
        <v>2</v>
      </c>
      <c r="FN208" t="s">
        <v>2</v>
      </c>
      <c r="FO208" t="s">
        <v>2</v>
      </c>
      <c r="FP208" t="s">
        <v>2</v>
      </c>
      <c r="FQ208" t="s">
        <v>2</v>
      </c>
      <c r="FR208" t="s">
        <v>2</v>
      </c>
      <c r="FS208" t="s">
        <v>2</v>
      </c>
      <c r="FT208" t="s">
        <v>2</v>
      </c>
      <c r="FU208" t="s">
        <v>2</v>
      </c>
      <c r="FV208" t="s">
        <v>2</v>
      </c>
      <c r="FW208" t="s">
        <v>2</v>
      </c>
      <c r="FX208" t="s">
        <v>2</v>
      </c>
      <c r="FY208" t="s">
        <v>2</v>
      </c>
      <c r="FZ208" t="s">
        <v>2</v>
      </c>
      <c r="GA208" t="s">
        <v>2</v>
      </c>
      <c r="GB208" t="s">
        <v>2</v>
      </c>
      <c r="GC208" t="s">
        <v>2</v>
      </c>
      <c r="GD208" t="s">
        <v>2</v>
      </c>
      <c r="GE208" t="s">
        <v>2</v>
      </c>
      <c r="GF208" t="s">
        <v>2</v>
      </c>
      <c r="GG208" t="s">
        <v>2</v>
      </c>
      <c r="GH208" t="s">
        <v>2</v>
      </c>
      <c r="GI208" t="s">
        <v>2</v>
      </c>
      <c r="GJ208" t="s">
        <v>2</v>
      </c>
      <c r="GK208" t="s">
        <v>2</v>
      </c>
      <c r="GL208" t="s">
        <v>2</v>
      </c>
      <c r="GM208" t="s">
        <v>2</v>
      </c>
      <c r="GN208" t="s">
        <v>796</v>
      </c>
      <c r="GO208" t="s">
        <v>796</v>
      </c>
      <c r="GP208" t="s">
        <v>796</v>
      </c>
      <c r="GQ208" t="s">
        <v>796</v>
      </c>
      <c r="GR208" t="s">
        <v>796</v>
      </c>
      <c r="GS208" t="s">
        <v>796</v>
      </c>
      <c r="GT208" t="s">
        <v>796</v>
      </c>
      <c r="GU208" t="s">
        <v>796</v>
      </c>
      <c r="GV208" t="s">
        <v>796</v>
      </c>
      <c r="GW208" t="s">
        <v>796</v>
      </c>
      <c r="GX208" t="s">
        <v>796</v>
      </c>
      <c r="GY208" t="s">
        <v>796</v>
      </c>
      <c r="GZ208" t="s">
        <v>796</v>
      </c>
      <c r="HA208" t="s">
        <v>796</v>
      </c>
      <c r="HB208" t="s">
        <v>796</v>
      </c>
      <c r="HC208" t="s">
        <v>796</v>
      </c>
      <c r="HD208" t="s">
        <v>796</v>
      </c>
      <c r="HE208" t="s">
        <v>796</v>
      </c>
      <c r="HF208" t="s">
        <v>796</v>
      </c>
      <c r="HG208" t="s">
        <v>796</v>
      </c>
      <c r="HH208" t="s">
        <v>796</v>
      </c>
      <c r="HI208" t="s">
        <v>796</v>
      </c>
      <c r="HJ208" t="s">
        <v>796</v>
      </c>
      <c r="HK208" t="s">
        <v>796</v>
      </c>
      <c r="HL208" t="s">
        <v>796</v>
      </c>
      <c r="HM208" t="s">
        <v>796</v>
      </c>
      <c r="HN208" t="s">
        <v>796</v>
      </c>
      <c r="HO208" t="s">
        <v>796</v>
      </c>
      <c r="HP208" t="s">
        <v>796</v>
      </c>
      <c r="HQ208" t="s">
        <v>796</v>
      </c>
      <c r="HR208" t="s">
        <v>796</v>
      </c>
      <c r="HS208" t="s">
        <v>796</v>
      </c>
      <c r="HT208" t="s">
        <v>796</v>
      </c>
      <c r="HU208" t="s">
        <v>796</v>
      </c>
      <c r="HV208" t="s">
        <v>796</v>
      </c>
      <c r="HW208" t="s">
        <v>796</v>
      </c>
      <c r="HX208" t="s">
        <v>796</v>
      </c>
      <c r="HY208" t="s">
        <v>796</v>
      </c>
      <c r="HZ208" t="s">
        <v>796</v>
      </c>
      <c r="IA208" t="s">
        <v>796</v>
      </c>
      <c r="IB208" t="s">
        <v>796</v>
      </c>
      <c r="IC208" t="s">
        <v>796</v>
      </c>
      <c r="ID208" t="s">
        <v>796</v>
      </c>
      <c r="IE208" t="s">
        <v>796</v>
      </c>
      <c r="IF208" t="s">
        <v>796</v>
      </c>
      <c r="IG208" t="s">
        <v>796</v>
      </c>
      <c r="IH208" t="s">
        <v>796</v>
      </c>
      <c r="II208" t="s">
        <v>796</v>
      </c>
      <c r="IJ208" t="s">
        <v>796</v>
      </c>
      <c r="IK208" t="s">
        <v>796</v>
      </c>
      <c r="IL208" t="s">
        <v>796</v>
      </c>
      <c r="IM208" t="s">
        <v>796</v>
      </c>
      <c r="IN208" t="s">
        <v>796</v>
      </c>
      <c r="IO208" t="s">
        <v>796</v>
      </c>
      <c r="IP208" t="s">
        <v>796</v>
      </c>
      <c r="IQ208" t="s">
        <v>796</v>
      </c>
      <c r="IR208" t="s">
        <v>796</v>
      </c>
      <c r="IS208" t="s">
        <v>796</v>
      </c>
      <c r="IT208" t="s">
        <v>796</v>
      </c>
      <c r="IU208" t="s">
        <v>796</v>
      </c>
      <c r="IV208" t="s">
        <v>796</v>
      </c>
      <c r="IW208" t="s">
        <v>796</v>
      </c>
      <c r="IX208" t="s">
        <v>796</v>
      </c>
      <c r="IY208" t="s">
        <v>796</v>
      </c>
      <c r="IZ208" t="s">
        <v>796</v>
      </c>
      <c r="JA208" t="s">
        <v>796</v>
      </c>
      <c r="JB208" t="s">
        <v>796</v>
      </c>
      <c r="JC208" t="s">
        <v>796</v>
      </c>
      <c r="JD208" t="s">
        <v>796</v>
      </c>
      <c r="JE208" t="s">
        <v>796</v>
      </c>
      <c r="JF208" t="s">
        <v>796</v>
      </c>
      <c r="JG208" t="s">
        <v>796</v>
      </c>
      <c r="JH208" t="s">
        <v>796</v>
      </c>
      <c r="JI208" t="s">
        <v>796</v>
      </c>
      <c r="JJ208" t="s">
        <v>796</v>
      </c>
      <c r="JK208" t="s">
        <v>796</v>
      </c>
      <c r="JL208" t="s">
        <v>796</v>
      </c>
      <c r="JM208" t="s">
        <v>796</v>
      </c>
      <c r="JN208" t="s">
        <v>796</v>
      </c>
      <c r="JO208" t="s">
        <v>796</v>
      </c>
      <c r="JP208" t="s">
        <v>796</v>
      </c>
      <c r="JQ208" t="s">
        <v>796</v>
      </c>
      <c r="JR208" t="s">
        <v>796</v>
      </c>
      <c r="JS208" t="s">
        <v>796</v>
      </c>
      <c r="JT208" t="s">
        <v>796</v>
      </c>
      <c r="JU208" t="s">
        <v>796</v>
      </c>
      <c r="JV208" t="s">
        <v>796</v>
      </c>
      <c r="JW208" t="s">
        <v>796</v>
      </c>
      <c r="JX208" t="s">
        <v>796</v>
      </c>
      <c r="JY208" t="s">
        <v>796</v>
      </c>
      <c r="JZ208" t="s">
        <v>796</v>
      </c>
      <c r="KA208" t="s">
        <v>796</v>
      </c>
      <c r="KB208" t="s">
        <v>796</v>
      </c>
      <c r="KC208" t="s">
        <v>796</v>
      </c>
      <c r="KD208" t="s">
        <v>796</v>
      </c>
      <c r="KE208" t="s">
        <v>796</v>
      </c>
      <c r="KF208" t="s">
        <v>796</v>
      </c>
    </row>
    <row r="209" spans="1:292" x14ac:dyDescent="0.2">
      <c r="A209" t="s">
        <v>118</v>
      </c>
      <c r="B209" t="s">
        <v>55</v>
      </c>
      <c r="C209" t="s">
        <v>4</v>
      </c>
      <c r="D209" t="s">
        <v>19</v>
      </c>
      <c r="E209" s="30">
        <v>61</v>
      </c>
      <c r="F209" t="s">
        <v>20</v>
      </c>
      <c r="G209" t="s">
        <v>10</v>
      </c>
      <c r="H209" t="s">
        <v>56</v>
      </c>
      <c r="I209" t="s">
        <v>65</v>
      </c>
      <c r="J209" t="s">
        <v>4</v>
      </c>
      <c r="K209" t="s">
        <v>4</v>
      </c>
      <c r="L209" t="s">
        <v>4</v>
      </c>
      <c r="M209" t="s">
        <v>4</v>
      </c>
      <c r="N209" t="s">
        <v>4</v>
      </c>
      <c r="O209" t="s">
        <v>4</v>
      </c>
      <c r="P209" t="s">
        <v>5</v>
      </c>
      <c r="Q209" t="s">
        <v>4</v>
      </c>
      <c r="R209" t="s">
        <v>5</v>
      </c>
      <c r="S209" t="s">
        <v>4</v>
      </c>
      <c r="T209" t="s">
        <v>3</v>
      </c>
      <c r="U209" t="s">
        <v>4</v>
      </c>
      <c r="V209" t="s">
        <v>5</v>
      </c>
      <c r="W209" t="s">
        <v>77</v>
      </c>
      <c r="X209" t="s">
        <v>54</v>
      </c>
      <c r="Y209" t="s">
        <v>5</v>
      </c>
      <c r="Z209" t="s">
        <v>70</v>
      </c>
      <c r="AA209" t="s">
        <v>4</v>
      </c>
      <c r="AB209" t="s">
        <v>4</v>
      </c>
      <c r="AC209" t="s">
        <v>4</v>
      </c>
      <c r="AD209" t="s">
        <v>4</v>
      </c>
      <c r="AE209" t="s">
        <v>4</v>
      </c>
      <c r="AF209" t="s">
        <v>4</v>
      </c>
      <c r="AG209" t="s">
        <v>4</v>
      </c>
      <c r="AH209" t="s">
        <v>4</v>
      </c>
      <c r="AI209" t="s">
        <v>4</v>
      </c>
      <c r="AJ209" t="s">
        <v>4</v>
      </c>
      <c r="AK209" t="s">
        <v>4</v>
      </c>
      <c r="AL209" t="s">
        <v>5</v>
      </c>
      <c r="AM209" t="s">
        <v>4</v>
      </c>
      <c r="AN209" t="s">
        <v>4</v>
      </c>
      <c r="AO209" t="s">
        <v>4</v>
      </c>
      <c r="AP209" t="s">
        <v>4</v>
      </c>
      <c r="AQ209" t="s">
        <v>4</v>
      </c>
      <c r="AR209" t="s">
        <v>5</v>
      </c>
      <c r="AS209" t="s">
        <v>2</v>
      </c>
      <c r="AT209" t="s">
        <v>2</v>
      </c>
      <c r="AU209" t="s">
        <v>2</v>
      </c>
      <c r="AV209" t="s">
        <v>2</v>
      </c>
      <c r="AW209" t="s">
        <v>2</v>
      </c>
      <c r="AX209" t="s">
        <v>2</v>
      </c>
      <c r="AY209" t="s">
        <v>2</v>
      </c>
      <c r="AZ209" t="s">
        <v>2</v>
      </c>
      <c r="BA209" t="s">
        <v>2</v>
      </c>
      <c r="BB209" t="s">
        <v>2</v>
      </c>
      <c r="BC209" t="s">
        <v>2</v>
      </c>
      <c r="BD209" t="s">
        <v>2</v>
      </c>
      <c r="BE209" t="s">
        <v>2</v>
      </c>
      <c r="BF209" t="s">
        <v>2</v>
      </c>
      <c r="BG209" t="s">
        <v>2</v>
      </c>
      <c r="BH209" t="s">
        <v>2</v>
      </c>
      <c r="BI209" t="s">
        <v>2</v>
      </c>
      <c r="BJ209" t="s">
        <v>2</v>
      </c>
      <c r="BK209" t="s">
        <v>5</v>
      </c>
      <c r="BL209" t="s">
        <v>5</v>
      </c>
      <c r="BM209" t="s">
        <v>5</v>
      </c>
      <c r="BN209" t="s">
        <v>4</v>
      </c>
      <c r="BO209" t="s">
        <v>4</v>
      </c>
      <c r="BP209" t="s">
        <v>2</v>
      </c>
      <c r="BQ209" t="s">
        <v>2</v>
      </c>
      <c r="BR209" t="s">
        <v>2</v>
      </c>
      <c r="BS209" t="s">
        <v>2</v>
      </c>
      <c r="BT209" t="s">
        <v>2</v>
      </c>
      <c r="BU209" t="s">
        <v>2</v>
      </c>
      <c r="BV209" t="s">
        <v>2</v>
      </c>
      <c r="BW209" t="s">
        <v>2</v>
      </c>
      <c r="BX209" t="s">
        <v>2</v>
      </c>
      <c r="BY209" t="s">
        <v>2</v>
      </c>
      <c r="BZ209" t="s">
        <v>2</v>
      </c>
      <c r="CA209" t="s">
        <v>2</v>
      </c>
      <c r="CB209" t="s">
        <v>2</v>
      </c>
      <c r="CC209" t="s">
        <v>2</v>
      </c>
      <c r="CD209" t="s">
        <v>2</v>
      </c>
      <c r="CE209" t="s">
        <v>2</v>
      </c>
      <c r="CF209" t="s">
        <v>2</v>
      </c>
      <c r="CG209" t="s">
        <v>2</v>
      </c>
      <c r="CH209" t="s">
        <v>2</v>
      </c>
      <c r="CI209" t="s">
        <v>2</v>
      </c>
      <c r="CJ209" t="s">
        <v>2</v>
      </c>
      <c r="CK209" t="s">
        <v>2</v>
      </c>
      <c r="CL209" t="s">
        <v>2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55</v>
      </c>
      <c r="CV209" t="s">
        <v>4</v>
      </c>
      <c r="CW209" s="30">
        <v>62</v>
      </c>
      <c r="CX209" t="s">
        <v>20</v>
      </c>
      <c r="CY209" t="s">
        <v>4</v>
      </c>
      <c r="CZ209" t="s">
        <v>4</v>
      </c>
      <c r="DA209" t="s">
        <v>4</v>
      </c>
      <c r="DB209" t="s">
        <v>4</v>
      </c>
      <c r="DC209" t="s">
        <v>4</v>
      </c>
      <c r="DD209" t="s">
        <v>4</v>
      </c>
      <c r="DE209" t="s">
        <v>5</v>
      </c>
      <c r="DF209" t="s">
        <v>4</v>
      </c>
      <c r="DG209" t="s">
        <v>4</v>
      </c>
      <c r="DH209" t="s">
        <v>4</v>
      </c>
      <c r="DI209" t="s">
        <v>3</v>
      </c>
      <c r="DJ209" t="s">
        <v>4</v>
      </c>
      <c r="DK209" t="s">
        <v>4</v>
      </c>
      <c r="DL209" t="s">
        <v>17</v>
      </c>
      <c r="DM209" t="s">
        <v>2</v>
      </c>
      <c r="DN209" t="s">
        <v>5</v>
      </c>
      <c r="DO209" t="s">
        <v>70</v>
      </c>
      <c r="DP209" t="s">
        <v>4</v>
      </c>
      <c r="DQ209" t="s">
        <v>4</v>
      </c>
      <c r="DR209" t="s">
        <v>4</v>
      </c>
      <c r="DS209" t="s">
        <v>4</v>
      </c>
      <c r="DT209" t="s">
        <v>4</v>
      </c>
      <c r="DU209" t="s">
        <v>4</v>
      </c>
      <c r="DV209" t="s">
        <v>5</v>
      </c>
      <c r="DW209" t="s">
        <v>4</v>
      </c>
      <c r="DX209" t="s">
        <v>4</v>
      </c>
      <c r="DY209" t="s">
        <v>4</v>
      </c>
      <c r="DZ209" t="s">
        <v>4</v>
      </c>
      <c r="EA209" t="s">
        <v>4</v>
      </c>
      <c r="EB209" t="s">
        <v>4</v>
      </c>
      <c r="EC209" t="s">
        <v>4</v>
      </c>
      <c r="ED209" t="s">
        <v>4</v>
      </c>
      <c r="EE209" t="s">
        <v>4</v>
      </c>
      <c r="EF209" t="s">
        <v>4</v>
      </c>
      <c r="EG209" t="s">
        <v>4</v>
      </c>
      <c r="EH209" t="s">
        <v>2</v>
      </c>
      <c r="EI209" t="s">
        <v>2</v>
      </c>
      <c r="EJ209" t="s">
        <v>2</v>
      </c>
      <c r="EK209" t="s">
        <v>2</v>
      </c>
      <c r="EL209" t="s">
        <v>2</v>
      </c>
      <c r="EM209" t="s">
        <v>2</v>
      </c>
      <c r="EN209" t="s">
        <v>2</v>
      </c>
      <c r="EO209" t="s">
        <v>2</v>
      </c>
      <c r="EP209" t="s">
        <v>2</v>
      </c>
      <c r="EQ209" t="s">
        <v>2</v>
      </c>
      <c r="ER209" t="s">
        <v>2</v>
      </c>
      <c r="ES209" t="s">
        <v>2</v>
      </c>
      <c r="ET209" t="s">
        <v>2</v>
      </c>
      <c r="EU209" t="s">
        <v>2</v>
      </c>
      <c r="EV209" t="s">
        <v>2</v>
      </c>
      <c r="EW209" t="s">
        <v>2</v>
      </c>
      <c r="EX209" t="s">
        <v>2</v>
      </c>
      <c r="EY209" t="s">
        <v>2</v>
      </c>
      <c r="EZ209" t="s">
        <v>5</v>
      </c>
      <c r="FA209" t="s">
        <v>5</v>
      </c>
      <c r="FB209" t="s">
        <v>4</v>
      </c>
      <c r="FC209" t="s">
        <v>4</v>
      </c>
      <c r="FD209" t="s">
        <v>4</v>
      </c>
      <c r="FE209" t="s">
        <v>2</v>
      </c>
      <c r="FF209" t="s">
        <v>2</v>
      </c>
      <c r="FG209" t="s">
        <v>2</v>
      </c>
      <c r="FH209" t="s">
        <v>2</v>
      </c>
      <c r="FI209" t="s">
        <v>2</v>
      </c>
      <c r="FJ209" t="s">
        <v>2</v>
      </c>
      <c r="FK209" t="s">
        <v>2</v>
      </c>
      <c r="FL209" t="s">
        <v>2</v>
      </c>
      <c r="FM209" t="s">
        <v>2</v>
      </c>
      <c r="FN209" t="s">
        <v>2</v>
      </c>
      <c r="FO209" t="s">
        <v>2</v>
      </c>
      <c r="FP209" t="s">
        <v>2</v>
      </c>
      <c r="FQ209" t="s">
        <v>2</v>
      </c>
      <c r="FR209" t="s">
        <v>2</v>
      </c>
      <c r="FS209" t="s">
        <v>2</v>
      </c>
      <c r="FT209" t="s">
        <v>2</v>
      </c>
      <c r="FU209" t="s">
        <v>2</v>
      </c>
      <c r="FV209" t="s">
        <v>2</v>
      </c>
      <c r="FW209" t="s">
        <v>2</v>
      </c>
      <c r="FX209" t="s">
        <v>2</v>
      </c>
      <c r="FY209" t="s">
        <v>2</v>
      </c>
      <c r="FZ209" t="s">
        <v>2</v>
      </c>
      <c r="GA209" t="s">
        <v>2</v>
      </c>
      <c r="GB209" t="s">
        <v>2</v>
      </c>
      <c r="GC209" t="s">
        <v>2</v>
      </c>
      <c r="GD209" t="s">
        <v>2</v>
      </c>
      <c r="GE209" t="s">
        <v>2</v>
      </c>
      <c r="GF209" t="s">
        <v>2</v>
      </c>
      <c r="GG209" t="s">
        <v>2</v>
      </c>
      <c r="GH209" t="s">
        <v>2</v>
      </c>
      <c r="GI209" t="s">
        <v>2</v>
      </c>
      <c r="GJ209" t="s">
        <v>2</v>
      </c>
      <c r="GK209" t="s">
        <v>2</v>
      </c>
      <c r="GL209" t="s">
        <v>2</v>
      </c>
      <c r="GM209" t="s">
        <v>2</v>
      </c>
      <c r="GN209" t="s">
        <v>796</v>
      </c>
      <c r="GO209" t="s">
        <v>796</v>
      </c>
      <c r="GP209" t="s">
        <v>796</v>
      </c>
      <c r="GQ209" t="s">
        <v>796</v>
      </c>
      <c r="GR209" t="s">
        <v>796</v>
      </c>
      <c r="GS209" t="s">
        <v>796</v>
      </c>
      <c r="GT209" t="s">
        <v>796</v>
      </c>
      <c r="GU209" t="s">
        <v>796</v>
      </c>
      <c r="GV209" t="s">
        <v>796</v>
      </c>
      <c r="GW209" t="s">
        <v>796</v>
      </c>
      <c r="GX209" t="s">
        <v>796</v>
      </c>
      <c r="GY209" t="s">
        <v>796</v>
      </c>
      <c r="GZ209" t="s">
        <v>796</v>
      </c>
      <c r="HA209" t="s">
        <v>796</v>
      </c>
      <c r="HB209" t="s">
        <v>796</v>
      </c>
      <c r="HC209" t="s">
        <v>796</v>
      </c>
      <c r="HD209" t="s">
        <v>796</v>
      </c>
      <c r="HE209" t="s">
        <v>796</v>
      </c>
      <c r="HF209" t="s">
        <v>796</v>
      </c>
      <c r="HG209" t="s">
        <v>796</v>
      </c>
      <c r="HH209" t="s">
        <v>796</v>
      </c>
      <c r="HI209" t="s">
        <v>796</v>
      </c>
      <c r="HJ209" t="s">
        <v>796</v>
      </c>
      <c r="HK209" t="s">
        <v>796</v>
      </c>
      <c r="HL209" t="s">
        <v>796</v>
      </c>
      <c r="HM209" t="s">
        <v>796</v>
      </c>
      <c r="HN209" t="s">
        <v>796</v>
      </c>
      <c r="HO209" t="s">
        <v>796</v>
      </c>
      <c r="HP209" t="s">
        <v>796</v>
      </c>
      <c r="HQ209" t="s">
        <v>796</v>
      </c>
      <c r="HR209" t="s">
        <v>796</v>
      </c>
      <c r="HS209" t="s">
        <v>796</v>
      </c>
      <c r="HT209" t="s">
        <v>796</v>
      </c>
      <c r="HU209" t="s">
        <v>796</v>
      </c>
      <c r="HV209" t="s">
        <v>796</v>
      </c>
      <c r="HW209" t="s">
        <v>796</v>
      </c>
      <c r="HX209" t="s">
        <v>796</v>
      </c>
      <c r="HY209" t="s">
        <v>796</v>
      </c>
      <c r="HZ209" t="s">
        <v>796</v>
      </c>
      <c r="IA209" t="s">
        <v>796</v>
      </c>
      <c r="IB209" t="s">
        <v>796</v>
      </c>
      <c r="IC209" t="s">
        <v>796</v>
      </c>
      <c r="ID209" t="s">
        <v>796</v>
      </c>
      <c r="IE209" t="s">
        <v>796</v>
      </c>
      <c r="IF209" t="s">
        <v>796</v>
      </c>
      <c r="IG209" t="s">
        <v>796</v>
      </c>
      <c r="IH209" t="s">
        <v>796</v>
      </c>
      <c r="II209" t="s">
        <v>796</v>
      </c>
      <c r="IJ209" t="s">
        <v>796</v>
      </c>
      <c r="IK209" t="s">
        <v>796</v>
      </c>
      <c r="IL209" t="s">
        <v>796</v>
      </c>
      <c r="IM209" t="s">
        <v>796</v>
      </c>
      <c r="IN209" t="s">
        <v>796</v>
      </c>
      <c r="IO209" t="s">
        <v>796</v>
      </c>
      <c r="IP209" t="s">
        <v>796</v>
      </c>
      <c r="IQ209" t="s">
        <v>796</v>
      </c>
      <c r="IR209" t="s">
        <v>796</v>
      </c>
      <c r="IS209" t="s">
        <v>796</v>
      </c>
      <c r="IT209" t="s">
        <v>796</v>
      </c>
      <c r="IU209" t="s">
        <v>796</v>
      </c>
      <c r="IV209" t="s">
        <v>796</v>
      </c>
      <c r="IW209" t="s">
        <v>796</v>
      </c>
      <c r="IX209" t="s">
        <v>796</v>
      </c>
      <c r="IY209" t="s">
        <v>796</v>
      </c>
      <c r="IZ209" t="s">
        <v>796</v>
      </c>
      <c r="JA209" t="s">
        <v>796</v>
      </c>
      <c r="JB209" t="s">
        <v>796</v>
      </c>
      <c r="JC209" t="s">
        <v>796</v>
      </c>
      <c r="JD209" t="s">
        <v>796</v>
      </c>
      <c r="JE209" t="s">
        <v>796</v>
      </c>
      <c r="JF209" t="s">
        <v>796</v>
      </c>
      <c r="JG209" t="s">
        <v>796</v>
      </c>
      <c r="JH209" t="s">
        <v>796</v>
      </c>
      <c r="JI209" t="s">
        <v>796</v>
      </c>
      <c r="JJ209" t="s">
        <v>796</v>
      </c>
      <c r="JK209" t="s">
        <v>796</v>
      </c>
      <c r="JL209" t="s">
        <v>796</v>
      </c>
      <c r="JM209" t="s">
        <v>796</v>
      </c>
      <c r="JN209" t="s">
        <v>796</v>
      </c>
      <c r="JO209" t="s">
        <v>796</v>
      </c>
      <c r="JP209" t="s">
        <v>796</v>
      </c>
      <c r="JQ209" t="s">
        <v>796</v>
      </c>
      <c r="JR209" t="s">
        <v>796</v>
      </c>
      <c r="JS209" t="s">
        <v>796</v>
      </c>
      <c r="JT209" t="s">
        <v>796</v>
      </c>
      <c r="JU209" t="s">
        <v>796</v>
      </c>
      <c r="JV209" t="s">
        <v>796</v>
      </c>
      <c r="JW209" t="s">
        <v>796</v>
      </c>
      <c r="JX209" t="s">
        <v>796</v>
      </c>
      <c r="JY209" t="s">
        <v>796</v>
      </c>
      <c r="JZ209" t="s">
        <v>796</v>
      </c>
      <c r="KA209" t="s">
        <v>796</v>
      </c>
      <c r="KB209" t="s">
        <v>796</v>
      </c>
      <c r="KC209" t="s">
        <v>796</v>
      </c>
      <c r="KD209" t="s">
        <v>796</v>
      </c>
      <c r="KE209" t="s">
        <v>796</v>
      </c>
      <c r="KF209" t="s">
        <v>796</v>
      </c>
    </row>
    <row r="210" spans="1:292" x14ac:dyDescent="0.2">
      <c r="A210" t="s">
        <v>612</v>
      </c>
      <c r="B210" t="s">
        <v>55</v>
      </c>
      <c r="C210" t="s">
        <v>4</v>
      </c>
      <c r="D210" t="s">
        <v>19</v>
      </c>
      <c r="E210" s="30">
        <v>43</v>
      </c>
      <c r="F210" t="s">
        <v>155</v>
      </c>
      <c r="G210" t="s">
        <v>158</v>
      </c>
      <c r="H210" t="s">
        <v>22</v>
      </c>
      <c r="I210" t="s">
        <v>23</v>
      </c>
      <c r="J210" t="s">
        <v>5</v>
      </c>
      <c r="K210" t="s">
        <v>4</v>
      </c>
      <c r="L210" t="s">
        <v>4</v>
      </c>
      <c r="M210" t="s">
        <v>4</v>
      </c>
      <c r="N210" t="s">
        <v>4</v>
      </c>
      <c r="O210" t="s">
        <v>4</v>
      </c>
      <c r="P210" t="s">
        <v>4</v>
      </c>
      <c r="Q210" t="s">
        <v>4</v>
      </c>
      <c r="R210" t="s">
        <v>5</v>
      </c>
      <c r="S210" t="s">
        <v>4</v>
      </c>
      <c r="T210" t="s">
        <v>3</v>
      </c>
      <c r="U210" t="s">
        <v>4</v>
      </c>
      <c r="V210" t="s">
        <v>5</v>
      </c>
      <c r="W210" t="s">
        <v>17</v>
      </c>
      <c r="X210" t="s">
        <v>2</v>
      </c>
      <c r="Y210" t="s">
        <v>5</v>
      </c>
      <c r="Z210" t="s">
        <v>6</v>
      </c>
      <c r="AA210" t="s">
        <v>4</v>
      </c>
      <c r="AB210" t="s">
        <v>4</v>
      </c>
      <c r="AC210" t="s">
        <v>5</v>
      </c>
      <c r="AD210" t="s">
        <v>41</v>
      </c>
      <c r="AE210" t="s">
        <v>4</v>
      </c>
      <c r="AF210" t="s">
        <v>4</v>
      </c>
      <c r="AG210" t="s">
        <v>4</v>
      </c>
      <c r="AH210" t="s">
        <v>5</v>
      </c>
      <c r="AI210" t="s">
        <v>4</v>
      </c>
      <c r="AJ210" t="s">
        <v>4</v>
      </c>
      <c r="AK210" t="s">
        <v>4</v>
      </c>
      <c r="AL210" t="s">
        <v>5</v>
      </c>
      <c r="AM210" t="s">
        <v>4</v>
      </c>
      <c r="AN210" t="s">
        <v>4</v>
      </c>
      <c r="AO210" t="s">
        <v>4</v>
      </c>
      <c r="AP210" t="s">
        <v>4</v>
      </c>
      <c r="AQ210" t="s">
        <v>4</v>
      </c>
      <c r="AR210" t="s">
        <v>4</v>
      </c>
      <c r="AS210" t="s">
        <v>2</v>
      </c>
      <c r="AT210" t="s">
        <v>2</v>
      </c>
      <c r="AU210" t="s">
        <v>2</v>
      </c>
      <c r="AV210" t="s">
        <v>2</v>
      </c>
      <c r="AW210" t="s">
        <v>2</v>
      </c>
      <c r="AX210" t="s">
        <v>2</v>
      </c>
      <c r="AY210" t="s">
        <v>2</v>
      </c>
      <c r="AZ210" t="s">
        <v>2</v>
      </c>
      <c r="BA210" t="s">
        <v>2</v>
      </c>
      <c r="BB210" t="s">
        <v>2</v>
      </c>
      <c r="BC210" t="s">
        <v>2</v>
      </c>
      <c r="BD210" t="s">
        <v>2</v>
      </c>
      <c r="BE210" t="s">
        <v>2</v>
      </c>
      <c r="BF210" t="s">
        <v>2</v>
      </c>
      <c r="BG210" t="s">
        <v>2</v>
      </c>
      <c r="BH210" t="s">
        <v>2</v>
      </c>
      <c r="BI210" t="s">
        <v>2</v>
      </c>
      <c r="BJ210" t="s">
        <v>2</v>
      </c>
      <c r="BK210" t="s">
        <v>2</v>
      </c>
      <c r="BL210" t="s">
        <v>2</v>
      </c>
      <c r="BM210" t="s">
        <v>2</v>
      </c>
      <c r="BN210" t="s">
        <v>2</v>
      </c>
      <c r="BO210" t="s">
        <v>2</v>
      </c>
      <c r="BP210" t="s">
        <v>24</v>
      </c>
      <c r="BQ210" t="s">
        <v>2</v>
      </c>
      <c r="BR210" t="s">
        <v>2</v>
      </c>
      <c r="BS210" t="s">
        <v>2</v>
      </c>
      <c r="BT210" t="s">
        <v>2</v>
      </c>
      <c r="BU210" t="s">
        <v>2</v>
      </c>
      <c r="BV210" t="s">
        <v>2</v>
      </c>
      <c r="BW210" t="s">
        <v>2</v>
      </c>
      <c r="BX210" t="s">
        <v>2</v>
      </c>
      <c r="BY210" t="s">
        <v>2</v>
      </c>
      <c r="BZ210" t="s">
        <v>2</v>
      </c>
      <c r="CA210" t="s">
        <v>2</v>
      </c>
      <c r="CB210" t="s">
        <v>2</v>
      </c>
      <c r="CC210" t="s">
        <v>2</v>
      </c>
      <c r="CD210" t="s">
        <v>2</v>
      </c>
      <c r="CE210" t="s">
        <v>2</v>
      </c>
      <c r="CF210" t="s">
        <v>2</v>
      </c>
      <c r="CG210" t="s">
        <v>2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796</v>
      </c>
      <c r="CV210" t="s">
        <v>796</v>
      </c>
      <c r="CW210" t="s">
        <v>796</v>
      </c>
      <c r="CX210" t="s">
        <v>796</v>
      </c>
      <c r="CY210" t="s">
        <v>796</v>
      </c>
      <c r="CZ210" t="s">
        <v>796</v>
      </c>
      <c r="DA210" t="s">
        <v>796</v>
      </c>
      <c r="DB210" t="s">
        <v>796</v>
      </c>
      <c r="DC210" t="s">
        <v>796</v>
      </c>
      <c r="DD210" t="s">
        <v>796</v>
      </c>
      <c r="DE210" t="s">
        <v>796</v>
      </c>
      <c r="DF210" t="s">
        <v>796</v>
      </c>
      <c r="DG210" t="s">
        <v>796</v>
      </c>
      <c r="DH210" t="s">
        <v>796</v>
      </c>
      <c r="DI210" t="s">
        <v>796</v>
      </c>
      <c r="DJ210" t="s">
        <v>796</v>
      </c>
      <c r="DK210" t="s">
        <v>796</v>
      </c>
      <c r="DL210" t="s">
        <v>796</v>
      </c>
      <c r="DM210" t="s">
        <v>796</v>
      </c>
      <c r="DN210" t="s">
        <v>796</v>
      </c>
      <c r="DO210" t="s">
        <v>796</v>
      </c>
      <c r="DP210" t="s">
        <v>796</v>
      </c>
      <c r="DQ210" t="s">
        <v>796</v>
      </c>
      <c r="DR210" t="s">
        <v>796</v>
      </c>
      <c r="DS210" t="s">
        <v>796</v>
      </c>
      <c r="DT210" t="s">
        <v>796</v>
      </c>
      <c r="DU210" t="s">
        <v>796</v>
      </c>
      <c r="DV210" t="s">
        <v>796</v>
      </c>
      <c r="DW210" t="s">
        <v>796</v>
      </c>
      <c r="DX210" t="s">
        <v>796</v>
      </c>
      <c r="DY210" t="s">
        <v>796</v>
      </c>
      <c r="DZ210" t="s">
        <v>796</v>
      </c>
      <c r="EA210" t="s">
        <v>796</v>
      </c>
      <c r="EB210" t="s">
        <v>796</v>
      </c>
      <c r="EC210" t="s">
        <v>796</v>
      </c>
      <c r="ED210" t="s">
        <v>796</v>
      </c>
      <c r="EE210" t="s">
        <v>796</v>
      </c>
      <c r="EF210" t="s">
        <v>796</v>
      </c>
      <c r="EG210" t="s">
        <v>796</v>
      </c>
      <c r="EH210" t="s">
        <v>796</v>
      </c>
      <c r="EI210" t="s">
        <v>796</v>
      </c>
      <c r="EJ210" t="s">
        <v>796</v>
      </c>
      <c r="EK210" t="s">
        <v>796</v>
      </c>
      <c r="EL210" t="s">
        <v>796</v>
      </c>
      <c r="EM210" t="s">
        <v>796</v>
      </c>
      <c r="EN210" t="s">
        <v>796</v>
      </c>
      <c r="EO210" t="s">
        <v>796</v>
      </c>
      <c r="EP210" t="s">
        <v>796</v>
      </c>
      <c r="EQ210" t="s">
        <v>796</v>
      </c>
      <c r="ER210" t="s">
        <v>796</v>
      </c>
      <c r="ES210" t="s">
        <v>796</v>
      </c>
      <c r="ET210" t="s">
        <v>796</v>
      </c>
      <c r="EU210" t="s">
        <v>796</v>
      </c>
      <c r="EV210" t="s">
        <v>796</v>
      </c>
      <c r="EW210" t="s">
        <v>796</v>
      </c>
      <c r="EX210" t="s">
        <v>796</v>
      </c>
      <c r="EY210" t="s">
        <v>796</v>
      </c>
      <c r="EZ210" t="s">
        <v>796</v>
      </c>
      <c r="FA210" t="s">
        <v>796</v>
      </c>
      <c r="FB210" t="s">
        <v>796</v>
      </c>
      <c r="FC210" t="s">
        <v>796</v>
      </c>
      <c r="FD210" t="s">
        <v>796</v>
      </c>
      <c r="FE210" t="s">
        <v>796</v>
      </c>
      <c r="FF210" t="s">
        <v>796</v>
      </c>
      <c r="FG210" t="s">
        <v>796</v>
      </c>
      <c r="FH210" t="s">
        <v>796</v>
      </c>
      <c r="FI210" t="s">
        <v>796</v>
      </c>
      <c r="FJ210" t="s">
        <v>796</v>
      </c>
      <c r="FK210" t="s">
        <v>796</v>
      </c>
      <c r="FL210" t="s">
        <v>796</v>
      </c>
      <c r="FM210" t="s">
        <v>796</v>
      </c>
      <c r="FN210" t="s">
        <v>796</v>
      </c>
      <c r="FO210" t="s">
        <v>796</v>
      </c>
      <c r="FP210" t="s">
        <v>796</v>
      </c>
      <c r="FQ210" t="s">
        <v>796</v>
      </c>
      <c r="FR210" t="s">
        <v>796</v>
      </c>
      <c r="FS210" t="s">
        <v>796</v>
      </c>
      <c r="FT210" t="s">
        <v>796</v>
      </c>
      <c r="FU210" t="s">
        <v>796</v>
      </c>
      <c r="FV210" t="s">
        <v>796</v>
      </c>
      <c r="FW210" t="s">
        <v>796</v>
      </c>
      <c r="FX210" t="s">
        <v>796</v>
      </c>
      <c r="FY210" t="s">
        <v>796</v>
      </c>
      <c r="FZ210" t="s">
        <v>796</v>
      </c>
      <c r="GA210" t="s">
        <v>796</v>
      </c>
      <c r="GB210" t="s">
        <v>796</v>
      </c>
      <c r="GC210" t="s">
        <v>796</v>
      </c>
      <c r="GD210" t="s">
        <v>796</v>
      </c>
      <c r="GE210" t="s">
        <v>796</v>
      </c>
      <c r="GF210" t="s">
        <v>796</v>
      </c>
      <c r="GG210" t="s">
        <v>796</v>
      </c>
      <c r="GH210" t="s">
        <v>796</v>
      </c>
      <c r="GI210" t="s">
        <v>796</v>
      </c>
      <c r="GJ210" t="s">
        <v>796</v>
      </c>
      <c r="GK210" t="s">
        <v>796</v>
      </c>
      <c r="GL210" t="s">
        <v>796</v>
      </c>
      <c r="GM210" t="s">
        <v>796</v>
      </c>
      <c r="GN210" t="s">
        <v>796</v>
      </c>
      <c r="GO210" t="s">
        <v>796</v>
      </c>
      <c r="GP210" t="s">
        <v>796</v>
      </c>
      <c r="GQ210" t="s">
        <v>796</v>
      </c>
      <c r="GR210" t="s">
        <v>796</v>
      </c>
      <c r="GS210" t="s">
        <v>796</v>
      </c>
      <c r="GT210" t="s">
        <v>796</v>
      </c>
      <c r="GU210" t="s">
        <v>796</v>
      </c>
      <c r="GV210" t="s">
        <v>796</v>
      </c>
      <c r="GW210" t="s">
        <v>796</v>
      </c>
      <c r="GX210" t="s">
        <v>796</v>
      </c>
      <c r="GY210" t="s">
        <v>796</v>
      </c>
      <c r="GZ210" t="s">
        <v>796</v>
      </c>
      <c r="HA210" t="s">
        <v>796</v>
      </c>
      <c r="HB210" t="s">
        <v>796</v>
      </c>
      <c r="HC210" t="s">
        <v>796</v>
      </c>
      <c r="HD210" t="s">
        <v>796</v>
      </c>
      <c r="HE210" t="s">
        <v>796</v>
      </c>
      <c r="HF210" t="s">
        <v>796</v>
      </c>
      <c r="HG210" t="s">
        <v>796</v>
      </c>
      <c r="HH210" t="s">
        <v>796</v>
      </c>
      <c r="HI210" t="s">
        <v>796</v>
      </c>
      <c r="HJ210" t="s">
        <v>796</v>
      </c>
      <c r="HK210" t="s">
        <v>796</v>
      </c>
      <c r="HL210" t="s">
        <v>796</v>
      </c>
      <c r="HM210" t="s">
        <v>796</v>
      </c>
      <c r="HN210" t="s">
        <v>796</v>
      </c>
      <c r="HO210" t="s">
        <v>796</v>
      </c>
      <c r="HP210" t="s">
        <v>796</v>
      </c>
      <c r="HQ210" t="s">
        <v>796</v>
      </c>
      <c r="HR210" t="s">
        <v>796</v>
      </c>
      <c r="HS210" t="s">
        <v>796</v>
      </c>
      <c r="HT210" t="s">
        <v>796</v>
      </c>
      <c r="HU210" t="s">
        <v>796</v>
      </c>
      <c r="HV210" t="s">
        <v>796</v>
      </c>
      <c r="HW210" t="s">
        <v>796</v>
      </c>
      <c r="HX210" t="s">
        <v>796</v>
      </c>
      <c r="HY210" t="s">
        <v>796</v>
      </c>
      <c r="HZ210" t="s">
        <v>796</v>
      </c>
      <c r="IA210" t="s">
        <v>796</v>
      </c>
      <c r="IB210" t="s">
        <v>796</v>
      </c>
      <c r="IC210" t="s">
        <v>796</v>
      </c>
      <c r="ID210" t="s">
        <v>796</v>
      </c>
      <c r="IE210" t="s">
        <v>796</v>
      </c>
      <c r="IF210" t="s">
        <v>796</v>
      </c>
      <c r="IG210" t="s">
        <v>796</v>
      </c>
      <c r="IH210" t="s">
        <v>796</v>
      </c>
      <c r="II210" t="s">
        <v>796</v>
      </c>
      <c r="IJ210" t="s">
        <v>796</v>
      </c>
      <c r="IK210" t="s">
        <v>796</v>
      </c>
      <c r="IL210" t="s">
        <v>796</v>
      </c>
      <c r="IM210" t="s">
        <v>796</v>
      </c>
      <c r="IN210" t="s">
        <v>796</v>
      </c>
      <c r="IO210" t="s">
        <v>796</v>
      </c>
      <c r="IP210" t="s">
        <v>796</v>
      </c>
      <c r="IQ210" t="s">
        <v>796</v>
      </c>
      <c r="IR210" t="s">
        <v>796</v>
      </c>
      <c r="IS210" t="s">
        <v>796</v>
      </c>
      <c r="IT210" t="s">
        <v>796</v>
      </c>
      <c r="IU210" t="s">
        <v>796</v>
      </c>
      <c r="IV210" t="s">
        <v>796</v>
      </c>
      <c r="IW210" t="s">
        <v>796</v>
      </c>
      <c r="IX210" t="s">
        <v>796</v>
      </c>
      <c r="IY210" t="s">
        <v>796</v>
      </c>
      <c r="IZ210" t="s">
        <v>796</v>
      </c>
      <c r="JA210" t="s">
        <v>796</v>
      </c>
      <c r="JB210" t="s">
        <v>796</v>
      </c>
      <c r="JC210" t="s">
        <v>796</v>
      </c>
      <c r="JD210" t="s">
        <v>796</v>
      </c>
      <c r="JE210" t="s">
        <v>796</v>
      </c>
      <c r="JF210" t="s">
        <v>796</v>
      </c>
      <c r="JG210" t="s">
        <v>796</v>
      </c>
      <c r="JH210" t="s">
        <v>796</v>
      </c>
      <c r="JI210" t="s">
        <v>796</v>
      </c>
      <c r="JJ210" t="s">
        <v>796</v>
      </c>
      <c r="JK210" t="s">
        <v>796</v>
      </c>
      <c r="JL210" t="s">
        <v>796</v>
      </c>
      <c r="JM210" t="s">
        <v>796</v>
      </c>
      <c r="JN210" t="s">
        <v>796</v>
      </c>
      <c r="JO210" t="s">
        <v>796</v>
      </c>
      <c r="JP210" t="s">
        <v>796</v>
      </c>
      <c r="JQ210" t="s">
        <v>796</v>
      </c>
      <c r="JR210" t="s">
        <v>796</v>
      </c>
      <c r="JS210" t="s">
        <v>796</v>
      </c>
      <c r="JT210" t="s">
        <v>796</v>
      </c>
      <c r="JU210" t="s">
        <v>796</v>
      </c>
      <c r="JV210" t="s">
        <v>796</v>
      </c>
      <c r="JW210" t="s">
        <v>796</v>
      </c>
      <c r="JX210" t="s">
        <v>796</v>
      </c>
      <c r="JY210" t="s">
        <v>796</v>
      </c>
      <c r="JZ210" t="s">
        <v>796</v>
      </c>
      <c r="KA210" t="s">
        <v>796</v>
      </c>
      <c r="KB210" t="s">
        <v>796</v>
      </c>
      <c r="KC210" t="s">
        <v>796</v>
      </c>
      <c r="KD210" t="s">
        <v>796</v>
      </c>
      <c r="KE210" t="s">
        <v>796</v>
      </c>
      <c r="KF210" t="s">
        <v>796</v>
      </c>
    </row>
    <row r="211" spans="1:292" x14ac:dyDescent="0.2">
      <c r="A211" t="s">
        <v>616</v>
      </c>
      <c r="B211" t="s">
        <v>55</v>
      </c>
      <c r="C211" t="s">
        <v>4</v>
      </c>
      <c r="D211" t="s">
        <v>19</v>
      </c>
      <c r="E211" s="30">
        <v>49</v>
      </c>
      <c r="F211" t="s">
        <v>20</v>
      </c>
      <c r="G211" t="s">
        <v>10</v>
      </c>
      <c r="H211" t="s">
        <v>40</v>
      </c>
      <c r="I211" t="s">
        <v>215</v>
      </c>
      <c r="J211" t="s">
        <v>4</v>
      </c>
      <c r="K211" t="s">
        <v>4</v>
      </c>
      <c r="L211" t="s">
        <v>4</v>
      </c>
      <c r="M211" t="s">
        <v>4</v>
      </c>
      <c r="N211" t="s">
        <v>4</v>
      </c>
      <c r="O211" t="s">
        <v>5</v>
      </c>
      <c r="P211" t="s">
        <v>4</v>
      </c>
      <c r="Q211" t="s">
        <v>4</v>
      </c>
      <c r="R211" t="s">
        <v>4</v>
      </c>
      <c r="S211" t="s">
        <v>4</v>
      </c>
      <c r="T211" t="s">
        <v>3</v>
      </c>
      <c r="U211" t="s">
        <v>4</v>
      </c>
      <c r="V211" t="s">
        <v>5</v>
      </c>
      <c r="W211" t="s">
        <v>17</v>
      </c>
      <c r="X211" t="s">
        <v>2</v>
      </c>
      <c r="Y211" t="s">
        <v>5</v>
      </c>
      <c r="Z211" t="s">
        <v>6</v>
      </c>
      <c r="AA211" t="s">
        <v>4</v>
      </c>
      <c r="AB211" t="s">
        <v>4</v>
      </c>
      <c r="AC211" t="s">
        <v>4</v>
      </c>
      <c r="AD211" t="s">
        <v>4</v>
      </c>
      <c r="AE211" t="s">
        <v>4</v>
      </c>
      <c r="AF211" t="s">
        <v>4</v>
      </c>
      <c r="AG211" t="s">
        <v>4</v>
      </c>
      <c r="AH211" t="s">
        <v>4</v>
      </c>
      <c r="AI211" t="s">
        <v>4</v>
      </c>
      <c r="AJ211" t="s">
        <v>4</v>
      </c>
      <c r="AK211" t="s">
        <v>4</v>
      </c>
      <c r="AL211" t="s">
        <v>4</v>
      </c>
      <c r="AM211" t="s">
        <v>4</v>
      </c>
      <c r="AN211" t="s">
        <v>4</v>
      </c>
      <c r="AO211" t="s">
        <v>4</v>
      </c>
      <c r="AP211" t="s">
        <v>5</v>
      </c>
      <c r="AQ211" t="s">
        <v>4</v>
      </c>
      <c r="AR211" t="s">
        <v>4</v>
      </c>
      <c r="AS211" t="s">
        <v>2</v>
      </c>
      <c r="AT211" t="s">
        <v>2</v>
      </c>
      <c r="AU211" t="s">
        <v>2</v>
      </c>
      <c r="AV211" t="s">
        <v>2</v>
      </c>
      <c r="AW211" t="s">
        <v>2</v>
      </c>
      <c r="AX211" t="s">
        <v>2</v>
      </c>
      <c r="AY211" t="s">
        <v>2</v>
      </c>
      <c r="AZ211" t="s">
        <v>2</v>
      </c>
      <c r="BA211" t="s">
        <v>2</v>
      </c>
      <c r="BB211" t="s">
        <v>2</v>
      </c>
      <c r="BC211" t="s">
        <v>2</v>
      </c>
      <c r="BD211" t="s">
        <v>2</v>
      </c>
      <c r="BE211" t="s">
        <v>2</v>
      </c>
      <c r="BF211" t="s">
        <v>2</v>
      </c>
      <c r="BG211" t="s">
        <v>2</v>
      </c>
      <c r="BH211" t="s">
        <v>2</v>
      </c>
      <c r="BI211" t="s">
        <v>2</v>
      </c>
      <c r="BJ211" t="s">
        <v>2</v>
      </c>
      <c r="BK211" t="s">
        <v>2</v>
      </c>
      <c r="BL211" t="s">
        <v>2</v>
      </c>
      <c r="BM211" t="s">
        <v>2</v>
      </c>
      <c r="BN211" t="s">
        <v>2</v>
      </c>
      <c r="BO211" t="s">
        <v>2</v>
      </c>
      <c r="BP211" t="s">
        <v>2</v>
      </c>
      <c r="BQ211" t="s">
        <v>2</v>
      </c>
      <c r="BR211" t="s">
        <v>2</v>
      </c>
      <c r="BS211" t="s">
        <v>2</v>
      </c>
      <c r="BT211" t="s">
        <v>2</v>
      </c>
      <c r="BU211" t="s">
        <v>2</v>
      </c>
      <c r="BV211" t="s">
        <v>2</v>
      </c>
      <c r="BW211" t="s">
        <v>2</v>
      </c>
      <c r="BX211" t="s">
        <v>2</v>
      </c>
      <c r="BY211" t="s">
        <v>2</v>
      </c>
      <c r="BZ211" t="s">
        <v>2</v>
      </c>
      <c r="CA211" t="s">
        <v>2</v>
      </c>
      <c r="CB211" t="s">
        <v>2</v>
      </c>
      <c r="CC211" t="s">
        <v>2</v>
      </c>
      <c r="CD211" t="s">
        <v>2</v>
      </c>
      <c r="CE211" t="s">
        <v>2</v>
      </c>
      <c r="CF211" t="s">
        <v>2</v>
      </c>
      <c r="CG211" t="s">
        <v>2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55</v>
      </c>
      <c r="CV211" t="s">
        <v>4</v>
      </c>
      <c r="CW211" s="30">
        <v>50</v>
      </c>
      <c r="CX211" t="s">
        <v>20</v>
      </c>
      <c r="CY211" t="s">
        <v>4</v>
      </c>
      <c r="CZ211" t="s">
        <v>4</v>
      </c>
      <c r="DA211" t="s">
        <v>4</v>
      </c>
      <c r="DB211" t="s">
        <v>4</v>
      </c>
      <c r="DC211" t="s">
        <v>4</v>
      </c>
      <c r="DD211" t="s">
        <v>5</v>
      </c>
      <c r="DE211" t="s">
        <v>5</v>
      </c>
      <c r="DF211" t="s">
        <v>4</v>
      </c>
      <c r="DG211" t="s">
        <v>4</v>
      </c>
      <c r="DH211" t="s">
        <v>4</v>
      </c>
      <c r="DI211" t="s">
        <v>3</v>
      </c>
      <c r="DJ211" t="s">
        <v>4</v>
      </c>
      <c r="DK211" t="s">
        <v>4</v>
      </c>
      <c r="DL211" t="s">
        <v>17</v>
      </c>
      <c r="DM211" t="s">
        <v>2</v>
      </c>
      <c r="DN211" t="s">
        <v>5</v>
      </c>
      <c r="DO211" t="s">
        <v>523</v>
      </c>
      <c r="DP211" t="s">
        <v>4</v>
      </c>
      <c r="DQ211" t="s">
        <v>4</v>
      </c>
      <c r="DR211" t="s">
        <v>4</v>
      </c>
      <c r="DS211" t="s">
        <v>4</v>
      </c>
      <c r="DT211" t="s">
        <v>4</v>
      </c>
      <c r="DU211" t="s">
        <v>4</v>
      </c>
      <c r="DV211" t="s">
        <v>4</v>
      </c>
      <c r="DW211" t="s">
        <v>4</v>
      </c>
      <c r="DX211" t="s">
        <v>4</v>
      </c>
      <c r="DY211" t="s">
        <v>4</v>
      </c>
      <c r="DZ211" t="s">
        <v>4</v>
      </c>
      <c r="EA211" t="s">
        <v>4</v>
      </c>
      <c r="EB211" t="s">
        <v>4</v>
      </c>
      <c r="EC211" t="s">
        <v>4</v>
      </c>
      <c r="ED211" t="s">
        <v>4</v>
      </c>
      <c r="EE211" t="s">
        <v>5</v>
      </c>
      <c r="EF211" t="s">
        <v>4</v>
      </c>
      <c r="EG211" t="s">
        <v>4</v>
      </c>
      <c r="EH211" t="s">
        <v>2</v>
      </c>
      <c r="EI211" t="s">
        <v>2</v>
      </c>
      <c r="EJ211" t="s">
        <v>2</v>
      </c>
      <c r="EK211" t="s">
        <v>2</v>
      </c>
      <c r="EL211" t="s">
        <v>2</v>
      </c>
      <c r="EM211" t="s">
        <v>2</v>
      </c>
      <c r="EN211" t="s">
        <v>2</v>
      </c>
      <c r="EO211" t="s">
        <v>2</v>
      </c>
      <c r="EP211" t="s">
        <v>2</v>
      </c>
      <c r="EQ211" t="s">
        <v>2</v>
      </c>
      <c r="ER211" t="s">
        <v>2</v>
      </c>
      <c r="ES211" t="s">
        <v>2</v>
      </c>
      <c r="ET211" t="s">
        <v>2</v>
      </c>
      <c r="EU211" t="s">
        <v>2</v>
      </c>
      <c r="EV211" t="s">
        <v>2</v>
      </c>
      <c r="EW211" t="s">
        <v>2</v>
      </c>
      <c r="EX211" t="s">
        <v>2</v>
      </c>
      <c r="EY211" t="s">
        <v>2</v>
      </c>
      <c r="EZ211" t="s">
        <v>5</v>
      </c>
      <c r="FA211" t="s">
        <v>5</v>
      </c>
      <c r="FB211" t="s">
        <v>4</v>
      </c>
      <c r="FC211" t="s">
        <v>4</v>
      </c>
      <c r="FD211" t="s">
        <v>4</v>
      </c>
      <c r="FE211" t="s">
        <v>2</v>
      </c>
      <c r="FF211" t="s">
        <v>2</v>
      </c>
      <c r="FG211" t="s">
        <v>2</v>
      </c>
      <c r="FH211" t="s">
        <v>2</v>
      </c>
      <c r="FI211" t="s">
        <v>2</v>
      </c>
      <c r="FJ211" t="s">
        <v>2</v>
      </c>
      <c r="FK211" t="s">
        <v>2</v>
      </c>
      <c r="FL211" t="s">
        <v>2</v>
      </c>
      <c r="FM211" t="s">
        <v>2</v>
      </c>
      <c r="FN211" t="s">
        <v>2</v>
      </c>
      <c r="FO211" t="s">
        <v>2</v>
      </c>
      <c r="FP211" t="s">
        <v>2</v>
      </c>
      <c r="FQ211" t="s">
        <v>2</v>
      </c>
      <c r="FR211" t="s">
        <v>2</v>
      </c>
      <c r="FS211" t="s">
        <v>2</v>
      </c>
      <c r="FT211" t="s">
        <v>2</v>
      </c>
      <c r="FU211" t="s">
        <v>2</v>
      </c>
      <c r="FV211" t="s">
        <v>2</v>
      </c>
      <c r="FW211" t="s">
        <v>2</v>
      </c>
      <c r="FX211" t="s">
        <v>2</v>
      </c>
      <c r="FY211" t="s">
        <v>2</v>
      </c>
      <c r="FZ211" t="s">
        <v>2</v>
      </c>
      <c r="GA211" t="s">
        <v>2</v>
      </c>
      <c r="GB211" t="s">
        <v>2</v>
      </c>
      <c r="GC211" t="s">
        <v>2</v>
      </c>
      <c r="GD211" t="s">
        <v>2</v>
      </c>
      <c r="GE211" t="s">
        <v>2</v>
      </c>
      <c r="GF211" t="s">
        <v>2</v>
      </c>
      <c r="GG211" t="s">
        <v>2</v>
      </c>
      <c r="GH211" t="s">
        <v>2</v>
      </c>
      <c r="GI211" t="s">
        <v>2</v>
      </c>
      <c r="GJ211" t="s">
        <v>2</v>
      </c>
      <c r="GK211" t="s">
        <v>2</v>
      </c>
      <c r="GL211" t="s">
        <v>2</v>
      </c>
      <c r="GM211" t="s">
        <v>2</v>
      </c>
      <c r="GN211" t="s">
        <v>796</v>
      </c>
      <c r="GO211" t="s">
        <v>796</v>
      </c>
      <c r="GP211" t="s">
        <v>796</v>
      </c>
      <c r="GQ211" t="s">
        <v>796</v>
      </c>
      <c r="GR211" t="s">
        <v>796</v>
      </c>
      <c r="GS211" t="s">
        <v>796</v>
      </c>
      <c r="GT211" t="s">
        <v>796</v>
      </c>
      <c r="GU211" t="s">
        <v>796</v>
      </c>
      <c r="GV211" t="s">
        <v>796</v>
      </c>
      <c r="GW211" t="s">
        <v>796</v>
      </c>
      <c r="GX211" t="s">
        <v>796</v>
      </c>
      <c r="GY211" t="s">
        <v>796</v>
      </c>
      <c r="GZ211" t="s">
        <v>796</v>
      </c>
      <c r="HA211" t="s">
        <v>796</v>
      </c>
      <c r="HB211" t="s">
        <v>796</v>
      </c>
      <c r="HC211" t="s">
        <v>796</v>
      </c>
      <c r="HD211" t="s">
        <v>796</v>
      </c>
      <c r="HE211" t="s">
        <v>796</v>
      </c>
      <c r="HF211" t="s">
        <v>796</v>
      </c>
      <c r="HG211" t="s">
        <v>796</v>
      </c>
      <c r="HH211" t="s">
        <v>796</v>
      </c>
      <c r="HI211" t="s">
        <v>796</v>
      </c>
      <c r="HJ211" t="s">
        <v>796</v>
      </c>
      <c r="HK211" t="s">
        <v>796</v>
      </c>
      <c r="HL211" t="s">
        <v>796</v>
      </c>
      <c r="HM211" t="s">
        <v>796</v>
      </c>
      <c r="HN211" t="s">
        <v>796</v>
      </c>
      <c r="HO211" t="s">
        <v>796</v>
      </c>
      <c r="HP211" t="s">
        <v>796</v>
      </c>
      <c r="HQ211" t="s">
        <v>796</v>
      </c>
      <c r="HR211" t="s">
        <v>796</v>
      </c>
      <c r="HS211" t="s">
        <v>796</v>
      </c>
      <c r="HT211" t="s">
        <v>796</v>
      </c>
      <c r="HU211" t="s">
        <v>796</v>
      </c>
      <c r="HV211" t="s">
        <v>796</v>
      </c>
      <c r="HW211" t="s">
        <v>796</v>
      </c>
      <c r="HX211" t="s">
        <v>796</v>
      </c>
      <c r="HY211" t="s">
        <v>796</v>
      </c>
      <c r="HZ211" t="s">
        <v>796</v>
      </c>
      <c r="IA211" t="s">
        <v>796</v>
      </c>
      <c r="IB211" t="s">
        <v>796</v>
      </c>
      <c r="IC211" t="s">
        <v>796</v>
      </c>
      <c r="ID211" t="s">
        <v>796</v>
      </c>
      <c r="IE211" t="s">
        <v>796</v>
      </c>
      <c r="IF211" t="s">
        <v>796</v>
      </c>
      <c r="IG211" t="s">
        <v>796</v>
      </c>
      <c r="IH211" t="s">
        <v>796</v>
      </c>
      <c r="II211" t="s">
        <v>796</v>
      </c>
      <c r="IJ211" t="s">
        <v>796</v>
      </c>
      <c r="IK211" t="s">
        <v>796</v>
      </c>
      <c r="IL211" t="s">
        <v>796</v>
      </c>
      <c r="IM211" t="s">
        <v>796</v>
      </c>
      <c r="IN211" t="s">
        <v>796</v>
      </c>
      <c r="IO211" t="s">
        <v>796</v>
      </c>
      <c r="IP211" t="s">
        <v>796</v>
      </c>
      <c r="IQ211" t="s">
        <v>796</v>
      </c>
      <c r="IR211" t="s">
        <v>796</v>
      </c>
      <c r="IS211" t="s">
        <v>796</v>
      </c>
      <c r="IT211" t="s">
        <v>796</v>
      </c>
      <c r="IU211" t="s">
        <v>796</v>
      </c>
      <c r="IV211" t="s">
        <v>796</v>
      </c>
      <c r="IW211" t="s">
        <v>796</v>
      </c>
      <c r="IX211" t="s">
        <v>796</v>
      </c>
      <c r="IY211" t="s">
        <v>796</v>
      </c>
      <c r="IZ211" t="s">
        <v>796</v>
      </c>
      <c r="JA211" t="s">
        <v>796</v>
      </c>
      <c r="JB211" t="s">
        <v>796</v>
      </c>
      <c r="JC211" t="s">
        <v>796</v>
      </c>
      <c r="JD211" t="s">
        <v>796</v>
      </c>
      <c r="JE211" t="s">
        <v>796</v>
      </c>
      <c r="JF211" t="s">
        <v>796</v>
      </c>
      <c r="JG211" t="s">
        <v>796</v>
      </c>
      <c r="JH211" t="s">
        <v>796</v>
      </c>
      <c r="JI211" t="s">
        <v>796</v>
      </c>
      <c r="JJ211" t="s">
        <v>796</v>
      </c>
      <c r="JK211" t="s">
        <v>796</v>
      </c>
      <c r="JL211" t="s">
        <v>796</v>
      </c>
      <c r="JM211" t="s">
        <v>796</v>
      </c>
      <c r="JN211" t="s">
        <v>796</v>
      </c>
      <c r="JO211" t="s">
        <v>796</v>
      </c>
      <c r="JP211" t="s">
        <v>796</v>
      </c>
      <c r="JQ211" t="s">
        <v>796</v>
      </c>
      <c r="JR211" t="s">
        <v>796</v>
      </c>
      <c r="JS211" t="s">
        <v>796</v>
      </c>
      <c r="JT211" t="s">
        <v>796</v>
      </c>
      <c r="JU211" t="s">
        <v>796</v>
      </c>
      <c r="JV211" t="s">
        <v>796</v>
      </c>
      <c r="JW211" t="s">
        <v>796</v>
      </c>
      <c r="JX211" t="s">
        <v>796</v>
      </c>
      <c r="JY211" t="s">
        <v>796</v>
      </c>
      <c r="JZ211" t="s">
        <v>796</v>
      </c>
      <c r="KA211" t="s">
        <v>796</v>
      </c>
      <c r="KB211" t="s">
        <v>796</v>
      </c>
      <c r="KC211" t="s">
        <v>796</v>
      </c>
      <c r="KD211" t="s">
        <v>796</v>
      </c>
      <c r="KE211" t="s">
        <v>796</v>
      </c>
      <c r="KF211" t="s">
        <v>796</v>
      </c>
    </row>
    <row r="212" spans="1:292" x14ac:dyDescent="0.2">
      <c r="A212" t="s">
        <v>615</v>
      </c>
      <c r="B212" t="s">
        <v>55</v>
      </c>
      <c r="C212" t="s">
        <v>4</v>
      </c>
      <c r="D212" t="s">
        <v>8</v>
      </c>
      <c r="E212" s="30">
        <v>59</v>
      </c>
      <c r="F212" t="s">
        <v>20</v>
      </c>
      <c r="G212" t="s">
        <v>10</v>
      </c>
      <c r="H212" t="s">
        <v>40</v>
      </c>
      <c r="I212" t="s">
        <v>215</v>
      </c>
      <c r="J212" t="s">
        <v>4</v>
      </c>
      <c r="K212" t="s">
        <v>4</v>
      </c>
      <c r="L212" t="s">
        <v>4</v>
      </c>
      <c r="M212" t="s">
        <v>4</v>
      </c>
      <c r="N212" t="s">
        <v>4</v>
      </c>
      <c r="O212" t="s">
        <v>5</v>
      </c>
      <c r="P212" t="s">
        <v>4</v>
      </c>
      <c r="Q212" t="s">
        <v>4</v>
      </c>
      <c r="R212" t="s">
        <v>4</v>
      </c>
      <c r="S212" t="s">
        <v>4</v>
      </c>
      <c r="T212" t="s">
        <v>3</v>
      </c>
      <c r="U212" t="s">
        <v>4</v>
      </c>
      <c r="V212" t="s">
        <v>5</v>
      </c>
      <c r="W212" t="s">
        <v>17</v>
      </c>
      <c r="X212" t="s">
        <v>2</v>
      </c>
      <c r="Y212" t="s">
        <v>5</v>
      </c>
      <c r="Z212" t="s">
        <v>6</v>
      </c>
      <c r="AA212" t="s">
        <v>4</v>
      </c>
      <c r="AB212" t="s">
        <v>4</v>
      </c>
      <c r="AC212" t="s">
        <v>4</v>
      </c>
      <c r="AD212" t="s">
        <v>4</v>
      </c>
      <c r="AE212" t="s">
        <v>4</v>
      </c>
      <c r="AF212" t="s">
        <v>4</v>
      </c>
      <c r="AG212" t="s">
        <v>4</v>
      </c>
      <c r="AH212" t="s">
        <v>4</v>
      </c>
      <c r="AI212" t="s">
        <v>4</v>
      </c>
      <c r="AJ212" t="s">
        <v>4</v>
      </c>
      <c r="AK212" t="s">
        <v>4</v>
      </c>
      <c r="AL212" t="s">
        <v>4</v>
      </c>
      <c r="AM212" t="s">
        <v>4</v>
      </c>
      <c r="AN212" t="s">
        <v>4</v>
      </c>
      <c r="AO212" t="s">
        <v>4</v>
      </c>
      <c r="AP212" t="s">
        <v>5</v>
      </c>
      <c r="AQ212" t="s">
        <v>4</v>
      </c>
      <c r="AR212" t="s">
        <v>4</v>
      </c>
      <c r="AS212" t="s">
        <v>2</v>
      </c>
      <c r="AT212" t="s">
        <v>2</v>
      </c>
      <c r="AU212" t="s">
        <v>2</v>
      </c>
      <c r="AV212" t="s">
        <v>2</v>
      </c>
      <c r="AW212" t="s">
        <v>2</v>
      </c>
      <c r="AX212" t="s">
        <v>2</v>
      </c>
      <c r="AY212" t="s">
        <v>2</v>
      </c>
      <c r="AZ212" t="s">
        <v>2</v>
      </c>
      <c r="BA212" t="s">
        <v>2</v>
      </c>
      <c r="BB212" t="s">
        <v>2</v>
      </c>
      <c r="BC212" t="s">
        <v>2</v>
      </c>
      <c r="BD212" t="s">
        <v>2</v>
      </c>
      <c r="BE212" t="s">
        <v>2</v>
      </c>
      <c r="BF212" t="s">
        <v>2</v>
      </c>
      <c r="BG212" t="s">
        <v>2</v>
      </c>
      <c r="BH212" t="s">
        <v>2</v>
      </c>
      <c r="BI212" t="s">
        <v>2</v>
      </c>
      <c r="BJ212" t="s">
        <v>2</v>
      </c>
      <c r="BK212" t="s">
        <v>2</v>
      </c>
      <c r="BL212" t="s">
        <v>2</v>
      </c>
      <c r="BM212" t="s">
        <v>2</v>
      </c>
      <c r="BN212" t="s">
        <v>2</v>
      </c>
      <c r="BO212" t="s">
        <v>2</v>
      </c>
      <c r="BP212" t="s">
        <v>2</v>
      </c>
      <c r="BQ212" t="s">
        <v>2</v>
      </c>
      <c r="BR212" t="s">
        <v>2</v>
      </c>
      <c r="BS212" t="s">
        <v>2</v>
      </c>
      <c r="BT212" t="s">
        <v>2</v>
      </c>
      <c r="BU212" t="s">
        <v>2</v>
      </c>
      <c r="BV212" t="s">
        <v>2</v>
      </c>
      <c r="BW212" t="s">
        <v>2</v>
      </c>
      <c r="BX212" t="s">
        <v>2</v>
      </c>
      <c r="BY212" t="s">
        <v>2</v>
      </c>
      <c r="BZ212" t="s">
        <v>2</v>
      </c>
      <c r="CA212" t="s">
        <v>2</v>
      </c>
      <c r="CB212" t="s">
        <v>2</v>
      </c>
      <c r="CC212" t="s">
        <v>2</v>
      </c>
      <c r="CD212" t="s">
        <v>2</v>
      </c>
      <c r="CE212" t="s">
        <v>2</v>
      </c>
      <c r="CF212" t="s">
        <v>2</v>
      </c>
      <c r="CG212" t="s">
        <v>2</v>
      </c>
      <c r="CH212" t="s">
        <v>2</v>
      </c>
      <c r="CI212" t="s">
        <v>2</v>
      </c>
      <c r="CJ212" t="s">
        <v>2</v>
      </c>
      <c r="CK212" t="s">
        <v>2</v>
      </c>
      <c r="CL212" t="s">
        <v>2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796</v>
      </c>
      <c r="CV212" t="s">
        <v>796</v>
      </c>
      <c r="CW212" t="s">
        <v>796</v>
      </c>
      <c r="CX212" t="s">
        <v>796</v>
      </c>
      <c r="CY212" t="s">
        <v>796</v>
      </c>
      <c r="CZ212" t="s">
        <v>796</v>
      </c>
      <c r="DA212" t="s">
        <v>796</v>
      </c>
      <c r="DB212" t="s">
        <v>796</v>
      </c>
      <c r="DC212" t="s">
        <v>796</v>
      </c>
      <c r="DD212" t="s">
        <v>796</v>
      </c>
      <c r="DE212" t="s">
        <v>796</v>
      </c>
      <c r="DF212" t="s">
        <v>796</v>
      </c>
      <c r="DG212" t="s">
        <v>796</v>
      </c>
      <c r="DH212" t="s">
        <v>796</v>
      </c>
      <c r="DI212" t="s">
        <v>796</v>
      </c>
      <c r="DJ212" t="s">
        <v>796</v>
      </c>
      <c r="DK212" t="s">
        <v>796</v>
      </c>
      <c r="DL212" t="s">
        <v>796</v>
      </c>
      <c r="DM212" t="s">
        <v>796</v>
      </c>
      <c r="DN212" t="s">
        <v>796</v>
      </c>
      <c r="DO212" t="s">
        <v>796</v>
      </c>
      <c r="DP212" t="s">
        <v>796</v>
      </c>
      <c r="DQ212" t="s">
        <v>796</v>
      </c>
      <c r="DR212" t="s">
        <v>796</v>
      </c>
      <c r="DS212" t="s">
        <v>796</v>
      </c>
      <c r="DT212" t="s">
        <v>796</v>
      </c>
      <c r="DU212" t="s">
        <v>796</v>
      </c>
      <c r="DV212" t="s">
        <v>796</v>
      </c>
      <c r="DW212" t="s">
        <v>796</v>
      </c>
      <c r="DX212" t="s">
        <v>796</v>
      </c>
      <c r="DY212" t="s">
        <v>796</v>
      </c>
      <c r="DZ212" t="s">
        <v>796</v>
      </c>
      <c r="EA212" t="s">
        <v>796</v>
      </c>
      <c r="EB212" t="s">
        <v>796</v>
      </c>
      <c r="EC212" t="s">
        <v>796</v>
      </c>
      <c r="ED212" t="s">
        <v>796</v>
      </c>
      <c r="EE212" t="s">
        <v>796</v>
      </c>
      <c r="EF212" t="s">
        <v>796</v>
      </c>
      <c r="EG212" t="s">
        <v>796</v>
      </c>
      <c r="EH212" t="s">
        <v>796</v>
      </c>
      <c r="EI212" t="s">
        <v>796</v>
      </c>
      <c r="EJ212" t="s">
        <v>796</v>
      </c>
      <c r="EK212" t="s">
        <v>796</v>
      </c>
      <c r="EL212" t="s">
        <v>796</v>
      </c>
      <c r="EM212" t="s">
        <v>796</v>
      </c>
      <c r="EN212" t="s">
        <v>796</v>
      </c>
      <c r="EO212" t="s">
        <v>796</v>
      </c>
      <c r="EP212" t="s">
        <v>796</v>
      </c>
      <c r="EQ212" t="s">
        <v>796</v>
      </c>
      <c r="ER212" t="s">
        <v>796</v>
      </c>
      <c r="ES212" t="s">
        <v>796</v>
      </c>
      <c r="ET212" t="s">
        <v>796</v>
      </c>
      <c r="EU212" t="s">
        <v>796</v>
      </c>
      <c r="EV212" t="s">
        <v>796</v>
      </c>
      <c r="EW212" t="s">
        <v>796</v>
      </c>
      <c r="EX212" t="s">
        <v>796</v>
      </c>
      <c r="EY212" t="s">
        <v>796</v>
      </c>
      <c r="EZ212" t="s">
        <v>796</v>
      </c>
      <c r="FA212" t="s">
        <v>796</v>
      </c>
      <c r="FB212" t="s">
        <v>796</v>
      </c>
      <c r="FC212" t="s">
        <v>796</v>
      </c>
      <c r="FD212" t="s">
        <v>796</v>
      </c>
      <c r="FE212" t="s">
        <v>796</v>
      </c>
      <c r="FF212" t="s">
        <v>796</v>
      </c>
      <c r="FG212" t="s">
        <v>796</v>
      </c>
      <c r="FH212" t="s">
        <v>796</v>
      </c>
      <c r="FI212" t="s">
        <v>796</v>
      </c>
      <c r="FJ212" t="s">
        <v>796</v>
      </c>
      <c r="FK212" t="s">
        <v>796</v>
      </c>
      <c r="FL212" t="s">
        <v>796</v>
      </c>
      <c r="FM212" t="s">
        <v>796</v>
      </c>
      <c r="FN212" t="s">
        <v>796</v>
      </c>
      <c r="FO212" t="s">
        <v>796</v>
      </c>
      <c r="FP212" t="s">
        <v>796</v>
      </c>
      <c r="FQ212" t="s">
        <v>796</v>
      </c>
      <c r="FR212" t="s">
        <v>796</v>
      </c>
      <c r="FS212" t="s">
        <v>796</v>
      </c>
      <c r="FT212" t="s">
        <v>796</v>
      </c>
      <c r="FU212" t="s">
        <v>796</v>
      </c>
      <c r="FV212" t="s">
        <v>796</v>
      </c>
      <c r="FW212" t="s">
        <v>796</v>
      </c>
      <c r="FX212" t="s">
        <v>796</v>
      </c>
      <c r="FY212" t="s">
        <v>796</v>
      </c>
      <c r="FZ212" t="s">
        <v>796</v>
      </c>
      <c r="GA212" t="s">
        <v>796</v>
      </c>
      <c r="GB212" t="s">
        <v>796</v>
      </c>
      <c r="GC212" t="s">
        <v>796</v>
      </c>
      <c r="GD212" t="s">
        <v>796</v>
      </c>
      <c r="GE212" t="s">
        <v>796</v>
      </c>
      <c r="GF212" t="s">
        <v>796</v>
      </c>
      <c r="GG212" t="s">
        <v>796</v>
      </c>
      <c r="GH212" t="s">
        <v>796</v>
      </c>
      <c r="GI212" t="s">
        <v>796</v>
      </c>
      <c r="GJ212" t="s">
        <v>796</v>
      </c>
      <c r="GK212" t="s">
        <v>796</v>
      </c>
      <c r="GL212" t="s">
        <v>796</v>
      </c>
      <c r="GM212" t="s">
        <v>796</v>
      </c>
      <c r="GN212" t="s">
        <v>796</v>
      </c>
      <c r="GO212" t="s">
        <v>796</v>
      </c>
      <c r="GP212" t="s">
        <v>796</v>
      </c>
      <c r="GQ212" t="s">
        <v>796</v>
      </c>
      <c r="GR212" t="s">
        <v>796</v>
      </c>
      <c r="GS212" t="s">
        <v>796</v>
      </c>
      <c r="GT212" t="s">
        <v>796</v>
      </c>
      <c r="GU212" t="s">
        <v>796</v>
      </c>
      <c r="GV212" t="s">
        <v>796</v>
      </c>
      <c r="GW212" t="s">
        <v>796</v>
      </c>
      <c r="GX212" t="s">
        <v>796</v>
      </c>
      <c r="GY212" t="s">
        <v>796</v>
      </c>
      <c r="GZ212" t="s">
        <v>796</v>
      </c>
      <c r="HA212" t="s">
        <v>796</v>
      </c>
      <c r="HB212" t="s">
        <v>796</v>
      </c>
      <c r="HC212" t="s">
        <v>796</v>
      </c>
      <c r="HD212" t="s">
        <v>796</v>
      </c>
      <c r="HE212" t="s">
        <v>796</v>
      </c>
      <c r="HF212" t="s">
        <v>796</v>
      </c>
      <c r="HG212" t="s">
        <v>796</v>
      </c>
      <c r="HH212" t="s">
        <v>796</v>
      </c>
      <c r="HI212" t="s">
        <v>796</v>
      </c>
      <c r="HJ212" t="s">
        <v>796</v>
      </c>
      <c r="HK212" t="s">
        <v>796</v>
      </c>
      <c r="HL212" t="s">
        <v>796</v>
      </c>
      <c r="HM212" t="s">
        <v>796</v>
      </c>
      <c r="HN212" t="s">
        <v>796</v>
      </c>
      <c r="HO212" t="s">
        <v>796</v>
      </c>
      <c r="HP212" t="s">
        <v>796</v>
      </c>
      <c r="HQ212" t="s">
        <v>796</v>
      </c>
      <c r="HR212" t="s">
        <v>796</v>
      </c>
      <c r="HS212" t="s">
        <v>796</v>
      </c>
      <c r="HT212" t="s">
        <v>796</v>
      </c>
      <c r="HU212" t="s">
        <v>796</v>
      </c>
      <c r="HV212" t="s">
        <v>796</v>
      </c>
      <c r="HW212" t="s">
        <v>796</v>
      </c>
      <c r="HX212" t="s">
        <v>796</v>
      </c>
      <c r="HY212" t="s">
        <v>796</v>
      </c>
      <c r="HZ212" t="s">
        <v>796</v>
      </c>
      <c r="IA212" t="s">
        <v>796</v>
      </c>
      <c r="IB212" t="s">
        <v>796</v>
      </c>
      <c r="IC212" t="s">
        <v>796</v>
      </c>
      <c r="ID212" t="s">
        <v>796</v>
      </c>
      <c r="IE212" t="s">
        <v>796</v>
      </c>
      <c r="IF212" t="s">
        <v>796</v>
      </c>
      <c r="IG212" t="s">
        <v>796</v>
      </c>
      <c r="IH212" t="s">
        <v>796</v>
      </c>
      <c r="II212" t="s">
        <v>796</v>
      </c>
      <c r="IJ212" t="s">
        <v>796</v>
      </c>
      <c r="IK212" t="s">
        <v>796</v>
      </c>
      <c r="IL212" t="s">
        <v>796</v>
      </c>
      <c r="IM212" t="s">
        <v>796</v>
      </c>
      <c r="IN212" t="s">
        <v>796</v>
      </c>
      <c r="IO212" t="s">
        <v>796</v>
      </c>
      <c r="IP212" t="s">
        <v>796</v>
      </c>
      <c r="IQ212" t="s">
        <v>796</v>
      </c>
      <c r="IR212" t="s">
        <v>796</v>
      </c>
      <c r="IS212" t="s">
        <v>796</v>
      </c>
      <c r="IT212" t="s">
        <v>796</v>
      </c>
      <c r="IU212" t="s">
        <v>796</v>
      </c>
      <c r="IV212" t="s">
        <v>796</v>
      </c>
      <c r="IW212" t="s">
        <v>796</v>
      </c>
      <c r="IX212" t="s">
        <v>796</v>
      </c>
      <c r="IY212" t="s">
        <v>796</v>
      </c>
      <c r="IZ212" t="s">
        <v>796</v>
      </c>
      <c r="JA212" t="s">
        <v>796</v>
      </c>
      <c r="JB212" t="s">
        <v>796</v>
      </c>
      <c r="JC212" t="s">
        <v>796</v>
      </c>
      <c r="JD212" t="s">
        <v>796</v>
      </c>
      <c r="JE212" t="s">
        <v>796</v>
      </c>
      <c r="JF212" t="s">
        <v>796</v>
      </c>
      <c r="JG212" t="s">
        <v>796</v>
      </c>
      <c r="JH212" t="s">
        <v>796</v>
      </c>
      <c r="JI212" t="s">
        <v>796</v>
      </c>
      <c r="JJ212" t="s">
        <v>796</v>
      </c>
      <c r="JK212" t="s">
        <v>796</v>
      </c>
      <c r="JL212" t="s">
        <v>796</v>
      </c>
      <c r="JM212" t="s">
        <v>796</v>
      </c>
      <c r="JN212" t="s">
        <v>796</v>
      </c>
      <c r="JO212" t="s">
        <v>796</v>
      </c>
      <c r="JP212" t="s">
        <v>796</v>
      </c>
      <c r="JQ212" t="s">
        <v>796</v>
      </c>
      <c r="JR212" t="s">
        <v>796</v>
      </c>
      <c r="JS212" t="s">
        <v>796</v>
      </c>
      <c r="JT212" t="s">
        <v>796</v>
      </c>
      <c r="JU212" t="s">
        <v>796</v>
      </c>
      <c r="JV212" t="s">
        <v>796</v>
      </c>
      <c r="JW212" t="s">
        <v>796</v>
      </c>
      <c r="JX212" t="s">
        <v>796</v>
      </c>
      <c r="JY212" t="s">
        <v>796</v>
      </c>
      <c r="JZ212" t="s">
        <v>796</v>
      </c>
      <c r="KA212" t="s">
        <v>796</v>
      </c>
      <c r="KB212" t="s">
        <v>796</v>
      </c>
      <c r="KC212" t="s">
        <v>796</v>
      </c>
      <c r="KD212" t="s">
        <v>796</v>
      </c>
      <c r="KE212" t="s">
        <v>796</v>
      </c>
      <c r="KF212" t="s">
        <v>796</v>
      </c>
    </row>
    <row r="213" spans="1:292" x14ac:dyDescent="0.2">
      <c r="A213" t="s">
        <v>614</v>
      </c>
      <c r="B213" t="s">
        <v>55</v>
      </c>
      <c r="C213" t="s">
        <v>4</v>
      </c>
      <c r="D213" t="s">
        <v>19</v>
      </c>
      <c r="E213" s="30">
        <v>38</v>
      </c>
      <c r="F213" t="s">
        <v>20</v>
      </c>
      <c r="G213" t="s">
        <v>10</v>
      </c>
      <c r="H213" t="s">
        <v>40</v>
      </c>
      <c r="I213" t="s">
        <v>215</v>
      </c>
      <c r="J213" t="s">
        <v>4</v>
      </c>
      <c r="K213" t="s">
        <v>4</v>
      </c>
      <c r="L213" t="s">
        <v>4</v>
      </c>
      <c r="M213" t="s">
        <v>4</v>
      </c>
      <c r="N213" t="s">
        <v>4</v>
      </c>
      <c r="O213" t="s">
        <v>5</v>
      </c>
      <c r="P213" t="s">
        <v>4</v>
      </c>
      <c r="Q213" t="s">
        <v>4</v>
      </c>
      <c r="R213" t="s">
        <v>4</v>
      </c>
      <c r="S213" t="s">
        <v>4</v>
      </c>
      <c r="T213" t="s">
        <v>3</v>
      </c>
      <c r="U213" t="s">
        <v>4</v>
      </c>
      <c r="V213" t="s">
        <v>5</v>
      </c>
      <c r="W213" t="s">
        <v>26</v>
      </c>
      <c r="X213" t="s">
        <v>105</v>
      </c>
      <c r="Y213" t="s">
        <v>5</v>
      </c>
      <c r="Z213" t="s">
        <v>6</v>
      </c>
      <c r="AA213" t="s">
        <v>4</v>
      </c>
      <c r="AB213" t="s">
        <v>4</v>
      </c>
      <c r="AC213" t="s">
        <v>4</v>
      </c>
      <c r="AD213" t="s">
        <v>4</v>
      </c>
      <c r="AE213" t="s">
        <v>4</v>
      </c>
      <c r="AF213" t="s">
        <v>4</v>
      </c>
      <c r="AG213" t="s">
        <v>4</v>
      </c>
      <c r="AH213" t="s">
        <v>4</v>
      </c>
      <c r="AI213" t="s">
        <v>4</v>
      </c>
      <c r="AJ213" t="s">
        <v>4</v>
      </c>
      <c r="AK213" t="s">
        <v>4</v>
      </c>
      <c r="AL213" t="s">
        <v>4</v>
      </c>
      <c r="AM213" t="s">
        <v>4</v>
      </c>
      <c r="AN213" t="s">
        <v>4</v>
      </c>
      <c r="AO213" t="s">
        <v>4</v>
      </c>
      <c r="AP213" t="s">
        <v>5</v>
      </c>
      <c r="AQ213" t="s">
        <v>5</v>
      </c>
      <c r="AR213" t="s">
        <v>4</v>
      </c>
      <c r="AS213" t="s">
        <v>2</v>
      </c>
      <c r="AT213" t="s">
        <v>2</v>
      </c>
      <c r="AU213" t="s">
        <v>2</v>
      </c>
      <c r="AV213" t="s">
        <v>2</v>
      </c>
      <c r="AW213" t="s">
        <v>2</v>
      </c>
      <c r="AX213" t="s">
        <v>2</v>
      </c>
      <c r="AY213" t="s">
        <v>2</v>
      </c>
      <c r="AZ213" t="s">
        <v>2</v>
      </c>
      <c r="BA213" t="s">
        <v>2</v>
      </c>
      <c r="BB213" t="s">
        <v>2</v>
      </c>
      <c r="BC213" t="s">
        <v>2</v>
      </c>
      <c r="BD213" t="s">
        <v>2</v>
      </c>
      <c r="BE213" t="s">
        <v>2</v>
      </c>
      <c r="BF213" t="s">
        <v>2</v>
      </c>
      <c r="BG213" t="s">
        <v>2</v>
      </c>
      <c r="BH213" t="s">
        <v>2</v>
      </c>
      <c r="BI213" t="s">
        <v>2</v>
      </c>
      <c r="BJ213" t="s">
        <v>2</v>
      </c>
      <c r="BK213" t="s">
        <v>2</v>
      </c>
      <c r="BL213" t="s">
        <v>2</v>
      </c>
      <c r="BM213" t="s">
        <v>2</v>
      </c>
      <c r="BN213" t="s">
        <v>2</v>
      </c>
      <c r="BO213" t="s">
        <v>2</v>
      </c>
      <c r="BP213" t="s">
        <v>2</v>
      </c>
      <c r="BQ213" t="s">
        <v>2</v>
      </c>
      <c r="BR213" t="s">
        <v>2</v>
      </c>
      <c r="BS213" t="s">
        <v>2</v>
      </c>
      <c r="BT213" t="s">
        <v>2</v>
      </c>
      <c r="BU213" t="s">
        <v>2</v>
      </c>
      <c r="BV213" t="s">
        <v>2</v>
      </c>
      <c r="BW213" t="s">
        <v>2</v>
      </c>
      <c r="BX213" t="s">
        <v>2</v>
      </c>
      <c r="BY213" t="s">
        <v>2</v>
      </c>
      <c r="BZ213" t="s">
        <v>2</v>
      </c>
      <c r="CA213" t="s">
        <v>2</v>
      </c>
      <c r="CB213" t="s">
        <v>2</v>
      </c>
      <c r="CC213" t="s">
        <v>2</v>
      </c>
      <c r="CD213" t="s">
        <v>2</v>
      </c>
      <c r="CE213" t="s">
        <v>2</v>
      </c>
      <c r="CF213" t="s">
        <v>2</v>
      </c>
      <c r="CG213" t="s">
        <v>2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796</v>
      </c>
      <c r="CV213" t="s">
        <v>796</v>
      </c>
      <c r="CW213" t="s">
        <v>796</v>
      </c>
      <c r="CX213" t="s">
        <v>796</v>
      </c>
      <c r="CY213" t="s">
        <v>796</v>
      </c>
      <c r="CZ213" t="s">
        <v>796</v>
      </c>
      <c r="DA213" t="s">
        <v>796</v>
      </c>
      <c r="DB213" t="s">
        <v>796</v>
      </c>
      <c r="DC213" t="s">
        <v>796</v>
      </c>
      <c r="DD213" t="s">
        <v>796</v>
      </c>
      <c r="DE213" t="s">
        <v>796</v>
      </c>
      <c r="DF213" t="s">
        <v>796</v>
      </c>
      <c r="DG213" t="s">
        <v>796</v>
      </c>
      <c r="DH213" t="s">
        <v>796</v>
      </c>
      <c r="DI213" t="s">
        <v>796</v>
      </c>
      <c r="DJ213" t="s">
        <v>796</v>
      </c>
      <c r="DK213" t="s">
        <v>796</v>
      </c>
      <c r="DL213" t="s">
        <v>796</v>
      </c>
      <c r="DM213" t="s">
        <v>796</v>
      </c>
      <c r="DN213" t="s">
        <v>796</v>
      </c>
      <c r="DO213" t="s">
        <v>796</v>
      </c>
      <c r="DP213" t="s">
        <v>796</v>
      </c>
      <c r="DQ213" t="s">
        <v>796</v>
      </c>
      <c r="DR213" t="s">
        <v>796</v>
      </c>
      <c r="DS213" t="s">
        <v>796</v>
      </c>
      <c r="DT213" t="s">
        <v>796</v>
      </c>
      <c r="DU213" t="s">
        <v>796</v>
      </c>
      <c r="DV213" t="s">
        <v>796</v>
      </c>
      <c r="DW213" t="s">
        <v>796</v>
      </c>
      <c r="DX213" t="s">
        <v>796</v>
      </c>
      <c r="DY213" t="s">
        <v>796</v>
      </c>
      <c r="DZ213" t="s">
        <v>796</v>
      </c>
      <c r="EA213" t="s">
        <v>796</v>
      </c>
      <c r="EB213" t="s">
        <v>796</v>
      </c>
      <c r="EC213" t="s">
        <v>796</v>
      </c>
      <c r="ED213" t="s">
        <v>796</v>
      </c>
      <c r="EE213" t="s">
        <v>796</v>
      </c>
      <c r="EF213" t="s">
        <v>796</v>
      </c>
      <c r="EG213" t="s">
        <v>796</v>
      </c>
      <c r="EH213" t="s">
        <v>796</v>
      </c>
      <c r="EI213" t="s">
        <v>796</v>
      </c>
      <c r="EJ213" t="s">
        <v>796</v>
      </c>
      <c r="EK213" t="s">
        <v>796</v>
      </c>
      <c r="EL213" t="s">
        <v>796</v>
      </c>
      <c r="EM213" t="s">
        <v>796</v>
      </c>
      <c r="EN213" t="s">
        <v>796</v>
      </c>
      <c r="EO213" t="s">
        <v>796</v>
      </c>
      <c r="EP213" t="s">
        <v>796</v>
      </c>
      <c r="EQ213" t="s">
        <v>796</v>
      </c>
      <c r="ER213" t="s">
        <v>796</v>
      </c>
      <c r="ES213" t="s">
        <v>796</v>
      </c>
      <c r="ET213" t="s">
        <v>796</v>
      </c>
      <c r="EU213" t="s">
        <v>796</v>
      </c>
      <c r="EV213" t="s">
        <v>796</v>
      </c>
      <c r="EW213" t="s">
        <v>796</v>
      </c>
      <c r="EX213" t="s">
        <v>796</v>
      </c>
      <c r="EY213" t="s">
        <v>796</v>
      </c>
      <c r="EZ213" t="s">
        <v>796</v>
      </c>
      <c r="FA213" t="s">
        <v>796</v>
      </c>
      <c r="FB213" t="s">
        <v>796</v>
      </c>
      <c r="FC213" t="s">
        <v>796</v>
      </c>
      <c r="FD213" t="s">
        <v>796</v>
      </c>
      <c r="FE213" t="s">
        <v>796</v>
      </c>
      <c r="FF213" t="s">
        <v>796</v>
      </c>
      <c r="FG213" t="s">
        <v>796</v>
      </c>
      <c r="FH213" t="s">
        <v>796</v>
      </c>
      <c r="FI213" t="s">
        <v>796</v>
      </c>
      <c r="FJ213" t="s">
        <v>796</v>
      </c>
      <c r="FK213" t="s">
        <v>796</v>
      </c>
      <c r="FL213" t="s">
        <v>796</v>
      </c>
      <c r="FM213" t="s">
        <v>796</v>
      </c>
      <c r="FN213" t="s">
        <v>796</v>
      </c>
      <c r="FO213" t="s">
        <v>796</v>
      </c>
      <c r="FP213" t="s">
        <v>796</v>
      </c>
      <c r="FQ213" t="s">
        <v>796</v>
      </c>
      <c r="FR213" t="s">
        <v>796</v>
      </c>
      <c r="FS213" t="s">
        <v>796</v>
      </c>
      <c r="FT213" t="s">
        <v>796</v>
      </c>
      <c r="FU213" t="s">
        <v>796</v>
      </c>
      <c r="FV213" t="s">
        <v>796</v>
      </c>
      <c r="FW213" t="s">
        <v>796</v>
      </c>
      <c r="FX213" t="s">
        <v>796</v>
      </c>
      <c r="FY213" t="s">
        <v>796</v>
      </c>
      <c r="FZ213" t="s">
        <v>796</v>
      </c>
      <c r="GA213" t="s">
        <v>796</v>
      </c>
      <c r="GB213" t="s">
        <v>796</v>
      </c>
      <c r="GC213" t="s">
        <v>796</v>
      </c>
      <c r="GD213" t="s">
        <v>796</v>
      </c>
      <c r="GE213" t="s">
        <v>796</v>
      </c>
      <c r="GF213" t="s">
        <v>796</v>
      </c>
      <c r="GG213" t="s">
        <v>796</v>
      </c>
      <c r="GH213" t="s">
        <v>796</v>
      </c>
      <c r="GI213" t="s">
        <v>796</v>
      </c>
      <c r="GJ213" t="s">
        <v>796</v>
      </c>
      <c r="GK213" t="s">
        <v>796</v>
      </c>
      <c r="GL213" t="s">
        <v>796</v>
      </c>
      <c r="GM213" t="s">
        <v>796</v>
      </c>
      <c r="GN213" t="s">
        <v>796</v>
      </c>
      <c r="GO213" t="s">
        <v>796</v>
      </c>
      <c r="GP213" t="s">
        <v>796</v>
      </c>
      <c r="GQ213" t="s">
        <v>796</v>
      </c>
      <c r="GR213" t="s">
        <v>796</v>
      </c>
      <c r="GS213" t="s">
        <v>796</v>
      </c>
      <c r="GT213" t="s">
        <v>796</v>
      </c>
      <c r="GU213" t="s">
        <v>796</v>
      </c>
      <c r="GV213" t="s">
        <v>796</v>
      </c>
      <c r="GW213" t="s">
        <v>796</v>
      </c>
      <c r="GX213" t="s">
        <v>796</v>
      </c>
      <c r="GY213" t="s">
        <v>796</v>
      </c>
      <c r="GZ213" t="s">
        <v>796</v>
      </c>
      <c r="HA213" t="s">
        <v>796</v>
      </c>
      <c r="HB213" t="s">
        <v>796</v>
      </c>
      <c r="HC213" t="s">
        <v>796</v>
      </c>
      <c r="HD213" t="s">
        <v>796</v>
      </c>
      <c r="HE213" t="s">
        <v>796</v>
      </c>
      <c r="HF213" t="s">
        <v>796</v>
      </c>
      <c r="HG213" t="s">
        <v>796</v>
      </c>
      <c r="HH213" t="s">
        <v>796</v>
      </c>
      <c r="HI213" t="s">
        <v>796</v>
      </c>
      <c r="HJ213" t="s">
        <v>796</v>
      </c>
      <c r="HK213" t="s">
        <v>796</v>
      </c>
      <c r="HL213" t="s">
        <v>796</v>
      </c>
      <c r="HM213" t="s">
        <v>796</v>
      </c>
      <c r="HN213" t="s">
        <v>796</v>
      </c>
      <c r="HO213" t="s">
        <v>796</v>
      </c>
      <c r="HP213" t="s">
        <v>796</v>
      </c>
      <c r="HQ213" t="s">
        <v>796</v>
      </c>
      <c r="HR213" t="s">
        <v>796</v>
      </c>
      <c r="HS213" t="s">
        <v>796</v>
      </c>
      <c r="HT213" t="s">
        <v>796</v>
      </c>
      <c r="HU213" t="s">
        <v>796</v>
      </c>
      <c r="HV213" t="s">
        <v>796</v>
      </c>
      <c r="HW213" t="s">
        <v>796</v>
      </c>
      <c r="HX213" t="s">
        <v>796</v>
      </c>
      <c r="HY213" t="s">
        <v>796</v>
      </c>
      <c r="HZ213" t="s">
        <v>796</v>
      </c>
      <c r="IA213" t="s">
        <v>796</v>
      </c>
      <c r="IB213" t="s">
        <v>796</v>
      </c>
      <c r="IC213" t="s">
        <v>796</v>
      </c>
      <c r="ID213" t="s">
        <v>796</v>
      </c>
      <c r="IE213" t="s">
        <v>796</v>
      </c>
      <c r="IF213" t="s">
        <v>796</v>
      </c>
      <c r="IG213" t="s">
        <v>796</v>
      </c>
      <c r="IH213" t="s">
        <v>796</v>
      </c>
      <c r="II213" t="s">
        <v>796</v>
      </c>
      <c r="IJ213" t="s">
        <v>796</v>
      </c>
      <c r="IK213" t="s">
        <v>796</v>
      </c>
      <c r="IL213" t="s">
        <v>796</v>
      </c>
      <c r="IM213" t="s">
        <v>796</v>
      </c>
      <c r="IN213" t="s">
        <v>796</v>
      </c>
      <c r="IO213" t="s">
        <v>796</v>
      </c>
      <c r="IP213" t="s">
        <v>796</v>
      </c>
      <c r="IQ213" t="s">
        <v>796</v>
      </c>
      <c r="IR213" t="s">
        <v>796</v>
      </c>
      <c r="IS213" t="s">
        <v>796</v>
      </c>
      <c r="IT213" t="s">
        <v>796</v>
      </c>
      <c r="IU213" t="s">
        <v>796</v>
      </c>
      <c r="IV213" t="s">
        <v>796</v>
      </c>
      <c r="IW213" t="s">
        <v>796</v>
      </c>
      <c r="IX213" t="s">
        <v>796</v>
      </c>
      <c r="IY213" t="s">
        <v>796</v>
      </c>
      <c r="IZ213" t="s">
        <v>796</v>
      </c>
      <c r="JA213" t="s">
        <v>796</v>
      </c>
      <c r="JB213" t="s">
        <v>796</v>
      </c>
      <c r="JC213" t="s">
        <v>796</v>
      </c>
      <c r="JD213" t="s">
        <v>796</v>
      </c>
      <c r="JE213" t="s">
        <v>796</v>
      </c>
      <c r="JF213" t="s">
        <v>796</v>
      </c>
      <c r="JG213" t="s">
        <v>796</v>
      </c>
      <c r="JH213" t="s">
        <v>796</v>
      </c>
      <c r="JI213" t="s">
        <v>796</v>
      </c>
      <c r="JJ213" t="s">
        <v>796</v>
      </c>
      <c r="JK213" t="s">
        <v>796</v>
      </c>
      <c r="JL213" t="s">
        <v>796</v>
      </c>
      <c r="JM213" t="s">
        <v>796</v>
      </c>
      <c r="JN213" t="s">
        <v>796</v>
      </c>
      <c r="JO213" t="s">
        <v>796</v>
      </c>
      <c r="JP213" t="s">
        <v>796</v>
      </c>
      <c r="JQ213" t="s">
        <v>796</v>
      </c>
      <c r="JR213" t="s">
        <v>796</v>
      </c>
      <c r="JS213" t="s">
        <v>796</v>
      </c>
      <c r="JT213" t="s">
        <v>796</v>
      </c>
      <c r="JU213" t="s">
        <v>796</v>
      </c>
      <c r="JV213" t="s">
        <v>796</v>
      </c>
      <c r="JW213" t="s">
        <v>796</v>
      </c>
      <c r="JX213" t="s">
        <v>796</v>
      </c>
      <c r="JY213" t="s">
        <v>796</v>
      </c>
      <c r="JZ213" t="s">
        <v>796</v>
      </c>
      <c r="KA213" t="s">
        <v>796</v>
      </c>
      <c r="KB213" t="s">
        <v>796</v>
      </c>
      <c r="KC213" t="s">
        <v>796</v>
      </c>
      <c r="KD213" t="s">
        <v>796</v>
      </c>
      <c r="KE213" t="s">
        <v>796</v>
      </c>
      <c r="KF213" t="s">
        <v>796</v>
      </c>
    </row>
    <row r="214" spans="1:292" x14ac:dyDescent="0.2">
      <c r="A214" t="s">
        <v>613</v>
      </c>
      <c r="B214" t="s">
        <v>55</v>
      </c>
      <c r="C214" t="s">
        <v>4</v>
      </c>
      <c r="D214" t="s">
        <v>19</v>
      </c>
      <c r="E214" s="30">
        <v>36</v>
      </c>
      <c r="F214" t="s">
        <v>20</v>
      </c>
      <c r="G214" t="s">
        <v>10</v>
      </c>
      <c r="H214" t="s">
        <v>40</v>
      </c>
      <c r="I214" t="s">
        <v>215</v>
      </c>
      <c r="J214" t="s">
        <v>4</v>
      </c>
      <c r="K214" t="s">
        <v>4</v>
      </c>
      <c r="L214" t="s">
        <v>4</v>
      </c>
      <c r="M214" t="s">
        <v>4</v>
      </c>
      <c r="N214" t="s">
        <v>4</v>
      </c>
      <c r="O214" t="s">
        <v>5</v>
      </c>
      <c r="P214" t="s">
        <v>4</v>
      </c>
      <c r="Q214" t="s">
        <v>4</v>
      </c>
      <c r="R214" t="s">
        <v>4</v>
      </c>
      <c r="S214" t="s">
        <v>4</v>
      </c>
      <c r="T214" t="s">
        <v>3</v>
      </c>
      <c r="U214" t="s">
        <v>4</v>
      </c>
      <c r="V214" t="s">
        <v>5</v>
      </c>
      <c r="W214" t="s">
        <v>26</v>
      </c>
      <c r="X214" t="s">
        <v>105</v>
      </c>
      <c r="Y214" t="s">
        <v>5</v>
      </c>
      <c r="Z214" t="s">
        <v>6</v>
      </c>
      <c r="AA214" t="s">
        <v>4</v>
      </c>
      <c r="AB214" t="s">
        <v>4</v>
      </c>
      <c r="AC214" t="s">
        <v>4</v>
      </c>
      <c r="AD214" t="s">
        <v>4</v>
      </c>
      <c r="AE214" t="s">
        <v>4</v>
      </c>
      <c r="AF214" t="s">
        <v>4</v>
      </c>
      <c r="AG214" t="s">
        <v>4</v>
      </c>
      <c r="AH214" t="s">
        <v>4</v>
      </c>
      <c r="AI214" t="s">
        <v>4</v>
      </c>
      <c r="AJ214" t="s">
        <v>4</v>
      </c>
      <c r="AK214" t="s">
        <v>4</v>
      </c>
      <c r="AL214" t="s">
        <v>4</v>
      </c>
      <c r="AM214" t="s">
        <v>4</v>
      </c>
      <c r="AN214" t="s">
        <v>4</v>
      </c>
      <c r="AO214" t="s">
        <v>4</v>
      </c>
      <c r="AP214" t="s">
        <v>5</v>
      </c>
      <c r="AQ214" t="s">
        <v>4</v>
      </c>
      <c r="AR214" t="s">
        <v>4</v>
      </c>
      <c r="AS214" t="s">
        <v>2</v>
      </c>
      <c r="AT214" t="s">
        <v>2</v>
      </c>
      <c r="AU214" t="s">
        <v>2</v>
      </c>
      <c r="AV214" t="s">
        <v>2</v>
      </c>
      <c r="AW214" t="s">
        <v>2</v>
      </c>
      <c r="AX214" t="s">
        <v>2</v>
      </c>
      <c r="AY214" t="s">
        <v>2</v>
      </c>
      <c r="AZ214" t="s">
        <v>2</v>
      </c>
      <c r="BA214" t="s">
        <v>2</v>
      </c>
      <c r="BB214" t="s">
        <v>2</v>
      </c>
      <c r="BC214" t="s">
        <v>2</v>
      </c>
      <c r="BD214" t="s">
        <v>2</v>
      </c>
      <c r="BE214" t="s">
        <v>2</v>
      </c>
      <c r="BF214" t="s">
        <v>2</v>
      </c>
      <c r="BG214" t="s">
        <v>2</v>
      </c>
      <c r="BH214" t="s">
        <v>2</v>
      </c>
      <c r="BI214" t="s">
        <v>2</v>
      </c>
      <c r="BJ214" t="s">
        <v>2</v>
      </c>
      <c r="BK214" t="s">
        <v>2</v>
      </c>
      <c r="BL214" t="s">
        <v>2</v>
      </c>
      <c r="BM214" t="s">
        <v>2</v>
      </c>
      <c r="BN214" t="s">
        <v>2</v>
      </c>
      <c r="BO214" t="s">
        <v>2</v>
      </c>
      <c r="BP214" t="s">
        <v>2</v>
      </c>
      <c r="BQ214" t="s">
        <v>2</v>
      </c>
      <c r="BR214" t="s">
        <v>2</v>
      </c>
      <c r="BS214" t="s">
        <v>2</v>
      </c>
      <c r="BT214" t="s">
        <v>2</v>
      </c>
      <c r="BU214" t="s">
        <v>2</v>
      </c>
      <c r="BV214" t="s">
        <v>2</v>
      </c>
      <c r="BW214" t="s">
        <v>2</v>
      </c>
      <c r="BX214" t="s">
        <v>2</v>
      </c>
      <c r="BY214" t="s">
        <v>2</v>
      </c>
      <c r="BZ214" t="s">
        <v>2</v>
      </c>
      <c r="CA214" t="s">
        <v>2</v>
      </c>
      <c r="CB214" t="s">
        <v>2</v>
      </c>
      <c r="CC214" t="s">
        <v>2</v>
      </c>
      <c r="CD214" t="s">
        <v>2</v>
      </c>
      <c r="CE214" t="s">
        <v>2</v>
      </c>
      <c r="CF214" t="s">
        <v>2</v>
      </c>
      <c r="CG214" t="s">
        <v>2</v>
      </c>
      <c r="CH214" t="s">
        <v>2</v>
      </c>
      <c r="CI214" t="s">
        <v>2</v>
      </c>
      <c r="CJ214" t="s">
        <v>2</v>
      </c>
      <c r="CK214" t="s">
        <v>2</v>
      </c>
      <c r="CL214" t="s">
        <v>2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796</v>
      </c>
      <c r="CV214" t="s">
        <v>796</v>
      </c>
      <c r="CW214" t="s">
        <v>796</v>
      </c>
      <c r="CX214" t="s">
        <v>796</v>
      </c>
      <c r="CY214" t="s">
        <v>796</v>
      </c>
      <c r="CZ214" t="s">
        <v>796</v>
      </c>
      <c r="DA214" t="s">
        <v>796</v>
      </c>
      <c r="DB214" t="s">
        <v>796</v>
      </c>
      <c r="DC214" t="s">
        <v>796</v>
      </c>
      <c r="DD214" t="s">
        <v>796</v>
      </c>
      <c r="DE214" t="s">
        <v>796</v>
      </c>
      <c r="DF214" t="s">
        <v>796</v>
      </c>
      <c r="DG214" t="s">
        <v>796</v>
      </c>
      <c r="DH214" t="s">
        <v>796</v>
      </c>
      <c r="DI214" t="s">
        <v>796</v>
      </c>
      <c r="DJ214" t="s">
        <v>796</v>
      </c>
      <c r="DK214" t="s">
        <v>796</v>
      </c>
      <c r="DL214" t="s">
        <v>796</v>
      </c>
      <c r="DM214" t="s">
        <v>796</v>
      </c>
      <c r="DN214" t="s">
        <v>796</v>
      </c>
      <c r="DO214" t="s">
        <v>796</v>
      </c>
      <c r="DP214" t="s">
        <v>796</v>
      </c>
      <c r="DQ214" t="s">
        <v>796</v>
      </c>
      <c r="DR214" t="s">
        <v>796</v>
      </c>
      <c r="DS214" t="s">
        <v>796</v>
      </c>
      <c r="DT214" t="s">
        <v>796</v>
      </c>
      <c r="DU214" t="s">
        <v>796</v>
      </c>
      <c r="DV214" t="s">
        <v>796</v>
      </c>
      <c r="DW214" t="s">
        <v>796</v>
      </c>
      <c r="DX214" t="s">
        <v>796</v>
      </c>
      <c r="DY214" t="s">
        <v>796</v>
      </c>
      <c r="DZ214" t="s">
        <v>796</v>
      </c>
      <c r="EA214" t="s">
        <v>796</v>
      </c>
      <c r="EB214" t="s">
        <v>796</v>
      </c>
      <c r="EC214" t="s">
        <v>796</v>
      </c>
      <c r="ED214" t="s">
        <v>796</v>
      </c>
      <c r="EE214" t="s">
        <v>796</v>
      </c>
      <c r="EF214" t="s">
        <v>796</v>
      </c>
      <c r="EG214" t="s">
        <v>796</v>
      </c>
      <c r="EH214" t="s">
        <v>796</v>
      </c>
      <c r="EI214" t="s">
        <v>796</v>
      </c>
      <c r="EJ214" t="s">
        <v>796</v>
      </c>
      <c r="EK214" t="s">
        <v>796</v>
      </c>
      <c r="EL214" t="s">
        <v>796</v>
      </c>
      <c r="EM214" t="s">
        <v>796</v>
      </c>
      <c r="EN214" t="s">
        <v>796</v>
      </c>
      <c r="EO214" t="s">
        <v>796</v>
      </c>
      <c r="EP214" t="s">
        <v>796</v>
      </c>
      <c r="EQ214" t="s">
        <v>796</v>
      </c>
      <c r="ER214" t="s">
        <v>796</v>
      </c>
      <c r="ES214" t="s">
        <v>796</v>
      </c>
      <c r="ET214" t="s">
        <v>796</v>
      </c>
      <c r="EU214" t="s">
        <v>796</v>
      </c>
      <c r="EV214" t="s">
        <v>796</v>
      </c>
      <c r="EW214" t="s">
        <v>796</v>
      </c>
      <c r="EX214" t="s">
        <v>796</v>
      </c>
      <c r="EY214" t="s">
        <v>796</v>
      </c>
      <c r="EZ214" t="s">
        <v>796</v>
      </c>
      <c r="FA214" t="s">
        <v>796</v>
      </c>
      <c r="FB214" t="s">
        <v>796</v>
      </c>
      <c r="FC214" t="s">
        <v>796</v>
      </c>
      <c r="FD214" t="s">
        <v>796</v>
      </c>
      <c r="FE214" t="s">
        <v>796</v>
      </c>
      <c r="FF214" t="s">
        <v>796</v>
      </c>
      <c r="FG214" t="s">
        <v>796</v>
      </c>
      <c r="FH214" t="s">
        <v>796</v>
      </c>
      <c r="FI214" t="s">
        <v>796</v>
      </c>
      <c r="FJ214" t="s">
        <v>796</v>
      </c>
      <c r="FK214" t="s">
        <v>796</v>
      </c>
      <c r="FL214" t="s">
        <v>796</v>
      </c>
      <c r="FM214" t="s">
        <v>796</v>
      </c>
      <c r="FN214" t="s">
        <v>796</v>
      </c>
      <c r="FO214" t="s">
        <v>796</v>
      </c>
      <c r="FP214" t="s">
        <v>796</v>
      </c>
      <c r="FQ214" t="s">
        <v>796</v>
      </c>
      <c r="FR214" t="s">
        <v>796</v>
      </c>
      <c r="FS214" t="s">
        <v>796</v>
      </c>
      <c r="FT214" t="s">
        <v>796</v>
      </c>
      <c r="FU214" t="s">
        <v>796</v>
      </c>
      <c r="FV214" t="s">
        <v>796</v>
      </c>
      <c r="FW214" t="s">
        <v>796</v>
      </c>
      <c r="FX214" t="s">
        <v>796</v>
      </c>
      <c r="FY214" t="s">
        <v>796</v>
      </c>
      <c r="FZ214" t="s">
        <v>796</v>
      </c>
      <c r="GA214" t="s">
        <v>796</v>
      </c>
      <c r="GB214" t="s">
        <v>796</v>
      </c>
      <c r="GC214" t="s">
        <v>796</v>
      </c>
      <c r="GD214" t="s">
        <v>796</v>
      </c>
      <c r="GE214" t="s">
        <v>796</v>
      </c>
      <c r="GF214" t="s">
        <v>796</v>
      </c>
      <c r="GG214" t="s">
        <v>796</v>
      </c>
      <c r="GH214" t="s">
        <v>796</v>
      </c>
      <c r="GI214" t="s">
        <v>796</v>
      </c>
      <c r="GJ214" t="s">
        <v>796</v>
      </c>
      <c r="GK214" t="s">
        <v>796</v>
      </c>
      <c r="GL214" t="s">
        <v>796</v>
      </c>
      <c r="GM214" t="s">
        <v>796</v>
      </c>
      <c r="GN214" t="s">
        <v>796</v>
      </c>
      <c r="GO214" t="s">
        <v>796</v>
      </c>
      <c r="GP214" t="s">
        <v>796</v>
      </c>
      <c r="GQ214" t="s">
        <v>796</v>
      </c>
      <c r="GR214" t="s">
        <v>796</v>
      </c>
      <c r="GS214" t="s">
        <v>796</v>
      </c>
      <c r="GT214" t="s">
        <v>796</v>
      </c>
      <c r="GU214" t="s">
        <v>796</v>
      </c>
      <c r="GV214" t="s">
        <v>796</v>
      </c>
      <c r="GW214" t="s">
        <v>796</v>
      </c>
      <c r="GX214" t="s">
        <v>796</v>
      </c>
      <c r="GY214" t="s">
        <v>796</v>
      </c>
      <c r="GZ214" t="s">
        <v>796</v>
      </c>
      <c r="HA214" t="s">
        <v>796</v>
      </c>
      <c r="HB214" t="s">
        <v>796</v>
      </c>
      <c r="HC214" t="s">
        <v>796</v>
      </c>
      <c r="HD214" t="s">
        <v>796</v>
      </c>
      <c r="HE214" t="s">
        <v>796</v>
      </c>
      <c r="HF214" t="s">
        <v>796</v>
      </c>
      <c r="HG214" t="s">
        <v>796</v>
      </c>
      <c r="HH214" t="s">
        <v>796</v>
      </c>
      <c r="HI214" t="s">
        <v>796</v>
      </c>
      <c r="HJ214" t="s">
        <v>796</v>
      </c>
      <c r="HK214" t="s">
        <v>796</v>
      </c>
      <c r="HL214" t="s">
        <v>796</v>
      </c>
      <c r="HM214" t="s">
        <v>796</v>
      </c>
      <c r="HN214" t="s">
        <v>796</v>
      </c>
      <c r="HO214" t="s">
        <v>796</v>
      </c>
      <c r="HP214" t="s">
        <v>796</v>
      </c>
      <c r="HQ214" t="s">
        <v>796</v>
      </c>
      <c r="HR214" t="s">
        <v>796</v>
      </c>
      <c r="HS214" t="s">
        <v>796</v>
      </c>
      <c r="HT214" t="s">
        <v>796</v>
      </c>
      <c r="HU214" t="s">
        <v>796</v>
      </c>
      <c r="HV214" t="s">
        <v>796</v>
      </c>
      <c r="HW214" t="s">
        <v>796</v>
      </c>
      <c r="HX214" t="s">
        <v>796</v>
      </c>
      <c r="HY214" t="s">
        <v>796</v>
      </c>
      <c r="HZ214" t="s">
        <v>796</v>
      </c>
      <c r="IA214" t="s">
        <v>796</v>
      </c>
      <c r="IB214" t="s">
        <v>796</v>
      </c>
      <c r="IC214" t="s">
        <v>796</v>
      </c>
      <c r="ID214" t="s">
        <v>796</v>
      </c>
      <c r="IE214" t="s">
        <v>796</v>
      </c>
      <c r="IF214" t="s">
        <v>796</v>
      </c>
      <c r="IG214" t="s">
        <v>796</v>
      </c>
      <c r="IH214" t="s">
        <v>796</v>
      </c>
      <c r="II214" t="s">
        <v>796</v>
      </c>
      <c r="IJ214" t="s">
        <v>796</v>
      </c>
      <c r="IK214" t="s">
        <v>796</v>
      </c>
      <c r="IL214" t="s">
        <v>796</v>
      </c>
      <c r="IM214" t="s">
        <v>796</v>
      </c>
      <c r="IN214" t="s">
        <v>796</v>
      </c>
      <c r="IO214" t="s">
        <v>796</v>
      </c>
      <c r="IP214" t="s">
        <v>796</v>
      </c>
      <c r="IQ214" t="s">
        <v>796</v>
      </c>
      <c r="IR214" t="s">
        <v>796</v>
      </c>
      <c r="IS214" t="s">
        <v>796</v>
      </c>
      <c r="IT214" t="s">
        <v>796</v>
      </c>
      <c r="IU214" t="s">
        <v>796</v>
      </c>
      <c r="IV214" t="s">
        <v>796</v>
      </c>
      <c r="IW214" t="s">
        <v>796</v>
      </c>
      <c r="IX214" t="s">
        <v>796</v>
      </c>
      <c r="IY214" t="s">
        <v>796</v>
      </c>
      <c r="IZ214" t="s">
        <v>796</v>
      </c>
      <c r="JA214" t="s">
        <v>796</v>
      </c>
      <c r="JB214" t="s">
        <v>796</v>
      </c>
      <c r="JC214" t="s">
        <v>796</v>
      </c>
      <c r="JD214" t="s">
        <v>796</v>
      </c>
      <c r="JE214" t="s">
        <v>796</v>
      </c>
      <c r="JF214" t="s">
        <v>796</v>
      </c>
      <c r="JG214" t="s">
        <v>796</v>
      </c>
      <c r="JH214" t="s">
        <v>796</v>
      </c>
      <c r="JI214" t="s">
        <v>796</v>
      </c>
      <c r="JJ214" t="s">
        <v>796</v>
      </c>
      <c r="JK214" t="s">
        <v>796</v>
      </c>
      <c r="JL214" t="s">
        <v>796</v>
      </c>
      <c r="JM214" t="s">
        <v>796</v>
      </c>
      <c r="JN214" t="s">
        <v>796</v>
      </c>
      <c r="JO214" t="s">
        <v>796</v>
      </c>
      <c r="JP214" t="s">
        <v>796</v>
      </c>
      <c r="JQ214" t="s">
        <v>796</v>
      </c>
      <c r="JR214" t="s">
        <v>796</v>
      </c>
      <c r="JS214" t="s">
        <v>796</v>
      </c>
      <c r="JT214" t="s">
        <v>796</v>
      </c>
      <c r="JU214" t="s">
        <v>796</v>
      </c>
      <c r="JV214" t="s">
        <v>796</v>
      </c>
      <c r="JW214" t="s">
        <v>796</v>
      </c>
      <c r="JX214" t="s">
        <v>796</v>
      </c>
      <c r="JY214" t="s">
        <v>796</v>
      </c>
      <c r="JZ214" t="s">
        <v>796</v>
      </c>
      <c r="KA214" t="s">
        <v>796</v>
      </c>
      <c r="KB214" t="s">
        <v>796</v>
      </c>
      <c r="KC214" t="s">
        <v>796</v>
      </c>
      <c r="KD214" t="s">
        <v>796</v>
      </c>
      <c r="KE214" t="s">
        <v>796</v>
      </c>
      <c r="KF214" t="s">
        <v>796</v>
      </c>
    </row>
    <row r="215" spans="1:292" x14ac:dyDescent="0.2">
      <c r="A215" t="s">
        <v>216</v>
      </c>
      <c r="B215" t="s">
        <v>214</v>
      </c>
      <c r="C215" t="s">
        <v>4</v>
      </c>
      <c r="D215" t="s">
        <v>19</v>
      </c>
      <c r="E215" s="30">
        <v>41</v>
      </c>
      <c r="F215" t="s">
        <v>20</v>
      </c>
      <c r="G215" t="s">
        <v>10</v>
      </c>
      <c r="H215" t="s">
        <v>56</v>
      </c>
      <c r="I215" t="s">
        <v>215</v>
      </c>
      <c r="J215" t="s">
        <v>4</v>
      </c>
      <c r="K215" t="s">
        <v>4</v>
      </c>
      <c r="L215" t="s">
        <v>4</v>
      </c>
      <c r="M215" t="s">
        <v>4</v>
      </c>
      <c r="N215" t="s">
        <v>4</v>
      </c>
      <c r="O215" t="s">
        <v>5</v>
      </c>
      <c r="P215" t="s">
        <v>5</v>
      </c>
      <c r="Q215" t="s">
        <v>4</v>
      </c>
      <c r="R215" t="s">
        <v>4</v>
      </c>
      <c r="S215" t="s">
        <v>4</v>
      </c>
      <c r="T215" t="s">
        <v>3</v>
      </c>
      <c r="U215" t="s">
        <v>4</v>
      </c>
      <c r="V215" t="s">
        <v>5</v>
      </c>
      <c r="W215" t="s">
        <v>17</v>
      </c>
      <c r="X215" t="s">
        <v>2</v>
      </c>
      <c r="Y215" t="s">
        <v>5</v>
      </c>
      <c r="Z215" t="s">
        <v>6</v>
      </c>
      <c r="AA215" t="s">
        <v>4</v>
      </c>
      <c r="AB215" t="s">
        <v>4</v>
      </c>
      <c r="AC215" t="s">
        <v>4</v>
      </c>
      <c r="AD215" t="s">
        <v>4</v>
      </c>
      <c r="AE215" t="s">
        <v>4</v>
      </c>
      <c r="AF215" t="s">
        <v>4</v>
      </c>
      <c r="AG215" t="s">
        <v>4</v>
      </c>
      <c r="AH215" t="s">
        <v>4</v>
      </c>
      <c r="AI215" t="s">
        <v>4</v>
      </c>
      <c r="AJ215" t="s">
        <v>4</v>
      </c>
      <c r="AK215" t="s">
        <v>4</v>
      </c>
      <c r="AL215" t="s">
        <v>4</v>
      </c>
      <c r="AM215" t="s">
        <v>4</v>
      </c>
      <c r="AN215" t="s">
        <v>4</v>
      </c>
      <c r="AO215" t="s">
        <v>4</v>
      </c>
      <c r="AP215" t="s">
        <v>5</v>
      </c>
      <c r="AQ215" t="s">
        <v>4</v>
      </c>
      <c r="AR215" t="s">
        <v>4</v>
      </c>
      <c r="AS215" t="s">
        <v>2</v>
      </c>
      <c r="AT215" t="s">
        <v>2</v>
      </c>
      <c r="AU215" t="s">
        <v>2</v>
      </c>
      <c r="AV215" t="s">
        <v>2</v>
      </c>
      <c r="AW215" t="s">
        <v>2</v>
      </c>
      <c r="AX215" t="s">
        <v>2</v>
      </c>
      <c r="AY215" t="s">
        <v>2</v>
      </c>
      <c r="AZ215" t="s">
        <v>2</v>
      </c>
      <c r="BA215" t="s">
        <v>2</v>
      </c>
      <c r="BB215" t="s">
        <v>2</v>
      </c>
      <c r="BC215" t="s">
        <v>2</v>
      </c>
      <c r="BD215" t="s">
        <v>2</v>
      </c>
      <c r="BE215" t="s">
        <v>2</v>
      </c>
      <c r="BF215" t="s">
        <v>2</v>
      </c>
      <c r="BG215" t="s">
        <v>2</v>
      </c>
      <c r="BH215" t="s">
        <v>2</v>
      </c>
      <c r="BI215" t="s">
        <v>2</v>
      </c>
      <c r="BJ215" t="s">
        <v>2</v>
      </c>
      <c r="BK215" t="s">
        <v>4</v>
      </c>
      <c r="BL215" t="s">
        <v>5</v>
      </c>
      <c r="BM215" t="s">
        <v>4</v>
      </c>
      <c r="BN215" t="s">
        <v>4</v>
      </c>
      <c r="BO215" t="s">
        <v>4</v>
      </c>
      <c r="BP215" t="s">
        <v>2</v>
      </c>
      <c r="BQ215" t="s">
        <v>2</v>
      </c>
      <c r="BR215" t="s">
        <v>2</v>
      </c>
      <c r="BS215" t="s">
        <v>2</v>
      </c>
      <c r="BT215" t="s">
        <v>2</v>
      </c>
      <c r="BU215" t="s">
        <v>2</v>
      </c>
      <c r="BV215" t="s">
        <v>2</v>
      </c>
      <c r="BW215" t="s">
        <v>2</v>
      </c>
      <c r="BX215" t="s">
        <v>2</v>
      </c>
      <c r="BY215" t="s">
        <v>2</v>
      </c>
      <c r="BZ215" t="s">
        <v>2</v>
      </c>
      <c r="CA215" t="s">
        <v>2</v>
      </c>
      <c r="CB215" t="s">
        <v>2</v>
      </c>
      <c r="CC215" t="s">
        <v>2</v>
      </c>
      <c r="CD215" t="s">
        <v>2</v>
      </c>
      <c r="CE215" t="s">
        <v>2</v>
      </c>
      <c r="CF215" t="s">
        <v>2</v>
      </c>
      <c r="CG215" t="s">
        <v>2</v>
      </c>
      <c r="CH215" t="s">
        <v>2</v>
      </c>
      <c r="CI215" t="s">
        <v>2</v>
      </c>
      <c r="CJ215" t="s">
        <v>2</v>
      </c>
      <c r="CK215" t="s">
        <v>2</v>
      </c>
      <c r="CL215" t="s">
        <v>2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796</v>
      </c>
      <c r="CV215" t="s">
        <v>796</v>
      </c>
      <c r="CW215" t="s">
        <v>796</v>
      </c>
      <c r="CX215" t="s">
        <v>796</v>
      </c>
      <c r="CY215" t="s">
        <v>796</v>
      </c>
      <c r="CZ215" t="s">
        <v>796</v>
      </c>
      <c r="DA215" t="s">
        <v>796</v>
      </c>
      <c r="DB215" t="s">
        <v>796</v>
      </c>
      <c r="DC215" t="s">
        <v>796</v>
      </c>
      <c r="DD215" t="s">
        <v>796</v>
      </c>
      <c r="DE215" t="s">
        <v>796</v>
      </c>
      <c r="DF215" t="s">
        <v>796</v>
      </c>
      <c r="DG215" t="s">
        <v>796</v>
      </c>
      <c r="DH215" t="s">
        <v>796</v>
      </c>
      <c r="DI215" t="s">
        <v>796</v>
      </c>
      <c r="DJ215" t="s">
        <v>796</v>
      </c>
      <c r="DK215" t="s">
        <v>796</v>
      </c>
      <c r="DL215" t="s">
        <v>796</v>
      </c>
      <c r="DM215" t="s">
        <v>796</v>
      </c>
      <c r="DN215" t="s">
        <v>796</v>
      </c>
      <c r="DO215" t="s">
        <v>796</v>
      </c>
      <c r="DP215" t="s">
        <v>796</v>
      </c>
      <c r="DQ215" t="s">
        <v>796</v>
      </c>
      <c r="DR215" t="s">
        <v>796</v>
      </c>
      <c r="DS215" t="s">
        <v>796</v>
      </c>
      <c r="DT215" t="s">
        <v>796</v>
      </c>
      <c r="DU215" t="s">
        <v>796</v>
      </c>
      <c r="DV215" t="s">
        <v>796</v>
      </c>
      <c r="DW215" t="s">
        <v>796</v>
      </c>
      <c r="DX215" t="s">
        <v>796</v>
      </c>
      <c r="DY215" t="s">
        <v>796</v>
      </c>
      <c r="DZ215" t="s">
        <v>796</v>
      </c>
      <c r="EA215" t="s">
        <v>796</v>
      </c>
      <c r="EB215" t="s">
        <v>796</v>
      </c>
      <c r="EC215" t="s">
        <v>796</v>
      </c>
      <c r="ED215" t="s">
        <v>796</v>
      </c>
      <c r="EE215" t="s">
        <v>796</v>
      </c>
      <c r="EF215" t="s">
        <v>796</v>
      </c>
      <c r="EG215" t="s">
        <v>796</v>
      </c>
      <c r="EH215" t="s">
        <v>796</v>
      </c>
      <c r="EI215" t="s">
        <v>796</v>
      </c>
      <c r="EJ215" t="s">
        <v>796</v>
      </c>
      <c r="EK215" t="s">
        <v>796</v>
      </c>
      <c r="EL215" t="s">
        <v>796</v>
      </c>
      <c r="EM215" t="s">
        <v>796</v>
      </c>
      <c r="EN215" t="s">
        <v>796</v>
      </c>
      <c r="EO215" t="s">
        <v>796</v>
      </c>
      <c r="EP215" t="s">
        <v>796</v>
      </c>
      <c r="EQ215" t="s">
        <v>796</v>
      </c>
      <c r="ER215" t="s">
        <v>796</v>
      </c>
      <c r="ES215" t="s">
        <v>796</v>
      </c>
      <c r="ET215" t="s">
        <v>796</v>
      </c>
      <c r="EU215" t="s">
        <v>796</v>
      </c>
      <c r="EV215" t="s">
        <v>796</v>
      </c>
      <c r="EW215" t="s">
        <v>796</v>
      </c>
      <c r="EX215" t="s">
        <v>796</v>
      </c>
      <c r="EY215" t="s">
        <v>796</v>
      </c>
      <c r="EZ215" t="s">
        <v>796</v>
      </c>
      <c r="FA215" t="s">
        <v>796</v>
      </c>
      <c r="FB215" t="s">
        <v>796</v>
      </c>
      <c r="FC215" t="s">
        <v>796</v>
      </c>
      <c r="FD215" t="s">
        <v>796</v>
      </c>
      <c r="FE215" t="s">
        <v>796</v>
      </c>
      <c r="FF215" t="s">
        <v>796</v>
      </c>
      <c r="FG215" t="s">
        <v>796</v>
      </c>
      <c r="FH215" t="s">
        <v>796</v>
      </c>
      <c r="FI215" t="s">
        <v>796</v>
      </c>
      <c r="FJ215" t="s">
        <v>796</v>
      </c>
      <c r="FK215" t="s">
        <v>796</v>
      </c>
      <c r="FL215" t="s">
        <v>796</v>
      </c>
      <c r="FM215" t="s">
        <v>796</v>
      </c>
      <c r="FN215" t="s">
        <v>796</v>
      </c>
      <c r="FO215" t="s">
        <v>796</v>
      </c>
      <c r="FP215" t="s">
        <v>796</v>
      </c>
      <c r="FQ215" t="s">
        <v>796</v>
      </c>
      <c r="FR215" t="s">
        <v>796</v>
      </c>
      <c r="FS215" t="s">
        <v>796</v>
      </c>
      <c r="FT215" t="s">
        <v>796</v>
      </c>
      <c r="FU215" t="s">
        <v>796</v>
      </c>
      <c r="FV215" t="s">
        <v>796</v>
      </c>
      <c r="FW215" t="s">
        <v>796</v>
      </c>
      <c r="FX215" t="s">
        <v>796</v>
      </c>
      <c r="FY215" t="s">
        <v>796</v>
      </c>
      <c r="FZ215" t="s">
        <v>796</v>
      </c>
      <c r="GA215" t="s">
        <v>796</v>
      </c>
      <c r="GB215" t="s">
        <v>796</v>
      </c>
      <c r="GC215" t="s">
        <v>796</v>
      </c>
      <c r="GD215" t="s">
        <v>796</v>
      </c>
      <c r="GE215" t="s">
        <v>796</v>
      </c>
      <c r="GF215" t="s">
        <v>796</v>
      </c>
      <c r="GG215" t="s">
        <v>796</v>
      </c>
      <c r="GH215" t="s">
        <v>796</v>
      </c>
      <c r="GI215" t="s">
        <v>796</v>
      </c>
      <c r="GJ215" t="s">
        <v>796</v>
      </c>
      <c r="GK215" t="s">
        <v>796</v>
      </c>
      <c r="GL215" t="s">
        <v>796</v>
      </c>
      <c r="GM215" t="s">
        <v>796</v>
      </c>
      <c r="GN215" t="s">
        <v>796</v>
      </c>
      <c r="GO215" t="s">
        <v>796</v>
      </c>
      <c r="GP215" t="s">
        <v>796</v>
      </c>
      <c r="GQ215" t="s">
        <v>796</v>
      </c>
      <c r="GR215" t="s">
        <v>796</v>
      </c>
      <c r="GS215" t="s">
        <v>796</v>
      </c>
      <c r="GT215" t="s">
        <v>796</v>
      </c>
      <c r="GU215" t="s">
        <v>796</v>
      </c>
      <c r="GV215" t="s">
        <v>796</v>
      </c>
      <c r="GW215" t="s">
        <v>796</v>
      </c>
      <c r="GX215" t="s">
        <v>796</v>
      </c>
      <c r="GY215" t="s">
        <v>796</v>
      </c>
      <c r="GZ215" t="s">
        <v>796</v>
      </c>
      <c r="HA215" t="s">
        <v>796</v>
      </c>
      <c r="HB215" t="s">
        <v>796</v>
      </c>
      <c r="HC215" t="s">
        <v>796</v>
      </c>
      <c r="HD215" t="s">
        <v>796</v>
      </c>
      <c r="HE215" t="s">
        <v>796</v>
      </c>
      <c r="HF215" t="s">
        <v>796</v>
      </c>
      <c r="HG215" t="s">
        <v>796</v>
      </c>
      <c r="HH215" t="s">
        <v>796</v>
      </c>
      <c r="HI215" t="s">
        <v>796</v>
      </c>
      <c r="HJ215" t="s">
        <v>796</v>
      </c>
      <c r="HK215" t="s">
        <v>796</v>
      </c>
      <c r="HL215" t="s">
        <v>796</v>
      </c>
      <c r="HM215" t="s">
        <v>796</v>
      </c>
      <c r="HN215" t="s">
        <v>796</v>
      </c>
      <c r="HO215" t="s">
        <v>796</v>
      </c>
      <c r="HP215" t="s">
        <v>796</v>
      </c>
      <c r="HQ215" t="s">
        <v>796</v>
      </c>
      <c r="HR215" t="s">
        <v>796</v>
      </c>
      <c r="HS215" t="s">
        <v>796</v>
      </c>
      <c r="HT215" t="s">
        <v>796</v>
      </c>
      <c r="HU215" t="s">
        <v>796</v>
      </c>
      <c r="HV215" t="s">
        <v>796</v>
      </c>
      <c r="HW215" t="s">
        <v>796</v>
      </c>
      <c r="HX215" t="s">
        <v>796</v>
      </c>
      <c r="HY215" t="s">
        <v>796</v>
      </c>
      <c r="HZ215" t="s">
        <v>796</v>
      </c>
      <c r="IA215" t="s">
        <v>796</v>
      </c>
      <c r="IB215" t="s">
        <v>796</v>
      </c>
      <c r="IC215" t="s">
        <v>796</v>
      </c>
      <c r="ID215" t="s">
        <v>796</v>
      </c>
      <c r="IE215" t="s">
        <v>796</v>
      </c>
      <c r="IF215" t="s">
        <v>796</v>
      </c>
      <c r="IG215" t="s">
        <v>796</v>
      </c>
      <c r="IH215" t="s">
        <v>796</v>
      </c>
      <c r="II215" t="s">
        <v>796</v>
      </c>
      <c r="IJ215" t="s">
        <v>796</v>
      </c>
      <c r="IK215" t="s">
        <v>796</v>
      </c>
      <c r="IL215" t="s">
        <v>796</v>
      </c>
      <c r="IM215" t="s">
        <v>796</v>
      </c>
      <c r="IN215" t="s">
        <v>796</v>
      </c>
      <c r="IO215" t="s">
        <v>796</v>
      </c>
      <c r="IP215" t="s">
        <v>796</v>
      </c>
      <c r="IQ215" t="s">
        <v>796</v>
      </c>
      <c r="IR215" t="s">
        <v>796</v>
      </c>
      <c r="IS215" t="s">
        <v>796</v>
      </c>
      <c r="IT215" t="s">
        <v>796</v>
      </c>
      <c r="IU215" t="s">
        <v>796</v>
      </c>
      <c r="IV215" t="s">
        <v>796</v>
      </c>
      <c r="IW215" t="s">
        <v>796</v>
      </c>
      <c r="IX215" t="s">
        <v>796</v>
      </c>
      <c r="IY215" t="s">
        <v>796</v>
      </c>
      <c r="IZ215" t="s">
        <v>796</v>
      </c>
      <c r="JA215" t="s">
        <v>796</v>
      </c>
      <c r="JB215" t="s">
        <v>796</v>
      </c>
      <c r="JC215" t="s">
        <v>796</v>
      </c>
      <c r="JD215" t="s">
        <v>796</v>
      </c>
      <c r="JE215" t="s">
        <v>796</v>
      </c>
      <c r="JF215" t="s">
        <v>796</v>
      </c>
      <c r="JG215" t="s">
        <v>796</v>
      </c>
      <c r="JH215" t="s">
        <v>796</v>
      </c>
      <c r="JI215" t="s">
        <v>796</v>
      </c>
      <c r="JJ215" t="s">
        <v>796</v>
      </c>
      <c r="JK215" t="s">
        <v>796</v>
      </c>
      <c r="JL215" t="s">
        <v>796</v>
      </c>
      <c r="JM215" t="s">
        <v>796</v>
      </c>
      <c r="JN215" t="s">
        <v>796</v>
      </c>
      <c r="JO215" t="s">
        <v>796</v>
      </c>
      <c r="JP215" t="s">
        <v>796</v>
      </c>
      <c r="JQ215" t="s">
        <v>796</v>
      </c>
      <c r="JR215" t="s">
        <v>796</v>
      </c>
      <c r="JS215" t="s">
        <v>796</v>
      </c>
      <c r="JT215" t="s">
        <v>796</v>
      </c>
      <c r="JU215" t="s">
        <v>796</v>
      </c>
      <c r="JV215" t="s">
        <v>796</v>
      </c>
      <c r="JW215" t="s">
        <v>796</v>
      </c>
      <c r="JX215" t="s">
        <v>796</v>
      </c>
      <c r="JY215" t="s">
        <v>796</v>
      </c>
      <c r="JZ215" t="s">
        <v>796</v>
      </c>
      <c r="KA215" t="s">
        <v>796</v>
      </c>
      <c r="KB215" t="s">
        <v>796</v>
      </c>
      <c r="KC215" t="s">
        <v>796</v>
      </c>
      <c r="KD215" t="s">
        <v>796</v>
      </c>
      <c r="KE215" t="s">
        <v>796</v>
      </c>
      <c r="KF215" t="s">
        <v>796</v>
      </c>
    </row>
    <row r="216" spans="1:292" x14ac:dyDescent="0.2">
      <c r="A216" t="s">
        <v>213</v>
      </c>
      <c r="B216" t="s">
        <v>214</v>
      </c>
      <c r="C216" t="s">
        <v>4</v>
      </c>
      <c r="D216" t="s">
        <v>19</v>
      </c>
      <c r="E216" s="30">
        <v>60</v>
      </c>
      <c r="F216" t="s">
        <v>20</v>
      </c>
      <c r="G216" t="s">
        <v>10</v>
      </c>
      <c r="H216" t="s">
        <v>40</v>
      </c>
      <c r="I216" t="s">
        <v>215</v>
      </c>
      <c r="J216" t="s">
        <v>4</v>
      </c>
      <c r="K216" t="s">
        <v>4</v>
      </c>
      <c r="L216" t="s">
        <v>4</v>
      </c>
      <c r="M216" t="s">
        <v>4</v>
      </c>
      <c r="N216" t="s">
        <v>4</v>
      </c>
      <c r="O216" t="s">
        <v>5</v>
      </c>
      <c r="P216" t="s">
        <v>4</v>
      </c>
      <c r="Q216" t="s">
        <v>4</v>
      </c>
      <c r="R216" t="s">
        <v>4</v>
      </c>
      <c r="S216" t="s">
        <v>4</v>
      </c>
      <c r="T216" t="s">
        <v>3</v>
      </c>
      <c r="U216" t="s">
        <v>4</v>
      </c>
      <c r="V216" t="s">
        <v>4</v>
      </c>
      <c r="W216" t="s">
        <v>17</v>
      </c>
      <c r="X216" t="s">
        <v>2</v>
      </c>
      <c r="Y216" t="s">
        <v>5</v>
      </c>
      <c r="Z216" t="s">
        <v>18</v>
      </c>
      <c r="AA216" t="s">
        <v>4</v>
      </c>
      <c r="AB216" t="s">
        <v>4</v>
      </c>
      <c r="AC216" t="s">
        <v>4</v>
      </c>
      <c r="AD216" t="s">
        <v>4</v>
      </c>
      <c r="AE216" t="s">
        <v>4</v>
      </c>
      <c r="AF216" t="s">
        <v>4</v>
      </c>
      <c r="AG216" t="s">
        <v>4</v>
      </c>
      <c r="AH216" t="s">
        <v>4</v>
      </c>
      <c r="AI216" t="s">
        <v>4</v>
      </c>
      <c r="AJ216" t="s">
        <v>4</v>
      </c>
      <c r="AK216" t="s">
        <v>4</v>
      </c>
      <c r="AL216" t="s">
        <v>4</v>
      </c>
      <c r="AM216" t="s">
        <v>4</v>
      </c>
      <c r="AN216" t="s">
        <v>4</v>
      </c>
      <c r="AO216" t="s">
        <v>4</v>
      </c>
      <c r="AP216" t="s">
        <v>5</v>
      </c>
      <c r="AQ216" t="s">
        <v>4</v>
      </c>
      <c r="AR216" t="s">
        <v>4</v>
      </c>
      <c r="AS216" t="s">
        <v>2</v>
      </c>
      <c r="AT216" t="s">
        <v>2</v>
      </c>
      <c r="AU216" t="s">
        <v>2</v>
      </c>
      <c r="AV216" t="s">
        <v>2</v>
      </c>
      <c r="AW216" t="s">
        <v>2</v>
      </c>
      <c r="AX216" t="s">
        <v>2</v>
      </c>
      <c r="AY216" t="s">
        <v>2</v>
      </c>
      <c r="AZ216" t="s">
        <v>2</v>
      </c>
      <c r="BA216" t="s">
        <v>2</v>
      </c>
      <c r="BB216" t="s">
        <v>2</v>
      </c>
      <c r="BC216" t="s">
        <v>2</v>
      </c>
      <c r="BD216" t="s">
        <v>2</v>
      </c>
      <c r="BE216" t="s">
        <v>2</v>
      </c>
      <c r="BF216" t="s">
        <v>2</v>
      </c>
      <c r="BG216" t="s">
        <v>2</v>
      </c>
      <c r="BH216" t="s">
        <v>2</v>
      </c>
      <c r="BI216" t="s">
        <v>2</v>
      </c>
      <c r="BJ216" t="s">
        <v>2</v>
      </c>
      <c r="BK216" t="s">
        <v>2</v>
      </c>
      <c r="BL216" t="s">
        <v>2</v>
      </c>
      <c r="BM216" t="s">
        <v>2</v>
      </c>
      <c r="BN216" t="s">
        <v>2</v>
      </c>
      <c r="BO216" t="s">
        <v>2</v>
      </c>
      <c r="BP216" t="s">
        <v>2</v>
      </c>
      <c r="BQ216" t="s">
        <v>2</v>
      </c>
      <c r="BR216" t="s">
        <v>2</v>
      </c>
      <c r="BS216" t="s">
        <v>2</v>
      </c>
      <c r="BT216" t="s">
        <v>2</v>
      </c>
      <c r="BU216" t="s">
        <v>2</v>
      </c>
      <c r="BV216" t="s">
        <v>2</v>
      </c>
      <c r="BW216" t="s">
        <v>2</v>
      </c>
      <c r="BX216" t="s">
        <v>2</v>
      </c>
      <c r="BY216" t="s">
        <v>2</v>
      </c>
      <c r="BZ216" t="s">
        <v>2</v>
      </c>
      <c r="CA216" t="s">
        <v>2</v>
      </c>
      <c r="CB216" t="s">
        <v>2</v>
      </c>
      <c r="CC216" t="s">
        <v>2</v>
      </c>
      <c r="CD216" t="s">
        <v>2</v>
      </c>
      <c r="CE216" t="s">
        <v>2</v>
      </c>
      <c r="CF216" t="s">
        <v>2</v>
      </c>
      <c r="CG216" t="s">
        <v>2</v>
      </c>
      <c r="CH216" t="s">
        <v>2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214</v>
      </c>
      <c r="CV216" t="s">
        <v>4</v>
      </c>
      <c r="CW216" s="30">
        <v>61</v>
      </c>
      <c r="CX216" t="s">
        <v>20</v>
      </c>
      <c r="CY216" t="s">
        <v>4</v>
      </c>
      <c r="CZ216" t="s">
        <v>4</v>
      </c>
      <c r="DA216" t="s">
        <v>4</v>
      </c>
      <c r="DB216" t="s">
        <v>4</v>
      </c>
      <c r="DC216" t="s">
        <v>4</v>
      </c>
      <c r="DD216" t="s">
        <v>5</v>
      </c>
      <c r="DE216" t="s">
        <v>4</v>
      </c>
      <c r="DF216" t="s">
        <v>4</v>
      </c>
      <c r="DG216" t="s">
        <v>4</v>
      </c>
      <c r="DH216" t="s">
        <v>4</v>
      </c>
      <c r="DI216" t="s">
        <v>67</v>
      </c>
      <c r="DJ216" t="s">
        <v>4</v>
      </c>
      <c r="DK216" t="s">
        <v>4</v>
      </c>
      <c r="DL216" t="s">
        <v>17</v>
      </c>
      <c r="DM216" t="s">
        <v>2</v>
      </c>
      <c r="DN216" t="s">
        <v>5</v>
      </c>
      <c r="DO216" t="s">
        <v>18</v>
      </c>
      <c r="DP216" t="s">
        <v>4</v>
      </c>
      <c r="DQ216" t="s">
        <v>4</v>
      </c>
      <c r="DR216" t="s">
        <v>4</v>
      </c>
      <c r="DS216" t="s">
        <v>4</v>
      </c>
      <c r="DT216" t="s">
        <v>4</v>
      </c>
      <c r="DU216" t="s">
        <v>4</v>
      </c>
      <c r="DV216" t="s">
        <v>4</v>
      </c>
      <c r="DW216" t="s">
        <v>4</v>
      </c>
      <c r="DX216" t="s">
        <v>4</v>
      </c>
      <c r="DY216" t="s">
        <v>4</v>
      </c>
      <c r="DZ216" t="s">
        <v>4</v>
      </c>
      <c r="EA216" t="s">
        <v>4</v>
      </c>
      <c r="EB216" t="s">
        <v>4</v>
      </c>
      <c r="EC216" t="s">
        <v>4</v>
      </c>
      <c r="ED216" t="s">
        <v>4</v>
      </c>
      <c r="EE216" t="s">
        <v>5</v>
      </c>
      <c r="EF216" t="s">
        <v>4</v>
      </c>
      <c r="EG216" t="s">
        <v>4</v>
      </c>
      <c r="EH216" t="s">
        <v>2</v>
      </c>
      <c r="EI216" t="s">
        <v>2</v>
      </c>
      <c r="EJ216" t="s">
        <v>2</v>
      </c>
      <c r="EK216" t="s">
        <v>2</v>
      </c>
      <c r="EL216" t="s">
        <v>2</v>
      </c>
      <c r="EM216" t="s">
        <v>2</v>
      </c>
      <c r="EN216" t="s">
        <v>2</v>
      </c>
      <c r="EO216" t="s">
        <v>2</v>
      </c>
      <c r="EP216" t="s">
        <v>2</v>
      </c>
      <c r="EQ216" t="s">
        <v>2</v>
      </c>
      <c r="ER216" t="s">
        <v>2</v>
      </c>
      <c r="ES216" t="s">
        <v>2</v>
      </c>
      <c r="ET216" t="s">
        <v>2</v>
      </c>
      <c r="EU216" t="s">
        <v>2</v>
      </c>
      <c r="EV216" t="s">
        <v>2</v>
      </c>
      <c r="EW216" t="s">
        <v>2</v>
      </c>
      <c r="EX216" t="s">
        <v>2</v>
      </c>
      <c r="EY216" t="s">
        <v>2</v>
      </c>
      <c r="EZ216" t="s">
        <v>2</v>
      </c>
      <c r="FA216" t="s">
        <v>2</v>
      </c>
      <c r="FB216" t="s">
        <v>2</v>
      </c>
      <c r="FC216" t="s">
        <v>2</v>
      </c>
      <c r="FD216" t="s">
        <v>2</v>
      </c>
      <c r="FE216" t="s">
        <v>2</v>
      </c>
      <c r="FF216" t="s">
        <v>2</v>
      </c>
      <c r="FG216" t="s">
        <v>2</v>
      </c>
      <c r="FH216" t="s">
        <v>2</v>
      </c>
      <c r="FI216" t="s">
        <v>2</v>
      </c>
      <c r="FJ216" t="s">
        <v>2</v>
      </c>
      <c r="FK216" t="s">
        <v>2</v>
      </c>
      <c r="FL216" t="s">
        <v>2</v>
      </c>
      <c r="FM216" t="s">
        <v>2</v>
      </c>
      <c r="FN216" t="s">
        <v>2</v>
      </c>
      <c r="FO216" t="s">
        <v>2</v>
      </c>
      <c r="FP216" t="s">
        <v>2</v>
      </c>
      <c r="FQ216" t="s">
        <v>2</v>
      </c>
      <c r="FR216" t="s">
        <v>2</v>
      </c>
      <c r="FS216" t="s">
        <v>2</v>
      </c>
      <c r="FT216" t="s">
        <v>2</v>
      </c>
      <c r="FU216" t="s">
        <v>2</v>
      </c>
      <c r="FV216" t="s">
        <v>2</v>
      </c>
      <c r="FW216" t="s">
        <v>2</v>
      </c>
      <c r="FX216" t="s">
        <v>2</v>
      </c>
      <c r="FY216" t="s">
        <v>2</v>
      </c>
      <c r="FZ216" t="s">
        <v>2</v>
      </c>
      <c r="GA216" t="s">
        <v>2</v>
      </c>
      <c r="GB216" t="s">
        <v>2</v>
      </c>
      <c r="GC216" t="s">
        <v>2</v>
      </c>
      <c r="GD216" t="s">
        <v>2</v>
      </c>
      <c r="GE216" t="s">
        <v>2</v>
      </c>
      <c r="GF216" t="s">
        <v>2</v>
      </c>
      <c r="GG216" t="s">
        <v>2</v>
      </c>
      <c r="GH216" t="s">
        <v>2</v>
      </c>
      <c r="GI216" t="s">
        <v>2</v>
      </c>
      <c r="GJ216" t="s">
        <v>2</v>
      </c>
      <c r="GK216" t="s">
        <v>2</v>
      </c>
      <c r="GL216" t="s">
        <v>2</v>
      </c>
      <c r="GM216" t="s">
        <v>2</v>
      </c>
      <c r="GN216" t="s">
        <v>796</v>
      </c>
      <c r="GO216" t="s">
        <v>796</v>
      </c>
      <c r="GP216" t="s">
        <v>796</v>
      </c>
      <c r="GQ216" t="s">
        <v>796</v>
      </c>
      <c r="GR216" t="s">
        <v>796</v>
      </c>
      <c r="GS216" t="s">
        <v>796</v>
      </c>
      <c r="GT216" t="s">
        <v>796</v>
      </c>
      <c r="GU216" t="s">
        <v>796</v>
      </c>
      <c r="GV216" t="s">
        <v>796</v>
      </c>
      <c r="GW216" t="s">
        <v>796</v>
      </c>
      <c r="GX216" t="s">
        <v>796</v>
      </c>
      <c r="GY216" t="s">
        <v>796</v>
      </c>
      <c r="GZ216" t="s">
        <v>796</v>
      </c>
      <c r="HA216" t="s">
        <v>796</v>
      </c>
      <c r="HB216" t="s">
        <v>796</v>
      </c>
      <c r="HC216" t="s">
        <v>796</v>
      </c>
      <c r="HD216" t="s">
        <v>796</v>
      </c>
      <c r="HE216" t="s">
        <v>796</v>
      </c>
      <c r="HF216" t="s">
        <v>796</v>
      </c>
      <c r="HG216" t="s">
        <v>796</v>
      </c>
      <c r="HH216" t="s">
        <v>796</v>
      </c>
      <c r="HI216" t="s">
        <v>796</v>
      </c>
      <c r="HJ216" t="s">
        <v>796</v>
      </c>
      <c r="HK216" t="s">
        <v>796</v>
      </c>
      <c r="HL216" t="s">
        <v>796</v>
      </c>
      <c r="HM216" t="s">
        <v>796</v>
      </c>
      <c r="HN216" t="s">
        <v>796</v>
      </c>
      <c r="HO216" t="s">
        <v>796</v>
      </c>
      <c r="HP216" t="s">
        <v>796</v>
      </c>
      <c r="HQ216" t="s">
        <v>796</v>
      </c>
      <c r="HR216" t="s">
        <v>796</v>
      </c>
      <c r="HS216" t="s">
        <v>796</v>
      </c>
      <c r="HT216" t="s">
        <v>796</v>
      </c>
      <c r="HU216" t="s">
        <v>796</v>
      </c>
      <c r="HV216" t="s">
        <v>796</v>
      </c>
      <c r="HW216" t="s">
        <v>796</v>
      </c>
      <c r="HX216" t="s">
        <v>796</v>
      </c>
      <c r="HY216" t="s">
        <v>796</v>
      </c>
      <c r="HZ216" t="s">
        <v>796</v>
      </c>
      <c r="IA216" t="s">
        <v>796</v>
      </c>
      <c r="IB216" t="s">
        <v>796</v>
      </c>
      <c r="IC216" t="s">
        <v>796</v>
      </c>
      <c r="ID216" t="s">
        <v>796</v>
      </c>
      <c r="IE216" t="s">
        <v>796</v>
      </c>
      <c r="IF216" t="s">
        <v>796</v>
      </c>
      <c r="IG216" t="s">
        <v>796</v>
      </c>
      <c r="IH216" t="s">
        <v>796</v>
      </c>
      <c r="II216" t="s">
        <v>796</v>
      </c>
      <c r="IJ216" t="s">
        <v>796</v>
      </c>
      <c r="IK216" t="s">
        <v>796</v>
      </c>
      <c r="IL216" t="s">
        <v>796</v>
      </c>
      <c r="IM216" t="s">
        <v>796</v>
      </c>
      <c r="IN216" t="s">
        <v>796</v>
      </c>
      <c r="IO216" t="s">
        <v>796</v>
      </c>
      <c r="IP216" t="s">
        <v>796</v>
      </c>
      <c r="IQ216" t="s">
        <v>796</v>
      </c>
      <c r="IR216" t="s">
        <v>796</v>
      </c>
      <c r="IS216" t="s">
        <v>796</v>
      </c>
      <c r="IT216" t="s">
        <v>796</v>
      </c>
      <c r="IU216" t="s">
        <v>796</v>
      </c>
      <c r="IV216" t="s">
        <v>796</v>
      </c>
      <c r="IW216" t="s">
        <v>796</v>
      </c>
      <c r="IX216" t="s">
        <v>796</v>
      </c>
      <c r="IY216" t="s">
        <v>796</v>
      </c>
      <c r="IZ216" t="s">
        <v>796</v>
      </c>
      <c r="JA216" t="s">
        <v>796</v>
      </c>
      <c r="JB216" t="s">
        <v>796</v>
      </c>
      <c r="JC216" t="s">
        <v>796</v>
      </c>
      <c r="JD216" t="s">
        <v>796</v>
      </c>
      <c r="JE216" t="s">
        <v>796</v>
      </c>
      <c r="JF216" t="s">
        <v>796</v>
      </c>
      <c r="JG216" t="s">
        <v>796</v>
      </c>
      <c r="JH216" t="s">
        <v>796</v>
      </c>
      <c r="JI216" t="s">
        <v>796</v>
      </c>
      <c r="JJ216" t="s">
        <v>796</v>
      </c>
      <c r="JK216" t="s">
        <v>796</v>
      </c>
      <c r="JL216" t="s">
        <v>796</v>
      </c>
      <c r="JM216" t="s">
        <v>796</v>
      </c>
      <c r="JN216" t="s">
        <v>796</v>
      </c>
      <c r="JO216" t="s">
        <v>796</v>
      </c>
      <c r="JP216" t="s">
        <v>796</v>
      </c>
      <c r="JQ216" t="s">
        <v>796</v>
      </c>
      <c r="JR216" t="s">
        <v>796</v>
      </c>
      <c r="JS216" t="s">
        <v>796</v>
      </c>
      <c r="JT216" t="s">
        <v>796</v>
      </c>
      <c r="JU216" t="s">
        <v>796</v>
      </c>
      <c r="JV216" t="s">
        <v>796</v>
      </c>
      <c r="JW216" t="s">
        <v>796</v>
      </c>
      <c r="JX216" t="s">
        <v>796</v>
      </c>
      <c r="JY216" t="s">
        <v>796</v>
      </c>
      <c r="JZ216" t="s">
        <v>796</v>
      </c>
      <c r="KA216" t="s">
        <v>796</v>
      </c>
      <c r="KB216" t="s">
        <v>796</v>
      </c>
      <c r="KC216" t="s">
        <v>796</v>
      </c>
      <c r="KD216" t="s">
        <v>796</v>
      </c>
      <c r="KE216" t="s">
        <v>796</v>
      </c>
      <c r="KF216" t="s">
        <v>796</v>
      </c>
    </row>
    <row r="217" spans="1:292" x14ac:dyDescent="0.2">
      <c r="A217" t="s">
        <v>217</v>
      </c>
      <c r="B217" t="s">
        <v>214</v>
      </c>
      <c r="C217" t="s">
        <v>4</v>
      </c>
      <c r="D217" t="s">
        <v>19</v>
      </c>
      <c r="E217" s="30">
        <v>60</v>
      </c>
      <c r="F217" t="s">
        <v>20</v>
      </c>
      <c r="G217" t="s">
        <v>10</v>
      </c>
      <c r="H217" t="s">
        <v>56</v>
      </c>
      <c r="I217" t="s">
        <v>215</v>
      </c>
      <c r="J217" t="s">
        <v>4</v>
      </c>
      <c r="K217" t="s">
        <v>4</v>
      </c>
      <c r="L217" t="s">
        <v>4</v>
      </c>
      <c r="M217" t="s">
        <v>4</v>
      </c>
      <c r="N217" t="s">
        <v>4</v>
      </c>
      <c r="O217" t="s">
        <v>5</v>
      </c>
      <c r="P217" t="s">
        <v>4</v>
      </c>
      <c r="Q217" t="s">
        <v>4</v>
      </c>
      <c r="R217" t="s">
        <v>4</v>
      </c>
      <c r="S217" t="s">
        <v>4</v>
      </c>
      <c r="T217" t="s">
        <v>3</v>
      </c>
      <c r="U217" t="s">
        <v>4</v>
      </c>
      <c r="V217" t="s">
        <v>4</v>
      </c>
      <c r="W217" t="s">
        <v>17</v>
      </c>
      <c r="X217" t="s">
        <v>2</v>
      </c>
      <c r="Y217" t="s">
        <v>5</v>
      </c>
      <c r="Z217" t="s">
        <v>18</v>
      </c>
      <c r="AA217" t="s">
        <v>4</v>
      </c>
      <c r="AB217" t="s">
        <v>4</v>
      </c>
      <c r="AC217" t="s">
        <v>4</v>
      </c>
      <c r="AD217" t="s">
        <v>4</v>
      </c>
      <c r="AE217" t="s">
        <v>4</v>
      </c>
      <c r="AF217" t="s">
        <v>4</v>
      </c>
      <c r="AG217" t="s">
        <v>4</v>
      </c>
      <c r="AH217" t="s">
        <v>4</v>
      </c>
      <c r="AI217" t="s">
        <v>4</v>
      </c>
      <c r="AJ217" t="s">
        <v>4</v>
      </c>
      <c r="AK217" t="s">
        <v>4</v>
      </c>
      <c r="AL217" t="s">
        <v>4</v>
      </c>
      <c r="AM217" t="s">
        <v>4</v>
      </c>
      <c r="AN217" t="s">
        <v>4</v>
      </c>
      <c r="AO217" t="s">
        <v>4</v>
      </c>
      <c r="AP217" t="s">
        <v>5</v>
      </c>
      <c r="AQ217" t="s">
        <v>4</v>
      </c>
      <c r="AR217" t="s">
        <v>4</v>
      </c>
      <c r="AS217" t="s">
        <v>2</v>
      </c>
      <c r="AT217" t="s">
        <v>2</v>
      </c>
      <c r="AU217" t="s">
        <v>2</v>
      </c>
      <c r="AV217" t="s">
        <v>2</v>
      </c>
      <c r="AW217" t="s">
        <v>2</v>
      </c>
      <c r="AX217" t="s">
        <v>2</v>
      </c>
      <c r="AY217" t="s">
        <v>2</v>
      </c>
      <c r="AZ217" t="s">
        <v>2</v>
      </c>
      <c r="BA217" t="s">
        <v>2</v>
      </c>
      <c r="BB217" t="s">
        <v>2</v>
      </c>
      <c r="BC217" t="s">
        <v>2</v>
      </c>
      <c r="BD217" t="s">
        <v>2</v>
      </c>
      <c r="BE217" t="s">
        <v>2</v>
      </c>
      <c r="BF217" t="s">
        <v>2</v>
      </c>
      <c r="BG217" t="s">
        <v>2</v>
      </c>
      <c r="BH217" t="s">
        <v>2</v>
      </c>
      <c r="BI217" t="s">
        <v>2</v>
      </c>
      <c r="BJ217" t="s">
        <v>2</v>
      </c>
      <c r="BK217" t="s">
        <v>2</v>
      </c>
      <c r="BL217" t="s">
        <v>2</v>
      </c>
      <c r="BM217" t="s">
        <v>2</v>
      </c>
      <c r="BN217" t="s">
        <v>2</v>
      </c>
      <c r="BO217" t="s">
        <v>2</v>
      </c>
      <c r="BP217" t="s">
        <v>2</v>
      </c>
      <c r="BQ217" t="s">
        <v>2</v>
      </c>
      <c r="BR217" t="s">
        <v>2</v>
      </c>
      <c r="BS217" t="s">
        <v>2</v>
      </c>
      <c r="BT217" t="s">
        <v>2</v>
      </c>
      <c r="BU217" t="s">
        <v>2</v>
      </c>
      <c r="BV217" t="s">
        <v>2</v>
      </c>
      <c r="BW217" t="s">
        <v>2</v>
      </c>
      <c r="BX217" t="s">
        <v>2</v>
      </c>
      <c r="BY217" t="s">
        <v>2</v>
      </c>
      <c r="BZ217" t="s">
        <v>2</v>
      </c>
      <c r="CA217" t="s">
        <v>2</v>
      </c>
      <c r="CB217" t="s">
        <v>2</v>
      </c>
      <c r="CC217" t="s">
        <v>2</v>
      </c>
      <c r="CD217" t="s">
        <v>2</v>
      </c>
      <c r="CE217" t="s">
        <v>2</v>
      </c>
      <c r="CF217" t="s">
        <v>2</v>
      </c>
      <c r="CG217" t="s">
        <v>2</v>
      </c>
      <c r="CH217" t="s">
        <v>2</v>
      </c>
      <c r="CI217" t="s">
        <v>2</v>
      </c>
      <c r="CJ217" t="s">
        <v>2</v>
      </c>
      <c r="CK217" t="s">
        <v>2</v>
      </c>
      <c r="CL217" t="s">
        <v>2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214</v>
      </c>
      <c r="CV217" t="s">
        <v>4</v>
      </c>
      <c r="CW217" s="30">
        <v>61</v>
      </c>
      <c r="CX217" t="s">
        <v>20</v>
      </c>
      <c r="CY217" t="s">
        <v>4</v>
      </c>
      <c r="CZ217" t="s">
        <v>4</v>
      </c>
      <c r="DA217" t="s">
        <v>4</v>
      </c>
      <c r="DB217" t="s">
        <v>4</v>
      </c>
      <c r="DC217" t="s">
        <v>4</v>
      </c>
      <c r="DD217" t="s">
        <v>5</v>
      </c>
      <c r="DE217" t="s">
        <v>4</v>
      </c>
      <c r="DF217" t="s">
        <v>4</v>
      </c>
      <c r="DG217" t="s">
        <v>4</v>
      </c>
      <c r="DH217" t="s">
        <v>4</v>
      </c>
      <c r="DI217" t="s">
        <v>3</v>
      </c>
      <c r="DJ217" t="s">
        <v>4</v>
      </c>
      <c r="DK217" t="s">
        <v>5</v>
      </c>
      <c r="DL217" t="s">
        <v>26</v>
      </c>
      <c r="DM217" t="s">
        <v>78</v>
      </c>
      <c r="DN217" t="s">
        <v>5</v>
      </c>
      <c r="DO217" t="s">
        <v>18</v>
      </c>
      <c r="DP217" t="s">
        <v>4</v>
      </c>
      <c r="DQ217" t="s">
        <v>4</v>
      </c>
      <c r="DR217" t="s">
        <v>4</v>
      </c>
      <c r="DS217" t="s">
        <v>4</v>
      </c>
      <c r="DT217" t="s">
        <v>4</v>
      </c>
      <c r="DU217" t="s">
        <v>4</v>
      </c>
      <c r="DV217" t="s">
        <v>4</v>
      </c>
      <c r="DW217" t="s">
        <v>5</v>
      </c>
      <c r="DX217" t="s">
        <v>4</v>
      </c>
      <c r="DY217" t="s">
        <v>4</v>
      </c>
      <c r="DZ217" t="s">
        <v>4</v>
      </c>
      <c r="EA217" t="s">
        <v>4</v>
      </c>
      <c r="EB217" t="s">
        <v>4</v>
      </c>
      <c r="EC217" t="s">
        <v>4</v>
      </c>
      <c r="ED217" t="s">
        <v>4</v>
      </c>
      <c r="EE217" t="s">
        <v>4</v>
      </c>
      <c r="EF217" t="s">
        <v>4</v>
      </c>
      <c r="EG217" t="s">
        <v>4</v>
      </c>
      <c r="EH217" t="s">
        <v>2</v>
      </c>
      <c r="EI217" t="s">
        <v>2</v>
      </c>
      <c r="EJ217" t="s">
        <v>2</v>
      </c>
      <c r="EK217" t="s">
        <v>2</v>
      </c>
      <c r="EL217" t="s">
        <v>2</v>
      </c>
      <c r="EM217" t="s">
        <v>2</v>
      </c>
      <c r="EN217" t="s">
        <v>2</v>
      </c>
      <c r="EO217" t="s">
        <v>2</v>
      </c>
      <c r="EP217" t="s">
        <v>2</v>
      </c>
      <c r="EQ217" t="s">
        <v>2</v>
      </c>
      <c r="ER217" t="s">
        <v>2</v>
      </c>
      <c r="ES217" t="s">
        <v>2</v>
      </c>
      <c r="ET217" t="s">
        <v>2</v>
      </c>
      <c r="EU217" t="s">
        <v>2</v>
      </c>
      <c r="EV217" t="s">
        <v>2</v>
      </c>
      <c r="EW217" t="s">
        <v>2</v>
      </c>
      <c r="EX217" t="s">
        <v>2</v>
      </c>
      <c r="EY217" t="s">
        <v>2</v>
      </c>
      <c r="EZ217" t="s">
        <v>2</v>
      </c>
      <c r="FA217" t="s">
        <v>2</v>
      </c>
      <c r="FB217" t="s">
        <v>2</v>
      </c>
      <c r="FC217" t="s">
        <v>2</v>
      </c>
      <c r="FD217" t="s">
        <v>2</v>
      </c>
      <c r="FE217" t="s">
        <v>2</v>
      </c>
      <c r="FF217" t="s">
        <v>2</v>
      </c>
      <c r="FG217" t="s">
        <v>2</v>
      </c>
      <c r="FH217" t="s">
        <v>2</v>
      </c>
      <c r="FI217" t="s">
        <v>2</v>
      </c>
      <c r="FJ217" t="s">
        <v>2</v>
      </c>
      <c r="FK217" t="s">
        <v>2</v>
      </c>
      <c r="FL217" t="s">
        <v>2</v>
      </c>
      <c r="FM217" t="s">
        <v>2</v>
      </c>
      <c r="FN217" t="s">
        <v>2</v>
      </c>
      <c r="FO217" t="s">
        <v>2</v>
      </c>
      <c r="FP217" t="s">
        <v>2</v>
      </c>
      <c r="FQ217" t="s">
        <v>2</v>
      </c>
      <c r="FR217" t="s">
        <v>2</v>
      </c>
      <c r="FS217" t="s">
        <v>2</v>
      </c>
      <c r="FT217" t="s">
        <v>2</v>
      </c>
      <c r="FU217" t="s">
        <v>2</v>
      </c>
      <c r="FV217" t="s">
        <v>2</v>
      </c>
      <c r="FW217" t="s">
        <v>2</v>
      </c>
      <c r="FX217" t="s">
        <v>2</v>
      </c>
      <c r="FY217" t="s">
        <v>2</v>
      </c>
      <c r="FZ217" t="s">
        <v>2</v>
      </c>
      <c r="GA217" t="s">
        <v>2</v>
      </c>
      <c r="GB217" t="s">
        <v>2</v>
      </c>
      <c r="GC217" t="s">
        <v>2</v>
      </c>
      <c r="GD217" t="s">
        <v>2</v>
      </c>
      <c r="GE217" t="s">
        <v>2</v>
      </c>
      <c r="GF217" t="s">
        <v>2</v>
      </c>
      <c r="GG217" t="s">
        <v>2</v>
      </c>
      <c r="GH217" t="s">
        <v>2</v>
      </c>
      <c r="GI217" t="s">
        <v>2</v>
      </c>
      <c r="GJ217" t="s">
        <v>2</v>
      </c>
      <c r="GK217" t="s">
        <v>2</v>
      </c>
      <c r="GL217" t="s">
        <v>2</v>
      </c>
      <c r="GM217" t="s">
        <v>2</v>
      </c>
      <c r="GN217" t="s">
        <v>796</v>
      </c>
      <c r="GO217" t="s">
        <v>796</v>
      </c>
      <c r="GP217" t="s">
        <v>796</v>
      </c>
      <c r="GQ217" t="s">
        <v>796</v>
      </c>
      <c r="GR217" t="s">
        <v>796</v>
      </c>
      <c r="GS217" t="s">
        <v>796</v>
      </c>
      <c r="GT217" t="s">
        <v>796</v>
      </c>
      <c r="GU217" t="s">
        <v>796</v>
      </c>
      <c r="GV217" t="s">
        <v>796</v>
      </c>
      <c r="GW217" t="s">
        <v>796</v>
      </c>
      <c r="GX217" t="s">
        <v>796</v>
      </c>
      <c r="GY217" t="s">
        <v>796</v>
      </c>
      <c r="GZ217" t="s">
        <v>796</v>
      </c>
      <c r="HA217" t="s">
        <v>796</v>
      </c>
      <c r="HB217" t="s">
        <v>796</v>
      </c>
      <c r="HC217" t="s">
        <v>796</v>
      </c>
      <c r="HD217" t="s">
        <v>796</v>
      </c>
      <c r="HE217" t="s">
        <v>796</v>
      </c>
      <c r="HF217" t="s">
        <v>796</v>
      </c>
      <c r="HG217" t="s">
        <v>796</v>
      </c>
      <c r="HH217" t="s">
        <v>796</v>
      </c>
      <c r="HI217" t="s">
        <v>796</v>
      </c>
      <c r="HJ217" t="s">
        <v>796</v>
      </c>
      <c r="HK217" t="s">
        <v>796</v>
      </c>
      <c r="HL217" t="s">
        <v>796</v>
      </c>
      <c r="HM217" t="s">
        <v>796</v>
      </c>
      <c r="HN217" t="s">
        <v>796</v>
      </c>
      <c r="HO217" t="s">
        <v>796</v>
      </c>
      <c r="HP217" t="s">
        <v>796</v>
      </c>
      <c r="HQ217" t="s">
        <v>796</v>
      </c>
      <c r="HR217" t="s">
        <v>796</v>
      </c>
      <c r="HS217" t="s">
        <v>796</v>
      </c>
      <c r="HT217" t="s">
        <v>796</v>
      </c>
      <c r="HU217" t="s">
        <v>796</v>
      </c>
      <c r="HV217" t="s">
        <v>796</v>
      </c>
      <c r="HW217" t="s">
        <v>796</v>
      </c>
      <c r="HX217" t="s">
        <v>796</v>
      </c>
      <c r="HY217" t="s">
        <v>796</v>
      </c>
      <c r="HZ217" t="s">
        <v>796</v>
      </c>
      <c r="IA217" t="s">
        <v>796</v>
      </c>
      <c r="IB217" t="s">
        <v>796</v>
      </c>
      <c r="IC217" t="s">
        <v>796</v>
      </c>
      <c r="ID217" t="s">
        <v>796</v>
      </c>
      <c r="IE217" t="s">
        <v>796</v>
      </c>
      <c r="IF217" t="s">
        <v>796</v>
      </c>
      <c r="IG217" t="s">
        <v>796</v>
      </c>
      <c r="IH217" t="s">
        <v>796</v>
      </c>
      <c r="II217" t="s">
        <v>796</v>
      </c>
      <c r="IJ217" t="s">
        <v>796</v>
      </c>
      <c r="IK217" t="s">
        <v>796</v>
      </c>
      <c r="IL217" t="s">
        <v>796</v>
      </c>
      <c r="IM217" t="s">
        <v>796</v>
      </c>
      <c r="IN217" t="s">
        <v>796</v>
      </c>
      <c r="IO217" t="s">
        <v>796</v>
      </c>
      <c r="IP217" t="s">
        <v>796</v>
      </c>
      <c r="IQ217" t="s">
        <v>796</v>
      </c>
      <c r="IR217" t="s">
        <v>796</v>
      </c>
      <c r="IS217" t="s">
        <v>796</v>
      </c>
      <c r="IT217" t="s">
        <v>796</v>
      </c>
      <c r="IU217" t="s">
        <v>796</v>
      </c>
      <c r="IV217" t="s">
        <v>796</v>
      </c>
      <c r="IW217" t="s">
        <v>796</v>
      </c>
      <c r="IX217" t="s">
        <v>796</v>
      </c>
      <c r="IY217" t="s">
        <v>796</v>
      </c>
      <c r="IZ217" t="s">
        <v>796</v>
      </c>
      <c r="JA217" t="s">
        <v>796</v>
      </c>
      <c r="JB217" t="s">
        <v>796</v>
      </c>
      <c r="JC217" t="s">
        <v>796</v>
      </c>
      <c r="JD217" t="s">
        <v>796</v>
      </c>
      <c r="JE217" t="s">
        <v>796</v>
      </c>
      <c r="JF217" t="s">
        <v>796</v>
      </c>
      <c r="JG217" t="s">
        <v>796</v>
      </c>
      <c r="JH217" t="s">
        <v>796</v>
      </c>
      <c r="JI217" t="s">
        <v>796</v>
      </c>
      <c r="JJ217" t="s">
        <v>796</v>
      </c>
      <c r="JK217" t="s">
        <v>796</v>
      </c>
      <c r="JL217" t="s">
        <v>796</v>
      </c>
      <c r="JM217" t="s">
        <v>796</v>
      </c>
      <c r="JN217" t="s">
        <v>796</v>
      </c>
      <c r="JO217" t="s">
        <v>796</v>
      </c>
      <c r="JP217" t="s">
        <v>796</v>
      </c>
      <c r="JQ217" t="s">
        <v>796</v>
      </c>
      <c r="JR217" t="s">
        <v>796</v>
      </c>
      <c r="JS217" t="s">
        <v>796</v>
      </c>
      <c r="JT217" t="s">
        <v>796</v>
      </c>
      <c r="JU217" t="s">
        <v>796</v>
      </c>
      <c r="JV217" t="s">
        <v>796</v>
      </c>
      <c r="JW217" t="s">
        <v>796</v>
      </c>
      <c r="JX217" t="s">
        <v>796</v>
      </c>
      <c r="JY217" t="s">
        <v>796</v>
      </c>
      <c r="JZ217" t="s">
        <v>796</v>
      </c>
      <c r="KA217" t="s">
        <v>796</v>
      </c>
      <c r="KB217" t="s">
        <v>796</v>
      </c>
      <c r="KC217" t="s">
        <v>796</v>
      </c>
      <c r="KD217" t="s">
        <v>796</v>
      </c>
      <c r="KE217" t="s">
        <v>796</v>
      </c>
      <c r="KF217" t="s">
        <v>796</v>
      </c>
    </row>
    <row r="218" spans="1:292" x14ac:dyDescent="0.2">
      <c r="A218" t="s">
        <v>293</v>
      </c>
      <c r="B218" t="s">
        <v>214</v>
      </c>
      <c r="C218" t="s">
        <v>4</v>
      </c>
      <c r="D218" t="s">
        <v>19</v>
      </c>
      <c r="E218" s="30">
        <v>54</v>
      </c>
      <c r="F218" t="s">
        <v>20</v>
      </c>
      <c r="G218" t="s">
        <v>10</v>
      </c>
      <c r="H218" t="s">
        <v>56</v>
      </c>
      <c r="I218" t="s">
        <v>215</v>
      </c>
      <c r="J218" t="s">
        <v>4</v>
      </c>
      <c r="K218" t="s">
        <v>4</v>
      </c>
      <c r="L218" t="s">
        <v>4</v>
      </c>
      <c r="M218" t="s">
        <v>4</v>
      </c>
      <c r="N218" t="s">
        <v>4</v>
      </c>
      <c r="O218" t="s">
        <v>5</v>
      </c>
      <c r="P218" t="s">
        <v>4</v>
      </c>
      <c r="Q218" t="s">
        <v>4</v>
      </c>
      <c r="R218" t="s">
        <v>4</v>
      </c>
      <c r="S218" t="s">
        <v>4</v>
      </c>
      <c r="T218" t="s">
        <v>3</v>
      </c>
      <c r="U218" t="s">
        <v>4</v>
      </c>
      <c r="V218" t="s">
        <v>5</v>
      </c>
      <c r="W218" t="s">
        <v>17</v>
      </c>
      <c r="X218" t="s">
        <v>2</v>
      </c>
      <c r="Y218" t="s">
        <v>5</v>
      </c>
      <c r="Z218" t="s">
        <v>18</v>
      </c>
      <c r="AA218" t="s">
        <v>4</v>
      </c>
      <c r="AB218" t="s">
        <v>4</v>
      </c>
      <c r="AC218" t="s">
        <v>4</v>
      </c>
      <c r="AD218" t="s">
        <v>4</v>
      </c>
      <c r="AE218" t="s">
        <v>4</v>
      </c>
      <c r="AF218" t="s">
        <v>4</v>
      </c>
      <c r="AG218" t="s">
        <v>4</v>
      </c>
      <c r="AH218" t="s">
        <v>4</v>
      </c>
      <c r="AI218" t="s">
        <v>4</v>
      </c>
      <c r="AJ218" t="s">
        <v>4</v>
      </c>
      <c r="AK218" t="s">
        <v>4</v>
      </c>
      <c r="AL218" t="s">
        <v>4</v>
      </c>
      <c r="AM218" t="s">
        <v>4</v>
      </c>
      <c r="AN218" t="s">
        <v>4</v>
      </c>
      <c r="AO218" t="s">
        <v>4</v>
      </c>
      <c r="AP218" t="s">
        <v>5</v>
      </c>
      <c r="AQ218" t="s">
        <v>4</v>
      </c>
      <c r="AR218" t="s">
        <v>4</v>
      </c>
      <c r="AS218" t="s">
        <v>2</v>
      </c>
      <c r="AT218" t="s">
        <v>2</v>
      </c>
      <c r="AU218" t="s">
        <v>2</v>
      </c>
      <c r="AV218" t="s">
        <v>2</v>
      </c>
      <c r="AW218" t="s">
        <v>2</v>
      </c>
      <c r="AX218" t="s">
        <v>2</v>
      </c>
      <c r="AY218" t="s">
        <v>2</v>
      </c>
      <c r="AZ218" t="s">
        <v>2</v>
      </c>
      <c r="BA218" t="s">
        <v>2</v>
      </c>
      <c r="BB218" t="s">
        <v>2</v>
      </c>
      <c r="BC218" t="s">
        <v>2</v>
      </c>
      <c r="BD218" t="s">
        <v>2</v>
      </c>
      <c r="BE218" t="s">
        <v>2</v>
      </c>
      <c r="BF218" t="s">
        <v>2</v>
      </c>
      <c r="BG218" t="s">
        <v>2</v>
      </c>
      <c r="BH218" t="s">
        <v>2</v>
      </c>
      <c r="BI218" t="s">
        <v>2</v>
      </c>
      <c r="BJ218" t="s">
        <v>2</v>
      </c>
      <c r="BK218" t="s">
        <v>2</v>
      </c>
      <c r="BL218" t="s">
        <v>2</v>
      </c>
      <c r="BM218" t="s">
        <v>2</v>
      </c>
      <c r="BN218" t="s">
        <v>2</v>
      </c>
      <c r="BO218" t="s">
        <v>2</v>
      </c>
      <c r="BP218" t="s">
        <v>2</v>
      </c>
      <c r="BQ218" t="s">
        <v>2</v>
      </c>
      <c r="BR218" t="s">
        <v>2</v>
      </c>
      <c r="BS218" t="s">
        <v>2</v>
      </c>
      <c r="BT218" t="s">
        <v>2</v>
      </c>
      <c r="BU218" t="s">
        <v>2</v>
      </c>
      <c r="BV218" t="s">
        <v>2</v>
      </c>
      <c r="BW218" t="s">
        <v>2</v>
      </c>
      <c r="BX218" t="s">
        <v>2</v>
      </c>
      <c r="BY218" t="s">
        <v>2</v>
      </c>
      <c r="BZ218" t="s">
        <v>2</v>
      </c>
      <c r="CA218" t="s">
        <v>2</v>
      </c>
      <c r="CB218" t="s">
        <v>2</v>
      </c>
      <c r="CC218" t="s">
        <v>2</v>
      </c>
      <c r="CD218" t="s">
        <v>2</v>
      </c>
      <c r="CE218" t="s">
        <v>2</v>
      </c>
      <c r="CF218" t="s">
        <v>2</v>
      </c>
      <c r="CG218" t="s">
        <v>2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214</v>
      </c>
      <c r="CV218" t="s">
        <v>4</v>
      </c>
      <c r="CW218" s="30">
        <v>55</v>
      </c>
      <c r="CX218" t="s">
        <v>20</v>
      </c>
      <c r="CY218" t="s">
        <v>4</v>
      </c>
      <c r="CZ218" t="s">
        <v>4</v>
      </c>
      <c r="DA218" t="s">
        <v>4</v>
      </c>
      <c r="DB218" t="s">
        <v>4</v>
      </c>
      <c r="DC218" t="s">
        <v>4</v>
      </c>
      <c r="DD218" t="s">
        <v>5</v>
      </c>
      <c r="DE218" t="s">
        <v>4</v>
      </c>
      <c r="DF218" t="s">
        <v>4</v>
      </c>
      <c r="DG218" t="s">
        <v>4</v>
      </c>
      <c r="DH218" t="s">
        <v>4</v>
      </c>
      <c r="DI218" t="s">
        <v>3</v>
      </c>
      <c r="DJ218" t="s">
        <v>4</v>
      </c>
      <c r="DK218" t="s">
        <v>4</v>
      </c>
      <c r="DL218" t="s">
        <v>17</v>
      </c>
      <c r="DM218" t="s">
        <v>2</v>
      </c>
      <c r="DN218" t="s">
        <v>5</v>
      </c>
      <c r="DO218" t="s">
        <v>18</v>
      </c>
      <c r="DP218" t="s">
        <v>4</v>
      </c>
      <c r="DQ218" t="s">
        <v>4</v>
      </c>
      <c r="DR218" t="s">
        <v>4</v>
      </c>
      <c r="DS218" t="s">
        <v>4</v>
      </c>
      <c r="DT218" t="s">
        <v>4</v>
      </c>
      <c r="DU218" t="s">
        <v>4</v>
      </c>
      <c r="DV218" t="s">
        <v>4</v>
      </c>
      <c r="DW218" t="s">
        <v>4</v>
      </c>
      <c r="DX218" t="s">
        <v>4</v>
      </c>
      <c r="DY218" t="s">
        <v>4</v>
      </c>
      <c r="DZ218" t="s">
        <v>4</v>
      </c>
      <c r="EA218" t="s">
        <v>4</v>
      </c>
      <c r="EB218" t="s">
        <v>4</v>
      </c>
      <c r="EC218" t="s">
        <v>4</v>
      </c>
      <c r="ED218" t="s">
        <v>4</v>
      </c>
      <c r="EE218" t="s">
        <v>5</v>
      </c>
      <c r="EF218" t="s">
        <v>4</v>
      </c>
      <c r="EG218" t="s">
        <v>4</v>
      </c>
      <c r="EH218" t="s">
        <v>2</v>
      </c>
      <c r="EI218" t="s">
        <v>2</v>
      </c>
      <c r="EJ218" t="s">
        <v>2</v>
      </c>
      <c r="EK218" t="s">
        <v>2</v>
      </c>
      <c r="EL218" t="s">
        <v>2</v>
      </c>
      <c r="EM218" t="s">
        <v>2</v>
      </c>
      <c r="EN218" t="s">
        <v>2</v>
      </c>
      <c r="EO218" t="s">
        <v>2</v>
      </c>
      <c r="EP218" t="s">
        <v>2</v>
      </c>
      <c r="EQ218" t="s">
        <v>2</v>
      </c>
      <c r="ER218" t="s">
        <v>2</v>
      </c>
      <c r="ES218" t="s">
        <v>2</v>
      </c>
      <c r="ET218" t="s">
        <v>2</v>
      </c>
      <c r="EU218" t="s">
        <v>2</v>
      </c>
      <c r="EV218" t="s">
        <v>2</v>
      </c>
      <c r="EW218" t="s">
        <v>2</v>
      </c>
      <c r="EX218" t="s">
        <v>2</v>
      </c>
      <c r="EY218" t="s">
        <v>2</v>
      </c>
      <c r="EZ218" t="s">
        <v>2</v>
      </c>
      <c r="FA218" t="s">
        <v>2</v>
      </c>
      <c r="FB218" t="s">
        <v>2</v>
      </c>
      <c r="FC218" t="s">
        <v>2</v>
      </c>
      <c r="FD218" t="s">
        <v>2</v>
      </c>
      <c r="FE218" t="s">
        <v>2</v>
      </c>
      <c r="FF218" t="s">
        <v>2</v>
      </c>
      <c r="FG218" t="s">
        <v>2</v>
      </c>
      <c r="FH218" t="s">
        <v>2</v>
      </c>
      <c r="FI218" t="s">
        <v>2</v>
      </c>
      <c r="FJ218" t="s">
        <v>2</v>
      </c>
      <c r="FK218" t="s">
        <v>2</v>
      </c>
      <c r="FL218" t="s">
        <v>2</v>
      </c>
      <c r="FM218" t="s">
        <v>2</v>
      </c>
      <c r="FN218" t="s">
        <v>2</v>
      </c>
      <c r="FO218" t="s">
        <v>2</v>
      </c>
      <c r="FP218" t="s">
        <v>2</v>
      </c>
      <c r="FQ218" t="s">
        <v>2</v>
      </c>
      <c r="FR218" t="s">
        <v>2</v>
      </c>
      <c r="FS218" t="s">
        <v>2</v>
      </c>
      <c r="FT218" t="s">
        <v>2</v>
      </c>
      <c r="FU218" t="s">
        <v>2</v>
      </c>
      <c r="FV218" t="s">
        <v>2</v>
      </c>
      <c r="FW218" t="s">
        <v>2</v>
      </c>
      <c r="FX218" t="s">
        <v>2</v>
      </c>
      <c r="FY218" t="s">
        <v>2</v>
      </c>
      <c r="FZ218" t="s">
        <v>2</v>
      </c>
      <c r="GA218" t="s">
        <v>2</v>
      </c>
      <c r="GB218" t="s">
        <v>2</v>
      </c>
      <c r="GC218" t="s">
        <v>2</v>
      </c>
      <c r="GD218" t="s">
        <v>2</v>
      </c>
      <c r="GE218" t="s">
        <v>2</v>
      </c>
      <c r="GF218" t="s">
        <v>2</v>
      </c>
      <c r="GG218" t="s">
        <v>2</v>
      </c>
      <c r="GH218" t="s">
        <v>2</v>
      </c>
      <c r="GI218" t="s">
        <v>2</v>
      </c>
      <c r="GJ218" t="s">
        <v>2</v>
      </c>
      <c r="GK218" t="s">
        <v>2</v>
      </c>
      <c r="GL218" t="s">
        <v>2</v>
      </c>
      <c r="GM218" t="s">
        <v>2</v>
      </c>
      <c r="GN218" t="s">
        <v>796</v>
      </c>
      <c r="GO218" t="s">
        <v>796</v>
      </c>
      <c r="GP218" t="s">
        <v>796</v>
      </c>
      <c r="GQ218" t="s">
        <v>796</v>
      </c>
      <c r="GR218" t="s">
        <v>796</v>
      </c>
      <c r="GS218" t="s">
        <v>796</v>
      </c>
      <c r="GT218" t="s">
        <v>796</v>
      </c>
      <c r="GU218" t="s">
        <v>796</v>
      </c>
      <c r="GV218" t="s">
        <v>796</v>
      </c>
      <c r="GW218" t="s">
        <v>796</v>
      </c>
      <c r="GX218" t="s">
        <v>796</v>
      </c>
      <c r="GY218" t="s">
        <v>796</v>
      </c>
      <c r="GZ218" t="s">
        <v>796</v>
      </c>
      <c r="HA218" t="s">
        <v>796</v>
      </c>
      <c r="HB218" t="s">
        <v>796</v>
      </c>
      <c r="HC218" t="s">
        <v>796</v>
      </c>
      <c r="HD218" t="s">
        <v>796</v>
      </c>
      <c r="HE218" t="s">
        <v>796</v>
      </c>
      <c r="HF218" t="s">
        <v>796</v>
      </c>
      <c r="HG218" t="s">
        <v>796</v>
      </c>
      <c r="HH218" t="s">
        <v>796</v>
      </c>
      <c r="HI218" t="s">
        <v>796</v>
      </c>
      <c r="HJ218" t="s">
        <v>796</v>
      </c>
      <c r="HK218" t="s">
        <v>796</v>
      </c>
      <c r="HL218" t="s">
        <v>796</v>
      </c>
      <c r="HM218" t="s">
        <v>796</v>
      </c>
      <c r="HN218" t="s">
        <v>796</v>
      </c>
      <c r="HO218" t="s">
        <v>796</v>
      </c>
      <c r="HP218" t="s">
        <v>796</v>
      </c>
      <c r="HQ218" t="s">
        <v>796</v>
      </c>
      <c r="HR218" t="s">
        <v>796</v>
      </c>
      <c r="HS218" t="s">
        <v>796</v>
      </c>
      <c r="HT218" t="s">
        <v>796</v>
      </c>
      <c r="HU218" t="s">
        <v>796</v>
      </c>
      <c r="HV218" t="s">
        <v>796</v>
      </c>
      <c r="HW218" t="s">
        <v>796</v>
      </c>
      <c r="HX218" t="s">
        <v>796</v>
      </c>
      <c r="HY218" t="s">
        <v>796</v>
      </c>
      <c r="HZ218" t="s">
        <v>796</v>
      </c>
      <c r="IA218" t="s">
        <v>796</v>
      </c>
      <c r="IB218" t="s">
        <v>796</v>
      </c>
      <c r="IC218" t="s">
        <v>796</v>
      </c>
      <c r="ID218" t="s">
        <v>796</v>
      </c>
      <c r="IE218" t="s">
        <v>796</v>
      </c>
      <c r="IF218" t="s">
        <v>796</v>
      </c>
      <c r="IG218" t="s">
        <v>796</v>
      </c>
      <c r="IH218" t="s">
        <v>796</v>
      </c>
      <c r="II218" t="s">
        <v>796</v>
      </c>
      <c r="IJ218" t="s">
        <v>796</v>
      </c>
      <c r="IK218" t="s">
        <v>796</v>
      </c>
      <c r="IL218" t="s">
        <v>796</v>
      </c>
      <c r="IM218" t="s">
        <v>796</v>
      </c>
      <c r="IN218" t="s">
        <v>796</v>
      </c>
      <c r="IO218" t="s">
        <v>796</v>
      </c>
      <c r="IP218" t="s">
        <v>796</v>
      </c>
      <c r="IQ218" t="s">
        <v>796</v>
      </c>
      <c r="IR218" t="s">
        <v>796</v>
      </c>
      <c r="IS218" t="s">
        <v>796</v>
      </c>
      <c r="IT218" t="s">
        <v>796</v>
      </c>
      <c r="IU218" t="s">
        <v>796</v>
      </c>
      <c r="IV218" t="s">
        <v>796</v>
      </c>
      <c r="IW218" t="s">
        <v>796</v>
      </c>
      <c r="IX218" t="s">
        <v>796</v>
      </c>
      <c r="IY218" t="s">
        <v>796</v>
      </c>
      <c r="IZ218" t="s">
        <v>796</v>
      </c>
      <c r="JA218" t="s">
        <v>796</v>
      </c>
      <c r="JB218" t="s">
        <v>796</v>
      </c>
      <c r="JC218" t="s">
        <v>796</v>
      </c>
      <c r="JD218" t="s">
        <v>796</v>
      </c>
      <c r="JE218" t="s">
        <v>796</v>
      </c>
      <c r="JF218" t="s">
        <v>796</v>
      </c>
      <c r="JG218" t="s">
        <v>796</v>
      </c>
      <c r="JH218" t="s">
        <v>796</v>
      </c>
      <c r="JI218" t="s">
        <v>796</v>
      </c>
      <c r="JJ218" t="s">
        <v>796</v>
      </c>
      <c r="JK218" t="s">
        <v>796</v>
      </c>
      <c r="JL218" t="s">
        <v>796</v>
      </c>
      <c r="JM218" t="s">
        <v>796</v>
      </c>
      <c r="JN218" t="s">
        <v>796</v>
      </c>
      <c r="JO218" t="s">
        <v>796</v>
      </c>
      <c r="JP218" t="s">
        <v>796</v>
      </c>
      <c r="JQ218" t="s">
        <v>796</v>
      </c>
      <c r="JR218" t="s">
        <v>796</v>
      </c>
      <c r="JS218" t="s">
        <v>796</v>
      </c>
      <c r="JT218" t="s">
        <v>796</v>
      </c>
      <c r="JU218" t="s">
        <v>796</v>
      </c>
      <c r="JV218" t="s">
        <v>796</v>
      </c>
      <c r="JW218" t="s">
        <v>796</v>
      </c>
      <c r="JX218" t="s">
        <v>796</v>
      </c>
      <c r="JY218" t="s">
        <v>796</v>
      </c>
      <c r="JZ218" t="s">
        <v>796</v>
      </c>
      <c r="KA218" t="s">
        <v>796</v>
      </c>
      <c r="KB218" t="s">
        <v>796</v>
      </c>
      <c r="KC218" t="s">
        <v>796</v>
      </c>
      <c r="KD218" t="s">
        <v>796</v>
      </c>
      <c r="KE218" t="s">
        <v>796</v>
      </c>
      <c r="KF218" t="s">
        <v>796</v>
      </c>
    </row>
    <row r="219" spans="1:292" x14ac:dyDescent="0.2">
      <c r="A219" t="s">
        <v>286</v>
      </c>
      <c r="B219" t="s">
        <v>214</v>
      </c>
      <c r="C219" t="s">
        <v>5</v>
      </c>
      <c r="D219" t="s">
        <v>19</v>
      </c>
      <c r="E219" s="30">
        <v>46</v>
      </c>
      <c r="F219" t="s">
        <v>20</v>
      </c>
      <c r="G219" t="s">
        <v>10</v>
      </c>
      <c r="H219" t="s">
        <v>56</v>
      </c>
      <c r="I219" t="s">
        <v>215</v>
      </c>
      <c r="J219" t="s">
        <v>4</v>
      </c>
      <c r="K219" t="s">
        <v>4</v>
      </c>
      <c r="L219" t="s">
        <v>4</v>
      </c>
      <c r="M219" t="s">
        <v>4</v>
      </c>
      <c r="N219" t="s">
        <v>4</v>
      </c>
      <c r="O219" t="s">
        <v>5</v>
      </c>
      <c r="P219" t="s">
        <v>5</v>
      </c>
      <c r="Q219" t="s">
        <v>4</v>
      </c>
      <c r="R219" t="s">
        <v>4</v>
      </c>
      <c r="S219" t="s">
        <v>4</v>
      </c>
      <c r="T219" t="s">
        <v>194</v>
      </c>
      <c r="U219" t="s">
        <v>4</v>
      </c>
      <c r="V219" t="s">
        <v>4</v>
      </c>
      <c r="W219" t="s">
        <v>17</v>
      </c>
      <c r="X219" t="s">
        <v>2</v>
      </c>
      <c r="Y219" t="s">
        <v>5</v>
      </c>
      <c r="Z219" t="s">
        <v>6</v>
      </c>
      <c r="AA219" t="s">
        <v>4</v>
      </c>
      <c r="AB219" t="s">
        <v>4</v>
      </c>
      <c r="AC219" t="s">
        <v>4</v>
      </c>
      <c r="AD219" t="s">
        <v>4</v>
      </c>
      <c r="AE219" t="s">
        <v>4</v>
      </c>
      <c r="AF219" t="s">
        <v>4</v>
      </c>
      <c r="AG219" t="s">
        <v>4</v>
      </c>
      <c r="AH219" t="s">
        <v>4</v>
      </c>
      <c r="AI219" t="s">
        <v>4</v>
      </c>
      <c r="AJ219" t="s">
        <v>4</v>
      </c>
      <c r="AK219" t="s">
        <v>4</v>
      </c>
      <c r="AL219" t="s">
        <v>4</v>
      </c>
      <c r="AM219" t="s">
        <v>4</v>
      </c>
      <c r="AN219" t="s">
        <v>4</v>
      </c>
      <c r="AO219" t="s">
        <v>4</v>
      </c>
      <c r="AP219" t="s">
        <v>5</v>
      </c>
      <c r="AQ219" t="s">
        <v>4</v>
      </c>
      <c r="AR219" t="s">
        <v>4</v>
      </c>
      <c r="AS219" t="s">
        <v>2</v>
      </c>
      <c r="AT219" t="s">
        <v>2</v>
      </c>
      <c r="AU219" t="s">
        <v>2</v>
      </c>
      <c r="AV219" t="s">
        <v>2</v>
      </c>
      <c r="AW219" t="s">
        <v>2</v>
      </c>
      <c r="AX219" t="s">
        <v>2</v>
      </c>
      <c r="AY219" t="s">
        <v>2</v>
      </c>
      <c r="AZ219" t="s">
        <v>2</v>
      </c>
      <c r="BA219" t="s">
        <v>2</v>
      </c>
      <c r="BB219" t="s">
        <v>2</v>
      </c>
      <c r="BC219" t="s">
        <v>2</v>
      </c>
      <c r="BD219" t="s">
        <v>2</v>
      </c>
      <c r="BE219" t="s">
        <v>2</v>
      </c>
      <c r="BF219" t="s">
        <v>2</v>
      </c>
      <c r="BG219" t="s">
        <v>2</v>
      </c>
      <c r="BH219" t="s">
        <v>2</v>
      </c>
      <c r="BI219" t="s">
        <v>2</v>
      </c>
      <c r="BJ219" t="s">
        <v>2</v>
      </c>
      <c r="BK219" t="s">
        <v>4</v>
      </c>
      <c r="BL219" t="s">
        <v>5</v>
      </c>
      <c r="BM219" t="s">
        <v>4</v>
      </c>
      <c r="BN219" t="s">
        <v>4</v>
      </c>
      <c r="BO219" t="s">
        <v>4</v>
      </c>
      <c r="BP219" t="s">
        <v>2</v>
      </c>
      <c r="BQ219" t="s">
        <v>2</v>
      </c>
      <c r="BR219" t="s">
        <v>2</v>
      </c>
      <c r="BS219" t="s">
        <v>2</v>
      </c>
      <c r="BT219" t="s">
        <v>2</v>
      </c>
      <c r="BU219" t="s">
        <v>2</v>
      </c>
      <c r="BV219" t="s">
        <v>2</v>
      </c>
      <c r="BW219" t="s">
        <v>2</v>
      </c>
      <c r="BX219" t="s">
        <v>2</v>
      </c>
      <c r="BY219" t="s">
        <v>2</v>
      </c>
      <c r="BZ219" t="s">
        <v>2</v>
      </c>
      <c r="CA219" t="s">
        <v>2</v>
      </c>
      <c r="CB219" t="s">
        <v>2</v>
      </c>
      <c r="CC219" t="s">
        <v>2</v>
      </c>
      <c r="CD219" t="s">
        <v>2</v>
      </c>
      <c r="CE219" t="s">
        <v>2</v>
      </c>
      <c r="CF219" t="s">
        <v>2</v>
      </c>
      <c r="CG219" t="s">
        <v>2</v>
      </c>
      <c r="CH219" t="s">
        <v>2</v>
      </c>
      <c r="CI219" t="s">
        <v>2</v>
      </c>
      <c r="CJ219" t="s">
        <v>2</v>
      </c>
      <c r="CK219" t="s">
        <v>2</v>
      </c>
      <c r="CL219" t="s">
        <v>2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214</v>
      </c>
      <c r="CV219" t="s">
        <v>4</v>
      </c>
      <c r="CW219" s="30">
        <v>47</v>
      </c>
      <c r="CX219" t="s">
        <v>20</v>
      </c>
      <c r="CY219" t="s">
        <v>4</v>
      </c>
      <c r="CZ219" t="s">
        <v>4</v>
      </c>
      <c r="DA219" t="s">
        <v>4</v>
      </c>
      <c r="DB219" t="s">
        <v>4</v>
      </c>
      <c r="DC219" t="s">
        <v>4</v>
      </c>
      <c r="DD219" t="s">
        <v>5</v>
      </c>
      <c r="DE219" t="s">
        <v>4</v>
      </c>
      <c r="DF219" t="s">
        <v>4</v>
      </c>
      <c r="DG219" t="s">
        <v>4</v>
      </c>
      <c r="DH219" t="s">
        <v>4</v>
      </c>
      <c r="DI219" t="s">
        <v>3</v>
      </c>
      <c r="DJ219" t="s">
        <v>4</v>
      </c>
      <c r="DK219" t="s">
        <v>5</v>
      </c>
      <c r="DL219" t="s">
        <v>26</v>
      </c>
      <c r="DM219" t="s">
        <v>54</v>
      </c>
      <c r="DN219" t="s">
        <v>5</v>
      </c>
      <c r="DO219" t="s">
        <v>523</v>
      </c>
      <c r="DP219" t="s">
        <v>4</v>
      </c>
      <c r="DQ219" t="s">
        <v>4</v>
      </c>
      <c r="DR219" t="s">
        <v>4</v>
      </c>
      <c r="DS219" t="s">
        <v>4</v>
      </c>
      <c r="DT219" t="s">
        <v>4</v>
      </c>
      <c r="DU219" t="s">
        <v>4</v>
      </c>
      <c r="DV219" t="s">
        <v>4</v>
      </c>
      <c r="DW219" t="s">
        <v>4</v>
      </c>
      <c r="DX219" t="s">
        <v>4</v>
      </c>
      <c r="DY219" t="s">
        <v>4</v>
      </c>
      <c r="DZ219" t="s">
        <v>4</v>
      </c>
      <c r="EA219" t="s">
        <v>4</v>
      </c>
      <c r="EB219" t="s">
        <v>4</v>
      </c>
      <c r="EC219" t="s">
        <v>4</v>
      </c>
      <c r="ED219" t="s">
        <v>4</v>
      </c>
      <c r="EE219" t="s">
        <v>5</v>
      </c>
      <c r="EF219" t="s">
        <v>4</v>
      </c>
      <c r="EG219" t="s">
        <v>4</v>
      </c>
      <c r="EH219" t="s">
        <v>2</v>
      </c>
      <c r="EI219" t="s">
        <v>2</v>
      </c>
      <c r="EJ219" t="s">
        <v>2</v>
      </c>
      <c r="EK219" t="s">
        <v>2</v>
      </c>
      <c r="EL219" t="s">
        <v>2</v>
      </c>
      <c r="EM219" t="s">
        <v>2</v>
      </c>
      <c r="EN219" t="s">
        <v>2</v>
      </c>
      <c r="EO219" t="s">
        <v>2</v>
      </c>
      <c r="EP219" t="s">
        <v>2</v>
      </c>
      <c r="EQ219" t="s">
        <v>2</v>
      </c>
      <c r="ER219" t="s">
        <v>2</v>
      </c>
      <c r="ES219" t="s">
        <v>2</v>
      </c>
      <c r="ET219" t="s">
        <v>2</v>
      </c>
      <c r="EU219" t="s">
        <v>2</v>
      </c>
      <c r="EV219" t="s">
        <v>2</v>
      </c>
      <c r="EW219" t="s">
        <v>2</v>
      </c>
      <c r="EX219" t="s">
        <v>2</v>
      </c>
      <c r="EY219" t="s">
        <v>2</v>
      </c>
      <c r="EZ219" t="s">
        <v>2</v>
      </c>
      <c r="FA219" t="s">
        <v>2</v>
      </c>
      <c r="FB219" t="s">
        <v>2</v>
      </c>
      <c r="FC219" t="s">
        <v>2</v>
      </c>
      <c r="FD219" t="s">
        <v>2</v>
      </c>
      <c r="FE219" t="s">
        <v>2</v>
      </c>
      <c r="FF219" t="s">
        <v>2</v>
      </c>
      <c r="FG219" t="s">
        <v>2</v>
      </c>
      <c r="FH219" t="s">
        <v>2</v>
      </c>
      <c r="FI219" t="s">
        <v>2</v>
      </c>
      <c r="FJ219" t="s">
        <v>2</v>
      </c>
      <c r="FK219" t="s">
        <v>2</v>
      </c>
      <c r="FL219" t="s">
        <v>2</v>
      </c>
      <c r="FM219" t="s">
        <v>2</v>
      </c>
      <c r="FN219" t="s">
        <v>2</v>
      </c>
      <c r="FO219" t="s">
        <v>2</v>
      </c>
      <c r="FP219" t="s">
        <v>2</v>
      </c>
      <c r="FQ219" t="s">
        <v>2</v>
      </c>
      <c r="FR219" t="s">
        <v>2</v>
      </c>
      <c r="FS219" t="s">
        <v>2</v>
      </c>
      <c r="FT219" t="s">
        <v>2</v>
      </c>
      <c r="FU219" t="s">
        <v>2</v>
      </c>
      <c r="FV219" t="s">
        <v>2</v>
      </c>
      <c r="FW219" t="s">
        <v>2</v>
      </c>
      <c r="FX219" t="s">
        <v>2</v>
      </c>
      <c r="FY219" t="s">
        <v>2</v>
      </c>
      <c r="FZ219" t="s">
        <v>2</v>
      </c>
      <c r="GA219" t="s">
        <v>2</v>
      </c>
      <c r="GB219" t="s">
        <v>2</v>
      </c>
      <c r="GC219" t="s">
        <v>2</v>
      </c>
      <c r="GD219" t="s">
        <v>2</v>
      </c>
      <c r="GE219" t="s">
        <v>2</v>
      </c>
      <c r="GF219" t="s">
        <v>2</v>
      </c>
      <c r="GG219" t="s">
        <v>2</v>
      </c>
      <c r="GH219" t="s">
        <v>2</v>
      </c>
      <c r="GI219" t="s">
        <v>2</v>
      </c>
      <c r="GJ219" t="s">
        <v>2</v>
      </c>
      <c r="GK219" t="s">
        <v>2</v>
      </c>
      <c r="GL219" t="s">
        <v>2</v>
      </c>
      <c r="GM219" t="s">
        <v>2</v>
      </c>
      <c r="GN219" t="s">
        <v>796</v>
      </c>
      <c r="GO219" t="s">
        <v>796</v>
      </c>
      <c r="GP219" t="s">
        <v>796</v>
      </c>
      <c r="GQ219" t="s">
        <v>796</v>
      </c>
      <c r="GR219" t="s">
        <v>796</v>
      </c>
      <c r="GS219" t="s">
        <v>796</v>
      </c>
      <c r="GT219" t="s">
        <v>796</v>
      </c>
      <c r="GU219" t="s">
        <v>796</v>
      </c>
      <c r="GV219" t="s">
        <v>796</v>
      </c>
      <c r="GW219" t="s">
        <v>796</v>
      </c>
      <c r="GX219" t="s">
        <v>796</v>
      </c>
      <c r="GY219" t="s">
        <v>796</v>
      </c>
      <c r="GZ219" t="s">
        <v>796</v>
      </c>
      <c r="HA219" t="s">
        <v>796</v>
      </c>
      <c r="HB219" t="s">
        <v>796</v>
      </c>
      <c r="HC219" t="s">
        <v>796</v>
      </c>
      <c r="HD219" t="s">
        <v>796</v>
      </c>
      <c r="HE219" t="s">
        <v>796</v>
      </c>
      <c r="HF219" t="s">
        <v>796</v>
      </c>
      <c r="HG219" t="s">
        <v>796</v>
      </c>
      <c r="HH219" t="s">
        <v>796</v>
      </c>
      <c r="HI219" t="s">
        <v>796</v>
      </c>
      <c r="HJ219" t="s">
        <v>796</v>
      </c>
      <c r="HK219" t="s">
        <v>796</v>
      </c>
      <c r="HL219" t="s">
        <v>796</v>
      </c>
      <c r="HM219" t="s">
        <v>796</v>
      </c>
      <c r="HN219" t="s">
        <v>796</v>
      </c>
      <c r="HO219" t="s">
        <v>796</v>
      </c>
      <c r="HP219" t="s">
        <v>796</v>
      </c>
      <c r="HQ219" t="s">
        <v>796</v>
      </c>
      <c r="HR219" t="s">
        <v>796</v>
      </c>
      <c r="HS219" t="s">
        <v>796</v>
      </c>
      <c r="HT219" t="s">
        <v>796</v>
      </c>
      <c r="HU219" t="s">
        <v>796</v>
      </c>
      <c r="HV219" t="s">
        <v>796</v>
      </c>
      <c r="HW219" t="s">
        <v>796</v>
      </c>
      <c r="HX219" t="s">
        <v>796</v>
      </c>
      <c r="HY219" t="s">
        <v>796</v>
      </c>
      <c r="HZ219" t="s">
        <v>796</v>
      </c>
      <c r="IA219" t="s">
        <v>796</v>
      </c>
      <c r="IB219" t="s">
        <v>796</v>
      </c>
      <c r="IC219" t="s">
        <v>796</v>
      </c>
      <c r="ID219" t="s">
        <v>796</v>
      </c>
      <c r="IE219" t="s">
        <v>796</v>
      </c>
      <c r="IF219" t="s">
        <v>796</v>
      </c>
      <c r="IG219" t="s">
        <v>796</v>
      </c>
      <c r="IH219" t="s">
        <v>796</v>
      </c>
      <c r="II219" t="s">
        <v>796</v>
      </c>
      <c r="IJ219" t="s">
        <v>796</v>
      </c>
      <c r="IK219" t="s">
        <v>796</v>
      </c>
      <c r="IL219" t="s">
        <v>796</v>
      </c>
      <c r="IM219" t="s">
        <v>796</v>
      </c>
      <c r="IN219" t="s">
        <v>796</v>
      </c>
      <c r="IO219" t="s">
        <v>796</v>
      </c>
      <c r="IP219" t="s">
        <v>796</v>
      </c>
      <c r="IQ219" t="s">
        <v>796</v>
      </c>
      <c r="IR219" t="s">
        <v>796</v>
      </c>
      <c r="IS219" t="s">
        <v>796</v>
      </c>
      <c r="IT219" t="s">
        <v>796</v>
      </c>
      <c r="IU219" t="s">
        <v>796</v>
      </c>
      <c r="IV219" t="s">
        <v>796</v>
      </c>
      <c r="IW219" t="s">
        <v>796</v>
      </c>
      <c r="IX219" t="s">
        <v>796</v>
      </c>
      <c r="IY219" t="s">
        <v>796</v>
      </c>
      <c r="IZ219" t="s">
        <v>796</v>
      </c>
      <c r="JA219" t="s">
        <v>796</v>
      </c>
      <c r="JB219" t="s">
        <v>796</v>
      </c>
      <c r="JC219" t="s">
        <v>796</v>
      </c>
      <c r="JD219" t="s">
        <v>796</v>
      </c>
      <c r="JE219" t="s">
        <v>796</v>
      </c>
      <c r="JF219" t="s">
        <v>796</v>
      </c>
      <c r="JG219" t="s">
        <v>796</v>
      </c>
      <c r="JH219" t="s">
        <v>796</v>
      </c>
      <c r="JI219" t="s">
        <v>796</v>
      </c>
      <c r="JJ219" t="s">
        <v>796</v>
      </c>
      <c r="JK219" t="s">
        <v>796</v>
      </c>
      <c r="JL219" t="s">
        <v>796</v>
      </c>
      <c r="JM219" t="s">
        <v>796</v>
      </c>
      <c r="JN219" t="s">
        <v>796</v>
      </c>
      <c r="JO219" t="s">
        <v>796</v>
      </c>
      <c r="JP219" t="s">
        <v>796</v>
      </c>
      <c r="JQ219" t="s">
        <v>796</v>
      </c>
      <c r="JR219" t="s">
        <v>796</v>
      </c>
      <c r="JS219" t="s">
        <v>796</v>
      </c>
      <c r="JT219" t="s">
        <v>796</v>
      </c>
      <c r="JU219" t="s">
        <v>796</v>
      </c>
      <c r="JV219" t="s">
        <v>796</v>
      </c>
      <c r="JW219" t="s">
        <v>796</v>
      </c>
      <c r="JX219" t="s">
        <v>796</v>
      </c>
      <c r="JY219" t="s">
        <v>796</v>
      </c>
      <c r="JZ219" t="s">
        <v>796</v>
      </c>
      <c r="KA219" t="s">
        <v>796</v>
      </c>
      <c r="KB219" t="s">
        <v>796</v>
      </c>
      <c r="KC219" t="s">
        <v>796</v>
      </c>
      <c r="KD219" t="s">
        <v>796</v>
      </c>
      <c r="KE219" t="s">
        <v>796</v>
      </c>
      <c r="KF219" t="s">
        <v>796</v>
      </c>
    </row>
    <row r="220" spans="1:292" x14ac:dyDescent="0.2">
      <c r="A220" t="s">
        <v>296</v>
      </c>
      <c r="B220" t="s">
        <v>214</v>
      </c>
      <c r="C220" t="s">
        <v>4</v>
      </c>
      <c r="D220" t="s">
        <v>19</v>
      </c>
      <c r="E220" s="30">
        <v>34</v>
      </c>
      <c r="F220" t="s">
        <v>20</v>
      </c>
      <c r="G220" t="s">
        <v>10</v>
      </c>
      <c r="H220" t="s">
        <v>56</v>
      </c>
      <c r="I220" t="s">
        <v>215</v>
      </c>
      <c r="J220" t="s">
        <v>4</v>
      </c>
      <c r="K220" t="s">
        <v>4</v>
      </c>
      <c r="L220" t="s">
        <v>4</v>
      </c>
      <c r="M220" t="s">
        <v>4</v>
      </c>
      <c r="N220" t="s">
        <v>4</v>
      </c>
      <c r="O220" t="s">
        <v>5</v>
      </c>
      <c r="P220" t="s">
        <v>4</v>
      </c>
      <c r="Q220" t="s">
        <v>4</v>
      </c>
      <c r="R220" t="s">
        <v>4</v>
      </c>
      <c r="S220" t="s">
        <v>4</v>
      </c>
      <c r="T220" t="s">
        <v>69</v>
      </c>
      <c r="U220" t="s">
        <v>4</v>
      </c>
      <c r="V220" t="s">
        <v>5</v>
      </c>
      <c r="W220" t="s">
        <v>26</v>
      </c>
      <c r="X220" t="s">
        <v>27</v>
      </c>
      <c r="Y220" t="s">
        <v>5</v>
      </c>
      <c r="Z220" t="s">
        <v>6</v>
      </c>
      <c r="AA220" t="s">
        <v>4</v>
      </c>
      <c r="AB220" t="s">
        <v>4</v>
      </c>
      <c r="AC220" t="s">
        <v>4</v>
      </c>
      <c r="AD220" t="s">
        <v>4</v>
      </c>
      <c r="AE220" t="s">
        <v>4</v>
      </c>
      <c r="AF220" t="s">
        <v>4</v>
      </c>
      <c r="AG220" t="s">
        <v>4</v>
      </c>
      <c r="AH220" t="s">
        <v>4</v>
      </c>
      <c r="AI220" t="s">
        <v>4</v>
      </c>
      <c r="AJ220" t="s">
        <v>4</v>
      </c>
      <c r="AK220" t="s">
        <v>4</v>
      </c>
      <c r="AL220" t="s">
        <v>4</v>
      </c>
      <c r="AM220" t="s">
        <v>4</v>
      </c>
      <c r="AN220" t="s">
        <v>4</v>
      </c>
      <c r="AO220" t="s">
        <v>4</v>
      </c>
      <c r="AP220" t="s">
        <v>5</v>
      </c>
      <c r="AQ220" t="s">
        <v>4</v>
      </c>
      <c r="AR220" t="s">
        <v>4</v>
      </c>
      <c r="AS220" t="s">
        <v>2</v>
      </c>
      <c r="AT220" t="s">
        <v>2</v>
      </c>
      <c r="AU220" t="s">
        <v>2</v>
      </c>
      <c r="AV220" t="s">
        <v>2</v>
      </c>
      <c r="AW220" t="s">
        <v>2</v>
      </c>
      <c r="AX220" t="s">
        <v>2</v>
      </c>
      <c r="AY220" t="s">
        <v>2</v>
      </c>
      <c r="AZ220" t="s">
        <v>2</v>
      </c>
      <c r="BA220" t="s">
        <v>2</v>
      </c>
      <c r="BB220" t="s">
        <v>2</v>
      </c>
      <c r="BC220" t="s">
        <v>2</v>
      </c>
      <c r="BD220" t="s">
        <v>2</v>
      </c>
      <c r="BE220" t="s">
        <v>2</v>
      </c>
      <c r="BF220" t="s">
        <v>2</v>
      </c>
      <c r="BG220" t="s">
        <v>2</v>
      </c>
      <c r="BH220" t="s">
        <v>2</v>
      </c>
      <c r="BI220" t="s">
        <v>2</v>
      </c>
      <c r="BJ220" t="s">
        <v>2</v>
      </c>
      <c r="BK220" t="s">
        <v>2</v>
      </c>
      <c r="BL220" t="s">
        <v>2</v>
      </c>
      <c r="BM220" t="s">
        <v>2</v>
      </c>
      <c r="BN220" t="s">
        <v>2</v>
      </c>
      <c r="BO220" t="s">
        <v>2</v>
      </c>
      <c r="BP220" t="s">
        <v>2</v>
      </c>
      <c r="BQ220" t="s">
        <v>2</v>
      </c>
      <c r="BR220" t="s">
        <v>2</v>
      </c>
      <c r="BS220" t="s">
        <v>2</v>
      </c>
      <c r="BT220" t="s">
        <v>2</v>
      </c>
      <c r="BU220" t="s">
        <v>2</v>
      </c>
      <c r="BV220" t="s">
        <v>2</v>
      </c>
      <c r="BW220" t="s">
        <v>2</v>
      </c>
      <c r="BX220" t="s">
        <v>2</v>
      </c>
      <c r="BY220" t="s">
        <v>2</v>
      </c>
      <c r="BZ220" t="s">
        <v>2</v>
      </c>
      <c r="CA220" t="s">
        <v>2</v>
      </c>
      <c r="CB220" t="s">
        <v>2</v>
      </c>
      <c r="CC220" t="s">
        <v>2</v>
      </c>
      <c r="CD220" t="s">
        <v>2</v>
      </c>
      <c r="CE220" t="s">
        <v>2</v>
      </c>
      <c r="CF220" t="s">
        <v>2</v>
      </c>
      <c r="CG220" t="s">
        <v>2</v>
      </c>
      <c r="CH220" t="s">
        <v>2</v>
      </c>
      <c r="CI220" t="s">
        <v>2</v>
      </c>
      <c r="CJ220" t="s">
        <v>2</v>
      </c>
      <c r="CK220" t="s">
        <v>2</v>
      </c>
      <c r="CL220" t="s">
        <v>2</v>
      </c>
      <c r="CM220" t="s">
        <v>2</v>
      </c>
      <c r="CN220" t="s">
        <v>2</v>
      </c>
      <c r="CO220" t="s">
        <v>2</v>
      </c>
      <c r="CP220" t="s">
        <v>2</v>
      </c>
      <c r="CQ220" t="s">
        <v>2</v>
      </c>
      <c r="CR220" t="s">
        <v>2</v>
      </c>
      <c r="CS220" t="s">
        <v>2</v>
      </c>
      <c r="CT220" t="s">
        <v>2</v>
      </c>
      <c r="CU220" t="s">
        <v>796</v>
      </c>
      <c r="CV220" t="s">
        <v>796</v>
      </c>
      <c r="CW220" t="s">
        <v>796</v>
      </c>
      <c r="CX220" t="s">
        <v>796</v>
      </c>
      <c r="CY220" t="s">
        <v>796</v>
      </c>
      <c r="CZ220" t="s">
        <v>796</v>
      </c>
      <c r="DA220" t="s">
        <v>796</v>
      </c>
      <c r="DB220" t="s">
        <v>796</v>
      </c>
      <c r="DC220" t="s">
        <v>796</v>
      </c>
      <c r="DD220" t="s">
        <v>796</v>
      </c>
      <c r="DE220" t="s">
        <v>796</v>
      </c>
      <c r="DF220" t="s">
        <v>796</v>
      </c>
      <c r="DG220" t="s">
        <v>796</v>
      </c>
      <c r="DH220" t="s">
        <v>796</v>
      </c>
      <c r="DI220" t="s">
        <v>796</v>
      </c>
      <c r="DJ220" t="s">
        <v>796</v>
      </c>
      <c r="DK220" t="s">
        <v>796</v>
      </c>
      <c r="DL220" t="s">
        <v>796</v>
      </c>
      <c r="DM220" t="s">
        <v>796</v>
      </c>
      <c r="DN220" t="s">
        <v>796</v>
      </c>
      <c r="DO220" t="s">
        <v>796</v>
      </c>
      <c r="DP220" t="s">
        <v>796</v>
      </c>
      <c r="DQ220" t="s">
        <v>796</v>
      </c>
      <c r="DR220" t="s">
        <v>796</v>
      </c>
      <c r="DS220" t="s">
        <v>796</v>
      </c>
      <c r="DT220" t="s">
        <v>796</v>
      </c>
      <c r="DU220" t="s">
        <v>796</v>
      </c>
      <c r="DV220" t="s">
        <v>796</v>
      </c>
      <c r="DW220" t="s">
        <v>796</v>
      </c>
      <c r="DX220" t="s">
        <v>796</v>
      </c>
      <c r="DY220" t="s">
        <v>796</v>
      </c>
      <c r="DZ220" t="s">
        <v>796</v>
      </c>
      <c r="EA220" t="s">
        <v>796</v>
      </c>
      <c r="EB220" t="s">
        <v>796</v>
      </c>
      <c r="EC220" t="s">
        <v>796</v>
      </c>
      <c r="ED220" t="s">
        <v>796</v>
      </c>
      <c r="EE220" t="s">
        <v>796</v>
      </c>
      <c r="EF220" t="s">
        <v>796</v>
      </c>
      <c r="EG220" t="s">
        <v>796</v>
      </c>
      <c r="EH220" t="s">
        <v>796</v>
      </c>
      <c r="EI220" t="s">
        <v>796</v>
      </c>
      <c r="EJ220" t="s">
        <v>796</v>
      </c>
      <c r="EK220" t="s">
        <v>796</v>
      </c>
      <c r="EL220" t="s">
        <v>796</v>
      </c>
      <c r="EM220" t="s">
        <v>796</v>
      </c>
      <c r="EN220" t="s">
        <v>796</v>
      </c>
      <c r="EO220" t="s">
        <v>796</v>
      </c>
      <c r="EP220" t="s">
        <v>796</v>
      </c>
      <c r="EQ220" t="s">
        <v>796</v>
      </c>
      <c r="ER220" t="s">
        <v>796</v>
      </c>
      <c r="ES220" t="s">
        <v>796</v>
      </c>
      <c r="ET220" t="s">
        <v>796</v>
      </c>
      <c r="EU220" t="s">
        <v>796</v>
      </c>
      <c r="EV220" t="s">
        <v>796</v>
      </c>
      <c r="EW220" t="s">
        <v>796</v>
      </c>
      <c r="EX220" t="s">
        <v>796</v>
      </c>
      <c r="EY220" t="s">
        <v>796</v>
      </c>
      <c r="EZ220" t="s">
        <v>796</v>
      </c>
      <c r="FA220" t="s">
        <v>796</v>
      </c>
      <c r="FB220" t="s">
        <v>796</v>
      </c>
      <c r="FC220" t="s">
        <v>796</v>
      </c>
      <c r="FD220" t="s">
        <v>796</v>
      </c>
      <c r="FE220" t="s">
        <v>796</v>
      </c>
      <c r="FF220" t="s">
        <v>796</v>
      </c>
      <c r="FG220" t="s">
        <v>796</v>
      </c>
      <c r="FH220" t="s">
        <v>796</v>
      </c>
      <c r="FI220" t="s">
        <v>796</v>
      </c>
      <c r="FJ220" t="s">
        <v>796</v>
      </c>
      <c r="FK220" t="s">
        <v>796</v>
      </c>
      <c r="FL220" t="s">
        <v>796</v>
      </c>
      <c r="FM220" t="s">
        <v>796</v>
      </c>
      <c r="FN220" t="s">
        <v>796</v>
      </c>
      <c r="FO220" t="s">
        <v>796</v>
      </c>
      <c r="FP220" t="s">
        <v>796</v>
      </c>
      <c r="FQ220" t="s">
        <v>796</v>
      </c>
      <c r="FR220" t="s">
        <v>796</v>
      </c>
      <c r="FS220" t="s">
        <v>796</v>
      </c>
      <c r="FT220" t="s">
        <v>796</v>
      </c>
      <c r="FU220" t="s">
        <v>796</v>
      </c>
      <c r="FV220" t="s">
        <v>796</v>
      </c>
      <c r="FW220" t="s">
        <v>796</v>
      </c>
      <c r="FX220" t="s">
        <v>796</v>
      </c>
      <c r="FY220" t="s">
        <v>796</v>
      </c>
      <c r="FZ220" t="s">
        <v>796</v>
      </c>
      <c r="GA220" t="s">
        <v>796</v>
      </c>
      <c r="GB220" t="s">
        <v>796</v>
      </c>
      <c r="GC220" t="s">
        <v>796</v>
      </c>
      <c r="GD220" t="s">
        <v>796</v>
      </c>
      <c r="GE220" t="s">
        <v>796</v>
      </c>
      <c r="GF220" t="s">
        <v>796</v>
      </c>
      <c r="GG220" t="s">
        <v>796</v>
      </c>
      <c r="GH220" t="s">
        <v>796</v>
      </c>
      <c r="GI220" t="s">
        <v>796</v>
      </c>
      <c r="GJ220" t="s">
        <v>796</v>
      </c>
      <c r="GK220" t="s">
        <v>796</v>
      </c>
      <c r="GL220" t="s">
        <v>796</v>
      </c>
      <c r="GM220" t="s">
        <v>796</v>
      </c>
      <c r="GN220" t="s">
        <v>796</v>
      </c>
      <c r="GO220" t="s">
        <v>796</v>
      </c>
      <c r="GP220" t="s">
        <v>796</v>
      </c>
      <c r="GQ220" t="s">
        <v>796</v>
      </c>
      <c r="GR220" t="s">
        <v>796</v>
      </c>
      <c r="GS220" t="s">
        <v>796</v>
      </c>
      <c r="GT220" t="s">
        <v>796</v>
      </c>
      <c r="GU220" t="s">
        <v>796</v>
      </c>
      <c r="GV220" t="s">
        <v>796</v>
      </c>
      <c r="GW220" t="s">
        <v>796</v>
      </c>
      <c r="GX220" t="s">
        <v>796</v>
      </c>
      <c r="GY220" t="s">
        <v>796</v>
      </c>
      <c r="GZ220" t="s">
        <v>796</v>
      </c>
      <c r="HA220" t="s">
        <v>796</v>
      </c>
      <c r="HB220" t="s">
        <v>796</v>
      </c>
      <c r="HC220" t="s">
        <v>796</v>
      </c>
      <c r="HD220" t="s">
        <v>796</v>
      </c>
      <c r="HE220" t="s">
        <v>796</v>
      </c>
      <c r="HF220" t="s">
        <v>796</v>
      </c>
      <c r="HG220" t="s">
        <v>796</v>
      </c>
      <c r="HH220" t="s">
        <v>796</v>
      </c>
      <c r="HI220" t="s">
        <v>796</v>
      </c>
      <c r="HJ220" t="s">
        <v>796</v>
      </c>
      <c r="HK220" t="s">
        <v>796</v>
      </c>
      <c r="HL220" t="s">
        <v>796</v>
      </c>
      <c r="HM220" t="s">
        <v>796</v>
      </c>
      <c r="HN220" t="s">
        <v>796</v>
      </c>
      <c r="HO220" t="s">
        <v>796</v>
      </c>
      <c r="HP220" t="s">
        <v>796</v>
      </c>
      <c r="HQ220" t="s">
        <v>796</v>
      </c>
      <c r="HR220" t="s">
        <v>796</v>
      </c>
      <c r="HS220" t="s">
        <v>796</v>
      </c>
      <c r="HT220" t="s">
        <v>796</v>
      </c>
      <c r="HU220" t="s">
        <v>796</v>
      </c>
      <c r="HV220" t="s">
        <v>796</v>
      </c>
      <c r="HW220" t="s">
        <v>796</v>
      </c>
      <c r="HX220" t="s">
        <v>796</v>
      </c>
      <c r="HY220" t="s">
        <v>796</v>
      </c>
      <c r="HZ220" t="s">
        <v>796</v>
      </c>
      <c r="IA220" t="s">
        <v>796</v>
      </c>
      <c r="IB220" t="s">
        <v>796</v>
      </c>
      <c r="IC220" t="s">
        <v>796</v>
      </c>
      <c r="ID220" t="s">
        <v>796</v>
      </c>
      <c r="IE220" t="s">
        <v>796</v>
      </c>
      <c r="IF220" t="s">
        <v>796</v>
      </c>
      <c r="IG220" t="s">
        <v>796</v>
      </c>
      <c r="IH220" t="s">
        <v>796</v>
      </c>
      <c r="II220" t="s">
        <v>796</v>
      </c>
      <c r="IJ220" t="s">
        <v>796</v>
      </c>
      <c r="IK220" t="s">
        <v>796</v>
      </c>
      <c r="IL220" t="s">
        <v>796</v>
      </c>
      <c r="IM220" t="s">
        <v>796</v>
      </c>
      <c r="IN220" t="s">
        <v>796</v>
      </c>
      <c r="IO220" t="s">
        <v>796</v>
      </c>
      <c r="IP220" t="s">
        <v>796</v>
      </c>
      <c r="IQ220" t="s">
        <v>796</v>
      </c>
      <c r="IR220" t="s">
        <v>796</v>
      </c>
      <c r="IS220" t="s">
        <v>796</v>
      </c>
      <c r="IT220" t="s">
        <v>796</v>
      </c>
      <c r="IU220" t="s">
        <v>796</v>
      </c>
      <c r="IV220" t="s">
        <v>796</v>
      </c>
      <c r="IW220" t="s">
        <v>796</v>
      </c>
      <c r="IX220" t="s">
        <v>796</v>
      </c>
      <c r="IY220" t="s">
        <v>796</v>
      </c>
      <c r="IZ220" t="s">
        <v>796</v>
      </c>
      <c r="JA220" t="s">
        <v>796</v>
      </c>
      <c r="JB220" t="s">
        <v>796</v>
      </c>
      <c r="JC220" t="s">
        <v>796</v>
      </c>
      <c r="JD220" t="s">
        <v>796</v>
      </c>
      <c r="JE220" t="s">
        <v>796</v>
      </c>
      <c r="JF220" t="s">
        <v>796</v>
      </c>
      <c r="JG220" t="s">
        <v>796</v>
      </c>
      <c r="JH220" t="s">
        <v>796</v>
      </c>
      <c r="JI220" t="s">
        <v>796</v>
      </c>
      <c r="JJ220" t="s">
        <v>796</v>
      </c>
      <c r="JK220" t="s">
        <v>796</v>
      </c>
      <c r="JL220" t="s">
        <v>796</v>
      </c>
      <c r="JM220" t="s">
        <v>796</v>
      </c>
      <c r="JN220" t="s">
        <v>796</v>
      </c>
      <c r="JO220" t="s">
        <v>796</v>
      </c>
      <c r="JP220" t="s">
        <v>796</v>
      </c>
      <c r="JQ220" t="s">
        <v>796</v>
      </c>
      <c r="JR220" t="s">
        <v>796</v>
      </c>
      <c r="JS220" t="s">
        <v>796</v>
      </c>
      <c r="JT220" t="s">
        <v>796</v>
      </c>
      <c r="JU220" t="s">
        <v>796</v>
      </c>
      <c r="JV220" t="s">
        <v>796</v>
      </c>
      <c r="JW220" t="s">
        <v>796</v>
      </c>
      <c r="JX220" t="s">
        <v>796</v>
      </c>
      <c r="JY220" t="s">
        <v>796</v>
      </c>
      <c r="JZ220" t="s">
        <v>796</v>
      </c>
      <c r="KA220" t="s">
        <v>796</v>
      </c>
      <c r="KB220" t="s">
        <v>796</v>
      </c>
      <c r="KC220" t="s">
        <v>796</v>
      </c>
      <c r="KD220" t="s">
        <v>796</v>
      </c>
      <c r="KE220" t="s">
        <v>796</v>
      </c>
      <c r="KF220" t="s">
        <v>796</v>
      </c>
    </row>
    <row r="221" spans="1:292" x14ac:dyDescent="0.2">
      <c r="A221" t="s">
        <v>765</v>
      </c>
      <c r="B221" t="s">
        <v>214</v>
      </c>
      <c r="C221" t="s">
        <v>4</v>
      </c>
      <c r="D221" t="s">
        <v>19</v>
      </c>
      <c r="E221" s="30">
        <v>31</v>
      </c>
      <c r="F221" t="s">
        <v>20</v>
      </c>
      <c r="G221" t="s">
        <v>10</v>
      </c>
      <c r="H221" t="s">
        <v>56</v>
      </c>
      <c r="I221" t="s">
        <v>215</v>
      </c>
      <c r="J221" t="s">
        <v>4</v>
      </c>
      <c r="K221" t="s">
        <v>4</v>
      </c>
      <c r="L221" t="s">
        <v>4</v>
      </c>
      <c r="M221" t="s">
        <v>4</v>
      </c>
      <c r="N221" t="s">
        <v>4</v>
      </c>
      <c r="O221" t="s">
        <v>5</v>
      </c>
      <c r="P221" t="s">
        <v>4</v>
      </c>
      <c r="Q221" t="s">
        <v>4</v>
      </c>
      <c r="R221" t="s">
        <v>4</v>
      </c>
      <c r="S221" t="s">
        <v>4</v>
      </c>
      <c r="T221" t="s">
        <v>194</v>
      </c>
      <c r="U221" t="s">
        <v>4</v>
      </c>
      <c r="V221" t="s">
        <v>5</v>
      </c>
      <c r="W221" t="s">
        <v>26</v>
      </c>
      <c r="X221" t="s">
        <v>27</v>
      </c>
      <c r="Y221" t="s">
        <v>5</v>
      </c>
      <c r="Z221" t="s">
        <v>6</v>
      </c>
      <c r="AA221" t="s">
        <v>4</v>
      </c>
      <c r="AB221" t="s">
        <v>4</v>
      </c>
      <c r="AC221" t="s">
        <v>4</v>
      </c>
      <c r="AD221" t="s">
        <v>4</v>
      </c>
      <c r="AE221" t="s">
        <v>4</v>
      </c>
      <c r="AF221" t="s">
        <v>4</v>
      </c>
      <c r="AG221" t="s">
        <v>4</v>
      </c>
      <c r="AH221" t="s">
        <v>4</v>
      </c>
      <c r="AI221" t="s">
        <v>4</v>
      </c>
      <c r="AJ221" t="s">
        <v>4</v>
      </c>
      <c r="AK221" t="s">
        <v>4</v>
      </c>
      <c r="AL221" t="s">
        <v>4</v>
      </c>
      <c r="AM221" t="s">
        <v>4</v>
      </c>
      <c r="AN221" t="s">
        <v>4</v>
      </c>
      <c r="AO221" t="s">
        <v>4</v>
      </c>
      <c r="AP221" t="s">
        <v>5</v>
      </c>
      <c r="AQ221" t="s">
        <v>4</v>
      </c>
      <c r="AR221" t="s">
        <v>4</v>
      </c>
      <c r="AS221" t="s">
        <v>2</v>
      </c>
      <c r="AT221" t="s">
        <v>2</v>
      </c>
      <c r="AU221" t="s">
        <v>2</v>
      </c>
      <c r="AV221" t="s">
        <v>2</v>
      </c>
      <c r="AW221" t="s">
        <v>2</v>
      </c>
      <c r="AX221" t="s">
        <v>2</v>
      </c>
      <c r="AY221" t="s">
        <v>2</v>
      </c>
      <c r="AZ221" t="s">
        <v>2</v>
      </c>
      <c r="BA221" t="s">
        <v>2</v>
      </c>
      <c r="BB221" t="s">
        <v>2</v>
      </c>
      <c r="BC221" t="s">
        <v>2</v>
      </c>
      <c r="BD221" t="s">
        <v>2</v>
      </c>
      <c r="BE221" t="s">
        <v>2</v>
      </c>
      <c r="BF221" t="s">
        <v>2</v>
      </c>
      <c r="BG221" t="s">
        <v>2</v>
      </c>
      <c r="BH221" t="s">
        <v>2</v>
      </c>
      <c r="BI221" t="s">
        <v>2</v>
      </c>
      <c r="BJ221" t="s">
        <v>2</v>
      </c>
      <c r="BK221" t="s">
        <v>2</v>
      </c>
      <c r="BL221" t="s">
        <v>2</v>
      </c>
      <c r="BM221" t="s">
        <v>2</v>
      </c>
      <c r="BN221" t="s">
        <v>2</v>
      </c>
      <c r="BO221" t="s">
        <v>2</v>
      </c>
      <c r="BP221" t="s">
        <v>2</v>
      </c>
      <c r="BQ221" t="s">
        <v>2</v>
      </c>
      <c r="BR221" t="s">
        <v>2</v>
      </c>
      <c r="BS221" t="s">
        <v>2</v>
      </c>
      <c r="BT221" t="s">
        <v>2</v>
      </c>
      <c r="BU221" t="s">
        <v>2</v>
      </c>
      <c r="BV221" t="s">
        <v>2</v>
      </c>
      <c r="BW221" t="s">
        <v>2</v>
      </c>
      <c r="BX221" t="s">
        <v>2</v>
      </c>
      <c r="BY221" t="s">
        <v>2</v>
      </c>
      <c r="BZ221" t="s">
        <v>2</v>
      </c>
      <c r="CA221" t="s">
        <v>2</v>
      </c>
      <c r="CB221" t="s">
        <v>2</v>
      </c>
      <c r="CC221" t="s">
        <v>2</v>
      </c>
      <c r="CD221" t="s">
        <v>2</v>
      </c>
      <c r="CE221" t="s">
        <v>2</v>
      </c>
      <c r="CF221" t="s">
        <v>2</v>
      </c>
      <c r="CG221" t="s">
        <v>2</v>
      </c>
      <c r="CH221" t="s">
        <v>2</v>
      </c>
      <c r="CI221" t="s">
        <v>2</v>
      </c>
      <c r="CJ221" t="s">
        <v>2</v>
      </c>
      <c r="CK221" t="s">
        <v>2</v>
      </c>
      <c r="CL221" t="s">
        <v>2</v>
      </c>
      <c r="CM221" t="s">
        <v>2</v>
      </c>
      <c r="CN221" t="s">
        <v>2</v>
      </c>
      <c r="CO221" t="s">
        <v>2</v>
      </c>
      <c r="CP221" t="s">
        <v>2</v>
      </c>
      <c r="CQ221" t="s">
        <v>2</v>
      </c>
      <c r="CR221" t="s">
        <v>2</v>
      </c>
      <c r="CS221" t="s">
        <v>2</v>
      </c>
      <c r="CT221" t="s">
        <v>2</v>
      </c>
      <c r="CU221" t="s">
        <v>214</v>
      </c>
      <c r="CV221" t="s">
        <v>4</v>
      </c>
      <c r="CW221" s="30">
        <v>32</v>
      </c>
      <c r="CX221" t="s">
        <v>20</v>
      </c>
      <c r="CY221" t="s">
        <v>4</v>
      </c>
      <c r="CZ221" t="s">
        <v>4</v>
      </c>
      <c r="DA221" t="s">
        <v>4</v>
      </c>
      <c r="DB221" t="s">
        <v>4</v>
      </c>
      <c r="DC221" t="s">
        <v>4</v>
      </c>
      <c r="DD221" t="s">
        <v>5</v>
      </c>
      <c r="DE221" t="s">
        <v>4</v>
      </c>
      <c r="DF221" t="s">
        <v>4</v>
      </c>
      <c r="DG221" t="s">
        <v>4</v>
      </c>
      <c r="DH221" t="s">
        <v>4</v>
      </c>
      <c r="DI221" t="s">
        <v>3</v>
      </c>
      <c r="DJ221" t="s">
        <v>4</v>
      </c>
      <c r="DK221" t="s">
        <v>4</v>
      </c>
      <c r="DL221" t="s">
        <v>17</v>
      </c>
      <c r="DM221" t="s">
        <v>2</v>
      </c>
      <c r="DN221" t="s">
        <v>5</v>
      </c>
      <c r="DO221" t="s">
        <v>523</v>
      </c>
      <c r="DP221" t="s">
        <v>4</v>
      </c>
      <c r="DQ221" t="s">
        <v>4</v>
      </c>
      <c r="DR221" t="s">
        <v>4</v>
      </c>
      <c r="DS221" t="s">
        <v>4</v>
      </c>
      <c r="DT221" t="s">
        <v>4</v>
      </c>
      <c r="DU221" t="s">
        <v>4</v>
      </c>
      <c r="DV221" t="s">
        <v>4</v>
      </c>
      <c r="DW221" t="s">
        <v>5</v>
      </c>
      <c r="DX221" t="s">
        <v>4</v>
      </c>
      <c r="DY221" t="s">
        <v>4</v>
      </c>
      <c r="DZ221" t="s">
        <v>4</v>
      </c>
      <c r="EA221" t="s">
        <v>4</v>
      </c>
      <c r="EB221" t="s">
        <v>4</v>
      </c>
      <c r="EC221" t="s">
        <v>4</v>
      </c>
      <c r="ED221" t="s">
        <v>4</v>
      </c>
      <c r="EE221" t="s">
        <v>4</v>
      </c>
      <c r="EF221" t="s">
        <v>4</v>
      </c>
      <c r="EG221" t="s">
        <v>5</v>
      </c>
      <c r="EH221" t="s">
        <v>2</v>
      </c>
      <c r="EI221" t="s">
        <v>2</v>
      </c>
      <c r="EJ221" t="s">
        <v>2</v>
      </c>
      <c r="EK221" t="s">
        <v>2</v>
      </c>
      <c r="EL221" t="s">
        <v>2</v>
      </c>
      <c r="EM221" t="s">
        <v>2</v>
      </c>
      <c r="EN221" t="s">
        <v>2</v>
      </c>
      <c r="EO221" t="s">
        <v>2</v>
      </c>
      <c r="EP221" t="s">
        <v>2</v>
      </c>
      <c r="EQ221" t="s">
        <v>2</v>
      </c>
      <c r="ER221" t="s">
        <v>2</v>
      </c>
      <c r="ES221" t="s">
        <v>2</v>
      </c>
      <c r="ET221" t="s">
        <v>2</v>
      </c>
      <c r="EU221" t="s">
        <v>2</v>
      </c>
      <c r="EV221" t="s">
        <v>2</v>
      </c>
      <c r="EW221" t="s">
        <v>2</v>
      </c>
      <c r="EX221" t="s">
        <v>2</v>
      </c>
      <c r="EY221" t="s">
        <v>2</v>
      </c>
      <c r="EZ221" t="s">
        <v>2</v>
      </c>
      <c r="FA221" t="s">
        <v>2</v>
      </c>
      <c r="FB221" t="s">
        <v>2</v>
      </c>
      <c r="FC221" t="s">
        <v>2</v>
      </c>
      <c r="FD221" t="s">
        <v>2</v>
      </c>
      <c r="FE221" t="s">
        <v>2</v>
      </c>
      <c r="FF221" t="s">
        <v>2</v>
      </c>
      <c r="FG221" t="s">
        <v>2</v>
      </c>
      <c r="FH221" t="s">
        <v>2</v>
      </c>
      <c r="FI221" t="s">
        <v>2</v>
      </c>
      <c r="FJ221" t="s">
        <v>2</v>
      </c>
      <c r="FK221" t="s">
        <v>2</v>
      </c>
      <c r="FL221" t="s">
        <v>2</v>
      </c>
      <c r="FM221" t="s">
        <v>2</v>
      </c>
      <c r="FN221" t="s">
        <v>2</v>
      </c>
      <c r="FO221" t="s">
        <v>2</v>
      </c>
      <c r="FP221" t="s">
        <v>2</v>
      </c>
      <c r="FQ221" t="s">
        <v>2</v>
      </c>
      <c r="FR221" t="s">
        <v>2</v>
      </c>
      <c r="FS221" t="s">
        <v>2</v>
      </c>
      <c r="FT221" t="s">
        <v>2</v>
      </c>
      <c r="FU221" t="s">
        <v>2</v>
      </c>
      <c r="FV221" t="s">
        <v>2</v>
      </c>
      <c r="FW221" t="s">
        <v>2</v>
      </c>
      <c r="FX221" t="s">
        <v>2</v>
      </c>
      <c r="FY221" t="s">
        <v>2</v>
      </c>
      <c r="FZ221" t="s">
        <v>2</v>
      </c>
      <c r="GA221" t="s">
        <v>2</v>
      </c>
      <c r="GB221" t="s">
        <v>2</v>
      </c>
      <c r="GC221" t="s">
        <v>2</v>
      </c>
      <c r="GD221" t="s">
        <v>2</v>
      </c>
      <c r="GE221" t="s">
        <v>2</v>
      </c>
      <c r="GF221" t="s">
        <v>2</v>
      </c>
      <c r="GG221" t="s">
        <v>2</v>
      </c>
      <c r="GH221" t="s">
        <v>2</v>
      </c>
      <c r="GI221" t="s">
        <v>2</v>
      </c>
      <c r="GJ221" t="s">
        <v>2</v>
      </c>
      <c r="GK221" t="s">
        <v>2</v>
      </c>
      <c r="GL221" t="s">
        <v>2</v>
      </c>
      <c r="GM221" t="s">
        <v>2</v>
      </c>
      <c r="GN221" t="s">
        <v>796</v>
      </c>
      <c r="GO221" t="s">
        <v>796</v>
      </c>
      <c r="GP221" t="s">
        <v>796</v>
      </c>
      <c r="GQ221" t="s">
        <v>796</v>
      </c>
      <c r="GR221" t="s">
        <v>796</v>
      </c>
      <c r="GS221" t="s">
        <v>796</v>
      </c>
      <c r="GT221" t="s">
        <v>796</v>
      </c>
      <c r="GU221" t="s">
        <v>796</v>
      </c>
      <c r="GV221" t="s">
        <v>796</v>
      </c>
      <c r="GW221" t="s">
        <v>796</v>
      </c>
      <c r="GX221" t="s">
        <v>796</v>
      </c>
      <c r="GY221" t="s">
        <v>796</v>
      </c>
      <c r="GZ221" t="s">
        <v>796</v>
      </c>
      <c r="HA221" t="s">
        <v>796</v>
      </c>
      <c r="HB221" t="s">
        <v>796</v>
      </c>
      <c r="HC221" t="s">
        <v>796</v>
      </c>
      <c r="HD221" t="s">
        <v>796</v>
      </c>
      <c r="HE221" t="s">
        <v>796</v>
      </c>
      <c r="HF221" t="s">
        <v>796</v>
      </c>
      <c r="HG221" t="s">
        <v>796</v>
      </c>
      <c r="HH221" t="s">
        <v>796</v>
      </c>
      <c r="HI221" t="s">
        <v>796</v>
      </c>
      <c r="HJ221" t="s">
        <v>796</v>
      </c>
      <c r="HK221" t="s">
        <v>796</v>
      </c>
      <c r="HL221" t="s">
        <v>796</v>
      </c>
      <c r="HM221" t="s">
        <v>796</v>
      </c>
      <c r="HN221" t="s">
        <v>796</v>
      </c>
      <c r="HO221" t="s">
        <v>796</v>
      </c>
      <c r="HP221" t="s">
        <v>796</v>
      </c>
      <c r="HQ221" t="s">
        <v>796</v>
      </c>
      <c r="HR221" t="s">
        <v>796</v>
      </c>
      <c r="HS221" t="s">
        <v>796</v>
      </c>
      <c r="HT221" t="s">
        <v>796</v>
      </c>
      <c r="HU221" t="s">
        <v>796</v>
      </c>
      <c r="HV221" t="s">
        <v>796</v>
      </c>
      <c r="HW221" t="s">
        <v>796</v>
      </c>
      <c r="HX221" t="s">
        <v>796</v>
      </c>
      <c r="HY221" t="s">
        <v>796</v>
      </c>
      <c r="HZ221" t="s">
        <v>796</v>
      </c>
      <c r="IA221" t="s">
        <v>796</v>
      </c>
      <c r="IB221" t="s">
        <v>796</v>
      </c>
      <c r="IC221" t="s">
        <v>796</v>
      </c>
      <c r="ID221" t="s">
        <v>796</v>
      </c>
      <c r="IE221" t="s">
        <v>796</v>
      </c>
      <c r="IF221" t="s">
        <v>796</v>
      </c>
      <c r="IG221" t="s">
        <v>796</v>
      </c>
      <c r="IH221" t="s">
        <v>796</v>
      </c>
      <c r="II221" t="s">
        <v>796</v>
      </c>
      <c r="IJ221" t="s">
        <v>796</v>
      </c>
      <c r="IK221" t="s">
        <v>796</v>
      </c>
      <c r="IL221" t="s">
        <v>796</v>
      </c>
      <c r="IM221" t="s">
        <v>796</v>
      </c>
      <c r="IN221" t="s">
        <v>796</v>
      </c>
      <c r="IO221" t="s">
        <v>796</v>
      </c>
      <c r="IP221" t="s">
        <v>796</v>
      </c>
      <c r="IQ221" t="s">
        <v>796</v>
      </c>
      <c r="IR221" t="s">
        <v>796</v>
      </c>
      <c r="IS221" t="s">
        <v>796</v>
      </c>
      <c r="IT221" t="s">
        <v>796</v>
      </c>
      <c r="IU221" t="s">
        <v>796</v>
      </c>
      <c r="IV221" t="s">
        <v>796</v>
      </c>
      <c r="IW221" t="s">
        <v>796</v>
      </c>
      <c r="IX221" t="s">
        <v>796</v>
      </c>
      <c r="IY221" t="s">
        <v>796</v>
      </c>
      <c r="IZ221" t="s">
        <v>796</v>
      </c>
      <c r="JA221" t="s">
        <v>796</v>
      </c>
      <c r="JB221" t="s">
        <v>796</v>
      </c>
      <c r="JC221" t="s">
        <v>796</v>
      </c>
      <c r="JD221" t="s">
        <v>796</v>
      </c>
      <c r="JE221" t="s">
        <v>796</v>
      </c>
      <c r="JF221" t="s">
        <v>796</v>
      </c>
      <c r="JG221" t="s">
        <v>796</v>
      </c>
      <c r="JH221" t="s">
        <v>796</v>
      </c>
      <c r="JI221" t="s">
        <v>796</v>
      </c>
      <c r="JJ221" t="s">
        <v>796</v>
      </c>
      <c r="JK221" t="s">
        <v>796</v>
      </c>
      <c r="JL221" t="s">
        <v>796</v>
      </c>
      <c r="JM221" t="s">
        <v>796</v>
      </c>
      <c r="JN221" t="s">
        <v>796</v>
      </c>
      <c r="JO221" t="s">
        <v>796</v>
      </c>
      <c r="JP221" t="s">
        <v>796</v>
      </c>
      <c r="JQ221" t="s">
        <v>796</v>
      </c>
      <c r="JR221" t="s">
        <v>796</v>
      </c>
      <c r="JS221" t="s">
        <v>796</v>
      </c>
      <c r="JT221" t="s">
        <v>796</v>
      </c>
      <c r="JU221" t="s">
        <v>796</v>
      </c>
      <c r="JV221" t="s">
        <v>796</v>
      </c>
      <c r="JW221" t="s">
        <v>796</v>
      </c>
      <c r="JX221" t="s">
        <v>796</v>
      </c>
      <c r="JY221" t="s">
        <v>796</v>
      </c>
      <c r="JZ221" t="s">
        <v>796</v>
      </c>
      <c r="KA221" t="s">
        <v>796</v>
      </c>
      <c r="KB221" t="s">
        <v>796</v>
      </c>
      <c r="KC221" t="s">
        <v>796</v>
      </c>
      <c r="KD221" t="s">
        <v>796</v>
      </c>
      <c r="KE221" t="s">
        <v>796</v>
      </c>
      <c r="KF221" t="s">
        <v>796</v>
      </c>
    </row>
    <row r="222" spans="1:292" x14ac:dyDescent="0.2">
      <c r="A222" t="s">
        <v>611</v>
      </c>
      <c r="B222" t="s">
        <v>214</v>
      </c>
      <c r="C222" t="s">
        <v>4</v>
      </c>
      <c r="D222" t="s">
        <v>19</v>
      </c>
      <c r="E222" s="30">
        <v>32</v>
      </c>
      <c r="F222" t="s">
        <v>20</v>
      </c>
      <c r="G222" t="s">
        <v>10</v>
      </c>
      <c r="H222" t="s">
        <v>40</v>
      </c>
      <c r="I222" t="s">
        <v>215</v>
      </c>
      <c r="J222" t="s">
        <v>4</v>
      </c>
      <c r="K222" t="s">
        <v>4</v>
      </c>
      <c r="L222" t="s">
        <v>4</v>
      </c>
      <c r="M222" t="s">
        <v>4</v>
      </c>
      <c r="N222" t="s">
        <v>4</v>
      </c>
      <c r="O222" t="s">
        <v>5</v>
      </c>
      <c r="P222" t="s">
        <v>5</v>
      </c>
      <c r="Q222" t="s">
        <v>4</v>
      </c>
      <c r="R222" t="s">
        <v>4</v>
      </c>
      <c r="S222" t="s">
        <v>4</v>
      </c>
      <c r="T222" t="s">
        <v>3</v>
      </c>
      <c r="U222" t="s">
        <v>4</v>
      </c>
      <c r="V222" t="s">
        <v>5</v>
      </c>
      <c r="W222" t="s">
        <v>26</v>
      </c>
      <c r="X222" t="s">
        <v>105</v>
      </c>
      <c r="Y222" t="s">
        <v>5</v>
      </c>
      <c r="Z222" t="s">
        <v>35</v>
      </c>
      <c r="AA222" t="s">
        <v>4</v>
      </c>
      <c r="AB222" t="s">
        <v>4</v>
      </c>
      <c r="AC222" t="s">
        <v>4</v>
      </c>
      <c r="AD222" t="s">
        <v>4</v>
      </c>
      <c r="AE222" t="s">
        <v>4</v>
      </c>
      <c r="AF222" t="s">
        <v>4</v>
      </c>
      <c r="AG222" t="s">
        <v>4</v>
      </c>
      <c r="AH222" t="s">
        <v>4</v>
      </c>
      <c r="AI222" t="s">
        <v>4</v>
      </c>
      <c r="AJ222" t="s">
        <v>4</v>
      </c>
      <c r="AK222" t="s">
        <v>4</v>
      </c>
      <c r="AL222" t="s">
        <v>4</v>
      </c>
      <c r="AM222" t="s">
        <v>4</v>
      </c>
      <c r="AN222" t="s">
        <v>4</v>
      </c>
      <c r="AO222" t="s">
        <v>4</v>
      </c>
      <c r="AP222" t="s">
        <v>5</v>
      </c>
      <c r="AQ222" t="s">
        <v>4</v>
      </c>
      <c r="AR222" t="s">
        <v>4</v>
      </c>
      <c r="AS222" t="s">
        <v>2</v>
      </c>
      <c r="AT222" t="s">
        <v>2</v>
      </c>
      <c r="AU222" t="s">
        <v>2</v>
      </c>
      <c r="AV222" t="s">
        <v>2</v>
      </c>
      <c r="AW222" t="s">
        <v>2</v>
      </c>
      <c r="AX222" t="s">
        <v>2</v>
      </c>
      <c r="AY222" t="s">
        <v>2</v>
      </c>
      <c r="AZ222" t="s">
        <v>2</v>
      </c>
      <c r="BA222" t="s">
        <v>2</v>
      </c>
      <c r="BB222" t="s">
        <v>2</v>
      </c>
      <c r="BC222" t="s">
        <v>2</v>
      </c>
      <c r="BD222" t="s">
        <v>2</v>
      </c>
      <c r="BE222" t="s">
        <v>2</v>
      </c>
      <c r="BF222" t="s">
        <v>2</v>
      </c>
      <c r="BG222" t="s">
        <v>2</v>
      </c>
      <c r="BH222" t="s">
        <v>2</v>
      </c>
      <c r="BI222" t="s">
        <v>2</v>
      </c>
      <c r="BJ222" t="s">
        <v>2</v>
      </c>
      <c r="BK222" t="s">
        <v>5</v>
      </c>
      <c r="BL222" t="s">
        <v>5</v>
      </c>
      <c r="BM222" t="s">
        <v>4</v>
      </c>
      <c r="BN222" t="s">
        <v>4</v>
      </c>
      <c r="BO222" t="s">
        <v>4</v>
      </c>
      <c r="BP222" t="s">
        <v>2</v>
      </c>
      <c r="BQ222" t="s">
        <v>2</v>
      </c>
      <c r="BR222" t="s">
        <v>2</v>
      </c>
      <c r="BS222" t="s">
        <v>2</v>
      </c>
      <c r="BT222" t="s">
        <v>2</v>
      </c>
      <c r="BU222" t="s">
        <v>2</v>
      </c>
      <c r="BV222" t="s">
        <v>2</v>
      </c>
      <c r="BW222" t="s">
        <v>2</v>
      </c>
      <c r="BX222" t="s">
        <v>2</v>
      </c>
      <c r="BY222" t="s">
        <v>2</v>
      </c>
      <c r="BZ222" t="s">
        <v>2</v>
      </c>
      <c r="CA222" t="s">
        <v>2</v>
      </c>
      <c r="CB222" t="s">
        <v>2</v>
      </c>
      <c r="CC222" t="s">
        <v>2</v>
      </c>
      <c r="CD222" t="s">
        <v>2</v>
      </c>
      <c r="CE222" t="s">
        <v>2</v>
      </c>
      <c r="CF222" t="s">
        <v>2</v>
      </c>
      <c r="CG222" t="s">
        <v>2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796</v>
      </c>
      <c r="CV222" t="s">
        <v>796</v>
      </c>
      <c r="CW222" t="s">
        <v>796</v>
      </c>
      <c r="CX222" t="s">
        <v>796</v>
      </c>
      <c r="CY222" t="s">
        <v>796</v>
      </c>
      <c r="CZ222" t="s">
        <v>796</v>
      </c>
      <c r="DA222" t="s">
        <v>796</v>
      </c>
      <c r="DB222" t="s">
        <v>796</v>
      </c>
      <c r="DC222" t="s">
        <v>796</v>
      </c>
      <c r="DD222" t="s">
        <v>796</v>
      </c>
      <c r="DE222" t="s">
        <v>796</v>
      </c>
      <c r="DF222" t="s">
        <v>796</v>
      </c>
      <c r="DG222" t="s">
        <v>796</v>
      </c>
      <c r="DH222" t="s">
        <v>796</v>
      </c>
      <c r="DI222" t="s">
        <v>796</v>
      </c>
      <c r="DJ222" t="s">
        <v>796</v>
      </c>
      <c r="DK222" t="s">
        <v>796</v>
      </c>
      <c r="DL222" t="s">
        <v>796</v>
      </c>
      <c r="DM222" t="s">
        <v>796</v>
      </c>
      <c r="DN222" t="s">
        <v>796</v>
      </c>
      <c r="DO222" t="s">
        <v>796</v>
      </c>
      <c r="DP222" t="s">
        <v>796</v>
      </c>
      <c r="DQ222" t="s">
        <v>796</v>
      </c>
      <c r="DR222" t="s">
        <v>796</v>
      </c>
      <c r="DS222" t="s">
        <v>796</v>
      </c>
      <c r="DT222" t="s">
        <v>796</v>
      </c>
      <c r="DU222" t="s">
        <v>796</v>
      </c>
      <c r="DV222" t="s">
        <v>796</v>
      </c>
      <c r="DW222" t="s">
        <v>796</v>
      </c>
      <c r="DX222" t="s">
        <v>796</v>
      </c>
      <c r="DY222" t="s">
        <v>796</v>
      </c>
      <c r="DZ222" t="s">
        <v>796</v>
      </c>
      <c r="EA222" t="s">
        <v>796</v>
      </c>
      <c r="EB222" t="s">
        <v>796</v>
      </c>
      <c r="EC222" t="s">
        <v>796</v>
      </c>
      <c r="ED222" t="s">
        <v>796</v>
      </c>
      <c r="EE222" t="s">
        <v>796</v>
      </c>
      <c r="EF222" t="s">
        <v>796</v>
      </c>
      <c r="EG222" t="s">
        <v>796</v>
      </c>
      <c r="EH222" t="s">
        <v>796</v>
      </c>
      <c r="EI222" t="s">
        <v>796</v>
      </c>
      <c r="EJ222" t="s">
        <v>796</v>
      </c>
      <c r="EK222" t="s">
        <v>796</v>
      </c>
      <c r="EL222" t="s">
        <v>796</v>
      </c>
      <c r="EM222" t="s">
        <v>796</v>
      </c>
      <c r="EN222" t="s">
        <v>796</v>
      </c>
      <c r="EO222" t="s">
        <v>796</v>
      </c>
      <c r="EP222" t="s">
        <v>796</v>
      </c>
      <c r="EQ222" t="s">
        <v>796</v>
      </c>
      <c r="ER222" t="s">
        <v>796</v>
      </c>
      <c r="ES222" t="s">
        <v>796</v>
      </c>
      <c r="ET222" t="s">
        <v>796</v>
      </c>
      <c r="EU222" t="s">
        <v>796</v>
      </c>
      <c r="EV222" t="s">
        <v>796</v>
      </c>
      <c r="EW222" t="s">
        <v>796</v>
      </c>
      <c r="EX222" t="s">
        <v>796</v>
      </c>
      <c r="EY222" t="s">
        <v>796</v>
      </c>
      <c r="EZ222" t="s">
        <v>796</v>
      </c>
      <c r="FA222" t="s">
        <v>796</v>
      </c>
      <c r="FB222" t="s">
        <v>796</v>
      </c>
      <c r="FC222" t="s">
        <v>796</v>
      </c>
      <c r="FD222" t="s">
        <v>796</v>
      </c>
      <c r="FE222" t="s">
        <v>796</v>
      </c>
      <c r="FF222" t="s">
        <v>796</v>
      </c>
      <c r="FG222" t="s">
        <v>796</v>
      </c>
      <c r="FH222" t="s">
        <v>796</v>
      </c>
      <c r="FI222" t="s">
        <v>796</v>
      </c>
      <c r="FJ222" t="s">
        <v>796</v>
      </c>
      <c r="FK222" t="s">
        <v>796</v>
      </c>
      <c r="FL222" t="s">
        <v>796</v>
      </c>
      <c r="FM222" t="s">
        <v>796</v>
      </c>
      <c r="FN222" t="s">
        <v>796</v>
      </c>
      <c r="FO222" t="s">
        <v>796</v>
      </c>
      <c r="FP222" t="s">
        <v>796</v>
      </c>
      <c r="FQ222" t="s">
        <v>796</v>
      </c>
      <c r="FR222" t="s">
        <v>796</v>
      </c>
      <c r="FS222" t="s">
        <v>796</v>
      </c>
      <c r="FT222" t="s">
        <v>796</v>
      </c>
      <c r="FU222" t="s">
        <v>796</v>
      </c>
      <c r="FV222" t="s">
        <v>796</v>
      </c>
      <c r="FW222" t="s">
        <v>796</v>
      </c>
      <c r="FX222" t="s">
        <v>796</v>
      </c>
      <c r="FY222" t="s">
        <v>796</v>
      </c>
      <c r="FZ222" t="s">
        <v>796</v>
      </c>
      <c r="GA222" t="s">
        <v>796</v>
      </c>
      <c r="GB222" t="s">
        <v>796</v>
      </c>
      <c r="GC222" t="s">
        <v>796</v>
      </c>
      <c r="GD222" t="s">
        <v>796</v>
      </c>
      <c r="GE222" t="s">
        <v>796</v>
      </c>
      <c r="GF222" t="s">
        <v>796</v>
      </c>
      <c r="GG222" t="s">
        <v>796</v>
      </c>
      <c r="GH222" t="s">
        <v>796</v>
      </c>
      <c r="GI222" t="s">
        <v>796</v>
      </c>
      <c r="GJ222" t="s">
        <v>796</v>
      </c>
      <c r="GK222" t="s">
        <v>796</v>
      </c>
      <c r="GL222" t="s">
        <v>796</v>
      </c>
      <c r="GM222" t="s">
        <v>796</v>
      </c>
      <c r="GN222" t="s">
        <v>796</v>
      </c>
      <c r="GO222" t="s">
        <v>796</v>
      </c>
      <c r="GP222" t="s">
        <v>796</v>
      </c>
      <c r="GQ222" t="s">
        <v>796</v>
      </c>
      <c r="GR222" t="s">
        <v>796</v>
      </c>
      <c r="GS222" t="s">
        <v>796</v>
      </c>
      <c r="GT222" t="s">
        <v>796</v>
      </c>
      <c r="GU222" t="s">
        <v>796</v>
      </c>
      <c r="GV222" t="s">
        <v>796</v>
      </c>
      <c r="GW222" t="s">
        <v>796</v>
      </c>
      <c r="GX222" t="s">
        <v>796</v>
      </c>
      <c r="GY222" t="s">
        <v>796</v>
      </c>
      <c r="GZ222" t="s">
        <v>796</v>
      </c>
      <c r="HA222" t="s">
        <v>796</v>
      </c>
      <c r="HB222" t="s">
        <v>796</v>
      </c>
      <c r="HC222" t="s">
        <v>796</v>
      </c>
      <c r="HD222" t="s">
        <v>796</v>
      </c>
      <c r="HE222" t="s">
        <v>796</v>
      </c>
      <c r="HF222" t="s">
        <v>796</v>
      </c>
      <c r="HG222" t="s">
        <v>796</v>
      </c>
      <c r="HH222" t="s">
        <v>796</v>
      </c>
      <c r="HI222" t="s">
        <v>796</v>
      </c>
      <c r="HJ222" t="s">
        <v>796</v>
      </c>
      <c r="HK222" t="s">
        <v>796</v>
      </c>
      <c r="HL222" t="s">
        <v>796</v>
      </c>
      <c r="HM222" t="s">
        <v>796</v>
      </c>
      <c r="HN222" t="s">
        <v>796</v>
      </c>
      <c r="HO222" t="s">
        <v>796</v>
      </c>
      <c r="HP222" t="s">
        <v>796</v>
      </c>
      <c r="HQ222" t="s">
        <v>796</v>
      </c>
      <c r="HR222" t="s">
        <v>796</v>
      </c>
      <c r="HS222" t="s">
        <v>796</v>
      </c>
      <c r="HT222" t="s">
        <v>796</v>
      </c>
      <c r="HU222" t="s">
        <v>796</v>
      </c>
      <c r="HV222" t="s">
        <v>796</v>
      </c>
      <c r="HW222" t="s">
        <v>796</v>
      </c>
      <c r="HX222" t="s">
        <v>796</v>
      </c>
      <c r="HY222" t="s">
        <v>796</v>
      </c>
      <c r="HZ222" t="s">
        <v>796</v>
      </c>
      <c r="IA222" t="s">
        <v>796</v>
      </c>
      <c r="IB222" t="s">
        <v>796</v>
      </c>
      <c r="IC222" t="s">
        <v>796</v>
      </c>
      <c r="ID222" t="s">
        <v>796</v>
      </c>
      <c r="IE222" t="s">
        <v>796</v>
      </c>
      <c r="IF222" t="s">
        <v>796</v>
      </c>
      <c r="IG222" t="s">
        <v>796</v>
      </c>
      <c r="IH222" t="s">
        <v>796</v>
      </c>
      <c r="II222" t="s">
        <v>796</v>
      </c>
      <c r="IJ222" t="s">
        <v>796</v>
      </c>
      <c r="IK222" t="s">
        <v>796</v>
      </c>
      <c r="IL222" t="s">
        <v>796</v>
      </c>
      <c r="IM222" t="s">
        <v>796</v>
      </c>
      <c r="IN222" t="s">
        <v>796</v>
      </c>
      <c r="IO222" t="s">
        <v>796</v>
      </c>
      <c r="IP222" t="s">
        <v>796</v>
      </c>
      <c r="IQ222" t="s">
        <v>796</v>
      </c>
      <c r="IR222" t="s">
        <v>796</v>
      </c>
      <c r="IS222" t="s">
        <v>796</v>
      </c>
      <c r="IT222" t="s">
        <v>796</v>
      </c>
      <c r="IU222" t="s">
        <v>796</v>
      </c>
      <c r="IV222" t="s">
        <v>796</v>
      </c>
      <c r="IW222" t="s">
        <v>796</v>
      </c>
      <c r="IX222" t="s">
        <v>796</v>
      </c>
      <c r="IY222" t="s">
        <v>796</v>
      </c>
      <c r="IZ222" t="s">
        <v>796</v>
      </c>
      <c r="JA222" t="s">
        <v>796</v>
      </c>
      <c r="JB222" t="s">
        <v>796</v>
      </c>
      <c r="JC222" t="s">
        <v>796</v>
      </c>
      <c r="JD222" t="s">
        <v>796</v>
      </c>
      <c r="JE222" t="s">
        <v>796</v>
      </c>
      <c r="JF222" t="s">
        <v>796</v>
      </c>
      <c r="JG222" t="s">
        <v>796</v>
      </c>
      <c r="JH222" t="s">
        <v>796</v>
      </c>
      <c r="JI222" t="s">
        <v>796</v>
      </c>
      <c r="JJ222" t="s">
        <v>796</v>
      </c>
      <c r="JK222" t="s">
        <v>796</v>
      </c>
      <c r="JL222" t="s">
        <v>796</v>
      </c>
      <c r="JM222" t="s">
        <v>796</v>
      </c>
      <c r="JN222" t="s">
        <v>796</v>
      </c>
      <c r="JO222" t="s">
        <v>796</v>
      </c>
      <c r="JP222" t="s">
        <v>796</v>
      </c>
      <c r="JQ222" t="s">
        <v>796</v>
      </c>
      <c r="JR222" t="s">
        <v>796</v>
      </c>
      <c r="JS222" t="s">
        <v>796</v>
      </c>
      <c r="JT222" t="s">
        <v>796</v>
      </c>
      <c r="JU222" t="s">
        <v>796</v>
      </c>
      <c r="JV222" t="s">
        <v>796</v>
      </c>
      <c r="JW222" t="s">
        <v>796</v>
      </c>
      <c r="JX222" t="s">
        <v>796</v>
      </c>
      <c r="JY222" t="s">
        <v>796</v>
      </c>
      <c r="JZ222" t="s">
        <v>796</v>
      </c>
      <c r="KA222" t="s">
        <v>796</v>
      </c>
      <c r="KB222" t="s">
        <v>796</v>
      </c>
      <c r="KC222" t="s">
        <v>796</v>
      </c>
      <c r="KD222" t="s">
        <v>796</v>
      </c>
      <c r="KE222" t="s">
        <v>796</v>
      </c>
      <c r="KF222" t="s">
        <v>796</v>
      </c>
    </row>
    <row r="223" spans="1:292" x14ac:dyDescent="0.2">
      <c r="A223" t="s">
        <v>610</v>
      </c>
      <c r="B223" t="s">
        <v>214</v>
      </c>
      <c r="C223" t="s">
        <v>4</v>
      </c>
      <c r="D223" t="s">
        <v>8</v>
      </c>
      <c r="E223" s="30">
        <v>23</v>
      </c>
      <c r="F223" t="s">
        <v>20</v>
      </c>
      <c r="G223" t="s">
        <v>10</v>
      </c>
      <c r="H223" t="s">
        <v>11</v>
      </c>
      <c r="I223" t="s">
        <v>215</v>
      </c>
      <c r="J223" t="s">
        <v>4</v>
      </c>
      <c r="K223" t="s">
        <v>4</v>
      </c>
      <c r="L223" t="s">
        <v>4</v>
      </c>
      <c r="M223" t="s">
        <v>4</v>
      </c>
      <c r="N223" t="s">
        <v>4</v>
      </c>
      <c r="O223" t="s">
        <v>5</v>
      </c>
      <c r="P223" t="s">
        <v>4</v>
      </c>
      <c r="Q223" t="s">
        <v>4</v>
      </c>
      <c r="R223" t="s">
        <v>4</v>
      </c>
      <c r="S223" t="s">
        <v>4</v>
      </c>
      <c r="T223" t="s">
        <v>3</v>
      </c>
      <c r="U223" t="s">
        <v>4</v>
      </c>
      <c r="V223" t="s">
        <v>5</v>
      </c>
      <c r="W223" t="s">
        <v>17</v>
      </c>
      <c r="X223" t="s">
        <v>2</v>
      </c>
      <c r="Y223" t="s">
        <v>5</v>
      </c>
      <c r="Z223" t="s">
        <v>6</v>
      </c>
      <c r="AA223" t="s">
        <v>4</v>
      </c>
      <c r="AB223" t="s">
        <v>4</v>
      </c>
      <c r="AC223" t="s">
        <v>4</v>
      </c>
      <c r="AD223" t="s">
        <v>4</v>
      </c>
      <c r="AE223" t="s">
        <v>4</v>
      </c>
      <c r="AF223" t="s">
        <v>4</v>
      </c>
      <c r="AG223" t="s">
        <v>4</v>
      </c>
      <c r="AH223" t="s">
        <v>4</v>
      </c>
      <c r="AI223" t="s">
        <v>4</v>
      </c>
      <c r="AJ223" t="s">
        <v>4</v>
      </c>
      <c r="AK223" t="s">
        <v>4</v>
      </c>
      <c r="AL223" t="s">
        <v>4</v>
      </c>
      <c r="AM223" t="s">
        <v>4</v>
      </c>
      <c r="AN223" t="s">
        <v>4</v>
      </c>
      <c r="AO223" t="s">
        <v>4</v>
      </c>
      <c r="AP223" t="s">
        <v>5</v>
      </c>
      <c r="AQ223" t="s">
        <v>4</v>
      </c>
      <c r="AR223" t="s">
        <v>4</v>
      </c>
      <c r="AS223" t="s">
        <v>2</v>
      </c>
      <c r="AT223" t="s">
        <v>2</v>
      </c>
      <c r="AU223" t="s">
        <v>2</v>
      </c>
      <c r="AV223" t="s">
        <v>2</v>
      </c>
      <c r="AW223" t="s">
        <v>2</v>
      </c>
      <c r="AX223" t="s">
        <v>2</v>
      </c>
      <c r="AY223" t="s">
        <v>2</v>
      </c>
      <c r="AZ223" t="s">
        <v>2</v>
      </c>
      <c r="BA223" t="s">
        <v>2</v>
      </c>
      <c r="BB223" t="s">
        <v>2</v>
      </c>
      <c r="BC223" t="s">
        <v>2</v>
      </c>
      <c r="BD223" t="s">
        <v>2</v>
      </c>
      <c r="BE223" t="s">
        <v>2</v>
      </c>
      <c r="BF223" t="s">
        <v>2</v>
      </c>
      <c r="BG223" t="s">
        <v>2</v>
      </c>
      <c r="BH223" t="s">
        <v>2</v>
      </c>
      <c r="BI223" t="s">
        <v>2</v>
      </c>
      <c r="BJ223" t="s">
        <v>2</v>
      </c>
      <c r="BK223" t="s">
        <v>2</v>
      </c>
      <c r="BL223" t="s">
        <v>2</v>
      </c>
      <c r="BM223" t="s">
        <v>2</v>
      </c>
      <c r="BN223" t="s">
        <v>2</v>
      </c>
      <c r="BO223" t="s">
        <v>2</v>
      </c>
      <c r="BP223" t="s">
        <v>2</v>
      </c>
      <c r="BQ223" t="s">
        <v>2</v>
      </c>
      <c r="BR223" t="s">
        <v>2</v>
      </c>
      <c r="BS223" t="s">
        <v>2</v>
      </c>
      <c r="BT223" t="s">
        <v>2</v>
      </c>
      <c r="BU223" t="s">
        <v>2</v>
      </c>
      <c r="BV223" t="s">
        <v>2</v>
      </c>
      <c r="BW223" t="s">
        <v>2</v>
      </c>
      <c r="BX223" t="s">
        <v>2</v>
      </c>
      <c r="BY223" t="s">
        <v>2</v>
      </c>
      <c r="BZ223" t="s">
        <v>2</v>
      </c>
      <c r="CA223" t="s">
        <v>2</v>
      </c>
      <c r="CB223" t="s">
        <v>2</v>
      </c>
      <c r="CC223" t="s">
        <v>2</v>
      </c>
      <c r="CD223" t="s">
        <v>2</v>
      </c>
      <c r="CE223" t="s">
        <v>2</v>
      </c>
      <c r="CF223" t="s">
        <v>2</v>
      </c>
      <c r="CG223" t="s">
        <v>2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796</v>
      </c>
      <c r="CV223" t="s">
        <v>796</v>
      </c>
      <c r="CW223" t="s">
        <v>796</v>
      </c>
      <c r="CX223" t="s">
        <v>796</v>
      </c>
      <c r="CY223" t="s">
        <v>796</v>
      </c>
      <c r="CZ223" t="s">
        <v>796</v>
      </c>
      <c r="DA223" t="s">
        <v>796</v>
      </c>
      <c r="DB223" t="s">
        <v>796</v>
      </c>
      <c r="DC223" t="s">
        <v>796</v>
      </c>
      <c r="DD223" t="s">
        <v>796</v>
      </c>
      <c r="DE223" t="s">
        <v>796</v>
      </c>
      <c r="DF223" t="s">
        <v>796</v>
      </c>
      <c r="DG223" t="s">
        <v>796</v>
      </c>
      <c r="DH223" t="s">
        <v>796</v>
      </c>
      <c r="DI223" t="s">
        <v>796</v>
      </c>
      <c r="DJ223" t="s">
        <v>796</v>
      </c>
      <c r="DK223" t="s">
        <v>796</v>
      </c>
      <c r="DL223" t="s">
        <v>796</v>
      </c>
      <c r="DM223" t="s">
        <v>796</v>
      </c>
      <c r="DN223" t="s">
        <v>796</v>
      </c>
      <c r="DO223" t="s">
        <v>796</v>
      </c>
      <c r="DP223" t="s">
        <v>796</v>
      </c>
      <c r="DQ223" t="s">
        <v>796</v>
      </c>
      <c r="DR223" t="s">
        <v>796</v>
      </c>
      <c r="DS223" t="s">
        <v>796</v>
      </c>
      <c r="DT223" t="s">
        <v>796</v>
      </c>
      <c r="DU223" t="s">
        <v>796</v>
      </c>
      <c r="DV223" t="s">
        <v>796</v>
      </c>
      <c r="DW223" t="s">
        <v>796</v>
      </c>
      <c r="DX223" t="s">
        <v>796</v>
      </c>
      <c r="DY223" t="s">
        <v>796</v>
      </c>
      <c r="DZ223" t="s">
        <v>796</v>
      </c>
      <c r="EA223" t="s">
        <v>796</v>
      </c>
      <c r="EB223" t="s">
        <v>796</v>
      </c>
      <c r="EC223" t="s">
        <v>796</v>
      </c>
      <c r="ED223" t="s">
        <v>796</v>
      </c>
      <c r="EE223" t="s">
        <v>796</v>
      </c>
      <c r="EF223" t="s">
        <v>796</v>
      </c>
      <c r="EG223" t="s">
        <v>796</v>
      </c>
      <c r="EH223" t="s">
        <v>796</v>
      </c>
      <c r="EI223" t="s">
        <v>796</v>
      </c>
      <c r="EJ223" t="s">
        <v>796</v>
      </c>
      <c r="EK223" t="s">
        <v>796</v>
      </c>
      <c r="EL223" t="s">
        <v>796</v>
      </c>
      <c r="EM223" t="s">
        <v>796</v>
      </c>
      <c r="EN223" t="s">
        <v>796</v>
      </c>
      <c r="EO223" t="s">
        <v>796</v>
      </c>
      <c r="EP223" t="s">
        <v>796</v>
      </c>
      <c r="EQ223" t="s">
        <v>796</v>
      </c>
      <c r="ER223" t="s">
        <v>796</v>
      </c>
      <c r="ES223" t="s">
        <v>796</v>
      </c>
      <c r="ET223" t="s">
        <v>796</v>
      </c>
      <c r="EU223" t="s">
        <v>796</v>
      </c>
      <c r="EV223" t="s">
        <v>796</v>
      </c>
      <c r="EW223" t="s">
        <v>796</v>
      </c>
      <c r="EX223" t="s">
        <v>796</v>
      </c>
      <c r="EY223" t="s">
        <v>796</v>
      </c>
      <c r="EZ223" t="s">
        <v>796</v>
      </c>
      <c r="FA223" t="s">
        <v>796</v>
      </c>
      <c r="FB223" t="s">
        <v>796</v>
      </c>
      <c r="FC223" t="s">
        <v>796</v>
      </c>
      <c r="FD223" t="s">
        <v>796</v>
      </c>
      <c r="FE223" t="s">
        <v>796</v>
      </c>
      <c r="FF223" t="s">
        <v>796</v>
      </c>
      <c r="FG223" t="s">
        <v>796</v>
      </c>
      <c r="FH223" t="s">
        <v>796</v>
      </c>
      <c r="FI223" t="s">
        <v>796</v>
      </c>
      <c r="FJ223" t="s">
        <v>796</v>
      </c>
      <c r="FK223" t="s">
        <v>796</v>
      </c>
      <c r="FL223" t="s">
        <v>796</v>
      </c>
      <c r="FM223" t="s">
        <v>796</v>
      </c>
      <c r="FN223" t="s">
        <v>796</v>
      </c>
      <c r="FO223" t="s">
        <v>796</v>
      </c>
      <c r="FP223" t="s">
        <v>796</v>
      </c>
      <c r="FQ223" t="s">
        <v>796</v>
      </c>
      <c r="FR223" t="s">
        <v>796</v>
      </c>
      <c r="FS223" t="s">
        <v>796</v>
      </c>
      <c r="FT223" t="s">
        <v>796</v>
      </c>
      <c r="FU223" t="s">
        <v>796</v>
      </c>
      <c r="FV223" t="s">
        <v>796</v>
      </c>
      <c r="FW223" t="s">
        <v>796</v>
      </c>
      <c r="FX223" t="s">
        <v>796</v>
      </c>
      <c r="FY223" t="s">
        <v>796</v>
      </c>
      <c r="FZ223" t="s">
        <v>796</v>
      </c>
      <c r="GA223" t="s">
        <v>796</v>
      </c>
      <c r="GB223" t="s">
        <v>796</v>
      </c>
      <c r="GC223" t="s">
        <v>796</v>
      </c>
      <c r="GD223" t="s">
        <v>796</v>
      </c>
      <c r="GE223" t="s">
        <v>796</v>
      </c>
      <c r="GF223" t="s">
        <v>796</v>
      </c>
      <c r="GG223" t="s">
        <v>796</v>
      </c>
      <c r="GH223" t="s">
        <v>796</v>
      </c>
      <c r="GI223" t="s">
        <v>796</v>
      </c>
      <c r="GJ223" t="s">
        <v>796</v>
      </c>
      <c r="GK223" t="s">
        <v>796</v>
      </c>
      <c r="GL223" t="s">
        <v>796</v>
      </c>
      <c r="GM223" t="s">
        <v>796</v>
      </c>
      <c r="GN223" t="s">
        <v>796</v>
      </c>
      <c r="GO223" t="s">
        <v>796</v>
      </c>
      <c r="GP223" t="s">
        <v>796</v>
      </c>
      <c r="GQ223" t="s">
        <v>796</v>
      </c>
      <c r="GR223" t="s">
        <v>796</v>
      </c>
      <c r="GS223" t="s">
        <v>796</v>
      </c>
      <c r="GT223" t="s">
        <v>796</v>
      </c>
      <c r="GU223" t="s">
        <v>796</v>
      </c>
      <c r="GV223" t="s">
        <v>796</v>
      </c>
      <c r="GW223" t="s">
        <v>796</v>
      </c>
      <c r="GX223" t="s">
        <v>796</v>
      </c>
      <c r="GY223" t="s">
        <v>796</v>
      </c>
      <c r="GZ223" t="s">
        <v>796</v>
      </c>
      <c r="HA223" t="s">
        <v>796</v>
      </c>
      <c r="HB223" t="s">
        <v>796</v>
      </c>
      <c r="HC223" t="s">
        <v>796</v>
      </c>
      <c r="HD223" t="s">
        <v>796</v>
      </c>
      <c r="HE223" t="s">
        <v>796</v>
      </c>
      <c r="HF223" t="s">
        <v>796</v>
      </c>
      <c r="HG223" t="s">
        <v>796</v>
      </c>
      <c r="HH223" t="s">
        <v>796</v>
      </c>
      <c r="HI223" t="s">
        <v>796</v>
      </c>
      <c r="HJ223" t="s">
        <v>796</v>
      </c>
      <c r="HK223" t="s">
        <v>796</v>
      </c>
      <c r="HL223" t="s">
        <v>796</v>
      </c>
      <c r="HM223" t="s">
        <v>796</v>
      </c>
      <c r="HN223" t="s">
        <v>796</v>
      </c>
      <c r="HO223" t="s">
        <v>796</v>
      </c>
      <c r="HP223" t="s">
        <v>796</v>
      </c>
      <c r="HQ223" t="s">
        <v>796</v>
      </c>
      <c r="HR223" t="s">
        <v>796</v>
      </c>
      <c r="HS223" t="s">
        <v>796</v>
      </c>
      <c r="HT223" t="s">
        <v>796</v>
      </c>
      <c r="HU223" t="s">
        <v>796</v>
      </c>
      <c r="HV223" t="s">
        <v>796</v>
      </c>
      <c r="HW223" t="s">
        <v>796</v>
      </c>
      <c r="HX223" t="s">
        <v>796</v>
      </c>
      <c r="HY223" t="s">
        <v>796</v>
      </c>
      <c r="HZ223" t="s">
        <v>796</v>
      </c>
      <c r="IA223" t="s">
        <v>796</v>
      </c>
      <c r="IB223" t="s">
        <v>796</v>
      </c>
      <c r="IC223" t="s">
        <v>796</v>
      </c>
      <c r="ID223" t="s">
        <v>796</v>
      </c>
      <c r="IE223" t="s">
        <v>796</v>
      </c>
      <c r="IF223" t="s">
        <v>796</v>
      </c>
      <c r="IG223" t="s">
        <v>796</v>
      </c>
      <c r="IH223" t="s">
        <v>796</v>
      </c>
      <c r="II223" t="s">
        <v>796</v>
      </c>
      <c r="IJ223" t="s">
        <v>796</v>
      </c>
      <c r="IK223" t="s">
        <v>796</v>
      </c>
      <c r="IL223" t="s">
        <v>796</v>
      </c>
      <c r="IM223" t="s">
        <v>796</v>
      </c>
      <c r="IN223" t="s">
        <v>796</v>
      </c>
      <c r="IO223" t="s">
        <v>796</v>
      </c>
      <c r="IP223" t="s">
        <v>796</v>
      </c>
      <c r="IQ223" t="s">
        <v>796</v>
      </c>
      <c r="IR223" t="s">
        <v>796</v>
      </c>
      <c r="IS223" t="s">
        <v>796</v>
      </c>
      <c r="IT223" t="s">
        <v>796</v>
      </c>
      <c r="IU223" t="s">
        <v>796</v>
      </c>
      <c r="IV223" t="s">
        <v>796</v>
      </c>
      <c r="IW223" t="s">
        <v>796</v>
      </c>
      <c r="IX223" t="s">
        <v>796</v>
      </c>
      <c r="IY223" t="s">
        <v>796</v>
      </c>
      <c r="IZ223" t="s">
        <v>796</v>
      </c>
      <c r="JA223" t="s">
        <v>796</v>
      </c>
      <c r="JB223" t="s">
        <v>796</v>
      </c>
      <c r="JC223" t="s">
        <v>796</v>
      </c>
      <c r="JD223" t="s">
        <v>796</v>
      </c>
      <c r="JE223" t="s">
        <v>796</v>
      </c>
      <c r="JF223" t="s">
        <v>796</v>
      </c>
      <c r="JG223" t="s">
        <v>796</v>
      </c>
      <c r="JH223" t="s">
        <v>796</v>
      </c>
      <c r="JI223" t="s">
        <v>796</v>
      </c>
      <c r="JJ223" t="s">
        <v>796</v>
      </c>
      <c r="JK223" t="s">
        <v>796</v>
      </c>
      <c r="JL223" t="s">
        <v>796</v>
      </c>
      <c r="JM223" t="s">
        <v>796</v>
      </c>
      <c r="JN223" t="s">
        <v>796</v>
      </c>
      <c r="JO223" t="s">
        <v>796</v>
      </c>
      <c r="JP223" t="s">
        <v>796</v>
      </c>
      <c r="JQ223" t="s">
        <v>796</v>
      </c>
      <c r="JR223" t="s">
        <v>796</v>
      </c>
      <c r="JS223" t="s">
        <v>796</v>
      </c>
      <c r="JT223" t="s">
        <v>796</v>
      </c>
      <c r="JU223" t="s">
        <v>796</v>
      </c>
      <c r="JV223" t="s">
        <v>796</v>
      </c>
      <c r="JW223" t="s">
        <v>796</v>
      </c>
      <c r="JX223" t="s">
        <v>796</v>
      </c>
      <c r="JY223" t="s">
        <v>796</v>
      </c>
      <c r="JZ223" t="s">
        <v>796</v>
      </c>
      <c r="KA223" t="s">
        <v>796</v>
      </c>
      <c r="KB223" t="s">
        <v>796</v>
      </c>
      <c r="KC223" t="s">
        <v>796</v>
      </c>
      <c r="KD223" t="s">
        <v>796</v>
      </c>
      <c r="KE223" t="s">
        <v>796</v>
      </c>
      <c r="KF223" t="s">
        <v>796</v>
      </c>
    </row>
    <row r="224" spans="1:292" x14ac:dyDescent="0.2">
      <c r="A224" t="s">
        <v>603</v>
      </c>
      <c r="B224" t="s">
        <v>214</v>
      </c>
      <c r="C224" t="s">
        <v>4</v>
      </c>
      <c r="D224" t="s">
        <v>19</v>
      </c>
      <c r="E224" s="30">
        <v>48</v>
      </c>
      <c r="F224" t="s">
        <v>20</v>
      </c>
      <c r="G224" t="s">
        <v>10</v>
      </c>
      <c r="H224" t="s">
        <v>56</v>
      </c>
      <c r="I224" t="s">
        <v>215</v>
      </c>
      <c r="J224" t="s">
        <v>4</v>
      </c>
      <c r="K224" t="s">
        <v>4</v>
      </c>
      <c r="L224" t="s">
        <v>4</v>
      </c>
      <c r="M224" t="s">
        <v>4</v>
      </c>
      <c r="N224" t="s">
        <v>4</v>
      </c>
      <c r="O224" t="s">
        <v>5</v>
      </c>
      <c r="P224" t="s">
        <v>4</v>
      </c>
      <c r="Q224" t="s">
        <v>4</v>
      </c>
      <c r="R224" t="s">
        <v>4</v>
      </c>
      <c r="S224" t="s">
        <v>4</v>
      </c>
      <c r="T224" t="s">
        <v>3</v>
      </c>
      <c r="U224" t="s">
        <v>4</v>
      </c>
      <c r="V224" t="s">
        <v>5</v>
      </c>
      <c r="W224" t="s">
        <v>26</v>
      </c>
      <c r="X224" t="s">
        <v>54</v>
      </c>
      <c r="Y224" t="s">
        <v>5</v>
      </c>
      <c r="Z224" t="s">
        <v>6</v>
      </c>
      <c r="AA224" t="s">
        <v>4</v>
      </c>
      <c r="AB224" t="s">
        <v>4</v>
      </c>
      <c r="AC224" t="s">
        <v>4</v>
      </c>
      <c r="AD224" t="s">
        <v>4</v>
      </c>
      <c r="AE224" t="s">
        <v>4</v>
      </c>
      <c r="AF224" t="s">
        <v>4</v>
      </c>
      <c r="AG224" t="s">
        <v>4</v>
      </c>
      <c r="AH224" t="s">
        <v>4</v>
      </c>
      <c r="AI224" t="s">
        <v>4</v>
      </c>
      <c r="AJ224" t="s">
        <v>4</v>
      </c>
      <c r="AK224" t="s">
        <v>4</v>
      </c>
      <c r="AL224" t="s">
        <v>4</v>
      </c>
      <c r="AM224" t="s">
        <v>4</v>
      </c>
      <c r="AN224" t="s">
        <v>4</v>
      </c>
      <c r="AO224" t="s">
        <v>4</v>
      </c>
      <c r="AP224" t="s">
        <v>5</v>
      </c>
      <c r="AQ224" t="s">
        <v>4</v>
      </c>
      <c r="AR224" t="s">
        <v>4</v>
      </c>
      <c r="AS224" t="s">
        <v>2</v>
      </c>
      <c r="AT224" t="s">
        <v>2</v>
      </c>
      <c r="AU224" t="s">
        <v>2</v>
      </c>
      <c r="AV224" t="s">
        <v>2</v>
      </c>
      <c r="AW224" t="s">
        <v>2</v>
      </c>
      <c r="AX224" t="s">
        <v>2</v>
      </c>
      <c r="AY224" t="s">
        <v>2</v>
      </c>
      <c r="AZ224" t="s">
        <v>2</v>
      </c>
      <c r="BA224" t="s">
        <v>2</v>
      </c>
      <c r="BB224" t="s">
        <v>2</v>
      </c>
      <c r="BC224" t="s">
        <v>2</v>
      </c>
      <c r="BD224" t="s">
        <v>2</v>
      </c>
      <c r="BE224" t="s">
        <v>2</v>
      </c>
      <c r="BF224" t="s">
        <v>2</v>
      </c>
      <c r="BG224" t="s">
        <v>2</v>
      </c>
      <c r="BH224" t="s">
        <v>2</v>
      </c>
      <c r="BI224" t="s">
        <v>2</v>
      </c>
      <c r="BJ224" t="s">
        <v>2</v>
      </c>
      <c r="BK224" t="s">
        <v>2</v>
      </c>
      <c r="BL224" t="s">
        <v>2</v>
      </c>
      <c r="BM224" t="s">
        <v>2</v>
      </c>
      <c r="BN224" t="s">
        <v>2</v>
      </c>
      <c r="BO224" t="s">
        <v>2</v>
      </c>
      <c r="BP224" t="s">
        <v>2</v>
      </c>
      <c r="BQ224" t="s">
        <v>2</v>
      </c>
      <c r="BR224" t="s">
        <v>2</v>
      </c>
      <c r="BS224" t="s">
        <v>2</v>
      </c>
      <c r="BT224" t="s">
        <v>2</v>
      </c>
      <c r="BU224" t="s">
        <v>2</v>
      </c>
      <c r="BV224" t="s">
        <v>2</v>
      </c>
      <c r="BW224" t="s">
        <v>2</v>
      </c>
      <c r="BX224" t="s">
        <v>2</v>
      </c>
      <c r="BY224" t="s">
        <v>2</v>
      </c>
      <c r="BZ224" t="s">
        <v>2</v>
      </c>
      <c r="CA224" t="s">
        <v>2</v>
      </c>
      <c r="CB224" t="s">
        <v>2</v>
      </c>
      <c r="CC224" t="s">
        <v>2</v>
      </c>
      <c r="CD224" t="s">
        <v>2</v>
      </c>
      <c r="CE224" t="s">
        <v>2</v>
      </c>
      <c r="CF224" t="s">
        <v>2</v>
      </c>
      <c r="CG224" t="s">
        <v>2</v>
      </c>
      <c r="CH224" t="s">
        <v>2</v>
      </c>
      <c r="CI224" t="s">
        <v>2</v>
      </c>
      <c r="CJ224" t="s">
        <v>2</v>
      </c>
      <c r="CK224" t="s">
        <v>2</v>
      </c>
      <c r="CL224" t="s">
        <v>2</v>
      </c>
      <c r="CM224" t="s">
        <v>2</v>
      </c>
      <c r="CN224" t="s">
        <v>2</v>
      </c>
      <c r="CO224" t="s">
        <v>2</v>
      </c>
      <c r="CP224" t="s">
        <v>2</v>
      </c>
      <c r="CQ224" t="s">
        <v>2</v>
      </c>
      <c r="CR224" t="s">
        <v>2</v>
      </c>
      <c r="CS224" t="s">
        <v>2</v>
      </c>
      <c r="CT224" t="s">
        <v>2</v>
      </c>
      <c r="CU224" t="s">
        <v>214</v>
      </c>
      <c r="CV224" t="s">
        <v>4</v>
      </c>
      <c r="CW224" s="30">
        <v>49</v>
      </c>
      <c r="CX224" t="s">
        <v>20</v>
      </c>
      <c r="CY224" t="s">
        <v>4</v>
      </c>
      <c r="CZ224" t="s">
        <v>4</v>
      </c>
      <c r="DA224" t="s">
        <v>4</v>
      </c>
      <c r="DB224" t="s">
        <v>4</v>
      </c>
      <c r="DC224" t="s">
        <v>4</v>
      </c>
      <c r="DD224" t="s">
        <v>5</v>
      </c>
      <c r="DE224" t="s">
        <v>4</v>
      </c>
      <c r="DF224" t="s">
        <v>4</v>
      </c>
      <c r="DG224" t="s">
        <v>4</v>
      </c>
      <c r="DH224" t="s">
        <v>4</v>
      </c>
      <c r="DI224" t="s">
        <v>3</v>
      </c>
      <c r="DJ224" t="s">
        <v>4</v>
      </c>
      <c r="DK224" t="s">
        <v>4</v>
      </c>
      <c r="DL224" t="s">
        <v>17</v>
      </c>
      <c r="DM224" t="s">
        <v>2</v>
      </c>
      <c r="DN224" t="s">
        <v>5</v>
      </c>
      <c r="DO224" t="s">
        <v>523</v>
      </c>
      <c r="DP224" t="s">
        <v>4</v>
      </c>
      <c r="DQ224" t="s">
        <v>4</v>
      </c>
      <c r="DR224" t="s">
        <v>4</v>
      </c>
      <c r="DS224" t="s">
        <v>4</v>
      </c>
      <c r="DT224" t="s">
        <v>4</v>
      </c>
      <c r="DU224" t="s">
        <v>4</v>
      </c>
      <c r="DV224" t="s">
        <v>4</v>
      </c>
      <c r="DW224" t="s">
        <v>4</v>
      </c>
      <c r="DX224" t="s">
        <v>4</v>
      </c>
      <c r="DY224" t="s">
        <v>4</v>
      </c>
      <c r="DZ224" t="s">
        <v>4</v>
      </c>
      <c r="EA224" t="s">
        <v>4</v>
      </c>
      <c r="EB224" t="s">
        <v>4</v>
      </c>
      <c r="EC224" t="s">
        <v>4</v>
      </c>
      <c r="ED224" t="s">
        <v>4</v>
      </c>
      <c r="EE224" t="s">
        <v>5</v>
      </c>
      <c r="EF224" t="s">
        <v>4</v>
      </c>
      <c r="EG224" t="s">
        <v>4</v>
      </c>
      <c r="EH224" t="s">
        <v>2</v>
      </c>
      <c r="EI224" t="s">
        <v>2</v>
      </c>
      <c r="EJ224" t="s">
        <v>2</v>
      </c>
      <c r="EK224" t="s">
        <v>2</v>
      </c>
      <c r="EL224" t="s">
        <v>2</v>
      </c>
      <c r="EM224" t="s">
        <v>2</v>
      </c>
      <c r="EN224" t="s">
        <v>2</v>
      </c>
      <c r="EO224" t="s">
        <v>2</v>
      </c>
      <c r="EP224" t="s">
        <v>2</v>
      </c>
      <c r="EQ224" t="s">
        <v>2</v>
      </c>
      <c r="ER224" t="s">
        <v>2</v>
      </c>
      <c r="ES224" t="s">
        <v>2</v>
      </c>
      <c r="ET224" t="s">
        <v>2</v>
      </c>
      <c r="EU224" t="s">
        <v>2</v>
      </c>
      <c r="EV224" t="s">
        <v>2</v>
      </c>
      <c r="EW224" t="s">
        <v>2</v>
      </c>
      <c r="EX224" t="s">
        <v>2</v>
      </c>
      <c r="EY224" t="s">
        <v>2</v>
      </c>
      <c r="EZ224" t="s">
        <v>2</v>
      </c>
      <c r="FA224" t="s">
        <v>2</v>
      </c>
      <c r="FB224" t="s">
        <v>2</v>
      </c>
      <c r="FC224" t="s">
        <v>2</v>
      </c>
      <c r="FD224" t="s">
        <v>2</v>
      </c>
      <c r="FE224" t="s">
        <v>2</v>
      </c>
      <c r="FF224" t="s">
        <v>2</v>
      </c>
      <c r="FG224" t="s">
        <v>2</v>
      </c>
      <c r="FH224" t="s">
        <v>2</v>
      </c>
      <c r="FI224" t="s">
        <v>2</v>
      </c>
      <c r="FJ224" t="s">
        <v>2</v>
      </c>
      <c r="FK224" t="s">
        <v>2</v>
      </c>
      <c r="FL224" t="s">
        <v>2</v>
      </c>
      <c r="FM224" t="s">
        <v>2</v>
      </c>
      <c r="FN224" t="s">
        <v>2</v>
      </c>
      <c r="FO224" t="s">
        <v>2</v>
      </c>
      <c r="FP224" t="s">
        <v>2</v>
      </c>
      <c r="FQ224" t="s">
        <v>2</v>
      </c>
      <c r="FR224" t="s">
        <v>2</v>
      </c>
      <c r="FS224" t="s">
        <v>2</v>
      </c>
      <c r="FT224" t="s">
        <v>2</v>
      </c>
      <c r="FU224" t="s">
        <v>2</v>
      </c>
      <c r="FV224" t="s">
        <v>2</v>
      </c>
      <c r="FW224" t="s">
        <v>2</v>
      </c>
      <c r="FX224" t="s">
        <v>2</v>
      </c>
      <c r="FY224" t="s">
        <v>2</v>
      </c>
      <c r="FZ224" t="s">
        <v>2</v>
      </c>
      <c r="GA224" t="s">
        <v>2</v>
      </c>
      <c r="GB224" t="s">
        <v>2</v>
      </c>
      <c r="GC224" t="s">
        <v>2</v>
      </c>
      <c r="GD224" t="s">
        <v>2</v>
      </c>
      <c r="GE224" t="s">
        <v>2</v>
      </c>
      <c r="GF224" t="s">
        <v>2</v>
      </c>
      <c r="GG224" t="s">
        <v>2</v>
      </c>
      <c r="GH224" t="s">
        <v>2</v>
      </c>
      <c r="GI224" t="s">
        <v>2</v>
      </c>
      <c r="GJ224" t="s">
        <v>2</v>
      </c>
      <c r="GK224" t="s">
        <v>2</v>
      </c>
      <c r="GL224" t="s">
        <v>2</v>
      </c>
      <c r="GM224" t="s">
        <v>2</v>
      </c>
      <c r="GN224" t="s">
        <v>796</v>
      </c>
      <c r="GO224" t="s">
        <v>796</v>
      </c>
      <c r="GP224" t="s">
        <v>796</v>
      </c>
      <c r="GQ224" t="s">
        <v>796</v>
      </c>
      <c r="GR224" t="s">
        <v>796</v>
      </c>
      <c r="GS224" t="s">
        <v>796</v>
      </c>
      <c r="GT224" t="s">
        <v>796</v>
      </c>
      <c r="GU224" t="s">
        <v>796</v>
      </c>
      <c r="GV224" t="s">
        <v>796</v>
      </c>
      <c r="GW224" t="s">
        <v>796</v>
      </c>
      <c r="GX224" t="s">
        <v>796</v>
      </c>
      <c r="GY224" t="s">
        <v>796</v>
      </c>
      <c r="GZ224" t="s">
        <v>796</v>
      </c>
      <c r="HA224" t="s">
        <v>796</v>
      </c>
      <c r="HB224" t="s">
        <v>796</v>
      </c>
      <c r="HC224" t="s">
        <v>796</v>
      </c>
      <c r="HD224" t="s">
        <v>796</v>
      </c>
      <c r="HE224" t="s">
        <v>796</v>
      </c>
      <c r="HF224" t="s">
        <v>796</v>
      </c>
      <c r="HG224" t="s">
        <v>796</v>
      </c>
      <c r="HH224" t="s">
        <v>796</v>
      </c>
      <c r="HI224" t="s">
        <v>796</v>
      </c>
      <c r="HJ224" t="s">
        <v>796</v>
      </c>
      <c r="HK224" t="s">
        <v>796</v>
      </c>
      <c r="HL224" t="s">
        <v>796</v>
      </c>
      <c r="HM224" t="s">
        <v>796</v>
      </c>
      <c r="HN224" t="s">
        <v>796</v>
      </c>
      <c r="HO224" t="s">
        <v>796</v>
      </c>
      <c r="HP224" t="s">
        <v>796</v>
      </c>
      <c r="HQ224" t="s">
        <v>796</v>
      </c>
      <c r="HR224" t="s">
        <v>796</v>
      </c>
      <c r="HS224" t="s">
        <v>796</v>
      </c>
      <c r="HT224" t="s">
        <v>796</v>
      </c>
      <c r="HU224" t="s">
        <v>796</v>
      </c>
      <c r="HV224" t="s">
        <v>796</v>
      </c>
      <c r="HW224" t="s">
        <v>796</v>
      </c>
      <c r="HX224" t="s">
        <v>796</v>
      </c>
      <c r="HY224" t="s">
        <v>796</v>
      </c>
      <c r="HZ224" t="s">
        <v>796</v>
      </c>
      <c r="IA224" t="s">
        <v>796</v>
      </c>
      <c r="IB224" t="s">
        <v>796</v>
      </c>
      <c r="IC224" t="s">
        <v>796</v>
      </c>
      <c r="ID224" t="s">
        <v>796</v>
      </c>
      <c r="IE224" t="s">
        <v>796</v>
      </c>
      <c r="IF224" t="s">
        <v>796</v>
      </c>
      <c r="IG224" t="s">
        <v>796</v>
      </c>
      <c r="IH224" t="s">
        <v>796</v>
      </c>
      <c r="II224" t="s">
        <v>796</v>
      </c>
      <c r="IJ224" t="s">
        <v>796</v>
      </c>
      <c r="IK224" t="s">
        <v>796</v>
      </c>
      <c r="IL224" t="s">
        <v>796</v>
      </c>
      <c r="IM224" t="s">
        <v>796</v>
      </c>
      <c r="IN224" t="s">
        <v>796</v>
      </c>
      <c r="IO224" t="s">
        <v>796</v>
      </c>
      <c r="IP224" t="s">
        <v>796</v>
      </c>
      <c r="IQ224" t="s">
        <v>796</v>
      </c>
      <c r="IR224" t="s">
        <v>796</v>
      </c>
      <c r="IS224" t="s">
        <v>796</v>
      </c>
      <c r="IT224" t="s">
        <v>796</v>
      </c>
      <c r="IU224" t="s">
        <v>796</v>
      </c>
      <c r="IV224" t="s">
        <v>796</v>
      </c>
      <c r="IW224" t="s">
        <v>796</v>
      </c>
      <c r="IX224" t="s">
        <v>796</v>
      </c>
      <c r="IY224" t="s">
        <v>796</v>
      </c>
      <c r="IZ224" t="s">
        <v>796</v>
      </c>
      <c r="JA224" t="s">
        <v>796</v>
      </c>
      <c r="JB224" t="s">
        <v>796</v>
      </c>
      <c r="JC224" t="s">
        <v>796</v>
      </c>
      <c r="JD224" t="s">
        <v>796</v>
      </c>
      <c r="JE224" t="s">
        <v>796</v>
      </c>
      <c r="JF224" t="s">
        <v>796</v>
      </c>
      <c r="JG224" t="s">
        <v>796</v>
      </c>
      <c r="JH224" t="s">
        <v>796</v>
      </c>
      <c r="JI224" t="s">
        <v>796</v>
      </c>
      <c r="JJ224" t="s">
        <v>796</v>
      </c>
      <c r="JK224" t="s">
        <v>796</v>
      </c>
      <c r="JL224" t="s">
        <v>796</v>
      </c>
      <c r="JM224" t="s">
        <v>796</v>
      </c>
      <c r="JN224" t="s">
        <v>796</v>
      </c>
      <c r="JO224" t="s">
        <v>796</v>
      </c>
      <c r="JP224" t="s">
        <v>796</v>
      </c>
      <c r="JQ224" t="s">
        <v>796</v>
      </c>
      <c r="JR224" t="s">
        <v>796</v>
      </c>
      <c r="JS224" t="s">
        <v>796</v>
      </c>
      <c r="JT224" t="s">
        <v>796</v>
      </c>
      <c r="JU224" t="s">
        <v>796</v>
      </c>
      <c r="JV224" t="s">
        <v>796</v>
      </c>
      <c r="JW224" t="s">
        <v>796</v>
      </c>
      <c r="JX224" t="s">
        <v>796</v>
      </c>
      <c r="JY224" t="s">
        <v>796</v>
      </c>
      <c r="JZ224" t="s">
        <v>796</v>
      </c>
      <c r="KA224" t="s">
        <v>796</v>
      </c>
      <c r="KB224" t="s">
        <v>796</v>
      </c>
      <c r="KC224" t="s">
        <v>796</v>
      </c>
      <c r="KD224" t="s">
        <v>796</v>
      </c>
      <c r="KE224" t="s">
        <v>796</v>
      </c>
      <c r="KF224" t="s">
        <v>796</v>
      </c>
    </row>
    <row r="225" spans="1:292" x14ac:dyDescent="0.2">
      <c r="A225" t="s">
        <v>361</v>
      </c>
      <c r="B225" t="s">
        <v>239</v>
      </c>
      <c r="C225" t="s">
        <v>4</v>
      </c>
      <c r="D225" t="s">
        <v>8</v>
      </c>
      <c r="E225" s="30">
        <v>34</v>
      </c>
      <c r="F225" t="s">
        <v>20</v>
      </c>
      <c r="G225" t="s">
        <v>10</v>
      </c>
      <c r="H225" t="s">
        <v>40</v>
      </c>
      <c r="I225" t="s">
        <v>80</v>
      </c>
      <c r="J225" t="s">
        <v>4</v>
      </c>
      <c r="K225" t="s">
        <v>5</v>
      </c>
      <c r="L225" t="s">
        <v>4</v>
      </c>
      <c r="M225" t="s">
        <v>4</v>
      </c>
      <c r="N225" t="s">
        <v>4</v>
      </c>
      <c r="O225" t="s">
        <v>4</v>
      </c>
      <c r="P225" t="s">
        <v>4</v>
      </c>
      <c r="Q225" t="s">
        <v>4</v>
      </c>
      <c r="R225" t="s">
        <v>5</v>
      </c>
      <c r="S225" t="s">
        <v>4</v>
      </c>
      <c r="T225" t="s">
        <v>3</v>
      </c>
      <c r="U225" t="s">
        <v>4</v>
      </c>
      <c r="V225" t="s">
        <v>4</v>
      </c>
      <c r="W225" t="s">
        <v>17</v>
      </c>
      <c r="X225" t="s">
        <v>2</v>
      </c>
      <c r="Y225" t="s">
        <v>5</v>
      </c>
      <c r="Z225" t="s">
        <v>35</v>
      </c>
      <c r="AA225" t="s">
        <v>4</v>
      </c>
      <c r="AB225" t="s">
        <v>4</v>
      </c>
      <c r="AC225" t="s">
        <v>4</v>
      </c>
      <c r="AD225" t="s">
        <v>4</v>
      </c>
      <c r="AE225" t="s">
        <v>4</v>
      </c>
      <c r="AF225" t="s">
        <v>4</v>
      </c>
      <c r="AG225" t="s">
        <v>4</v>
      </c>
      <c r="AH225" t="s">
        <v>5</v>
      </c>
      <c r="AI225" t="s">
        <v>4</v>
      </c>
      <c r="AJ225" t="s">
        <v>4</v>
      </c>
      <c r="AK225" t="s">
        <v>4</v>
      </c>
      <c r="AL225" t="s">
        <v>5</v>
      </c>
      <c r="AM225" t="s">
        <v>4</v>
      </c>
      <c r="AN225" t="s">
        <v>4</v>
      </c>
      <c r="AO225" t="s">
        <v>4</v>
      </c>
      <c r="AP225" t="s">
        <v>4</v>
      </c>
      <c r="AQ225" t="s">
        <v>4</v>
      </c>
      <c r="AR225" t="s">
        <v>4</v>
      </c>
      <c r="AS225" t="s">
        <v>2</v>
      </c>
      <c r="AT225" t="s">
        <v>2</v>
      </c>
      <c r="AU225" t="s">
        <v>2</v>
      </c>
      <c r="AV225" t="s">
        <v>4</v>
      </c>
      <c r="AW225" t="s">
        <v>4</v>
      </c>
      <c r="AX225" t="s">
        <v>4</v>
      </c>
      <c r="AY225" t="s">
        <v>4</v>
      </c>
      <c r="AZ225" t="s">
        <v>4</v>
      </c>
      <c r="BA225" t="s">
        <v>5</v>
      </c>
      <c r="BB225" t="s">
        <v>5</v>
      </c>
      <c r="BC225" t="s">
        <v>4</v>
      </c>
      <c r="BD225" t="s">
        <v>4</v>
      </c>
      <c r="BE225" t="s">
        <v>4</v>
      </c>
      <c r="BF225" t="s">
        <v>4</v>
      </c>
      <c r="BG225" t="s">
        <v>4</v>
      </c>
      <c r="BH225" t="s">
        <v>4</v>
      </c>
      <c r="BI225" t="s">
        <v>4</v>
      </c>
      <c r="BJ225" t="s">
        <v>4</v>
      </c>
      <c r="BK225" t="s">
        <v>2</v>
      </c>
      <c r="BL225" t="s">
        <v>2</v>
      </c>
      <c r="BM225" t="s">
        <v>2</v>
      </c>
      <c r="BN225" t="s">
        <v>2</v>
      </c>
      <c r="BO225" t="s">
        <v>2</v>
      </c>
      <c r="BP225" t="s">
        <v>2</v>
      </c>
      <c r="BQ225" t="s">
        <v>2</v>
      </c>
      <c r="BR225" t="s">
        <v>2</v>
      </c>
      <c r="BS225" t="s">
        <v>2</v>
      </c>
      <c r="BT225" t="s">
        <v>2</v>
      </c>
      <c r="BU225" t="s">
        <v>2</v>
      </c>
      <c r="BV225" t="s">
        <v>2</v>
      </c>
      <c r="BW225" t="s">
        <v>2</v>
      </c>
      <c r="BX225" t="s">
        <v>2</v>
      </c>
      <c r="BY225" t="s">
        <v>2</v>
      </c>
      <c r="BZ225" t="s">
        <v>2</v>
      </c>
      <c r="CA225" t="s">
        <v>2</v>
      </c>
      <c r="CB225" t="s">
        <v>2</v>
      </c>
      <c r="CC225" t="s">
        <v>2</v>
      </c>
      <c r="CD225" t="s">
        <v>2</v>
      </c>
      <c r="CE225" t="s">
        <v>2</v>
      </c>
      <c r="CF225" t="s">
        <v>2</v>
      </c>
      <c r="CG225" t="s">
        <v>2</v>
      </c>
      <c r="CH225" t="s">
        <v>2</v>
      </c>
      <c r="CI225" t="s">
        <v>2</v>
      </c>
      <c r="CJ225" t="s">
        <v>2</v>
      </c>
      <c r="CK225" t="s">
        <v>2</v>
      </c>
      <c r="CL225" t="s">
        <v>2</v>
      </c>
      <c r="CM225" t="s">
        <v>2</v>
      </c>
      <c r="CN225" t="s">
        <v>2</v>
      </c>
      <c r="CO225" t="s">
        <v>2</v>
      </c>
      <c r="CP225" t="s">
        <v>2</v>
      </c>
      <c r="CQ225" t="s">
        <v>2</v>
      </c>
      <c r="CR225" t="s">
        <v>2</v>
      </c>
      <c r="CS225" t="s">
        <v>2</v>
      </c>
      <c r="CT225" t="s">
        <v>2</v>
      </c>
      <c r="CU225" t="s">
        <v>796</v>
      </c>
      <c r="CV225" t="s">
        <v>796</v>
      </c>
      <c r="CW225" t="s">
        <v>796</v>
      </c>
      <c r="CX225" t="s">
        <v>796</v>
      </c>
      <c r="CY225" t="s">
        <v>796</v>
      </c>
      <c r="CZ225" t="s">
        <v>796</v>
      </c>
      <c r="DA225" t="s">
        <v>796</v>
      </c>
      <c r="DB225" t="s">
        <v>796</v>
      </c>
      <c r="DC225" t="s">
        <v>796</v>
      </c>
      <c r="DD225" t="s">
        <v>796</v>
      </c>
      <c r="DE225" t="s">
        <v>796</v>
      </c>
      <c r="DF225" t="s">
        <v>796</v>
      </c>
      <c r="DG225" t="s">
        <v>796</v>
      </c>
      <c r="DH225" t="s">
        <v>796</v>
      </c>
      <c r="DI225" t="s">
        <v>796</v>
      </c>
      <c r="DJ225" t="s">
        <v>796</v>
      </c>
      <c r="DK225" t="s">
        <v>796</v>
      </c>
      <c r="DL225" t="s">
        <v>796</v>
      </c>
      <c r="DM225" t="s">
        <v>796</v>
      </c>
      <c r="DN225" t="s">
        <v>796</v>
      </c>
      <c r="DO225" t="s">
        <v>796</v>
      </c>
      <c r="DP225" t="s">
        <v>796</v>
      </c>
      <c r="DQ225" t="s">
        <v>796</v>
      </c>
      <c r="DR225" t="s">
        <v>796</v>
      </c>
      <c r="DS225" t="s">
        <v>796</v>
      </c>
      <c r="DT225" t="s">
        <v>796</v>
      </c>
      <c r="DU225" t="s">
        <v>796</v>
      </c>
      <c r="DV225" t="s">
        <v>796</v>
      </c>
      <c r="DW225" t="s">
        <v>796</v>
      </c>
      <c r="DX225" t="s">
        <v>796</v>
      </c>
      <c r="DY225" t="s">
        <v>796</v>
      </c>
      <c r="DZ225" t="s">
        <v>796</v>
      </c>
      <c r="EA225" t="s">
        <v>796</v>
      </c>
      <c r="EB225" t="s">
        <v>796</v>
      </c>
      <c r="EC225" t="s">
        <v>796</v>
      </c>
      <c r="ED225" t="s">
        <v>796</v>
      </c>
      <c r="EE225" t="s">
        <v>796</v>
      </c>
      <c r="EF225" t="s">
        <v>796</v>
      </c>
      <c r="EG225" t="s">
        <v>796</v>
      </c>
      <c r="EH225" t="s">
        <v>796</v>
      </c>
      <c r="EI225" t="s">
        <v>796</v>
      </c>
      <c r="EJ225" t="s">
        <v>796</v>
      </c>
      <c r="EK225" t="s">
        <v>796</v>
      </c>
      <c r="EL225" t="s">
        <v>796</v>
      </c>
      <c r="EM225" t="s">
        <v>796</v>
      </c>
      <c r="EN225" t="s">
        <v>796</v>
      </c>
      <c r="EO225" t="s">
        <v>796</v>
      </c>
      <c r="EP225" t="s">
        <v>796</v>
      </c>
      <c r="EQ225" t="s">
        <v>796</v>
      </c>
      <c r="ER225" t="s">
        <v>796</v>
      </c>
      <c r="ES225" t="s">
        <v>796</v>
      </c>
      <c r="ET225" t="s">
        <v>796</v>
      </c>
      <c r="EU225" t="s">
        <v>796</v>
      </c>
      <c r="EV225" t="s">
        <v>796</v>
      </c>
      <c r="EW225" t="s">
        <v>796</v>
      </c>
      <c r="EX225" t="s">
        <v>796</v>
      </c>
      <c r="EY225" t="s">
        <v>796</v>
      </c>
      <c r="EZ225" t="s">
        <v>796</v>
      </c>
      <c r="FA225" t="s">
        <v>796</v>
      </c>
      <c r="FB225" t="s">
        <v>796</v>
      </c>
      <c r="FC225" t="s">
        <v>796</v>
      </c>
      <c r="FD225" t="s">
        <v>796</v>
      </c>
      <c r="FE225" t="s">
        <v>796</v>
      </c>
      <c r="FF225" t="s">
        <v>796</v>
      </c>
      <c r="FG225" t="s">
        <v>796</v>
      </c>
      <c r="FH225" t="s">
        <v>796</v>
      </c>
      <c r="FI225" t="s">
        <v>796</v>
      </c>
      <c r="FJ225" t="s">
        <v>796</v>
      </c>
      <c r="FK225" t="s">
        <v>796</v>
      </c>
      <c r="FL225" t="s">
        <v>796</v>
      </c>
      <c r="FM225" t="s">
        <v>796</v>
      </c>
      <c r="FN225" t="s">
        <v>796</v>
      </c>
      <c r="FO225" t="s">
        <v>796</v>
      </c>
      <c r="FP225" t="s">
        <v>796</v>
      </c>
      <c r="FQ225" t="s">
        <v>796</v>
      </c>
      <c r="FR225" t="s">
        <v>796</v>
      </c>
      <c r="FS225" t="s">
        <v>796</v>
      </c>
      <c r="FT225" t="s">
        <v>796</v>
      </c>
      <c r="FU225" t="s">
        <v>796</v>
      </c>
      <c r="FV225" t="s">
        <v>796</v>
      </c>
      <c r="FW225" t="s">
        <v>796</v>
      </c>
      <c r="FX225" t="s">
        <v>796</v>
      </c>
      <c r="FY225" t="s">
        <v>796</v>
      </c>
      <c r="FZ225" t="s">
        <v>796</v>
      </c>
      <c r="GA225" t="s">
        <v>796</v>
      </c>
      <c r="GB225" t="s">
        <v>796</v>
      </c>
      <c r="GC225" t="s">
        <v>796</v>
      </c>
      <c r="GD225" t="s">
        <v>796</v>
      </c>
      <c r="GE225" t="s">
        <v>796</v>
      </c>
      <c r="GF225" t="s">
        <v>796</v>
      </c>
      <c r="GG225" t="s">
        <v>796</v>
      </c>
      <c r="GH225" t="s">
        <v>796</v>
      </c>
      <c r="GI225" t="s">
        <v>796</v>
      </c>
      <c r="GJ225" t="s">
        <v>796</v>
      </c>
      <c r="GK225" t="s">
        <v>796</v>
      </c>
      <c r="GL225" t="s">
        <v>796</v>
      </c>
      <c r="GM225" t="s">
        <v>796</v>
      </c>
      <c r="GN225" t="s">
        <v>796</v>
      </c>
      <c r="GO225" t="s">
        <v>796</v>
      </c>
      <c r="GP225" t="s">
        <v>796</v>
      </c>
      <c r="GQ225" t="s">
        <v>796</v>
      </c>
      <c r="GR225" t="s">
        <v>796</v>
      </c>
      <c r="GS225" t="s">
        <v>796</v>
      </c>
      <c r="GT225" t="s">
        <v>796</v>
      </c>
      <c r="GU225" t="s">
        <v>796</v>
      </c>
      <c r="GV225" t="s">
        <v>796</v>
      </c>
      <c r="GW225" t="s">
        <v>796</v>
      </c>
      <c r="GX225" t="s">
        <v>796</v>
      </c>
      <c r="GY225" t="s">
        <v>796</v>
      </c>
      <c r="GZ225" t="s">
        <v>796</v>
      </c>
      <c r="HA225" t="s">
        <v>796</v>
      </c>
      <c r="HB225" t="s">
        <v>796</v>
      </c>
      <c r="HC225" t="s">
        <v>796</v>
      </c>
      <c r="HD225" t="s">
        <v>796</v>
      </c>
      <c r="HE225" t="s">
        <v>796</v>
      </c>
      <c r="HF225" t="s">
        <v>796</v>
      </c>
      <c r="HG225" t="s">
        <v>796</v>
      </c>
      <c r="HH225" t="s">
        <v>796</v>
      </c>
      <c r="HI225" t="s">
        <v>796</v>
      </c>
      <c r="HJ225" t="s">
        <v>796</v>
      </c>
      <c r="HK225" t="s">
        <v>796</v>
      </c>
      <c r="HL225" t="s">
        <v>796</v>
      </c>
      <c r="HM225" t="s">
        <v>796</v>
      </c>
      <c r="HN225" t="s">
        <v>796</v>
      </c>
      <c r="HO225" t="s">
        <v>796</v>
      </c>
      <c r="HP225" t="s">
        <v>796</v>
      </c>
      <c r="HQ225" t="s">
        <v>796</v>
      </c>
      <c r="HR225" t="s">
        <v>796</v>
      </c>
      <c r="HS225" t="s">
        <v>796</v>
      </c>
      <c r="HT225" t="s">
        <v>796</v>
      </c>
      <c r="HU225" t="s">
        <v>796</v>
      </c>
      <c r="HV225" t="s">
        <v>796</v>
      </c>
      <c r="HW225" t="s">
        <v>796</v>
      </c>
      <c r="HX225" t="s">
        <v>796</v>
      </c>
      <c r="HY225" t="s">
        <v>796</v>
      </c>
      <c r="HZ225" t="s">
        <v>796</v>
      </c>
      <c r="IA225" t="s">
        <v>796</v>
      </c>
      <c r="IB225" t="s">
        <v>796</v>
      </c>
      <c r="IC225" t="s">
        <v>796</v>
      </c>
      <c r="ID225" t="s">
        <v>796</v>
      </c>
      <c r="IE225" t="s">
        <v>796</v>
      </c>
      <c r="IF225" t="s">
        <v>796</v>
      </c>
      <c r="IG225" t="s">
        <v>796</v>
      </c>
      <c r="IH225" t="s">
        <v>796</v>
      </c>
      <c r="II225" t="s">
        <v>796</v>
      </c>
      <c r="IJ225" t="s">
        <v>796</v>
      </c>
      <c r="IK225" t="s">
        <v>796</v>
      </c>
      <c r="IL225" t="s">
        <v>796</v>
      </c>
      <c r="IM225" t="s">
        <v>796</v>
      </c>
      <c r="IN225" t="s">
        <v>796</v>
      </c>
      <c r="IO225" t="s">
        <v>796</v>
      </c>
      <c r="IP225" t="s">
        <v>796</v>
      </c>
      <c r="IQ225" t="s">
        <v>796</v>
      </c>
      <c r="IR225" t="s">
        <v>796</v>
      </c>
      <c r="IS225" t="s">
        <v>796</v>
      </c>
      <c r="IT225" t="s">
        <v>796</v>
      </c>
      <c r="IU225" t="s">
        <v>796</v>
      </c>
      <c r="IV225" t="s">
        <v>796</v>
      </c>
      <c r="IW225" t="s">
        <v>796</v>
      </c>
      <c r="IX225" t="s">
        <v>796</v>
      </c>
      <c r="IY225" t="s">
        <v>796</v>
      </c>
      <c r="IZ225" t="s">
        <v>796</v>
      </c>
      <c r="JA225" t="s">
        <v>796</v>
      </c>
      <c r="JB225" t="s">
        <v>796</v>
      </c>
      <c r="JC225" t="s">
        <v>796</v>
      </c>
      <c r="JD225" t="s">
        <v>796</v>
      </c>
      <c r="JE225" t="s">
        <v>796</v>
      </c>
      <c r="JF225" t="s">
        <v>796</v>
      </c>
      <c r="JG225" t="s">
        <v>796</v>
      </c>
      <c r="JH225" t="s">
        <v>796</v>
      </c>
      <c r="JI225" t="s">
        <v>796</v>
      </c>
      <c r="JJ225" t="s">
        <v>796</v>
      </c>
      <c r="JK225" t="s">
        <v>796</v>
      </c>
      <c r="JL225" t="s">
        <v>796</v>
      </c>
      <c r="JM225" t="s">
        <v>796</v>
      </c>
      <c r="JN225" t="s">
        <v>796</v>
      </c>
      <c r="JO225" t="s">
        <v>796</v>
      </c>
      <c r="JP225" t="s">
        <v>796</v>
      </c>
      <c r="JQ225" t="s">
        <v>796</v>
      </c>
      <c r="JR225" t="s">
        <v>796</v>
      </c>
      <c r="JS225" t="s">
        <v>796</v>
      </c>
      <c r="JT225" t="s">
        <v>796</v>
      </c>
      <c r="JU225" t="s">
        <v>796</v>
      </c>
      <c r="JV225" t="s">
        <v>796</v>
      </c>
      <c r="JW225" t="s">
        <v>796</v>
      </c>
      <c r="JX225" t="s">
        <v>796</v>
      </c>
      <c r="JY225" t="s">
        <v>796</v>
      </c>
      <c r="JZ225" t="s">
        <v>796</v>
      </c>
      <c r="KA225" t="s">
        <v>796</v>
      </c>
      <c r="KB225" t="s">
        <v>796</v>
      </c>
      <c r="KC225" t="s">
        <v>796</v>
      </c>
      <c r="KD225" t="s">
        <v>796</v>
      </c>
      <c r="KE225" t="s">
        <v>796</v>
      </c>
      <c r="KF225" t="s">
        <v>796</v>
      </c>
    </row>
    <row r="226" spans="1:292" x14ac:dyDescent="0.2">
      <c r="A226" t="s">
        <v>362</v>
      </c>
      <c r="B226" t="s">
        <v>239</v>
      </c>
      <c r="C226" t="s">
        <v>4</v>
      </c>
      <c r="D226" t="s">
        <v>19</v>
      </c>
      <c r="E226" s="30">
        <v>30</v>
      </c>
      <c r="F226" t="s">
        <v>20</v>
      </c>
      <c r="G226" t="s">
        <v>10</v>
      </c>
      <c r="H226" t="s">
        <v>40</v>
      </c>
      <c r="I226" t="s">
        <v>80</v>
      </c>
      <c r="J226" t="s">
        <v>4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  <c r="P226" t="s">
        <v>4</v>
      </c>
      <c r="Q226" t="s">
        <v>4</v>
      </c>
      <c r="R226" t="s">
        <v>5</v>
      </c>
      <c r="S226" t="s">
        <v>4</v>
      </c>
      <c r="T226" t="s">
        <v>69</v>
      </c>
      <c r="U226" t="s">
        <v>4</v>
      </c>
      <c r="V226" t="s">
        <v>5</v>
      </c>
      <c r="W226" t="s">
        <v>17</v>
      </c>
      <c r="X226" t="s">
        <v>2</v>
      </c>
      <c r="Y226" t="s">
        <v>5</v>
      </c>
      <c r="Z226" t="s">
        <v>35</v>
      </c>
      <c r="AA226" t="s">
        <v>4</v>
      </c>
      <c r="AB226" t="s">
        <v>4</v>
      </c>
      <c r="AC226" t="s">
        <v>4</v>
      </c>
      <c r="AD226" t="s">
        <v>4</v>
      </c>
      <c r="AE226" t="s">
        <v>4</v>
      </c>
      <c r="AF226" t="s">
        <v>4</v>
      </c>
      <c r="AG226" t="s">
        <v>4</v>
      </c>
      <c r="AH226" t="s">
        <v>5</v>
      </c>
      <c r="AI226" t="s">
        <v>4</v>
      </c>
      <c r="AJ226" t="s">
        <v>4</v>
      </c>
      <c r="AK226" t="s">
        <v>4</v>
      </c>
      <c r="AL226" t="s">
        <v>4</v>
      </c>
      <c r="AM226" t="s">
        <v>4</v>
      </c>
      <c r="AN226" t="s">
        <v>4</v>
      </c>
      <c r="AO226" t="s">
        <v>4</v>
      </c>
      <c r="AP226" t="s">
        <v>4</v>
      </c>
      <c r="AQ226" t="s">
        <v>4</v>
      </c>
      <c r="AR226" t="s">
        <v>4</v>
      </c>
      <c r="AS226" t="s">
        <v>2</v>
      </c>
      <c r="AT226" t="s">
        <v>2</v>
      </c>
      <c r="AU226" t="s">
        <v>2</v>
      </c>
      <c r="AV226" t="s">
        <v>2</v>
      </c>
      <c r="AW226" t="s">
        <v>2</v>
      </c>
      <c r="AX226" t="s">
        <v>2</v>
      </c>
      <c r="AY226" t="s">
        <v>2</v>
      </c>
      <c r="AZ226" t="s">
        <v>2</v>
      </c>
      <c r="BA226" t="s">
        <v>2</v>
      </c>
      <c r="BB226" t="s">
        <v>2</v>
      </c>
      <c r="BC226" t="s">
        <v>2</v>
      </c>
      <c r="BD226" t="s">
        <v>2</v>
      </c>
      <c r="BE226" t="s">
        <v>2</v>
      </c>
      <c r="BF226" t="s">
        <v>2</v>
      </c>
      <c r="BG226" t="s">
        <v>2</v>
      </c>
      <c r="BH226" t="s">
        <v>2</v>
      </c>
      <c r="BI226" t="s">
        <v>2</v>
      </c>
      <c r="BJ226" t="s">
        <v>2</v>
      </c>
      <c r="BK226" t="s">
        <v>2</v>
      </c>
      <c r="BL226" t="s">
        <v>2</v>
      </c>
      <c r="BM226" t="s">
        <v>2</v>
      </c>
      <c r="BN226" t="s">
        <v>2</v>
      </c>
      <c r="BO226" t="s">
        <v>2</v>
      </c>
      <c r="BP226" t="s">
        <v>2</v>
      </c>
      <c r="BQ226" t="s">
        <v>2</v>
      </c>
      <c r="BR226" t="s">
        <v>2</v>
      </c>
      <c r="BS226" t="s">
        <v>2</v>
      </c>
      <c r="BT226" t="s">
        <v>2</v>
      </c>
      <c r="BU226" t="s">
        <v>2</v>
      </c>
      <c r="BV226" t="s">
        <v>2</v>
      </c>
      <c r="BW226" t="s">
        <v>2</v>
      </c>
      <c r="BX226" t="s">
        <v>2</v>
      </c>
      <c r="BY226" t="s">
        <v>2</v>
      </c>
      <c r="BZ226" t="s">
        <v>2</v>
      </c>
      <c r="CA226" t="s">
        <v>2</v>
      </c>
      <c r="CB226" t="s">
        <v>2</v>
      </c>
      <c r="CC226" t="s">
        <v>2</v>
      </c>
      <c r="CD226" t="s">
        <v>2</v>
      </c>
      <c r="CE226" t="s">
        <v>2</v>
      </c>
      <c r="CF226" t="s">
        <v>2</v>
      </c>
      <c r="CG226" t="s">
        <v>2</v>
      </c>
      <c r="CH226" t="s">
        <v>2</v>
      </c>
      <c r="CI226" t="s">
        <v>2</v>
      </c>
      <c r="CJ226" t="s">
        <v>2</v>
      </c>
      <c r="CK226" t="s">
        <v>2</v>
      </c>
      <c r="CL226" t="s">
        <v>2</v>
      </c>
      <c r="CM226" t="s">
        <v>2</v>
      </c>
      <c r="CN226" t="s">
        <v>2</v>
      </c>
      <c r="CO226" t="s">
        <v>2</v>
      </c>
      <c r="CP226" t="s">
        <v>2</v>
      </c>
      <c r="CQ226" t="s">
        <v>2</v>
      </c>
      <c r="CR226" t="s">
        <v>2</v>
      </c>
      <c r="CS226" t="s">
        <v>2</v>
      </c>
      <c r="CT226" t="s">
        <v>2</v>
      </c>
      <c r="CU226" t="s">
        <v>796</v>
      </c>
      <c r="CV226" t="s">
        <v>796</v>
      </c>
      <c r="CW226" t="s">
        <v>796</v>
      </c>
      <c r="CX226" t="s">
        <v>796</v>
      </c>
      <c r="CY226" t="s">
        <v>796</v>
      </c>
      <c r="CZ226" t="s">
        <v>796</v>
      </c>
      <c r="DA226" t="s">
        <v>796</v>
      </c>
      <c r="DB226" t="s">
        <v>796</v>
      </c>
      <c r="DC226" t="s">
        <v>796</v>
      </c>
      <c r="DD226" t="s">
        <v>796</v>
      </c>
      <c r="DE226" t="s">
        <v>796</v>
      </c>
      <c r="DF226" t="s">
        <v>796</v>
      </c>
      <c r="DG226" t="s">
        <v>796</v>
      </c>
      <c r="DH226" t="s">
        <v>796</v>
      </c>
      <c r="DI226" t="s">
        <v>796</v>
      </c>
      <c r="DJ226" t="s">
        <v>796</v>
      </c>
      <c r="DK226" t="s">
        <v>796</v>
      </c>
      <c r="DL226" t="s">
        <v>796</v>
      </c>
      <c r="DM226" t="s">
        <v>796</v>
      </c>
      <c r="DN226" t="s">
        <v>796</v>
      </c>
      <c r="DO226" t="s">
        <v>796</v>
      </c>
      <c r="DP226" t="s">
        <v>796</v>
      </c>
      <c r="DQ226" t="s">
        <v>796</v>
      </c>
      <c r="DR226" t="s">
        <v>796</v>
      </c>
      <c r="DS226" t="s">
        <v>796</v>
      </c>
      <c r="DT226" t="s">
        <v>796</v>
      </c>
      <c r="DU226" t="s">
        <v>796</v>
      </c>
      <c r="DV226" t="s">
        <v>796</v>
      </c>
      <c r="DW226" t="s">
        <v>796</v>
      </c>
      <c r="DX226" t="s">
        <v>796</v>
      </c>
      <c r="DY226" t="s">
        <v>796</v>
      </c>
      <c r="DZ226" t="s">
        <v>796</v>
      </c>
      <c r="EA226" t="s">
        <v>796</v>
      </c>
      <c r="EB226" t="s">
        <v>796</v>
      </c>
      <c r="EC226" t="s">
        <v>796</v>
      </c>
      <c r="ED226" t="s">
        <v>796</v>
      </c>
      <c r="EE226" t="s">
        <v>796</v>
      </c>
      <c r="EF226" t="s">
        <v>796</v>
      </c>
      <c r="EG226" t="s">
        <v>796</v>
      </c>
      <c r="EH226" t="s">
        <v>796</v>
      </c>
      <c r="EI226" t="s">
        <v>796</v>
      </c>
      <c r="EJ226" t="s">
        <v>796</v>
      </c>
      <c r="EK226" t="s">
        <v>796</v>
      </c>
      <c r="EL226" t="s">
        <v>796</v>
      </c>
      <c r="EM226" t="s">
        <v>796</v>
      </c>
      <c r="EN226" t="s">
        <v>796</v>
      </c>
      <c r="EO226" t="s">
        <v>796</v>
      </c>
      <c r="EP226" t="s">
        <v>796</v>
      </c>
      <c r="EQ226" t="s">
        <v>796</v>
      </c>
      <c r="ER226" t="s">
        <v>796</v>
      </c>
      <c r="ES226" t="s">
        <v>796</v>
      </c>
      <c r="ET226" t="s">
        <v>796</v>
      </c>
      <c r="EU226" t="s">
        <v>796</v>
      </c>
      <c r="EV226" t="s">
        <v>796</v>
      </c>
      <c r="EW226" t="s">
        <v>796</v>
      </c>
      <c r="EX226" t="s">
        <v>796</v>
      </c>
      <c r="EY226" t="s">
        <v>796</v>
      </c>
      <c r="EZ226" t="s">
        <v>796</v>
      </c>
      <c r="FA226" t="s">
        <v>796</v>
      </c>
      <c r="FB226" t="s">
        <v>796</v>
      </c>
      <c r="FC226" t="s">
        <v>796</v>
      </c>
      <c r="FD226" t="s">
        <v>796</v>
      </c>
      <c r="FE226" t="s">
        <v>796</v>
      </c>
      <c r="FF226" t="s">
        <v>796</v>
      </c>
      <c r="FG226" t="s">
        <v>796</v>
      </c>
      <c r="FH226" t="s">
        <v>796</v>
      </c>
      <c r="FI226" t="s">
        <v>796</v>
      </c>
      <c r="FJ226" t="s">
        <v>796</v>
      </c>
      <c r="FK226" t="s">
        <v>796</v>
      </c>
      <c r="FL226" t="s">
        <v>796</v>
      </c>
      <c r="FM226" t="s">
        <v>796</v>
      </c>
      <c r="FN226" t="s">
        <v>796</v>
      </c>
      <c r="FO226" t="s">
        <v>796</v>
      </c>
      <c r="FP226" t="s">
        <v>796</v>
      </c>
      <c r="FQ226" t="s">
        <v>796</v>
      </c>
      <c r="FR226" t="s">
        <v>796</v>
      </c>
      <c r="FS226" t="s">
        <v>796</v>
      </c>
      <c r="FT226" t="s">
        <v>796</v>
      </c>
      <c r="FU226" t="s">
        <v>796</v>
      </c>
      <c r="FV226" t="s">
        <v>796</v>
      </c>
      <c r="FW226" t="s">
        <v>796</v>
      </c>
      <c r="FX226" t="s">
        <v>796</v>
      </c>
      <c r="FY226" t="s">
        <v>796</v>
      </c>
      <c r="FZ226" t="s">
        <v>796</v>
      </c>
      <c r="GA226" t="s">
        <v>796</v>
      </c>
      <c r="GB226" t="s">
        <v>796</v>
      </c>
      <c r="GC226" t="s">
        <v>796</v>
      </c>
      <c r="GD226" t="s">
        <v>796</v>
      </c>
      <c r="GE226" t="s">
        <v>796</v>
      </c>
      <c r="GF226" t="s">
        <v>796</v>
      </c>
      <c r="GG226" t="s">
        <v>796</v>
      </c>
      <c r="GH226" t="s">
        <v>796</v>
      </c>
      <c r="GI226" t="s">
        <v>796</v>
      </c>
      <c r="GJ226" t="s">
        <v>796</v>
      </c>
      <c r="GK226" t="s">
        <v>796</v>
      </c>
      <c r="GL226" t="s">
        <v>796</v>
      </c>
      <c r="GM226" t="s">
        <v>796</v>
      </c>
      <c r="GN226" t="s">
        <v>796</v>
      </c>
      <c r="GO226" t="s">
        <v>796</v>
      </c>
      <c r="GP226" t="s">
        <v>796</v>
      </c>
      <c r="GQ226" t="s">
        <v>796</v>
      </c>
      <c r="GR226" t="s">
        <v>796</v>
      </c>
      <c r="GS226" t="s">
        <v>796</v>
      </c>
      <c r="GT226" t="s">
        <v>796</v>
      </c>
      <c r="GU226" t="s">
        <v>796</v>
      </c>
      <c r="GV226" t="s">
        <v>796</v>
      </c>
      <c r="GW226" t="s">
        <v>796</v>
      </c>
      <c r="GX226" t="s">
        <v>796</v>
      </c>
      <c r="GY226" t="s">
        <v>796</v>
      </c>
      <c r="GZ226" t="s">
        <v>796</v>
      </c>
      <c r="HA226" t="s">
        <v>796</v>
      </c>
      <c r="HB226" t="s">
        <v>796</v>
      </c>
      <c r="HC226" t="s">
        <v>796</v>
      </c>
      <c r="HD226" t="s">
        <v>796</v>
      </c>
      <c r="HE226" t="s">
        <v>796</v>
      </c>
      <c r="HF226" t="s">
        <v>796</v>
      </c>
      <c r="HG226" t="s">
        <v>796</v>
      </c>
      <c r="HH226" t="s">
        <v>796</v>
      </c>
      <c r="HI226" t="s">
        <v>796</v>
      </c>
      <c r="HJ226" t="s">
        <v>796</v>
      </c>
      <c r="HK226" t="s">
        <v>796</v>
      </c>
      <c r="HL226" t="s">
        <v>796</v>
      </c>
      <c r="HM226" t="s">
        <v>796</v>
      </c>
      <c r="HN226" t="s">
        <v>796</v>
      </c>
      <c r="HO226" t="s">
        <v>796</v>
      </c>
      <c r="HP226" t="s">
        <v>796</v>
      </c>
      <c r="HQ226" t="s">
        <v>796</v>
      </c>
      <c r="HR226" t="s">
        <v>796</v>
      </c>
      <c r="HS226" t="s">
        <v>796</v>
      </c>
      <c r="HT226" t="s">
        <v>796</v>
      </c>
      <c r="HU226" t="s">
        <v>796</v>
      </c>
      <c r="HV226" t="s">
        <v>796</v>
      </c>
      <c r="HW226" t="s">
        <v>796</v>
      </c>
      <c r="HX226" t="s">
        <v>796</v>
      </c>
      <c r="HY226" t="s">
        <v>796</v>
      </c>
      <c r="HZ226" t="s">
        <v>796</v>
      </c>
      <c r="IA226" t="s">
        <v>796</v>
      </c>
      <c r="IB226" t="s">
        <v>796</v>
      </c>
      <c r="IC226" t="s">
        <v>796</v>
      </c>
      <c r="ID226" t="s">
        <v>796</v>
      </c>
      <c r="IE226" t="s">
        <v>796</v>
      </c>
      <c r="IF226" t="s">
        <v>796</v>
      </c>
      <c r="IG226" t="s">
        <v>796</v>
      </c>
      <c r="IH226" t="s">
        <v>796</v>
      </c>
      <c r="II226" t="s">
        <v>796</v>
      </c>
      <c r="IJ226" t="s">
        <v>796</v>
      </c>
      <c r="IK226" t="s">
        <v>796</v>
      </c>
      <c r="IL226" t="s">
        <v>796</v>
      </c>
      <c r="IM226" t="s">
        <v>796</v>
      </c>
      <c r="IN226" t="s">
        <v>796</v>
      </c>
      <c r="IO226" t="s">
        <v>796</v>
      </c>
      <c r="IP226" t="s">
        <v>796</v>
      </c>
      <c r="IQ226" t="s">
        <v>796</v>
      </c>
      <c r="IR226" t="s">
        <v>796</v>
      </c>
      <c r="IS226" t="s">
        <v>796</v>
      </c>
      <c r="IT226" t="s">
        <v>796</v>
      </c>
      <c r="IU226" t="s">
        <v>796</v>
      </c>
      <c r="IV226" t="s">
        <v>796</v>
      </c>
      <c r="IW226" t="s">
        <v>796</v>
      </c>
      <c r="IX226" t="s">
        <v>796</v>
      </c>
      <c r="IY226" t="s">
        <v>796</v>
      </c>
      <c r="IZ226" t="s">
        <v>796</v>
      </c>
      <c r="JA226" t="s">
        <v>796</v>
      </c>
      <c r="JB226" t="s">
        <v>796</v>
      </c>
      <c r="JC226" t="s">
        <v>796</v>
      </c>
      <c r="JD226" t="s">
        <v>796</v>
      </c>
      <c r="JE226" t="s">
        <v>796</v>
      </c>
      <c r="JF226" t="s">
        <v>796</v>
      </c>
      <c r="JG226" t="s">
        <v>796</v>
      </c>
      <c r="JH226" t="s">
        <v>796</v>
      </c>
      <c r="JI226" t="s">
        <v>796</v>
      </c>
      <c r="JJ226" t="s">
        <v>796</v>
      </c>
      <c r="JK226" t="s">
        <v>796</v>
      </c>
      <c r="JL226" t="s">
        <v>796</v>
      </c>
      <c r="JM226" t="s">
        <v>796</v>
      </c>
      <c r="JN226" t="s">
        <v>796</v>
      </c>
      <c r="JO226" t="s">
        <v>796</v>
      </c>
      <c r="JP226" t="s">
        <v>796</v>
      </c>
      <c r="JQ226" t="s">
        <v>796</v>
      </c>
      <c r="JR226" t="s">
        <v>796</v>
      </c>
      <c r="JS226" t="s">
        <v>796</v>
      </c>
      <c r="JT226" t="s">
        <v>796</v>
      </c>
      <c r="JU226" t="s">
        <v>796</v>
      </c>
      <c r="JV226" t="s">
        <v>796</v>
      </c>
      <c r="JW226" t="s">
        <v>796</v>
      </c>
      <c r="JX226" t="s">
        <v>796</v>
      </c>
      <c r="JY226" t="s">
        <v>796</v>
      </c>
      <c r="JZ226" t="s">
        <v>796</v>
      </c>
      <c r="KA226" t="s">
        <v>796</v>
      </c>
      <c r="KB226" t="s">
        <v>796</v>
      </c>
      <c r="KC226" t="s">
        <v>796</v>
      </c>
      <c r="KD226" t="s">
        <v>796</v>
      </c>
      <c r="KE226" t="s">
        <v>796</v>
      </c>
      <c r="KF226" t="s">
        <v>796</v>
      </c>
    </row>
    <row r="227" spans="1:292" x14ac:dyDescent="0.2">
      <c r="A227" t="s">
        <v>363</v>
      </c>
      <c r="B227" t="s">
        <v>239</v>
      </c>
      <c r="C227" t="s">
        <v>4</v>
      </c>
      <c r="D227" t="s">
        <v>19</v>
      </c>
      <c r="E227" s="30">
        <v>25</v>
      </c>
      <c r="F227" t="s">
        <v>20</v>
      </c>
      <c r="G227" t="s">
        <v>10</v>
      </c>
      <c r="H227" t="s">
        <v>40</v>
      </c>
      <c r="I227" t="s">
        <v>80</v>
      </c>
      <c r="J227" t="s">
        <v>4</v>
      </c>
      <c r="K227" t="s">
        <v>5</v>
      </c>
      <c r="L227" t="s">
        <v>4</v>
      </c>
      <c r="M227" t="s">
        <v>4</v>
      </c>
      <c r="N227" t="s">
        <v>4</v>
      </c>
      <c r="O227" t="s">
        <v>4</v>
      </c>
      <c r="P227" t="s">
        <v>4</v>
      </c>
      <c r="Q227" t="s">
        <v>4</v>
      </c>
      <c r="R227" t="s">
        <v>5</v>
      </c>
      <c r="S227" t="s">
        <v>4</v>
      </c>
      <c r="T227" t="s">
        <v>3</v>
      </c>
      <c r="U227" t="s">
        <v>4</v>
      </c>
      <c r="V227" t="s">
        <v>5</v>
      </c>
      <c r="W227" t="s">
        <v>77</v>
      </c>
      <c r="X227" t="s">
        <v>105</v>
      </c>
      <c r="Y227" t="s">
        <v>5</v>
      </c>
      <c r="Z227" t="s">
        <v>35</v>
      </c>
      <c r="AA227" t="s">
        <v>4</v>
      </c>
      <c r="AB227" t="s">
        <v>4</v>
      </c>
      <c r="AC227" t="s">
        <v>4</v>
      </c>
      <c r="AD227" t="s">
        <v>4</v>
      </c>
      <c r="AE227" t="s">
        <v>4</v>
      </c>
      <c r="AF227" t="s">
        <v>4</v>
      </c>
      <c r="AG227" t="s">
        <v>4</v>
      </c>
      <c r="AH227" t="s">
        <v>5</v>
      </c>
      <c r="AI227" t="s">
        <v>4</v>
      </c>
      <c r="AJ227" t="s">
        <v>4</v>
      </c>
      <c r="AK227" t="s">
        <v>4</v>
      </c>
      <c r="AL227" t="s">
        <v>5</v>
      </c>
      <c r="AM227" t="s">
        <v>4</v>
      </c>
      <c r="AN227" t="s">
        <v>4</v>
      </c>
      <c r="AO227" t="s">
        <v>4</v>
      </c>
      <c r="AP227" t="s">
        <v>4</v>
      </c>
      <c r="AQ227" t="s">
        <v>4</v>
      </c>
      <c r="AR227" t="s">
        <v>4</v>
      </c>
      <c r="AS227" t="s">
        <v>2</v>
      </c>
      <c r="AT227" t="s">
        <v>2</v>
      </c>
      <c r="AU227" t="s">
        <v>2</v>
      </c>
      <c r="AV227" t="s">
        <v>5</v>
      </c>
      <c r="AW227" t="s">
        <v>4</v>
      </c>
      <c r="AX227" t="s">
        <v>4</v>
      </c>
      <c r="AY227" t="s">
        <v>4</v>
      </c>
      <c r="AZ227" t="s">
        <v>4</v>
      </c>
      <c r="BA227" t="s">
        <v>4</v>
      </c>
      <c r="BB227" t="s">
        <v>5</v>
      </c>
      <c r="BC227" t="s">
        <v>5</v>
      </c>
      <c r="BD227" t="s">
        <v>4</v>
      </c>
      <c r="BE227" t="s">
        <v>4</v>
      </c>
      <c r="BF227" t="s">
        <v>4</v>
      </c>
      <c r="BG227" t="s">
        <v>4</v>
      </c>
      <c r="BH227" t="s">
        <v>4</v>
      </c>
      <c r="BI227" t="s">
        <v>4</v>
      </c>
      <c r="BJ227" t="s">
        <v>4</v>
      </c>
      <c r="BK227" t="s">
        <v>2</v>
      </c>
      <c r="BL227" t="s">
        <v>2</v>
      </c>
      <c r="BM227" t="s">
        <v>2</v>
      </c>
      <c r="BN227" t="s">
        <v>2</v>
      </c>
      <c r="BO227" t="s">
        <v>2</v>
      </c>
      <c r="BP227" t="s">
        <v>2</v>
      </c>
      <c r="BQ227" t="s">
        <v>2</v>
      </c>
      <c r="BR227" t="s">
        <v>2</v>
      </c>
      <c r="BS227" t="s">
        <v>2</v>
      </c>
      <c r="BT227" t="s">
        <v>2</v>
      </c>
      <c r="BU227" t="s">
        <v>2</v>
      </c>
      <c r="BV227" t="s">
        <v>2</v>
      </c>
      <c r="BW227" t="s">
        <v>2</v>
      </c>
      <c r="BX227" t="s">
        <v>2</v>
      </c>
      <c r="BY227" t="s">
        <v>2</v>
      </c>
      <c r="BZ227" t="s">
        <v>2</v>
      </c>
      <c r="CA227" t="s">
        <v>2</v>
      </c>
      <c r="CB227" t="s">
        <v>2</v>
      </c>
      <c r="CC227" t="s">
        <v>2</v>
      </c>
      <c r="CD227" t="s">
        <v>2</v>
      </c>
      <c r="CE227" t="s">
        <v>2</v>
      </c>
      <c r="CF227" t="s">
        <v>2</v>
      </c>
      <c r="CG227" t="s">
        <v>2</v>
      </c>
      <c r="CH227" t="s">
        <v>2</v>
      </c>
      <c r="CI227" t="s">
        <v>2</v>
      </c>
      <c r="CJ227" t="s">
        <v>2</v>
      </c>
      <c r="CK227" t="s">
        <v>2</v>
      </c>
      <c r="CL227" t="s">
        <v>2</v>
      </c>
      <c r="CM227" t="s">
        <v>2</v>
      </c>
      <c r="CN227" t="s">
        <v>2</v>
      </c>
      <c r="CO227" t="s">
        <v>2</v>
      </c>
      <c r="CP227" t="s">
        <v>2</v>
      </c>
      <c r="CQ227" t="s">
        <v>2</v>
      </c>
      <c r="CR227" t="s">
        <v>2</v>
      </c>
      <c r="CS227" t="s">
        <v>2</v>
      </c>
      <c r="CT227" t="s">
        <v>2</v>
      </c>
      <c r="CU227" t="s">
        <v>239</v>
      </c>
      <c r="CV227" t="s">
        <v>4</v>
      </c>
      <c r="CW227" s="30">
        <v>26</v>
      </c>
      <c r="CX227" t="s">
        <v>91</v>
      </c>
      <c r="CY227" t="s">
        <v>4</v>
      </c>
      <c r="CZ227" t="s">
        <v>4</v>
      </c>
      <c r="DA227" t="s">
        <v>4</v>
      </c>
      <c r="DB227" t="s">
        <v>4</v>
      </c>
      <c r="DC227" t="s">
        <v>4</v>
      </c>
      <c r="DD227" t="s">
        <v>4</v>
      </c>
      <c r="DE227" t="s">
        <v>4</v>
      </c>
      <c r="DF227" t="s">
        <v>4</v>
      </c>
      <c r="DG227" t="s">
        <v>5</v>
      </c>
      <c r="DH227" t="s">
        <v>4</v>
      </c>
      <c r="DI227" t="s">
        <v>67</v>
      </c>
      <c r="DJ227" t="s">
        <v>4</v>
      </c>
      <c r="DK227" t="s">
        <v>4</v>
      </c>
      <c r="DL227" t="s">
        <v>17</v>
      </c>
      <c r="DM227" t="s">
        <v>2</v>
      </c>
      <c r="DN227" t="s">
        <v>4</v>
      </c>
      <c r="DO227" t="s">
        <v>18</v>
      </c>
      <c r="DP227" t="s">
        <v>2</v>
      </c>
      <c r="DQ227" t="s">
        <v>2</v>
      </c>
      <c r="DR227" t="s">
        <v>2</v>
      </c>
      <c r="DS227" t="s">
        <v>2</v>
      </c>
      <c r="DT227" t="s">
        <v>2</v>
      </c>
      <c r="DU227" t="s">
        <v>2</v>
      </c>
      <c r="DV227" t="s">
        <v>2</v>
      </c>
      <c r="DW227" t="s">
        <v>2</v>
      </c>
      <c r="DX227" t="s">
        <v>2</v>
      </c>
      <c r="DY227" t="s">
        <v>2</v>
      </c>
      <c r="DZ227" t="s">
        <v>2</v>
      </c>
      <c r="EA227" t="s">
        <v>2</v>
      </c>
      <c r="EB227" t="s">
        <v>2</v>
      </c>
      <c r="EC227" t="s">
        <v>2</v>
      </c>
      <c r="ED227" t="s">
        <v>2</v>
      </c>
      <c r="EE227" t="s">
        <v>2</v>
      </c>
      <c r="EF227" t="s">
        <v>2</v>
      </c>
      <c r="EG227" t="s">
        <v>2</v>
      </c>
      <c r="EH227" t="s">
        <v>2</v>
      </c>
      <c r="EI227" t="s">
        <v>2</v>
      </c>
      <c r="EJ227" t="s">
        <v>2</v>
      </c>
      <c r="EK227" t="s">
        <v>2</v>
      </c>
      <c r="EL227" t="s">
        <v>2</v>
      </c>
      <c r="EM227" t="s">
        <v>2</v>
      </c>
      <c r="EN227" t="s">
        <v>2</v>
      </c>
      <c r="EO227" t="s">
        <v>2</v>
      </c>
      <c r="EP227" t="s">
        <v>2</v>
      </c>
      <c r="EQ227" t="s">
        <v>2</v>
      </c>
      <c r="ER227" t="s">
        <v>2</v>
      </c>
      <c r="ES227" t="s">
        <v>2</v>
      </c>
      <c r="ET227" t="s">
        <v>2</v>
      </c>
      <c r="EU227" t="s">
        <v>2</v>
      </c>
      <c r="EV227" t="s">
        <v>2</v>
      </c>
      <c r="EW227" t="s">
        <v>2</v>
      </c>
      <c r="EX227" t="s">
        <v>2</v>
      </c>
      <c r="EY227" t="s">
        <v>2</v>
      </c>
      <c r="EZ227" t="s">
        <v>2</v>
      </c>
      <c r="FA227" t="s">
        <v>2</v>
      </c>
      <c r="FB227" t="s">
        <v>2</v>
      </c>
      <c r="FC227" t="s">
        <v>2</v>
      </c>
      <c r="FD227" t="s">
        <v>2</v>
      </c>
      <c r="FE227" t="s">
        <v>2</v>
      </c>
      <c r="FF227" t="s">
        <v>2</v>
      </c>
      <c r="FG227" t="s">
        <v>2</v>
      </c>
      <c r="FH227" t="s">
        <v>2</v>
      </c>
      <c r="FI227" t="s">
        <v>2</v>
      </c>
      <c r="FJ227" t="s">
        <v>2</v>
      </c>
      <c r="FK227" t="s">
        <v>2</v>
      </c>
      <c r="FL227" t="s">
        <v>2</v>
      </c>
      <c r="FM227" t="s">
        <v>2</v>
      </c>
      <c r="FN227" t="s">
        <v>2</v>
      </c>
      <c r="FO227" t="s">
        <v>2</v>
      </c>
      <c r="FP227" t="s">
        <v>2</v>
      </c>
      <c r="FQ227" t="s">
        <v>2</v>
      </c>
      <c r="FR227" t="s">
        <v>2</v>
      </c>
      <c r="FS227" t="s">
        <v>2</v>
      </c>
      <c r="FT227" t="s">
        <v>2</v>
      </c>
      <c r="FU227" t="s">
        <v>2</v>
      </c>
      <c r="FV227" t="s">
        <v>2</v>
      </c>
      <c r="FW227" t="s">
        <v>2</v>
      </c>
      <c r="FX227" t="s">
        <v>2</v>
      </c>
      <c r="FY227" t="s">
        <v>2</v>
      </c>
      <c r="FZ227" t="s">
        <v>2</v>
      </c>
      <c r="GA227" t="s">
        <v>2</v>
      </c>
      <c r="GB227" t="s">
        <v>2</v>
      </c>
      <c r="GC227" t="s">
        <v>2</v>
      </c>
      <c r="GD227" t="s">
        <v>2</v>
      </c>
      <c r="GE227" t="s">
        <v>2</v>
      </c>
      <c r="GF227" t="s">
        <v>2</v>
      </c>
      <c r="GG227" t="s">
        <v>2</v>
      </c>
      <c r="GH227" t="s">
        <v>2</v>
      </c>
      <c r="GI227" t="s">
        <v>2</v>
      </c>
      <c r="GJ227" t="s">
        <v>2</v>
      </c>
      <c r="GK227" t="s">
        <v>2</v>
      </c>
      <c r="GL227" t="s">
        <v>2</v>
      </c>
      <c r="GM227" t="s">
        <v>2</v>
      </c>
      <c r="GN227" t="s">
        <v>796</v>
      </c>
      <c r="GO227" t="s">
        <v>796</v>
      </c>
      <c r="GP227" t="s">
        <v>796</v>
      </c>
      <c r="GQ227" t="s">
        <v>796</v>
      </c>
      <c r="GR227" t="s">
        <v>796</v>
      </c>
      <c r="GS227" t="s">
        <v>796</v>
      </c>
      <c r="GT227" t="s">
        <v>796</v>
      </c>
      <c r="GU227" t="s">
        <v>796</v>
      </c>
      <c r="GV227" t="s">
        <v>796</v>
      </c>
      <c r="GW227" t="s">
        <v>796</v>
      </c>
      <c r="GX227" t="s">
        <v>796</v>
      </c>
      <c r="GY227" t="s">
        <v>796</v>
      </c>
      <c r="GZ227" t="s">
        <v>796</v>
      </c>
      <c r="HA227" t="s">
        <v>796</v>
      </c>
      <c r="HB227" t="s">
        <v>796</v>
      </c>
      <c r="HC227" t="s">
        <v>796</v>
      </c>
      <c r="HD227" t="s">
        <v>796</v>
      </c>
      <c r="HE227" t="s">
        <v>796</v>
      </c>
      <c r="HF227" t="s">
        <v>796</v>
      </c>
      <c r="HG227" t="s">
        <v>796</v>
      </c>
      <c r="HH227" t="s">
        <v>796</v>
      </c>
      <c r="HI227" t="s">
        <v>796</v>
      </c>
      <c r="HJ227" t="s">
        <v>796</v>
      </c>
      <c r="HK227" t="s">
        <v>796</v>
      </c>
      <c r="HL227" t="s">
        <v>796</v>
      </c>
      <c r="HM227" t="s">
        <v>796</v>
      </c>
      <c r="HN227" t="s">
        <v>796</v>
      </c>
      <c r="HO227" t="s">
        <v>796</v>
      </c>
      <c r="HP227" t="s">
        <v>796</v>
      </c>
      <c r="HQ227" t="s">
        <v>796</v>
      </c>
      <c r="HR227" t="s">
        <v>796</v>
      </c>
      <c r="HS227" t="s">
        <v>796</v>
      </c>
      <c r="HT227" t="s">
        <v>796</v>
      </c>
      <c r="HU227" t="s">
        <v>796</v>
      </c>
      <c r="HV227" t="s">
        <v>796</v>
      </c>
      <c r="HW227" t="s">
        <v>796</v>
      </c>
      <c r="HX227" t="s">
        <v>796</v>
      </c>
      <c r="HY227" t="s">
        <v>796</v>
      </c>
      <c r="HZ227" t="s">
        <v>796</v>
      </c>
      <c r="IA227" t="s">
        <v>796</v>
      </c>
      <c r="IB227" t="s">
        <v>796</v>
      </c>
      <c r="IC227" t="s">
        <v>796</v>
      </c>
      <c r="ID227" t="s">
        <v>796</v>
      </c>
      <c r="IE227" t="s">
        <v>796</v>
      </c>
      <c r="IF227" t="s">
        <v>796</v>
      </c>
      <c r="IG227" t="s">
        <v>796</v>
      </c>
      <c r="IH227" t="s">
        <v>796</v>
      </c>
      <c r="II227" t="s">
        <v>796</v>
      </c>
      <c r="IJ227" t="s">
        <v>796</v>
      </c>
      <c r="IK227" t="s">
        <v>796</v>
      </c>
      <c r="IL227" t="s">
        <v>796</v>
      </c>
      <c r="IM227" t="s">
        <v>796</v>
      </c>
      <c r="IN227" t="s">
        <v>796</v>
      </c>
      <c r="IO227" t="s">
        <v>796</v>
      </c>
      <c r="IP227" t="s">
        <v>796</v>
      </c>
      <c r="IQ227" t="s">
        <v>796</v>
      </c>
      <c r="IR227" t="s">
        <v>796</v>
      </c>
      <c r="IS227" t="s">
        <v>796</v>
      </c>
      <c r="IT227" t="s">
        <v>796</v>
      </c>
      <c r="IU227" t="s">
        <v>796</v>
      </c>
      <c r="IV227" t="s">
        <v>796</v>
      </c>
      <c r="IW227" t="s">
        <v>796</v>
      </c>
      <c r="IX227" t="s">
        <v>796</v>
      </c>
      <c r="IY227" t="s">
        <v>796</v>
      </c>
      <c r="IZ227" t="s">
        <v>796</v>
      </c>
      <c r="JA227" t="s">
        <v>796</v>
      </c>
      <c r="JB227" t="s">
        <v>796</v>
      </c>
      <c r="JC227" t="s">
        <v>796</v>
      </c>
      <c r="JD227" t="s">
        <v>796</v>
      </c>
      <c r="JE227" t="s">
        <v>796</v>
      </c>
      <c r="JF227" t="s">
        <v>796</v>
      </c>
      <c r="JG227" t="s">
        <v>796</v>
      </c>
      <c r="JH227" t="s">
        <v>796</v>
      </c>
      <c r="JI227" t="s">
        <v>796</v>
      </c>
      <c r="JJ227" t="s">
        <v>796</v>
      </c>
      <c r="JK227" t="s">
        <v>796</v>
      </c>
      <c r="JL227" t="s">
        <v>796</v>
      </c>
      <c r="JM227" t="s">
        <v>796</v>
      </c>
      <c r="JN227" t="s">
        <v>796</v>
      </c>
      <c r="JO227" t="s">
        <v>796</v>
      </c>
      <c r="JP227" t="s">
        <v>796</v>
      </c>
      <c r="JQ227" t="s">
        <v>796</v>
      </c>
      <c r="JR227" t="s">
        <v>796</v>
      </c>
      <c r="JS227" t="s">
        <v>796</v>
      </c>
      <c r="JT227" t="s">
        <v>796</v>
      </c>
      <c r="JU227" t="s">
        <v>796</v>
      </c>
      <c r="JV227" t="s">
        <v>796</v>
      </c>
      <c r="JW227" t="s">
        <v>796</v>
      </c>
      <c r="JX227" t="s">
        <v>796</v>
      </c>
      <c r="JY227" t="s">
        <v>796</v>
      </c>
      <c r="JZ227" t="s">
        <v>796</v>
      </c>
      <c r="KA227" t="s">
        <v>796</v>
      </c>
      <c r="KB227" t="s">
        <v>796</v>
      </c>
      <c r="KC227" t="s">
        <v>796</v>
      </c>
      <c r="KD227" t="s">
        <v>796</v>
      </c>
      <c r="KE227" t="s">
        <v>796</v>
      </c>
      <c r="KF227" t="s">
        <v>796</v>
      </c>
    </row>
    <row r="228" spans="1:292" x14ac:dyDescent="0.2">
      <c r="A228" t="s">
        <v>364</v>
      </c>
      <c r="B228" t="s">
        <v>239</v>
      </c>
      <c r="C228" t="s">
        <v>4</v>
      </c>
      <c r="D228" t="s">
        <v>19</v>
      </c>
      <c r="E228" s="30">
        <v>28</v>
      </c>
      <c r="F228" t="s">
        <v>20</v>
      </c>
      <c r="G228" t="s">
        <v>10</v>
      </c>
      <c r="H228" t="s">
        <v>40</v>
      </c>
      <c r="I228" t="s">
        <v>80</v>
      </c>
      <c r="J228" t="s">
        <v>4</v>
      </c>
      <c r="K228" t="s">
        <v>5</v>
      </c>
      <c r="L228" t="s">
        <v>4</v>
      </c>
      <c r="M228" t="s">
        <v>4</v>
      </c>
      <c r="N228" t="s">
        <v>4</v>
      </c>
      <c r="O228" t="s">
        <v>4</v>
      </c>
      <c r="P228" t="s">
        <v>4</v>
      </c>
      <c r="Q228" t="s">
        <v>4</v>
      </c>
      <c r="R228" t="s">
        <v>5</v>
      </c>
      <c r="S228" t="s">
        <v>4</v>
      </c>
      <c r="T228" t="s">
        <v>3</v>
      </c>
      <c r="U228" t="s">
        <v>4</v>
      </c>
      <c r="V228" t="s">
        <v>5</v>
      </c>
      <c r="W228" t="s">
        <v>26</v>
      </c>
      <c r="X228" t="s">
        <v>78</v>
      </c>
      <c r="Y228" t="s">
        <v>5</v>
      </c>
      <c r="Z228" t="s">
        <v>35</v>
      </c>
      <c r="AA228" t="s">
        <v>4</v>
      </c>
      <c r="AB228" t="s">
        <v>4</v>
      </c>
      <c r="AC228" t="s">
        <v>4</v>
      </c>
      <c r="AD228" t="s">
        <v>4</v>
      </c>
      <c r="AE228" t="s">
        <v>4</v>
      </c>
      <c r="AF228" t="s">
        <v>4</v>
      </c>
      <c r="AG228" t="s">
        <v>4</v>
      </c>
      <c r="AH228" t="s">
        <v>5</v>
      </c>
      <c r="AI228" t="s">
        <v>4</v>
      </c>
      <c r="AJ228" t="s">
        <v>4</v>
      </c>
      <c r="AK228" t="s">
        <v>4</v>
      </c>
      <c r="AL228" t="s">
        <v>5</v>
      </c>
      <c r="AM228" t="s">
        <v>4</v>
      </c>
      <c r="AN228" t="s">
        <v>4</v>
      </c>
      <c r="AO228" t="s">
        <v>4</v>
      </c>
      <c r="AP228" t="s">
        <v>4</v>
      </c>
      <c r="AQ228" t="s">
        <v>4</v>
      </c>
      <c r="AR228" t="s">
        <v>4</v>
      </c>
      <c r="AS228" t="s">
        <v>2</v>
      </c>
      <c r="AT228" t="s">
        <v>2</v>
      </c>
      <c r="AU228" t="s">
        <v>2</v>
      </c>
      <c r="AV228" t="s">
        <v>5</v>
      </c>
      <c r="AW228" t="s">
        <v>4</v>
      </c>
      <c r="AX228" t="s">
        <v>4</v>
      </c>
      <c r="AY228" t="s">
        <v>4</v>
      </c>
      <c r="AZ228" t="s">
        <v>4</v>
      </c>
      <c r="BA228" t="s">
        <v>4</v>
      </c>
      <c r="BB228" t="s">
        <v>5</v>
      </c>
      <c r="BC228" t="s">
        <v>5</v>
      </c>
      <c r="BD228" t="s">
        <v>4</v>
      </c>
      <c r="BE228" t="s">
        <v>4</v>
      </c>
      <c r="BF228" t="s">
        <v>4</v>
      </c>
      <c r="BG228" t="s">
        <v>4</v>
      </c>
      <c r="BH228" t="s">
        <v>4</v>
      </c>
      <c r="BI228" t="s">
        <v>4</v>
      </c>
      <c r="BJ228" t="s">
        <v>4</v>
      </c>
      <c r="BK228" t="s">
        <v>2</v>
      </c>
      <c r="BL228" t="s">
        <v>2</v>
      </c>
      <c r="BM228" t="s">
        <v>2</v>
      </c>
      <c r="BN228" t="s">
        <v>2</v>
      </c>
      <c r="BO228" t="s">
        <v>2</v>
      </c>
      <c r="BP228" t="s">
        <v>2</v>
      </c>
      <c r="BQ228" t="s">
        <v>2</v>
      </c>
      <c r="BR228" t="s">
        <v>2</v>
      </c>
      <c r="BS228" t="s">
        <v>2</v>
      </c>
      <c r="BT228" t="s">
        <v>2</v>
      </c>
      <c r="BU228" t="s">
        <v>2</v>
      </c>
      <c r="BV228" t="s">
        <v>2</v>
      </c>
      <c r="BW228" t="s">
        <v>2</v>
      </c>
      <c r="BX228" t="s">
        <v>2</v>
      </c>
      <c r="BY228" t="s">
        <v>2</v>
      </c>
      <c r="BZ228" t="s">
        <v>2</v>
      </c>
      <c r="CA228" t="s">
        <v>2</v>
      </c>
      <c r="CB228" t="s">
        <v>2</v>
      </c>
      <c r="CC228" t="s">
        <v>2</v>
      </c>
      <c r="CD228" t="s">
        <v>2</v>
      </c>
      <c r="CE228" t="s">
        <v>2</v>
      </c>
      <c r="CF228" t="s">
        <v>2</v>
      </c>
      <c r="CG228" t="s">
        <v>2</v>
      </c>
      <c r="CH228" t="s">
        <v>2</v>
      </c>
      <c r="CI228" t="s">
        <v>2</v>
      </c>
      <c r="CJ228" t="s">
        <v>2</v>
      </c>
      <c r="CK228" t="s">
        <v>2</v>
      </c>
      <c r="CL228" t="s">
        <v>2</v>
      </c>
      <c r="CM228" t="s">
        <v>2</v>
      </c>
      <c r="CN228" t="s">
        <v>2</v>
      </c>
      <c r="CO228" t="s">
        <v>2</v>
      </c>
      <c r="CP228" t="s">
        <v>2</v>
      </c>
      <c r="CQ228" t="s">
        <v>2</v>
      </c>
      <c r="CR228" t="s">
        <v>2</v>
      </c>
      <c r="CS228" t="s">
        <v>2</v>
      </c>
      <c r="CT228" t="s">
        <v>2</v>
      </c>
      <c r="CU228" t="s">
        <v>796</v>
      </c>
      <c r="CV228" t="s">
        <v>796</v>
      </c>
      <c r="CW228" t="s">
        <v>796</v>
      </c>
      <c r="CX228" t="s">
        <v>796</v>
      </c>
      <c r="CY228" t="s">
        <v>796</v>
      </c>
      <c r="CZ228" t="s">
        <v>796</v>
      </c>
      <c r="DA228" t="s">
        <v>796</v>
      </c>
      <c r="DB228" t="s">
        <v>796</v>
      </c>
      <c r="DC228" t="s">
        <v>796</v>
      </c>
      <c r="DD228" t="s">
        <v>796</v>
      </c>
      <c r="DE228" t="s">
        <v>796</v>
      </c>
      <c r="DF228" t="s">
        <v>796</v>
      </c>
      <c r="DG228" t="s">
        <v>796</v>
      </c>
      <c r="DH228" t="s">
        <v>796</v>
      </c>
      <c r="DI228" t="s">
        <v>796</v>
      </c>
      <c r="DJ228" t="s">
        <v>796</v>
      </c>
      <c r="DK228" t="s">
        <v>796</v>
      </c>
      <c r="DL228" t="s">
        <v>796</v>
      </c>
      <c r="DM228" t="s">
        <v>796</v>
      </c>
      <c r="DN228" t="s">
        <v>796</v>
      </c>
      <c r="DO228" t="s">
        <v>796</v>
      </c>
      <c r="DP228" t="s">
        <v>796</v>
      </c>
      <c r="DQ228" t="s">
        <v>796</v>
      </c>
      <c r="DR228" t="s">
        <v>796</v>
      </c>
      <c r="DS228" t="s">
        <v>796</v>
      </c>
      <c r="DT228" t="s">
        <v>796</v>
      </c>
      <c r="DU228" t="s">
        <v>796</v>
      </c>
      <c r="DV228" t="s">
        <v>796</v>
      </c>
      <c r="DW228" t="s">
        <v>796</v>
      </c>
      <c r="DX228" t="s">
        <v>796</v>
      </c>
      <c r="DY228" t="s">
        <v>796</v>
      </c>
      <c r="DZ228" t="s">
        <v>796</v>
      </c>
      <c r="EA228" t="s">
        <v>796</v>
      </c>
      <c r="EB228" t="s">
        <v>796</v>
      </c>
      <c r="EC228" t="s">
        <v>796</v>
      </c>
      <c r="ED228" t="s">
        <v>796</v>
      </c>
      <c r="EE228" t="s">
        <v>796</v>
      </c>
      <c r="EF228" t="s">
        <v>796</v>
      </c>
      <c r="EG228" t="s">
        <v>796</v>
      </c>
      <c r="EH228" t="s">
        <v>796</v>
      </c>
      <c r="EI228" t="s">
        <v>796</v>
      </c>
      <c r="EJ228" t="s">
        <v>796</v>
      </c>
      <c r="EK228" t="s">
        <v>796</v>
      </c>
      <c r="EL228" t="s">
        <v>796</v>
      </c>
      <c r="EM228" t="s">
        <v>796</v>
      </c>
      <c r="EN228" t="s">
        <v>796</v>
      </c>
      <c r="EO228" t="s">
        <v>796</v>
      </c>
      <c r="EP228" t="s">
        <v>796</v>
      </c>
      <c r="EQ228" t="s">
        <v>796</v>
      </c>
      <c r="ER228" t="s">
        <v>796</v>
      </c>
      <c r="ES228" t="s">
        <v>796</v>
      </c>
      <c r="ET228" t="s">
        <v>796</v>
      </c>
      <c r="EU228" t="s">
        <v>796</v>
      </c>
      <c r="EV228" t="s">
        <v>796</v>
      </c>
      <c r="EW228" t="s">
        <v>796</v>
      </c>
      <c r="EX228" t="s">
        <v>796</v>
      </c>
      <c r="EY228" t="s">
        <v>796</v>
      </c>
      <c r="EZ228" t="s">
        <v>796</v>
      </c>
      <c r="FA228" t="s">
        <v>796</v>
      </c>
      <c r="FB228" t="s">
        <v>796</v>
      </c>
      <c r="FC228" t="s">
        <v>796</v>
      </c>
      <c r="FD228" t="s">
        <v>796</v>
      </c>
      <c r="FE228" t="s">
        <v>796</v>
      </c>
      <c r="FF228" t="s">
        <v>796</v>
      </c>
      <c r="FG228" t="s">
        <v>796</v>
      </c>
      <c r="FH228" t="s">
        <v>796</v>
      </c>
      <c r="FI228" t="s">
        <v>796</v>
      </c>
      <c r="FJ228" t="s">
        <v>796</v>
      </c>
      <c r="FK228" t="s">
        <v>796</v>
      </c>
      <c r="FL228" t="s">
        <v>796</v>
      </c>
      <c r="FM228" t="s">
        <v>796</v>
      </c>
      <c r="FN228" t="s">
        <v>796</v>
      </c>
      <c r="FO228" t="s">
        <v>796</v>
      </c>
      <c r="FP228" t="s">
        <v>796</v>
      </c>
      <c r="FQ228" t="s">
        <v>796</v>
      </c>
      <c r="FR228" t="s">
        <v>796</v>
      </c>
      <c r="FS228" t="s">
        <v>796</v>
      </c>
      <c r="FT228" t="s">
        <v>796</v>
      </c>
      <c r="FU228" t="s">
        <v>796</v>
      </c>
      <c r="FV228" t="s">
        <v>796</v>
      </c>
      <c r="FW228" t="s">
        <v>796</v>
      </c>
      <c r="FX228" t="s">
        <v>796</v>
      </c>
      <c r="FY228" t="s">
        <v>796</v>
      </c>
      <c r="FZ228" t="s">
        <v>796</v>
      </c>
      <c r="GA228" t="s">
        <v>796</v>
      </c>
      <c r="GB228" t="s">
        <v>796</v>
      </c>
      <c r="GC228" t="s">
        <v>796</v>
      </c>
      <c r="GD228" t="s">
        <v>796</v>
      </c>
      <c r="GE228" t="s">
        <v>796</v>
      </c>
      <c r="GF228" t="s">
        <v>796</v>
      </c>
      <c r="GG228" t="s">
        <v>796</v>
      </c>
      <c r="GH228" t="s">
        <v>796</v>
      </c>
      <c r="GI228" t="s">
        <v>796</v>
      </c>
      <c r="GJ228" t="s">
        <v>796</v>
      </c>
      <c r="GK228" t="s">
        <v>796</v>
      </c>
      <c r="GL228" t="s">
        <v>796</v>
      </c>
      <c r="GM228" t="s">
        <v>796</v>
      </c>
      <c r="GN228" t="s">
        <v>796</v>
      </c>
      <c r="GO228" t="s">
        <v>796</v>
      </c>
      <c r="GP228" t="s">
        <v>796</v>
      </c>
      <c r="GQ228" t="s">
        <v>796</v>
      </c>
      <c r="GR228" t="s">
        <v>796</v>
      </c>
      <c r="GS228" t="s">
        <v>796</v>
      </c>
      <c r="GT228" t="s">
        <v>796</v>
      </c>
      <c r="GU228" t="s">
        <v>796</v>
      </c>
      <c r="GV228" t="s">
        <v>796</v>
      </c>
      <c r="GW228" t="s">
        <v>796</v>
      </c>
      <c r="GX228" t="s">
        <v>796</v>
      </c>
      <c r="GY228" t="s">
        <v>796</v>
      </c>
      <c r="GZ228" t="s">
        <v>796</v>
      </c>
      <c r="HA228" t="s">
        <v>796</v>
      </c>
      <c r="HB228" t="s">
        <v>796</v>
      </c>
      <c r="HC228" t="s">
        <v>796</v>
      </c>
      <c r="HD228" t="s">
        <v>796</v>
      </c>
      <c r="HE228" t="s">
        <v>796</v>
      </c>
      <c r="HF228" t="s">
        <v>796</v>
      </c>
      <c r="HG228" t="s">
        <v>796</v>
      </c>
      <c r="HH228" t="s">
        <v>796</v>
      </c>
      <c r="HI228" t="s">
        <v>796</v>
      </c>
      <c r="HJ228" t="s">
        <v>796</v>
      </c>
      <c r="HK228" t="s">
        <v>796</v>
      </c>
      <c r="HL228" t="s">
        <v>796</v>
      </c>
      <c r="HM228" t="s">
        <v>796</v>
      </c>
      <c r="HN228" t="s">
        <v>796</v>
      </c>
      <c r="HO228" t="s">
        <v>796</v>
      </c>
      <c r="HP228" t="s">
        <v>796</v>
      </c>
      <c r="HQ228" t="s">
        <v>796</v>
      </c>
      <c r="HR228" t="s">
        <v>796</v>
      </c>
      <c r="HS228" t="s">
        <v>796</v>
      </c>
      <c r="HT228" t="s">
        <v>796</v>
      </c>
      <c r="HU228" t="s">
        <v>796</v>
      </c>
      <c r="HV228" t="s">
        <v>796</v>
      </c>
      <c r="HW228" t="s">
        <v>796</v>
      </c>
      <c r="HX228" t="s">
        <v>796</v>
      </c>
      <c r="HY228" t="s">
        <v>796</v>
      </c>
      <c r="HZ228" t="s">
        <v>796</v>
      </c>
      <c r="IA228" t="s">
        <v>796</v>
      </c>
      <c r="IB228" t="s">
        <v>796</v>
      </c>
      <c r="IC228" t="s">
        <v>796</v>
      </c>
      <c r="ID228" t="s">
        <v>796</v>
      </c>
      <c r="IE228" t="s">
        <v>796</v>
      </c>
      <c r="IF228" t="s">
        <v>796</v>
      </c>
      <c r="IG228" t="s">
        <v>796</v>
      </c>
      <c r="IH228" t="s">
        <v>796</v>
      </c>
      <c r="II228" t="s">
        <v>796</v>
      </c>
      <c r="IJ228" t="s">
        <v>796</v>
      </c>
      <c r="IK228" t="s">
        <v>796</v>
      </c>
      <c r="IL228" t="s">
        <v>796</v>
      </c>
      <c r="IM228" t="s">
        <v>796</v>
      </c>
      <c r="IN228" t="s">
        <v>796</v>
      </c>
      <c r="IO228" t="s">
        <v>796</v>
      </c>
      <c r="IP228" t="s">
        <v>796</v>
      </c>
      <c r="IQ228" t="s">
        <v>796</v>
      </c>
      <c r="IR228" t="s">
        <v>796</v>
      </c>
      <c r="IS228" t="s">
        <v>796</v>
      </c>
      <c r="IT228" t="s">
        <v>796</v>
      </c>
      <c r="IU228" t="s">
        <v>796</v>
      </c>
      <c r="IV228" t="s">
        <v>796</v>
      </c>
      <c r="IW228" t="s">
        <v>796</v>
      </c>
      <c r="IX228" t="s">
        <v>796</v>
      </c>
      <c r="IY228" t="s">
        <v>796</v>
      </c>
      <c r="IZ228" t="s">
        <v>796</v>
      </c>
      <c r="JA228" t="s">
        <v>796</v>
      </c>
      <c r="JB228" t="s">
        <v>796</v>
      </c>
      <c r="JC228" t="s">
        <v>796</v>
      </c>
      <c r="JD228" t="s">
        <v>796</v>
      </c>
      <c r="JE228" t="s">
        <v>796</v>
      </c>
      <c r="JF228" t="s">
        <v>796</v>
      </c>
      <c r="JG228" t="s">
        <v>796</v>
      </c>
      <c r="JH228" t="s">
        <v>796</v>
      </c>
      <c r="JI228" t="s">
        <v>796</v>
      </c>
      <c r="JJ228" t="s">
        <v>796</v>
      </c>
      <c r="JK228" t="s">
        <v>796</v>
      </c>
      <c r="JL228" t="s">
        <v>796</v>
      </c>
      <c r="JM228" t="s">
        <v>796</v>
      </c>
      <c r="JN228" t="s">
        <v>796</v>
      </c>
      <c r="JO228" t="s">
        <v>796</v>
      </c>
      <c r="JP228" t="s">
        <v>796</v>
      </c>
      <c r="JQ228" t="s">
        <v>796</v>
      </c>
      <c r="JR228" t="s">
        <v>796</v>
      </c>
      <c r="JS228" t="s">
        <v>796</v>
      </c>
      <c r="JT228" t="s">
        <v>796</v>
      </c>
      <c r="JU228" t="s">
        <v>796</v>
      </c>
      <c r="JV228" t="s">
        <v>796</v>
      </c>
      <c r="JW228" t="s">
        <v>796</v>
      </c>
      <c r="JX228" t="s">
        <v>796</v>
      </c>
      <c r="JY228" t="s">
        <v>796</v>
      </c>
      <c r="JZ228" t="s">
        <v>796</v>
      </c>
      <c r="KA228" t="s">
        <v>796</v>
      </c>
      <c r="KB228" t="s">
        <v>796</v>
      </c>
      <c r="KC228" t="s">
        <v>796</v>
      </c>
      <c r="KD228" t="s">
        <v>796</v>
      </c>
      <c r="KE228" t="s">
        <v>796</v>
      </c>
      <c r="KF228" t="s">
        <v>796</v>
      </c>
    </row>
    <row r="229" spans="1:292" x14ac:dyDescent="0.2">
      <c r="A229" t="s">
        <v>365</v>
      </c>
      <c r="B229" t="s">
        <v>239</v>
      </c>
      <c r="C229" t="s">
        <v>4</v>
      </c>
      <c r="D229" t="s">
        <v>19</v>
      </c>
      <c r="E229" s="30">
        <v>22</v>
      </c>
      <c r="F229" t="s">
        <v>20</v>
      </c>
      <c r="G229" t="s">
        <v>10</v>
      </c>
      <c r="H229" t="s">
        <v>40</v>
      </c>
      <c r="I229" t="s">
        <v>80</v>
      </c>
      <c r="J229" t="s">
        <v>4</v>
      </c>
      <c r="K229" t="s">
        <v>4</v>
      </c>
      <c r="L229" t="s">
        <v>4</v>
      </c>
      <c r="M229" t="s">
        <v>4</v>
      </c>
      <c r="N229" t="s">
        <v>4</v>
      </c>
      <c r="O229" t="s">
        <v>4</v>
      </c>
      <c r="P229" t="s">
        <v>4</v>
      </c>
      <c r="Q229" t="s">
        <v>4</v>
      </c>
      <c r="R229" t="s">
        <v>5</v>
      </c>
      <c r="S229" t="s">
        <v>4</v>
      </c>
      <c r="T229" t="s">
        <v>3</v>
      </c>
      <c r="U229" t="s">
        <v>4</v>
      </c>
      <c r="V229" t="s">
        <v>5</v>
      </c>
      <c r="W229" t="s">
        <v>26</v>
      </c>
      <c r="X229" t="s">
        <v>78</v>
      </c>
      <c r="Y229" t="s">
        <v>5</v>
      </c>
      <c r="Z229" t="s">
        <v>35</v>
      </c>
      <c r="AA229" t="s">
        <v>4</v>
      </c>
      <c r="AB229" t="s">
        <v>4</v>
      </c>
      <c r="AC229" t="s">
        <v>4</v>
      </c>
      <c r="AD229" t="s">
        <v>4</v>
      </c>
      <c r="AE229" t="s">
        <v>4</v>
      </c>
      <c r="AF229" t="s">
        <v>4</v>
      </c>
      <c r="AG229" t="s">
        <v>4</v>
      </c>
      <c r="AH229" t="s">
        <v>5</v>
      </c>
      <c r="AI229" t="s">
        <v>4</v>
      </c>
      <c r="AJ229" t="s">
        <v>4</v>
      </c>
      <c r="AK229" t="s">
        <v>4</v>
      </c>
      <c r="AL229" t="s">
        <v>5</v>
      </c>
      <c r="AM229" t="s">
        <v>4</v>
      </c>
      <c r="AN229" t="s">
        <v>4</v>
      </c>
      <c r="AO229" t="s">
        <v>4</v>
      </c>
      <c r="AP229" t="s">
        <v>4</v>
      </c>
      <c r="AQ229" t="s">
        <v>4</v>
      </c>
      <c r="AR229" t="s">
        <v>4</v>
      </c>
      <c r="AS229" t="s">
        <v>2</v>
      </c>
      <c r="AT229" t="s">
        <v>2</v>
      </c>
      <c r="AU229" t="s">
        <v>2</v>
      </c>
      <c r="AV229" t="s">
        <v>2</v>
      </c>
      <c r="AW229" t="s">
        <v>2</v>
      </c>
      <c r="AX229" t="s">
        <v>2</v>
      </c>
      <c r="AY229" t="s">
        <v>2</v>
      </c>
      <c r="AZ229" t="s">
        <v>2</v>
      </c>
      <c r="BA229" t="s">
        <v>2</v>
      </c>
      <c r="BB229" t="s">
        <v>2</v>
      </c>
      <c r="BC229" t="s">
        <v>2</v>
      </c>
      <c r="BD229" t="s">
        <v>2</v>
      </c>
      <c r="BE229" t="s">
        <v>2</v>
      </c>
      <c r="BF229" t="s">
        <v>2</v>
      </c>
      <c r="BG229" t="s">
        <v>2</v>
      </c>
      <c r="BH229" t="s">
        <v>2</v>
      </c>
      <c r="BI229" t="s">
        <v>2</v>
      </c>
      <c r="BJ229" t="s">
        <v>2</v>
      </c>
      <c r="BK229" t="s">
        <v>2</v>
      </c>
      <c r="BL229" t="s">
        <v>2</v>
      </c>
      <c r="BM229" t="s">
        <v>2</v>
      </c>
      <c r="BN229" t="s">
        <v>2</v>
      </c>
      <c r="BO229" t="s">
        <v>2</v>
      </c>
      <c r="BP229" t="s">
        <v>2</v>
      </c>
      <c r="BQ229" t="s">
        <v>2</v>
      </c>
      <c r="BR229" t="s">
        <v>2</v>
      </c>
      <c r="BS229" t="s">
        <v>2</v>
      </c>
      <c r="BT229" t="s">
        <v>2</v>
      </c>
      <c r="BU229" t="s">
        <v>2</v>
      </c>
      <c r="BV229" t="s">
        <v>2</v>
      </c>
      <c r="BW229" t="s">
        <v>2</v>
      </c>
      <c r="BX229" t="s">
        <v>2</v>
      </c>
      <c r="BY229" t="s">
        <v>2</v>
      </c>
      <c r="BZ229" t="s">
        <v>2</v>
      </c>
      <c r="CA229" t="s">
        <v>2</v>
      </c>
      <c r="CB229" t="s">
        <v>2</v>
      </c>
      <c r="CC229" t="s">
        <v>2</v>
      </c>
      <c r="CD229" t="s">
        <v>2</v>
      </c>
      <c r="CE229" t="s">
        <v>2</v>
      </c>
      <c r="CF229" t="s">
        <v>2</v>
      </c>
      <c r="CG229" t="s">
        <v>2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239</v>
      </c>
      <c r="CV229" t="s">
        <v>4</v>
      </c>
      <c r="CW229" s="30">
        <v>24</v>
      </c>
      <c r="CX229" t="s">
        <v>20</v>
      </c>
      <c r="CY229" t="s">
        <v>4</v>
      </c>
      <c r="CZ229" t="s">
        <v>4</v>
      </c>
      <c r="DA229" t="s">
        <v>4</v>
      </c>
      <c r="DB229" t="s">
        <v>4</v>
      </c>
      <c r="DC229" t="s">
        <v>4</v>
      </c>
      <c r="DD229" t="s">
        <v>4</v>
      </c>
      <c r="DE229" t="s">
        <v>4</v>
      </c>
      <c r="DF229" t="s">
        <v>4</v>
      </c>
      <c r="DG229" t="s">
        <v>5</v>
      </c>
      <c r="DH229" t="s">
        <v>4</v>
      </c>
      <c r="DI229" t="s">
        <v>67</v>
      </c>
      <c r="DJ229" t="s">
        <v>4</v>
      </c>
      <c r="DK229" t="s">
        <v>5</v>
      </c>
      <c r="DL229" t="s">
        <v>17</v>
      </c>
      <c r="DM229" t="s">
        <v>41</v>
      </c>
      <c r="DN229" t="s">
        <v>5</v>
      </c>
      <c r="DO229" t="s">
        <v>990</v>
      </c>
      <c r="DP229" t="s">
        <v>4</v>
      </c>
      <c r="DQ229" t="s">
        <v>4</v>
      </c>
      <c r="DR229" t="s">
        <v>4</v>
      </c>
      <c r="DS229" t="s">
        <v>4</v>
      </c>
      <c r="DT229" t="s">
        <v>4</v>
      </c>
      <c r="DU229" t="s">
        <v>4</v>
      </c>
      <c r="DV229" t="s">
        <v>4</v>
      </c>
      <c r="DW229" t="s">
        <v>4</v>
      </c>
      <c r="DX229" t="s">
        <v>4</v>
      </c>
      <c r="DY229" t="s">
        <v>4</v>
      </c>
      <c r="DZ229" t="s">
        <v>4</v>
      </c>
      <c r="EA229" t="s">
        <v>4</v>
      </c>
      <c r="EB229" t="s">
        <v>4</v>
      </c>
      <c r="EC229" t="s">
        <v>4</v>
      </c>
      <c r="ED229" t="s">
        <v>4</v>
      </c>
      <c r="EE229" t="s">
        <v>4</v>
      </c>
      <c r="EF229" t="s">
        <v>4</v>
      </c>
      <c r="EG229" t="s">
        <v>4</v>
      </c>
      <c r="EH229" t="s">
        <v>2</v>
      </c>
      <c r="EI229" t="s">
        <v>2</v>
      </c>
      <c r="EJ229" t="s">
        <v>2</v>
      </c>
      <c r="EK229" t="s">
        <v>2</v>
      </c>
      <c r="EL229" t="s">
        <v>2</v>
      </c>
      <c r="EM229" t="s">
        <v>2</v>
      </c>
      <c r="EN229" t="s">
        <v>2</v>
      </c>
      <c r="EO229" t="s">
        <v>2</v>
      </c>
      <c r="EP229" t="s">
        <v>2</v>
      </c>
      <c r="EQ229" t="s">
        <v>2</v>
      </c>
      <c r="ER229" t="s">
        <v>2</v>
      </c>
      <c r="ES229" t="s">
        <v>2</v>
      </c>
      <c r="ET229" t="s">
        <v>2</v>
      </c>
      <c r="EU229" t="s">
        <v>2</v>
      </c>
      <c r="EV229" t="s">
        <v>2</v>
      </c>
      <c r="EW229" t="s">
        <v>2</v>
      </c>
      <c r="EX229" t="s">
        <v>2</v>
      </c>
      <c r="EY229" t="s">
        <v>2</v>
      </c>
      <c r="EZ229" t="s">
        <v>2</v>
      </c>
      <c r="FA229" t="s">
        <v>2</v>
      </c>
      <c r="FB229" t="s">
        <v>2</v>
      </c>
      <c r="FC229" t="s">
        <v>2</v>
      </c>
      <c r="FD229" t="s">
        <v>2</v>
      </c>
      <c r="FE229" t="s">
        <v>2</v>
      </c>
      <c r="FF229" t="s">
        <v>2</v>
      </c>
      <c r="FG229" t="s">
        <v>2</v>
      </c>
      <c r="FH229" t="s">
        <v>2</v>
      </c>
      <c r="FI229" t="s">
        <v>2</v>
      </c>
      <c r="FJ229" t="s">
        <v>2</v>
      </c>
      <c r="FK229" t="s">
        <v>2</v>
      </c>
      <c r="FL229" t="s">
        <v>2</v>
      </c>
      <c r="FM229" t="s">
        <v>2</v>
      </c>
      <c r="FN229" t="s">
        <v>2</v>
      </c>
      <c r="FO229" t="s">
        <v>2</v>
      </c>
      <c r="FP229" t="s">
        <v>2</v>
      </c>
      <c r="FQ229" t="s">
        <v>2</v>
      </c>
      <c r="FR229" t="s">
        <v>2</v>
      </c>
      <c r="FS229" t="s">
        <v>2</v>
      </c>
      <c r="FT229" t="s">
        <v>2</v>
      </c>
      <c r="FU229" t="s">
        <v>2</v>
      </c>
      <c r="FV229" t="s">
        <v>2</v>
      </c>
      <c r="FW229" t="s">
        <v>2</v>
      </c>
      <c r="FX229" t="s">
        <v>2</v>
      </c>
      <c r="FY229" t="s">
        <v>2</v>
      </c>
      <c r="FZ229" t="s">
        <v>2</v>
      </c>
      <c r="GA229" t="s">
        <v>2</v>
      </c>
      <c r="GB229" t="s">
        <v>2</v>
      </c>
      <c r="GC229" t="s">
        <v>2</v>
      </c>
      <c r="GD229" t="s">
        <v>2</v>
      </c>
      <c r="GE229" t="s">
        <v>2</v>
      </c>
      <c r="GF229" t="s">
        <v>2</v>
      </c>
      <c r="GG229" t="s">
        <v>2</v>
      </c>
      <c r="GH229" t="s">
        <v>2</v>
      </c>
      <c r="GI229" t="s">
        <v>2</v>
      </c>
      <c r="GJ229" t="s">
        <v>2</v>
      </c>
      <c r="GK229" t="s">
        <v>2</v>
      </c>
      <c r="GL229" t="s">
        <v>2</v>
      </c>
      <c r="GM229" t="s">
        <v>2</v>
      </c>
      <c r="GN229" t="s">
        <v>796</v>
      </c>
      <c r="GO229" t="s">
        <v>796</v>
      </c>
      <c r="GP229" t="s">
        <v>796</v>
      </c>
      <c r="GQ229" t="s">
        <v>796</v>
      </c>
      <c r="GR229" t="s">
        <v>796</v>
      </c>
      <c r="GS229" t="s">
        <v>796</v>
      </c>
      <c r="GT229" t="s">
        <v>796</v>
      </c>
      <c r="GU229" t="s">
        <v>796</v>
      </c>
      <c r="GV229" t="s">
        <v>796</v>
      </c>
      <c r="GW229" t="s">
        <v>796</v>
      </c>
      <c r="GX229" t="s">
        <v>796</v>
      </c>
      <c r="GY229" t="s">
        <v>796</v>
      </c>
      <c r="GZ229" t="s">
        <v>796</v>
      </c>
      <c r="HA229" t="s">
        <v>796</v>
      </c>
      <c r="HB229" t="s">
        <v>796</v>
      </c>
      <c r="HC229" t="s">
        <v>796</v>
      </c>
      <c r="HD229" t="s">
        <v>796</v>
      </c>
      <c r="HE229" t="s">
        <v>796</v>
      </c>
      <c r="HF229" t="s">
        <v>796</v>
      </c>
      <c r="HG229" t="s">
        <v>796</v>
      </c>
      <c r="HH229" t="s">
        <v>796</v>
      </c>
      <c r="HI229" t="s">
        <v>796</v>
      </c>
      <c r="HJ229" t="s">
        <v>796</v>
      </c>
      <c r="HK229" t="s">
        <v>796</v>
      </c>
      <c r="HL229" t="s">
        <v>796</v>
      </c>
      <c r="HM229" t="s">
        <v>796</v>
      </c>
      <c r="HN229" t="s">
        <v>796</v>
      </c>
      <c r="HO229" t="s">
        <v>796</v>
      </c>
      <c r="HP229" t="s">
        <v>796</v>
      </c>
      <c r="HQ229" t="s">
        <v>796</v>
      </c>
      <c r="HR229" t="s">
        <v>796</v>
      </c>
      <c r="HS229" t="s">
        <v>796</v>
      </c>
      <c r="HT229" t="s">
        <v>796</v>
      </c>
      <c r="HU229" t="s">
        <v>796</v>
      </c>
      <c r="HV229" t="s">
        <v>796</v>
      </c>
      <c r="HW229" t="s">
        <v>796</v>
      </c>
      <c r="HX229" t="s">
        <v>796</v>
      </c>
      <c r="HY229" t="s">
        <v>796</v>
      </c>
      <c r="HZ229" t="s">
        <v>796</v>
      </c>
      <c r="IA229" t="s">
        <v>796</v>
      </c>
      <c r="IB229" t="s">
        <v>796</v>
      </c>
      <c r="IC229" t="s">
        <v>796</v>
      </c>
      <c r="ID229" t="s">
        <v>796</v>
      </c>
      <c r="IE229" t="s">
        <v>796</v>
      </c>
      <c r="IF229" t="s">
        <v>796</v>
      </c>
      <c r="IG229" t="s">
        <v>796</v>
      </c>
      <c r="IH229" t="s">
        <v>796</v>
      </c>
      <c r="II229" t="s">
        <v>796</v>
      </c>
      <c r="IJ229" t="s">
        <v>796</v>
      </c>
      <c r="IK229" t="s">
        <v>796</v>
      </c>
      <c r="IL229" t="s">
        <v>796</v>
      </c>
      <c r="IM229" t="s">
        <v>796</v>
      </c>
      <c r="IN229" t="s">
        <v>796</v>
      </c>
      <c r="IO229" t="s">
        <v>796</v>
      </c>
      <c r="IP229" t="s">
        <v>796</v>
      </c>
      <c r="IQ229" t="s">
        <v>796</v>
      </c>
      <c r="IR229" t="s">
        <v>796</v>
      </c>
      <c r="IS229" t="s">
        <v>796</v>
      </c>
      <c r="IT229" t="s">
        <v>796</v>
      </c>
      <c r="IU229" t="s">
        <v>796</v>
      </c>
      <c r="IV229" t="s">
        <v>796</v>
      </c>
      <c r="IW229" t="s">
        <v>796</v>
      </c>
      <c r="IX229" t="s">
        <v>796</v>
      </c>
      <c r="IY229" t="s">
        <v>796</v>
      </c>
      <c r="IZ229" t="s">
        <v>796</v>
      </c>
      <c r="JA229" t="s">
        <v>796</v>
      </c>
      <c r="JB229" t="s">
        <v>796</v>
      </c>
      <c r="JC229" t="s">
        <v>796</v>
      </c>
      <c r="JD229" t="s">
        <v>796</v>
      </c>
      <c r="JE229" t="s">
        <v>796</v>
      </c>
      <c r="JF229" t="s">
        <v>796</v>
      </c>
      <c r="JG229" t="s">
        <v>796</v>
      </c>
      <c r="JH229" t="s">
        <v>796</v>
      </c>
      <c r="JI229" t="s">
        <v>796</v>
      </c>
      <c r="JJ229" t="s">
        <v>796</v>
      </c>
      <c r="JK229" t="s">
        <v>796</v>
      </c>
      <c r="JL229" t="s">
        <v>796</v>
      </c>
      <c r="JM229" t="s">
        <v>796</v>
      </c>
      <c r="JN229" t="s">
        <v>796</v>
      </c>
      <c r="JO229" t="s">
        <v>796</v>
      </c>
      <c r="JP229" t="s">
        <v>796</v>
      </c>
      <c r="JQ229" t="s">
        <v>796</v>
      </c>
      <c r="JR229" t="s">
        <v>796</v>
      </c>
      <c r="JS229" t="s">
        <v>796</v>
      </c>
      <c r="JT229" t="s">
        <v>796</v>
      </c>
      <c r="JU229" t="s">
        <v>796</v>
      </c>
      <c r="JV229" t="s">
        <v>796</v>
      </c>
      <c r="JW229" t="s">
        <v>796</v>
      </c>
      <c r="JX229" t="s">
        <v>796</v>
      </c>
      <c r="JY229" t="s">
        <v>796</v>
      </c>
      <c r="JZ229" t="s">
        <v>796</v>
      </c>
      <c r="KA229" t="s">
        <v>796</v>
      </c>
      <c r="KB229" t="s">
        <v>796</v>
      </c>
      <c r="KC229" t="s">
        <v>796</v>
      </c>
      <c r="KD229" t="s">
        <v>796</v>
      </c>
      <c r="KE229" t="s">
        <v>796</v>
      </c>
      <c r="KF229" t="s">
        <v>796</v>
      </c>
    </row>
    <row r="230" spans="1:292" x14ac:dyDescent="0.2">
      <c r="A230" t="s">
        <v>366</v>
      </c>
      <c r="B230" t="s">
        <v>239</v>
      </c>
      <c r="C230" t="s">
        <v>4</v>
      </c>
      <c r="D230" t="s">
        <v>8</v>
      </c>
      <c r="E230" s="30">
        <v>24</v>
      </c>
      <c r="F230" t="s">
        <v>20</v>
      </c>
      <c r="G230" t="s">
        <v>10</v>
      </c>
      <c r="H230" t="s">
        <v>40</v>
      </c>
      <c r="I230" t="s">
        <v>80</v>
      </c>
      <c r="J230" t="s">
        <v>4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4</v>
      </c>
      <c r="Q230" t="s">
        <v>4</v>
      </c>
      <c r="R230" t="s">
        <v>5</v>
      </c>
      <c r="S230" t="s">
        <v>4</v>
      </c>
      <c r="T230" t="s">
        <v>3</v>
      </c>
      <c r="U230" t="s">
        <v>4</v>
      </c>
      <c r="V230" t="s">
        <v>5</v>
      </c>
      <c r="W230" t="s">
        <v>26</v>
      </c>
      <c r="X230" t="s">
        <v>105</v>
      </c>
      <c r="Y230" t="s">
        <v>5</v>
      </c>
      <c r="Z230" t="s">
        <v>35</v>
      </c>
      <c r="AA230" t="s">
        <v>4</v>
      </c>
      <c r="AB230" t="s">
        <v>4</v>
      </c>
      <c r="AC230" t="s">
        <v>4</v>
      </c>
      <c r="AD230" t="s">
        <v>4</v>
      </c>
      <c r="AE230" t="s">
        <v>4</v>
      </c>
      <c r="AF230" t="s">
        <v>4</v>
      </c>
      <c r="AG230" t="s">
        <v>4</v>
      </c>
      <c r="AH230" t="s">
        <v>5</v>
      </c>
      <c r="AI230" t="s">
        <v>4</v>
      </c>
      <c r="AJ230" t="s">
        <v>4</v>
      </c>
      <c r="AK230" t="s">
        <v>4</v>
      </c>
      <c r="AL230" t="s">
        <v>5</v>
      </c>
      <c r="AM230" t="s">
        <v>4</v>
      </c>
      <c r="AN230" t="s">
        <v>4</v>
      </c>
      <c r="AO230" t="s">
        <v>4</v>
      </c>
      <c r="AP230" t="s">
        <v>4</v>
      </c>
      <c r="AQ230" t="s">
        <v>4</v>
      </c>
      <c r="AR230" t="s">
        <v>4</v>
      </c>
      <c r="AS230" t="s">
        <v>2</v>
      </c>
      <c r="AT230" t="s">
        <v>2</v>
      </c>
      <c r="AU230" t="s">
        <v>2</v>
      </c>
      <c r="AV230" t="s">
        <v>2</v>
      </c>
      <c r="AW230" t="s">
        <v>2</v>
      </c>
      <c r="AX230" t="s">
        <v>2</v>
      </c>
      <c r="AY230" t="s">
        <v>2</v>
      </c>
      <c r="AZ230" t="s">
        <v>2</v>
      </c>
      <c r="BA230" t="s">
        <v>2</v>
      </c>
      <c r="BB230" t="s">
        <v>2</v>
      </c>
      <c r="BC230" t="s">
        <v>2</v>
      </c>
      <c r="BD230" t="s">
        <v>2</v>
      </c>
      <c r="BE230" t="s">
        <v>2</v>
      </c>
      <c r="BF230" t="s">
        <v>2</v>
      </c>
      <c r="BG230" t="s">
        <v>2</v>
      </c>
      <c r="BH230" t="s">
        <v>2</v>
      </c>
      <c r="BI230" t="s">
        <v>2</v>
      </c>
      <c r="BJ230" t="s">
        <v>2</v>
      </c>
      <c r="BK230" t="s">
        <v>2</v>
      </c>
      <c r="BL230" t="s">
        <v>2</v>
      </c>
      <c r="BM230" t="s">
        <v>2</v>
      </c>
      <c r="BN230" t="s">
        <v>2</v>
      </c>
      <c r="BO230" t="s">
        <v>2</v>
      </c>
      <c r="BP230" t="s">
        <v>2</v>
      </c>
      <c r="BQ230" t="s">
        <v>2</v>
      </c>
      <c r="BR230" t="s">
        <v>2</v>
      </c>
      <c r="BS230" t="s">
        <v>2</v>
      </c>
      <c r="BT230" t="s">
        <v>2</v>
      </c>
      <c r="BU230" t="s">
        <v>2</v>
      </c>
      <c r="BV230" t="s">
        <v>2</v>
      </c>
      <c r="BW230" t="s">
        <v>2</v>
      </c>
      <c r="BX230" t="s">
        <v>2</v>
      </c>
      <c r="BY230" t="s">
        <v>2</v>
      </c>
      <c r="BZ230" t="s">
        <v>2</v>
      </c>
      <c r="CA230" t="s">
        <v>2</v>
      </c>
      <c r="CB230" t="s">
        <v>2</v>
      </c>
      <c r="CC230" t="s">
        <v>2</v>
      </c>
      <c r="CD230" t="s">
        <v>2</v>
      </c>
      <c r="CE230" t="s">
        <v>2</v>
      </c>
      <c r="CF230" t="s">
        <v>2</v>
      </c>
      <c r="CG230" t="s">
        <v>2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796</v>
      </c>
      <c r="CV230" t="s">
        <v>796</v>
      </c>
      <c r="CW230" t="s">
        <v>796</v>
      </c>
      <c r="CX230" t="s">
        <v>796</v>
      </c>
      <c r="CY230" t="s">
        <v>796</v>
      </c>
      <c r="CZ230" t="s">
        <v>796</v>
      </c>
      <c r="DA230" t="s">
        <v>796</v>
      </c>
      <c r="DB230" t="s">
        <v>796</v>
      </c>
      <c r="DC230" t="s">
        <v>796</v>
      </c>
      <c r="DD230" t="s">
        <v>796</v>
      </c>
      <c r="DE230" t="s">
        <v>796</v>
      </c>
      <c r="DF230" t="s">
        <v>796</v>
      </c>
      <c r="DG230" t="s">
        <v>796</v>
      </c>
      <c r="DH230" t="s">
        <v>796</v>
      </c>
      <c r="DI230" t="s">
        <v>796</v>
      </c>
      <c r="DJ230" t="s">
        <v>796</v>
      </c>
      <c r="DK230" t="s">
        <v>796</v>
      </c>
      <c r="DL230" t="s">
        <v>796</v>
      </c>
      <c r="DM230" t="s">
        <v>796</v>
      </c>
      <c r="DN230" t="s">
        <v>796</v>
      </c>
      <c r="DO230" t="s">
        <v>796</v>
      </c>
      <c r="DP230" t="s">
        <v>796</v>
      </c>
      <c r="DQ230" t="s">
        <v>796</v>
      </c>
      <c r="DR230" t="s">
        <v>796</v>
      </c>
      <c r="DS230" t="s">
        <v>796</v>
      </c>
      <c r="DT230" t="s">
        <v>796</v>
      </c>
      <c r="DU230" t="s">
        <v>796</v>
      </c>
      <c r="DV230" t="s">
        <v>796</v>
      </c>
      <c r="DW230" t="s">
        <v>796</v>
      </c>
      <c r="DX230" t="s">
        <v>796</v>
      </c>
      <c r="DY230" t="s">
        <v>796</v>
      </c>
      <c r="DZ230" t="s">
        <v>796</v>
      </c>
      <c r="EA230" t="s">
        <v>796</v>
      </c>
      <c r="EB230" t="s">
        <v>796</v>
      </c>
      <c r="EC230" t="s">
        <v>796</v>
      </c>
      <c r="ED230" t="s">
        <v>796</v>
      </c>
      <c r="EE230" t="s">
        <v>796</v>
      </c>
      <c r="EF230" t="s">
        <v>796</v>
      </c>
      <c r="EG230" t="s">
        <v>796</v>
      </c>
      <c r="EH230" t="s">
        <v>796</v>
      </c>
      <c r="EI230" t="s">
        <v>796</v>
      </c>
      <c r="EJ230" t="s">
        <v>796</v>
      </c>
      <c r="EK230" t="s">
        <v>796</v>
      </c>
      <c r="EL230" t="s">
        <v>796</v>
      </c>
      <c r="EM230" t="s">
        <v>796</v>
      </c>
      <c r="EN230" t="s">
        <v>796</v>
      </c>
      <c r="EO230" t="s">
        <v>796</v>
      </c>
      <c r="EP230" t="s">
        <v>796</v>
      </c>
      <c r="EQ230" t="s">
        <v>796</v>
      </c>
      <c r="ER230" t="s">
        <v>796</v>
      </c>
      <c r="ES230" t="s">
        <v>796</v>
      </c>
      <c r="ET230" t="s">
        <v>796</v>
      </c>
      <c r="EU230" t="s">
        <v>796</v>
      </c>
      <c r="EV230" t="s">
        <v>796</v>
      </c>
      <c r="EW230" t="s">
        <v>796</v>
      </c>
      <c r="EX230" t="s">
        <v>796</v>
      </c>
      <c r="EY230" t="s">
        <v>796</v>
      </c>
      <c r="EZ230" t="s">
        <v>796</v>
      </c>
      <c r="FA230" t="s">
        <v>796</v>
      </c>
      <c r="FB230" t="s">
        <v>796</v>
      </c>
      <c r="FC230" t="s">
        <v>796</v>
      </c>
      <c r="FD230" t="s">
        <v>796</v>
      </c>
      <c r="FE230" t="s">
        <v>796</v>
      </c>
      <c r="FF230" t="s">
        <v>796</v>
      </c>
      <c r="FG230" t="s">
        <v>796</v>
      </c>
      <c r="FH230" t="s">
        <v>796</v>
      </c>
      <c r="FI230" t="s">
        <v>796</v>
      </c>
      <c r="FJ230" t="s">
        <v>796</v>
      </c>
      <c r="FK230" t="s">
        <v>796</v>
      </c>
      <c r="FL230" t="s">
        <v>796</v>
      </c>
      <c r="FM230" t="s">
        <v>796</v>
      </c>
      <c r="FN230" t="s">
        <v>796</v>
      </c>
      <c r="FO230" t="s">
        <v>796</v>
      </c>
      <c r="FP230" t="s">
        <v>796</v>
      </c>
      <c r="FQ230" t="s">
        <v>796</v>
      </c>
      <c r="FR230" t="s">
        <v>796</v>
      </c>
      <c r="FS230" t="s">
        <v>796</v>
      </c>
      <c r="FT230" t="s">
        <v>796</v>
      </c>
      <c r="FU230" t="s">
        <v>796</v>
      </c>
      <c r="FV230" t="s">
        <v>796</v>
      </c>
      <c r="FW230" t="s">
        <v>796</v>
      </c>
      <c r="FX230" t="s">
        <v>796</v>
      </c>
      <c r="FY230" t="s">
        <v>796</v>
      </c>
      <c r="FZ230" t="s">
        <v>796</v>
      </c>
      <c r="GA230" t="s">
        <v>796</v>
      </c>
      <c r="GB230" t="s">
        <v>796</v>
      </c>
      <c r="GC230" t="s">
        <v>796</v>
      </c>
      <c r="GD230" t="s">
        <v>796</v>
      </c>
      <c r="GE230" t="s">
        <v>796</v>
      </c>
      <c r="GF230" t="s">
        <v>796</v>
      </c>
      <c r="GG230" t="s">
        <v>796</v>
      </c>
      <c r="GH230" t="s">
        <v>796</v>
      </c>
      <c r="GI230" t="s">
        <v>796</v>
      </c>
      <c r="GJ230" t="s">
        <v>796</v>
      </c>
      <c r="GK230" t="s">
        <v>796</v>
      </c>
      <c r="GL230" t="s">
        <v>796</v>
      </c>
      <c r="GM230" t="s">
        <v>796</v>
      </c>
      <c r="GN230" t="s">
        <v>796</v>
      </c>
      <c r="GO230" t="s">
        <v>796</v>
      </c>
      <c r="GP230" t="s">
        <v>796</v>
      </c>
      <c r="GQ230" t="s">
        <v>796</v>
      </c>
      <c r="GR230" t="s">
        <v>796</v>
      </c>
      <c r="GS230" t="s">
        <v>796</v>
      </c>
      <c r="GT230" t="s">
        <v>796</v>
      </c>
      <c r="GU230" t="s">
        <v>796</v>
      </c>
      <c r="GV230" t="s">
        <v>796</v>
      </c>
      <c r="GW230" t="s">
        <v>796</v>
      </c>
      <c r="GX230" t="s">
        <v>796</v>
      </c>
      <c r="GY230" t="s">
        <v>796</v>
      </c>
      <c r="GZ230" t="s">
        <v>796</v>
      </c>
      <c r="HA230" t="s">
        <v>796</v>
      </c>
      <c r="HB230" t="s">
        <v>796</v>
      </c>
      <c r="HC230" t="s">
        <v>796</v>
      </c>
      <c r="HD230" t="s">
        <v>796</v>
      </c>
      <c r="HE230" t="s">
        <v>796</v>
      </c>
      <c r="HF230" t="s">
        <v>796</v>
      </c>
      <c r="HG230" t="s">
        <v>796</v>
      </c>
      <c r="HH230" t="s">
        <v>796</v>
      </c>
      <c r="HI230" t="s">
        <v>796</v>
      </c>
      <c r="HJ230" t="s">
        <v>796</v>
      </c>
      <c r="HK230" t="s">
        <v>796</v>
      </c>
      <c r="HL230" t="s">
        <v>796</v>
      </c>
      <c r="HM230" t="s">
        <v>796</v>
      </c>
      <c r="HN230" t="s">
        <v>796</v>
      </c>
      <c r="HO230" t="s">
        <v>796</v>
      </c>
      <c r="HP230" t="s">
        <v>796</v>
      </c>
      <c r="HQ230" t="s">
        <v>796</v>
      </c>
      <c r="HR230" t="s">
        <v>796</v>
      </c>
      <c r="HS230" t="s">
        <v>796</v>
      </c>
      <c r="HT230" t="s">
        <v>796</v>
      </c>
      <c r="HU230" t="s">
        <v>796</v>
      </c>
      <c r="HV230" t="s">
        <v>796</v>
      </c>
      <c r="HW230" t="s">
        <v>796</v>
      </c>
      <c r="HX230" t="s">
        <v>796</v>
      </c>
      <c r="HY230" t="s">
        <v>796</v>
      </c>
      <c r="HZ230" t="s">
        <v>796</v>
      </c>
      <c r="IA230" t="s">
        <v>796</v>
      </c>
      <c r="IB230" t="s">
        <v>796</v>
      </c>
      <c r="IC230" t="s">
        <v>796</v>
      </c>
      <c r="ID230" t="s">
        <v>796</v>
      </c>
      <c r="IE230" t="s">
        <v>796</v>
      </c>
      <c r="IF230" t="s">
        <v>796</v>
      </c>
      <c r="IG230" t="s">
        <v>796</v>
      </c>
      <c r="IH230" t="s">
        <v>796</v>
      </c>
      <c r="II230" t="s">
        <v>796</v>
      </c>
      <c r="IJ230" t="s">
        <v>796</v>
      </c>
      <c r="IK230" t="s">
        <v>796</v>
      </c>
      <c r="IL230" t="s">
        <v>796</v>
      </c>
      <c r="IM230" t="s">
        <v>796</v>
      </c>
      <c r="IN230" t="s">
        <v>796</v>
      </c>
      <c r="IO230" t="s">
        <v>796</v>
      </c>
      <c r="IP230" t="s">
        <v>796</v>
      </c>
      <c r="IQ230" t="s">
        <v>796</v>
      </c>
      <c r="IR230" t="s">
        <v>796</v>
      </c>
      <c r="IS230" t="s">
        <v>796</v>
      </c>
      <c r="IT230" t="s">
        <v>796</v>
      </c>
      <c r="IU230" t="s">
        <v>796</v>
      </c>
      <c r="IV230" t="s">
        <v>796</v>
      </c>
      <c r="IW230" t="s">
        <v>796</v>
      </c>
      <c r="IX230" t="s">
        <v>796</v>
      </c>
      <c r="IY230" t="s">
        <v>796</v>
      </c>
      <c r="IZ230" t="s">
        <v>796</v>
      </c>
      <c r="JA230" t="s">
        <v>796</v>
      </c>
      <c r="JB230" t="s">
        <v>796</v>
      </c>
      <c r="JC230" t="s">
        <v>796</v>
      </c>
      <c r="JD230" t="s">
        <v>796</v>
      </c>
      <c r="JE230" t="s">
        <v>796</v>
      </c>
      <c r="JF230" t="s">
        <v>796</v>
      </c>
      <c r="JG230" t="s">
        <v>796</v>
      </c>
      <c r="JH230" t="s">
        <v>796</v>
      </c>
      <c r="JI230" t="s">
        <v>796</v>
      </c>
      <c r="JJ230" t="s">
        <v>796</v>
      </c>
      <c r="JK230" t="s">
        <v>796</v>
      </c>
      <c r="JL230" t="s">
        <v>796</v>
      </c>
      <c r="JM230" t="s">
        <v>796</v>
      </c>
      <c r="JN230" t="s">
        <v>796</v>
      </c>
      <c r="JO230" t="s">
        <v>796</v>
      </c>
      <c r="JP230" t="s">
        <v>796</v>
      </c>
      <c r="JQ230" t="s">
        <v>796</v>
      </c>
      <c r="JR230" t="s">
        <v>796</v>
      </c>
      <c r="JS230" t="s">
        <v>796</v>
      </c>
      <c r="JT230" t="s">
        <v>796</v>
      </c>
      <c r="JU230" t="s">
        <v>796</v>
      </c>
      <c r="JV230" t="s">
        <v>796</v>
      </c>
      <c r="JW230" t="s">
        <v>796</v>
      </c>
      <c r="JX230" t="s">
        <v>796</v>
      </c>
      <c r="JY230" t="s">
        <v>796</v>
      </c>
      <c r="JZ230" t="s">
        <v>796</v>
      </c>
      <c r="KA230" t="s">
        <v>796</v>
      </c>
      <c r="KB230" t="s">
        <v>796</v>
      </c>
      <c r="KC230" t="s">
        <v>796</v>
      </c>
      <c r="KD230" t="s">
        <v>796</v>
      </c>
      <c r="KE230" t="s">
        <v>796</v>
      </c>
      <c r="KF230" t="s">
        <v>796</v>
      </c>
    </row>
    <row r="231" spans="1:292" x14ac:dyDescent="0.2">
      <c r="A231" t="s">
        <v>367</v>
      </c>
      <c r="B231" t="s">
        <v>239</v>
      </c>
      <c r="C231" t="s">
        <v>4</v>
      </c>
      <c r="D231" t="s">
        <v>8</v>
      </c>
      <c r="E231" s="30">
        <v>23</v>
      </c>
      <c r="F231" t="s">
        <v>20</v>
      </c>
      <c r="G231" t="s">
        <v>10</v>
      </c>
      <c r="H231" t="s">
        <v>40</v>
      </c>
      <c r="I231" t="s">
        <v>80</v>
      </c>
      <c r="J231" t="s">
        <v>4</v>
      </c>
      <c r="K231" t="s">
        <v>4</v>
      </c>
      <c r="L231" t="s">
        <v>4</v>
      </c>
      <c r="M231" t="s">
        <v>4</v>
      </c>
      <c r="N231" t="s">
        <v>4</v>
      </c>
      <c r="O231" t="s">
        <v>4</v>
      </c>
      <c r="P231" t="s">
        <v>5</v>
      </c>
      <c r="Q231" t="s">
        <v>4</v>
      </c>
      <c r="R231" t="s">
        <v>5</v>
      </c>
      <c r="S231" t="s">
        <v>4</v>
      </c>
      <c r="T231" t="s">
        <v>3</v>
      </c>
      <c r="U231" t="s">
        <v>4</v>
      </c>
      <c r="V231" t="s">
        <v>4</v>
      </c>
      <c r="W231" t="s">
        <v>17</v>
      </c>
      <c r="X231" t="s">
        <v>2</v>
      </c>
      <c r="Y231" t="s">
        <v>5</v>
      </c>
      <c r="Z231" t="s">
        <v>35</v>
      </c>
      <c r="AA231" t="s">
        <v>4</v>
      </c>
      <c r="AB231" t="s">
        <v>4</v>
      </c>
      <c r="AC231" t="s">
        <v>4</v>
      </c>
      <c r="AD231" t="s">
        <v>4</v>
      </c>
      <c r="AE231" t="s">
        <v>4</v>
      </c>
      <c r="AF231" t="s">
        <v>4</v>
      </c>
      <c r="AG231" t="s">
        <v>4</v>
      </c>
      <c r="AH231" t="s">
        <v>5</v>
      </c>
      <c r="AI231" t="s">
        <v>4</v>
      </c>
      <c r="AJ231" t="s">
        <v>4</v>
      </c>
      <c r="AK231" t="s">
        <v>4</v>
      </c>
      <c r="AL231" t="s">
        <v>5</v>
      </c>
      <c r="AM231" t="s">
        <v>4</v>
      </c>
      <c r="AN231" t="s">
        <v>4</v>
      </c>
      <c r="AO231" t="s">
        <v>4</v>
      </c>
      <c r="AP231" t="s">
        <v>4</v>
      </c>
      <c r="AQ231" t="s">
        <v>4</v>
      </c>
      <c r="AR231" t="s">
        <v>4</v>
      </c>
      <c r="AS231" t="s">
        <v>2</v>
      </c>
      <c r="AT231" t="s">
        <v>2</v>
      </c>
      <c r="AU231" t="s">
        <v>2</v>
      </c>
      <c r="AV231" t="s">
        <v>2</v>
      </c>
      <c r="AW231" t="s">
        <v>2</v>
      </c>
      <c r="AX231" t="s">
        <v>2</v>
      </c>
      <c r="AY231" t="s">
        <v>2</v>
      </c>
      <c r="AZ231" t="s">
        <v>2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2</v>
      </c>
      <c r="BG231" t="s">
        <v>2</v>
      </c>
      <c r="BH231" t="s">
        <v>2</v>
      </c>
      <c r="BI231" t="s">
        <v>2</v>
      </c>
      <c r="BJ231" t="s">
        <v>2</v>
      </c>
      <c r="BK231" t="s">
        <v>4</v>
      </c>
      <c r="BL231" t="s">
        <v>4</v>
      </c>
      <c r="BM231" t="s">
        <v>4</v>
      </c>
      <c r="BN231" t="s">
        <v>4</v>
      </c>
      <c r="BO231" t="s">
        <v>5</v>
      </c>
      <c r="BP231" t="s">
        <v>2</v>
      </c>
      <c r="BQ231" t="s">
        <v>2</v>
      </c>
      <c r="BR231" t="s">
        <v>2</v>
      </c>
      <c r="BS231" t="s">
        <v>2</v>
      </c>
      <c r="BT231" t="s">
        <v>2</v>
      </c>
      <c r="BU231" t="s">
        <v>2</v>
      </c>
      <c r="BV231" t="s">
        <v>2</v>
      </c>
      <c r="BW231" t="s">
        <v>2</v>
      </c>
      <c r="BX231" t="s">
        <v>2</v>
      </c>
      <c r="BY231" t="s">
        <v>2</v>
      </c>
      <c r="BZ231" t="s">
        <v>2</v>
      </c>
      <c r="CA231" t="s">
        <v>2</v>
      </c>
      <c r="CB231" t="s">
        <v>2</v>
      </c>
      <c r="CC231" t="s">
        <v>2</v>
      </c>
      <c r="CD231" t="s">
        <v>2</v>
      </c>
      <c r="CE231" t="s">
        <v>2</v>
      </c>
      <c r="CF231" t="s">
        <v>2</v>
      </c>
      <c r="CG231" t="s">
        <v>2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239</v>
      </c>
      <c r="CV231" t="s">
        <v>4</v>
      </c>
      <c r="CW231" s="30">
        <v>24</v>
      </c>
      <c r="CX231" t="s">
        <v>20</v>
      </c>
      <c r="CY231" t="s">
        <v>4</v>
      </c>
      <c r="CZ231" t="s">
        <v>5</v>
      </c>
      <c r="DA231" t="s">
        <v>4</v>
      </c>
      <c r="DB231" t="s">
        <v>4</v>
      </c>
      <c r="DC231" t="s">
        <v>4</v>
      </c>
      <c r="DD231" t="s">
        <v>4</v>
      </c>
      <c r="DE231" t="s">
        <v>4</v>
      </c>
      <c r="DF231" t="s">
        <v>4</v>
      </c>
      <c r="DG231" t="s">
        <v>5</v>
      </c>
      <c r="DH231" t="s">
        <v>4</v>
      </c>
      <c r="DI231" t="s">
        <v>3</v>
      </c>
      <c r="DJ231" t="s">
        <v>4</v>
      </c>
      <c r="DK231" t="s">
        <v>5</v>
      </c>
      <c r="DL231" t="s">
        <v>17</v>
      </c>
      <c r="DM231" t="s">
        <v>2</v>
      </c>
      <c r="DN231" t="s">
        <v>4</v>
      </c>
      <c r="DO231" t="s">
        <v>100</v>
      </c>
      <c r="DP231" t="s">
        <v>4</v>
      </c>
      <c r="DQ231" t="s">
        <v>4</v>
      </c>
      <c r="DR231" t="s">
        <v>4</v>
      </c>
      <c r="DS231" t="s">
        <v>4</v>
      </c>
      <c r="DT231" t="s">
        <v>4</v>
      </c>
      <c r="DU231" t="s">
        <v>4</v>
      </c>
      <c r="DV231" t="s">
        <v>4</v>
      </c>
      <c r="DW231" t="s">
        <v>4</v>
      </c>
      <c r="DX231" t="s">
        <v>4</v>
      </c>
      <c r="DY231" t="s">
        <v>4</v>
      </c>
      <c r="DZ231" t="s">
        <v>4</v>
      </c>
      <c r="EA231" t="s">
        <v>4</v>
      </c>
      <c r="EB231" t="s">
        <v>4</v>
      </c>
      <c r="EC231" t="s">
        <v>4</v>
      </c>
      <c r="ED231" t="s">
        <v>4</v>
      </c>
      <c r="EE231" t="s">
        <v>4</v>
      </c>
      <c r="EF231" t="s">
        <v>4</v>
      </c>
      <c r="EG231" t="s">
        <v>4</v>
      </c>
      <c r="EH231" t="s">
        <v>2</v>
      </c>
      <c r="EI231" t="s">
        <v>2</v>
      </c>
      <c r="EJ231" t="s">
        <v>2</v>
      </c>
      <c r="EK231" t="s">
        <v>2</v>
      </c>
      <c r="EL231" t="s">
        <v>2</v>
      </c>
      <c r="EM231" t="s">
        <v>2</v>
      </c>
      <c r="EN231" t="s">
        <v>2</v>
      </c>
      <c r="EO231" t="s">
        <v>2</v>
      </c>
      <c r="EP231" t="s">
        <v>2</v>
      </c>
      <c r="EQ231" t="s">
        <v>2</v>
      </c>
      <c r="ER231" t="s">
        <v>2</v>
      </c>
      <c r="ES231" t="s">
        <v>2</v>
      </c>
      <c r="ET231" t="s">
        <v>2</v>
      </c>
      <c r="EU231" t="s">
        <v>2</v>
      </c>
      <c r="EV231" t="s">
        <v>2</v>
      </c>
      <c r="EW231" t="s">
        <v>2</v>
      </c>
      <c r="EX231" t="s">
        <v>2</v>
      </c>
      <c r="EY231" t="s">
        <v>2</v>
      </c>
      <c r="EZ231" t="s">
        <v>2</v>
      </c>
      <c r="FA231" t="s">
        <v>2</v>
      </c>
      <c r="FB231" t="s">
        <v>2</v>
      </c>
      <c r="FC231" t="s">
        <v>2</v>
      </c>
      <c r="FD231" t="s">
        <v>2</v>
      </c>
      <c r="FE231" t="s">
        <v>2</v>
      </c>
      <c r="FF231" t="s">
        <v>2</v>
      </c>
      <c r="FG231" t="s">
        <v>2</v>
      </c>
      <c r="FH231" t="s">
        <v>2</v>
      </c>
      <c r="FI231" t="s">
        <v>2</v>
      </c>
      <c r="FJ231" t="s">
        <v>2</v>
      </c>
      <c r="FK231" t="s">
        <v>2</v>
      </c>
      <c r="FL231" t="s">
        <v>2</v>
      </c>
      <c r="FM231" t="s">
        <v>2</v>
      </c>
      <c r="FN231" t="s">
        <v>2</v>
      </c>
      <c r="FO231" t="s">
        <v>2</v>
      </c>
      <c r="FP231" t="s">
        <v>2</v>
      </c>
      <c r="FQ231" t="s">
        <v>2</v>
      </c>
      <c r="FR231" t="s">
        <v>2</v>
      </c>
      <c r="FS231" t="s">
        <v>2</v>
      </c>
      <c r="FT231" t="s">
        <v>2</v>
      </c>
      <c r="FU231" t="s">
        <v>2</v>
      </c>
      <c r="FV231" t="s">
        <v>2</v>
      </c>
      <c r="FW231" t="s">
        <v>2</v>
      </c>
      <c r="FX231" t="s">
        <v>2</v>
      </c>
      <c r="FY231" t="s">
        <v>2</v>
      </c>
      <c r="FZ231" t="s">
        <v>2</v>
      </c>
      <c r="GA231" t="s">
        <v>2</v>
      </c>
      <c r="GB231" t="s">
        <v>2</v>
      </c>
      <c r="GC231" t="s">
        <v>2</v>
      </c>
      <c r="GD231" t="s">
        <v>2</v>
      </c>
      <c r="GE231" t="s">
        <v>2</v>
      </c>
      <c r="GF231" t="s">
        <v>2</v>
      </c>
      <c r="GG231" t="s">
        <v>2</v>
      </c>
      <c r="GH231" t="s">
        <v>2</v>
      </c>
      <c r="GI231" t="s">
        <v>2</v>
      </c>
      <c r="GJ231" t="s">
        <v>2</v>
      </c>
      <c r="GK231" t="s">
        <v>2</v>
      </c>
      <c r="GL231" t="s">
        <v>2</v>
      </c>
      <c r="GM231" t="s">
        <v>2</v>
      </c>
      <c r="GN231" t="s">
        <v>796</v>
      </c>
      <c r="GO231" t="s">
        <v>796</v>
      </c>
      <c r="GP231" t="s">
        <v>796</v>
      </c>
      <c r="GQ231" t="s">
        <v>796</v>
      </c>
      <c r="GR231" t="s">
        <v>796</v>
      </c>
      <c r="GS231" t="s">
        <v>796</v>
      </c>
      <c r="GT231" t="s">
        <v>796</v>
      </c>
      <c r="GU231" t="s">
        <v>796</v>
      </c>
      <c r="GV231" t="s">
        <v>796</v>
      </c>
      <c r="GW231" t="s">
        <v>796</v>
      </c>
      <c r="GX231" t="s">
        <v>796</v>
      </c>
      <c r="GY231" t="s">
        <v>796</v>
      </c>
      <c r="GZ231" t="s">
        <v>796</v>
      </c>
      <c r="HA231" t="s">
        <v>796</v>
      </c>
      <c r="HB231" t="s">
        <v>796</v>
      </c>
      <c r="HC231" t="s">
        <v>796</v>
      </c>
      <c r="HD231" t="s">
        <v>796</v>
      </c>
      <c r="HE231" t="s">
        <v>796</v>
      </c>
      <c r="HF231" t="s">
        <v>796</v>
      </c>
      <c r="HG231" t="s">
        <v>796</v>
      </c>
      <c r="HH231" t="s">
        <v>796</v>
      </c>
      <c r="HI231" t="s">
        <v>796</v>
      </c>
      <c r="HJ231" t="s">
        <v>796</v>
      </c>
      <c r="HK231" t="s">
        <v>796</v>
      </c>
      <c r="HL231" t="s">
        <v>796</v>
      </c>
      <c r="HM231" t="s">
        <v>796</v>
      </c>
      <c r="HN231" t="s">
        <v>796</v>
      </c>
      <c r="HO231" t="s">
        <v>796</v>
      </c>
      <c r="HP231" t="s">
        <v>796</v>
      </c>
      <c r="HQ231" t="s">
        <v>796</v>
      </c>
      <c r="HR231" t="s">
        <v>796</v>
      </c>
      <c r="HS231" t="s">
        <v>796</v>
      </c>
      <c r="HT231" t="s">
        <v>796</v>
      </c>
      <c r="HU231" t="s">
        <v>796</v>
      </c>
      <c r="HV231" t="s">
        <v>796</v>
      </c>
      <c r="HW231" t="s">
        <v>796</v>
      </c>
      <c r="HX231" t="s">
        <v>796</v>
      </c>
      <c r="HY231" t="s">
        <v>796</v>
      </c>
      <c r="HZ231" t="s">
        <v>796</v>
      </c>
      <c r="IA231" t="s">
        <v>796</v>
      </c>
      <c r="IB231" t="s">
        <v>796</v>
      </c>
      <c r="IC231" t="s">
        <v>796</v>
      </c>
      <c r="ID231" t="s">
        <v>796</v>
      </c>
      <c r="IE231" t="s">
        <v>796</v>
      </c>
      <c r="IF231" t="s">
        <v>796</v>
      </c>
      <c r="IG231" t="s">
        <v>796</v>
      </c>
      <c r="IH231" t="s">
        <v>796</v>
      </c>
      <c r="II231" t="s">
        <v>796</v>
      </c>
      <c r="IJ231" t="s">
        <v>796</v>
      </c>
      <c r="IK231" t="s">
        <v>796</v>
      </c>
      <c r="IL231" t="s">
        <v>796</v>
      </c>
      <c r="IM231" t="s">
        <v>796</v>
      </c>
      <c r="IN231" t="s">
        <v>796</v>
      </c>
      <c r="IO231" t="s">
        <v>796</v>
      </c>
      <c r="IP231" t="s">
        <v>796</v>
      </c>
      <c r="IQ231" t="s">
        <v>796</v>
      </c>
      <c r="IR231" t="s">
        <v>796</v>
      </c>
      <c r="IS231" t="s">
        <v>796</v>
      </c>
      <c r="IT231" t="s">
        <v>796</v>
      </c>
      <c r="IU231" t="s">
        <v>796</v>
      </c>
      <c r="IV231" t="s">
        <v>796</v>
      </c>
      <c r="IW231" t="s">
        <v>796</v>
      </c>
      <c r="IX231" t="s">
        <v>796</v>
      </c>
      <c r="IY231" t="s">
        <v>796</v>
      </c>
      <c r="IZ231" t="s">
        <v>796</v>
      </c>
      <c r="JA231" t="s">
        <v>796</v>
      </c>
      <c r="JB231" t="s">
        <v>796</v>
      </c>
      <c r="JC231" t="s">
        <v>796</v>
      </c>
      <c r="JD231" t="s">
        <v>796</v>
      </c>
      <c r="JE231" t="s">
        <v>796</v>
      </c>
      <c r="JF231" t="s">
        <v>796</v>
      </c>
      <c r="JG231" t="s">
        <v>796</v>
      </c>
      <c r="JH231" t="s">
        <v>796</v>
      </c>
      <c r="JI231" t="s">
        <v>796</v>
      </c>
      <c r="JJ231" t="s">
        <v>796</v>
      </c>
      <c r="JK231" t="s">
        <v>796</v>
      </c>
      <c r="JL231" t="s">
        <v>796</v>
      </c>
      <c r="JM231" t="s">
        <v>796</v>
      </c>
      <c r="JN231" t="s">
        <v>796</v>
      </c>
      <c r="JO231" t="s">
        <v>796</v>
      </c>
      <c r="JP231" t="s">
        <v>796</v>
      </c>
      <c r="JQ231" t="s">
        <v>796</v>
      </c>
      <c r="JR231" t="s">
        <v>796</v>
      </c>
      <c r="JS231" t="s">
        <v>796</v>
      </c>
      <c r="JT231" t="s">
        <v>796</v>
      </c>
      <c r="JU231" t="s">
        <v>796</v>
      </c>
      <c r="JV231" t="s">
        <v>796</v>
      </c>
      <c r="JW231" t="s">
        <v>796</v>
      </c>
      <c r="JX231" t="s">
        <v>796</v>
      </c>
      <c r="JY231" t="s">
        <v>796</v>
      </c>
      <c r="JZ231" t="s">
        <v>796</v>
      </c>
      <c r="KA231" t="s">
        <v>796</v>
      </c>
      <c r="KB231" t="s">
        <v>796</v>
      </c>
      <c r="KC231" t="s">
        <v>796</v>
      </c>
      <c r="KD231" t="s">
        <v>796</v>
      </c>
      <c r="KE231" t="s">
        <v>796</v>
      </c>
      <c r="KF231" t="s">
        <v>796</v>
      </c>
    </row>
    <row r="232" spans="1:292" x14ac:dyDescent="0.2">
      <c r="A232" t="s">
        <v>368</v>
      </c>
      <c r="B232" t="s">
        <v>239</v>
      </c>
      <c r="C232" t="s">
        <v>4</v>
      </c>
      <c r="D232" t="s">
        <v>19</v>
      </c>
      <c r="E232" s="30">
        <v>20</v>
      </c>
      <c r="F232" t="s">
        <v>166</v>
      </c>
      <c r="G232" t="s">
        <v>10</v>
      </c>
      <c r="H232" t="s">
        <v>40</v>
      </c>
      <c r="I232" t="s">
        <v>80</v>
      </c>
      <c r="J232" t="s">
        <v>4</v>
      </c>
      <c r="K232" t="s">
        <v>4</v>
      </c>
      <c r="L232" t="s">
        <v>4</v>
      </c>
      <c r="M232" t="s">
        <v>4</v>
      </c>
      <c r="N232" t="s">
        <v>4</v>
      </c>
      <c r="O232" t="s">
        <v>4</v>
      </c>
      <c r="P232" t="s">
        <v>4</v>
      </c>
      <c r="Q232" t="s">
        <v>4</v>
      </c>
      <c r="R232" t="s">
        <v>5</v>
      </c>
      <c r="S232" t="s">
        <v>4</v>
      </c>
      <c r="T232" t="s">
        <v>3</v>
      </c>
      <c r="U232" t="s">
        <v>4</v>
      </c>
      <c r="V232" t="s">
        <v>5</v>
      </c>
      <c r="W232" t="s">
        <v>26</v>
      </c>
      <c r="X232" t="s">
        <v>54</v>
      </c>
      <c r="Y232" t="s">
        <v>4</v>
      </c>
      <c r="Z232" t="s">
        <v>35</v>
      </c>
      <c r="AA232" t="s">
        <v>4</v>
      </c>
      <c r="AB232" t="s">
        <v>4</v>
      </c>
      <c r="AC232" t="s">
        <v>4</v>
      </c>
      <c r="AD232" t="s">
        <v>4</v>
      </c>
      <c r="AE232" t="s">
        <v>4</v>
      </c>
      <c r="AF232" t="s">
        <v>4</v>
      </c>
      <c r="AG232" t="s">
        <v>4</v>
      </c>
      <c r="AH232" t="s">
        <v>5</v>
      </c>
      <c r="AI232" t="s">
        <v>4</v>
      </c>
      <c r="AJ232" t="s">
        <v>4</v>
      </c>
      <c r="AK232" t="s">
        <v>4</v>
      </c>
      <c r="AL232" t="s">
        <v>5</v>
      </c>
      <c r="AM232" t="s">
        <v>4</v>
      </c>
      <c r="AN232" t="s">
        <v>4</v>
      </c>
      <c r="AO232" t="s">
        <v>4</v>
      </c>
      <c r="AP232" t="s">
        <v>4</v>
      </c>
      <c r="AQ232" t="s">
        <v>4</v>
      </c>
      <c r="AR232" t="s">
        <v>4</v>
      </c>
      <c r="AS232" t="s">
        <v>2</v>
      </c>
      <c r="AT232" t="s">
        <v>2</v>
      </c>
      <c r="AU232" t="s">
        <v>2</v>
      </c>
      <c r="AV232" t="s">
        <v>2</v>
      </c>
      <c r="AW232" t="s">
        <v>2</v>
      </c>
      <c r="AX232" t="s">
        <v>2</v>
      </c>
      <c r="AY232" t="s">
        <v>2</v>
      </c>
      <c r="AZ232" t="s">
        <v>2</v>
      </c>
      <c r="BA232" t="s">
        <v>2</v>
      </c>
      <c r="BB232" t="s">
        <v>2</v>
      </c>
      <c r="BC232" t="s">
        <v>2</v>
      </c>
      <c r="BD232" t="s">
        <v>2</v>
      </c>
      <c r="BE232" t="s">
        <v>2</v>
      </c>
      <c r="BF232" t="s">
        <v>2</v>
      </c>
      <c r="BG232" t="s">
        <v>2</v>
      </c>
      <c r="BH232" t="s">
        <v>2</v>
      </c>
      <c r="BI232" t="s">
        <v>2</v>
      </c>
      <c r="BJ232" t="s">
        <v>2</v>
      </c>
      <c r="BK232" t="s">
        <v>2</v>
      </c>
      <c r="BL232" t="s">
        <v>2</v>
      </c>
      <c r="BM232" t="s">
        <v>2</v>
      </c>
      <c r="BN232" t="s">
        <v>2</v>
      </c>
      <c r="BO232" t="s">
        <v>2</v>
      </c>
      <c r="BP232" t="s">
        <v>2</v>
      </c>
      <c r="BQ232" t="s">
        <v>2</v>
      </c>
      <c r="BR232" t="s">
        <v>2</v>
      </c>
      <c r="BS232" t="s">
        <v>2</v>
      </c>
      <c r="BT232" t="s">
        <v>2</v>
      </c>
      <c r="BU232" t="s">
        <v>2</v>
      </c>
      <c r="BV232" t="s">
        <v>2</v>
      </c>
      <c r="BW232" t="s">
        <v>2</v>
      </c>
      <c r="BX232" t="s">
        <v>2</v>
      </c>
      <c r="BY232" t="s">
        <v>2</v>
      </c>
      <c r="BZ232" t="s">
        <v>2</v>
      </c>
      <c r="CA232" t="s">
        <v>2</v>
      </c>
      <c r="CB232" t="s">
        <v>2</v>
      </c>
      <c r="CC232" t="s">
        <v>2</v>
      </c>
      <c r="CD232" t="s">
        <v>2</v>
      </c>
      <c r="CE232" t="s">
        <v>2</v>
      </c>
      <c r="CF232" t="s">
        <v>2</v>
      </c>
      <c r="CG232" t="s">
        <v>2</v>
      </c>
      <c r="CH232" t="s">
        <v>2</v>
      </c>
      <c r="CI232" t="s">
        <v>2</v>
      </c>
      <c r="CJ232" t="s">
        <v>2</v>
      </c>
      <c r="CK232" t="s">
        <v>2</v>
      </c>
      <c r="CL232" t="s">
        <v>2</v>
      </c>
      <c r="CM232" t="s">
        <v>2</v>
      </c>
      <c r="CN232" t="s">
        <v>2</v>
      </c>
      <c r="CO232" t="s">
        <v>2</v>
      </c>
      <c r="CP232" t="s">
        <v>2</v>
      </c>
      <c r="CQ232" t="s">
        <v>2</v>
      </c>
      <c r="CR232" t="s">
        <v>2</v>
      </c>
      <c r="CS232" t="s">
        <v>2</v>
      </c>
      <c r="CT232" t="s">
        <v>2</v>
      </c>
      <c r="CU232" t="s">
        <v>796</v>
      </c>
      <c r="CV232" t="s">
        <v>796</v>
      </c>
      <c r="CW232" t="s">
        <v>796</v>
      </c>
      <c r="CX232" t="s">
        <v>796</v>
      </c>
      <c r="CY232" t="s">
        <v>796</v>
      </c>
      <c r="CZ232" t="s">
        <v>796</v>
      </c>
      <c r="DA232" t="s">
        <v>796</v>
      </c>
      <c r="DB232" t="s">
        <v>796</v>
      </c>
      <c r="DC232" t="s">
        <v>796</v>
      </c>
      <c r="DD232" t="s">
        <v>796</v>
      </c>
      <c r="DE232" t="s">
        <v>796</v>
      </c>
      <c r="DF232" t="s">
        <v>796</v>
      </c>
      <c r="DG232" t="s">
        <v>796</v>
      </c>
      <c r="DH232" t="s">
        <v>796</v>
      </c>
      <c r="DI232" t="s">
        <v>796</v>
      </c>
      <c r="DJ232" t="s">
        <v>796</v>
      </c>
      <c r="DK232" t="s">
        <v>796</v>
      </c>
      <c r="DL232" t="s">
        <v>796</v>
      </c>
      <c r="DM232" t="s">
        <v>796</v>
      </c>
      <c r="DN232" t="s">
        <v>796</v>
      </c>
      <c r="DO232" t="s">
        <v>796</v>
      </c>
      <c r="DP232" t="s">
        <v>796</v>
      </c>
      <c r="DQ232" t="s">
        <v>796</v>
      </c>
      <c r="DR232" t="s">
        <v>796</v>
      </c>
      <c r="DS232" t="s">
        <v>796</v>
      </c>
      <c r="DT232" t="s">
        <v>796</v>
      </c>
      <c r="DU232" t="s">
        <v>796</v>
      </c>
      <c r="DV232" t="s">
        <v>796</v>
      </c>
      <c r="DW232" t="s">
        <v>796</v>
      </c>
      <c r="DX232" t="s">
        <v>796</v>
      </c>
      <c r="DY232" t="s">
        <v>796</v>
      </c>
      <c r="DZ232" t="s">
        <v>796</v>
      </c>
      <c r="EA232" t="s">
        <v>796</v>
      </c>
      <c r="EB232" t="s">
        <v>796</v>
      </c>
      <c r="EC232" t="s">
        <v>796</v>
      </c>
      <c r="ED232" t="s">
        <v>796</v>
      </c>
      <c r="EE232" t="s">
        <v>796</v>
      </c>
      <c r="EF232" t="s">
        <v>796</v>
      </c>
      <c r="EG232" t="s">
        <v>796</v>
      </c>
      <c r="EH232" t="s">
        <v>796</v>
      </c>
      <c r="EI232" t="s">
        <v>796</v>
      </c>
      <c r="EJ232" t="s">
        <v>796</v>
      </c>
      <c r="EK232" t="s">
        <v>796</v>
      </c>
      <c r="EL232" t="s">
        <v>796</v>
      </c>
      <c r="EM232" t="s">
        <v>796</v>
      </c>
      <c r="EN232" t="s">
        <v>796</v>
      </c>
      <c r="EO232" t="s">
        <v>796</v>
      </c>
      <c r="EP232" t="s">
        <v>796</v>
      </c>
      <c r="EQ232" t="s">
        <v>796</v>
      </c>
      <c r="ER232" t="s">
        <v>796</v>
      </c>
      <c r="ES232" t="s">
        <v>796</v>
      </c>
      <c r="ET232" t="s">
        <v>796</v>
      </c>
      <c r="EU232" t="s">
        <v>796</v>
      </c>
      <c r="EV232" t="s">
        <v>796</v>
      </c>
      <c r="EW232" t="s">
        <v>796</v>
      </c>
      <c r="EX232" t="s">
        <v>796</v>
      </c>
      <c r="EY232" t="s">
        <v>796</v>
      </c>
      <c r="EZ232" t="s">
        <v>796</v>
      </c>
      <c r="FA232" t="s">
        <v>796</v>
      </c>
      <c r="FB232" t="s">
        <v>796</v>
      </c>
      <c r="FC232" t="s">
        <v>796</v>
      </c>
      <c r="FD232" t="s">
        <v>796</v>
      </c>
      <c r="FE232" t="s">
        <v>796</v>
      </c>
      <c r="FF232" t="s">
        <v>796</v>
      </c>
      <c r="FG232" t="s">
        <v>796</v>
      </c>
      <c r="FH232" t="s">
        <v>796</v>
      </c>
      <c r="FI232" t="s">
        <v>796</v>
      </c>
      <c r="FJ232" t="s">
        <v>796</v>
      </c>
      <c r="FK232" t="s">
        <v>796</v>
      </c>
      <c r="FL232" t="s">
        <v>796</v>
      </c>
      <c r="FM232" t="s">
        <v>796</v>
      </c>
      <c r="FN232" t="s">
        <v>796</v>
      </c>
      <c r="FO232" t="s">
        <v>796</v>
      </c>
      <c r="FP232" t="s">
        <v>796</v>
      </c>
      <c r="FQ232" t="s">
        <v>796</v>
      </c>
      <c r="FR232" t="s">
        <v>796</v>
      </c>
      <c r="FS232" t="s">
        <v>796</v>
      </c>
      <c r="FT232" t="s">
        <v>796</v>
      </c>
      <c r="FU232" t="s">
        <v>796</v>
      </c>
      <c r="FV232" t="s">
        <v>796</v>
      </c>
      <c r="FW232" t="s">
        <v>796</v>
      </c>
      <c r="FX232" t="s">
        <v>796</v>
      </c>
      <c r="FY232" t="s">
        <v>796</v>
      </c>
      <c r="FZ232" t="s">
        <v>796</v>
      </c>
      <c r="GA232" t="s">
        <v>796</v>
      </c>
      <c r="GB232" t="s">
        <v>796</v>
      </c>
      <c r="GC232" t="s">
        <v>796</v>
      </c>
      <c r="GD232" t="s">
        <v>796</v>
      </c>
      <c r="GE232" t="s">
        <v>796</v>
      </c>
      <c r="GF232" t="s">
        <v>796</v>
      </c>
      <c r="GG232" t="s">
        <v>796</v>
      </c>
      <c r="GH232" t="s">
        <v>796</v>
      </c>
      <c r="GI232" t="s">
        <v>796</v>
      </c>
      <c r="GJ232" t="s">
        <v>796</v>
      </c>
      <c r="GK232" t="s">
        <v>796</v>
      </c>
      <c r="GL232" t="s">
        <v>796</v>
      </c>
      <c r="GM232" t="s">
        <v>796</v>
      </c>
      <c r="GN232" t="s">
        <v>796</v>
      </c>
      <c r="GO232" t="s">
        <v>796</v>
      </c>
      <c r="GP232" t="s">
        <v>796</v>
      </c>
      <c r="GQ232" t="s">
        <v>796</v>
      </c>
      <c r="GR232" t="s">
        <v>796</v>
      </c>
      <c r="GS232" t="s">
        <v>796</v>
      </c>
      <c r="GT232" t="s">
        <v>796</v>
      </c>
      <c r="GU232" t="s">
        <v>796</v>
      </c>
      <c r="GV232" t="s">
        <v>796</v>
      </c>
      <c r="GW232" t="s">
        <v>796</v>
      </c>
      <c r="GX232" t="s">
        <v>796</v>
      </c>
      <c r="GY232" t="s">
        <v>796</v>
      </c>
      <c r="GZ232" t="s">
        <v>796</v>
      </c>
      <c r="HA232" t="s">
        <v>796</v>
      </c>
      <c r="HB232" t="s">
        <v>796</v>
      </c>
      <c r="HC232" t="s">
        <v>796</v>
      </c>
      <c r="HD232" t="s">
        <v>796</v>
      </c>
      <c r="HE232" t="s">
        <v>796</v>
      </c>
      <c r="HF232" t="s">
        <v>796</v>
      </c>
      <c r="HG232" t="s">
        <v>796</v>
      </c>
      <c r="HH232" t="s">
        <v>796</v>
      </c>
      <c r="HI232" t="s">
        <v>796</v>
      </c>
      <c r="HJ232" t="s">
        <v>796</v>
      </c>
      <c r="HK232" t="s">
        <v>796</v>
      </c>
      <c r="HL232" t="s">
        <v>796</v>
      </c>
      <c r="HM232" t="s">
        <v>796</v>
      </c>
      <c r="HN232" t="s">
        <v>796</v>
      </c>
      <c r="HO232" t="s">
        <v>796</v>
      </c>
      <c r="HP232" t="s">
        <v>796</v>
      </c>
      <c r="HQ232" t="s">
        <v>796</v>
      </c>
      <c r="HR232" t="s">
        <v>796</v>
      </c>
      <c r="HS232" t="s">
        <v>796</v>
      </c>
      <c r="HT232" t="s">
        <v>796</v>
      </c>
      <c r="HU232" t="s">
        <v>796</v>
      </c>
      <c r="HV232" t="s">
        <v>796</v>
      </c>
      <c r="HW232" t="s">
        <v>796</v>
      </c>
      <c r="HX232" t="s">
        <v>796</v>
      </c>
      <c r="HY232" t="s">
        <v>796</v>
      </c>
      <c r="HZ232" t="s">
        <v>796</v>
      </c>
      <c r="IA232" t="s">
        <v>796</v>
      </c>
      <c r="IB232" t="s">
        <v>796</v>
      </c>
      <c r="IC232" t="s">
        <v>796</v>
      </c>
      <c r="ID232" t="s">
        <v>796</v>
      </c>
      <c r="IE232" t="s">
        <v>796</v>
      </c>
      <c r="IF232" t="s">
        <v>796</v>
      </c>
      <c r="IG232" t="s">
        <v>796</v>
      </c>
      <c r="IH232" t="s">
        <v>796</v>
      </c>
      <c r="II232" t="s">
        <v>796</v>
      </c>
      <c r="IJ232" t="s">
        <v>796</v>
      </c>
      <c r="IK232" t="s">
        <v>796</v>
      </c>
      <c r="IL232" t="s">
        <v>796</v>
      </c>
      <c r="IM232" t="s">
        <v>796</v>
      </c>
      <c r="IN232" t="s">
        <v>796</v>
      </c>
      <c r="IO232" t="s">
        <v>796</v>
      </c>
      <c r="IP232" t="s">
        <v>796</v>
      </c>
      <c r="IQ232" t="s">
        <v>796</v>
      </c>
      <c r="IR232" t="s">
        <v>796</v>
      </c>
      <c r="IS232" t="s">
        <v>796</v>
      </c>
      <c r="IT232" t="s">
        <v>796</v>
      </c>
      <c r="IU232" t="s">
        <v>796</v>
      </c>
      <c r="IV232" t="s">
        <v>796</v>
      </c>
      <c r="IW232" t="s">
        <v>796</v>
      </c>
      <c r="IX232" t="s">
        <v>796</v>
      </c>
      <c r="IY232" t="s">
        <v>796</v>
      </c>
      <c r="IZ232" t="s">
        <v>796</v>
      </c>
      <c r="JA232" t="s">
        <v>796</v>
      </c>
      <c r="JB232" t="s">
        <v>796</v>
      </c>
      <c r="JC232" t="s">
        <v>796</v>
      </c>
      <c r="JD232" t="s">
        <v>796</v>
      </c>
      <c r="JE232" t="s">
        <v>796</v>
      </c>
      <c r="JF232" t="s">
        <v>796</v>
      </c>
      <c r="JG232" t="s">
        <v>796</v>
      </c>
      <c r="JH232" t="s">
        <v>796</v>
      </c>
      <c r="JI232" t="s">
        <v>796</v>
      </c>
      <c r="JJ232" t="s">
        <v>796</v>
      </c>
      <c r="JK232" t="s">
        <v>796</v>
      </c>
      <c r="JL232" t="s">
        <v>796</v>
      </c>
      <c r="JM232" t="s">
        <v>796</v>
      </c>
      <c r="JN232" t="s">
        <v>796</v>
      </c>
      <c r="JO232" t="s">
        <v>796</v>
      </c>
      <c r="JP232" t="s">
        <v>796</v>
      </c>
      <c r="JQ232" t="s">
        <v>796</v>
      </c>
      <c r="JR232" t="s">
        <v>796</v>
      </c>
      <c r="JS232" t="s">
        <v>796</v>
      </c>
      <c r="JT232" t="s">
        <v>796</v>
      </c>
      <c r="JU232" t="s">
        <v>796</v>
      </c>
      <c r="JV232" t="s">
        <v>796</v>
      </c>
      <c r="JW232" t="s">
        <v>796</v>
      </c>
      <c r="JX232" t="s">
        <v>796</v>
      </c>
      <c r="JY232" t="s">
        <v>796</v>
      </c>
      <c r="JZ232" t="s">
        <v>796</v>
      </c>
      <c r="KA232" t="s">
        <v>796</v>
      </c>
      <c r="KB232" t="s">
        <v>796</v>
      </c>
      <c r="KC232" t="s">
        <v>796</v>
      </c>
      <c r="KD232" t="s">
        <v>796</v>
      </c>
      <c r="KE232" t="s">
        <v>796</v>
      </c>
      <c r="KF232" t="s">
        <v>796</v>
      </c>
    </row>
    <row r="233" spans="1:292" x14ac:dyDescent="0.2">
      <c r="A233" t="s">
        <v>369</v>
      </c>
      <c r="B233" t="s">
        <v>239</v>
      </c>
      <c r="C233" t="s">
        <v>4</v>
      </c>
      <c r="D233" t="s">
        <v>19</v>
      </c>
      <c r="E233" s="30">
        <v>21</v>
      </c>
      <c r="F233" t="s">
        <v>166</v>
      </c>
      <c r="G233" t="s">
        <v>10</v>
      </c>
      <c r="H233" t="s">
        <v>40</v>
      </c>
      <c r="I233" t="s">
        <v>80</v>
      </c>
      <c r="J233" t="s">
        <v>4</v>
      </c>
      <c r="K233" t="s">
        <v>4</v>
      </c>
      <c r="L233" t="s">
        <v>4</v>
      </c>
      <c r="M233" t="s">
        <v>4</v>
      </c>
      <c r="N233" t="s">
        <v>4</v>
      </c>
      <c r="O233" t="s">
        <v>4</v>
      </c>
      <c r="P233" t="s">
        <v>4</v>
      </c>
      <c r="Q233" t="s">
        <v>4</v>
      </c>
      <c r="R233" t="s">
        <v>5</v>
      </c>
      <c r="S233" t="s">
        <v>4</v>
      </c>
      <c r="T233" t="s">
        <v>3</v>
      </c>
      <c r="U233" t="s">
        <v>4</v>
      </c>
      <c r="V233" t="s">
        <v>5</v>
      </c>
      <c r="W233" t="s">
        <v>77</v>
      </c>
      <c r="X233" t="s">
        <v>54</v>
      </c>
      <c r="Y233" t="s">
        <v>4</v>
      </c>
      <c r="Z233" t="s">
        <v>35</v>
      </c>
      <c r="AA233" t="s">
        <v>4</v>
      </c>
      <c r="AB233" t="s">
        <v>4</v>
      </c>
      <c r="AC233" t="s">
        <v>4</v>
      </c>
      <c r="AD233" t="s">
        <v>4</v>
      </c>
      <c r="AE233" t="s">
        <v>4</v>
      </c>
      <c r="AF233" t="s">
        <v>4</v>
      </c>
      <c r="AG233" t="s">
        <v>4</v>
      </c>
      <c r="AH233" t="s">
        <v>5</v>
      </c>
      <c r="AI233" t="s">
        <v>4</v>
      </c>
      <c r="AJ233" t="s">
        <v>4</v>
      </c>
      <c r="AK233" t="s">
        <v>4</v>
      </c>
      <c r="AL233" t="s">
        <v>5</v>
      </c>
      <c r="AM233" t="s">
        <v>4</v>
      </c>
      <c r="AN233" t="s">
        <v>4</v>
      </c>
      <c r="AO233" t="s">
        <v>4</v>
      </c>
      <c r="AP233" t="s">
        <v>4</v>
      </c>
      <c r="AQ233" t="s">
        <v>4</v>
      </c>
      <c r="AR233" t="s">
        <v>4</v>
      </c>
      <c r="AS233" t="s">
        <v>2</v>
      </c>
      <c r="AT233" t="s">
        <v>2</v>
      </c>
      <c r="AU233" t="s">
        <v>2</v>
      </c>
      <c r="AV233" t="s">
        <v>2</v>
      </c>
      <c r="AW233" t="s">
        <v>2</v>
      </c>
      <c r="AX233" t="s">
        <v>2</v>
      </c>
      <c r="AY233" t="s">
        <v>2</v>
      </c>
      <c r="AZ233" t="s">
        <v>2</v>
      </c>
      <c r="BA233" t="s">
        <v>2</v>
      </c>
      <c r="BB233" t="s">
        <v>2</v>
      </c>
      <c r="BC233" t="s">
        <v>2</v>
      </c>
      <c r="BD233" t="s">
        <v>2</v>
      </c>
      <c r="BE233" t="s">
        <v>2</v>
      </c>
      <c r="BF233" t="s">
        <v>2</v>
      </c>
      <c r="BG233" t="s">
        <v>2</v>
      </c>
      <c r="BH233" t="s">
        <v>2</v>
      </c>
      <c r="BI233" t="s">
        <v>2</v>
      </c>
      <c r="BJ233" t="s">
        <v>2</v>
      </c>
      <c r="BK233" t="s">
        <v>2</v>
      </c>
      <c r="BL233" t="s">
        <v>2</v>
      </c>
      <c r="BM233" t="s">
        <v>2</v>
      </c>
      <c r="BN233" t="s">
        <v>2</v>
      </c>
      <c r="BO233" t="s">
        <v>2</v>
      </c>
      <c r="BP233" t="s">
        <v>2</v>
      </c>
      <c r="BQ233" t="s">
        <v>2</v>
      </c>
      <c r="BR233" t="s">
        <v>2</v>
      </c>
      <c r="BS233" t="s">
        <v>2</v>
      </c>
      <c r="BT233" t="s">
        <v>2</v>
      </c>
      <c r="BU233" t="s">
        <v>2</v>
      </c>
      <c r="BV233" t="s">
        <v>2</v>
      </c>
      <c r="BW233" t="s">
        <v>2</v>
      </c>
      <c r="BX233" t="s">
        <v>2</v>
      </c>
      <c r="BY233" t="s">
        <v>2</v>
      </c>
      <c r="BZ233" t="s">
        <v>2</v>
      </c>
      <c r="CA233" t="s">
        <v>2</v>
      </c>
      <c r="CB233" t="s">
        <v>2</v>
      </c>
      <c r="CC233" t="s">
        <v>2</v>
      </c>
      <c r="CD233" t="s">
        <v>2</v>
      </c>
      <c r="CE233" t="s">
        <v>2</v>
      </c>
      <c r="CF233" t="s">
        <v>2</v>
      </c>
      <c r="CG233" t="s">
        <v>2</v>
      </c>
      <c r="CH233" t="s">
        <v>2</v>
      </c>
      <c r="CI233" t="s">
        <v>2</v>
      </c>
      <c r="CJ233" t="s">
        <v>2</v>
      </c>
      <c r="CK233" t="s">
        <v>2</v>
      </c>
      <c r="CL233" t="s">
        <v>2</v>
      </c>
      <c r="CM233" t="s">
        <v>2</v>
      </c>
      <c r="CN233" t="s">
        <v>2</v>
      </c>
      <c r="CO233" t="s">
        <v>2</v>
      </c>
      <c r="CP233" t="s">
        <v>2</v>
      </c>
      <c r="CQ233" t="s">
        <v>2</v>
      </c>
      <c r="CR233" t="s">
        <v>2</v>
      </c>
      <c r="CS233" t="s">
        <v>2</v>
      </c>
      <c r="CT233" t="s">
        <v>2</v>
      </c>
      <c r="CU233" t="s">
        <v>239</v>
      </c>
      <c r="CV233" t="s">
        <v>4</v>
      </c>
      <c r="CW233" s="30">
        <v>22</v>
      </c>
      <c r="CX233" t="s">
        <v>20</v>
      </c>
      <c r="CY233" t="s">
        <v>4</v>
      </c>
      <c r="CZ233" t="s">
        <v>4</v>
      </c>
      <c r="DA233" t="s">
        <v>4</v>
      </c>
      <c r="DB233" t="s">
        <v>4</v>
      </c>
      <c r="DC233" t="s">
        <v>4</v>
      </c>
      <c r="DD233" t="s">
        <v>4</v>
      </c>
      <c r="DE233" t="s">
        <v>4</v>
      </c>
      <c r="DF233" t="s">
        <v>4</v>
      </c>
      <c r="DG233" t="s">
        <v>5</v>
      </c>
      <c r="DH233" t="s">
        <v>4</v>
      </c>
      <c r="DI233" t="s">
        <v>3</v>
      </c>
      <c r="DJ233" t="s">
        <v>4</v>
      </c>
      <c r="DK233" t="s">
        <v>5</v>
      </c>
      <c r="DL233" t="s">
        <v>26</v>
      </c>
      <c r="DM233" t="s">
        <v>54</v>
      </c>
      <c r="DN233" t="s">
        <v>5</v>
      </c>
      <c r="DO233" t="s">
        <v>990</v>
      </c>
      <c r="DP233" t="s">
        <v>4</v>
      </c>
      <c r="DQ233" t="s">
        <v>4</v>
      </c>
      <c r="DR233" t="s">
        <v>4</v>
      </c>
      <c r="DS233" t="s">
        <v>4</v>
      </c>
      <c r="DT233" t="s">
        <v>4</v>
      </c>
      <c r="DU233" t="s">
        <v>4</v>
      </c>
      <c r="DV233" t="s">
        <v>4</v>
      </c>
      <c r="DW233" t="s">
        <v>5</v>
      </c>
      <c r="DX233" t="s">
        <v>4</v>
      </c>
      <c r="DY233" t="s">
        <v>4</v>
      </c>
      <c r="DZ233" t="s">
        <v>4</v>
      </c>
      <c r="EA233" t="s">
        <v>5</v>
      </c>
      <c r="EB233" t="s">
        <v>4</v>
      </c>
      <c r="EC233" t="s">
        <v>4</v>
      </c>
      <c r="ED233" t="s">
        <v>4</v>
      </c>
      <c r="EE233" t="s">
        <v>4</v>
      </c>
      <c r="EF233" t="s">
        <v>4</v>
      </c>
      <c r="EG233" t="s">
        <v>4</v>
      </c>
      <c r="EH233" t="s">
        <v>2</v>
      </c>
      <c r="EI233" t="s">
        <v>2</v>
      </c>
      <c r="EJ233" t="s">
        <v>2</v>
      </c>
      <c r="EK233" t="s">
        <v>2</v>
      </c>
      <c r="EL233" t="s">
        <v>2</v>
      </c>
      <c r="EM233" t="s">
        <v>2</v>
      </c>
      <c r="EN233" t="s">
        <v>2</v>
      </c>
      <c r="EO233" t="s">
        <v>2</v>
      </c>
      <c r="EP233" t="s">
        <v>2</v>
      </c>
      <c r="EQ233" t="s">
        <v>2</v>
      </c>
      <c r="ER233" t="s">
        <v>2</v>
      </c>
      <c r="ES233" t="s">
        <v>2</v>
      </c>
      <c r="ET233" t="s">
        <v>2</v>
      </c>
      <c r="EU233" t="s">
        <v>2</v>
      </c>
      <c r="EV233" t="s">
        <v>2</v>
      </c>
      <c r="EW233" t="s">
        <v>2</v>
      </c>
      <c r="EX233" t="s">
        <v>2</v>
      </c>
      <c r="EY233" t="s">
        <v>2</v>
      </c>
      <c r="EZ233" t="s">
        <v>2</v>
      </c>
      <c r="FA233" t="s">
        <v>2</v>
      </c>
      <c r="FB233" t="s">
        <v>2</v>
      </c>
      <c r="FC233" t="s">
        <v>2</v>
      </c>
      <c r="FD233" t="s">
        <v>2</v>
      </c>
      <c r="FE233" t="s">
        <v>2</v>
      </c>
      <c r="FF233" t="s">
        <v>2</v>
      </c>
      <c r="FG233" t="s">
        <v>2</v>
      </c>
      <c r="FH233" t="s">
        <v>2</v>
      </c>
      <c r="FI233" t="s">
        <v>2</v>
      </c>
      <c r="FJ233" t="s">
        <v>2</v>
      </c>
      <c r="FK233" t="s">
        <v>2</v>
      </c>
      <c r="FL233" t="s">
        <v>2</v>
      </c>
      <c r="FM233" t="s">
        <v>2</v>
      </c>
      <c r="FN233" t="s">
        <v>2</v>
      </c>
      <c r="FO233" t="s">
        <v>2</v>
      </c>
      <c r="FP233" t="s">
        <v>2</v>
      </c>
      <c r="FQ233" t="s">
        <v>2</v>
      </c>
      <c r="FR233" t="s">
        <v>2</v>
      </c>
      <c r="FS233" t="s">
        <v>2</v>
      </c>
      <c r="FT233" t="s">
        <v>2</v>
      </c>
      <c r="FU233" t="s">
        <v>2</v>
      </c>
      <c r="FV233" t="s">
        <v>2</v>
      </c>
      <c r="FW233" t="s">
        <v>2</v>
      </c>
      <c r="FX233" t="s">
        <v>2</v>
      </c>
      <c r="FY233" t="s">
        <v>2</v>
      </c>
      <c r="FZ233" t="s">
        <v>2</v>
      </c>
      <c r="GA233" t="s">
        <v>2</v>
      </c>
      <c r="GB233" t="s">
        <v>2</v>
      </c>
      <c r="GC233" t="s">
        <v>2</v>
      </c>
      <c r="GD233" t="s">
        <v>2</v>
      </c>
      <c r="GE233" t="s">
        <v>2</v>
      </c>
      <c r="GF233" t="s">
        <v>2</v>
      </c>
      <c r="GG233" t="s">
        <v>2</v>
      </c>
      <c r="GH233" t="s">
        <v>2</v>
      </c>
      <c r="GI233" t="s">
        <v>2</v>
      </c>
      <c r="GJ233" t="s">
        <v>2</v>
      </c>
      <c r="GK233" t="s">
        <v>2</v>
      </c>
      <c r="GL233" t="s">
        <v>2</v>
      </c>
      <c r="GM233" t="s">
        <v>2</v>
      </c>
      <c r="GN233" t="s">
        <v>796</v>
      </c>
      <c r="GO233" t="s">
        <v>796</v>
      </c>
      <c r="GP233" t="s">
        <v>796</v>
      </c>
      <c r="GQ233" t="s">
        <v>796</v>
      </c>
      <c r="GR233" t="s">
        <v>796</v>
      </c>
      <c r="GS233" t="s">
        <v>796</v>
      </c>
      <c r="GT233" t="s">
        <v>796</v>
      </c>
      <c r="GU233" t="s">
        <v>796</v>
      </c>
      <c r="GV233" t="s">
        <v>796</v>
      </c>
      <c r="GW233" t="s">
        <v>796</v>
      </c>
      <c r="GX233" t="s">
        <v>796</v>
      </c>
      <c r="GY233" t="s">
        <v>796</v>
      </c>
      <c r="GZ233" t="s">
        <v>796</v>
      </c>
      <c r="HA233" t="s">
        <v>796</v>
      </c>
      <c r="HB233" t="s">
        <v>796</v>
      </c>
      <c r="HC233" t="s">
        <v>796</v>
      </c>
      <c r="HD233" t="s">
        <v>796</v>
      </c>
      <c r="HE233" t="s">
        <v>796</v>
      </c>
      <c r="HF233" t="s">
        <v>796</v>
      </c>
      <c r="HG233" t="s">
        <v>796</v>
      </c>
      <c r="HH233" t="s">
        <v>796</v>
      </c>
      <c r="HI233" t="s">
        <v>796</v>
      </c>
      <c r="HJ233" t="s">
        <v>796</v>
      </c>
      <c r="HK233" t="s">
        <v>796</v>
      </c>
      <c r="HL233" t="s">
        <v>796</v>
      </c>
      <c r="HM233" t="s">
        <v>796</v>
      </c>
      <c r="HN233" t="s">
        <v>796</v>
      </c>
      <c r="HO233" t="s">
        <v>796</v>
      </c>
      <c r="HP233" t="s">
        <v>796</v>
      </c>
      <c r="HQ233" t="s">
        <v>796</v>
      </c>
      <c r="HR233" t="s">
        <v>796</v>
      </c>
      <c r="HS233" t="s">
        <v>796</v>
      </c>
      <c r="HT233" t="s">
        <v>796</v>
      </c>
      <c r="HU233" t="s">
        <v>796</v>
      </c>
      <c r="HV233" t="s">
        <v>796</v>
      </c>
      <c r="HW233" t="s">
        <v>796</v>
      </c>
      <c r="HX233" t="s">
        <v>796</v>
      </c>
      <c r="HY233" t="s">
        <v>796</v>
      </c>
      <c r="HZ233" t="s">
        <v>796</v>
      </c>
      <c r="IA233" t="s">
        <v>796</v>
      </c>
      <c r="IB233" t="s">
        <v>796</v>
      </c>
      <c r="IC233" t="s">
        <v>796</v>
      </c>
      <c r="ID233" t="s">
        <v>796</v>
      </c>
      <c r="IE233" t="s">
        <v>796</v>
      </c>
      <c r="IF233" t="s">
        <v>796</v>
      </c>
      <c r="IG233" t="s">
        <v>796</v>
      </c>
      <c r="IH233" t="s">
        <v>796</v>
      </c>
      <c r="II233" t="s">
        <v>796</v>
      </c>
      <c r="IJ233" t="s">
        <v>796</v>
      </c>
      <c r="IK233" t="s">
        <v>796</v>
      </c>
      <c r="IL233" t="s">
        <v>796</v>
      </c>
      <c r="IM233" t="s">
        <v>796</v>
      </c>
      <c r="IN233" t="s">
        <v>796</v>
      </c>
      <c r="IO233" t="s">
        <v>796</v>
      </c>
      <c r="IP233" t="s">
        <v>796</v>
      </c>
      <c r="IQ233" t="s">
        <v>796</v>
      </c>
      <c r="IR233" t="s">
        <v>796</v>
      </c>
      <c r="IS233" t="s">
        <v>796</v>
      </c>
      <c r="IT233" t="s">
        <v>796</v>
      </c>
      <c r="IU233" t="s">
        <v>796</v>
      </c>
      <c r="IV233" t="s">
        <v>796</v>
      </c>
      <c r="IW233" t="s">
        <v>796</v>
      </c>
      <c r="IX233" t="s">
        <v>796</v>
      </c>
      <c r="IY233" t="s">
        <v>796</v>
      </c>
      <c r="IZ233" t="s">
        <v>796</v>
      </c>
      <c r="JA233" t="s">
        <v>796</v>
      </c>
      <c r="JB233" t="s">
        <v>796</v>
      </c>
      <c r="JC233" t="s">
        <v>796</v>
      </c>
      <c r="JD233" t="s">
        <v>796</v>
      </c>
      <c r="JE233" t="s">
        <v>796</v>
      </c>
      <c r="JF233" t="s">
        <v>796</v>
      </c>
      <c r="JG233" t="s">
        <v>796</v>
      </c>
      <c r="JH233" t="s">
        <v>796</v>
      </c>
      <c r="JI233" t="s">
        <v>796</v>
      </c>
      <c r="JJ233" t="s">
        <v>796</v>
      </c>
      <c r="JK233" t="s">
        <v>796</v>
      </c>
      <c r="JL233" t="s">
        <v>796</v>
      </c>
      <c r="JM233" t="s">
        <v>796</v>
      </c>
      <c r="JN233" t="s">
        <v>796</v>
      </c>
      <c r="JO233" t="s">
        <v>796</v>
      </c>
      <c r="JP233" t="s">
        <v>796</v>
      </c>
      <c r="JQ233" t="s">
        <v>796</v>
      </c>
      <c r="JR233" t="s">
        <v>796</v>
      </c>
      <c r="JS233" t="s">
        <v>796</v>
      </c>
      <c r="JT233" t="s">
        <v>796</v>
      </c>
      <c r="JU233" t="s">
        <v>796</v>
      </c>
      <c r="JV233" t="s">
        <v>796</v>
      </c>
      <c r="JW233" t="s">
        <v>796</v>
      </c>
      <c r="JX233" t="s">
        <v>796</v>
      </c>
      <c r="JY233" t="s">
        <v>796</v>
      </c>
      <c r="JZ233" t="s">
        <v>796</v>
      </c>
      <c r="KA233" t="s">
        <v>796</v>
      </c>
      <c r="KB233" t="s">
        <v>796</v>
      </c>
      <c r="KC233" t="s">
        <v>796</v>
      </c>
      <c r="KD233" t="s">
        <v>796</v>
      </c>
      <c r="KE233" t="s">
        <v>796</v>
      </c>
      <c r="KF233" t="s">
        <v>796</v>
      </c>
    </row>
    <row r="234" spans="1:292" x14ac:dyDescent="0.2">
      <c r="A234" t="s">
        <v>379</v>
      </c>
      <c r="B234" t="s">
        <v>239</v>
      </c>
      <c r="C234" t="s">
        <v>4</v>
      </c>
      <c r="D234" t="s">
        <v>19</v>
      </c>
      <c r="E234" s="30">
        <v>28</v>
      </c>
      <c r="F234" t="s">
        <v>20</v>
      </c>
      <c r="G234" t="s">
        <v>43</v>
      </c>
      <c r="H234" t="s">
        <v>40</v>
      </c>
      <c r="I234" t="s">
        <v>36</v>
      </c>
      <c r="J234" t="s">
        <v>4</v>
      </c>
      <c r="K234" t="s">
        <v>4</v>
      </c>
      <c r="L234" t="s">
        <v>4</v>
      </c>
      <c r="M234" t="s">
        <v>4</v>
      </c>
      <c r="N234" t="s">
        <v>4</v>
      </c>
      <c r="O234" t="s">
        <v>4</v>
      </c>
      <c r="P234" t="s">
        <v>4</v>
      </c>
      <c r="Q234" t="s">
        <v>5</v>
      </c>
      <c r="R234" t="s">
        <v>5</v>
      </c>
      <c r="S234" t="s">
        <v>4</v>
      </c>
      <c r="T234" t="s">
        <v>3</v>
      </c>
      <c r="U234" t="s">
        <v>4</v>
      </c>
      <c r="V234" t="s">
        <v>5</v>
      </c>
      <c r="W234" t="s">
        <v>26</v>
      </c>
      <c r="X234" t="s">
        <v>105</v>
      </c>
      <c r="Y234" t="s">
        <v>5</v>
      </c>
      <c r="Z234" t="s">
        <v>35</v>
      </c>
      <c r="AA234" t="s">
        <v>4</v>
      </c>
      <c r="AB234" t="s">
        <v>4</v>
      </c>
      <c r="AC234" t="s">
        <v>4</v>
      </c>
      <c r="AD234" t="s">
        <v>4</v>
      </c>
      <c r="AE234" t="s">
        <v>4</v>
      </c>
      <c r="AF234" t="s">
        <v>4</v>
      </c>
      <c r="AG234" t="s">
        <v>4</v>
      </c>
      <c r="AH234" t="s">
        <v>5</v>
      </c>
      <c r="AI234" t="s">
        <v>4</v>
      </c>
      <c r="AJ234" t="s">
        <v>4</v>
      </c>
      <c r="AK234" t="s">
        <v>4</v>
      </c>
      <c r="AL234" t="s">
        <v>5</v>
      </c>
      <c r="AM234" t="s">
        <v>4</v>
      </c>
      <c r="AN234" t="s">
        <v>4</v>
      </c>
      <c r="AO234" t="s">
        <v>4</v>
      </c>
      <c r="AP234" t="s">
        <v>4</v>
      </c>
      <c r="AQ234" t="s">
        <v>4</v>
      </c>
      <c r="AR234" t="s">
        <v>4</v>
      </c>
      <c r="AS234" t="s">
        <v>2</v>
      </c>
      <c r="AT234" t="s">
        <v>2</v>
      </c>
      <c r="AU234" t="s">
        <v>2</v>
      </c>
      <c r="AV234" t="s">
        <v>2</v>
      </c>
      <c r="AW234" t="s">
        <v>2</v>
      </c>
      <c r="AX234" t="s">
        <v>2</v>
      </c>
      <c r="AY234" t="s">
        <v>2</v>
      </c>
      <c r="AZ234" t="s">
        <v>2</v>
      </c>
      <c r="BA234" t="s">
        <v>2</v>
      </c>
      <c r="BB234" t="s">
        <v>2</v>
      </c>
      <c r="BC234" t="s">
        <v>2</v>
      </c>
      <c r="BD234" t="s">
        <v>2</v>
      </c>
      <c r="BE234" t="s">
        <v>2</v>
      </c>
      <c r="BF234" t="s">
        <v>2</v>
      </c>
      <c r="BG234" t="s">
        <v>2</v>
      </c>
      <c r="BH234" t="s">
        <v>2</v>
      </c>
      <c r="BI234" t="s">
        <v>2</v>
      </c>
      <c r="BJ234" t="s">
        <v>2</v>
      </c>
      <c r="BK234" t="s">
        <v>2</v>
      </c>
      <c r="BL234" t="s">
        <v>2</v>
      </c>
      <c r="BM234" t="s">
        <v>2</v>
      </c>
      <c r="BN234" t="s">
        <v>2</v>
      </c>
      <c r="BO234" t="s">
        <v>2</v>
      </c>
      <c r="BP234" t="s">
        <v>2</v>
      </c>
      <c r="BQ234" t="s">
        <v>5</v>
      </c>
      <c r="BR234" t="s">
        <v>5</v>
      </c>
      <c r="BS234" t="s">
        <v>5</v>
      </c>
      <c r="BT234" t="s">
        <v>4</v>
      </c>
      <c r="BU234" t="s">
        <v>4</v>
      </c>
      <c r="BV234" t="s">
        <v>4</v>
      </c>
      <c r="BW234" t="s">
        <v>4</v>
      </c>
      <c r="BX234" t="s">
        <v>5</v>
      </c>
      <c r="BY234" t="s">
        <v>4</v>
      </c>
      <c r="BZ234" t="s">
        <v>5</v>
      </c>
      <c r="CA234" t="s">
        <v>4</v>
      </c>
      <c r="CB234" t="s">
        <v>2</v>
      </c>
      <c r="CC234" t="s">
        <v>2</v>
      </c>
      <c r="CD234" t="s">
        <v>2</v>
      </c>
      <c r="CE234" t="s">
        <v>2</v>
      </c>
      <c r="CF234" t="s">
        <v>2</v>
      </c>
      <c r="CG234" t="s">
        <v>2</v>
      </c>
      <c r="CH234" t="s">
        <v>2</v>
      </c>
      <c r="CI234" t="s">
        <v>2</v>
      </c>
      <c r="CJ234" t="s">
        <v>2</v>
      </c>
      <c r="CK234" t="s">
        <v>2</v>
      </c>
      <c r="CL234" t="s">
        <v>2</v>
      </c>
      <c r="CM234" t="s">
        <v>2</v>
      </c>
      <c r="CN234" t="s">
        <v>2</v>
      </c>
      <c r="CO234" t="s">
        <v>2</v>
      </c>
      <c r="CP234" t="s">
        <v>2</v>
      </c>
      <c r="CQ234" t="s">
        <v>2</v>
      </c>
      <c r="CR234" t="s">
        <v>2</v>
      </c>
      <c r="CS234" t="s">
        <v>2</v>
      </c>
      <c r="CT234" t="s">
        <v>2</v>
      </c>
      <c r="CU234" t="s">
        <v>239</v>
      </c>
      <c r="CV234" t="s">
        <v>4</v>
      </c>
      <c r="CW234" s="30">
        <v>29</v>
      </c>
      <c r="CX234" t="s">
        <v>20</v>
      </c>
      <c r="CY234" t="s">
        <v>4</v>
      </c>
      <c r="CZ234" t="s">
        <v>5</v>
      </c>
      <c r="DA234" t="s">
        <v>4</v>
      </c>
      <c r="DB234" t="s">
        <v>4</v>
      </c>
      <c r="DC234" t="s">
        <v>4</v>
      </c>
      <c r="DD234" t="s">
        <v>4</v>
      </c>
      <c r="DE234" t="s">
        <v>4</v>
      </c>
      <c r="DF234" t="s">
        <v>4</v>
      </c>
      <c r="DG234" t="s">
        <v>4</v>
      </c>
      <c r="DH234" t="s">
        <v>4</v>
      </c>
      <c r="DI234" t="s">
        <v>90</v>
      </c>
      <c r="DJ234" t="s">
        <v>4</v>
      </c>
      <c r="DK234" t="s">
        <v>4</v>
      </c>
      <c r="DL234" t="s">
        <v>17</v>
      </c>
      <c r="DM234" t="s">
        <v>27</v>
      </c>
      <c r="DN234" t="s">
        <v>5</v>
      </c>
      <c r="DO234" t="s">
        <v>990</v>
      </c>
      <c r="DP234" t="s">
        <v>4</v>
      </c>
      <c r="DQ234" t="s">
        <v>4</v>
      </c>
      <c r="DR234" t="s">
        <v>4</v>
      </c>
      <c r="DS234" t="s">
        <v>4</v>
      </c>
      <c r="DT234" t="s">
        <v>4</v>
      </c>
      <c r="DU234" t="s">
        <v>4</v>
      </c>
      <c r="DV234" t="s">
        <v>4</v>
      </c>
      <c r="DW234" t="s">
        <v>5</v>
      </c>
      <c r="DX234" t="s">
        <v>4</v>
      </c>
      <c r="DY234" t="s">
        <v>4</v>
      </c>
      <c r="DZ234" t="s">
        <v>4</v>
      </c>
      <c r="EA234" t="s">
        <v>4</v>
      </c>
      <c r="EB234" t="s">
        <v>4</v>
      </c>
      <c r="EC234" t="s">
        <v>4</v>
      </c>
      <c r="ED234" t="s">
        <v>4</v>
      </c>
      <c r="EE234" t="s">
        <v>4</v>
      </c>
      <c r="EF234" t="s">
        <v>5</v>
      </c>
      <c r="EG234" t="s">
        <v>4</v>
      </c>
      <c r="EH234" t="s">
        <v>2</v>
      </c>
      <c r="EI234" t="s">
        <v>2</v>
      </c>
      <c r="EJ234" t="s">
        <v>2</v>
      </c>
      <c r="EK234" t="s">
        <v>2</v>
      </c>
      <c r="EL234" t="s">
        <v>2</v>
      </c>
      <c r="EM234" t="s">
        <v>2</v>
      </c>
      <c r="EN234" t="s">
        <v>2</v>
      </c>
      <c r="EO234" t="s">
        <v>2</v>
      </c>
      <c r="EP234" t="s">
        <v>2</v>
      </c>
      <c r="EQ234" t="s">
        <v>2</v>
      </c>
      <c r="ER234" t="s">
        <v>2</v>
      </c>
      <c r="ES234" t="s">
        <v>2</v>
      </c>
      <c r="ET234" t="s">
        <v>2</v>
      </c>
      <c r="EU234" t="s">
        <v>2</v>
      </c>
      <c r="EV234" t="s">
        <v>2</v>
      </c>
      <c r="EW234" t="s">
        <v>2</v>
      </c>
      <c r="EX234" t="s">
        <v>2</v>
      </c>
      <c r="EY234" t="s">
        <v>2</v>
      </c>
      <c r="EZ234" t="s">
        <v>2</v>
      </c>
      <c r="FA234" t="s">
        <v>2</v>
      </c>
      <c r="FB234" t="s">
        <v>2</v>
      </c>
      <c r="FC234" t="s">
        <v>2</v>
      </c>
      <c r="FD234" t="s">
        <v>2</v>
      </c>
      <c r="FE234" t="s">
        <v>2</v>
      </c>
      <c r="FF234" t="s">
        <v>2</v>
      </c>
      <c r="FG234" t="s">
        <v>2</v>
      </c>
      <c r="FH234" t="s">
        <v>2</v>
      </c>
      <c r="FI234" t="s">
        <v>2</v>
      </c>
      <c r="FJ234" t="s">
        <v>2</v>
      </c>
      <c r="FK234" t="s">
        <v>2</v>
      </c>
      <c r="FL234" t="s">
        <v>2</v>
      </c>
      <c r="FM234" t="s">
        <v>2</v>
      </c>
      <c r="FN234" t="s">
        <v>2</v>
      </c>
      <c r="FO234" t="s">
        <v>2</v>
      </c>
      <c r="FP234" t="s">
        <v>2</v>
      </c>
      <c r="FQ234" t="s">
        <v>2</v>
      </c>
      <c r="FR234" t="s">
        <v>2</v>
      </c>
      <c r="FS234" t="s">
        <v>2</v>
      </c>
      <c r="FT234" t="s">
        <v>2</v>
      </c>
      <c r="FU234" t="s">
        <v>2</v>
      </c>
      <c r="FV234" t="s">
        <v>2</v>
      </c>
      <c r="FW234" t="s">
        <v>2</v>
      </c>
      <c r="FX234" t="s">
        <v>2</v>
      </c>
      <c r="FY234" t="s">
        <v>2</v>
      </c>
      <c r="FZ234" t="s">
        <v>2</v>
      </c>
      <c r="GA234" t="s">
        <v>2</v>
      </c>
      <c r="GB234" t="s">
        <v>2</v>
      </c>
      <c r="GC234" t="s">
        <v>2</v>
      </c>
      <c r="GD234" t="s">
        <v>2</v>
      </c>
      <c r="GE234" t="s">
        <v>2</v>
      </c>
      <c r="GF234" t="s">
        <v>2</v>
      </c>
      <c r="GG234" t="s">
        <v>2</v>
      </c>
      <c r="GH234" t="s">
        <v>2</v>
      </c>
      <c r="GI234" t="s">
        <v>2</v>
      </c>
      <c r="GJ234" t="s">
        <v>2</v>
      </c>
      <c r="GK234" t="s">
        <v>2</v>
      </c>
      <c r="GL234" t="s">
        <v>2</v>
      </c>
      <c r="GM234" t="s">
        <v>2</v>
      </c>
      <c r="GN234" t="s">
        <v>796</v>
      </c>
      <c r="GO234" t="s">
        <v>796</v>
      </c>
      <c r="GP234" t="s">
        <v>796</v>
      </c>
      <c r="GQ234" t="s">
        <v>796</v>
      </c>
      <c r="GR234" t="s">
        <v>796</v>
      </c>
      <c r="GS234" t="s">
        <v>796</v>
      </c>
      <c r="GT234" t="s">
        <v>796</v>
      </c>
      <c r="GU234" t="s">
        <v>796</v>
      </c>
      <c r="GV234" t="s">
        <v>796</v>
      </c>
      <c r="GW234" t="s">
        <v>796</v>
      </c>
      <c r="GX234" t="s">
        <v>796</v>
      </c>
      <c r="GY234" t="s">
        <v>796</v>
      </c>
      <c r="GZ234" t="s">
        <v>796</v>
      </c>
      <c r="HA234" t="s">
        <v>796</v>
      </c>
      <c r="HB234" t="s">
        <v>796</v>
      </c>
      <c r="HC234" t="s">
        <v>796</v>
      </c>
      <c r="HD234" t="s">
        <v>796</v>
      </c>
      <c r="HE234" t="s">
        <v>796</v>
      </c>
      <c r="HF234" t="s">
        <v>796</v>
      </c>
      <c r="HG234" t="s">
        <v>796</v>
      </c>
      <c r="HH234" t="s">
        <v>796</v>
      </c>
      <c r="HI234" t="s">
        <v>796</v>
      </c>
      <c r="HJ234" t="s">
        <v>796</v>
      </c>
      <c r="HK234" t="s">
        <v>796</v>
      </c>
      <c r="HL234" t="s">
        <v>796</v>
      </c>
      <c r="HM234" t="s">
        <v>796</v>
      </c>
      <c r="HN234" t="s">
        <v>796</v>
      </c>
      <c r="HO234" t="s">
        <v>796</v>
      </c>
      <c r="HP234" t="s">
        <v>796</v>
      </c>
      <c r="HQ234" t="s">
        <v>796</v>
      </c>
      <c r="HR234" t="s">
        <v>796</v>
      </c>
      <c r="HS234" t="s">
        <v>796</v>
      </c>
      <c r="HT234" t="s">
        <v>796</v>
      </c>
      <c r="HU234" t="s">
        <v>796</v>
      </c>
      <c r="HV234" t="s">
        <v>796</v>
      </c>
      <c r="HW234" t="s">
        <v>796</v>
      </c>
      <c r="HX234" t="s">
        <v>796</v>
      </c>
      <c r="HY234" t="s">
        <v>796</v>
      </c>
      <c r="HZ234" t="s">
        <v>796</v>
      </c>
      <c r="IA234" t="s">
        <v>796</v>
      </c>
      <c r="IB234" t="s">
        <v>796</v>
      </c>
      <c r="IC234" t="s">
        <v>796</v>
      </c>
      <c r="ID234" t="s">
        <v>796</v>
      </c>
      <c r="IE234" t="s">
        <v>796</v>
      </c>
      <c r="IF234" t="s">
        <v>796</v>
      </c>
      <c r="IG234" t="s">
        <v>796</v>
      </c>
      <c r="IH234" t="s">
        <v>796</v>
      </c>
      <c r="II234" t="s">
        <v>796</v>
      </c>
      <c r="IJ234" t="s">
        <v>796</v>
      </c>
      <c r="IK234" t="s">
        <v>796</v>
      </c>
      <c r="IL234" t="s">
        <v>796</v>
      </c>
      <c r="IM234" t="s">
        <v>796</v>
      </c>
      <c r="IN234" t="s">
        <v>796</v>
      </c>
      <c r="IO234" t="s">
        <v>796</v>
      </c>
      <c r="IP234" t="s">
        <v>796</v>
      </c>
      <c r="IQ234" t="s">
        <v>796</v>
      </c>
      <c r="IR234" t="s">
        <v>796</v>
      </c>
      <c r="IS234" t="s">
        <v>796</v>
      </c>
      <c r="IT234" t="s">
        <v>796</v>
      </c>
      <c r="IU234" t="s">
        <v>796</v>
      </c>
      <c r="IV234" t="s">
        <v>796</v>
      </c>
      <c r="IW234" t="s">
        <v>796</v>
      </c>
      <c r="IX234" t="s">
        <v>796</v>
      </c>
      <c r="IY234" t="s">
        <v>796</v>
      </c>
      <c r="IZ234" t="s">
        <v>796</v>
      </c>
      <c r="JA234" t="s">
        <v>796</v>
      </c>
      <c r="JB234" t="s">
        <v>796</v>
      </c>
      <c r="JC234" t="s">
        <v>796</v>
      </c>
      <c r="JD234" t="s">
        <v>796</v>
      </c>
      <c r="JE234" t="s">
        <v>796</v>
      </c>
      <c r="JF234" t="s">
        <v>796</v>
      </c>
      <c r="JG234" t="s">
        <v>796</v>
      </c>
      <c r="JH234" t="s">
        <v>796</v>
      </c>
      <c r="JI234" t="s">
        <v>796</v>
      </c>
      <c r="JJ234" t="s">
        <v>796</v>
      </c>
      <c r="JK234" t="s">
        <v>796</v>
      </c>
      <c r="JL234" t="s">
        <v>796</v>
      </c>
      <c r="JM234" t="s">
        <v>796</v>
      </c>
      <c r="JN234" t="s">
        <v>796</v>
      </c>
      <c r="JO234" t="s">
        <v>796</v>
      </c>
      <c r="JP234" t="s">
        <v>796</v>
      </c>
      <c r="JQ234" t="s">
        <v>796</v>
      </c>
      <c r="JR234" t="s">
        <v>796</v>
      </c>
      <c r="JS234" t="s">
        <v>796</v>
      </c>
      <c r="JT234" t="s">
        <v>796</v>
      </c>
      <c r="JU234" t="s">
        <v>796</v>
      </c>
      <c r="JV234" t="s">
        <v>796</v>
      </c>
      <c r="JW234" t="s">
        <v>796</v>
      </c>
      <c r="JX234" t="s">
        <v>796</v>
      </c>
      <c r="JY234" t="s">
        <v>796</v>
      </c>
      <c r="JZ234" t="s">
        <v>796</v>
      </c>
      <c r="KA234" t="s">
        <v>796</v>
      </c>
      <c r="KB234" t="s">
        <v>796</v>
      </c>
      <c r="KC234" t="s">
        <v>796</v>
      </c>
      <c r="KD234" t="s">
        <v>796</v>
      </c>
      <c r="KE234" t="s">
        <v>796</v>
      </c>
      <c r="KF234" t="s">
        <v>796</v>
      </c>
    </row>
    <row r="235" spans="1:292" x14ac:dyDescent="0.2">
      <c r="A235" t="s">
        <v>378</v>
      </c>
      <c r="B235" t="s">
        <v>239</v>
      </c>
      <c r="C235" t="s">
        <v>4</v>
      </c>
      <c r="D235" t="s">
        <v>19</v>
      </c>
      <c r="E235" s="30">
        <v>23</v>
      </c>
      <c r="F235" t="s">
        <v>20</v>
      </c>
      <c r="G235" t="s">
        <v>43</v>
      </c>
      <c r="H235" t="s">
        <v>40</v>
      </c>
      <c r="I235" t="s">
        <v>36</v>
      </c>
      <c r="J235" t="s">
        <v>4</v>
      </c>
      <c r="K235" t="s">
        <v>4</v>
      </c>
      <c r="L235" t="s">
        <v>4</v>
      </c>
      <c r="M235" t="s">
        <v>4</v>
      </c>
      <c r="N235" t="s">
        <v>4</v>
      </c>
      <c r="O235" t="s">
        <v>4</v>
      </c>
      <c r="P235" t="s">
        <v>4</v>
      </c>
      <c r="Q235" t="s">
        <v>5</v>
      </c>
      <c r="R235" t="s">
        <v>5</v>
      </c>
      <c r="S235" t="s">
        <v>4</v>
      </c>
      <c r="T235" t="s">
        <v>3</v>
      </c>
      <c r="U235" t="s">
        <v>4</v>
      </c>
      <c r="V235" t="s">
        <v>5</v>
      </c>
      <c r="W235" t="s">
        <v>26</v>
      </c>
      <c r="X235" t="s">
        <v>27</v>
      </c>
      <c r="Y235" t="s">
        <v>5</v>
      </c>
      <c r="Z235" t="s">
        <v>35</v>
      </c>
      <c r="AA235" t="s">
        <v>4</v>
      </c>
      <c r="AB235" t="s">
        <v>4</v>
      </c>
      <c r="AC235" t="s">
        <v>4</v>
      </c>
      <c r="AD235" t="s">
        <v>4</v>
      </c>
      <c r="AE235" t="s">
        <v>4</v>
      </c>
      <c r="AF235" t="s">
        <v>4</v>
      </c>
      <c r="AG235" t="s">
        <v>4</v>
      </c>
      <c r="AH235" t="s">
        <v>5</v>
      </c>
      <c r="AI235" t="s">
        <v>4</v>
      </c>
      <c r="AJ235" t="s">
        <v>4</v>
      </c>
      <c r="AK235" t="s">
        <v>4</v>
      </c>
      <c r="AL235" t="s">
        <v>4</v>
      </c>
      <c r="AM235" t="s">
        <v>4</v>
      </c>
      <c r="AN235" t="s">
        <v>4</v>
      </c>
      <c r="AO235" t="s">
        <v>4</v>
      </c>
      <c r="AP235" t="s">
        <v>4</v>
      </c>
      <c r="AQ235" t="s">
        <v>4</v>
      </c>
      <c r="AR235" t="s">
        <v>4</v>
      </c>
      <c r="AS235" t="s">
        <v>2</v>
      </c>
      <c r="AT235" t="s">
        <v>2</v>
      </c>
      <c r="AU235" t="s">
        <v>2</v>
      </c>
      <c r="AV235" t="s">
        <v>2</v>
      </c>
      <c r="AW235" t="s">
        <v>2</v>
      </c>
      <c r="AX235" t="s">
        <v>2</v>
      </c>
      <c r="AY235" t="s">
        <v>2</v>
      </c>
      <c r="AZ235" t="s">
        <v>2</v>
      </c>
      <c r="BA235" t="s">
        <v>2</v>
      </c>
      <c r="BB235" t="s">
        <v>2</v>
      </c>
      <c r="BC235" t="s">
        <v>2</v>
      </c>
      <c r="BD235" t="s">
        <v>2</v>
      </c>
      <c r="BE235" t="s">
        <v>2</v>
      </c>
      <c r="BF235" t="s">
        <v>2</v>
      </c>
      <c r="BG235" t="s">
        <v>2</v>
      </c>
      <c r="BH235" t="s">
        <v>2</v>
      </c>
      <c r="BI235" t="s">
        <v>2</v>
      </c>
      <c r="BJ235" t="s">
        <v>2</v>
      </c>
      <c r="BK235" t="s">
        <v>2</v>
      </c>
      <c r="BL235" t="s">
        <v>2</v>
      </c>
      <c r="BM235" t="s">
        <v>2</v>
      </c>
      <c r="BN235" t="s">
        <v>2</v>
      </c>
      <c r="BO235" t="s">
        <v>2</v>
      </c>
      <c r="BP235" t="s">
        <v>2</v>
      </c>
      <c r="BQ235" t="s">
        <v>5</v>
      </c>
      <c r="BR235" t="s">
        <v>4</v>
      </c>
      <c r="BS235" t="s">
        <v>4</v>
      </c>
      <c r="BT235" t="s">
        <v>4</v>
      </c>
      <c r="BU235" t="s">
        <v>4</v>
      </c>
      <c r="BV235" t="s">
        <v>4</v>
      </c>
      <c r="BW235" t="s">
        <v>4</v>
      </c>
      <c r="BX235" t="s">
        <v>4</v>
      </c>
      <c r="BY235" t="s">
        <v>4</v>
      </c>
      <c r="BZ235" t="s">
        <v>4</v>
      </c>
      <c r="CA235" t="s">
        <v>4</v>
      </c>
      <c r="CB235" t="s">
        <v>2</v>
      </c>
      <c r="CC235" t="s">
        <v>2</v>
      </c>
      <c r="CD235" t="s">
        <v>2</v>
      </c>
      <c r="CE235" t="s">
        <v>2</v>
      </c>
      <c r="CF235" t="s">
        <v>2</v>
      </c>
      <c r="CG235" t="s">
        <v>2</v>
      </c>
      <c r="CH235" t="s">
        <v>2</v>
      </c>
      <c r="CI235" t="s">
        <v>2</v>
      </c>
      <c r="CJ235" t="s">
        <v>2</v>
      </c>
      <c r="CK235" t="s">
        <v>2</v>
      </c>
      <c r="CL235" t="s">
        <v>2</v>
      </c>
      <c r="CM235" t="s">
        <v>2</v>
      </c>
      <c r="CN235" t="s">
        <v>2</v>
      </c>
      <c r="CO235" t="s">
        <v>2</v>
      </c>
      <c r="CP235" t="s">
        <v>2</v>
      </c>
      <c r="CQ235" t="s">
        <v>2</v>
      </c>
      <c r="CR235" t="s">
        <v>2</v>
      </c>
      <c r="CS235" t="s">
        <v>2</v>
      </c>
      <c r="CT235" t="s">
        <v>2</v>
      </c>
      <c r="CU235" t="s">
        <v>796</v>
      </c>
      <c r="CV235" t="s">
        <v>796</v>
      </c>
      <c r="CW235" t="s">
        <v>796</v>
      </c>
      <c r="CX235" t="s">
        <v>796</v>
      </c>
      <c r="CY235" t="s">
        <v>796</v>
      </c>
      <c r="CZ235" t="s">
        <v>796</v>
      </c>
      <c r="DA235" t="s">
        <v>796</v>
      </c>
      <c r="DB235" t="s">
        <v>796</v>
      </c>
      <c r="DC235" t="s">
        <v>796</v>
      </c>
      <c r="DD235" t="s">
        <v>796</v>
      </c>
      <c r="DE235" t="s">
        <v>796</v>
      </c>
      <c r="DF235" t="s">
        <v>796</v>
      </c>
      <c r="DG235" t="s">
        <v>796</v>
      </c>
      <c r="DH235" t="s">
        <v>796</v>
      </c>
      <c r="DI235" t="s">
        <v>796</v>
      </c>
      <c r="DJ235" t="s">
        <v>796</v>
      </c>
      <c r="DK235" t="s">
        <v>796</v>
      </c>
      <c r="DL235" t="s">
        <v>796</v>
      </c>
      <c r="DM235" t="s">
        <v>796</v>
      </c>
      <c r="DN235" t="s">
        <v>796</v>
      </c>
      <c r="DO235" t="s">
        <v>796</v>
      </c>
      <c r="DP235" t="s">
        <v>796</v>
      </c>
      <c r="DQ235" t="s">
        <v>796</v>
      </c>
      <c r="DR235" t="s">
        <v>796</v>
      </c>
      <c r="DS235" t="s">
        <v>796</v>
      </c>
      <c r="DT235" t="s">
        <v>796</v>
      </c>
      <c r="DU235" t="s">
        <v>796</v>
      </c>
      <c r="DV235" t="s">
        <v>796</v>
      </c>
      <c r="DW235" t="s">
        <v>796</v>
      </c>
      <c r="DX235" t="s">
        <v>796</v>
      </c>
      <c r="DY235" t="s">
        <v>796</v>
      </c>
      <c r="DZ235" t="s">
        <v>796</v>
      </c>
      <c r="EA235" t="s">
        <v>796</v>
      </c>
      <c r="EB235" t="s">
        <v>796</v>
      </c>
      <c r="EC235" t="s">
        <v>796</v>
      </c>
      <c r="ED235" t="s">
        <v>796</v>
      </c>
      <c r="EE235" t="s">
        <v>796</v>
      </c>
      <c r="EF235" t="s">
        <v>796</v>
      </c>
      <c r="EG235" t="s">
        <v>796</v>
      </c>
      <c r="EH235" t="s">
        <v>796</v>
      </c>
      <c r="EI235" t="s">
        <v>796</v>
      </c>
      <c r="EJ235" t="s">
        <v>796</v>
      </c>
      <c r="EK235" t="s">
        <v>796</v>
      </c>
      <c r="EL235" t="s">
        <v>796</v>
      </c>
      <c r="EM235" t="s">
        <v>796</v>
      </c>
      <c r="EN235" t="s">
        <v>796</v>
      </c>
      <c r="EO235" t="s">
        <v>796</v>
      </c>
      <c r="EP235" t="s">
        <v>796</v>
      </c>
      <c r="EQ235" t="s">
        <v>796</v>
      </c>
      <c r="ER235" t="s">
        <v>796</v>
      </c>
      <c r="ES235" t="s">
        <v>796</v>
      </c>
      <c r="ET235" t="s">
        <v>796</v>
      </c>
      <c r="EU235" t="s">
        <v>796</v>
      </c>
      <c r="EV235" t="s">
        <v>796</v>
      </c>
      <c r="EW235" t="s">
        <v>796</v>
      </c>
      <c r="EX235" t="s">
        <v>796</v>
      </c>
      <c r="EY235" t="s">
        <v>796</v>
      </c>
      <c r="EZ235" t="s">
        <v>796</v>
      </c>
      <c r="FA235" t="s">
        <v>796</v>
      </c>
      <c r="FB235" t="s">
        <v>796</v>
      </c>
      <c r="FC235" t="s">
        <v>796</v>
      </c>
      <c r="FD235" t="s">
        <v>796</v>
      </c>
      <c r="FE235" t="s">
        <v>796</v>
      </c>
      <c r="FF235" t="s">
        <v>796</v>
      </c>
      <c r="FG235" t="s">
        <v>796</v>
      </c>
      <c r="FH235" t="s">
        <v>796</v>
      </c>
      <c r="FI235" t="s">
        <v>796</v>
      </c>
      <c r="FJ235" t="s">
        <v>796</v>
      </c>
      <c r="FK235" t="s">
        <v>796</v>
      </c>
      <c r="FL235" t="s">
        <v>796</v>
      </c>
      <c r="FM235" t="s">
        <v>796</v>
      </c>
      <c r="FN235" t="s">
        <v>796</v>
      </c>
      <c r="FO235" t="s">
        <v>796</v>
      </c>
      <c r="FP235" t="s">
        <v>796</v>
      </c>
      <c r="FQ235" t="s">
        <v>796</v>
      </c>
      <c r="FR235" t="s">
        <v>796</v>
      </c>
      <c r="FS235" t="s">
        <v>796</v>
      </c>
      <c r="FT235" t="s">
        <v>796</v>
      </c>
      <c r="FU235" t="s">
        <v>796</v>
      </c>
      <c r="FV235" t="s">
        <v>796</v>
      </c>
      <c r="FW235" t="s">
        <v>796</v>
      </c>
      <c r="FX235" t="s">
        <v>796</v>
      </c>
      <c r="FY235" t="s">
        <v>796</v>
      </c>
      <c r="FZ235" t="s">
        <v>796</v>
      </c>
      <c r="GA235" t="s">
        <v>796</v>
      </c>
      <c r="GB235" t="s">
        <v>796</v>
      </c>
      <c r="GC235" t="s">
        <v>796</v>
      </c>
      <c r="GD235" t="s">
        <v>796</v>
      </c>
      <c r="GE235" t="s">
        <v>796</v>
      </c>
      <c r="GF235" t="s">
        <v>796</v>
      </c>
      <c r="GG235" t="s">
        <v>796</v>
      </c>
      <c r="GH235" t="s">
        <v>796</v>
      </c>
      <c r="GI235" t="s">
        <v>796</v>
      </c>
      <c r="GJ235" t="s">
        <v>796</v>
      </c>
      <c r="GK235" t="s">
        <v>796</v>
      </c>
      <c r="GL235" t="s">
        <v>796</v>
      </c>
      <c r="GM235" t="s">
        <v>796</v>
      </c>
      <c r="GN235" t="s">
        <v>796</v>
      </c>
      <c r="GO235" t="s">
        <v>796</v>
      </c>
      <c r="GP235" t="s">
        <v>796</v>
      </c>
      <c r="GQ235" t="s">
        <v>796</v>
      </c>
      <c r="GR235" t="s">
        <v>796</v>
      </c>
      <c r="GS235" t="s">
        <v>796</v>
      </c>
      <c r="GT235" t="s">
        <v>796</v>
      </c>
      <c r="GU235" t="s">
        <v>796</v>
      </c>
      <c r="GV235" t="s">
        <v>796</v>
      </c>
      <c r="GW235" t="s">
        <v>796</v>
      </c>
      <c r="GX235" t="s">
        <v>796</v>
      </c>
      <c r="GY235" t="s">
        <v>796</v>
      </c>
      <c r="GZ235" t="s">
        <v>796</v>
      </c>
      <c r="HA235" t="s">
        <v>796</v>
      </c>
      <c r="HB235" t="s">
        <v>796</v>
      </c>
      <c r="HC235" t="s">
        <v>796</v>
      </c>
      <c r="HD235" t="s">
        <v>796</v>
      </c>
      <c r="HE235" t="s">
        <v>796</v>
      </c>
      <c r="HF235" t="s">
        <v>796</v>
      </c>
      <c r="HG235" t="s">
        <v>796</v>
      </c>
      <c r="HH235" t="s">
        <v>796</v>
      </c>
      <c r="HI235" t="s">
        <v>796</v>
      </c>
      <c r="HJ235" t="s">
        <v>796</v>
      </c>
      <c r="HK235" t="s">
        <v>796</v>
      </c>
      <c r="HL235" t="s">
        <v>796</v>
      </c>
      <c r="HM235" t="s">
        <v>796</v>
      </c>
      <c r="HN235" t="s">
        <v>796</v>
      </c>
      <c r="HO235" t="s">
        <v>796</v>
      </c>
      <c r="HP235" t="s">
        <v>796</v>
      </c>
      <c r="HQ235" t="s">
        <v>796</v>
      </c>
      <c r="HR235" t="s">
        <v>796</v>
      </c>
      <c r="HS235" t="s">
        <v>796</v>
      </c>
      <c r="HT235" t="s">
        <v>796</v>
      </c>
      <c r="HU235" t="s">
        <v>796</v>
      </c>
      <c r="HV235" t="s">
        <v>796</v>
      </c>
      <c r="HW235" t="s">
        <v>796</v>
      </c>
      <c r="HX235" t="s">
        <v>796</v>
      </c>
      <c r="HY235" t="s">
        <v>796</v>
      </c>
      <c r="HZ235" t="s">
        <v>796</v>
      </c>
      <c r="IA235" t="s">
        <v>796</v>
      </c>
      <c r="IB235" t="s">
        <v>796</v>
      </c>
      <c r="IC235" t="s">
        <v>796</v>
      </c>
      <c r="ID235" t="s">
        <v>796</v>
      </c>
      <c r="IE235" t="s">
        <v>796</v>
      </c>
      <c r="IF235" t="s">
        <v>796</v>
      </c>
      <c r="IG235" t="s">
        <v>796</v>
      </c>
      <c r="IH235" t="s">
        <v>796</v>
      </c>
      <c r="II235" t="s">
        <v>796</v>
      </c>
      <c r="IJ235" t="s">
        <v>796</v>
      </c>
      <c r="IK235" t="s">
        <v>796</v>
      </c>
      <c r="IL235" t="s">
        <v>796</v>
      </c>
      <c r="IM235" t="s">
        <v>796</v>
      </c>
      <c r="IN235" t="s">
        <v>796</v>
      </c>
      <c r="IO235" t="s">
        <v>796</v>
      </c>
      <c r="IP235" t="s">
        <v>796</v>
      </c>
      <c r="IQ235" t="s">
        <v>796</v>
      </c>
      <c r="IR235" t="s">
        <v>796</v>
      </c>
      <c r="IS235" t="s">
        <v>796</v>
      </c>
      <c r="IT235" t="s">
        <v>796</v>
      </c>
      <c r="IU235" t="s">
        <v>796</v>
      </c>
      <c r="IV235" t="s">
        <v>796</v>
      </c>
      <c r="IW235" t="s">
        <v>796</v>
      </c>
      <c r="IX235" t="s">
        <v>796</v>
      </c>
      <c r="IY235" t="s">
        <v>796</v>
      </c>
      <c r="IZ235" t="s">
        <v>796</v>
      </c>
      <c r="JA235" t="s">
        <v>796</v>
      </c>
      <c r="JB235" t="s">
        <v>796</v>
      </c>
      <c r="JC235" t="s">
        <v>796</v>
      </c>
      <c r="JD235" t="s">
        <v>796</v>
      </c>
      <c r="JE235" t="s">
        <v>796</v>
      </c>
      <c r="JF235" t="s">
        <v>796</v>
      </c>
      <c r="JG235" t="s">
        <v>796</v>
      </c>
      <c r="JH235" t="s">
        <v>796</v>
      </c>
      <c r="JI235" t="s">
        <v>796</v>
      </c>
      <c r="JJ235" t="s">
        <v>796</v>
      </c>
      <c r="JK235" t="s">
        <v>796</v>
      </c>
      <c r="JL235" t="s">
        <v>796</v>
      </c>
      <c r="JM235" t="s">
        <v>796</v>
      </c>
      <c r="JN235" t="s">
        <v>796</v>
      </c>
      <c r="JO235" t="s">
        <v>796</v>
      </c>
      <c r="JP235" t="s">
        <v>796</v>
      </c>
      <c r="JQ235" t="s">
        <v>796</v>
      </c>
      <c r="JR235" t="s">
        <v>796</v>
      </c>
      <c r="JS235" t="s">
        <v>796</v>
      </c>
      <c r="JT235" t="s">
        <v>796</v>
      </c>
      <c r="JU235" t="s">
        <v>796</v>
      </c>
      <c r="JV235" t="s">
        <v>796</v>
      </c>
      <c r="JW235" t="s">
        <v>796</v>
      </c>
      <c r="JX235" t="s">
        <v>796</v>
      </c>
      <c r="JY235" t="s">
        <v>796</v>
      </c>
      <c r="JZ235" t="s">
        <v>796</v>
      </c>
      <c r="KA235" t="s">
        <v>796</v>
      </c>
      <c r="KB235" t="s">
        <v>796</v>
      </c>
      <c r="KC235" t="s">
        <v>796</v>
      </c>
      <c r="KD235" t="s">
        <v>796</v>
      </c>
      <c r="KE235" t="s">
        <v>796</v>
      </c>
      <c r="KF235" t="s">
        <v>796</v>
      </c>
    </row>
    <row r="236" spans="1:292" x14ac:dyDescent="0.2">
      <c r="A236" t="s">
        <v>386</v>
      </c>
      <c r="B236" t="s">
        <v>239</v>
      </c>
      <c r="C236" t="s">
        <v>4</v>
      </c>
      <c r="D236" t="s">
        <v>8</v>
      </c>
      <c r="E236" s="30">
        <v>62</v>
      </c>
      <c r="F236" t="s">
        <v>91</v>
      </c>
      <c r="G236" t="s">
        <v>387</v>
      </c>
      <c r="H236" t="s">
        <v>40</v>
      </c>
      <c r="I236" t="s">
        <v>6</v>
      </c>
      <c r="J236" t="s">
        <v>4</v>
      </c>
      <c r="K236" t="s">
        <v>4</v>
      </c>
      <c r="L236" t="s">
        <v>4</v>
      </c>
      <c r="M236" t="s">
        <v>4</v>
      </c>
      <c r="N236" t="s">
        <v>5</v>
      </c>
      <c r="O236" t="s">
        <v>4</v>
      </c>
      <c r="P236" t="s">
        <v>4</v>
      </c>
      <c r="Q236" t="s">
        <v>4</v>
      </c>
      <c r="R236" t="s">
        <v>4</v>
      </c>
      <c r="S236" t="s">
        <v>4</v>
      </c>
      <c r="T236" t="s">
        <v>3</v>
      </c>
      <c r="U236" t="s">
        <v>4</v>
      </c>
      <c r="V236" t="s">
        <v>4</v>
      </c>
      <c r="W236" t="s">
        <v>17</v>
      </c>
      <c r="X236" t="s">
        <v>2</v>
      </c>
      <c r="Y236" t="s">
        <v>5</v>
      </c>
      <c r="Z236" t="s">
        <v>6</v>
      </c>
      <c r="AA236" t="s">
        <v>4</v>
      </c>
      <c r="AB236" t="s">
        <v>5</v>
      </c>
      <c r="AC236" t="s">
        <v>4</v>
      </c>
      <c r="AD236" t="s">
        <v>4</v>
      </c>
      <c r="AE236" t="s">
        <v>4</v>
      </c>
      <c r="AF236" t="s">
        <v>4</v>
      </c>
      <c r="AG236" t="s">
        <v>4</v>
      </c>
      <c r="AH236" t="s">
        <v>5</v>
      </c>
      <c r="AI236" t="s">
        <v>4</v>
      </c>
      <c r="AJ236" t="s">
        <v>4</v>
      </c>
      <c r="AK236" t="s">
        <v>4</v>
      </c>
      <c r="AL236" t="s">
        <v>4</v>
      </c>
      <c r="AM236" t="s">
        <v>4</v>
      </c>
      <c r="AN236" t="s">
        <v>4</v>
      </c>
      <c r="AO236" t="s">
        <v>4</v>
      </c>
      <c r="AP236" t="s">
        <v>4</v>
      </c>
      <c r="AQ236" t="s">
        <v>4</v>
      </c>
      <c r="AR236" t="s">
        <v>5</v>
      </c>
      <c r="AS236" t="s">
        <v>2</v>
      </c>
      <c r="AT236" t="s">
        <v>2</v>
      </c>
      <c r="AU236" t="s">
        <v>2</v>
      </c>
      <c r="AV236" t="s">
        <v>2</v>
      </c>
      <c r="AW236" t="s">
        <v>2</v>
      </c>
      <c r="AX236" t="s">
        <v>2</v>
      </c>
      <c r="AY236" t="s">
        <v>2</v>
      </c>
      <c r="AZ236" t="s">
        <v>2</v>
      </c>
      <c r="BA236" t="s">
        <v>2</v>
      </c>
      <c r="BB236" t="s">
        <v>2</v>
      </c>
      <c r="BC236" t="s">
        <v>2</v>
      </c>
      <c r="BD236" t="s">
        <v>2</v>
      </c>
      <c r="BE236" t="s">
        <v>2</v>
      </c>
      <c r="BF236" t="s">
        <v>2</v>
      </c>
      <c r="BG236" t="s">
        <v>2</v>
      </c>
      <c r="BH236" t="s">
        <v>2</v>
      </c>
      <c r="BI236" t="s">
        <v>2</v>
      </c>
      <c r="BJ236" t="s">
        <v>2</v>
      </c>
      <c r="BK236" t="s">
        <v>2</v>
      </c>
      <c r="BL236" t="s">
        <v>2</v>
      </c>
      <c r="BM236" t="s">
        <v>2</v>
      </c>
      <c r="BN236" t="s">
        <v>2</v>
      </c>
      <c r="BO236" t="s">
        <v>2</v>
      </c>
      <c r="BP236" t="s">
        <v>2</v>
      </c>
      <c r="BQ236" t="s">
        <v>2</v>
      </c>
      <c r="BR236" t="s">
        <v>2</v>
      </c>
      <c r="BS236" t="s">
        <v>2</v>
      </c>
      <c r="BT236" t="s">
        <v>2</v>
      </c>
      <c r="BU236" t="s">
        <v>2</v>
      </c>
      <c r="BV236" t="s">
        <v>2</v>
      </c>
      <c r="BW236" t="s">
        <v>2</v>
      </c>
      <c r="BX236" t="s">
        <v>2</v>
      </c>
      <c r="BY236" t="s">
        <v>2</v>
      </c>
      <c r="BZ236" t="s">
        <v>2</v>
      </c>
      <c r="CA236" t="s">
        <v>2</v>
      </c>
      <c r="CB236" t="s">
        <v>2</v>
      </c>
      <c r="CC236" t="s">
        <v>2</v>
      </c>
      <c r="CD236" t="s">
        <v>2</v>
      </c>
      <c r="CE236" t="s">
        <v>2</v>
      </c>
      <c r="CF236" t="s">
        <v>2</v>
      </c>
      <c r="CG236" t="s">
        <v>2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15</v>
      </c>
      <c r="CQ236" t="s">
        <v>4</v>
      </c>
      <c r="CR236" t="s">
        <v>4</v>
      </c>
      <c r="CS236" t="s">
        <v>4</v>
      </c>
      <c r="CT236" t="s">
        <v>4</v>
      </c>
      <c r="CU236" t="s">
        <v>239</v>
      </c>
      <c r="CV236" t="s">
        <v>4</v>
      </c>
      <c r="CW236" s="30">
        <v>63</v>
      </c>
      <c r="CX236" t="s">
        <v>91</v>
      </c>
      <c r="CY236" t="s">
        <v>4</v>
      </c>
      <c r="CZ236" t="s">
        <v>4</v>
      </c>
      <c r="DA236" t="s">
        <v>4</v>
      </c>
      <c r="DB236" t="s">
        <v>4</v>
      </c>
      <c r="DC236" t="s">
        <v>5</v>
      </c>
      <c r="DD236" t="s">
        <v>4</v>
      </c>
      <c r="DE236" t="s">
        <v>4</v>
      </c>
      <c r="DF236" t="s">
        <v>4</v>
      </c>
      <c r="DG236" t="s">
        <v>4</v>
      </c>
      <c r="DH236" t="s">
        <v>4</v>
      </c>
      <c r="DI236" t="s">
        <v>693</v>
      </c>
      <c r="DJ236" t="s">
        <v>4</v>
      </c>
      <c r="DK236" t="s">
        <v>4</v>
      </c>
      <c r="DL236" t="s">
        <v>2</v>
      </c>
      <c r="DM236" t="s">
        <v>2</v>
      </c>
      <c r="DN236" t="s">
        <v>5</v>
      </c>
      <c r="DO236" t="s">
        <v>523</v>
      </c>
      <c r="DP236" t="s">
        <v>4</v>
      </c>
      <c r="DQ236" t="s">
        <v>4</v>
      </c>
      <c r="DR236" t="s">
        <v>4</v>
      </c>
      <c r="DS236" t="s">
        <v>4</v>
      </c>
      <c r="DT236" t="s">
        <v>4</v>
      </c>
      <c r="DU236" t="s">
        <v>4</v>
      </c>
      <c r="DV236" t="s">
        <v>4</v>
      </c>
      <c r="DW236" t="s">
        <v>5</v>
      </c>
      <c r="DX236" t="s">
        <v>4</v>
      </c>
      <c r="DY236" t="s">
        <v>4</v>
      </c>
      <c r="DZ236" t="s">
        <v>4</v>
      </c>
      <c r="EA236" t="s">
        <v>4</v>
      </c>
      <c r="EB236" t="s">
        <v>4</v>
      </c>
      <c r="EC236" t="s">
        <v>4</v>
      </c>
      <c r="ED236" t="s">
        <v>4</v>
      </c>
      <c r="EE236" t="s">
        <v>4</v>
      </c>
      <c r="EF236" t="s">
        <v>4</v>
      </c>
      <c r="EG236" t="s">
        <v>5</v>
      </c>
      <c r="EH236" t="s">
        <v>2</v>
      </c>
      <c r="EI236" t="s">
        <v>2</v>
      </c>
      <c r="EJ236" t="s">
        <v>2</v>
      </c>
      <c r="EK236" t="s">
        <v>2</v>
      </c>
      <c r="EL236" t="s">
        <v>2</v>
      </c>
      <c r="EM236" t="s">
        <v>2</v>
      </c>
      <c r="EN236" t="s">
        <v>2</v>
      </c>
      <c r="EO236" t="s">
        <v>2</v>
      </c>
      <c r="EP236" t="s">
        <v>2</v>
      </c>
      <c r="EQ236" t="s">
        <v>2</v>
      </c>
      <c r="ER236" t="s">
        <v>2</v>
      </c>
      <c r="ES236" t="s">
        <v>2</v>
      </c>
      <c r="ET236" t="s">
        <v>2</v>
      </c>
      <c r="EU236" t="s">
        <v>2</v>
      </c>
      <c r="EV236" t="s">
        <v>2</v>
      </c>
      <c r="EW236" t="s">
        <v>2</v>
      </c>
      <c r="EX236" t="s">
        <v>2</v>
      </c>
      <c r="EY236" t="s">
        <v>2</v>
      </c>
      <c r="EZ236" t="s">
        <v>2</v>
      </c>
      <c r="FA236" t="s">
        <v>2</v>
      </c>
      <c r="FB236" t="s">
        <v>2</v>
      </c>
      <c r="FC236" t="s">
        <v>2</v>
      </c>
      <c r="FD236" t="s">
        <v>2</v>
      </c>
      <c r="FE236" t="s">
        <v>2</v>
      </c>
      <c r="FF236" t="s">
        <v>2</v>
      </c>
      <c r="FG236" t="s">
        <v>2</v>
      </c>
      <c r="FH236" t="s">
        <v>2</v>
      </c>
      <c r="FI236" t="s">
        <v>2</v>
      </c>
      <c r="FJ236" t="s">
        <v>2</v>
      </c>
      <c r="FK236" t="s">
        <v>2</v>
      </c>
      <c r="FL236" t="s">
        <v>2</v>
      </c>
      <c r="FM236" t="s">
        <v>2</v>
      </c>
      <c r="FN236" t="s">
        <v>2</v>
      </c>
      <c r="FO236" t="s">
        <v>2</v>
      </c>
      <c r="FP236" t="s">
        <v>2</v>
      </c>
      <c r="FQ236" t="s">
        <v>2</v>
      </c>
      <c r="FR236" t="s">
        <v>2</v>
      </c>
      <c r="FS236" t="s">
        <v>2</v>
      </c>
      <c r="FT236" t="s">
        <v>2</v>
      </c>
      <c r="FU236" t="s">
        <v>2</v>
      </c>
      <c r="FV236" t="s">
        <v>2</v>
      </c>
      <c r="FW236" t="s">
        <v>2</v>
      </c>
      <c r="FX236" t="s">
        <v>2</v>
      </c>
      <c r="FY236" t="s">
        <v>2</v>
      </c>
      <c r="FZ236" t="s">
        <v>2</v>
      </c>
      <c r="GA236" t="s">
        <v>2</v>
      </c>
      <c r="GB236" t="s">
        <v>2</v>
      </c>
      <c r="GC236" t="s">
        <v>2</v>
      </c>
      <c r="GD236" t="s">
        <v>2</v>
      </c>
      <c r="GE236" t="s">
        <v>15</v>
      </c>
      <c r="GF236" t="s">
        <v>4</v>
      </c>
      <c r="GG236" t="s">
        <v>4</v>
      </c>
      <c r="GH236" t="s">
        <v>4</v>
      </c>
      <c r="GI236" t="s">
        <v>4</v>
      </c>
      <c r="GJ236" t="s">
        <v>4</v>
      </c>
      <c r="GK236" t="s">
        <v>4</v>
      </c>
      <c r="GL236" t="s">
        <v>4</v>
      </c>
      <c r="GM236" t="s">
        <v>4</v>
      </c>
      <c r="GN236" t="s">
        <v>796</v>
      </c>
      <c r="GO236" t="s">
        <v>796</v>
      </c>
      <c r="GP236" t="s">
        <v>796</v>
      </c>
      <c r="GQ236" t="s">
        <v>796</v>
      </c>
      <c r="GR236" t="s">
        <v>796</v>
      </c>
      <c r="GS236" t="s">
        <v>796</v>
      </c>
      <c r="GT236" t="s">
        <v>796</v>
      </c>
      <c r="GU236" t="s">
        <v>796</v>
      </c>
      <c r="GV236" t="s">
        <v>796</v>
      </c>
      <c r="GW236" t="s">
        <v>796</v>
      </c>
      <c r="GX236" t="s">
        <v>796</v>
      </c>
      <c r="GY236" t="s">
        <v>796</v>
      </c>
      <c r="GZ236" t="s">
        <v>796</v>
      </c>
      <c r="HA236" t="s">
        <v>796</v>
      </c>
      <c r="HB236" t="s">
        <v>796</v>
      </c>
      <c r="HC236" t="s">
        <v>796</v>
      </c>
      <c r="HD236" t="s">
        <v>796</v>
      </c>
      <c r="HE236" t="s">
        <v>796</v>
      </c>
      <c r="HF236" t="s">
        <v>796</v>
      </c>
      <c r="HG236" t="s">
        <v>796</v>
      </c>
      <c r="HH236" t="s">
        <v>796</v>
      </c>
      <c r="HI236" t="s">
        <v>796</v>
      </c>
      <c r="HJ236" t="s">
        <v>796</v>
      </c>
      <c r="HK236" t="s">
        <v>796</v>
      </c>
      <c r="HL236" t="s">
        <v>796</v>
      </c>
      <c r="HM236" t="s">
        <v>796</v>
      </c>
      <c r="HN236" t="s">
        <v>796</v>
      </c>
      <c r="HO236" t="s">
        <v>796</v>
      </c>
      <c r="HP236" t="s">
        <v>796</v>
      </c>
      <c r="HQ236" t="s">
        <v>796</v>
      </c>
      <c r="HR236" t="s">
        <v>796</v>
      </c>
      <c r="HS236" t="s">
        <v>796</v>
      </c>
      <c r="HT236" t="s">
        <v>796</v>
      </c>
      <c r="HU236" t="s">
        <v>796</v>
      </c>
      <c r="HV236" t="s">
        <v>796</v>
      </c>
      <c r="HW236" t="s">
        <v>796</v>
      </c>
      <c r="HX236" t="s">
        <v>796</v>
      </c>
      <c r="HY236" t="s">
        <v>796</v>
      </c>
      <c r="HZ236" t="s">
        <v>796</v>
      </c>
      <c r="IA236" t="s">
        <v>796</v>
      </c>
      <c r="IB236" t="s">
        <v>796</v>
      </c>
      <c r="IC236" t="s">
        <v>796</v>
      </c>
      <c r="ID236" t="s">
        <v>796</v>
      </c>
      <c r="IE236" t="s">
        <v>796</v>
      </c>
      <c r="IF236" t="s">
        <v>796</v>
      </c>
      <c r="IG236" t="s">
        <v>796</v>
      </c>
      <c r="IH236" t="s">
        <v>796</v>
      </c>
      <c r="II236" t="s">
        <v>796</v>
      </c>
      <c r="IJ236" t="s">
        <v>796</v>
      </c>
      <c r="IK236" t="s">
        <v>796</v>
      </c>
      <c r="IL236" t="s">
        <v>796</v>
      </c>
      <c r="IM236" t="s">
        <v>796</v>
      </c>
      <c r="IN236" t="s">
        <v>796</v>
      </c>
      <c r="IO236" t="s">
        <v>796</v>
      </c>
      <c r="IP236" t="s">
        <v>796</v>
      </c>
      <c r="IQ236" t="s">
        <v>796</v>
      </c>
      <c r="IR236" t="s">
        <v>796</v>
      </c>
      <c r="IS236" t="s">
        <v>796</v>
      </c>
      <c r="IT236" t="s">
        <v>796</v>
      </c>
      <c r="IU236" t="s">
        <v>796</v>
      </c>
      <c r="IV236" t="s">
        <v>796</v>
      </c>
      <c r="IW236" t="s">
        <v>796</v>
      </c>
      <c r="IX236" t="s">
        <v>796</v>
      </c>
      <c r="IY236" t="s">
        <v>796</v>
      </c>
      <c r="IZ236" t="s">
        <v>796</v>
      </c>
      <c r="JA236" t="s">
        <v>796</v>
      </c>
      <c r="JB236" t="s">
        <v>796</v>
      </c>
      <c r="JC236" t="s">
        <v>796</v>
      </c>
      <c r="JD236" t="s">
        <v>796</v>
      </c>
      <c r="JE236" t="s">
        <v>796</v>
      </c>
      <c r="JF236" t="s">
        <v>796</v>
      </c>
      <c r="JG236" t="s">
        <v>796</v>
      </c>
      <c r="JH236" t="s">
        <v>796</v>
      </c>
      <c r="JI236" t="s">
        <v>796</v>
      </c>
      <c r="JJ236" t="s">
        <v>796</v>
      </c>
      <c r="JK236" t="s">
        <v>796</v>
      </c>
      <c r="JL236" t="s">
        <v>796</v>
      </c>
      <c r="JM236" t="s">
        <v>796</v>
      </c>
      <c r="JN236" t="s">
        <v>796</v>
      </c>
      <c r="JO236" t="s">
        <v>796</v>
      </c>
      <c r="JP236" t="s">
        <v>796</v>
      </c>
      <c r="JQ236" t="s">
        <v>796</v>
      </c>
      <c r="JR236" t="s">
        <v>796</v>
      </c>
      <c r="JS236" t="s">
        <v>796</v>
      </c>
      <c r="JT236" t="s">
        <v>796</v>
      </c>
      <c r="JU236" t="s">
        <v>796</v>
      </c>
      <c r="JV236" t="s">
        <v>796</v>
      </c>
      <c r="JW236" t="s">
        <v>796</v>
      </c>
      <c r="JX236" t="s">
        <v>796</v>
      </c>
      <c r="JY236" t="s">
        <v>796</v>
      </c>
      <c r="JZ236" t="s">
        <v>796</v>
      </c>
      <c r="KA236" t="s">
        <v>796</v>
      </c>
      <c r="KB236" t="s">
        <v>796</v>
      </c>
      <c r="KC236" t="s">
        <v>796</v>
      </c>
      <c r="KD236" t="s">
        <v>796</v>
      </c>
      <c r="KE236" t="s">
        <v>796</v>
      </c>
      <c r="KF236" t="s">
        <v>796</v>
      </c>
    </row>
    <row r="237" spans="1:292" x14ac:dyDescent="0.2">
      <c r="A237" t="s">
        <v>384</v>
      </c>
      <c r="B237" t="s">
        <v>239</v>
      </c>
      <c r="C237" t="s">
        <v>4</v>
      </c>
      <c r="D237" t="s">
        <v>8</v>
      </c>
      <c r="E237" s="30">
        <v>30</v>
      </c>
      <c r="F237" t="s">
        <v>9</v>
      </c>
      <c r="G237" t="s">
        <v>385</v>
      </c>
      <c r="H237" t="s">
        <v>40</v>
      </c>
      <c r="I237" t="s">
        <v>6</v>
      </c>
      <c r="J237" t="s">
        <v>4</v>
      </c>
      <c r="K237" t="s">
        <v>4</v>
      </c>
      <c r="L237" t="s">
        <v>4</v>
      </c>
      <c r="M237" t="s">
        <v>5</v>
      </c>
      <c r="N237" t="s">
        <v>5</v>
      </c>
      <c r="O237" t="s">
        <v>4</v>
      </c>
      <c r="P237" t="s">
        <v>4</v>
      </c>
      <c r="Q237" t="s">
        <v>4</v>
      </c>
      <c r="R237" t="s">
        <v>4</v>
      </c>
      <c r="S237" t="s">
        <v>4</v>
      </c>
      <c r="T237" t="s">
        <v>194</v>
      </c>
      <c r="U237" t="s">
        <v>4</v>
      </c>
      <c r="V237" t="s">
        <v>4</v>
      </c>
      <c r="W237" t="s">
        <v>17</v>
      </c>
      <c r="X237" t="s">
        <v>2</v>
      </c>
      <c r="Y237" t="s">
        <v>5</v>
      </c>
      <c r="Z237" t="s">
        <v>6</v>
      </c>
      <c r="AA237" t="s">
        <v>4</v>
      </c>
      <c r="AB237" t="s">
        <v>4</v>
      </c>
      <c r="AC237" t="s">
        <v>5</v>
      </c>
      <c r="AD237" t="s">
        <v>4</v>
      </c>
      <c r="AE237" t="s">
        <v>4</v>
      </c>
      <c r="AF237" t="s">
        <v>4</v>
      </c>
      <c r="AG237" t="s">
        <v>4</v>
      </c>
      <c r="AH237" t="s">
        <v>5</v>
      </c>
      <c r="AI237" t="s">
        <v>4</v>
      </c>
      <c r="AJ237" t="s">
        <v>4</v>
      </c>
      <c r="AK237" t="s">
        <v>4</v>
      </c>
      <c r="AL237" t="s">
        <v>4</v>
      </c>
      <c r="AM237" t="s">
        <v>4</v>
      </c>
      <c r="AN237" t="s">
        <v>4</v>
      </c>
      <c r="AO237" t="s">
        <v>4</v>
      </c>
      <c r="AP237" t="s">
        <v>4</v>
      </c>
      <c r="AQ237" t="s">
        <v>5</v>
      </c>
      <c r="AR237" t="s">
        <v>5</v>
      </c>
      <c r="AS237" t="s">
        <v>58</v>
      </c>
      <c r="AT237" t="s">
        <v>62</v>
      </c>
      <c r="AU237" t="s">
        <v>14</v>
      </c>
      <c r="AV237" t="s">
        <v>2</v>
      </c>
      <c r="AW237" t="s">
        <v>2</v>
      </c>
      <c r="AX237" t="s">
        <v>2</v>
      </c>
      <c r="AY237" t="s">
        <v>2</v>
      </c>
      <c r="AZ237" t="s">
        <v>2</v>
      </c>
      <c r="BA237" t="s">
        <v>2</v>
      </c>
      <c r="BB237" t="s">
        <v>2</v>
      </c>
      <c r="BC237" t="s">
        <v>2</v>
      </c>
      <c r="BD237" t="s">
        <v>2</v>
      </c>
      <c r="BE237" t="s">
        <v>2</v>
      </c>
      <c r="BF237" t="s">
        <v>2</v>
      </c>
      <c r="BG237" t="s">
        <v>2</v>
      </c>
      <c r="BH237" t="s">
        <v>2</v>
      </c>
      <c r="BI237" t="s">
        <v>2</v>
      </c>
      <c r="BJ237" t="s">
        <v>2</v>
      </c>
      <c r="BK237" t="s">
        <v>2</v>
      </c>
      <c r="BL237" t="s">
        <v>2</v>
      </c>
      <c r="BM237" t="s">
        <v>2</v>
      </c>
      <c r="BN237" t="s">
        <v>2</v>
      </c>
      <c r="BO237" t="s">
        <v>2</v>
      </c>
      <c r="BP237" t="s">
        <v>2</v>
      </c>
      <c r="BQ237" t="s">
        <v>2</v>
      </c>
      <c r="BR237" t="s">
        <v>2</v>
      </c>
      <c r="BS237" t="s">
        <v>2</v>
      </c>
      <c r="BT237" t="s">
        <v>2</v>
      </c>
      <c r="BU237" t="s">
        <v>2</v>
      </c>
      <c r="BV237" t="s">
        <v>2</v>
      </c>
      <c r="BW237" t="s">
        <v>2</v>
      </c>
      <c r="BX237" t="s">
        <v>2</v>
      </c>
      <c r="BY237" t="s">
        <v>2</v>
      </c>
      <c r="BZ237" t="s">
        <v>2</v>
      </c>
      <c r="CA237" t="s">
        <v>2</v>
      </c>
      <c r="CB237" t="s">
        <v>2</v>
      </c>
      <c r="CC237" t="s">
        <v>2</v>
      </c>
      <c r="CD237" t="s">
        <v>2</v>
      </c>
      <c r="CE237" t="s">
        <v>2</v>
      </c>
      <c r="CF237" t="s">
        <v>2</v>
      </c>
      <c r="CG237" t="s">
        <v>2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15</v>
      </c>
      <c r="CQ237" t="s">
        <v>4</v>
      </c>
      <c r="CR237" t="s">
        <v>4</v>
      </c>
      <c r="CS237" t="s">
        <v>4</v>
      </c>
      <c r="CT237" t="s">
        <v>4</v>
      </c>
      <c r="CU237" t="s">
        <v>796</v>
      </c>
      <c r="CV237" t="s">
        <v>796</v>
      </c>
      <c r="CW237" t="s">
        <v>796</v>
      </c>
      <c r="CX237" t="s">
        <v>796</v>
      </c>
      <c r="CY237" t="s">
        <v>796</v>
      </c>
      <c r="CZ237" t="s">
        <v>796</v>
      </c>
      <c r="DA237" t="s">
        <v>796</v>
      </c>
      <c r="DB237" t="s">
        <v>796</v>
      </c>
      <c r="DC237" t="s">
        <v>796</v>
      </c>
      <c r="DD237" t="s">
        <v>796</v>
      </c>
      <c r="DE237" t="s">
        <v>796</v>
      </c>
      <c r="DF237" t="s">
        <v>796</v>
      </c>
      <c r="DG237" t="s">
        <v>796</v>
      </c>
      <c r="DH237" t="s">
        <v>796</v>
      </c>
      <c r="DI237" t="s">
        <v>796</v>
      </c>
      <c r="DJ237" t="s">
        <v>796</v>
      </c>
      <c r="DK237" t="s">
        <v>796</v>
      </c>
      <c r="DL237" t="s">
        <v>796</v>
      </c>
      <c r="DM237" t="s">
        <v>796</v>
      </c>
      <c r="DN237" t="s">
        <v>796</v>
      </c>
      <c r="DO237" t="s">
        <v>796</v>
      </c>
      <c r="DP237" t="s">
        <v>796</v>
      </c>
      <c r="DQ237" t="s">
        <v>796</v>
      </c>
      <c r="DR237" t="s">
        <v>796</v>
      </c>
      <c r="DS237" t="s">
        <v>796</v>
      </c>
      <c r="DT237" t="s">
        <v>796</v>
      </c>
      <c r="DU237" t="s">
        <v>796</v>
      </c>
      <c r="DV237" t="s">
        <v>796</v>
      </c>
      <c r="DW237" t="s">
        <v>796</v>
      </c>
      <c r="DX237" t="s">
        <v>796</v>
      </c>
      <c r="DY237" t="s">
        <v>796</v>
      </c>
      <c r="DZ237" t="s">
        <v>796</v>
      </c>
      <c r="EA237" t="s">
        <v>796</v>
      </c>
      <c r="EB237" t="s">
        <v>796</v>
      </c>
      <c r="EC237" t="s">
        <v>796</v>
      </c>
      <c r="ED237" t="s">
        <v>796</v>
      </c>
      <c r="EE237" t="s">
        <v>796</v>
      </c>
      <c r="EF237" t="s">
        <v>796</v>
      </c>
      <c r="EG237" t="s">
        <v>796</v>
      </c>
      <c r="EH237" t="s">
        <v>796</v>
      </c>
      <c r="EI237" t="s">
        <v>796</v>
      </c>
      <c r="EJ237" t="s">
        <v>796</v>
      </c>
      <c r="EK237" t="s">
        <v>796</v>
      </c>
      <c r="EL237" t="s">
        <v>796</v>
      </c>
      <c r="EM237" t="s">
        <v>796</v>
      </c>
      <c r="EN237" t="s">
        <v>796</v>
      </c>
      <c r="EO237" t="s">
        <v>796</v>
      </c>
      <c r="EP237" t="s">
        <v>796</v>
      </c>
      <c r="EQ237" t="s">
        <v>796</v>
      </c>
      <c r="ER237" t="s">
        <v>796</v>
      </c>
      <c r="ES237" t="s">
        <v>796</v>
      </c>
      <c r="ET237" t="s">
        <v>796</v>
      </c>
      <c r="EU237" t="s">
        <v>796</v>
      </c>
      <c r="EV237" t="s">
        <v>796</v>
      </c>
      <c r="EW237" t="s">
        <v>796</v>
      </c>
      <c r="EX237" t="s">
        <v>796</v>
      </c>
      <c r="EY237" t="s">
        <v>796</v>
      </c>
      <c r="EZ237" t="s">
        <v>796</v>
      </c>
      <c r="FA237" t="s">
        <v>796</v>
      </c>
      <c r="FB237" t="s">
        <v>796</v>
      </c>
      <c r="FC237" t="s">
        <v>796</v>
      </c>
      <c r="FD237" t="s">
        <v>796</v>
      </c>
      <c r="FE237" t="s">
        <v>796</v>
      </c>
      <c r="FF237" t="s">
        <v>796</v>
      </c>
      <c r="FG237" t="s">
        <v>796</v>
      </c>
      <c r="FH237" t="s">
        <v>796</v>
      </c>
      <c r="FI237" t="s">
        <v>796</v>
      </c>
      <c r="FJ237" t="s">
        <v>796</v>
      </c>
      <c r="FK237" t="s">
        <v>796</v>
      </c>
      <c r="FL237" t="s">
        <v>796</v>
      </c>
      <c r="FM237" t="s">
        <v>796</v>
      </c>
      <c r="FN237" t="s">
        <v>796</v>
      </c>
      <c r="FO237" t="s">
        <v>796</v>
      </c>
      <c r="FP237" t="s">
        <v>796</v>
      </c>
      <c r="FQ237" t="s">
        <v>796</v>
      </c>
      <c r="FR237" t="s">
        <v>796</v>
      </c>
      <c r="FS237" t="s">
        <v>796</v>
      </c>
      <c r="FT237" t="s">
        <v>796</v>
      </c>
      <c r="FU237" t="s">
        <v>796</v>
      </c>
      <c r="FV237" t="s">
        <v>796</v>
      </c>
      <c r="FW237" t="s">
        <v>796</v>
      </c>
      <c r="FX237" t="s">
        <v>796</v>
      </c>
      <c r="FY237" t="s">
        <v>796</v>
      </c>
      <c r="FZ237" t="s">
        <v>796</v>
      </c>
      <c r="GA237" t="s">
        <v>796</v>
      </c>
      <c r="GB237" t="s">
        <v>796</v>
      </c>
      <c r="GC237" t="s">
        <v>796</v>
      </c>
      <c r="GD237" t="s">
        <v>796</v>
      </c>
      <c r="GE237" t="s">
        <v>796</v>
      </c>
      <c r="GF237" t="s">
        <v>796</v>
      </c>
      <c r="GG237" t="s">
        <v>796</v>
      </c>
      <c r="GH237" t="s">
        <v>796</v>
      </c>
      <c r="GI237" t="s">
        <v>796</v>
      </c>
      <c r="GJ237" t="s">
        <v>796</v>
      </c>
      <c r="GK237" t="s">
        <v>796</v>
      </c>
      <c r="GL237" t="s">
        <v>796</v>
      </c>
      <c r="GM237" t="s">
        <v>796</v>
      </c>
      <c r="GN237" t="s">
        <v>796</v>
      </c>
      <c r="GO237" t="s">
        <v>796</v>
      </c>
      <c r="GP237" t="s">
        <v>796</v>
      </c>
      <c r="GQ237" t="s">
        <v>796</v>
      </c>
      <c r="GR237" t="s">
        <v>796</v>
      </c>
      <c r="GS237" t="s">
        <v>796</v>
      </c>
      <c r="GT237" t="s">
        <v>796</v>
      </c>
      <c r="GU237" t="s">
        <v>796</v>
      </c>
      <c r="GV237" t="s">
        <v>796</v>
      </c>
      <c r="GW237" t="s">
        <v>796</v>
      </c>
      <c r="GX237" t="s">
        <v>796</v>
      </c>
      <c r="GY237" t="s">
        <v>796</v>
      </c>
      <c r="GZ237" t="s">
        <v>796</v>
      </c>
      <c r="HA237" t="s">
        <v>796</v>
      </c>
      <c r="HB237" t="s">
        <v>796</v>
      </c>
      <c r="HC237" t="s">
        <v>796</v>
      </c>
      <c r="HD237" t="s">
        <v>796</v>
      </c>
      <c r="HE237" t="s">
        <v>796</v>
      </c>
      <c r="HF237" t="s">
        <v>796</v>
      </c>
      <c r="HG237" t="s">
        <v>796</v>
      </c>
      <c r="HH237" t="s">
        <v>796</v>
      </c>
      <c r="HI237" t="s">
        <v>796</v>
      </c>
      <c r="HJ237" t="s">
        <v>796</v>
      </c>
      <c r="HK237" t="s">
        <v>796</v>
      </c>
      <c r="HL237" t="s">
        <v>796</v>
      </c>
      <c r="HM237" t="s">
        <v>796</v>
      </c>
      <c r="HN237" t="s">
        <v>796</v>
      </c>
      <c r="HO237" t="s">
        <v>796</v>
      </c>
      <c r="HP237" t="s">
        <v>796</v>
      </c>
      <c r="HQ237" t="s">
        <v>796</v>
      </c>
      <c r="HR237" t="s">
        <v>796</v>
      </c>
      <c r="HS237" t="s">
        <v>796</v>
      </c>
      <c r="HT237" t="s">
        <v>796</v>
      </c>
      <c r="HU237" t="s">
        <v>796</v>
      </c>
      <c r="HV237" t="s">
        <v>796</v>
      </c>
      <c r="HW237" t="s">
        <v>796</v>
      </c>
      <c r="HX237" t="s">
        <v>796</v>
      </c>
      <c r="HY237" t="s">
        <v>796</v>
      </c>
      <c r="HZ237" t="s">
        <v>796</v>
      </c>
      <c r="IA237" t="s">
        <v>796</v>
      </c>
      <c r="IB237" t="s">
        <v>796</v>
      </c>
      <c r="IC237" t="s">
        <v>796</v>
      </c>
      <c r="ID237" t="s">
        <v>796</v>
      </c>
      <c r="IE237" t="s">
        <v>796</v>
      </c>
      <c r="IF237" t="s">
        <v>796</v>
      </c>
      <c r="IG237" t="s">
        <v>796</v>
      </c>
      <c r="IH237" t="s">
        <v>796</v>
      </c>
      <c r="II237" t="s">
        <v>796</v>
      </c>
      <c r="IJ237" t="s">
        <v>796</v>
      </c>
      <c r="IK237" t="s">
        <v>796</v>
      </c>
      <c r="IL237" t="s">
        <v>796</v>
      </c>
      <c r="IM237" t="s">
        <v>796</v>
      </c>
      <c r="IN237" t="s">
        <v>796</v>
      </c>
      <c r="IO237" t="s">
        <v>796</v>
      </c>
      <c r="IP237" t="s">
        <v>796</v>
      </c>
      <c r="IQ237" t="s">
        <v>796</v>
      </c>
      <c r="IR237" t="s">
        <v>796</v>
      </c>
      <c r="IS237" t="s">
        <v>796</v>
      </c>
      <c r="IT237" t="s">
        <v>796</v>
      </c>
      <c r="IU237" t="s">
        <v>796</v>
      </c>
      <c r="IV237" t="s">
        <v>796</v>
      </c>
      <c r="IW237" t="s">
        <v>796</v>
      </c>
      <c r="IX237" t="s">
        <v>796</v>
      </c>
      <c r="IY237" t="s">
        <v>796</v>
      </c>
      <c r="IZ237" t="s">
        <v>796</v>
      </c>
      <c r="JA237" t="s">
        <v>796</v>
      </c>
      <c r="JB237" t="s">
        <v>796</v>
      </c>
      <c r="JC237" t="s">
        <v>796</v>
      </c>
      <c r="JD237" t="s">
        <v>796</v>
      </c>
      <c r="JE237" t="s">
        <v>796</v>
      </c>
      <c r="JF237" t="s">
        <v>796</v>
      </c>
      <c r="JG237" t="s">
        <v>796</v>
      </c>
      <c r="JH237" t="s">
        <v>796</v>
      </c>
      <c r="JI237" t="s">
        <v>796</v>
      </c>
      <c r="JJ237" t="s">
        <v>796</v>
      </c>
      <c r="JK237" t="s">
        <v>796</v>
      </c>
      <c r="JL237" t="s">
        <v>796</v>
      </c>
      <c r="JM237" t="s">
        <v>796</v>
      </c>
      <c r="JN237" t="s">
        <v>796</v>
      </c>
      <c r="JO237" t="s">
        <v>796</v>
      </c>
      <c r="JP237" t="s">
        <v>796</v>
      </c>
      <c r="JQ237" t="s">
        <v>796</v>
      </c>
      <c r="JR237" t="s">
        <v>796</v>
      </c>
      <c r="JS237" t="s">
        <v>796</v>
      </c>
      <c r="JT237" t="s">
        <v>796</v>
      </c>
      <c r="JU237" t="s">
        <v>796</v>
      </c>
      <c r="JV237" t="s">
        <v>796</v>
      </c>
      <c r="JW237" t="s">
        <v>796</v>
      </c>
      <c r="JX237" t="s">
        <v>796</v>
      </c>
      <c r="JY237" t="s">
        <v>796</v>
      </c>
      <c r="JZ237" t="s">
        <v>796</v>
      </c>
      <c r="KA237" t="s">
        <v>796</v>
      </c>
      <c r="KB237" t="s">
        <v>796</v>
      </c>
      <c r="KC237" t="s">
        <v>796</v>
      </c>
      <c r="KD237" t="s">
        <v>796</v>
      </c>
      <c r="KE237" t="s">
        <v>796</v>
      </c>
      <c r="KF237" t="s">
        <v>796</v>
      </c>
    </row>
    <row r="238" spans="1:292" x14ac:dyDescent="0.2">
      <c r="A238" t="s">
        <v>383</v>
      </c>
      <c r="B238" t="s">
        <v>239</v>
      </c>
      <c r="C238" t="s">
        <v>4</v>
      </c>
      <c r="D238" t="s">
        <v>19</v>
      </c>
      <c r="E238" s="30">
        <v>40</v>
      </c>
      <c r="F238" t="s">
        <v>155</v>
      </c>
      <c r="G238" t="s">
        <v>21</v>
      </c>
      <c r="H238" t="s">
        <v>11</v>
      </c>
      <c r="I238" t="s">
        <v>6</v>
      </c>
      <c r="J238" t="s">
        <v>4</v>
      </c>
      <c r="K238" t="s">
        <v>4</v>
      </c>
      <c r="L238" t="s">
        <v>4</v>
      </c>
      <c r="M238" t="s">
        <v>4</v>
      </c>
      <c r="N238" t="s">
        <v>5</v>
      </c>
      <c r="O238" t="s">
        <v>4</v>
      </c>
      <c r="P238" t="s">
        <v>4</v>
      </c>
      <c r="Q238" t="s">
        <v>4</v>
      </c>
      <c r="R238" t="s">
        <v>4</v>
      </c>
      <c r="S238" t="s">
        <v>4</v>
      </c>
      <c r="T238" t="s">
        <v>67</v>
      </c>
      <c r="U238" t="s">
        <v>4</v>
      </c>
      <c r="V238" t="s">
        <v>4</v>
      </c>
      <c r="W238" t="s">
        <v>17</v>
      </c>
      <c r="X238" t="s">
        <v>2</v>
      </c>
      <c r="Y238" t="s">
        <v>5</v>
      </c>
      <c r="Z238" t="s">
        <v>6</v>
      </c>
      <c r="AA238" t="s">
        <v>4</v>
      </c>
      <c r="AB238" t="s">
        <v>4</v>
      </c>
      <c r="AC238" t="s">
        <v>5</v>
      </c>
      <c r="AD238" t="s">
        <v>4</v>
      </c>
      <c r="AE238" t="s">
        <v>4</v>
      </c>
      <c r="AF238" t="s">
        <v>4</v>
      </c>
      <c r="AG238" t="s">
        <v>4</v>
      </c>
      <c r="AH238" t="s">
        <v>4</v>
      </c>
      <c r="AI238" t="s">
        <v>4</v>
      </c>
      <c r="AJ238" t="s">
        <v>4</v>
      </c>
      <c r="AK238" t="s">
        <v>4</v>
      </c>
      <c r="AL238" t="s">
        <v>4</v>
      </c>
      <c r="AM238" t="s">
        <v>4</v>
      </c>
      <c r="AN238" t="s">
        <v>4</v>
      </c>
      <c r="AO238" t="s">
        <v>4</v>
      </c>
      <c r="AP238" t="s">
        <v>4</v>
      </c>
      <c r="AQ238" t="s">
        <v>5</v>
      </c>
      <c r="AR238" t="s">
        <v>4</v>
      </c>
      <c r="AS238" t="s">
        <v>2</v>
      </c>
      <c r="AT238" t="s">
        <v>2</v>
      </c>
      <c r="AU238" t="s">
        <v>2</v>
      </c>
      <c r="AV238" t="s">
        <v>2</v>
      </c>
      <c r="AW238" t="s">
        <v>2</v>
      </c>
      <c r="AX238" t="s">
        <v>2</v>
      </c>
      <c r="AY238" t="s">
        <v>2</v>
      </c>
      <c r="AZ238" t="s">
        <v>2</v>
      </c>
      <c r="BA238" t="s">
        <v>2</v>
      </c>
      <c r="BB238" t="s">
        <v>2</v>
      </c>
      <c r="BC238" t="s">
        <v>2</v>
      </c>
      <c r="BD238" t="s">
        <v>2</v>
      </c>
      <c r="BE238" t="s">
        <v>2</v>
      </c>
      <c r="BF238" t="s">
        <v>2</v>
      </c>
      <c r="BG238" t="s">
        <v>2</v>
      </c>
      <c r="BH238" t="s">
        <v>2</v>
      </c>
      <c r="BI238" t="s">
        <v>2</v>
      </c>
      <c r="BJ238" t="s">
        <v>2</v>
      </c>
      <c r="BK238" t="s">
        <v>2</v>
      </c>
      <c r="BL238" t="s">
        <v>2</v>
      </c>
      <c r="BM238" t="s">
        <v>2</v>
      </c>
      <c r="BN238" t="s">
        <v>2</v>
      </c>
      <c r="BO238" t="s">
        <v>2</v>
      </c>
      <c r="BP238" t="s">
        <v>2</v>
      </c>
      <c r="BQ238" t="s">
        <v>2</v>
      </c>
      <c r="BR238" t="s">
        <v>2</v>
      </c>
      <c r="BS238" t="s">
        <v>2</v>
      </c>
      <c r="BT238" t="s">
        <v>2</v>
      </c>
      <c r="BU238" t="s">
        <v>2</v>
      </c>
      <c r="BV238" t="s">
        <v>2</v>
      </c>
      <c r="BW238" t="s">
        <v>2</v>
      </c>
      <c r="BX238" t="s">
        <v>2</v>
      </c>
      <c r="BY238" t="s">
        <v>2</v>
      </c>
      <c r="BZ238" t="s">
        <v>2</v>
      </c>
      <c r="CA238" t="s">
        <v>2</v>
      </c>
      <c r="CB238" t="s">
        <v>2</v>
      </c>
      <c r="CC238" t="s">
        <v>2</v>
      </c>
      <c r="CD238" t="s">
        <v>2</v>
      </c>
      <c r="CE238" t="s">
        <v>2</v>
      </c>
      <c r="CF238" t="s">
        <v>2</v>
      </c>
      <c r="CG238" t="s">
        <v>2</v>
      </c>
      <c r="CH238" t="s">
        <v>2</v>
      </c>
      <c r="CI238" t="s">
        <v>2</v>
      </c>
      <c r="CJ238" t="s">
        <v>2</v>
      </c>
      <c r="CK238" t="s">
        <v>2</v>
      </c>
      <c r="CL238" t="s">
        <v>2</v>
      </c>
      <c r="CM238" t="s">
        <v>2</v>
      </c>
      <c r="CN238" t="s">
        <v>2</v>
      </c>
      <c r="CO238" t="s">
        <v>2</v>
      </c>
      <c r="CP238" t="s">
        <v>15</v>
      </c>
      <c r="CQ238" t="s">
        <v>4</v>
      </c>
      <c r="CR238" t="s">
        <v>4</v>
      </c>
      <c r="CS238" t="s">
        <v>4</v>
      </c>
      <c r="CT238" t="s">
        <v>4</v>
      </c>
      <c r="CU238" t="s">
        <v>239</v>
      </c>
      <c r="CV238" t="s">
        <v>4</v>
      </c>
      <c r="CW238" t="s">
        <v>2</v>
      </c>
      <c r="CX238" t="s">
        <v>155</v>
      </c>
      <c r="CY238" t="s">
        <v>4</v>
      </c>
      <c r="CZ238" t="s">
        <v>4</v>
      </c>
      <c r="DA238" t="s">
        <v>4</v>
      </c>
      <c r="DB238" t="s">
        <v>4</v>
      </c>
      <c r="DC238" t="s">
        <v>5</v>
      </c>
      <c r="DD238" t="s">
        <v>4</v>
      </c>
      <c r="DE238" t="s">
        <v>4</v>
      </c>
      <c r="DF238" t="s">
        <v>4</v>
      </c>
      <c r="DG238" t="s">
        <v>4</v>
      </c>
      <c r="DH238" t="s">
        <v>4</v>
      </c>
      <c r="DI238" t="s">
        <v>67</v>
      </c>
      <c r="DJ238" t="s">
        <v>4</v>
      </c>
      <c r="DK238" t="s">
        <v>4</v>
      </c>
      <c r="DL238" t="s">
        <v>17</v>
      </c>
      <c r="DM238" t="s">
        <v>2</v>
      </c>
      <c r="DN238" t="s">
        <v>5</v>
      </c>
      <c r="DO238" t="s">
        <v>523</v>
      </c>
      <c r="DP238" t="s">
        <v>4</v>
      </c>
      <c r="DQ238" t="s">
        <v>4</v>
      </c>
      <c r="DR238" t="s">
        <v>5</v>
      </c>
      <c r="DS238" t="s">
        <v>5</v>
      </c>
      <c r="DT238" t="s">
        <v>4</v>
      </c>
      <c r="DU238" t="s">
        <v>4</v>
      </c>
      <c r="DV238" t="s">
        <v>4</v>
      </c>
      <c r="DW238" t="s">
        <v>5</v>
      </c>
      <c r="DX238" t="s">
        <v>4</v>
      </c>
      <c r="DY238" t="s">
        <v>4</v>
      </c>
      <c r="DZ238" t="s">
        <v>4</v>
      </c>
      <c r="EA238" t="s">
        <v>4</v>
      </c>
      <c r="EB238" t="s">
        <v>4</v>
      </c>
      <c r="EC238" t="s">
        <v>4</v>
      </c>
      <c r="ED238" t="s">
        <v>4</v>
      </c>
      <c r="EE238" t="s">
        <v>4</v>
      </c>
      <c r="EF238" t="s">
        <v>4</v>
      </c>
      <c r="EG238" t="s">
        <v>4</v>
      </c>
      <c r="EH238" t="s">
        <v>2</v>
      </c>
      <c r="EI238" t="s">
        <v>2</v>
      </c>
      <c r="EJ238" t="s">
        <v>2</v>
      </c>
      <c r="EK238" t="s">
        <v>2</v>
      </c>
      <c r="EL238" t="s">
        <v>2</v>
      </c>
      <c r="EM238" t="s">
        <v>2</v>
      </c>
      <c r="EN238" t="s">
        <v>2</v>
      </c>
      <c r="EO238" t="s">
        <v>2</v>
      </c>
      <c r="EP238" t="s">
        <v>2</v>
      </c>
      <c r="EQ238" t="s">
        <v>2</v>
      </c>
      <c r="ER238" t="s">
        <v>2</v>
      </c>
      <c r="ES238" t="s">
        <v>2</v>
      </c>
      <c r="ET238" t="s">
        <v>2</v>
      </c>
      <c r="EU238" t="s">
        <v>2</v>
      </c>
      <c r="EV238" t="s">
        <v>2</v>
      </c>
      <c r="EW238" t="s">
        <v>2</v>
      </c>
      <c r="EX238" t="s">
        <v>2</v>
      </c>
      <c r="EY238" t="s">
        <v>2</v>
      </c>
      <c r="EZ238" t="s">
        <v>2</v>
      </c>
      <c r="FA238" t="s">
        <v>2</v>
      </c>
      <c r="FB238" t="s">
        <v>2</v>
      </c>
      <c r="FC238" t="s">
        <v>2</v>
      </c>
      <c r="FD238" t="s">
        <v>2</v>
      </c>
      <c r="FE238" t="s">
        <v>2</v>
      </c>
      <c r="FF238" t="s">
        <v>2</v>
      </c>
      <c r="FG238" t="s">
        <v>2</v>
      </c>
      <c r="FH238" t="s">
        <v>2</v>
      </c>
      <c r="FI238" t="s">
        <v>2</v>
      </c>
      <c r="FJ238" t="s">
        <v>2</v>
      </c>
      <c r="FK238" t="s">
        <v>2</v>
      </c>
      <c r="FL238" t="s">
        <v>2</v>
      </c>
      <c r="FM238" t="s">
        <v>2</v>
      </c>
      <c r="FN238" t="s">
        <v>2</v>
      </c>
      <c r="FO238" t="s">
        <v>2</v>
      </c>
      <c r="FP238" t="s">
        <v>2</v>
      </c>
      <c r="FQ238" t="s">
        <v>2</v>
      </c>
      <c r="FR238" t="s">
        <v>2</v>
      </c>
      <c r="FS238" t="s">
        <v>2</v>
      </c>
      <c r="FT238" t="s">
        <v>2</v>
      </c>
      <c r="FU238" t="s">
        <v>2</v>
      </c>
      <c r="FV238" t="s">
        <v>2</v>
      </c>
      <c r="FW238" t="s">
        <v>2</v>
      </c>
      <c r="FX238" t="s">
        <v>2</v>
      </c>
      <c r="FY238" t="s">
        <v>2</v>
      </c>
      <c r="FZ238" t="s">
        <v>2</v>
      </c>
      <c r="GA238" t="s">
        <v>2</v>
      </c>
      <c r="GB238" t="s">
        <v>2</v>
      </c>
      <c r="GC238" t="s">
        <v>2</v>
      </c>
      <c r="GD238" t="s">
        <v>2</v>
      </c>
      <c r="GE238" t="s">
        <v>15</v>
      </c>
      <c r="GF238" t="s">
        <v>4</v>
      </c>
      <c r="GG238" t="s">
        <v>4</v>
      </c>
      <c r="GH238" t="s">
        <v>4</v>
      </c>
      <c r="GI238" t="s">
        <v>4</v>
      </c>
      <c r="GJ238" t="s">
        <v>4</v>
      </c>
      <c r="GK238" t="s">
        <v>4</v>
      </c>
      <c r="GL238" t="s">
        <v>4</v>
      </c>
      <c r="GM238" t="s">
        <v>5</v>
      </c>
      <c r="GN238" t="s">
        <v>796</v>
      </c>
      <c r="GO238" t="s">
        <v>796</v>
      </c>
      <c r="GP238" t="s">
        <v>796</v>
      </c>
      <c r="GQ238" t="s">
        <v>796</v>
      </c>
      <c r="GR238" t="s">
        <v>796</v>
      </c>
      <c r="GS238" t="s">
        <v>796</v>
      </c>
      <c r="GT238" t="s">
        <v>796</v>
      </c>
      <c r="GU238" t="s">
        <v>796</v>
      </c>
      <c r="GV238" t="s">
        <v>796</v>
      </c>
      <c r="GW238" t="s">
        <v>796</v>
      </c>
      <c r="GX238" t="s">
        <v>796</v>
      </c>
      <c r="GY238" t="s">
        <v>796</v>
      </c>
      <c r="GZ238" t="s">
        <v>796</v>
      </c>
      <c r="HA238" t="s">
        <v>796</v>
      </c>
      <c r="HB238" t="s">
        <v>796</v>
      </c>
      <c r="HC238" t="s">
        <v>796</v>
      </c>
      <c r="HD238" t="s">
        <v>796</v>
      </c>
      <c r="HE238" t="s">
        <v>796</v>
      </c>
      <c r="HF238" t="s">
        <v>796</v>
      </c>
      <c r="HG238" t="s">
        <v>796</v>
      </c>
      <c r="HH238" t="s">
        <v>796</v>
      </c>
      <c r="HI238" t="s">
        <v>796</v>
      </c>
      <c r="HJ238" t="s">
        <v>796</v>
      </c>
      <c r="HK238" t="s">
        <v>796</v>
      </c>
      <c r="HL238" t="s">
        <v>796</v>
      </c>
      <c r="HM238" t="s">
        <v>796</v>
      </c>
      <c r="HN238" t="s">
        <v>796</v>
      </c>
      <c r="HO238" t="s">
        <v>796</v>
      </c>
      <c r="HP238" t="s">
        <v>796</v>
      </c>
      <c r="HQ238" t="s">
        <v>796</v>
      </c>
      <c r="HR238" t="s">
        <v>796</v>
      </c>
      <c r="HS238" t="s">
        <v>796</v>
      </c>
      <c r="HT238" t="s">
        <v>796</v>
      </c>
      <c r="HU238" t="s">
        <v>796</v>
      </c>
      <c r="HV238" t="s">
        <v>796</v>
      </c>
      <c r="HW238" t="s">
        <v>796</v>
      </c>
      <c r="HX238" t="s">
        <v>796</v>
      </c>
      <c r="HY238" t="s">
        <v>796</v>
      </c>
      <c r="HZ238" t="s">
        <v>796</v>
      </c>
      <c r="IA238" t="s">
        <v>796</v>
      </c>
      <c r="IB238" t="s">
        <v>796</v>
      </c>
      <c r="IC238" t="s">
        <v>796</v>
      </c>
      <c r="ID238" t="s">
        <v>796</v>
      </c>
      <c r="IE238" t="s">
        <v>796</v>
      </c>
      <c r="IF238" t="s">
        <v>796</v>
      </c>
      <c r="IG238" t="s">
        <v>796</v>
      </c>
      <c r="IH238" t="s">
        <v>796</v>
      </c>
      <c r="II238" t="s">
        <v>796</v>
      </c>
      <c r="IJ238" t="s">
        <v>796</v>
      </c>
      <c r="IK238" t="s">
        <v>796</v>
      </c>
      <c r="IL238" t="s">
        <v>796</v>
      </c>
      <c r="IM238" t="s">
        <v>796</v>
      </c>
      <c r="IN238" t="s">
        <v>796</v>
      </c>
      <c r="IO238" t="s">
        <v>796</v>
      </c>
      <c r="IP238" t="s">
        <v>796</v>
      </c>
      <c r="IQ238" t="s">
        <v>796</v>
      </c>
      <c r="IR238" t="s">
        <v>796</v>
      </c>
      <c r="IS238" t="s">
        <v>796</v>
      </c>
      <c r="IT238" t="s">
        <v>796</v>
      </c>
      <c r="IU238" t="s">
        <v>796</v>
      </c>
      <c r="IV238" t="s">
        <v>796</v>
      </c>
      <c r="IW238" t="s">
        <v>796</v>
      </c>
      <c r="IX238" t="s">
        <v>796</v>
      </c>
      <c r="IY238" t="s">
        <v>796</v>
      </c>
      <c r="IZ238" t="s">
        <v>796</v>
      </c>
      <c r="JA238" t="s">
        <v>796</v>
      </c>
      <c r="JB238" t="s">
        <v>796</v>
      </c>
      <c r="JC238" t="s">
        <v>796</v>
      </c>
      <c r="JD238" t="s">
        <v>796</v>
      </c>
      <c r="JE238" t="s">
        <v>796</v>
      </c>
      <c r="JF238" t="s">
        <v>796</v>
      </c>
      <c r="JG238" t="s">
        <v>796</v>
      </c>
      <c r="JH238" t="s">
        <v>796</v>
      </c>
      <c r="JI238" t="s">
        <v>796</v>
      </c>
      <c r="JJ238" t="s">
        <v>796</v>
      </c>
      <c r="JK238" t="s">
        <v>796</v>
      </c>
      <c r="JL238" t="s">
        <v>796</v>
      </c>
      <c r="JM238" t="s">
        <v>796</v>
      </c>
      <c r="JN238" t="s">
        <v>796</v>
      </c>
      <c r="JO238" t="s">
        <v>796</v>
      </c>
      <c r="JP238" t="s">
        <v>796</v>
      </c>
      <c r="JQ238" t="s">
        <v>796</v>
      </c>
      <c r="JR238" t="s">
        <v>796</v>
      </c>
      <c r="JS238" t="s">
        <v>796</v>
      </c>
      <c r="JT238" t="s">
        <v>796</v>
      </c>
      <c r="JU238" t="s">
        <v>796</v>
      </c>
      <c r="JV238" t="s">
        <v>796</v>
      </c>
      <c r="JW238" t="s">
        <v>796</v>
      </c>
      <c r="JX238" t="s">
        <v>796</v>
      </c>
      <c r="JY238" t="s">
        <v>796</v>
      </c>
      <c r="JZ238" t="s">
        <v>796</v>
      </c>
      <c r="KA238" t="s">
        <v>796</v>
      </c>
      <c r="KB238" t="s">
        <v>796</v>
      </c>
      <c r="KC238" t="s">
        <v>796</v>
      </c>
      <c r="KD238" t="s">
        <v>796</v>
      </c>
      <c r="KE238" t="s">
        <v>796</v>
      </c>
      <c r="KF238" t="s">
        <v>796</v>
      </c>
    </row>
    <row r="239" spans="1:292" x14ac:dyDescent="0.2">
      <c r="A239" t="s">
        <v>388</v>
      </c>
      <c r="B239" t="s">
        <v>239</v>
      </c>
      <c r="C239" t="s">
        <v>4</v>
      </c>
      <c r="D239" t="s">
        <v>8</v>
      </c>
      <c r="E239" t="s">
        <v>2</v>
      </c>
      <c r="F239" t="s">
        <v>9</v>
      </c>
      <c r="G239" t="s">
        <v>21</v>
      </c>
      <c r="H239" t="s">
        <v>40</v>
      </c>
      <c r="I239" t="s">
        <v>6</v>
      </c>
      <c r="J239" t="s">
        <v>4</v>
      </c>
      <c r="K239" t="s">
        <v>4</v>
      </c>
      <c r="L239" t="s">
        <v>4</v>
      </c>
      <c r="M239" t="s">
        <v>5</v>
      </c>
      <c r="N239" t="s">
        <v>5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  <c r="T239" t="s">
        <v>67</v>
      </c>
      <c r="U239" t="s">
        <v>4</v>
      </c>
      <c r="V239" t="s">
        <v>4</v>
      </c>
      <c r="W239" t="s">
        <v>17</v>
      </c>
      <c r="X239" t="s">
        <v>2</v>
      </c>
      <c r="Y239" t="s">
        <v>5</v>
      </c>
      <c r="Z239" t="s">
        <v>6</v>
      </c>
      <c r="AA239" t="s">
        <v>4</v>
      </c>
      <c r="AB239" t="s">
        <v>4</v>
      </c>
      <c r="AC239" t="s">
        <v>5</v>
      </c>
      <c r="AD239" t="s">
        <v>5</v>
      </c>
      <c r="AE239" t="s">
        <v>4</v>
      </c>
      <c r="AF239" t="s">
        <v>4</v>
      </c>
      <c r="AG239" t="s">
        <v>4</v>
      </c>
      <c r="AH239" t="s">
        <v>5</v>
      </c>
      <c r="AI239" t="s">
        <v>4</v>
      </c>
      <c r="AJ239" t="s">
        <v>4</v>
      </c>
      <c r="AK239" t="s">
        <v>4</v>
      </c>
      <c r="AL239" t="s">
        <v>4</v>
      </c>
      <c r="AM239" t="s">
        <v>4</v>
      </c>
      <c r="AN239" t="s">
        <v>4</v>
      </c>
      <c r="AO239" t="s">
        <v>4</v>
      </c>
      <c r="AP239" t="s">
        <v>4</v>
      </c>
      <c r="AQ239" t="s">
        <v>5</v>
      </c>
      <c r="AR239" t="s">
        <v>4</v>
      </c>
      <c r="AS239" t="s">
        <v>12</v>
      </c>
      <c r="AT239" t="s">
        <v>13</v>
      </c>
      <c r="AU239" t="s">
        <v>14</v>
      </c>
      <c r="AV239" t="s">
        <v>2</v>
      </c>
      <c r="AW239" t="s">
        <v>2</v>
      </c>
      <c r="AX239" t="s">
        <v>2</v>
      </c>
      <c r="AY239" t="s">
        <v>2</v>
      </c>
      <c r="AZ239" t="s">
        <v>2</v>
      </c>
      <c r="BA239" t="s">
        <v>2</v>
      </c>
      <c r="BB239" t="s">
        <v>2</v>
      </c>
      <c r="BC239" t="s">
        <v>2</v>
      </c>
      <c r="BD239" t="s">
        <v>2</v>
      </c>
      <c r="BE239" t="s">
        <v>2</v>
      </c>
      <c r="BF239" t="s">
        <v>2</v>
      </c>
      <c r="BG239" t="s">
        <v>2</v>
      </c>
      <c r="BH239" t="s">
        <v>2</v>
      </c>
      <c r="BI239" t="s">
        <v>2</v>
      </c>
      <c r="BJ239" t="s">
        <v>2</v>
      </c>
      <c r="BK239" t="s">
        <v>2</v>
      </c>
      <c r="BL239" t="s">
        <v>2</v>
      </c>
      <c r="BM239" t="s">
        <v>2</v>
      </c>
      <c r="BN239" t="s">
        <v>2</v>
      </c>
      <c r="BO239" t="s">
        <v>2</v>
      </c>
      <c r="BP239" t="s">
        <v>2</v>
      </c>
      <c r="BQ239" t="s">
        <v>2</v>
      </c>
      <c r="BR239" t="s">
        <v>2</v>
      </c>
      <c r="BS239" t="s">
        <v>2</v>
      </c>
      <c r="BT239" t="s">
        <v>2</v>
      </c>
      <c r="BU239" t="s">
        <v>2</v>
      </c>
      <c r="BV239" t="s">
        <v>2</v>
      </c>
      <c r="BW239" t="s">
        <v>2</v>
      </c>
      <c r="BX239" t="s">
        <v>2</v>
      </c>
      <c r="BY239" t="s">
        <v>2</v>
      </c>
      <c r="BZ239" t="s">
        <v>2</v>
      </c>
      <c r="CA239" t="s">
        <v>2</v>
      </c>
      <c r="CB239" t="s">
        <v>2</v>
      </c>
      <c r="CC239" t="s">
        <v>2</v>
      </c>
      <c r="CD239" t="s">
        <v>2</v>
      </c>
      <c r="CE239" t="s">
        <v>2</v>
      </c>
      <c r="CF239" t="s">
        <v>2</v>
      </c>
      <c r="CG239" t="s">
        <v>2</v>
      </c>
      <c r="CH239" t="s">
        <v>2</v>
      </c>
      <c r="CI239" t="s">
        <v>2</v>
      </c>
      <c r="CJ239" t="s">
        <v>2</v>
      </c>
      <c r="CK239" t="s">
        <v>2</v>
      </c>
      <c r="CL239" t="s">
        <v>2</v>
      </c>
      <c r="CM239" t="s">
        <v>2</v>
      </c>
      <c r="CN239" t="s">
        <v>2</v>
      </c>
      <c r="CO239" t="s">
        <v>2</v>
      </c>
      <c r="CP239" t="s">
        <v>285</v>
      </c>
      <c r="CQ239" t="s">
        <v>4</v>
      </c>
      <c r="CR239" t="s">
        <v>4</v>
      </c>
      <c r="CS239" t="s">
        <v>4</v>
      </c>
      <c r="CT239" t="s">
        <v>4</v>
      </c>
      <c r="CU239" t="s">
        <v>239</v>
      </c>
      <c r="CV239" t="s">
        <v>4</v>
      </c>
      <c r="CW239" s="30">
        <v>39</v>
      </c>
      <c r="CX239" t="s">
        <v>9</v>
      </c>
      <c r="CY239" t="s">
        <v>4</v>
      </c>
      <c r="CZ239" t="s">
        <v>4</v>
      </c>
      <c r="DA239" t="s">
        <v>4</v>
      </c>
      <c r="DB239" t="s">
        <v>5</v>
      </c>
      <c r="DC239" t="s">
        <v>5</v>
      </c>
      <c r="DD239" t="s">
        <v>4</v>
      </c>
      <c r="DE239" t="s">
        <v>4</v>
      </c>
      <c r="DF239" t="s">
        <v>4</v>
      </c>
      <c r="DG239" t="s">
        <v>4</v>
      </c>
      <c r="DH239" t="s">
        <v>4</v>
      </c>
      <c r="DI239" t="s">
        <v>194</v>
      </c>
      <c r="DJ239" t="s">
        <v>4</v>
      </c>
      <c r="DK239" t="s">
        <v>4</v>
      </c>
      <c r="DL239" t="s">
        <v>2</v>
      </c>
      <c r="DM239" t="s">
        <v>2</v>
      </c>
      <c r="DN239" t="s">
        <v>5</v>
      </c>
      <c r="DO239" t="s">
        <v>523</v>
      </c>
      <c r="DP239" t="s">
        <v>4</v>
      </c>
      <c r="DQ239" t="s">
        <v>4</v>
      </c>
      <c r="DR239" t="s">
        <v>5</v>
      </c>
      <c r="DS239" t="s">
        <v>5</v>
      </c>
      <c r="DT239" t="s">
        <v>4</v>
      </c>
      <c r="DU239" t="s">
        <v>4</v>
      </c>
      <c r="DV239" t="s">
        <v>4</v>
      </c>
      <c r="DW239" t="s">
        <v>5</v>
      </c>
      <c r="DX239" t="s">
        <v>4</v>
      </c>
      <c r="DY239" t="s">
        <v>4</v>
      </c>
      <c r="DZ239" t="s">
        <v>4</v>
      </c>
      <c r="EA239" t="s">
        <v>4</v>
      </c>
      <c r="EB239" t="s">
        <v>4</v>
      </c>
      <c r="EC239" t="s">
        <v>4</v>
      </c>
      <c r="ED239" t="s">
        <v>4</v>
      </c>
      <c r="EE239" t="s">
        <v>4</v>
      </c>
      <c r="EF239" t="s">
        <v>5</v>
      </c>
      <c r="EG239" t="s">
        <v>4</v>
      </c>
      <c r="EH239" t="s">
        <v>73</v>
      </c>
      <c r="EI239" t="s">
        <v>13</v>
      </c>
      <c r="EJ239" t="s">
        <v>994</v>
      </c>
      <c r="EK239" t="s">
        <v>2</v>
      </c>
      <c r="EL239" t="s">
        <v>2</v>
      </c>
      <c r="EM239" t="s">
        <v>2</v>
      </c>
      <c r="EN239" t="s">
        <v>2</v>
      </c>
      <c r="EO239" t="s">
        <v>2</v>
      </c>
      <c r="EP239" t="s">
        <v>2</v>
      </c>
      <c r="EQ239" t="s">
        <v>2</v>
      </c>
      <c r="ER239" t="s">
        <v>2</v>
      </c>
      <c r="ES239" t="s">
        <v>2</v>
      </c>
      <c r="ET239" t="s">
        <v>2</v>
      </c>
      <c r="EU239" t="s">
        <v>2</v>
      </c>
      <c r="EV239" t="s">
        <v>2</v>
      </c>
      <c r="EW239" t="s">
        <v>2</v>
      </c>
      <c r="EX239" t="s">
        <v>2</v>
      </c>
      <c r="EY239" t="s">
        <v>2</v>
      </c>
      <c r="EZ239" t="s">
        <v>2</v>
      </c>
      <c r="FA239" t="s">
        <v>2</v>
      </c>
      <c r="FB239" t="s">
        <v>2</v>
      </c>
      <c r="FC239" t="s">
        <v>2</v>
      </c>
      <c r="FD239" t="s">
        <v>2</v>
      </c>
      <c r="FE239" t="s">
        <v>2</v>
      </c>
      <c r="FF239" t="s">
        <v>2</v>
      </c>
      <c r="FG239" t="s">
        <v>2</v>
      </c>
      <c r="FH239" t="s">
        <v>2</v>
      </c>
      <c r="FI239" t="s">
        <v>2</v>
      </c>
      <c r="FJ239" t="s">
        <v>2</v>
      </c>
      <c r="FK239" t="s">
        <v>2</v>
      </c>
      <c r="FL239" t="s">
        <v>2</v>
      </c>
      <c r="FM239" t="s">
        <v>2</v>
      </c>
      <c r="FN239" t="s">
        <v>2</v>
      </c>
      <c r="FO239" t="s">
        <v>2</v>
      </c>
      <c r="FP239" t="s">
        <v>2</v>
      </c>
      <c r="FQ239" t="s">
        <v>2</v>
      </c>
      <c r="FR239" t="s">
        <v>2</v>
      </c>
      <c r="FS239" t="s">
        <v>2</v>
      </c>
      <c r="FT239" t="s">
        <v>2</v>
      </c>
      <c r="FU239" t="s">
        <v>2</v>
      </c>
      <c r="FV239" t="s">
        <v>2</v>
      </c>
      <c r="FW239" t="s">
        <v>2</v>
      </c>
      <c r="FX239" t="s">
        <v>2</v>
      </c>
      <c r="FY239" t="s">
        <v>2</v>
      </c>
      <c r="FZ239" t="s">
        <v>2</v>
      </c>
      <c r="GA239" t="s">
        <v>2</v>
      </c>
      <c r="GB239" t="s">
        <v>2</v>
      </c>
      <c r="GC239" t="s">
        <v>2</v>
      </c>
      <c r="GD239" t="s">
        <v>2</v>
      </c>
      <c r="GE239" t="s">
        <v>15</v>
      </c>
      <c r="GF239" t="s">
        <v>4</v>
      </c>
      <c r="GG239" t="s">
        <v>4</v>
      </c>
      <c r="GH239" t="s">
        <v>4</v>
      </c>
      <c r="GI239" t="s">
        <v>4</v>
      </c>
      <c r="GJ239" t="s">
        <v>4</v>
      </c>
      <c r="GK239" t="s">
        <v>4</v>
      </c>
      <c r="GL239" t="s">
        <v>4</v>
      </c>
      <c r="GM239" t="s">
        <v>5</v>
      </c>
      <c r="GN239" t="s">
        <v>796</v>
      </c>
      <c r="GO239" t="s">
        <v>796</v>
      </c>
      <c r="GP239" t="s">
        <v>796</v>
      </c>
      <c r="GQ239" t="s">
        <v>796</v>
      </c>
      <c r="GR239" t="s">
        <v>796</v>
      </c>
      <c r="GS239" t="s">
        <v>796</v>
      </c>
      <c r="GT239" t="s">
        <v>796</v>
      </c>
      <c r="GU239" t="s">
        <v>796</v>
      </c>
      <c r="GV239" t="s">
        <v>796</v>
      </c>
      <c r="GW239" t="s">
        <v>796</v>
      </c>
      <c r="GX239" t="s">
        <v>796</v>
      </c>
      <c r="GY239" t="s">
        <v>796</v>
      </c>
      <c r="GZ239" t="s">
        <v>796</v>
      </c>
      <c r="HA239" t="s">
        <v>796</v>
      </c>
      <c r="HB239" t="s">
        <v>796</v>
      </c>
      <c r="HC239" t="s">
        <v>796</v>
      </c>
      <c r="HD239" t="s">
        <v>796</v>
      </c>
      <c r="HE239" t="s">
        <v>796</v>
      </c>
      <c r="HF239" t="s">
        <v>796</v>
      </c>
      <c r="HG239" t="s">
        <v>796</v>
      </c>
      <c r="HH239" t="s">
        <v>796</v>
      </c>
      <c r="HI239" t="s">
        <v>796</v>
      </c>
      <c r="HJ239" t="s">
        <v>796</v>
      </c>
      <c r="HK239" t="s">
        <v>796</v>
      </c>
      <c r="HL239" t="s">
        <v>796</v>
      </c>
      <c r="HM239" t="s">
        <v>796</v>
      </c>
      <c r="HN239" t="s">
        <v>796</v>
      </c>
      <c r="HO239" t="s">
        <v>796</v>
      </c>
      <c r="HP239" t="s">
        <v>796</v>
      </c>
      <c r="HQ239" t="s">
        <v>796</v>
      </c>
      <c r="HR239" t="s">
        <v>796</v>
      </c>
      <c r="HS239" t="s">
        <v>796</v>
      </c>
      <c r="HT239" t="s">
        <v>796</v>
      </c>
      <c r="HU239" t="s">
        <v>796</v>
      </c>
      <c r="HV239" t="s">
        <v>796</v>
      </c>
      <c r="HW239" t="s">
        <v>796</v>
      </c>
      <c r="HX239" t="s">
        <v>796</v>
      </c>
      <c r="HY239" t="s">
        <v>796</v>
      </c>
      <c r="HZ239" t="s">
        <v>796</v>
      </c>
      <c r="IA239" t="s">
        <v>796</v>
      </c>
      <c r="IB239" t="s">
        <v>796</v>
      </c>
      <c r="IC239" t="s">
        <v>796</v>
      </c>
      <c r="ID239" t="s">
        <v>796</v>
      </c>
      <c r="IE239" t="s">
        <v>796</v>
      </c>
      <c r="IF239" t="s">
        <v>796</v>
      </c>
      <c r="IG239" t="s">
        <v>796</v>
      </c>
      <c r="IH239" t="s">
        <v>796</v>
      </c>
      <c r="II239" t="s">
        <v>796</v>
      </c>
      <c r="IJ239" t="s">
        <v>796</v>
      </c>
      <c r="IK239" t="s">
        <v>796</v>
      </c>
      <c r="IL239" t="s">
        <v>796</v>
      </c>
      <c r="IM239" t="s">
        <v>796</v>
      </c>
      <c r="IN239" t="s">
        <v>796</v>
      </c>
      <c r="IO239" t="s">
        <v>796</v>
      </c>
      <c r="IP239" t="s">
        <v>796</v>
      </c>
      <c r="IQ239" t="s">
        <v>796</v>
      </c>
      <c r="IR239" t="s">
        <v>796</v>
      </c>
      <c r="IS239" t="s">
        <v>796</v>
      </c>
      <c r="IT239" t="s">
        <v>796</v>
      </c>
      <c r="IU239" t="s">
        <v>796</v>
      </c>
      <c r="IV239" t="s">
        <v>796</v>
      </c>
      <c r="IW239" t="s">
        <v>796</v>
      </c>
      <c r="IX239" t="s">
        <v>796</v>
      </c>
      <c r="IY239" t="s">
        <v>796</v>
      </c>
      <c r="IZ239" t="s">
        <v>796</v>
      </c>
      <c r="JA239" t="s">
        <v>796</v>
      </c>
      <c r="JB239" t="s">
        <v>796</v>
      </c>
      <c r="JC239" t="s">
        <v>796</v>
      </c>
      <c r="JD239" t="s">
        <v>796</v>
      </c>
      <c r="JE239" t="s">
        <v>796</v>
      </c>
      <c r="JF239" t="s">
        <v>796</v>
      </c>
      <c r="JG239" t="s">
        <v>796</v>
      </c>
      <c r="JH239" t="s">
        <v>796</v>
      </c>
      <c r="JI239" t="s">
        <v>796</v>
      </c>
      <c r="JJ239" t="s">
        <v>796</v>
      </c>
      <c r="JK239" t="s">
        <v>796</v>
      </c>
      <c r="JL239" t="s">
        <v>796</v>
      </c>
      <c r="JM239" t="s">
        <v>796</v>
      </c>
      <c r="JN239" t="s">
        <v>796</v>
      </c>
      <c r="JO239" t="s">
        <v>796</v>
      </c>
      <c r="JP239" t="s">
        <v>796</v>
      </c>
      <c r="JQ239" t="s">
        <v>796</v>
      </c>
      <c r="JR239" t="s">
        <v>796</v>
      </c>
      <c r="JS239" t="s">
        <v>796</v>
      </c>
      <c r="JT239" t="s">
        <v>796</v>
      </c>
      <c r="JU239" t="s">
        <v>796</v>
      </c>
      <c r="JV239" t="s">
        <v>796</v>
      </c>
      <c r="JW239" t="s">
        <v>796</v>
      </c>
      <c r="JX239" t="s">
        <v>796</v>
      </c>
      <c r="JY239" t="s">
        <v>796</v>
      </c>
      <c r="JZ239" t="s">
        <v>796</v>
      </c>
      <c r="KA239" t="s">
        <v>796</v>
      </c>
      <c r="KB239" t="s">
        <v>796</v>
      </c>
      <c r="KC239" t="s">
        <v>796</v>
      </c>
      <c r="KD239" t="s">
        <v>796</v>
      </c>
      <c r="KE239" t="s">
        <v>796</v>
      </c>
      <c r="KF239" t="s">
        <v>796</v>
      </c>
    </row>
    <row r="240" spans="1:292" x14ac:dyDescent="0.2">
      <c r="A240" t="s">
        <v>754</v>
      </c>
      <c r="B240" t="s">
        <v>239</v>
      </c>
      <c r="C240" t="s">
        <v>4</v>
      </c>
      <c r="D240" t="s">
        <v>8</v>
      </c>
      <c r="E240" s="30">
        <v>40</v>
      </c>
      <c r="F240" t="s">
        <v>9</v>
      </c>
      <c r="G240" t="s">
        <v>10</v>
      </c>
      <c r="H240" t="s">
        <v>40</v>
      </c>
      <c r="I240" t="s">
        <v>6</v>
      </c>
      <c r="J240" t="s">
        <v>4</v>
      </c>
      <c r="K240" t="s">
        <v>4</v>
      </c>
      <c r="L240" t="s">
        <v>4</v>
      </c>
      <c r="M240" t="s">
        <v>5</v>
      </c>
      <c r="N240" t="s">
        <v>5</v>
      </c>
      <c r="O240" t="s">
        <v>4</v>
      </c>
      <c r="P240" t="s">
        <v>4</v>
      </c>
      <c r="Q240" t="s">
        <v>4</v>
      </c>
      <c r="R240" t="s">
        <v>4</v>
      </c>
      <c r="S240" t="s">
        <v>4</v>
      </c>
      <c r="T240" t="s">
        <v>3</v>
      </c>
      <c r="U240" t="s">
        <v>4</v>
      </c>
      <c r="V240" t="s">
        <v>4</v>
      </c>
      <c r="W240" t="s">
        <v>17</v>
      </c>
      <c r="X240" t="s">
        <v>2</v>
      </c>
      <c r="Y240" t="s">
        <v>5</v>
      </c>
      <c r="Z240" t="s">
        <v>6</v>
      </c>
      <c r="AA240" t="s">
        <v>4</v>
      </c>
      <c r="AB240" t="s">
        <v>4</v>
      </c>
      <c r="AC240" t="s">
        <v>5</v>
      </c>
      <c r="AD240" t="s">
        <v>5</v>
      </c>
      <c r="AE240" t="s">
        <v>4</v>
      </c>
      <c r="AF240" t="s">
        <v>4</v>
      </c>
      <c r="AG240" t="s">
        <v>4</v>
      </c>
      <c r="AH240" t="s">
        <v>5</v>
      </c>
      <c r="AI240" t="s">
        <v>4</v>
      </c>
      <c r="AJ240" t="s">
        <v>5</v>
      </c>
      <c r="AK240" t="s">
        <v>4</v>
      </c>
      <c r="AL240" t="s">
        <v>4</v>
      </c>
      <c r="AM240" t="s">
        <v>4</v>
      </c>
      <c r="AN240" t="s">
        <v>4</v>
      </c>
      <c r="AO240" t="s">
        <v>4</v>
      </c>
      <c r="AP240" t="s">
        <v>4</v>
      </c>
      <c r="AQ240" t="s">
        <v>4</v>
      </c>
      <c r="AR240" t="s">
        <v>4</v>
      </c>
      <c r="AS240" t="s">
        <v>12</v>
      </c>
      <c r="AT240" t="s">
        <v>13</v>
      </c>
      <c r="AU240" t="s">
        <v>74</v>
      </c>
      <c r="AV240" t="s">
        <v>2</v>
      </c>
      <c r="AW240" t="s">
        <v>2</v>
      </c>
      <c r="AX240" t="s">
        <v>2</v>
      </c>
      <c r="AY240" t="s">
        <v>2</v>
      </c>
      <c r="AZ240" t="s">
        <v>2</v>
      </c>
      <c r="BA240" t="s">
        <v>2</v>
      </c>
      <c r="BB240" t="s">
        <v>2</v>
      </c>
      <c r="BC240" t="s">
        <v>2</v>
      </c>
      <c r="BD240" t="s">
        <v>2</v>
      </c>
      <c r="BE240" t="s">
        <v>2</v>
      </c>
      <c r="BF240" t="s">
        <v>2</v>
      </c>
      <c r="BG240" t="s">
        <v>2</v>
      </c>
      <c r="BH240" t="s">
        <v>2</v>
      </c>
      <c r="BI240" t="s">
        <v>2</v>
      </c>
      <c r="BJ240" t="s">
        <v>2</v>
      </c>
      <c r="BK240" t="s">
        <v>2</v>
      </c>
      <c r="BL240" t="s">
        <v>2</v>
      </c>
      <c r="BM240" t="s">
        <v>2</v>
      </c>
      <c r="BN240" t="s">
        <v>2</v>
      </c>
      <c r="BO240" t="s">
        <v>2</v>
      </c>
      <c r="BP240" t="s">
        <v>2</v>
      </c>
      <c r="BQ240" t="s">
        <v>2</v>
      </c>
      <c r="BR240" t="s">
        <v>2</v>
      </c>
      <c r="BS240" t="s">
        <v>2</v>
      </c>
      <c r="BT240" t="s">
        <v>2</v>
      </c>
      <c r="BU240" t="s">
        <v>2</v>
      </c>
      <c r="BV240" t="s">
        <v>2</v>
      </c>
      <c r="BW240" t="s">
        <v>2</v>
      </c>
      <c r="BX240" t="s">
        <v>2</v>
      </c>
      <c r="BY240" t="s">
        <v>2</v>
      </c>
      <c r="BZ240" t="s">
        <v>2</v>
      </c>
      <c r="CA240" t="s">
        <v>2</v>
      </c>
      <c r="CB240" t="s">
        <v>2</v>
      </c>
      <c r="CC240" t="s">
        <v>2</v>
      </c>
      <c r="CD240" t="s">
        <v>2</v>
      </c>
      <c r="CE240" t="s">
        <v>2</v>
      </c>
      <c r="CF240" t="s">
        <v>2</v>
      </c>
      <c r="CG240" t="s">
        <v>2</v>
      </c>
      <c r="CH240" t="s">
        <v>2</v>
      </c>
      <c r="CI240" t="s">
        <v>2</v>
      </c>
      <c r="CJ240" t="s">
        <v>2</v>
      </c>
      <c r="CK240" t="s">
        <v>2</v>
      </c>
      <c r="CL240" t="s">
        <v>2</v>
      </c>
      <c r="CM240" t="s">
        <v>2</v>
      </c>
      <c r="CN240" t="s">
        <v>2</v>
      </c>
      <c r="CO240" t="s">
        <v>2</v>
      </c>
      <c r="CP240" t="s">
        <v>285</v>
      </c>
      <c r="CQ240" t="s">
        <v>4</v>
      </c>
      <c r="CR240" t="s">
        <v>4</v>
      </c>
      <c r="CS240" t="s">
        <v>4</v>
      </c>
      <c r="CT240" t="s">
        <v>4</v>
      </c>
      <c r="CU240" t="s">
        <v>239</v>
      </c>
      <c r="CV240" t="s">
        <v>4</v>
      </c>
      <c r="CW240" s="30">
        <v>41</v>
      </c>
      <c r="CX240" t="s">
        <v>9</v>
      </c>
      <c r="CY240" t="s">
        <v>4</v>
      </c>
      <c r="CZ240" t="s">
        <v>4</v>
      </c>
      <c r="DA240" t="s">
        <v>4</v>
      </c>
      <c r="DB240" t="s">
        <v>5</v>
      </c>
      <c r="DC240" t="s">
        <v>5</v>
      </c>
      <c r="DD240" t="s">
        <v>4</v>
      </c>
      <c r="DE240" t="s">
        <v>4</v>
      </c>
      <c r="DF240" t="s">
        <v>4</v>
      </c>
      <c r="DG240" t="s">
        <v>4</v>
      </c>
      <c r="DH240" t="s">
        <v>4</v>
      </c>
      <c r="DI240" t="s">
        <v>3</v>
      </c>
      <c r="DJ240" t="s">
        <v>4</v>
      </c>
      <c r="DK240" t="s">
        <v>4</v>
      </c>
      <c r="DL240" t="s">
        <v>2</v>
      </c>
      <c r="DM240" t="s">
        <v>2</v>
      </c>
      <c r="DN240" t="s">
        <v>5</v>
      </c>
      <c r="DO240" t="s">
        <v>523</v>
      </c>
      <c r="DP240" t="s">
        <v>4</v>
      </c>
      <c r="DQ240" t="s">
        <v>4</v>
      </c>
      <c r="DR240" t="s">
        <v>5</v>
      </c>
      <c r="DS240" t="s">
        <v>4</v>
      </c>
      <c r="DT240" t="s">
        <v>4</v>
      </c>
      <c r="DU240" t="s">
        <v>4</v>
      </c>
      <c r="DV240" t="s">
        <v>4</v>
      </c>
      <c r="DW240" t="s">
        <v>4</v>
      </c>
      <c r="DX240" t="s">
        <v>5</v>
      </c>
      <c r="DY240" t="s">
        <v>4</v>
      </c>
      <c r="DZ240" t="s">
        <v>4</v>
      </c>
      <c r="EA240" t="s">
        <v>4</v>
      </c>
      <c r="EB240" t="s">
        <v>4</v>
      </c>
      <c r="EC240" t="s">
        <v>4</v>
      </c>
      <c r="ED240" t="s">
        <v>4</v>
      </c>
      <c r="EE240" t="s">
        <v>4</v>
      </c>
      <c r="EF240" t="s">
        <v>4</v>
      </c>
      <c r="EG240" t="s">
        <v>4</v>
      </c>
      <c r="EH240" t="s">
        <v>73</v>
      </c>
      <c r="EI240" t="s">
        <v>13</v>
      </c>
      <c r="EJ240" t="s">
        <v>59</v>
      </c>
      <c r="EK240" t="s">
        <v>2</v>
      </c>
      <c r="EL240" t="s">
        <v>2</v>
      </c>
      <c r="EM240" t="s">
        <v>2</v>
      </c>
      <c r="EN240" t="s">
        <v>2</v>
      </c>
      <c r="EO240" t="s">
        <v>2</v>
      </c>
      <c r="EP240" t="s">
        <v>2</v>
      </c>
      <c r="EQ240" t="s">
        <v>2</v>
      </c>
      <c r="ER240" t="s">
        <v>2</v>
      </c>
      <c r="ES240" t="s">
        <v>2</v>
      </c>
      <c r="ET240" t="s">
        <v>2</v>
      </c>
      <c r="EU240" t="s">
        <v>2</v>
      </c>
      <c r="EV240" t="s">
        <v>2</v>
      </c>
      <c r="EW240" t="s">
        <v>2</v>
      </c>
      <c r="EX240" t="s">
        <v>2</v>
      </c>
      <c r="EY240" t="s">
        <v>2</v>
      </c>
      <c r="EZ240" t="s">
        <v>2</v>
      </c>
      <c r="FA240" t="s">
        <v>2</v>
      </c>
      <c r="FB240" t="s">
        <v>2</v>
      </c>
      <c r="FC240" t="s">
        <v>2</v>
      </c>
      <c r="FD240" t="s">
        <v>2</v>
      </c>
      <c r="FE240" t="s">
        <v>2</v>
      </c>
      <c r="FF240" t="s">
        <v>2</v>
      </c>
      <c r="FG240" t="s">
        <v>2</v>
      </c>
      <c r="FH240" t="s">
        <v>2</v>
      </c>
      <c r="FI240" t="s">
        <v>2</v>
      </c>
      <c r="FJ240" t="s">
        <v>2</v>
      </c>
      <c r="FK240" t="s">
        <v>2</v>
      </c>
      <c r="FL240" t="s">
        <v>2</v>
      </c>
      <c r="FM240" t="s">
        <v>2</v>
      </c>
      <c r="FN240" t="s">
        <v>2</v>
      </c>
      <c r="FO240" t="s">
        <v>2</v>
      </c>
      <c r="FP240" t="s">
        <v>2</v>
      </c>
      <c r="FQ240" t="s">
        <v>2</v>
      </c>
      <c r="FR240" t="s">
        <v>2</v>
      </c>
      <c r="FS240" t="s">
        <v>2</v>
      </c>
      <c r="FT240" t="s">
        <v>2</v>
      </c>
      <c r="FU240" t="s">
        <v>2</v>
      </c>
      <c r="FV240" t="s">
        <v>2</v>
      </c>
      <c r="FW240" t="s">
        <v>2</v>
      </c>
      <c r="FX240" t="s">
        <v>2</v>
      </c>
      <c r="FY240" t="s">
        <v>2</v>
      </c>
      <c r="FZ240" t="s">
        <v>2</v>
      </c>
      <c r="GA240" t="s">
        <v>2</v>
      </c>
      <c r="GB240" t="s">
        <v>2</v>
      </c>
      <c r="GC240" t="s">
        <v>2</v>
      </c>
      <c r="GD240" t="s">
        <v>2</v>
      </c>
      <c r="GE240" t="s">
        <v>15</v>
      </c>
      <c r="GF240" t="s">
        <v>4</v>
      </c>
      <c r="GG240" t="s">
        <v>4</v>
      </c>
      <c r="GH240" t="s">
        <v>4</v>
      </c>
      <c r="GI240" t="s">
        <v>4</v>
      </c>
      <c r="GJ240" t="s">
        <v>4</v>
      </c>
      <c r="GK240" t="s">
        <v>4</v>
      </c>
      <c r="GL240" t="s">
        <v>4</v>
      </c>
      <c r="GM240" t="s">
        <v>5</v>
      </c>
      <c r="GN240" t="s">
        <v>796</v>
      </c>
      <c r="GO240" t="s">
        <v>796</v>
      </c>
      <c r="GP240" t="s">
        <v>796</v>
      </c>
      <c r="GQ240" t="s">
        <v>796</v>
      </c>
      <c r="GR240" t="s">
        <v>796</v>
      </c>
      <c r="GS240" t="s">
        <v>796</v>
      </c>
      <c r="GT240" t="s">
        <v>796</v>
      </c>
      <c r="GU240" t="s">
        <v>796</v>
      </c>
      <c r="GV240" t="s">
        <v>796</v>
      </c>
      <c r="GW240" t="s">
        <v>796</v>
      </c>
      <c r="GX240" t="s">
        <v>796</v>
      </c>
      <c r="GY240" t="s">
        <v>796</v>
      </c>
      <c r="GZ240" t="s">
        <v>796</v>
      </c>
      <c r="HA240" t="s">
        <v>796</v>
      </c>
      <c r="HB240" t="s">
        <v>796</v>
      </c>
      <c r="HC240" t="s">
        <v>796</v>
      </c>
      <c r="HD240" t="s">
        <v>796</v>
      </c>
      <c r="HE240" t="s">
        <v>796</v>
      </c>
      <c r="HF240" t="s">
        <v>796</v>
      </c>
      <c r="HG240" t="s">
        <v>796</v>
      </c>
      <c r="HH240" t="s">
        <v>796</v>
      </c>
      <c r="HI240" t="s">
        <v>796</v>
      </c>
      <c r="HJ240" t="s">
        <v>796</v>
      </c>
      <c r="HK240" t="s">
        <v>796</v>
      </c>
      <c r="HL240" t="s">
        <v>796</v>
      </c>
      <c r="HM240" t="s">
        <v>796</v>
      </c>
      <c r="HN240" t="s">
        <v>796</v>
      </c>
      <c r="HO240" t="s">
        <v>796</v>
      </c>
      <c r="HP240" t="s">
        <v>796</v>
      </c>
      <c r="HQ240" t="s">
        <v>796</v>
      </c>
      <c r="HR240" t="s">
        <v>796</v>
      </c>
      <c r="HS240" t="s">
        <v>796</v>
      </c>
      <c r="HT240" t="s">
        <v>796</v>
      </c>
      <c r="HU240" t="s">
        <v>796</v>
      </c>
      <c r="HV240" t="s">
        <v>796</v>
      </c>
      <c r="HW240" t="s">
        <v>796</v>
      </c>
      <c r="HX240" t="s">
        <v>796</v>
      </c>
      <c r="HY240" t="s">
        <v>796</v>
      </c>
      <c r="HZ240" t="s">
        <v>796</v>
      </c>
      <c r="IA240" t="s">
        <v>796</v>
      </c>
      <c r="IB240" t="s">
        <v>796</v>
      </c>
      <c r="IC240" t="s">
        <v>796</v>
      </c>
      <c r="ID240" t="s">
        <v>796</v>
      </c>
      <c r="IE240" t="s">
        <v>796</v>
      </c>
      <c r="IF240" t="s">
        <v>796</v>
      </c>
      <c r="IG240" t="s">
        <v>796</v>
      </c>
      <c r="IH240" t="s">
        <v>796</v>
      </c>
      <c r="II240" t="s">
        <v>796</v>
      </c>
      <c r="IJ240" t="s">
        <v>796</v>
      </c>
      <c r="IK240" t="s">
        <v>796</v>
      </c>
      <c r="IL240" t="s">
        <v>796</v>
      </c>
      <c r="IM240" t="s">
        <v>796</v>
      </c>
      <c r="IN240" t="s">
        <v>796</v>
      </c>
      <c r="IO240" t="s">
        <v>796</v>
      </c>
      <c r="IP240" t="s">
        <v>796</v>
      </c>
      <c r="IQ240" t="s">
        <v>796</v>
      </c>
      <c r="IR240" t="s">
        <v>796</v>
      </c>
      <c r="IS240" t="s">
        <v>796</v>
      </c>
      <c r="IT240" t="s">
        <v>796</v>
      </c>
      <c r="IU240" t="s">
        <v>796</v>
      </c>
      <c r="IV240" t="s">
        <v>796</v>
      </c>
      <c r="IW240" t="s">
        <v>796</v>
      </c>
      <c r="IX240" t="s">
        <v>796</v>
      </c>
      <c r="IY240" t="s">
        <v>796</v>
      </c>
      <c r="IZ240" t="s">
        <v>796</v>
      </c>
      <c r="JA240" t="s">
        <v>796</v>
      </c>
      <c r="JB240" t="s">
        <v>796</v>
      </c>
      <c r="JC240" t="s">
        <v>796</v>
      </c>
      <c r="JD240" t="s">
        <v>796</v>
      </c>
      <c r="JE240" t="s">
        <v>796</v>
      </c>
      <c r="JF240" t="s">
        <v>796</v>
      </c>
      <c r="JG240" t="s">
        <v>796</v>
      </c>
      <c r="JH240" t="s">
        <v>796</v>
      </c>
      <c r="JI240" t="s">
        <v>796</v>
      </c>
      <c r="JJ240" t="s">
        <v>796</v>
      </c>
      <c r="JK240" t="s">
        <v>796</v>
      </c>
      <c r="JL240" t="s">
        <v>796</v>
      </c>
      <c r="JM240" t="s">
        <v>796</v>
      </c>
      <c r="JN240" t="s">
        <v>796</v>
      </c>
      <c r="JO240" t="s">
        <v>796</v>
      </c>
      <c r="JP240" t="s">
        <v>796</v>
      </c>
      <c r="JQ240" t="s">
        <v>796</v>
      </c>
      <c r="JR240" t="s">
        <v>796</v>
      </c>
      <c r="JS240" t="s">
        <v>796</v>
      </c>
      <c r="JT240" t="s">
        <v>796</v>
      </c>
      <c r="JU240" t="s">
        <v>796</v>
      </c>
      <c r="JV240" t="s">
        <v>796</v>
      </c>
      <c r="JW240" t="s">
        <v>796</v>
      </c>
      <c r="JX240" t="s">
        <v>796</v>
      </c>
      <c r="JY240" t="s">
        <v>796</v>
      </c>
      <c r="JZ240" t="s">
        <v>796</v>
      </c>
      <c r="KA240" t="s">
        <v>796</v>
      </c>
      <c r="KB240" t="s">
        <v>796</v>
      </c>
      <c r="KC240" t="s">
        <v>796</v>
      </c>
      <c r="KD240" t="s">
        <v>796</v>
      </c>
      <c r="KE240" t="s">
        <v>796</v>
      </c>
      <c r="KF240" t="s">
        <v>796</v>
      </c>
    </row>
    <row r="241" spans="1:292" x14ac:dyDescent="0.2">
      <c r="A241" t="s">
        <v>389</v>
      </c>
      <c r="B241" t="s">
        <v>239</v>
      </c>
      <c r="C241" t="s">
        <v>4</v>
      </c>
      <c r="D241" t="s">
        <v>8</v>
      </c>
      <c r="E241" s="30">
        <v>37</v>
      </c>
      <c r="F241" t="s">
        <v>155</v>
      </c>
      <c r="G241" t="s">
        <v>131</v>
      </c>
      <c r="H241" t="s">
        <v>40</v>
      </c>
      <c r="I241" t="s">
        <v>6</v>
      </c>
      <c r="J241" t="s">
        <v>4</v>
      </c>
      <c r="K241" t="s">
        <v>4</v>
      </c>
      <c r="L241" t="s">
        <v>4</v>
      </c>
      <c r="M241" t="s">
        <v>4</v>
      </c>
      <c r="N241" t="s">
        <v>5</v>
      </c>
      <c r="O241" t="s">
        <v>4</v>
      </c>
      <c r="P241" t="s">
        <v>4</v>
      </c>
      <c r="Q241" t="s">
        <v>4</v>
      </c>
      <c r="R241" t="s">
        <v>4</v>
      </c>
      <c r="S241" t="s">
        <v>4</v>
      </c>
      <c r="T241" t="s">
        <v>67</v>
      </c>
      <c r="U241" t="s">
        <v>4</v>
      </c>
      <c r="V241" t="s">
        <v>4</v>
      </c>
      <c r="W241" t="s">
        <v>17</v>
      </c>
      <c r="X241" t="s">
        <v>2</v>
      </c>
      <c r="Y241" t="s">
        <v>5</v>
      </c>
      <c r="Z241" t="s">
        <v>6</v>
      </c>
      <c r="AA241" t="s">
        <v>4</v>
      </c>
      <c r="AB241" t="s">
        <v>4</v>
      </c>
      <c r="AC241" t="s">
        <v>5</v>
      </c>
      <c r="AD241" t="s">
        <v>4</v>
      </c>
      <c r="AE241" t="s">
        <v>4</v>
      </c>
      <c r="AF241" t="s">
        <v>4</v>
      </c>
      <c r="AG241" t="s">
        <v>4</v>
      </c>
      <c r="AH241" t="s">
        <v>4</v>
      </c>
      <c r="AI241" t="s">
        <v>4</v>
      </c>
      <c r="AJ241" t="s">
        <v>4</v>
      </c>
      <c r="AK241" t="s">
        <v>4</v>
      </c>
      <c r="AL241" t="s">
        <v>4</v>
      </c>
      <c r="AM241" t="s">
        <v>4</v>
      </c>
      <c r="AN241" t="s">
        <v>4</v>
      </c>
      <c r="AO241" t="s">
        <v>4</v>
      </c>
      <c r="AP241" t="s">
        <v>4</v>
      </c>
      <c r="AQ241" t="s">
        <v>4</v>
      </c>
      <c r="AR241" t="s">
        <v>4</v>
      </c>
      <c r="AS241" t="s">
        <v>2</v>
      </c>
      <c r="AT241" t="s">
        <v>2</v>
      </c>
      <c r="AU241" t="s">
        <v>2</v>
      </c>
      <c r="AV241" t="s">
        <v>2</v>
      </c>
      <c r="AW241" t="s">
        <v>2</v>
      </c>
      <c r="AX241" t="s">
        <v>2</v>
      </c>
      <c r="AY241" t="s">
        <v>2</v>
      </c>
      <c r="AZ241" t="s">
        <v>2</v>
      </c>
      <c r="BA241" t="s">
        <v>2</v>
      </c>
      <c r="BB241" t="s">
        <v>2</v>
      </c>
      <c r="BC241" t="s">
        <v>2</v>
      </c>
      <c r="BD241" t="s">
        <v>2</v>
      </c>
      <c r="BE241" t="s">
        <v>2</v>
      </c>
      <c r="BF241" t="s">
        <v>2</v>
      </c>
      <c r="BG241" t="s">
        <v>2</v>
      </c>
      <c r="BH241" t="s">
        <v>2</v>
      </c>
      <c r="BI241" t="s">
        <v>2</v>
      </c>
      <c r="BJ241" t="s">
        <v>2</v>
      </c>
      <c r="BK241" t="s">
        <v>2</v>
      </c>
      <c r="BL241" t="s">
        <v>2</v>
      </c>
      <c r="BM241" t="s">
        <v>2</v>
      </c>
      <c r="BN241" t="s">
        <v>2</v>
      </c>
      <c r="BO241" t="s">
        <v>2</v>
      </c>
      <c r="BP241" t="s">
        <v>2</v>
      </c>
      <c r="BQ241" t="s">
        <v>2</v>
      </c>
      <c r="BR241" t="s">
        <v>2</v>
      </c>
      <c r="BS241" t="s">
        <v>2</v>
      </c>
      <c r="BT241" t="s">
        <v>2</v>
      </c>
      <c r="BU241" t="s">
        <v>2</v>
      </c>
      <c r="BV241" t="s">
        <v>2</v>
      </c>
      <c r="BW241" t="s">
        <v>2</v>
      </c>
      <c r="BX241" t="s">
        <v>2</v>
      </c>
      <c r="BY241" t="s">
        <v>2</v>
      </c>
      <c r="BZ241" t="s">
        <v>2</v>
      </c>
      <c r="CA241" t="s">
        <v>2</v>
      </c>
      <c r="CB241" t="s">
        <v>2</v>
      </c>
      <c r="CC241" t="s">
        <v>2</v>
      </c>
      <c r="CD241" t="s">
        <v>2</v>
      </c>
      <c r="CE241" t="s">
        <v>2</v>
      </c>
      <c r="CF241" t="s">
        <v>2</v>
      </c>
      <c r="CG241" t="s">
        <v>2</v>
      </c>
      <c r="CH241" t="s">
        <v>2</v>
      </c>
      <c r="CI241" t="s">
        <v>2</v>
      </c>
      <c r="CJ241" t="s">
        <v>2</v>
      </c>
      <c r="CK241" t="s">
        <v>2</v>
      </c>
      <c r="CL241" t="s">
        <v>2</v>
      </c>
      <c r="CM241" t="s">
        <v>2</v>
      </c>
      <c r="CN241" t="s">
        <v>2</v>
      </c>
      <c r="CO241" t="s">
        <v>2</v>
      </c>
      <c r="CP241" t="s">
        <v>285</v>
      </c>
      <c r="CQ241" t="s">
        <v>4</v>
      </c>
      <c r="CR241" t="s">
        <v>4</v>
      </c>
      <c r="CS241" t="s">
        <v>4</v>
      </c>
      <c r="CT241" t="s">
        <v>4</v>
      </c>
      <c r="CU241" t="s">
        <v>239</v>
      </c>
      <c r="CV241" t="s">
        <v>4</v>
      </c>
      <c r="CW241" s="30">
        <v>39</v>
      </c>
      <c r="CX241" t="s">
        <v>155</v>
      </c>
      <c r="CY241" t="s">
        <v>4</v>
      </c>
      <c r="CZ241" t="s">
        <v>4</v>
      </c>
      <c r="DA241" t="s">
        <v>4</v>
      </c>
      <c r="DB241" t="s">
        <v>4</v>
      </c>
      <c r="DC241" t="s">
        <v>5</v>
      </c>
      <c r="DD241" t="s">
        <v>4</v>
      </c>
      <c r="DE241" t="s">
        <v>4</v>
      </c>
      <c r="DF241" t="s">
        <v>4</v>
      </c>
      <c r="DG241" t="s">
        <v>4</v>
      </c>
      <c r="DH241" t="s">
        <v>4</v>
      </c>
      <c r="DI241" t="s">
        <v>67</v>
      </c>
      <c r="DJ241" t="s">
        <v>4</v>
      </c>
      <c r="DK241" t="s">
        <v>4</v>
      </c>
      <c r="DL241" t="s">
        <v>2</v>
      </c>
      <c r="DM241" t="s">
        <v>2</v>
      </c>
      <c r="DN241" t="s">
        <v>5</v>
      </c>
      <c r="DO241" t="s">
        <v>523</v>
      </c>
      <c r="DP241" t="s">
        <v>4</v>
      </c>
      <c r="DQ241" t="s">
        <v>4</v>
      </c>
      <c r="DR241" t="s">
        <v>5</v>
      </c>
      <c r="DS241" t="s">
        <v>4</v>
      </c>
      <c r="DT241" t="s">
        <v>4</v>
      </c>
      <c r="DU241" t="s">
        <v>4</v>
      </c>
      <c r="DV241" t="s">
        <v>4</v>
      </c>
      <c r="DW241" t="s">
        <v>4</v>
      </c>
      <c r="DX241" t="s">
        <v>4</v>
      </c>
      <c r="DY241" t="s">
        <v>4</v>
      </c>
      <c r="DZ241" t="s">
        <v>4</v>
      </c>
      <c r="EA241" t="s">
        <v>4</v>
      </c>
      <c r="EB241" t="s">
        <v>4</v>
      </c>
      <c r="EC241" t="s">
        <v>4</v>
      </c>
      <c r="ED241" t="s">
        <v>4</v>
      </c>
      <c r="EE241" t="s">
        <v>4</v>
      </c>
      <c r="EF241" t="s">
        <v>4</v>
      </c>
      <c r="EG241" t="s">
        <v>4</v>
      </c>
      <c r="EH241" t="s">
        <v>2</v>
      </c>
      <c r="EI241" t="s">
        <v>2</v>
      </c>
      <c r="EJ241" t="s">
        <v>2</v>
      </c>
      <c r="EK241" t="s">
        <v>2</v>
      </c>
      <c r="EL241" t="s">
        <v>2</v>
      </c>
      <c r="EM241" t="s">
        <v>2</v>
      </c>
      <c r="EN241" t="s">
        <v>2</v>
      </c>
      <c r="EO241" t="s">
        <v>2</v>
      </c>
      <c r="EP241" t="s">
        <v>2</v>
      </c>
      <c r="EQ241" t="s">
        <v>2</v>
      </c>
      <c r="ER241" t="s">
        <v>2</v>
      </c>
      <c r="ES241" t="s">
        <v>2</v>
      </c>
      <c r="ET241" t="s">
        <v>2</v>
      </c>
      <c r="EU241" t="s">
        <v>2</v>
      </c>
      <c r="EV241" t="s">
        <v>2</v>
      </c>
      <c r="EW241" t="s">
        <v>2</v>
      </c>
      <c r="EX241" t="s">
        <v>2</v>
      </c>
      <c r="EY241" t="s">
        <v>2</v>
      </c>
      <c r="EZ241" t="s">
        <v>2</v>
      </c>
      <c r="FA241" t="s">
        <v>2</v>
      </c>
      <c r="FB241" t="s">
        <v>2</v>
      </c>
      <c r="FC241" t="s">
        <v>2</v>
      </c>
      <c r="FD241" t="s">
        <v>2</v>
      </c>
      <c r="FE241" t="s">
        <v>2</v>
      </c>
      <c r="FF241" t="s">
        <v>2</v>
      </c>
      <c r="FG241" t="s">
        <v>2</v>
      </c>
      <c r="FH241" t="s">
        <v>2</v>
      </c>
      <c r="FI241" t="s">
        <v>2</v>
      </c>
      <c r="FJ241" t="s">
        <v>2</v>
      </c>
      <c r="FK241" t="s">
        <v>2</v>
      </c>
      <c r="FL241" t="s">
        <v>2</v>
      </c>
      <c r="FM241" t="s">
        <v>2</v>
      </c>
      <c r="FN241" t="s">
        <v>2</v>
      </c>
      <c r="FO241" t="s">
        <v>2</v>
      </c>
      <c r="FP241" t="s">
        <v>2</v>
      </c>
      <c r="FQ241" t="s">
        <v>2</v>
      </c>
      <c r="FR241" t="s">
        <v>2</v>
      </c>
      <c r="FS241" t="s">
        <v>2</v>
      </c>
      <c r="FT241" t="s">
        <v>2</v>
      </c>
      <c r="FU241" t="s">
        <v>2</v>
      </c>
      <c r="FV241" t="s">
        <v>2</v>
      </c>
      <c r="FW241" t="s">
        <v>2</v>
      </c>
      <c r="FX241" t="s">
        <v>2</v>
      </c>
      <c r="FY241" t="s">
        <v>2</v>
      </c>
      <c r="FZ241" t="s">
        <v>2</v>
      </c>
      <c r="GA241" t="s">
        <v>2</v>
      </c>
      <c r="GB241" t="s">
        <v>2</v>
      </c>
      <c r="GC241" t="s">
        <v>2</v>
      </c>
      <c r="GD241" t="s">
        <v>2</v>
      </c>
      <c r="GE241" t="s">
        <v>15</v>
      </c>
      <c r="GF241" t="s">
        <v>2</v>
      </c>
      <c r="GG241" t="s">
        <v>2</v>
      </c>
      <c r="GH241" t="s">
        <v>2</v>
      </c>
      <c r="GI241" t="s">
        <v>2</v>
      </c>
      <c r="GJ241" t="s">
        <v>2</v>
      </c>
      <c r="GK241" t="s">
        <v>2</v>
      </c>
      <c r="GL241" t="s">
        <v>2</v>
      </c>
      <c r="GM241" t="s">
        <v>2</v>
      </c>
      <c r="GN241" t="s">
        <v>796</v>
      </c>
      <c r="GO241" t="s">
        <v>796</v>
      </c>
      <c r="GP241" t="s">
        <v>796</v>
      </c>
      <c r="GQ241" t="s">
        <v>796</v>
      </c>
      <c r="GR241" t="s">
        <v>796</v>
      </c>
      <c r="GS241" t="s">
        <v>796</v>
      </c>
      <c r="GT241" t="s">
        <v>796</v>
      </c>
      <c r="GU241" t="s">
        <v>796</v>
      </c>
      <c r="GV241" t="s">
        <v>796</v>
      </c>
      <c r="GW241" t="s">
        <v>796</v>
      </c>
      <c r="GX241" t="s">
        <v>796</v>
      </c>
      <c r="GY241" t="s">
        <v>796</v>
      </c>
      <c r="GZ241" t="s">
        <v>796</v>
      </c>
      <c r="HA241" t="s">
        <v>796</v>
      </c>
      <c r="HB241" t="s">
        <v>796</v>
      </c>
      <c r="HC241" t="s">
        <v>796</v>
      </c>
      <c r="HD241" t="s">
        <v>796</v>
      </c>
      <c r="HE241" t="s">
        <v>796</v>
      </c>
      <c r="HF241" t="s">
        <v>796</v>
      </c>
      <c r="HG241" t="s">
        <v>796</v>
      </c>
      <c r="HH241" t="s">
        <v>796</v>
      </c>
      <c r="HI241" t="s">
        <v>796</v>
      </c>
      <c r="HJ241" t="s">
        <v>796</v>
      </c>
      <c r="HK241" t="s">
        <v>796</v>
      </c>
      <c r="HL241" t="s">
        <v>796</v>
      </c>
      <c r="HM241" t="s">
        <v>796</v>
      </c>
      <c r="HN241" t="s">
        <v>796</v>
      </c>
      <c r="HO241" t="s">
        <v>796</v>
      </c>
      <c r="HP241" t="s">
        <v>796</v>
      </c>
      <c r="HQ241" t="s">
        <v>796</v>
      </c>
      <c r="HR241" t="s">
        <v>796</v>
      </c>
      <c r="HS241" t="s">
        <v>796</v>
      </c>
      <c r="HT241" t="s">
        <v>796</v>
      </c>
      <c r="HU241" t="s">
        <v>796</v>
      </c>
      <c r="HV241" t="s">
        <v>796</v>
      </c>
      <c r="HW241" t="s">
        <v>796</v>
      </c>
      <c r="HX241" t="s">
        <v>796</v>
      </c>
      <c r="HY241" t="s">
        <v>796</v>
      </c>
      <c r="HZ241" t="s">
        <v>796</v>
      </c>
      <c r="IA241" t="s">
        <v>796</v>
      </c>
      <c r="IB241" t="s">
        <v>796</v>
      </c>
      <c r="IC241" t="s">
        <v>796</v>
      </c>
      <c r="ID241" t="s">
        <v>796</v>
      </c>
      <c r="IE241" t="s">
        <v>796</v>
      </c>
      <c r="IF241" t="s">
        <v>796</v>
      </c>
      <c r="IG241" t="s">
        <v>796</v>
      </c>
      <c r="IH241" t="s">
        <v>796</v>
      </c>
      <c r="II241" t="s">
        <v>796</v>
      </c>
      <c r="IJ241" t="s">
        <v>796</v>
      </c>
      <c r="IK241" t="s">
        <v>796</v>
      </c>
      <c r="IL241" t="s">
        <v>796</v>
      </c>
      <c r="IM241" t="s">
        <v>796</v>
      </c>
      <c r="IN241" t="s">
        <v>796</v>
      </c>
      <c r="IO241" t="s">
        <v>796</v>
      </c>
      <c r="IP241" t="s">
        <v>796</v>
      </c>
      <c r="IQ241" t="s">
        <v>796</v>
      </c>
      <c r="IR241" t="s">
        <v>796</v>
      </c>
      <c r="IS241" t="s">
        <v>796</v>
      </c>
      <c r="IT241" t="s">
        <v>796</v>
      </c>
      <c r="IU241" t="s">
        <v>796</v>
      </c>
      <c r="IV241" t="s">
        <v>796</v>
      </c>
      <c r="IW241" t="s">
        <v>796</v>
      </c>
      <c r="IX241" t="s">
        <v>796</v>
      </c>
      <c r="IY241" t="s">
        <v>796</v>
      </c>
      <c r="IZ241" t="s">
        <v>796</v>
      </c>
      <c r="JA241" t="s">
        <v>796</v>
      </c>
      <c r="JB241" t="s">
        <v>796</v>
      </c>
      <c r="JC241" t="s">
        <v>796</v>
      </c>
      <c r="JD241" t="s">
        <v>796</v>
      </c>
      <c r="JE241" t="s">
        <v>796</v>
      </c>
      <c r="JF241" t="s">
        <v>796</v>
      </c>
      <c r="JG241" t="s">
        <v>796</v>
      </c>
      <c r="JH241" t="s">
        <v>796</v>
      </c>
      <c r="JI241" t="s">
        <v>796</v>
      </c>
      <c r="JJ241" t="s">
        <v>796</v>
      </c>
      <c r="JK241" t="s">
        <v>796</v>
      </c>
      <c r="JL241" t="s">
        <v>796</v>
      </c>
      <c r="JM241" t="s">
        <v>796</v>
      </c>
      <c r="JN241" t="s">
        <v>796</v>
      </c>
      <c r="JO241" t="s">
        <v>796</v>
      </c>
      <c r="JP241" t="s">
        <v>796</v>
      </c>
      <c r="JQ241" t="s">
        <v>796</v>
      </c>
      <c r="JR241" t="s">
        <v>796</v>
      </c>
      <c r="JS241" t="s">
        <v>796</v>
      </c>
      <c r="JT241" t="s">
        <v>796</v>
      </c>
      <c r="JU241" t="s">
        <v>796</v>
      </c>
      <c r="JV241" t="s">
        <v>796</v>
      </c>
      <c r="JW241" t="s">
        <v>796</v>
      </c>
      <c r="JX241" t="s">
        <v>796</v>
      </c>
      <c r="JY241" t="s">
        <v>796</v>
      </c>
      <c r="JZ241" t="s">
        <v>796</v>
      </c>
      <c r="KA241" t="s">
        <v>796</v>
      </c>
      <c r="KB241" t="s">
        <v>796</v>
      </c>
      <c r="KC241" t="s">
        <v>796</v>
      </c>
      <c r="KD241" t="s">
        <v>796</v>
      </c>
      <c r="KE241" t="s">
        <v>796</v>
      </c>
      <c r="KF241" t="s">
        <v>796</v>
      </c>
    </row>
    <row r="242" spans="1:292" x14ac:dyDescent="0.2">
      <c r="A242" t="s">
        <v>408</v>
      </c>
      <c r="B242" t="s">
        <v>239</v>
      </c>
      <c r="C242" t="s">
        <v>4</v>
      </c>
      <c r="D242" t="s">
        <v>19</v>
      </c>
      <c r="E242" s="30">
        <v>29</v>
      </c>
      <c r="F242" t="s">
        <v>20</v>
      </c>
      <c r="G242" t="s">
        <v>195</v>
      </c>
      <c r="H242" t="s">
        <v>2</v>
      </c>
      <c r="I242" t="s">
        <v>33</v>
      </c>
      <c r="J242" t="s">
        <v>4</v>
      </c>
      <c r="K242" t="s">
        <v>5</v>
      </c>
      <c r="L242" t="s">
        <v>5</v>
      </c>
      <c r="M242" t="s">
        <v>4</v>
      </c>
      <c r="N242" t="s">
        <v>4</v>
      </c>
      <c r="O242" t="s">
        <v>4</v>
      </c>
      <c r="P242" t="s">
        <v>5</v>
      </c>
      <c r="Q242" t="s">
        <v>5</v>
      </c>
      <c r="R242" t="s">
        <v>4</v>
      </c>
      <c r="S242" t="s">
        <v>4</v>
      </c>
      <c r="T242" t="s">
        <v>3</v>
      </c>
      <c r="U242" t="s">
        <v>4</v>
      </c>
      <c r="V242" t="s">
        <v>4</v>
      </c>
      <c r="W242" t="s">
        <v>17</v>
      </c>
      <c r="X242" t="s">
        <v>2</v>
      </c>
      <c r="Y242" t="s">
        <v>5</v>
      </c>
      <c r="Z242" t="s">
        <v>39</v>
      </c>
      <c r="AA242" t="s">
        <v>4</v>
      </c>
      <c r="AB242" t="s">
        <v>4</v>
      </c>
      <c r="AC242" t="s">
        <v>4</v>
      </c>
      <c r="AD242" t="s">
        <v>4</v>
      </c>
      <c r="AE242" t="s">
        <v>5</v>
      </c>
      <c r="AF242" t="s">
        <v>4</v>
      </c>
      <c r="AG242" t="s">
        <v>5</v>
      </c>
      <c r="AH242" t="s">
        <v>4</v>
      </c>
      <c r="AI242" t="s">
        <v>4</v>
      </c>
      <c r="AJ242" t="s">
        <v>4</v>
      </c>
      <c r="AK242" t="s">
        <v>4</v>
      </c>
      <c r="AL242" t="s">
        <v>4</v>
      </c>
      <c r="AM242" t="s">
        <v>4</v>
      </c>
      <c r="AN242" t="s">
        <v>4</v>
      </c>
      <c r="AO242" t="s">
        <v>4</v>
      </c>
      <c r="AP242" t="s">
        <v>4</v>
      </c>
      <c r="AQ242" t="s">
        <v>4</v>
      </c>
      <c r="AR242" t="s">
        <v>4</v>
      </c>
      <c r="AS242" t="s">
        <v>2</v>
      </c>
      <c r="AT242" t="s">
        <v>2</v>
      </c>
      <c r="AU242" t="s">
        <v>2</v>
      </c>
      <c r="AV242" t="s">
        <v>5</v>
      </c>
      <c r="AW242" t="s">
        <v>5</v>
      </c>
      <c r="AX242" t="s">
        <v>5</v>
      </c>
      <c r="AY242" t="s">
        <v>5</v>
      </c>
      <c r="AZ242" t="s">
        <v>5</v>
      </c>
      <c r="BA242" t="s">
        <v>5</v>
      </c>
      <c r="BB242" t="s">
        <v>4</v>
      </c>
      <c r="BC242" t="s">
        <v>41</v>
      </c>
      <c r="BD242" t="s">
        <v>41</v>
      </c>
      <c r="BE242" t="s">
        <v>5</v>
      </c>
      <c r="BF242" t="s">
        <v>5</v>
      </c>
      <c r="BG242" t="s">
        <v>5</v>
      </c>
      <c r="BH242" t="s">
        <v>41</v>
      </c>
      <c r="BI242" t="s">
        <v>5</v>
      </c>
      <c r="BJ242" t="s">
        <v>41</v>
      </c>
      <c r="BK242" t="s">
        <v>5</v>
      </c>
      <c r="BL242" t="s">
        <v>5</v>
      </c>
      <c r="BM242" t="s">
        <v>4</v>
      </c>
      <c r="BN242" t="s">
        <v>4</v>
      </c>
      <c r="BO242" t="s">
        <v>4</v>
      </c>
      <c r="BP242" t="s">
        <v>2</v>
      </c>
      <c r="BQ242" t="s">
        <v>5</v>
      </c>
      <c r="BR242" t="s">
        <v>4</v>
      </c>
      <c r="BS242" t="s">
        <v>41</v>
      </c>
      <c r="BT242" t="s">
        <v>41</v>
      </c>
      <c r="BU242" t="s">
        <v>41</v>
      </c>
      <c r="BV242" t="s">
        <v>41</v>
      </c>
      <c r="BW242" t="s">
        <v>41</v>
      </c>
      <c r="BX242" t="s">
        <v>41</v>
      </c>
      <c r="BY242" t="s">
        <v>41</v>
      </c>
      <c r="BZ242" t="s">
        <v>41</v>
      </c>
      <c r="CA242" t="s">
        <v>41</v>
      </c>
      <c r="CB242" t="s">
        <v>4</v>
      </c>
      <c r="CC242" t="s">
        <v>4</v>
      </c>
      <c r="CD242" t="s">
        <v>4</v>
      </c>
      <c r="CE242" t="s">
        <v>4</v>
      </c>
      <c r="CF242" t="s">
        <v>4</v>
      </c>
      <c r="CG242" t="s">
        <v>4</v>
      </c>
      <c r="CH242" t="s">
        <v>4</v>
      </c>
      <c r="CI242" t="s">
        <v>4</v>
      </c>
      <c r="CJ242" t="s">
        <v>4</v>
      </c>
      <c r="CK242" t="s">
        <v>5</v>
      </c>
      <c r="CL242" t="s">
        <v>4</v>
      </c>
      <c r="CM242" t="s">
        <v>4</v>
      </c>
      <c r="CN242" t="s">
        <v>4</v>
      </c>
      <c r="CO242" t="s">
        <v>4</v>
      </c>
      <c r="CP242" t="s">
        <v>2</v>
      </c>
      <c r="CQ242" t="s">
        <v>2</v>
      </c>
      <c r="CR242" t="s">
        <v>2</v>
      </c>
      <c r="CS242" t="s">
        <v>2</v>
      </c>
      <c r="CT242" t="s">
        <v>2</v>
      </c>
      <c r="CU242" t="s">
        <v>796</v>
      </c>
      <c r="CV242" t="s">
        <v>796</v>
      </c>
      <c r="CW242" t="s">
        <v>796</v>
      </c>
      <c r="CX242" t="s">
        <v>796</v>
      </c>
      <c r="CY242" t="s">
        <v>796</v>
      </c>
      <c r="CZ242" t="s">
        <v>796</v>
      </c>
      <c r="DA242" t="s">
        <v>796</v>
      </c>
      <c r="DB242" t="s">
        <v>796</v>
      </c>
      <c r="DC242" t="s">
        <v>796</v>
      </c>
      <c r="DD242" t="s">
        <v>796</v>
      </c>
      <c r="DE242" t="s">
        <v>796</v>
      </c>
      <c r="DF242" t="s">
        <v>796</v>
      </c>
      <c r="DG242" t="s">
        <v>796</v>
      </c>
      <c r="DH242" t="s">
        <v>796</v>
      </c>
      <c r="DI242" t="s">
        <v>796</v>
      </c>
      <c r="DJ242" t="s">
        <v>796</v>
      </c>
      <c r="DK242" t="s">
        <v>796</v>
      </c>
      <c r="DL242" t="s">
        <v>796</v>
      </c>
      <c r="DM242" t="s">
        <v>796</v>
      </c>
      <c r="DN242" t="s">
        <v>796</v>
      </c>
      <c r="DO242" t="s">
        <v>796</v>
      </c>
      <c r="DP242" t="s">
        <v>796</v>
      </c>
      <c r="DQ242" t="s">
        <v>796</v>
      </c>
      <c r="DR242" t="s">
        <v>796</v>
      </c>
      <c r="DS242" t="s">
        <v>796</v>
      </c>
      <c r="DT242" t="s">
        <v>796</v>
      </c>
      <c r="DU242" t="s">
        <v>796</v>
      </c>
      <c r="DV242" t="s">
        <v>796</v>
      </c>
      <c r="DW242" t="s">
        <v>796</v>
      </c>
      <c r="DX242" t="s">
        <v>796</v>
      </c>
      <c r="DY242" t="s">
        <v>796</v>
      </c>
      <c r="DZ242" t="s">
        <v>796</v>
      </c>
      <c r="EA242" t="s">
        <v>796</v>
      </c>
      <c r="EB242" t="s">
        <v>796</v>
      </c>
      <c r="EC242" t="s">
        <v>796</v>
      </c>
      <c r="ED242" t="s">
        <v>796</v>
      </c>
      <c r="EE242" t="s">
        <v>796</v>
      </c>
      <c r="EF242" t="s">
        <v>796</v>
      </c>
      <c r="EG242" t="s">
        <v>796</v>
      </c>
      <c r="EH242" t="s">
        <v>796</v>
      </c>
      <c r="EI242" t="s">
        <v>796</v>
      </c>
      <c r="EJ242" t="s">
        <v>796</v>
      </c>
      <c r="EK242" t="s">
        <v>796</v>
      </c>
      <c r="EL242" t="s">
        <v>796</v>
      </c>
      <c r="EM242" t="s">
        <v>796</v>
      </c>
      <c r="EN242" t="s">
        <v>796</v>
      </c>
      <c r="EO242" t="s">
        <v>796</v>
      </c>
      <c r="EP242" t="s">
        <v>796</v>
      </c>
      <c r="EQ242" t="s">
        <v>796</v>
      </c>
      <c r="ER242" t="s">
        <v>796</v>
      </c>
      <c r="ES242" t="s">
        <v>796</v>
      </c>
      <c r="ET242" t="s">
        <v>796</v>
      </c>
      <c r="EU242" t="s">
        <v>796</v>
      </c>
      <c r="EV242" t="s">
        <v>796</v>
      </c>
      <c r="EW242" t="s">
        <v>796</v>
      </c>
      <c r="EX242" t="s">
        <v>796</v>
      </c>
      <c r="EY242" t="s">
        <v>796</v>
      </c>
      <c r="EZ242" t="s">
        <v>796</v>
      </c>
      <c r="FA242" t="s">
        <v>796</v>
      </c>
      <c r="FB242" t="s">
        <v>796</v>
      </c>
      <c r="FC242" t="s">
        <v>796</v>
      </c>
      <c r="FD242" t="s">
        <v>796</v>
      </c>
      <c r="FE242" t="s">
        <v>796</v>
      </c>
      <c r="FF242" t="s">
        <v>796</v>
      </c>
      <c r="FG242" t="s">
        <v>796</v>
      </c>
      <c r="FH242" t="s">
        <v>796</v>
      </c>
      <c r="FI242" t="s">
        <v>796</v>
      </c>
      <c r="FJ242" t="s">
        <v>796</v>
      </c>
      <c r="FK242" t="s">
        <v>796</v>
      </c>
      <c r="FL242" t="s">
        <v>796</v>
      </c>
      <c r="FM242" t="s">
        <v>796</v>
      </c>
      <c r="FN242" t="s">
        <v>796</v>
      </c>
      <c r="FO242" t="s">
        <v>796</v>
      </c>
      <c r="FP242" t="s">
        <v>796</v>
      </c>
      <c r="FQ242" t="s">
        <v>796</v>
      </c>
      <c r="FR242" t="s">
        <v>796</v>
      </c>
      <c r="FS242" t="s">
        <v>796</v>
      </c>
      <c r="FT242" t="s">
        <v>796</v>
      </c>
      <c r="FU242" t="s">
        <v>796</v>
      </c>
      <c r="FV242" t="s">
        <v>796</v>
      </c>
      <c r="FW242" t="s">
        <v>796</v>
      </c>
      <c r="FX242" t="s">
        <v>796</v>
      </c>
      <c r="FY242" t="s">
        <v>796</v>
      </c>
      <c r="FZ242" t="s">
        <v>796</v>
      </c>
      <c r="GA242" t="s">
        <v>796</v>
      </c>
      <c r="GB242" t="s">
        <v>796</v>
      </c>
      <c r="GC242" t="s">
        <v>796</v>
      </c>
      <c r="GD242" t="s">
        <v>796</v>
      </c>
      <c r="GE242" t="s">
        <v>796</v>
      </c>
      <c r="GF242" t="s">
        <v>796</v>
      </c>
      <c r="GG242" t="s">
        <v>796</v>
      </c>
      <c r="GH242" t="s">
        <v>796</v>
      </c>
      <c r="GI242" t="s">
        <v>796</v>
      </c>
      <c r="GJ242" t="s">
        <v>796</v>
      </c>
      <c r="GK242" t="s">
        <v>796</v>
      </c>
      <c r="GL242" t="s">
        <v>796</v>
      </c>
      <c r="GM242" t="s">
        <v>796</v>
      </c>
      <c r="GN242" t="s">
        <v>796</v>
      </c>
      <c r="GO242" t="s">
        <v>796</v>
      </c>
      <c r="GP242" t="s">
        <v>796</v>
      </c>
      <c r="GQ242" t="s">
        <v>796</v>
      </c>
      <c r="GR242" t="s">
        <v>796</v>
      </c>
      <c r="GS242" t="s">
        <v>796</v>
      </c>
      <c r="GT242" t="s">
        <v>796</v>
      </c>
      <c r="GU242" t="s">
        <v>796</v>
      </c>
      <c r="GV242" t="s">
        <v>796</v>
      </c>
      <c r="GW242" t="s">
        <v>796</v>
      </c>
      <c r="GX242" t="s">
        <v>796</v>
      </c>
      <c r="GY242" t="s">
        <v>796</v>
      </c>
      <c r="GZ242" t="s">
        <v>796</v>
      </c>
      <c r="HA242" t="s">
        <v>796</v>
      </c>
      <c r="HB242" t="s">
        <v>796</v>
      </c>
      <c r="HC242" t="s">
        <v>796</v>
      </c>
      <c r="HD242" t="s">
        <v>796</v>
      </c>
      <c r="HE242" t="s">
        <v>796</v>
      </c>
      <c r="HF242" t="s">
        <v>796</v>
      </c>
      <c r="HG242" t="s">
        <v>796</v>
      </c>
      <c r="HH242" t="s">
        <v>796</v>
      </c>
      <c r="HI242" t="s">
        <v>796</v>
      </c>
      <c r="HJ242" t="s">
        <v>796</v>
      </c>
      <c r="HK242" t="s">
        <v>796</v>
      </c>
      <c r="HL242" t="s">
        <v>796</v>
      </c>
      <c r="HM242" t="s">
        <v>796</v>
      </c>
      <c r="HN242" t="s">
        <v>796</v>
      </c>
      <c r="HO242" t="s">
        <v>796</v>
      </c>
      <c r="HP242" t="s">
        <v>796</v>
      </c>
      <c r="HQ242" t="s">
        <v>796</v>
      </c>
      <c r="HR242" t="s">
        <v>796</v>
      </c>
      <c r="HS242" t="s">
        <v>796</v>
      </c>
      <c r="HT242" t="s">
        <v>796</v>
      </c>
      <c r="HU242" t="s">
        <v>796</v>
      </c>
      <c r="HV242" t="s">
        <v>796</v>
      </c>
      <c r="HW242" t="s">
        <v>796</v>
      </c>
      <c r="HX242" t="s">
        <v>796</v>
      </c>
      <c r="HY242" t="s">
        <v>796</v>
      </c>
      <c r="HZ242" t="s">
        <v>796</v>
      </c>
      <c r="IA242" t="s">
        <v>796</v>
      </c>
      <c r="IB242" t="s">
        <v>796</v>
      </c>
      <c r="IC242" t="s">
        <v>796</v>
      </c>
      <c r="ID242" t="s">
        <v>796</v>
      </c>
      <c r="IE242" t="s">
        <v>796</v>
      </c>
      <c r="IF242" t="s">
        <v>796</v>
      </c>
      <c r="IG242" t="s">
        <v>796</v>
      </c>
      <c r="IH242" t="s">
        <v>796</v>
      </c>
      <c r="II242" t="s">
        <v>796</v>
      </c>
      <c r="IJ242" t="s">
        <v>796</v>
      </c>
      <c r="IK242" t="s">
        <v>796</v>
      </c>
      <c r="IL242" t="s">
        <v>796</v>
      </c>
      <c r="IM242" t="s">
        <v>796</v>
      </c>
      <c r="IN242" t="s">
        <v>796</v>
      </c>
      <c r="IO242" t="s">
        <v>796</v>
      </c>
      <c r="IP242" t="s">
        <v>796</v>
      </c>
      <c r="IQ242" t="s">
        <v>796</v>
      </c>
      <c r="IR242" t="s">
        <v>796</v>
      </c>
      <c r="IS242" t="s">
        <v>796</v>
      </c>
      <c r="IT242" t="s">
        <v>796</v>
      </c>
      <c r="IU242" t="s">
        <v>796</v>
      </c>
      <c r="IV242" t="s">
        <v>796</v>
      </c>
      <c r="IW242" t="s">
        <v>796</v>
      </c>
      <c r="IX242" t="s">
        <v>796</v>
      </c>
      <c r="IY242" t="s">
        <v>796</v>
      </c>
      <c r="IZ242" t="s">
        <v>796</v>
      </c>
      <c r="JA242" t="s">
        <v>796</v>
      </c>
      <c r="JB242" t="s">
        <v>796</v>
      </c>
      <c r="JC242" t="s">
        <v>796</v>
      </c>
      <c r="JD242" t="s">
        <v>796</v>
      </c>
      <c r="JE242" t="s">
        <v>796</v>
      </c>
      <c r="JF242" t="s">
        <v>796</v>
      </c>
      <c r="JG242" t="s">
        <v>796</v>
      </c>
      <c r="JH242" t="s">
        <v>796</v>
      </c>
      <c r="JI242" t="s">
        <v>796</v>
      </c>
      <c r="JJ242" t="s">
        <v>796</v>
      </c>
      <c r="JK242" t="s">
        <v>796</v>
      </c>
      <c r="JL242" t="s">
        <v>796</v>
      </c>
      <c r="JM242" t="s">
        <v>796</v>
      </c>
      <c r="JN242" t="s">
        <v>796</v>
      </c>
      <c r="JO242" t="s">
        <v>796</v>
      </c>
      <c r="JP242" t="s">
        <v>796</v>
      </c>
      <c r="JQ242" t="s">
        <v>796</v>
      </c>
      <c r="JR242" t="s">
        <v>796</v>
      </c>
      <c r="JS242" t="s">
        <v>796</v>
      </c>
      <c r="JT242" t="s">
        <v>796</v>
      </c>
      <c r="JU242" t="s">
        <v>796</v>
      </c>
      <c r="JV242" t="s">
        <v>796</v>
      </c>
      <c r="JW242" t="s">
        <v>796</v>
      </c>
      <c r="JX242" t="s">
        <v>796</v>
      </c>
      <c r="JY242" t="s">
        <v>796</v>
      </c>
      <c r="JZ242" t="s">
        <v>796</v>
      </c>
      <c r="KA242" t="s">
        <v>796</v>
      </c>
      <c r="KB242" t="s">
        <v>796</v>
      </c>
      <c r="KC242" t="s">
        <v>796</v>
      </c>
      <c r="KD242" t="s">
        <v>796</v>
      </c>
      <c r="KE242" t="s">
        <v>796</v>
      </c>
      <c r="KF242" t="s">
        <v>796</v>
      </c>
    </row>
    <row r="243" spans="1:292" x14ac:dyDescent="0.2">
      <c r="A243" t="s">
        <v>407</v>
      </c>
      <c r="B243" t="s">
        <v>239</v>
      </c>
      <c r="C243" t="s">
        <v>4</v>
      </c>
      <c r="D243" t="s">
        <v>19</v>
      </c>
      <c r="E243" s="30">
        <v>66</v>
      </c>
      <c r="F243" t="s">
        <v>110</v>
      </c>
      <c r="G243" t="s">
        <v>10</v>
      </c>
      <c r="H243" t="s">
        <v>11</v>
      </c>
      <c r="I243" t="s">
        <v>33</v>
      </c>
      <c r="J243" t="s">
        <v>4</v>
      </c>
      <c r="K243" t="s">
        <v>5</v>
      </c>
      <c r="L243" t="s">
        <v>4</v>
      </c>
      <c r="M243" t="s">
        <v>4</v>
      </c>
      <c r="N243" t="s">
        <v>4</v>
      </c>
      <c r="O243" t="s">
        <v>4</v>
      </c>
      <c r="P243" t="s">
        <v>4</v>
      </c>
      <c r="Q243" t="s">
        <v>4</v>
      </c>
      <c r="R243" t="s">
        <v>4</v>
      </c>
      <c r="S243" t="s">
        <v>4</v>
      </c>
      <c r="T243" t="s">
        <v>3</v>
      </c>
      <c r="U243" t="s">
        <v>4</v>
      </c>
      <c r="V243" t="s">
        <v>4</v>
      </c>
      <c r="W243" t="s">
        <v>17</v>
      </c>
      <c r="X243" t="s">
        <v>41</v>
      </c>
      <c r="Y243" t="s">
        <v>4</v>
      </c>
      <c r="Z243" t="s">
        <v>6</v>
      </c>
      <c r="AA243" t="s">
        <v>4</v>
      </c>
      <c r="AB243" t="s">
        <v>4</v>
      </c>
      <c r="AC243" t="s">
        <v>4</v>
      </c>
      <c r="AD243" t="s">
        <v>4</v>
      </c>
      <c r="AE243" t="s">
        <v>4</v>
      </c>
      <c r="AF243" t="s">
        <v>4</v>
      </c>
      <c r="AG243" t="s">
        <v>4</v>
      </c>
      <c r="AH243" t="s">
        <v>5</v>
      </c>
      <c r="AI243" t="s">
        <v>4</v>
      </c>
      <c r="AJ243" t="s">
        <v>4</v>
      </c>
      <c r="AK243" t="s">
        <v>4</v>
      </c>
      <c r="AL243" t="s">
        <v>4</v>
      </c>
      <c r="AM243" t="s">
        <v>4</v>
      </c>
      <c r="AN243" t="s">
        <v>4</v>
      </c>
      <c r="AO243" t="s">
        <v>4</v>
      </c>
      <c r="AP243" t="s">
        <v>4</v>
      </c>
      <c r="AQ243" t="s">
        <v>4</v>
      </c>
      <c r="AR243" t="s">
        <v>5</v>
      </c>
      <c r="AS243" t="s">
        <v>2</v>
      </c>
      <c r="AT243" t="s">
        <v>2</v>
      </c>
      <c r="AU243" t="s">
        <v>2</v>
      </c>
      <c r="AV243" t="s">
        <v>5</v>
      </c>
      <c r="AW243" t="s">
        <v>5</v>
      </c>
      <c r="AX243" t="s">
        <v>5</v>
      </c>
      <c r="AY243" t="s">
        <v>4</v>
      </c>
      <c r="AZ243" t="s">
        <v>4</v>
      </c>
      <c r="BA243" t="s">
        <v>4</v>
      </c>
      <c r="BB243" t="s">
        <v>4</v>
      </c>
      <c r="BC243" t="s">
        <v>4</v>
      </c>
      <c r="BD243" t="s">
        <v>4</v>
      </c>
      <c r="BE243" t="s">
        <v>4</v>
      </c>
      <c r="BF243" t="s">
        <v>4</v>
      </c>
      <c r="BG243" t="s">
        <v>4</v>
      </c>
      <c r="BH243" t="s">
        <v>4</v>
      </c>
      <c r="BI243" t="s">
        <v>4</v>
      </c>
      <c r="BJ243" t="s">
        <v>4</v>
      </c>
      <c r="BK243" t="s">
        <v>2</v>
      </c>
      <c r="BL243" t="s">
        <v>2</v>
      </c>
      <c r="BM243" t="s">
        <v>2</v>
      </c>
      <c r="BN243" t="s">
        <v>2</v>
      </c>
      <c r="BO243" t="s">
        <v>2</v>
      </c>
      <c r="BP243" t="s">
        <v>2</v>
      </c>
      <c r="BQ243" t="s">
        <v>2</v>
      </c>
      <c r="BR243" t="s">
        <v>2</v>
      </c>
      <c r="BS243" t="s">
        <v>2</v>
      </c>
      <c r="BT243" t="s">
        <v>2</v>
      </c>
      <c r="BU243" t="s">
        <v>2</v>
      </c>
      <c r="BV243" t="s">
        <v>2</v>
      </c>
      <c r="BW243" t="s">
        <v>2</v>
      </c>
      <c r="BX243" t="s">
        <v>2</v>
      </c>
      <c r="BY243" t="s">
        <v>2</v>
      </c>
      <c r="BZ243" t="s">
        <v>2</v>
      </c>
      <c r="CA243" t="s">
        <v>2</v>
      </c>
      <c r="CB243" t="s">
        <v>2</v>
      </c>
      <c r="CC243" t="s">
        <v>2</v>
      </c>
      <c r="CD243" t="s">
        <v>2</v>
      </c>
      <c r="CE243" t="s">
        <v>2</v>
      </c>
      <c r="CF243" t="s">
        <v>2</v>
      </c>
      <c r="CG243" t="s">
        <v>2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796</v>
      </c>
      <c r="CV243" t="s">
        <v>796</v>
      </c>
      <c r="CW243" t="s">
        <v>796</v>
      </c>
      <c r="CX243" t="s">
        <v>796</v>
      </c>
      <c r="CY243" t="s">
        <v>796</v>
      </c>
      <c r="CZ243" t="s">
        <v>796</v>
      </c>
      <c r="DA243" t="s">
        <v>796</v>
      </c>
      <c r="DB243" t="s">
        <v>796</v>
      </c>
      <c r="DC243" t="s">
        <v>796</v>
      </c>
      <c r="DD243" t="s">
        <v>796</v>
      </c>
      <c r="DE243" t="s">
        <v>796</v>
      </c>
      <c r="DF243" t="s">
        <v>796</v>
      </c>
      <c r="DG243" t="s">
        <v>796</v>
      </c>
      <c r="DH243" t="s">
        <v>796</v>
      </c>
      <c r="DI243" t="s">
        <v>796</v>
      </c>
      <c r="DJ243" t="s">
        <v>796</v>
      </c>
      <c r="DK243" t="s">
        <v>796</v>
      </c>
      <c r="DL243" t="s">
        <v>796</v>
      </c>
      <c r="DM243" t="s">
        <v>796</v>
      </c>
      <c r="DN243" t="s">
        <v>796</v>
      </c>
      <c r="DO243" t="s">
        <v>796</v>
      </c>
      <c r="DP243" t="s">
        <v>796</v>
      </c>
      <c r="DQ243" t="s">
        <v>796</v>
      </c>
      <c r="DR243" t="s">
        <v>796</v>
      </c>
      <c r="DS243" t="s">
        <v>796</v>
      </c>
      <c r="DT243" t="s">
        <v>796</v>
      </c>
      <c r="DU243" t="s">
        <v>796</v>
      </c>
      <c r="DV243" t="s">
        <v>796</v>
      </c>
      <c r="DW243" t="s">
        <v>796</v>
      </c>
      <c r="DX243" t="s">
        <v>796</v>
      </c>
      <c r="DY243" t="s">
        <v>796</v>
      </c>
      <c r="DZ243" t="s">
        <v>796</v>
      </c>
      <c r="EA243" t="s">
        <v>796</v>
      </c>
      <c r="EB243" t="s">
        <v>796</v>
      </c>
      <c r="EC243" t="s">
        <v>796</v>
      </c>
      <c r="ED243" t="s">
        <v>796</v>
      </c>
      <c r="EE243" t="s">
        <v>796</v>
      </c>
      <c r="EF243" t="s">
        <v>796</v>
      </c>
      <c r="EG243" t="s">
        <v>796</v>
      </c>
      <c r="EH243" t="s">
        <v>796</v>
      </c>
      <c r="EI243" t="s">
        <v>796</v>
      </c>
      <c r="EJ243" t="s">
        <v>796</v>
      </c>
      <c r="EK243" t="s">
        <v>796</v>
      </c>
      <c r="EL243" t="s">
        <v>796</v>
      </c>
      <c r="EM243" t="s">
        <v>796</v>
      </c>
      <c r="EN243" t="s">
        <v>796</v>
      </c>
      <c r="EO243" t="s">
        <v>796</v>
      </c>
      <c r="EP243" t="s">
        <v>796</v>
      </c>
      <c r="EQ243" t="s">
        <v>796</v>
      </c>
      <c r="ER243" t="s">
        <v>796</v>
      </c>
      <c r="ES243" t="s">
        <v>796</v>
      </c>
      <c r="ET243" t="s">
        <v>796</v>
      </c>
      <c r="EU243" t="s">
        <v>796</v>
      </c>
      <c r="EV243" t="s">
        <v>796</v>
      </c>
      <c r="EW243" t="s">
        <v>796</v>
      </c>
      <c r="EX243" t="s">
        <v>796</v>
      </c>
      <c r="EY243" t="s">
        <v>796</v>
      </c>
      <c r="EZ243" t="s">
        <v>796</v>
      </c>
      <c r="FA243" t="s">
        <v>796</v>
      </c>
      <c r="FB243" t="s">
        <v>796</v>
      </c>
      <c r="FC243" t="s">
        <v>796</v>
      </c>
      <c r="FD243" t="s">
        <v>796</v>
      </c>
      <c r="FE243" t="s">
        <v>796</v>
      </c>
      <c r="FF243" t="s">
        <v>796</v>
      </c>
      <c r="FG243" t="s">
        <v>796</v>
      </c>
      <c r="FH243" t="s">
        <v>796</v>
      </c>
      <c r="FI243" t="s">
        <v>796</v>
      </c>
      <c r="FJ243" t="s">
        <v>796</v>
      </c>
      <c r="FK243" t="s">
        <v>796</v>
      </c>
      <c r="FL243" t="s">
        <v>796</v>
      </c>
      <c r="FM243" t="s">
        <v>796</v>
      </c>
      <c r="FN243" t="s">
        <v>796</v>
      </c>
      <c r="FO243" t="s">
        <v>796</v>
      </c>
      <c r="FP243" t="s">
        <v>796</v>
      </c>
      <c r="FQ243" t="s">
        <v>796</v>
      </c>
      <c r="FR243" t="s">
        <v>796</v>
      </c>
      <c r="FS243" t="s">
        <v>796</v>
      </c>
      <c r="FT243" t="s">
        <v>796</v>
      </c>
      <c r="FU243" t="s">
        <v>796</v>
      </c>
      <c r="FV243" t="s">
        <v>796</v>
      </c>
      <c r="FW243" t="s">
        <v>796</v>
      </c>
      <c r="FX243" t="s">
        <v>796</v>
      </c>
      <c r="FY243" t="s">
        <v>796</v>
      </c>
      <c r="FZ243" t="s">
        <v>796</v>
      </c>
      <c r="GA243" t="s">
        <v>796</v>
      </c>
      <c r="GB243" t="s">
        <v>796</v>
      </c>
      <c r="GC243" t="s">
        <v>796</v>
      </c>
      <c r="GD243" t="s">
        <v>796</v>
      </c>
      <c r="GE243" t="s">
        <v>796</v>
      </c>
      <c r="GF243" t="s">
        <v>796</v>
      </c>
      <c r="GG243" t="s">
        <v>796</v>
      </c>
      <c r="GH243" t="s">
        <v>796</v>
      </c>
      <c r="GI243" t="s">
        <v>796</v>
      </c>
      <c r="GJ243" t="s">
        <v>796</v>
      </c>
      <c r="GK243" t="s">
        <v>796</v>
      </c>
      <c r="GL243" t="s">
        <v>796</v>
      </c>
      <c r="GM243" t="s">
        <v>796</v>
      </c>
      <c r="GN243" t="s">
        <v>796</v>
      </c>
      <c r="GO243" t="s">
        <v>796</v>
      </c>
      <c r="GP243" t="s">
        <v>796</v>
      </c>
      <c r="GQ243" t="s">
        <v>796</v>
      </c>
      <c r="GR243" t="s">
        <v>796</v>
      </c>
      <c r="GS243" t="s">
        <v>796</v>
      </c>
      <c r="GT243" t="s">
        <v>796</v>
      </c>
      <c r="GU243" t="s">
        <v>796</v>
      </c>
      <c r="GV243" t="s">
        <v>796</v>
      </c>
      <c r="GW243" t="s">
        <v>796</v>
      </c>
      <c r="GX243" t="s">
        <v>796</v>
      </c>
      <c r="GY243" t="s">
        <v>796</v>
      </c>
      <c r="GZ243" t="s">
        <v>796</v>
      </c>
      <c r="HA243" t="s">
        <v>796</v>
      </c>
      <c r="HB243" t="s">
        <v>796</v>
      </c>
      <c r="HC243" t="s">
        <v>796</v>
      </c>
      <c r="HD243" t="s">
        <v>796</v>
      </c>
      <c r="HE243" t="s">
        <v>796</v>
      </c>
      <c r="HF243" t="s">
        <v>796</v>
      </c>
      <c r="HG243" t="s">
        <v>796</v>
      </c>
      <c r="HH243" t="s">
        <v>796</v>
      </c>
      <c r="HI243" t="s">
        <v>796</v>
      </c>
      <c r="HJ243" t="s">
        <v>796</v>
      </c>
      <c r="HK243" t="s">
        <v>796</v>
      </c>
      <c r="HL243" t="s">
        <v>796</v>
      </c>
      <c r="HM243" t="s">
        <v>796</v>
      </c>
      <c r="HN243" t="s">
        <v>796</v>
      </c>
      <c r="HO243" t="s">
        <v>796</v>
      </c>
      <c r="HP243" t="s">
        <v>796</v>
      </c>
      <c r="HQ243" t="s">
        <v>796</v>
      </c>
      <c r="HR243" t="s">
        <v>796</v>
      </c>
      <c r="HS243" t="s">
        <v>796</v>
      </c>
      <c r="HT243" t="s">
        <v>796</v>
      </c>
      <c r="HU243" t="s">
        <v>796</v>
      </c>
      <c r="HV243" t="s">
        <v>796</v>
      </c>
      <c r="HW243" t="s">
        <v>796</v>
      </c>
      <c r="HX243" t="s">
        <v>796</v>
      </c>
      <c r="HY243" t="s">
        <v>796</v>
      </c>
      <c r="HZ243" t="s">
        <v>796</v>
      </c>
      <c r="IA243" t="s">
        <v>796</v>
      </c>
      <c r="IB243" t="s">
        <v>796</v>
      </c>
      <c r="IC243" t="s">
        <v>796</v>
      </c>
      <c r="ID243" t="s">
        <v>796</v>
      </c>
      <c r="IE243" t="s">
        <v>796</v>
      </c>
      <c r="IF243" t="s">
        <v>796</v>
      </c>
      <c r="IG243" t="s">
        <v>796</v>
      </c>
      <c r="IH243" t="s">
        <v>796</v>
      </c>
      <c r="II243" t="s">
        <v>796</v>
      </c>
      <c r="IJ243" t="s">
        <v>796</v>
      </c>
      <c r="IK243" t="s">
        <v>796</v>
      </c>
      <c r="IL243" t="s">
        <v>796</v>
      </c>
      <c r="IM243" t="s">
        <v>796</v>
      </c>
      <c r="IN243" t="s">
        <v>796</v>
      </c>
      <c r="IO243" t="s">
        <v>796</v>
      </c>
      <c r="IP243" t="s">
        <v>796</v>
      </c>
      <c r="IQ243" t="s">
        <v>796</v>
      </c>
      <c r="IR243" t="s">
        <v>796</v>
      </c>
      <c r="IS243" t="s">
        <v>796</v>
      </c>
      <c r="IT243" t="s">
        <v>796</v>
      </c>
      <c r="IU243" t="s">
        <v>796</v>
      </c>
      <c r="IV243" t="s">
        <v>796</v>
      </c>
      <c r="IW243" t="s">
        <v>796</v>
      </c>
      <c r="IX243" t="s">
        <v>796</v>
      </c>
      <c r="IY243" t="s">
        <v>796</v>
      </c>
      <c r="IZ243" t="s">
        <v>796</v>
      </c>
      <c r="JA243" t="s">
        <v>796</v>
      </c>
      <c r="JB243" t="s">
        <v>796</v>
      </c>
      <c r="JC243" t="s">
        <v>796</v>
      </c>
      <c r="JD243" t="s">
        <v>796</v>
      </c>
      <c r="JE243" t="s">
        <v>796</v>
      </c>
      <c r="JF243" t="s">
        <v>796</v>
      </c>
      <c r="JG243" t="s">
        <v>796</v>
      </c>
      <c r="JH243" t="s">
        <v>796</v>
      </c>
      <c r="JI243" t="s">
        <v>796</v>
      </c>
      <c r="JJ243" t="s">
        <v>796</v>
      </c>
      <c r="JK243" t="s">
        <v>796</v>
      </c>
      <c r="JL243" t="s">
        <v>796</v>
      </c>
      <c r="JM243" t="s">
        <v>796</v>
      </c>
      <c r="JN243" t="s">
        <v>796</v>
      </c>
      <c r="JO243" t="s">
        <v>796</v>
      </c>
      <c r="JP243" t="s">
        <v>796</v>
      </c>
      <c r="JQ243" t="s">
        <v>796</v>
      </c>
      <c r="JR243" t="s">
        <v>796</v>
      </c>
      <c r="JS243" t="s">
        <v>796</v>
      </c>
      <c r="JT243" t="s">
        <v>796</v>
      </c>
      <c r="JU243" t="s">
        <v>796</v>
      </c>
      <c r="JV243" t="s">
        <v>796</v>
      </c>
      <c r="JW243" t="s">
        <v>796</v>
      </c>
      <c r="JX243" t="s">
        <v>796</v>
      </c>
      <c r="JY243" t="s">
        <v>796</v>
      </c>
      <c r="JZ243" t="s">
        <v>796</v>
      </c>
      <c r="KA243" t="s">
        <v>796</v>
      </c>
      <c r="KB243" t="s">
        <v>796</v>
      </c>
      <c r="KC243" t="s">
        <v>796</v>
      </c>
      <c r="KD243" t="s">
        <v>796</v>
      </c>
      <c r="KE243" t="s">
        <v>796</v>
      </c>
      <c r="KF243" t="s">
        <v>796</v>
      </c>
    </row>
    <row r="244" spans="1:292" x14ac:dyDescent="0.2">
      <c r="A244" t="s">
        <v>406</v>
      </c>
      <c r="B244" t="s">
        <v>239</v>
      </c>
      <c r="C244" t="s">
        <v>4</v>
      </c>
      <c r="D244" t="s">
        <v>19</v>
      </c>
      <c r="E244" s="30">
        <v>53</v>
      </c>
      <c r="F244" t="s">
        <v>20</v>
      </c>
      <c r="G244" t="s">
        <v>10</v>
      </c>
      <c r="H244" t="s">
        <v>40</v>
      </c>
      <c r="I244" t="s">
        <v>33</v>
      </c>
      <c r="J244" t="s">
        <v>4</v>
      </c>
      <c r="K244" t="s">
        <v>5</v>
      </c>
      <c r="L244" t="s">
        <v>4</v>
      </c>
      <c r="M244" t="s">
        <v>4</v>
      </c>
      <c r="N244" t="s">
        <v>4</v>
      </c>
      <c r="O244" t="s">
        <v>4</v>
      </c>
      <c r="P244" t="s">
        <v>5</v>
      </c>
      <c r="Q244" t="s">
        <v>4</v>
      </c>
      <c r="R244" t="s">
        <v>4</v>
      </c>
      <c r="S244" t="s">
        <v>4</v>
      </c>
      <c r="T244" t="s">
        <v>3</v>
      </c>
      <c r="U244" t="s">
        <v>4</v>
      </c>
      <c r="V244" t="s">
        <v>5</v>
      </c>
      <c r="W244" t="s">
        <v>26</v>
      </c>
      <c r="X244" t="s">
        <v>27</v>
      </c>
      <c r="Y244" t="s">
        <v>5</v>
      </c>
      <c r="Z244" t="s">
        <v>35</v>
      </c>
      <c r="AA244" t="s">
        <v>4</v>
      </c>
      <c r="AB244" t="s">
        <v>4</v>
      </c>
      <c r="AC244" t="s">
        <v>4</v>
      </c>
      <c r="AD244" t="s">
        <v>4</v>
      </c>
      <c r="AE244" t="s">
        <v>4</v>
      </c>
      <c r="AF244" t="s">
        <v>4</v>
      </c>
      <c r="AG244" t="s">
        <v>5</v>
      </c>
      <c r="AH244" t="s">
        <v>4</v>
      </c>
      <c r="AI244" t="s">
        <v>4</v>
      </c>
      <c r="AJ244" t="s">
        <v>4</v>
      </c>
      <c r="AK244" t="s">
        <v>4</v>
      </c>
      <c r="AL244" t="s">
        <v>4</v>
      </c>
      <c r="AM244" t="s">
        <v>4</v>
      </c>
      <c r="AN244" t="s">
        <v>4</v>
      </c>
      <c r="AO244" t="s">
        <v>4</v>
      </c>
      <c r="AP244" t="s">
        <v>4</v>
      </c>
      <c r="AQ244" t="s">
        <v>4</v>
      </c>
      <c r="AR244" t="s">
        <v>4</v>
      </c>
      <c r="AS244" t="s">
        <v>2</v>
      </c>
      <c r="AT244" t="s">
        <v>2</v>
      </c>
      <c r="AU244" t="s">
        <v>2</v>
      </c>
      <c r="AV244" t="s">
        <v>5</v>
      </c>
      <c r="AW244" t="s">
        <v>5</v>
      </c>
      <c r="AX244" t="s">
        <v>5</v>
      </c>
      <c r="AY244" t="s">
        <v>4</v>
      </c>
      <c r="AZ244" t="s">
        <v>5</v>
      </c>
      <c r="BA244" t="s">
        <v>41</v>
      </c>
      <c r="BB244" t="s">
        <v>4</v>
      </c>
      <c r="BC244" t="s">
        <v>4</v>
      </c>
      <c r="BD244" t="s">
        <v>4</v>
      </c>
      <c r="BE244" t="s">
        <v>4</v>
      </c>
      <c r="BF244" t="s">
        <v>5</v>
      </c>
      <c r="BG244" t="s">
        <v>5</v>
      </c>
      <c r="BH244" t="s">
        <v>4</v>
      </c>
      <c r="BI244" t="s">
        <v>5</v>
      </c>
      <c r="BJ244" t="s">
        <v>5</v>
      </c>
      <c r="BK244" t="s">
        <v>5</v>
      </c>
      <c r="BL244" t="s">
        <v>4</v>
      </c>
      <c r="BM244" t="s">
        <v>4</v>
      </c>
      <c r="BN244" t="s">
        <v>4</v>
      </c>
      <c r="BO244" t="s">
        <v>4</v>
      </c>
      <c r="BP244" t="s">
        <v>2</v>
      </c>
      <c r="BQ244" t="s">
        <v>2</v>
      </c>
      <c r="BR244" t="s">
        <v>2</v>
      </c>
      <c r="BS244" t="s">
        <v>2</v>
      </c>
      <c r="BT244" t="s">
        <v>2</v>
      </c>
      <c r="BU244" t="s">
        <v>2</v>
      </c>
      <c r="BV244" t="s">
        <v>2</v>
      </c>
      <c r="BW244" t="s">
        <v>2</v>
      </c>
      <c r="BX244" t="s">
        <v>2</v>
      </c>
      <c r="BY244" t="s">
        <v>2</v>
      </c>
      <c r="BZ244" t="s">
        <v>2</v>
      </c>
      <c r="CA244" t="s">
        <v>2</v>
      </c>
      <c r="CB244" t="s">
        <v>2</v>
      </c>
      <c r="CC244" t="s">
        <v>2</v>
      </c>
      <c r="CD244" t="s">
        <v>2</v>
      </c>
      <c r="CE244" t="s">
        <v>2</v>
      </c>
      <c r="CF244" t="s">
        <v>2</v>
      </c>
      <c r="CG244" t="s">
        <v>2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239</v>
      </c>
      <c r="CV244" t="s">
        <v>4</v>
      </c>
      <c r="CW244" s="30">
        <v>35</v>
      </c>
      <c r="CX244" t="s">
        <v>20</v>
      </c>
      <c r="CY244" t="s">
        <v>4</v>
      </c>
      <c r="CZ244" t="s">
        <v>5</v>
      </c>
      <c r="DA244" t="s">
        <v>4</v>
      </c>
      <c r="DB244" t="s">
        <v>4</v>
      </c>
      <c r="DC244" t="s">
        <v>4</v>
      </c>
      <c r="DD244" t="s">
        <v>4</v>
      </c>
      <c r="DE244" t="s">
        <v>4</v>
      </c>
      <c r="DF244" t="s">
        <v>4</v>
      </c>
      <c r="DG244" t="s">
        <v>5</v>
      </c>
      <c r="DH244" t="s">
        <v>4</v>
      </c>
      <c r="DI244" t="s">
        <v>3</v>
      </c>
      <c r="DJ244" t="s">
        <v>4</v>
      </c>
      <c r="DK244" t="s">
        <v>5</v>
      </c>
      <c r="DL244" t="s">
        <v>26</v>
      </c>
      <c r="DM244" t="s">
        <v>78</v>
      </c>
      <c r="DN244" t="s">
        <v>4</v>
      </c>
      <c r="DO244" t="s">
        <v>18</v>
      </c>
      <c r="DP244" t="s">
        <v>4</v>
      </c>
      <c r="DQ244" t="s">
        <v>4</v>
      </c>
      <c r="DR244" t="s">
        <v>4</v>
      </c>
      <c r="DS244" t="s">
        <v>4</v>
      </c>
      <c r="DT244" t="s">
        <v>4</v>
      </c>
      <c r="DU244" t="s">
        <v>4</v>
      </c>
      <c r="DV244" t="s">
        <v>4</v>
      </c>
      <c r="DW244" t="s">
        <v>5</v>
      </c>
      <c r="DX244" t="s">
        <v>4</v>
      </c>
      <c r="DY244" t="s">
        <v>4</v>
      </c>
      <c r="DZ244" t="s">
        <v>4</v>
      </c>
      <c r="EA244" t="s">
        <v>4</v>
      </c>
      <c r="EB244" t="s">
        <v>4</v>
      </c>
      <c r="EC244" t="s">
        <v>4</v>
      </c>
      <c r="ED244" t="s">
        <v>4</v>
      </c>
      <c r="EE244" t="s">
        <v>4</v>
      </c>
      <c r="EF244" t="s">
        <v>4</v>
      </c>
      <c r="EG244" t="s">
        <v>4</v>
      </c>
      <c r="EH244" t="s">
        <v>2</v>
      </c>
      <c r="EI244" t="s">
        <v>2</v>
      </c>
      <c r="EJ244" t="s">
        <v>2</v>
      </c>
      <c r="EK244" t="s">
        <v>4</v>
      </c>
      <c r="EL244" t="s">
        <v>4</v>
      </c>
      <c r="EM244" t="s">
        <v>5</v>
      </c>
      <c r="EN244" t="s">
        <v>4</v>
      </c>
      <c r="EO244" t="s">
        <v>5</v>
      </c>
      <c r="EP244" t="s">
        <v>41</v>
      </c>
      <c r="EQ244" t="s">
        <v>5</v>
      </c>
      <c r="ER244" t="s">
        <v>4</v>
      </c>
      <c r="ES244" t="s">
        <v>4</v>
      </c>
      <c r="ET244" t="s">
        <v>4</v>
      </c>
      <c r="EU244" t="s">
        <v>4</v>
      </c>
      <c r="EV244" t="s">
        <v>4</v>
      </c>
      <c r="EW244" t="s">
        <v>4</v>
      </c>
      <c r="EX244" t="s">
        <v>4</v>
      </c>
      <c r="EY244" t="s">
        <v>4</v>
      </c>
      <c r="EZ244" t="s">
        <v>2</v>
      </c>
      <c r="FA244" t="s">
        <v>2</v>
      </c>
      <c r="FB244" t="s">
        <v>2</v>
      </c>
      <c r="FC244" t="s">
        <v>2</v>
      </c>
      <c r="FD244" t="s">
        <v>2</v>
      </c>
      <c r="FE244" t="s">
        <v>2</v>
      </c>
      <c r="FF244" t="s">
        <v>2</v>
      </c>
      <c r="FG244" t="s">
        <v>2</v>
      </c>
      <c r="FH244" t="s">
        <v>2</v>
      </c>
      <c r="FI244" t="s">
        <v>2</v>
      </c>
      <c r="FJ244" t="s">
        <v>2</v>
      </c>
      <c r="FK244" t="s">
        <v>2</v>
      </c>
      <c r="FL244" t="s">
        <v>2</v>
      </c>
      <c r="FM244" t="s">
        <v>2</v>
      </c>
      <c r="FN244" t="s">
        <v>2</v>
      </c>
      <c r="FO244" t="s">
        <v>2</v>
      </c>
      <c r="FP244" t="s">
        <v>2</v>
      </c>
      <c r="FQ244" t="s">
        <v>2</v>
      </c>
      <c r="FR244" t="s">
        <v>2</v>
      </c>
      <c r="FS244" t="s">
        <v>2</v>
      </c>
      <c r="FT244" t="s">
        <v>2</v>
      </c>
      <c r="FU244" t="s">
        <v>2</v>
      </c>
      <c r="FV244" t="s">
        <v>2</v>
      </c>
      <c r="FW244" t="s">
        <v>2</v>
      </c>
      <c r="FX244" t="s">
        <v>2</v>
      </c>
      <c r="FY244" t="s">
        <v>2</v>
      </c>
      <c r="FZ244" t="s">
        <v>2</v>
      </c>
      <c r="GA244" t="s">
        <v>2</v>
      </c>
      <c r="GB244" t="s">
        <v>2</v>
      </c>
      <c r="GC244" t="s">
        <v>2</v>
      </c>
      <c r="GD244" t="s">
        <v>2</v>
      </c>
      <c r="GE244" t="s">
        <v>2</v>
      </c>
      <c r="GF244" t="s">
        <v>2</v>
      </c>
      <c r="GG244" t="s">
        <v>2</v>
      </c>
      <c r="GH244" t="s">
        <v>2</v>
      </c>
      <c r="GI244" t="s">
        <v>2</v>
      </c>
      <c r="GJ244" t="s">
        <v>2</v>
      </c>
      <c r="GK244" t="s">
        <v>2</v>
      </c>
      <c r="GL244" t="s">
        <v>2</v>
      </c>
      <c r="GM244" t="s">
        <v>2</v>
      </c>
      <c r="GN244" t="s">
        <v>796</v>
      </c>
      <c r="GO244" t="s">
        <v>796</v>
      </c>
      <c r="GP244" t="s">
        <v>796</v>
      </c>
      <c r="GQ244" t="s">
        <v>796</v>
      </c>
      <c r="GR244" t="s">
        <v>796</v>
      </c>
      <c r="GS244" t="s">
        <v>796</v>
      </c>
      <c r="GT244" t="s">
        <v>796</v>
      </c>
      <c r="GU244" t="s">
        <v>796</v>
      </c>
      <c r="GV244" t="s">
        <v>796</v>
      </c>
      <c r="GW244" t="s">
        <v>796</v>
      </c>
      <c r="GX244" t="s">
        <v>796</v>
      </c>
      <c r="GY244" t="s">
        <v>796</v>
      </c>
      <c r="GZ244" t="s">
        <v>796</v>
      </c>
      <c r="HA244" t="s">
        <v>796</v>
      </c>
      <c r="HB244" t="s">
        <v>796</v>
      </c>
      <c r="HC244" t="s">
        <v>796</v>
      </c>
      <c r="HD244" t="s">
        <v>796</v>
      </c>
      <c r="HE244" t="s">
        <v>796</v>
      </c>
      <c r="HF244" t="s">
        <v>796</v>
      </c>
      <c r="HG244" t="s">
        <v>796</v>
      </c>
      <c r="HH244" t="s">
        <v>796</v>
      </c>
      <c r="HI244" t="s">
        <v>796</v>
      </c>
      <c r="HJ244" t="s">
        <v>796</v>
      </c>
      <c r="HK244" t="s">
        <v>796</v>
      </c>
      <c r="HL244" t="s">
        <v>796</v>
      </c>
      <c r="HM244" t="s">
        <v>796</v>
      </c>
      <c r="HN244" t="s">
        <v>796</v>
      </c>
      <c r="HO244" t="s">
        <v>796</v>
      </c>
      <c r="HP244" t="s">
        <v>796</v>
      </c>
      <c r="HQ244" t="s">
        <v>796</v>
      </c>
      <c r="HR244" t="s">
        <v>796</v>
      </c>
      <c r="HS244" t="s">
        <v>796</v>
      </c>
      <c r="HT244" t="s">
        <v>796</v>
      </c>
      <c r="HU244" t="s">
        <v>796</v>
      </c>
      <c r="HV244" t="s">
        <v>796</v>
      </c>
      <c r="HW244" t="s">
        <v>796</v>
      </c>
      <c r="HX244" t="s">
        <v>796</v>
      </c>
      <c r="HY244" t="s">
        <v>796</v>
      </c>
      <c r="HZ244" t="s">
        <v>796</v>
      </c>
      <c r="IA244" t="s">
        <v>796</v>
      </c>
      <c r="IB244" t="s">
        <v>796</v>
      </c>
      <c r="IC244" t="s">
        <v>796</v>
      </c>
      <c r="ID244" t="s">
        <v>796</v>
      </c>
      <c r="IE244" t="s">
        <v>796</v>
      </c>
      <c r="IF244" t="s">
        <v>796</v>
      </c>
      <c r="IG244" t="s">
        <v>796</v>
      </c>
      <c r="IH244" t="s">
        <v>796</v>
      </c>
      <c r="II244" t="s">
        <v>796</v>
      </c>
      <c r="IJ244" t="s">
        <v>796</v>
      </c>
      <c r="IK244" t="s">
        <v>796</v>
      </c>
      <c r="IL244" t="s">
        <v>796</v>
      </c>
      <c r="IM244" t="s">
        <v>796</v>
      </c>
      <c r="IN244" t="s">
        <v>796</v>
      </c>
      <c r="IO244" t="s">
        <v>796</v>
      </c>
      <c r="IP244" t="s">
        <v>796</v>
      </c>
      <c r="IQ244" t="s">
        <v>796</v>
      </c>
      <c r="IR244" t="s">
        <v>796</v>
      </c>
      <c r="IS244" t="s">
        <v>796</v>
      </c>
      <c r="IT244" t="s">
        <v>796</v>
      </c>
      <c r="IU244" t="s">
        <v>796</v>
      </c>
      <c r="IV244" t="s">
        <v>796</v>
      </c>
      <c r="IW244" t="s">
        <v>796</v>
      </c>
      <c r="IX244" t="s">
        <v>796</v>
      </c>
      <c r="IY244" t="s">
        <v>796</v>
      </c>
      <c r="IZ244" t="s">
        <v>796</v>
      </c>
      <c r="JA244" t="s">
        <v>796</v>
      </c>
      <c r="JB244" t="s">
        <v>796</v>
      </c>
      <c r="JC244" t="s">
        <v>796</v>
      </c>
      <c r="JD244" t="s">
        <v>796</v>
      </c>
      <c r="JE244" t="s">
        <v>796</v>
      </c>
      <c r="JF244" t="s">
        <v>796</v>
      </c>
      <c r="JG244" t="s">
        <v>796</v>
      </c>
      <c r="JH244" t="s">
        <v>796</v>
      </c>
      <c r="JI244" t="s">
        <v>796</v>
      </c>
      <c r="JJ244" t="s">
        <v>796</v>
      </c>
      <c r="JK244" t="s">
        <v>796</v>
      </c>
      <c r="JL244" t="s">
        <v>796</v>
      </c>
      <c r="JM244" t="s">
        <v>796</v>
      </c>
      <c r="JN244" t="s">
        <v>796</v>
      </c>
      <c r="JO244" t="s">
        <v>796</v>
      </c>
      <c r="JP244" t="s">
        <v>796</v>
      </c>
      <c r="JQ244" t="s">
        <v>796</v>
      </c>
      <c r="JR244" t="s">
        <v>796</v>
      </c>
      <c r="JS244" t="s">
        <v>796</v>
      </c>
      <c r="JT244" t="s">
        <v>796</v>
      </c>
      <c r="JU244" t="s">
        <v>796</v>
      </c>
      <c r="JV244" t="s">
        <v>796</v>
      </c>
      <c r="JW244" t="s">
        <v>796</v>
      </c>
      <c r="JX244" t="s">
        <v>796</v>
      </c>
      <c r="JY244" t="s">
        <v>796</v>
      </c>
      <c r="JZ244" t="s">
        <v>796</v>
      </c>
      <c r="KA244" t="s">
        <v>796</v>
      </c>
      <c r="KB244" t="s">
        <v>796</v>
      </c>
      <c r="KC244" t="s">
        <v>796</v>
      </c>
      <c r="KD244" t="s">
        <v>796</v>
      </c>
      <c r="KE244" t="s">
        <v>796</v>
      </c>
      <c r="KF244" t="s">
        <v>796</v>
      </c>
    </row>
    <row r="245" spans="1:292" x14ac:dyDescent="0.2">
      <c r="A245" t="s">
        <v>405</v>
      </c>
      <c r="B245" t="s">
        <v>239</v>
      </c>
      <c r="C245" t="s">
        <v>4</v>
      </c>
      <c r="D245" t="s">
        <v>19</v>
      </c>
      <c r="E245" s="30">
        <v>46</v>
      </c>
      <c r="F245" t="s">
        <v>20</v>
      </c>
      <c r="G245" t="s">
        <v>10</v>
      </c>
      <c r="H245" t="s">
        <v>40</v>
      </c>
      <c r="I245" t="s">
        <v>33</v>
      </c>
      <c r="J245" t="s">
        <v>4</v>
      </c>
      <c r="K245" t="s">
        <v>5</v>
      </c>
      <c r="L245" t="s">
        <v>4</v>
      </c>
      <c r="M245" t="s">
        <v>4</v>
      </c>
      <c r="N245" t="s">
        <v>4</v>
      </c>
      <c r="O245" t="s">
        <v>4</v>
      </c>
      <c r="P245" t="s">
        <v>5</v>
      </c>
      <c r="Q245" t="s">
        <v>5</v>
      </c>
      <c r="R245" t="s">
        <v>4</v>
      </c>
      <c r="S245" t="s">
        <v>4</v>
      </c>
      <c r="T245" t="s">
        <v>3</v>
      </c>
      <c r="U245" t="s">
        <v>4</v>
      </c>
      <c r="V245" t="s">
        <v>41</v>
      </c>
      <c r="W245" t="s">
        <v>17</v>
      </c>
      <c r="X245" t="s">
        <v>41</v>
      </c>
      <c r="Y245" t="s">
        <v>5</v>
      </c>
      <c r="Z245" t="s">
        <v>35</v>
      </c>
      <c r="AA245" t="s">
        <v>4</v>
      </c>
      <c r="AB245" t="s">
        <v>4</v>
      </c>
      <c r="AC245" t="s">
        <v>4</v>
      </c>
      <c r="AD245" t="s">
        <v>4</v>
      </c>
      <c r="AE245" t="s">
        <v>4</v>
      </c>
      <c r="AF245" t="s">
        <v>4</v>
      </c>
      <c r="AG245" t="s">
        <v>5</v>
      </c>
      <c r="AH245" t="s">
        <v>5</v>
      </c>
      <c r="AI245" t="s">
        <v>4</v>
      </c>
      <c r="AJ245" t="s">
        <v>4</v>
      </c>
      <c r="AK245" t="s">
        <v>4</v>
      </c>
      <c r="AL245" t="s">
        <v>4</v>
      </c>
      <c r="AM245" t="s">
        <v>4</v>
      </c>
      <c r="AN245" t="s">
        <v>4</v>
      </c>
      <c r="AO245" t="s">
        <v>4</v>
      </c>
      <c r="AP245" t="s">
        <v>4</v>
      </c>
      <c r="AQ245" t="s">
        <v>4</v>
      </c>
      <c r="AR245" t="s">
        <v>4</v>
      </c>
      <c r="AS245" t="s">
        <v>2</v>
      </c>
      <c r="AT245" t="s">
        <v>2</v>
      </c>
      <c r="AU245" t="s">
        <v>2</v>
      </c>
      <c r="AV245" t="s">
        <v>5</v>
      </c>
      <c r="AW245" t="s">
        <v>5</v>
      </c>
      <c r="AX245" t="s">
        <v>5</v>
      </c>
      <c r="AY245" t="s">
        <v>5</v>
      </c>
      <c r="AZ245" t="s">
        <v>4</v>
      </c>
      <c r="BA245" t="s">
        <v>5</v>
      </c>
      <c r="BB245" t="s">
        <v>4</v>
      </c>
      <c r="BC245" t="s">
        <v>5</v>
      </c>
      <c r="BD245" t="s">
        <v>5</v>
      </c>
      <c r="BE245" t="s">
        <v>5</v>
      </c>
      <c r="BF245" t="s">
        <v>4</v>
      </c>
      <c r="BG245" t="s">
        <v>5</v>
      </c>
      <c r="BH245" t="s">
        <v>4</v>
      </c>
      <c r="BI245" t="s">
        <v>5</v>
      </c>
      <c r="BJ245" t="s">
        <v>5</v>
      </c>
      <c r="BK245" t="s">
        <v>5</v>
      </c>
      <c r="BL245" t="s">
        <v>5</v>
      </c>
      <c r="BM245" t="s">
        <v>4</v>
      </c>
      <c r="BN245" t="s">
        <v>4</v>
      </c>
      <c r="BO245" t="s">
        <v>4</v>
      </c>
      <c r="BP245" t="s">
        <v>2</v>
      </c>
      <c r="BQ245" t="s">
        <v>5</v>
      </c>
      <c r="BR245" t="s">
        <v>4</v>
      </c>
      <c r="BS245" t="s">
        <v>4</v>
      </c>
      <c r="BT245" t="s">
        <v>4</v>
      </c>
      <c r="BU245" t="s">
        <v>4</v>
      </c>
      <c r="BV245" t="s">
        <v>41</v>
      </c>
      <c r="BW245" t="s">
        <v>41</v>
      </c>
      <c r="BX245" t="s">
        <v>4</v>
      </c>
      <c r="BY245" t="s">
        <v>41</v>
      </c>
      <c r="BZ245" t="s">
        <v>4</v>
      </c>
      <c r="CA245" t="s">
        <v>4</v>
      </c>
      <c r="CB245" t="s">
        <v>2</v>
      </c>
      <c r="CC245" t="s">
        <v>2</v>
      </c>
      <c r="CD245" t="s">
        <v>2</v>
      </c>
      <c r="CE245" t="s">
        <v>2</v>
      </c>
      <c r="CF245" t="s">
        <v>2</v>
      </c>
      <c r="CG245" t="s">
        <v>2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796</v>
      </c>
      <c r="CV245" t="s">
        <v>796</v>
      </c>
      <c r="CW245" t="s">
        <v>796</v>
      </c>
      <c r="CX245" t="s">
        <v>796</v>
      </c>
      <c r="CY245" t="s">
        <v>796</v>
      </c>
      <c r="CZ245" t="s">
        <v>796</v>
      </c>
      <c r="DA245" t="s">
        <v>796</v>
      </c>
      <c r="DB245" t="s">
        <v>796</v>
      </c>
      <c r="DC245" t="s">
        <v>796</v>
      </c>
      <c r="DD245" t="s">
        <v>796</v>
      </c>
      <c r="DE245" t="s">
        <v>796</v>
      </c>
      <c r="DF245" t="s">
        <v>796</v>
      </c>
      <c r="DG245" t="s">
        <v>796</v>
      </c>
      <c r="DH245" t="s">
        <v>796</v>
      </c>
      <c r="DI245" t="s">
        <v>796</v>
      </c>
      <c r="DJ245" t="s">
        <v>796</v>
      </c>
      <c r="DK245" t="s">
        <v>796</v>
      </c>
      <c r="DL245" t="s">
        <v>796</v>
      </c>
      <c r="DM245" t="s">
        <v>796</v>
      </c>
      <c r="DN245" t="s">
        <v>796</v>
      </c>
      <c r="DO245" t="s">
        <v>796</v>
      </c>
      <c r="DP245" t="s">
        <v>796</v>
      </c>
      <c r="DQ245" t="s">
        <v>796</v>
      </c>
      <c r="DR245" t="s">
        <v>796</v>
      </c>
      <c r="DS245" t="s">
        <v>796</v>
      </c>
      <c r="DT245" t="s">
        <v>796</v>
      </c>
      <c r="DU245" t="s">
        <v>796</v>
      </c>
      <c r="DV245" t="s">
        <v>796</v>
      </c>
      <c r="DW245" t="s">
        <v>796</v>
      </c>
      <c r="DX245" t="s">
        <v>796</v>
      </c>
      <c r="DY245" t="s">
        <v>796</v>
      </c>
      <c r="DZ245" t="s">
        <v>796</v>
      </c>
      <c r="EA245" t="s">
        <v>796</v>
      </c>
      <c r="EB245" t="s">
        <v>796</v>
      </c>
      <c r="EC245" t="s">
        <v>796</v>
      </c>
      <c r="ED245" t="s">
        <v>796</v>
      </c>
      <c r="EE245" t="s">
        <v>796</v>
      </c>
      <c r="EF245" t="s">
        <v>796</v>
      </c>
      <c r="EG245" t="s">
        <v>796</v>
      </c>
      <c r="EH245" t="s">
        <v>796</v>
      </c>
      <c r="EI245" t="s">
        <v>796</v>
      </c>
      <c r="EJ245" t="s">
        <v>796</v>
      </c>
      <c r="EK245" t="s">
        <v>796</v>
      </c>
      <c r="EL245" t="s">
        <v>796</v>
      </c>
      <c r="EM245" t="s">
        <v>796</v>
      </c>
      <c r="EN245" t="s">
        <v>796</v>
      </c>
      <c r="EO245" t="s">
        <v>796</v>
      </c>
      <c r="EP245" t="s">
        <v>796</v>
      </c>
      <c r="EQ245" t="s">
        <v>796</v>
      </c>
      <c r="ER245" t="s">
        <v>796</v>
      </c>
      <c r="ES245" t="s">
        <v>796</v>
      </c>
      <c r="ET245" t="s">
        <v>796</v>
      </c>
      <c r="EU245" t="s">
        <v>796</v>
      </c>
      <c r="EV245" t="s">
        <v>796</v>
      </c>
      <c r="EW245" t="s">
        <v>796</v>
      </c>
      <c r="EX245" t="s">
        <v>796</v>
      </c>
      <c r="EY245" t="s">
        <v>796</v>
      </c>
      <c r="EZ245" t="s">
        <v>796</v>
      </c>
      <c r="FA245" t="s">
        <v>796</v>
      </c>
      <c r="FB245" t="s">
        <v>796</v>
      </c>
      <c r="FC245" t="s">
        <v>796</v>
      </c>
      <c r="FD245" t="s">
        <v>796</v>
      </c>
      <c r="FE245" t="s">
        <v>796</v>
      </c>
      <c r="FF245" t="s">
        <v>796</v>
      </c>
      <c r="FG245" t="s">
        <v>796</v>
      </c>
      <c r="FH245" t="s">
        <v>796</v>
      </c>
      <c r="FI245" t="s">
        <v>796</v>
      </c>
      <c r="FJ245" t="s">
        <v>796</v>
      </c>
      <c r="FK245" t="s">
        <v>796</v>
      </c>
      <c r="FL245" t="s">
        <v>796</v>
      </c>
      <c r="FM245" t="s">
        <v>796</v>
      </c>
      <c r="FN245" t="s">
        <v>796</v>
      </c>
      <c r="FO245" t="s">
        <v>796</v>
      </c>
      <c r="FP245" t="s">
        <v>796</v>
      </c>
      <c r="FQ245" t="s">
        <v>796</v>
      </c>
      <c r="FR245" t="s">
        <v>796</v>
      </c>
      <c r="FS245" t="s">
        <v>796</v>
      </c>
      <c r="FT245" t="s">
        <v>796</v>
      </c>
      <c r="FU245" t="s">
        <v>796</v>
      </c>
      <c r="FV245" t="s">
        <v>796</v>
      </c>
      <c r="FW245" t="s">
        <v>796</v>
      </c>
      <c r="FX245" t="s">
        <v>796</v>
      </c>
      <c r="FY245" t="s">
        <v>796</v>
      </c>
      <c r="FZ245" t="s">
        <v>796</v>
      </c>
      <c r="GA245" t="s">
        <v>796</v>
      </c>
      <c r="GB245" t="s">
        <v>796</v>
      </c>
      <c r="GC245" t="s">
        <v>796</v>
      </c>
      <c r="GD245" t="s">
        <v>796</v>
      </c>
      <c r="GE245" t="s">
        <v>796</v>
      </c>
      <c r="GF245" t="s">
        <v>796</v>
      </c>
      <c r="GG245" t="s">
        <v>796</v>
      </c>
      <c r="GH245" t="s">
        <v>796</v>
      </c>
      <c r="GI245" t="s">
        <v>796</v>
      </c>
      <c r="GJ245" t="s">
        <v>796</v>
      </c>
      <c r="GK245" t="s">
        <v>796</v>
      </c>
      <c r="GL245" t="s">
        <v>796</v>
      </c>
      <c r="GM245" t="s">
        <v>796</v>
      </c>
      <c r="GN245" t="s">
        <v>796</v>
      </c>
      <c r="GO245" t="s">
        <v>796</v>
      </c>
      <c r="GP245" t="s">
        <v>796</v>
      </c>
      <c r="GQ245" t="s">
        <v>796</v>
      </c>
      <c r="GR245" t="s">
        <v>796</v>
      </c>
      <c r="GS245" t="s">
        <v>796</v>
      </c>
      <c r="GT245" t="s">
        <v>796</v>
      </c>
      <c r="GU245" t="s">
        <v>796</v>
      </c>
      <c r="GV245" t="s">
        <v>796</v>
      </c>
      <c r="GW245" t="s">
        <v>796</v>
      </c>
      <c r="GX245" t="s">
        <v>796</v>
      </c>
      <c r="GY245" t="s">
        <v>796</v>
      </c>
      <c r="GZ245" t="s">
        <v>796</v>
      </c>
      <c r="HA245" t="s">
        <v>796</v>
      </c>
      <c r="HB245" t="s">
        <v>796</v>
      </c>
      <c r="HC245" t="s">
        <v>796</v>
      </c>
      <c r="HD245" t="s">
        <v>796</v>
      </c>
      <c r="HE245" t="s">
        <v>796</v>
      </c>
      <c r="HF245" t="s">
        <v>796</v>
      </c>
      <c r="HG245" t="s">
        <v>796</v>
      </c>
      <c r="HH245" t="s">
        <v>796</v>
      </c>
      <c r="HI245" t="s">
        <v>796</v>
      </c>
      <c r="HJ245" t="s">
        <v>796</v>
      </c>
      <c r="HK245" t="s">
        <v>796</v>
      </c>
      <c r="HL245" t="s">
        <v>796</v>
      </c>
      <c r="HM245" t="s">
        <v>796</v>
      </c>
      <c r="HN245" t="s">
        <v>796</v>
      </c>
      <c r="HO245" t="s">
        <v>796</v>
      </c>
      <c r="HP245" t="s">
        <v>796</v>
      </c>
      <c r="HQ245" t="s">
        <v>796</v>
      </c>
      <c r="HR245" t="s">
        <v>796</v>
      </c>
      <c r="HS245" t="s">
        <v>796</v>
      </c>
      <c r="HT245" t="s">
        <v>796</v>
      </c>
      <c r="HU245" t="s">
        <v>796</v>
      </c>
      <c r="HV245" t="s">
        <v>796</v>
      </c>
      <c r="HW245" t="s">
        <v>796</v>
      </c>
      <c r="HX245" t="s">
        <v>796</v>
      </c>
      <c r="HY245" t="s">
        <v>796</v>
      </c>
      <c r="HZ245" t="s">
        <v>796</v>
      </c>
      <c r="IA245" t="s">
        <v>796</v>
      </c>
      <c r="IB245" t="s">
        <v>796</v>
      </c>
      <c r="IC245" t="s">
        <v>796</v>
      </c>
      <c r="ID245" t="s">
        <v>796</v>
      </c>
      <c r="IE245" t="s">
        <v>796</v>
      </c>
      <c r="IF245" t="s">
        <v>796</v>
      </c>
      <c r="IG245" t="s">
        <v>796</v>
      </c>
      <c r="IH245" t="s">
        <v>796</v>
      </c>
      <c r="II245" t="s">
        <v>796</v>
      </c>
      <c r="IJ245" t="s">
        <v>796</v>
      </c>
      <c r="IK245" t="s">
        <v>796</v>
      </c>
      <c r="IL245" t="s">
        <v>796</v>
      </c>
      <c r="IM245" t="s">
        <v>796</v>
      </c>
      <c r="IN245" t="s">
        <v>796</v>
      </c>
      <c r="IO245" t="s">
        <v>796</v>
      </c>
      <c r="IP245" t="s">
        <v>796</v>
      </c>
      <c r="IQ245" t="s">
        <v>796</v>
      </c>
      <c r="IR245" t="s">
        <v>796</v>
      </c>
      <c r="IS245" t="s">
        <v>796</v>
      </c>
      <c r="IT245" t="s">
        <v>796</v>
      </c>
      <c r="IU245" t="s">
        <v>796</v>
      </c>
      <c r="IV245" t="s">
        <v>796</v>
      </c>
      <c r="IW245" t="s">
        <v>796</v>
      </c>
      <c r="IX245" t="s">
        <v>796</v>
      </c>
      <c r="IY245" t="s">
        <v>796</v>
      </c>
      <c r="IZ245" t="s">
        <v>796</v>
      </c>
      <c r="JA245" t="s">
        <v>796</v>
      </c>
      <c r="JB245" t="s">
        <v>796</v>
      </c>
      <c r="JC245" t="s">
        <v>796</v>
      </c>
      <c r="JD245" t="s">
        <v>796</v>
      </c>
      <c r="JE245" t="s">
        <v>796</v>
      </c>
      <c r="JF245" t="s">
        <v>796</v>
      </c>
      <c r="JG245" t="s">
        <v>796</v>
      </c>
      <c r="JH245" t="s">
        <v>796</v>
      </c>
      <c r="JI245" t="s">
        <v>796</v>
      </c>
      <c r="JJ245" t="s">
        <v>796</v>
      </c>
      <c r="JK245" t="s">
        <v>796</v>
      </c>
      <c r="JL245" t="s">
        <v>796</v>
      </c>
      <c r="JM245" t="s">
        <v>796</v>
      </c>
      <c r="JN245" t="s">
        <v>796</v>
      </c>
      <c r="JO245" t="s">
        <v>796</v>
      </c>
      <c r="JP245" t="s">
        <v>796</v>
      </c>
      <c r="JQ245" t="s">
        <v>796</v>
      </c>
      <c r="JR245" t="s">
        <v>796</v>
      </c>
      <c r="JS245" t="s">
        <v>796</v>
      </c>
      <c r="JT245" t="s">
        <v>796</v>
      </c>
      <c r="JU245" t="s">
        <v>796</v>
      </c>
      <c r="JV245" t="s">
        <v>796</v>
      </c>
      <c r="JW245" t="s">
        <v>796</v>
      </c>
      <c r="JX245" t="s">
        <v>796</v>
      </c>
      <c r="JY245" t="s">
        <v>796</v>
      </c>
      <c r="JZ245" t="s">
        <v>796</v>
      </c>
      <c r="KA245" t="s">
        <v>796</v>
      </c>
      <c r="KB245" t="s">
        <v>796</v>
      </c>
      <c r="KC245" t="s">
        <v>796</v>
      </c>
      <c r="KD245" t="s">
        <v>796</v>
      </c>
      <c r="KE245" t="s">
        <v>796</v>
      </c>
      <c r="KF245" t="s">
        <v>796</v>
      </c>
    </row>
    <row r="246" spans="1:292" x14ac:dyDescent="0.2">
      <c r="A246" t="s">
        <v>421</v>
      </c>
      <c r="B246" t="s">
        <v>239</v>
      </c>
      <c r="C246" t="s">
        <v>4</v>
      </c>
      <c r="D246" t="s">
        <v>19</v>
      </c>
      <c r="E246" s="30">
        <v>28</v>
      </c>
      <c r="F246" t="s">
        <v>20</v>
      </c>
      <c r="G246" t="s">
        <v>45</v>
      </c>
      <c r="H246" t="s">
        <v>22</v>
      </c>
      <c r="I246" t="s">
        <v>33</v>
      </c>
      <c r="J246" t="s">
        <v>5</v>
      </c>
      <c r="K246" t="s">
        <v>5</v>
      </c>
      <c r="L246" t="s">
        <v>4</v>
      </c>
      <c r="M246" t="s">
        <v>4</v>
      </c>
      <c r="N246" t="s">
        <v>4</v>
      </c>
      <c r="O246" t="s">
        <v>4</v>
      </c>
      <c r="P246" t="s">
        <v>5</v>
      </c>
      <c r="Q246" t="s">
        <v>4</v>
      </c>
      <c r="R246" t="s">
        <v>5</v>
      </c>
      <c r="S246" t="s">
        <v>4</v>
      </c>
      <c r="T246" t="s">
        <v>3</v>
      </c>
      <c r="U246" t="s">
        <v>4</v>
      </c>
      <c r="V246" t="s">
        <v>5</v>
      </c>
      <c r="W246" t="s">
        <v>77</v>
      </c>
      <c r="X246" t="s">
        <v>105</v>
      </c>
      <c r="Y246" t="s">
        <v>5</v>
      </c>
      <c r="Z246" t="s">
        <v>39</v>
      </c>
      <c r="AA246" t="s">
        <v>4</v>
      </c>
      <c r="AB246" t="s">
        <v>4</v>
      </c>
      <c r="AC246" t="s">
        <v>4</v>
      </c>
      <c r="AD246" t="s">
        <v>4</v>
      </c>
      <c r="AE246" t="s">
        <v>4</v>
      </c>
      <c r="AF246" t="s">
        <v>4</v>
      </c>
      <c r="AG246" t="s">
        <v>4</v>
      </c>
      <c r="AH246" t="s">
        <v>4</v>
      </c>
      <c r="AI246" t="s">
        <v>4</v>
      </c>
      <c r="AJ246" t="s">
        <v>4</v>
      </c>
      <c r="AK246" t="s">
        <v>4</v>
      </c>
      <c r="AL246" t="s">
        <v>5</v>
      </c>
      <c r="AM246" t="s">
        <v>4</v>
      </c>
      <c r="AN246" t="s">
        <v>4</v>
      </c>
      <c r="AO246" t="s">
        <v>4</v>
      </c>
      <c r="AP246" t="s">
        <v>4</v>
      </c>
      <c r="AQ246" t="s">
        <v>4</v>
      </c>
      <c r="AR246" t="s">
        <v>4</v>
      </c>
      <c r="AS246" t="s">
        <v>2</v>
      </c>
      <c r="AT246" t="s">
        <v>2</v>
      </c>
      <c r="AU246" t="s">
        <v>2</v>
      </c>
      <c r="AV246" t="s">
        <v>5</v>
      </c>
      <c r="AW246" t="s">
        <v>4</v>
      </c>
      <c r="AX246" t="s">
        <v>5</v>
      </c>
      <c r="AY246" t="s">
        <v>4</v>
      </c>
      <c r="AZ246" t="s">
        <v>4</v>
      </c>
      <c r="BA246" t="s">
        <v>5</v>
      </c>
      <c r="BB246" t="s">
        <v>4</v>
      </c>
      <c r="BC246" t="s">
        <v>4</v>
      </c>
      <c r="BD246" t="s">
        <v>4</v>
      </c>
      <c r="BE246" t="s">
        <v>4</v>
      </c>
      <c r="BF246" t="s">
        <v>4</v>
      </c>
      <c r="BG246" t="s">
        <v>5</v>
      </c>
      <c r="BH246" t="s">
        <v>4</v>
      </c>
      <c r="BI246" t="s">
        <v>4</v>
      </c>
      <c r="BJ246" t="s">
        <v>4</v>
      </c>
      <c r="BK246" t="s">
        <v>5</v>
      </c>
      <c r="BL246" t="s">
        <v>5</v>
      </c>
      <c r="BM246" t="s">
        <v>4</v>
      </c>
      <c r="BN246" t="s">
        <v>4</v>
      </c>
      <c r="BO246" t="s">
        <v>4</v>
      </c>
      <c r="BP246" t="s">
        <v>46</v>
      </c>
      <c r="BQ246" t="s">
        <v>2</v>
      </c>
      <c r="BR246" t="s">
        <v>2</v>
      </c>
      <c r="BS246" t="s">
        <v>2</v>
      </c>
      <c r="BT246" t="s">
        <v>2</v>
      </c>
      <c r="BU246" t="s">
        <v>2</v>
      </c>
      <c r="BV246" t="s">
        <v>2</v>
      </c>
      <c r="BW246" t="s">
        <v>2</v>
      </c>
      <c r="BX246" t="s">
        <v>2</v>
      </c>
      <c r="BY246" t="s">
        <v>2</v>
      </c>
      <c r="BZ246" t="s">
        <v>2</v>
      </c>
      <c r="CA246" t="s">
        <v>2</v>
      </c>
      <c r="CB246" t="s">
        <v>2</v>
      </c>
      <c r="CC246" t="s">
        <v>2</v>
      </c>
      <c r="CD246" t="s">
        <v>2</v>
      </c>
      <c r="CE246" t="s">
        <v>2</v>
      </c>
      <c r="CF246" t="s">
        <v>2</v>
      </c>
      <c r="CG246" t="s">
        <v>2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796</v>
      </c>
      <c r="CV246" t="s">
        <v>796</v>
      </c>
      <c r="CW246" t="s">
        <v>796</v>
      </c>
      <c r="CX246" t="s">
        <v>796</v>
      </c>
      <c r="CY246" t="s">
        <v>796</v>
      </c>
      <c r="CZ246" t="s">
        <v>796</v>
      </c>
      <c r="DA246" t="s">
        <v>796</v>
      </c>
      <c r="DB246" t="s">
        <v>796</v>
      </c>
      <c r="DC246" t="s">
        <v>796</v>
      </c>
      <c r="DD246" t="s">
        <v>796</v>
      </c>
      <c r="DE246" t="s">
        <v>796</v>
      </c>
      <c r="DF246" t="s">
        <v>796</v>
      </c>
      <c r="DG246" t="s">
        <v>796</v>
      </c>
      <c r="DH246" t="s">
        <v>796</v>
      </c>
      <c r="DI246" t="s">
        <v>796</v>
      </c>
      <c r="DJ246" t="s">
        <v>796</v>
      </c>
      <c r="DK246" t="s">
        <v>796</v>
      </c>
      <c r="DL246" t="s">
        <v>796</v>
      </c>
      <c r="DM246" t="s">
        <v>796</v>
      </c>
      <c r="DN246" t="s">
        <v>796</v>
      </c>
      <c r="DO246" t="s">
        <v>796</v>
      </c>
      <c r="DP246" t="s">
        <v>796</v>
      </c>
      <c r="DQ246" t="s">
        <v>796</v>
      </c>
      <c r="DR246" t="s">
        <v>796</v>
      </c>
      <c r="DS246" t="s">
        <v>796</v>
      </c>
      <c r="DT246" t="s">
        <v>796</v>
      </c>
      <c r="DU246" t="s">
        <v>796</v>
      </c>
      <c r="DV246" t="s">
        <v>796</v>
      </c>
      <c r="DW246" t="s">
        <v>796</v>
      </c>
      <c r="DX246" t="s">
        <v>796</v>
      </c>
      <c r="DY246" t="s">
        <v>796</v>
      </c>
      <c r="DZ246" t="s">
        <v>796</v>
      </c>
      <c r="EA246" t="s">
        <v>796</v>
      </c>
      <c r="EB246" t="s">
        <v>796</v>
      </c>
      <c r="EC246" t="s">
        <v>796</v>
      </c>
      <c r="ED246" t="s">
        <v>796</v>
      </c>
      <c r="EE246" t="s">
        <v>796</v>
      </c>
      <c r="EF246" t="s">
        <v>796</v>
      </c>
      <c r="EG246" t="s">
        <v>796</v>
      </c>
      <c r="EH246" t="s">
        <v>796</v>
      </c>
      <c r="EI246" t="s">
        <v>796</v>
      </c>
      <c r="EJ246" t="s">
        <v>796</v>
      </c>
      <c r="EK246" t="s">
        <v>796</v>
      </c>
      <c r="EL246" t="s">
        <v>796</v>
      </c>
      <c r="EM246" t="s">
        <v>796</v>
      </c>
      <c r="EN246" t="s">
        <v>796</v>
      </c>
      <c r="EO246" t="s">
        <v>796</v>
      </c>
      <c r="EP246" t="s">
        <v>796</v>
      </c>
      <c r="EQ246" t="s">
        <v>796</v>
      </c>
      <c r="ER246" t="s">
        <v>796</v>
      </c>
      <c r="ES246" t="s">
        <v>796</v>
      </c>
      <c r="ET246" t="s">
        <v>796</v>
      </c>
      <c r="EU246" t="s">
        <v>796</v>
      </c>
      <c r="EV246" t="s">
        <v>796</v>
      </c>
      <c r="EW246" t="s">
        <v>796</v>
      </c>
      <c r="EX246" t="s">
        <v>796</v>
      </c>
      <c r="EY246" t="s">
        <v>796</v>
      </c>
      <c r="EZ246" t="s">
        <v>796</v>
      </c>
      <c r="FA246" t="s">
        <v>796</v>
      </c>
      <c r="FB246" t="s">
        <v>796</v>
      </c>
      <c r="FC246" t="s">
        <v>796</v>
      </c>
      <c r="FD246" t="s">
        <v>796</v>
      </c>
      <c r="FE246" t="s">
        <v>796</v>
      </c>
      <c r="FF246" t="s">
        <v>796</v>
      </c>
      <c r="FG246" t="s">
        <v>796</v>
      </c>
      <c r="FH246" t="s">
        <v>796</v>
      </c>
      <c r="FI246" t="s">
        <v>796</v>
      </c>
      <c r="FJ246" t="s">
        <v>796</v>
      </c>
      <c r="FK246" t="s">
        <v>796</v>
      </c>
      <c r="FL246" t="s">
        <v>796</v>
      </c>
      <c r="FM246" t="s">
        <v>796</v>
      </c>
      <c r="FN246" t="s">
        <v>796</v>
      </c>
      <c r="FO246" t="s">
        <v>796</v>
      </c>
      <c r="FP246" t="s">
        <v>796</v>
      </c>
      <c r="FQ246" t="s">
        <v>796</v>
      </c>
      <c r="FR246" t="s">
        <v>796</v>
      </c>
      <c r="FS246" t="s">
        <v>796</v>
      </c>
      <c r="FT246" t="s">
        <v>796</v>
      </c>
      <c r="FU246" t="s">
        <v>796</v>
      </c>
      <c r="FV246" t="s">
        <v>796</v>
      </c>
      <c r="FW246" t="s">
        <v>796</v>
      </c>
      <c r="FX246" t="s">
        <v>796</v>
      </c>
      <c r="FY246" t="s">
        <v>796</v>
      </c>
      <c r="FZ246" t="s">
        <v>796</v>
      </c>
      <c r="GA246" t="s">
        <v>796</v>
      </c>
      <c r="GB246" t="s">
        <v>796</v>
      </c>
      <c r="GC246" t="s">
        <v>796</v>
      </c>
      <c r="GD246" t="s">
        <v>796</v>
      </c>
      <c r="GE246" t="s">
        <v>796</v>
      </c>
      <c r="GF246" t="s">
        <v>796</v>
      </c>
      <c r="GG246" t="s">
        <v>796</v>
      </c>
      <c r="GH246" t="s">
        <v>796</v>
      </c>
      <c r="GI246" t="s">
        <v>796</v>
      </c>
      <c r="GJ246" t="s">
        <v>796</v>
      </c>
      <c r="GK246" t="s">
        <v>796</v>
      </c>
      <c r="GL246" t="s">
        <v>796</v>
      </c>
      <c r="GM246" t="s">
        <v>796</v>
      </c>
      <c r="GN246" t="s">
        <v>796</v>
      </c>
      <c r="GO246" t="s">
        <v>796</v>
      </c>
      <c r="GP246" t="s">
        <v>796</v>
      </c>
      <c r="GQ246" t="s">
        <v>796</v>
      </c>
      <c r="GR246" t="s">
        <v>796</v>
      </c>
      <c r="GS246" t="s">
        <v>796</v>
      </c>
      <c r="GT246" t="s">
        <v>796</v>
      </c>
      <c r="GU246" t="s">
        <v>796</v>
      </c>
      <c r="GV246" t="s">
        <v>796</v>
      </c>
      <c r="GW246" t="s">
        <v>796</v>
      </c>
      <c r="GX246" t="s">
        <v>796</v>
      </c>
      <c r="GY246" t="s">
        <v>796</v>
      </c>
      <c r="GZ246" t="s">
        <v>796</v>
      </c>
      <c r="HA246" t="s">
        <v>796</v>
      </c>
      <c r="HB246" t="s">
        <v>796</v>
      </c>
      <c r="HC246" t="s">
        <v>796</v>
      </c>
      <c r="HD246" t="s">
        <v>796</v>
      </c>
      <c r="HE246" t="s">
        <v>796</v>
      </c>
      <c r="HF246" t="s">
        <v>796</v>
      </c>
      <c r="HG246" t="s">
        <v>796</v>
      </c>
      <c r="HH246" t="s">
        <v>796</v>
      </c>
      <c r="HI246" t="s">
        <v>796</v>
      </c>
      <c r="HJ246" t="s">
        <v>796</v>
      </c>
      <c r="HK246" t="s">
        <v>796</v>
      </c>
      <c r="HL246" t="s">
        <v>796</v>
      </c>
      <c r="HM246" t="s">
        <v>796</v>
      </c>
      <c r="HN246" t="s">
        <v>796</v>
      </c>
      <c r="HO246" t="s">
        <v>796</v>
      </c>
      <c r="HP246" t="s">
        <v>796</v>
      </c>
      <c r="HQ246" t="s">
        <v>796</v>
      </c>
      <c r="HR246" t="s">
        <v>796</v>
      </c>
      <c r="HS246" t="s">
        <v>796</v>
      </c>
      <c r="HT246" t="s">
        <v>796</v>
      </c>
      <c r="HU246" t="s">
        <v>796</v>
      </c>
      <c r="HV246" t="s">
        <v>796</v>
      </c>
      <c r="HW246" t="s">
        <v>796</v>
      </c>
      <c r="HX246" t="s">
        <v>796</v>
      </c>
      <c r="HY246" t="s">
        <v>796</v>
      </c>
      <c r="HZ246" t="s">
        <v>796</v>
      </c>
      <c r="IA246" t="s">
        <v>796</v>
      </c>
      <c r="IB246" t="s">
        <v>796</v>
      </c>
      <c r="IC246" t="s">
        <v>796</v>
      </c>
      <c r="ID246" t="s">
        <v>796</v>
      </c>
      <c r="IE246" t="s">
        <v>796</v>
      </c>
      <c r="IF246" t="s">
        <v>796</v>
      </c>
      <c r="IG246" t="s">
        <v>796</v>
      </c>
      <c r="IH246" t="s">
        <v>796</v>
      </c>
      <c r="II246" t="s">
        <v>796</v>
      </c>
      <c r="IJ246" t="s">
        <v>796</v>
      </c>
      <c r="IK246" t="s">
        <v>796</v>
      </c>
      <c r="IL246" t="s">
        <v>796</v>
      </c>
      <c r="IM246" t="s">
        <v>796</v>
      </c>
      <c r="IN246" t="s">
        <v>796</v>
      </c>
      <c r="IO246" t="s">
        <v>796</v>
      </c>
      <c r="IP246" t="s">
        <v>796</v>
      </c>
      <c r="IQ246" t="s">
        <v>796</v>
      </c>
      <c r="IR246" t="s">
        <v>796</v>
      </c>
      <c r="IS246" t="s">
        <v>796</v>
      </c>
      <c r="IT246" t="s">
        <v>796</v>
      </c>
      <c r="IU246" t="s">
        <v>796</v>
      </c>
      <c r="IV246" t="s">
        <v>796</v>
      </c>
      <c r="IW246" t="s">
        <v>796</v>
      </c>
      <c r="IX246" t="s">
        <v>796</v>
      </c>
      <c r="IY246" t="s">
        <v>796</v>
      </c>
      <c r="IZ246" t="s">
        <v>796</v>
      </c>
      <c r="JA246" t="s">
        <v>796</v>
      </c>
      <c r="JB246" t="s">
        <v>796</v>
      </c>
      <c r="JC246" t="s">
        <v>796</v>
      </c>
      <c r="JD246" t="s">
        <v>796</v>
      </c>
      <c r="JE246" t="s">
        <v>796</v>
      </c>
      <c r="JF246" t="s">
        <v>796</v>
      </c>
      <c r="JG246" t="s">
        <v>796</v>
      </c>
      <c r="JH246" t="s">
        <v>796</v>
      </c>
      <c r="JI246" t="s">
        <v>796</v>
      </c>
      <c r="JJ246" t="s">
        <v>796</v>
      </c>
      <c r="JK246" t="s">
        <v>796</v>
      </c>
      <c r="JL246" t="s">
        <v>796</v>
      </c>
      <c r="JM246" t="s">
        <v>796</v>
      </c>
      <c r="JN246" t="s">
        <v>796</v>
      </c>
      <c r="JO246" t="s">
        <v>796</v>
      </c>
      <c r="JP246" t="s">
        <v>796</v>
      </c>
      <c r="JQ246" t="s">
        <v>796</v>
      </c>
      <c r="JR246" t="s">
        <v>796</v>
      </c>
      <c r="JS246" t="s">
        <v>796</v>
      </c>
      <c r="JT246" t="s">
        <v>796</v>
      </c>
      <c r="JU246" t="s">
        <v>796</v>
      </c>
      <c r="JV246" t="s">
        <v>796</v>
      </c>
      <c r="JW246" t="s">
        <v>796</v>
      </c>
      <c r="JX246" t="s">
        <v>796</v>
      </c>
      <c r="JY246" t="s">
        <v>796</v>
      </c>
      <c r="JZ246" t="s">
        <v>796</v>
      </c>
      <c r="KA246" t="s">
        <v>796</v>
      </c>
      <c r="KB246" t="s">
        <v>796</v>
      </c>
      <c r="KC246" t="s">
        <v>796</v>
      </c>
      <c r="KD246" t="s">
        <v>796</v>
      </c>
      <c r="KE246" t="s">
        <v>796</v>
      </c>
      <c r="KF246" t="s">
        <v>796</v>
      </c>
    </row>
    <row r="247" spans="1:292" x14ac:dyDescent="0.2">
      <c r="A247" t="s">
        <v>420</v>
      </c>
      <c r="B247" t="s">
        <v>239</v>
      </c>
      <c r="C247" t="s">
        <v>4</v>
      </c>
      <c r="D247" t="s">
        <v>8</v>
      </c>
      <c r="E247" s="30">
        <v>35</v>
      </c>
      <c r="F247" t="s">
        <v>166</v>
      </c>
      <c r="G247" t="s">
        <v>10</v>
      </c>
      <c r="H247" t="s">
        <v>11</v>
      </c>
      <c r="I247" t="s">
        <v>33</v>
      </c>
      <c r="J247" t="s">
        <v>4</v>
      </c>
      <c r="K247" t="s">
        <v>5</v>
      </c>
      <c r="L247" t="s">
        <v>4</v>
      </c>
      <c r="M247" t="s">
        <v>4</v>
      </c>
      <c r="N247" t="s">
        <v>4</v>
      </c>
      <c r="O247" t="s">
        <v>4</v>
      </c>
      <c r="P247" t="s">
        <v>5</v>
      </c>
      <c r="Q247" t="s">
        <v>4</v>
      </c>
      <c r="R247" t="s">
        <v>4</v>
      </c>
      <c r="S247" t="s">
        <v>4</v>
      </c>
      <c r="T247" t="s">
        <v>3</v>
      </c>
      <c r="U247" t="s">
        <v>4</v>
      </c>
      <c r="V247" t="s">
        <v>4</v>
      </c>
      <c r="W247" t="s">
        <v>17</v>
      </c>
      <c r="X247" t="s">
        <v>2</v>
      </c>
      <c r="Y247" t="s">
        <v>5</v>
      </c>
      <c r="Z247" t="s">
        <v>32</v>
      </c>
      <c r="AA247" t="s">
        <v>4</v>
      </c>
      <c r="AB247" t="s">
        <v>4</v>
      </c>
      <c r="AC247" t="s">
        <v>4</v>
      </c>
      <c r="AD247" t="s">
        <v>4</v>
      </c>
      <c r="AE247" t="s">
        <v>4</v>
      </c>
      <c r="AF247" t="s">
        <v>4</v>
      </c>
      <c r="AG247" t="s">
        <v>5</v>
      </c>
      <c r="AH247" t="s">
        <v>4</v>
      </c>
      <c r="AI247" t="s">
        <v>4</v>
      </c>
      <c r="AJ247" t="s">
        <v>4</v>
      </c>
      <c r="AK247" t="s">
        <v>4</v>
      </c>
      <c r="AL247" t="s">
        <v>4</v>
      </c>
      <c r="AM247" t="s">
        <v>4</v>
      </c>
      <c r="AN247" t="s">
        <v>4</v>
      </c>
      <c r="AO247" t="s">
        <v>4</v>
      </c>
      <c r="AP247" t="s">
        <v>4</v>
      </c>
      <c r="AQ247" t="s">
        <v>4</v>
      </c>
      <c r="AR247" t="s">
        <v>5</v>
      </c>
      <c r="AS247" t="s">
        <v>2</v>
      </c>
      <c r="AT247" t="s">
        <v>2</v>
      </c>
      <c r="AU247" t="s">
        <v>2</v>
      </c>
      <c r="AV247" t="s">
        <v>5</v>
      </c>
      <c r="AW247" t="s">
        <v>5</v>
      </c>
      <c r="AX247" t="s">
        <v>4</v>
      </c>
      <c r="AY247" t="s">
        <v>5</v>
      </c>
      <c r="AZ247" t="s">
        <v>5</v>
      </c>
      <c r="BA247" t="s">
        <v>5</v>
      </c>
      <c r="BB247" t="s">
        <v>4</v>
      </c>
      <c r="BC247" t="s">
        <v>4</v>
      </c>
      <c r="BD247" t="s">
        <v>4</v>
      </c>
      <c r="BE247" t="s">
        <v>4</v>
      </c>
      <c r="BF247" t="s">
        <v>4</v>
      </c>
      <c r="BG247" t="s">
        <v>4</v>
      </c>
      <c r="BH247" t="s">
        <v>4</v>
      </c>
      <c r="BI247" t="s">
        <v>4</v>
      </c>
      <c r="BJ247" t="s">
        <v>4</v>
      </c>
      <c r="BK247" t="s">
        <v>5</v>
      </c>
      <c r="BL247" t="s">
        <v>5</v>
      </c>
      <c r="BM247" t="s">
        <v>4</v>
      </c>
      <c r="BN247" t="s">
        <v>4</v>
      </c>
      <c r="BO247" t="s">
        <v>5</v>
      </c>
      <c r="BP247" t="s">
        <v>2</v>
      </c>
      <c r="BQ247" t="s">
        <v>2</v>
      </c>
      <c r="BR247" t="s">
        <v>2</v>
      </c>
      <c r="BS247" t="s">
        <v>2</v>
      </c>
      <c r="BT247" t="s">
        <v>2</v>
      </c>
      <c r="BU247" t="s">
        <v>2</v>
      </c>
      <c r="BV247" t="s">
        <v>2</v>
      </c>
      <c r="BW247" t="s">
        <v>2</v>
      </c>
      <c r="BX247" t="s">
        <v>2</v>
      </c>
      <c r="BY247" t="s">
        <v>2</v>
      </c>
      <c r="BZ247" t="s">
        <v>2</v>
      </c>
      <c r="CA247" t="s">
        <v>2</v>
      </c>
      <c r="CB247" t="s">
        <v>2</v>
      </c>
      <c r="CC247" t="s">
        <v>2</v>
      </c>
      <c r="CD247" t="s">
        <v>2</v>
      </c>
      <c r="CE247" t="s">
        <v>2</v>
      </c>
      <c r="CF247" t="s">
        <v>2</v>
      </c>
      <c r="CG247" t="s">
        <v>2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796</v>
      </c>
      <c r="CV247" t="s">
        <v>796</v>
      </c>
      <c r="CW247" t="s">
        <v>796</v>
      </c>
      <c r="CX247" t="s">
        <v>796</v>
      </c>
      <c r="CY247" t="s">
        <v>796</v>
      </c>
      <c r="CZ247" t="s">
        <v>796</v>
      </c>
      <c r="DA247" t="s">
        <v>796</v>
      </c>
      <c r="DB247" t="s">
        <v>796</v>
      </c>
      <c r="DC247" t="s">
        <v>796</v>
      </c>
      <c r="DD247" t="s">
        <v>796</v>
      </c>
      <c r="DE247" t="s">
        <v>796</v>
      </c>
      <c r="DF247" t="s">
        <v>796</v>
      </c>
      <c r="DG247" t="s">
        <v>796</v>
      </c>
      <c r="DH247" t="s">
        <v>796</v>
      </c>
      <c r="DI247" t="s">
        <v>796</v>
      </c>
      <c r="DJ247" t="s">
        <v>796</v>
      </c>
      <c r="DK247" t="s">
        <v>796</v>
      </c>
      <c r="DL247" t="s">
        <v>796</v>
      </c>
      <c r="DM247" t="s">
        <v>796</v>
      </c>
      <c r="DN247" t="s">
        <v>796</v>
      </c>
      <c r="DO247" t="s">
        <v>796</v>
      </c>
      <c r="DP247" t="s">
        <v>796</v>
      </c>
      <c r="DQ247" t="s">
        <v>796</v>
      </c>
      <c r="DR247" t="s">
        <v>796</v>
      </c>
      <c r="DS247" t="s">
        <v>796</v>
      </c>
      <c r="DT247" t="s">
        <v>796</v>
      </c>
      <c r="DU247" t="s">
        <v>796</v>
      </c>
      <c r="DV247" t="s">
        <v>796</v>
      </c>
      <c r="DW247" t="s">
        <v>796</v>
      </c>
      <c r="DX247" t="s">
        <v>796</v>
      </c>
      <c r="DY247" t="s">
        <v>796</v>
      </c>
      <c r="DZ247" t="s">
        <v>796</v>
      </c>
      <c r="EA247" t="s">
        <v>796</v>
      </c>
      <c r="EB247" t="s">
        <v>796</v>
      </c>
      <c r="EC247" t="s">
        <v>796</v>
      </c>
      <c r="ED247" t="s">
        <v>796</v>
      </c>
      <c r="EE247" t="s">
        <v>796</v>
      </c>
      <c r="EF247" t="s">
        <v>796</v>
      </c>
      <c r="EG247" t="s">
        <v>796</v>
      </c>
      <c r="EH247" t="s">
        <v>796</v>
      </c>
      <c r="EI247" t="s">
        <v>796</v>
      </c>
      <c r="EJ247" t="s">
        <v>796</v>
      </c>
      <c r="EK247" t="s">
        <v>796</v>
      </c>
      <c r="EL247" t="s">
        <v>796</v>
      </c>
      <c r="EM247" t="s">
        <v>796</v>
      </c>
      <c r="EN247" t="s">
        <v>796</v>
      </c>
      <c r="EO247" t="s">
        <v>796</v>
      </c>
      <c r="EP247" t="s">
        <v>796</v>
      </c>
      <c r="EQ247" t="s">
        <v>796</v>
      </c>
      <c r="ER247" t="s">
        <v>796</v>
      </c>
      <c r="ES247" t="s">
        <v>796</v>
      </c>
      <c r="ET247" t="s">
        <v>796</v>
      </c>
      <c r="EU247" t="s">
        <v>796</v>
      </c>
      <c r="EV247" t="s">
        <v>796</v>
      </c>
      <c r="EW247" t="s">
        <v>796</v>
      </c>
      <c r="EX247" t="s">
        <v>796</v>
      </c>
      <c r="EY247" t="s">
        <v>796</v>
      </c>
      <c r="EZ247" t="s">
        <v>796</v>
      </c>
      <c r="FA247" t="s">
        <v>796</v>
      </c>
      <c r="FB247" t="s">
        <v>796</v>
      </c>
      <c r="FC247" t="s">
        <v>796</v>
      </c>
      <c r="FD247" t="s">
        <v>796</v>
      </c>
      <c r="FE247" t="s">
        <v>796</v>
      </c>
      <c r="FF247" t="s">
        <v>796</v>
      </c>
      <c r="FG247" t="s">
        <v>796</v>
      </c>
      <c r="FH247" t="s">
        <v>796</v>
      </c>
      <c r="FI247" t="s">
        <v>796</v>
      </c>
      <c r="FJ247" t="s">
        <v>796</v>
      </c>
      <c r="FK247" t="s">
        <v>796</v>
      </c>
      <c r="FL247" t="s">
        <v>796</v>
      </c>
      <c r="FM247" t="s">
        <v>796</v>
      </c>
      <c r="FN247" t="s">
        <v>796</v>
      </c>
      <c r="FO247" t="s">
        <v>796</v>
      </c>
      <c r="FP247" t="s">
        <v>796</v>
      </c>
      <c r="FQ247" t="s">
        <v>796</v>
      </c>
      <c r="FR247" t="s">
        <v>796</v>
      </c>
      <c r="FS247" t="s">
        <v>796</v>
      </c>
      <c r="FT247" t="s">
        <v>796</v>
      </c>
      <c r="FU247" t="s">
        <v>796</v>
      </c>
      <c r="FV247" t="s">
        <v>796</v>
      </c>
      <c r="FW247" t="s">
        <v>796</v>
      </c>
      <c r="FX247" t="s">
        <v>796</v>
      </c>
      <c r="FY247" t="s">
        <v>796</v>
      </c>
      <c r="FZ247" t="s">
        <v>796</v>
      </c>
      <c r="GA247" t="s">
        <v>796</v>
      </c>
      <c r="GB247" t="s">
        <v>796</v>
      </c>
      <c r="GC247" t="s">
        <v>796</v>
      </c>
      <c r="GD247" t="s">
        <v>796</v>
      </c>
      <c r="GE247" t="s">
        <v>796</v>
      </c>
      <c r="GF247" t="s">
        <v>796</v>
      </c>
      <c r="GG247" t="s">
        <v>796</v>
      </c>
      <c r="GH247" t="s">
        <v>796</v>
      </c>
      <c r="GI247" t="s">
        <v>796</v>
      </c>
      <c r="GJ247" t="s">
        <v>796</v>
      </c>
      <c r="GK247" t="s">
        <v>796</v>
      </c>
      <c r="GL247" t="s">
        <v>796</v>
      </c>
      <c r="GM247" t="s">
        <v>796</v>
      </c>
      <c r="GN247" t="s">
        <v>796</v>
      </c>
      <c r="GO247" t="s">
        <v>796</v>
      </c>
      <c r="GP247" t="s">
        <v>796</v>
      </c>
      <c r="GQ247" t="s">
        <v>796</v>
      </c>
      <c r="GR247" t="s">
        <v>796</v>
      </c>
      <c r="GS247" t="s">
        <v>796</v>
      </c>
      <c r="GT247" t="s">
        <v>796</v>
      </c>
      <c r="GU247" t="s">
        <v>796</v>
      </c>
      <c r="GV247" t="s">
        <v>796</v>
      </c>
      <c r="GW247" t="s">
        <v>796</v>
      </c>
      <c r="GX247" t="s">
        <v>796</v>
      </c>
      <c r="GY247" t="s">
        <v>796</v>
      </c>
      <c r="GZ247" t="s">
        <v>796</v>
      </c>
      <c r="HA247" t="s">
        <v>796</v>
      </c>
      <c r="HB247" t="s">
        <v>796</v>
      </c>
      <c r="HC247" t="s">
        <v>796</v>
      </c>
      <c r="HD247" t="s">
        <v>796</v>
      </c>
      <c r="HE247" t="s">
        <v>796</v>
      </c>
      <c r="HF247" t="s">
        <v>796</v>
      </c>
      <c r="HG247" t="s">
        <v>796</v>
      </c>
      <c r="HH247" t="s">
        <v>796</v>
      </c>
      <c r="HI247" t="s">
        <v>796</v>
      </c>
      <c r="HJ247" t="s">
        <v>796</v>
      </c>
      <c r="HK247" t="s">
        <v>796</v>
      </c>
      <c r="HL247" t="s">
        <v>796</v>
      </c>
      <c r="HM247" t="s">
        <v>796</v>
      </c>
      <c r="HN247" t="s">
        <v>796</v>
      </c>
      <c r="HO247" t="s">
        <v>796</v>
      </c>
      <c r="HP247" t="s">
        <v>796</v>
      </c>
      <c r="HQ247" t="s">
        <v>796</v>
      </c>
      <c r="HR247" t="s">
        <v>796</v>
      </c>
      <c r="HS247" t="s">
        <v>796</v>
      </c>
      <c r="HT247" t="s">
        <v>796</v>
      </c>
      <c r="HU247" t="s">
        <v>796</v>
      </c>
      <c r="HV247" t="s">
        <v>796</v>
      </c>
      <c r="HW247" t="s">
        <v>796</v>
      </c>
      <c r="HX247" t="s">
        <v>796</v>
      </c>
      <c r="HY247" t="s">
        <v>796</v>
      </c>
      <c r="HZ247" t="s">
        <v>796</v>
      </c>
      <c r="IA247" t="s">
        <v>796</v>
      </c>
      <c r="IB247" t="s">
        <v>796</v>
      </c>
      <c r="IC247" t="s">
        <v>796</v>
      </c>
      <c r="ID247" t="s">
        <v>796</v>
      </c>
      <c r="IE247" t="s">
        <v>796</v>
      </c>
      <c r="IF247" t="s">
        <v>796</v>
      </c>
      <c r="IG247" t="s">
        <v>796</v>
      </c>
      <c r="IH247" t="s">
        <v>796</v>
      </c>
      <c r="II247" t="s">
        <v>796</v>
      </c>
      <c r="IJ247" t="s">
        <v>796</v>
      </c>
      <c r="IK247" t="s">
        <v>796</v>
      </c>
      <c r="IL247" t="s">
        <v>796</v>
      </c>
      <c r="IM247" t="s">
        <v>796</v>
      </c>
      <c r="IN247" t="s">
        <v>796</v>
      </c>
      <c r="IO247" t="s">
        <v>796</v>
      </c>
      <c r="IP247" t="s">
        <v>796</v>
      </c>
      <c r="IQ247" t="s">
        <v>796</v>
      </c>
      <c r="IR247" t="s">
        <v>796</v>
      </c>
      <c r="IS247" t="s">
        <v>796</v>
      </c>
      <c r="IT247" t="s">
        <v>796</v>
      </c>
      <c r="IU247" t="s">
        <v>796</v>
      </c>
      <c r="IV247" t="s">
        <v>796</v>
      </c>
      <c r="IW247" t="s">
        <v>796</v>
      </c>
      <c r="IX247" t="s">
        <v>796</v>
      </c>
      <c r="IY247" t="s">
        <v>796</v>
      </c>
      <c r="IZ247" t="s">
        <v>796</v>
      </c>
      <c r="JA247" t="s">
        <v>796</v>
      </c>
      <c r="JB247" t="s">
        <v>796</v>
      </c>
      <c r="JC247" t="s">
        <v>796</v>
      </c>
      <c r="JD247" t="s">
        <v>796</v>
      </c>
      <c r="JE247" t="s">
        <v>796</v>
      </c>
      <c r="JF247" t="s">
        <v>796</v>
      </c>
      <c r="JG247" t="s">
        <v>796</v>
      </c>
      <c r="JH247" t="s">
        <v>796</v>
      </c>
      <c r="JI247" t="s">
        <v>796</v>
      </c>
      <c r="JJ247" t="s">
        <v>796</v>
      </c>
      <c r="JK247" t="s">
        <v>796</v>
      </c>
      <c r="JL247" t="s">
        <v>796</v>
      </c>
      <c r="JM247" t="s">
        <v>796</v>
      </c>
      <c r="JN247" t="s">
        <v>796</v>
      </c>
      <c r="JO247" t="s">
        <v>796</v>
      </c>
      <c r="JP247" t="s">
        <v>796</v>
      </c>
      <c r="JQ247" t="s">
        <v>796</v>
      </c>
      <c r="JR247" t="s">
        <v>796</v>
      </c>
      <c r="JS247" t="s">
        <v>796</v>
      </c>
      <c r="JT247" t="s">
        <v>796</v>
      </c>
      <c r="JU247" t="s">
        <v>796</v>
      </c>
      <c r="JV247" t="s">
        <v>796</v>
      </c>
      <c r="JW247" t="s">
        <v>796</v>
      </c>
      <c r="JX247" t="s">
        <v>796</v>
      </c>
      <c r="JY247" t="s">
        <v>796</v>
      </c>
      <c r="JZ247" t="s">
        <v>796</v>
      </c>
      <c r="KA247" t="s">
        <v>796</v>
      </c>
      <c r="KB247" t="s">
        <v>796</v>
      </c>
      <c r="KC247" t="s">
        <v>796</v>
      </c>
      <c r="KD247" t="s">
        <v>796</v>
      </c>
      <c r="KE247" t="s">
        <v>796</v>
      </c>
      <c r="KF247" t="s">
        <v>796</v>
      </c>
    </row>
    <row r="248" spans="1:292" x14ac:dyDescent="0.2">
      <c r="A248" t="s">
        <v>419</v>
      </c>
      <c r="B248" t="s">
        <v>239</v>
      </c>
      <c r="C248" t="s">
        <v>4</v>
      </c>
      <c r="D248" t="s">
        <v>19</v>
      </c>
      <c r="E248" s="30">
        <v>56</v>
      </c>
      <c r="F248" t="s">
        <v>20</v>
      </c>
      <c r="G248" t="s">
        <v>10</v>
      </c>
      <c r="H248" t="s">
        <v>11</v>
      </c>
      <c r="I248" t="s">
        <v>33</v>
      </c>
      <c r="J248" t="s">
        <v>4</v>
      </c>
      <c r="K248" t="s">
        <v>5</v>
      </c>
      <c r="L248" t="s">
        <v>4</v>
      </c>
      <c r="M248" t="s">
        <v>4</v>
      </c>
      <c r="N248" t="s">
        <v>5</v>
      </c>
      <c r="O248" t="s">
        <v>4</v>
      </c>
      <c r="P248" t="s">
        <v>5</v>
      </c>
      <c r="Q248" t="s">
        <v>4</v>
      </c>
      <c r="R248" t="s">
        <v>4</v>
      </c>
      <c r="S248" t="s">
        <v>4</v>
      </c>
      <c r="T248" t="s">
        <v>3</v>
      </c>
      <c r="U248" t="s">
        <v>4</v>
      </c>
      <c r="V248" t="s">
        <v>4</v>
      </c>
      <c r="W248" t="s">
        <v>17</v>
      </c>
      <c r="X248" t="s">
        <v>2</v>
      </c>
      <c r="Y248" t="s">
        <v>5</v>
      </c>
      <c r="Z248" t="s">
        <v>6</v>
      </c>
      <c r="AA248" t="s">
        <v>4</v>
      </c>
      <c r="AB248" t="s">
        <v>4</v>
      </c>
      <c r="AC248" t="s">
        <v>4</v>
      </c>
      <c r="AD248" t="s">
        <v>4</v>
      </c>
      <c r="AE248" t="s">
        <v>4</v>
      </c>
      <c r="AF248" t="s">
        <v>4</v>
      </c>
      <c r="AG248" t="s">
        <v>5</v>
      </c>
      <c r="AH248" t="s">
        <v>4</v>
      </c>
      <c r="AI248" t="s">
        <v>4</v>
      </c>
      <c r="AJ248" t="s">
        <v>4</v>
      </c>
      <c r="AK248" t="s">
        <v>4</v>
      </c>
      <c r="AL248" t="s">
        <v>4</v>
      </c>
      <c r="AM248" t="s">
        <v>4</v>
      </c>
      <c r="AN248" t="s">
        <v>4</v>
      </c>
      <c r="AO248" t="s">
        <v>4</v>
      </c>
      <c r="AP248" t="s">
        <v>4</v>
      </c>
      <c r="AQ248" t="s">
        <v>4</v>
      </c>
      <c r="AR248" t="s">
        <v>4</v>
      </c>
      <c r="AS248" t="s">
        <v>2</v>
      </c>
      <c r="AT248" t="s">
        <v>2</v>
      </c>
      <c r="AU248" t="s">
        <v>2</v>
      </c>
      <c r="AV248" t="s">
        <v>5</v>
      </c>
      <c r="AW248" t="s">
        <v>4</v>
      </c>
      <c r="AX248" t="s">
        <v>4</v>
      </c>
      <c r="AY248" t="s">
        <v>5</v>
      </c>
      <c r="AZ248" t="s">
        <v>4</v>
      </c>
      <c r="BA248" t="s">
        <v>4</v>
      </c>
      <c r="BB248" t="s">
        <v>4</v>
      </c>
      <c r="BC248" t="s">
        <v>5</v>
      </c>
      <c r="BD248" t="s">
        <v>4</v>
      </c>
      <c r="BE248" t="s">
        <v>4</v>
      </c>
      <c r="BF248" t="s">
        <v>4</v>
      </c>
      <c r="BG248" t="s">
        <v>4</v>
      </c>
      <c r="BH248" t="s">
        <v>4</v>
      </c>
      <c r="BI248" t="s">
        <v>4</v>
      </c>
      <c r="BJ248" t="s">
        <v>4</v>
      </c>
      <c r="BK248" t="s">
        <v>5</v>
      </c>
      <c r="BL248" t="s">
        <v>4</v>
      </c>
      <c r="BM248" t="s">
        <v>4</v>
      </c>
      <c r="BN248" t="s">
        <v>4</v>
      </c>
      <c r="BO248" t="s">
        <v>4</v>
      </c>
      <c r="BP248" t="s">
        <v>2</v>
      </c>
      <c r="BQ248" t="s">
        <v>2</v>
      </c>
      <c r="BR248" t="s">
        <v>2</v>
      </c>
      <c r="BS248" t="s">
        <v>2</v>
      </c>
      <c r="BT248" t="s">
        <v>2</v>
      </c>
      <c r="BU248" t="s">
        <v>2</v>
      </c>
      <c r="BV248" t="s">
        <v>2</v>
      </c>
      <c r="BW248" t="s">
        <v>2</v>
      </c>
      <c r="BX248" t="s">
        <v>2</v>
      </c>
      <c r="BY248" t="s">
        <v>2</v>
      </c>
      <c r="BZ248" t="s">
        <v>2</v>
      </c>
      <c r="CA248" t="s">
        <v>2</v>
      </c>
      <c r="CB248" t="s">
        <v>2</v>
      </c>
      <c r="CC248" t="s">
        <v>2</v>
      </c>
      <c r="CD248" t="s">
        <v>2</v>
      </c>
      <c r="CE248" t="s">
        <v>2</v>
      </c>
      <c r="CF248" t="s">
        <v>2</v>
      </c>
      <c r="CG248" t="s">
        <v>2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123</v>
      </c>
      <c r="CQ248" t="s">
        <v>5</v>
      </c>
      <c r="CR248" t="s">
        <v>4</v>
      </c>
      <c r="CS248" t="s">
        <v>4</v>
      </c>
      <c r="CT248" t="s">
        <v>4</v>
      </c>
      <c r="CU248" t="s">
        <v>796</v>
      </c>
      <c r="CV248" t="s">
        <v>796</v>
      </c>
      <c r="CW248" t="s">
        <v>796</v>
      </c>
      <c r="CX248" t="s">
        <v>796</v>
      </c>
      <c r="CY248" t="s">
        <v>796</v>
      </c>
      <c r="CZ248" t="s">
        <v>796</v>
      </c>
      <c r="DA248" t="s">
        <v>796</v>
      </c>
      <c r="DB248" t="s">
        <v>796</v>
      </c>
      <c r="DC248" t="s">
        <v>796</v>
      </c>
      <c r="DD248" t="s">
        <v>796</v>
      </c>
      <c r="DE248" t="s">
        <v>796</v>
      </c>
      <c r="DF248" t="s">
        <v>796</v>
      </c>
      <c r="DG248" t="s">
        <v>796</v>
      </c>
      <c r="DH248" t="s">
        <v>796</v>
      </c>
      <c r="DI248" t="s">
        <v>796</v>
      </c>
      <c r="DJ248" t="s">
        <v>796</v>
      </c>
      <c r="DK248" t="s">
        <v>796</v>
      </c>
      <c r="DL248" t="s">
        <v>796</v>
      </c>
      <c r="DM248" t="s">
        <v>796</v>
      </c>
      <c r="DN248" t="s">
        <v>796</v>
      </c>
      <c r="DO248" t="s">
        <v>796</v>
      </c>
      <c r="DP248" t="s">
        <v>796</v>
      </c>
      <c r="DQ248" t="s">
        <v>796</v>
      </c>
      <c r="DR248" t="s">
        <v>796</v>
      </c>
      <c r="DS248" t="s">
        <v>796</v>
      </c>
      <c r="DT248" t="s">
        <v>796</v>
      </c>
      <c r="DU248" t="s">
        <v>796</v>
      </c>
      <c r="DV248" t="s">
        <v>796</v>
      </c>
      <c r="DW248" t="s">
        <v>796</v>
      </c>
      <c r="DX248" t="s">
        <v>796</v>
      </c>
      <c r="DY248" t="s">
        <v>796</v>
      </c>
      <c r="DZ248" t="s">
        <v>796</v>
      </c>
      <c r="EA248" t="s">
        <v>796</v>
      </c>
      <c r="EB248" t="s">
        <v>796</v>
      </c>
      <c r="EC248" t="s">
        <v>796</v>
      </c>
      <c r="ED248" t="s">
        <v>796</v>
      </c>
      <c r="EE248" t="s">
        <v>796</v>
      </c>
      <c r="EF248" t="s">
        <v>796</v>
      </c>
      <c r="EG248" t="s">
        <v>796</v>
      </c>
      <c r="EH248" t="s">
        <v>796</v>
      </c>
      <c r="EI248" t="s">
        <v>796</v>
      </c>
      <c r="EJ248" t="s">
        <v>796</v>
      </c>
      <c r="EK248" t="s">
        <v>796</v>
      </c>
      <c r="EL248" t="s">
        <v>796</v>
      </c>
      <c r="EM248" t="s">
        <v>796</v>
      </c>
      <c r="EN248" t="s">
        <v>796</v>
      </c>
      <c r="EO248" t="s">
        <v>796</v>
      </c>
      <c r="EP248" t="s">
        <v>796</v>
      </c>
      <c r="EQ248" t="s">
        <v>796</v>
      </c>
      <c r="ER248" t="s">
        <v>796</v>
      </c>
      <c r="ES248" t="s">
        <v>796</v>
      </c>
      <c r="ET248" t="s">
        <v>796</v>
      </c>
      <c r="EU248" t="s">
        <v>796</v>
      </c>
      <c r="EV248" t="s">
        <v>796</v>
      </c>
      <c r="EW248" t="s">
        <v>796</v>
      </c>
      <c r="EX248" t="s">
        <v>796</v>
      </c>
      <c r="EY248" t="s">
        <v>796</v>
      </c>
      <c r="EZ248" t="s">
        <v>796</v>
      </c>
      <c r="FA248" t="s">
        <v>796</v>
      </c>
      <c r="FB248" t="s">
        <v>796</v>
      </c>
      <c r="FC248" t="s">
        <v>796</v>
      </c>
      <c r="FD248" t="s">
        <v>796</v>
      </c>
      <c r="FE248" t="s">
        <v>796</v>
      </c>
      <c r="FF248" t="s">
        <v>796</v>
      </c>
      <c r="FG248" t="s">
        <v>796</v>
      </c>
      <c r="FH248" t="s">
        <v>796</v>
      </c>
      <c r="FI248" t="s">
        <v>796</v>
      </c>
      <c r="FJ248" t="s">
        <v>796</v>
      </c>
      <c r="FK248" t="s">
        <v>796</v>
      </c>
      <c r="FL248" t="s">
        <v>796</v>
      </c>
      <c r="FM248" t="s">
        <v>796</v>
      </c>
      <c r="FN248" t="s">
        <v>796</v>
      </c>
      <c r="FO248" t="s">
        <v>796</v>
      </c>
      <c r="FP248" t="s">
        <v>796</v>
      </c>
      <c r="FQ248" t="s">
        <v>796</v>
      </c>
      <c r="FR248" t="s">
        <v>796</v>
      </c>
      <c r="FS248" t="s">
        <v>796</v>
      </c>
      <c r="FT248" t="s">
        <v>796</v>
      </c>
      <c r="FU248" t="s">
        <v>796</v>
      </c>
      <c r="FV248" t="s">
        <v>796</v>
      </c>
      <c r="FW248" t="s">
        <v>796</v>
      </c>
      <c r="FX248" t="s">
        <v>796</v>
      </c>
      <c r="FY248" t="s">
        <v>796</v>
      </c>
      <c r="FZ248" t="s">
        <v>796</v>
      </c>
      <c r="GA248" t="s">
        <v>796</v>
      </c>
      <c r="GB248" t="s">
        <v>796</v>
      </c>
      <c r="GC248" t="s">
        <v>796</v>
      </c>
      <c r="GD248" t="s">
        <v>796</v>
      </c>
      <c r="GE248" t="s">
        <v>796</v>
      </c>
      <c r="GF248" t="s">
        <v>796</v>
      </c>
      <c r="GG248" t="s">
        <v>796</v>
      </c>
      <c r="GH248" t="s">
        <v>796</v>
      </c>
      <c r="GI248" t="s">
        <v>796</v>
      </c>
      <c r="GJ248" t="s">
        <v>796</v>
      </c>
      <c r="GK248" t="s">
        <v>796</v>
      </c>
      <c r="GL248" t="s">
        <v>796</v>
      </c>
      <c r="GM248" t="s">
        <v>796</v>
      </c>
      <c r="GN248" t="s">
        <v>796</v>
      </c>
      <c r="GO248" t="s">
        <v>796</v>
      </c>
      <c r="GP248" t="s">
        <v>796</v>
      </c>
      <c r="GQ248" t="s">
        <v>796</v>
      </c>
      <c r="GR248" t="s">
        <v>796</v>
      </c>
      <c r="GS248" t="s">
        <v>796</v>
      </c>
      <c r="GT248" t="s">
        <v>796</v>
      </c>
      <c r="GU248" t="s">
        <v>796</v>
      </c>
      <c r="GV248" t="s">
        <v>796</v>
      </c>
      <c r="GW248" t="s">
        <v>796</v>
      </c>
      <c r="GX248" t="s">
        <v>796</v>
      </c>
      <c r="GY248" t="s">
        <v>796</v>
      </c>
      <c r="GZ248" t="s">
        <v>796</v>
      </c>
      <c r="HA248" t="s">
        <v>796</v>
      </c>
      <c r="HB248" t="s">
        <v>796</v>
      </c>
      <c r="HC248" t="s">
        <v>796</v>
      </c>
      <c r="HD248" t="s">
        <v>796</v>
      </c>
      <c r="HE248" t="s">
        <v>796</v>
      </c>
      <c r="HF248" t="s">
        <v>796</v>
      </c>
      <c r="HG248" t="s">
        <v>796</v>
      </c>
      <c r="HH248" t="s">
        <v>796</v>
      </c>
      <c r="HI248" t="s">
        <v>796</v>
      </c>
      <c r="HJ248" t="s">
        <v>796</v>
      </c>
      <c r="HK248" t="s">
        <v>796</v>
      </c>
      <c r="HL248" t="s">
        <v>796</v>
      </c>
      <c r="HM248" t="s">
        <v>796</v>
      </c>
      <c r="HN248" t="s">
        <v>796</v>
      </c>
      <c r="HO248" t="s">
        <v>796</v>
      </c>
      <c r="HP248" t="s">
        <v>796</v>
      </c>
      <c r="HQ248" t="s">
        <v>796</v>
      </c>
      <c r="HR248" t="s">
        <v>796</v>
      </c>
      <c r="HS248" t="s">
        <v>796</v>
      </c>
      <c r="HT248" t="s">
        <v>796</v>
      </c>
      <c r="HU248" t="s">
        <v>796</v>
      </c>
      <c r="HV248" t="s">
        <v>796</v>
      </c>
      <c r="HW248" t="s">
        <v>796</v>
      </c>
      <c r="HX248" t="s">
        <v>796</v>
      </c>
      <c r="HY248" t="s">
        <v>796</v>
      </c>
      <c r="HZ248" t="s">
        <v>796</v>
      </c>
      <c r="IA248" t="s">
        <v>796</v>
      </c>
      <c r="IB248" t="s">
        <v>796</v>
      </c>
      <c r="IC248" t="s">
        <v>796</v>
      </c>
      <c r="ID248" t="s">
        <v>796</v>
      </c>
      <c r="IE248" t="s">
        <v>796</v>
      </c>
      <c r="IF248" t="s">
        <v>796</v>
      </c>
      <c r="IG248" t="s">
        <v>796</v>
      </c>
      <c r="IH248" t="s">
        <v>796</v>
      </c>
      <c r="II248" t="s">
        <v>796</v>
      </c>
      <c r="IJ248" t="s">
        <v>796</v>
      </c>
      <c r="IK248" t="s">
        <v>796</v>
      </c>
      <c r="IL248" t="s">
        <v>796</v>
      </c>
      <c r="IM248" t="s">
        <v>796</v>
      </c>
      <c r="IN248" t="s">
        <v>796</v>
      </c>
      <c r="IO248" t="s">
        <v>796</v>
      </c>
      <c r="IP248" t="s">
        <v>796</v>
      </c>
      <c r="IQ248" t="s">
        <v>796</v>
      </c>
      <c r="IR248" t="s">
        <v>796</v>
      </c>
      <c r="IS248" t="s">
        <v>796</v>
      </c>
      <c r="IT248" t="s">
        <v>796</v>
      </c>
      <c r="IU248" t="s">
        <v>796</v>
      </c>
      <c r="IV248" t="s">
        <v>796</v>
      </c>
      <c r="IW248" t="s">
        <v>796</v>
      </c>
      <c r="IX248" t="s">
        <v>796</v>
      </c>
      <c r="IY248" t="s">
        <v>796</v>
      </c>
      <c r="IZ248" t="s">
        <v>796</v>
      </c>
      <c r="JA248" t="s">
        <v>796</v>
      </c>
      <c r="JB248" t="s">
        <v>796</v>
      </c>
      <c r="JC248" t="s">
        <v>796</v>
      </c>
      <c r="JD248" t="s">
        <v>796</v>
      </c>
      <c r="JE248" t="s">
        <v>796</v>
      </c>
      <c r="JF248" t="s">
        <v>796</v>
      </c>
      <c r="JG248" t="s">
        <v>796</v>
      </c>
      <c r="JH248" t="s">
        <v>796</v>
      </c>
      <c r="JI248" t="s">
        <v>796</v>
      </c>
      <c r="JJ248" t="s">
        <v>796</v>
      </c>
      <c r="JK248" t="s">
        <v>796</v>
      </c>
      <c r="JL248" t="s">
        <v>796</v>
      </c>
      <c r="JM248" t="s">
        <v>796</v>
      </c>
      <c r="JN248" t="s">
        <v>796</v>
      </c>
      <c r="JO248" t="s">
        <v>796</v>
      </c>
      <c r="JP248" t="s">
        <v>796</v>
      </c>
      <c r="JQ248" t="s">
        <v>796</v>
      </c>
      <c r="JR248" t="s">
        <v>796</v>
      </c>
      <c r="JS248" t="s">
        <v>796</v>
      </c>
      <c r="JT248" t="s">
        <v>796</v>
      </c>
      <c r="JU248" t="s">
        <v>796</v>
      </c>
      <c r="JV248" t="s">
        <v>796</v>
      </c>
      <c r="JW248" t="s">
        <v>796</v>
      </c>
      <c r="JX248" t="s">
        <v>796</v>
      </c>
      <c r="JY248" t="s">
        <v>796</v>
      </c>
      <c r="JZ248" t="s">
        <v>796</v>
      </c>
      <c r="KA248" t="s">
        <v>796</v>
      </c>
      <c r="KB248" t="s">
        <v>796</v>
      </c>
      <c r="KC248" t="s">
        <v>796</v>
      </c>
      <c r="KD248" t="s">
        <v>796</v>
      </c>
      <c r="KE248" t="s">
        <v>796</v>
      </c>
      <c r="KF248" t="s">
        <v>796</v>
      </c>
    </row>
    <row r="249" spans="1:292" x14ac:dyDescent="0.2">
      <c r="A249" t="s">
        <v>418</v>
      </c>
      <c r="B249" t="s">
        <v>239</v>
      </c>
      <c r="C249" t="s">
        <v>4</v>
      </c>
      <c r="D249" t="s">
        <v>19</v>
      </c>
      <c r="E249" s="30">
        <v>30</v>
      </c>
      <c r="F249" t="s">
        <v>20</v>
      </c>
      <c r="G249" t="s">
        <v>10</v>
      </c>
      <c r="H249" t="s">
        <v>40</v>
      </c>
      <c r="I249" t="s">
        <v>33</v>
      </c>
      <c r="J249" t="s">
        <v>4</v>
      </c>
      <c r="K249" t="s">
        <v>5</v>
      </c>
      <c r="L249" t="s">
        <v>4</v>
      </c>
      <c r="M249" t="s">
        <v>4</v>
      </c>
      <c r="N249" t="s">
        <v>4</v>
      </c>
      <c r="O249" t="s">
        <v>4</v>
      </c>
      <c r="P249" t="s">
        <v>5</v>
      </c>
      <c r="Q249" t="s">
        <v>4</v>
      </c>
      <c r="R249" t="s">
        <v>4</v>
      </c>
      <c r="S249" t="s">
        <v>4</v>
      </c>
      <c r="T249" t="s">
        <v>3</v>
      </c>
      <c r="U249" t="s">
        <v>4</v>
      </c>
      <c r="V249" t="s">
        <v>4</v>
      </c>
      <c r="W249" t="s">
        <v>17</v>
      </c>
      <c r="X249" t="s">
        <v>2</v>
      </c>
      <c r="Y249" t="s">
        <v>5</v>
      </c>
      <c r="Z249" t="s">
        <v>35</v>
      </c>
      <c r="AA249" t="s">
        <v>4</v>
      </c>
      <c r="AB249" t="s">
        <v>4</v>
      </c>
      <c r="AC249" t="s">
        <v>4</v>
      </c>
      <c r="AD249" t="s">
        <v>4</v>
      </c>
      <c r="AE249" t="s">
        <v>4</v>
      </c>
      <c r="AF249" t="s">
        <v>4</v>
      </c>
      <c r="AG249" t="s">
        <v>5</v>
      </c>
      <c r="AH249" t="s">
        <v>5</v>
      </c>
      <c r="AI249" t="s">
        <v>4</v>
      </c>
      <c r="AJ249" t="s">
        <v>4</v>
      </c>
      <c r="AK249" t="s">
        <v>4</v>
      </c>
      <c r="AL249" t="s">
        <v>4</v>
      </c>
      <c r="AM249" t="s">
        <v>4</v>
      </c>
      <c r="AN249" t="s">
        <v>4</v>
      </c>
      <c r="AO249" t="s">
        <v>4</v>
      </c>
      <c r="AP249" t="s">
        <v>4</v>
      </c>
      <c r="AQ249" t="s">
        <v>4</v>
      </c>
      <c r="AR249" t="s">
        <v>4</v>
      </c>
      <c r="AS249" t="s">
        <v>2</v>
      </c>
      <c r="AT249" t="s">
        <v>2</v>
      </c>
      <c r="AU249" t="s">
        <v>2</v>
      </c>
      <c r="AV249" t="s">
        <v>5</v>
      </c>
      <c r="AW249" t="s">
        <v>4</v>
      </c>
      <c r="AX249" t="s">
        <v>4</v>
      </c>
      <c r="AY249" t="s">
        <v>4</v>
      </c>
      <c r="AZ249" t="s">
        <v>4</v>
      </c>
      <c r="BA249" t="s">
        <v>5</v>
      </c>
      <c r="BB249" t="s">
        <v>5</v>
      </c>
      <c r="BC249" t="s">
        <v>4</v>
      </c>
      <c r="BD249" t="s">
        <v>5</v>
      </c>
      <c r="BE249" t="s">
        <v>4</v>
      </c>
      <c r="BF249" t="s">
        <v>4</v>
      </c>
      <c r="BG249" t="s">
        <v>5</v>
      </c>
      <c r="BH249" t="s">
        <v>4</v>
      </c>
      <c r="BI249" t="s">
        <v>4</v>
      </c>
      <c r="BJ249" t="s">
        <v>4</v>
      </c>
      <c r="BK249" t="s">
        <v>4</v>
      </c>
      <c r="BL249" t="s">
        <v>5</v>
      </c>
      <c r="BM249" t="s">
        <v>4</v>
      </c>
      <c r="BN249" t="s">
        <v>4</v>
      </c>
      <c r="BO249" t="s">
        <v>4</v>
      </c>
      <c r="BP249" t="s">
        <v>2</v>
      </c>
      <c r="BQ249" t="s">
        <v>2</v>
      </c>
      <c r="BR249" t="s">
        <v>2</v>
      </c>
      <c r="BS249" t="s">
        <v>2</v>
      </c>
      <c r="BT249" t="s">
        <v>2</v>
      </c>
      <c r="BU249" t="s">
        <v>2</v>
      </c>
      <c r="BV249" t="s">
        <v>2</v>
      </c>
      <c r="BW249" t="s">
        <v>2</v>
      </c>
      <c r="BX249" t="s">
        <v>2</v>
      </c>
      <c r="BY249" t="s">
        <v>2</v>
      </c>
      <c r="BZ249" t="s">
        <v>2</v>
      </c>
      <c r="CA249" t="s">
        <v>2</v>
      </c>
      <c r="CB249" t="s">
        <v>2</v>
      </c>
      <c r="CC249" t="s">
        <v>2</v>
      </c>
      <c r="CD249" t="s">
        <v>2</v>
      </c>
      <c r="CE249" t="s">
        <v>2</v>
      </c>
      <c r="CF249" t="s">
        <v>2</v>
      </c>
      <c r="CG249" t="s">
        <v>2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239</v>
      </c>
      <c r="CV249" t="s">
        <v>4</v>
      </c>
      <c r="CW249" s="30">
        <v>31</v>
      </c>
      <c r="CX249" t="s">
        <v>20</v>
      </c>
      <c r="CY249" t="s">
        <v>4</v>
      </c>
      <c r="CZ249" t="s">
        <v>5</v>
      </c>
      <c r="DA249" t="s">
        <v>4</v>
      </c>
      <c r="DB249" t="s">
        <v>4</v>
      </c>
      <c r="DC249" t="s">
        <v>4</v>
      </c>
      <c r="DD249" t="s">
        <v>4</v>
      </c>
      <c r="DE249" t="s">
        <v>5</v>
      </c>
      <c r="DF249" t="s">
        <v>4</v>
      </c>
      <c r="DG249" t="s">
        <v>4</v>
      </c>
      <c r="DH249" t="s">
        <v>4</v>
      </c>
      <c r="DI249" t="s">
        <v>3</v>
      </c>
      <c r="DJ249" t="s">
        <v>4</v>
      </c>
      <c r="DK249" t="s">
        <v>4</v>
      </c>
      <c r="DL249" t="s">
        <v>17</v>
      </c>
      <c r="DM249" t="s">
        <v>2</v>
      </c>
      <c r="DN249" t="s">
        <v>5</v>
      </c>
      <c r="DO249" t="s">
        <v>990</v>
      </c>
      <c r="DP249" t="s">
        <v>4</v>
      </c>
      <c r="DQ249" t="s">
        <v>4</v>
      </c>
      <c r="DR249" t="s">
        <v>4</v>
      </c>
      <c r="DS249" t="s">
        <v>4</v>
      </c>
      <c r="DT249" t="s">
        <v>4</v>
      </c>
      <c r="DU249" t="s">
        <v>4</v>
      </c>
      <c r="DV249" t="s">
        <v>5</v>
      </c>
      <c r="DW249" t="s">
        <v>5</v>
      </c>
      <c r="DX249" t="s">
        <v>4</v>
      </c>
      <c r="DY249" t="s">
        <v>4</v>
      </c>
      <c r="DZ249" t="s">
        <v>4</v>
      </c>
      <c r="EA249" t="s">
        <v>4</v>
      </c>
      <c r="EB249" t="s">
        <v>4</v>
      </c>
      <c r="EC249" t="s">
        <v>4</v>
      </c>
      <c r="ED249" t="s">
        <v>4</v>
      </c>
      <c r="EE249" t="s">
        <v>4</v>
      </c>
      <c r="EF249" t="s">
        <v>4</v>
      </c>
      <c r="EG249" t="s">
        <v>4</v>
      </c>
      <c r="EH249" t="s">
        <v>2</v>
      </c>
      <c r="EI249" t="s">
        <v>2</v>
      </c>
      <c r="EJ249" t="s">
        <v>2</v>
      </c>
      <c r="EK249" t="s">
        <v>4</v>
      </c>
      <c r="EL249" t="s">
        <v>4</v>
      </c>
      <c r="EM249" t="s">
        <v>4</v>
      </c>
      <c r="EN249" t="s">
        <v>4</v>
      </c>
      <c r="EO249" t="s">
        <v>4</v>
      </c>
      <c r="EP249" t="s">
        <v>5</v>
      </c>
      <c r="EQ249" t="s">
        <v>4</v>
      </c>
      <c r="ER249" t="s">
        <v>4</v>
      </c>
      <c r="ES249" t="s">
        <v>4</v>
      </c>
      <c r="ET249" t="s">
        <v>4</v>
      </c>
      <c r="EU249" t="s">
        <v>4</v>
      </c>
      <c r="EV249" t="s">
        <v>4</v>
      </c>
      <c r="EW249" t="s">
        <v>4</v>
      </c>
      <c r="EX249" t="s">
        <v>4</v>
      </c>
      <c r="EY249" t="s">
        <v>4</v>
      </c>
      <c r="EZ249" t="s">
        <v>5</v>
      </c>
      <c r="FA249" t="s">
        <v>5</v>
      </c>
      <c r="FB249" t="s">
        <v>4</v>
      </c>
      <c r="FC249" t="s">
        <v>4</v>
      </c>
      <c r="FD249" t="s">
        <v>4</v>
      </c>
      <c r="FE249" t="s">
        <v>2</v>
      </c>
      <c r="FF249" t="s">
        <v>2</v>
      </c>
      <c r="FG249" t="s">
        <v>2</v>
      </c>
      <c r="FH249" t="s">
        <v>2</v>
      </c>
      <c r="FI249" t="s">
        <v>2</v>
      </c>
      <c r="FJ249" t="s">
        <v>2</v>
      </c>
      <c r="FK249" t="s">
        <v>2</v>
      </c>
      <c r="FL249" t="s">
        <v>2</v>
      </c>
      <c r="FM249" t="s">
        <v>2</v>
      </c>
      <c r="FN249" t="s">
        <v>2</v>
      </c>
      <c r="FO249" t="s">
        <v>2</v>
      </c>
      <c r="FP249" t="s">
        <v>2</v>
      </c>
      <c r="FQ249" t="s">
        <v>2</v>
      </c>
      <c r="FR249" t="s">
        <v>2</v>
      </c>
      <c r="FS249" t="s">
        <v>2</v>
      </c>
      <c r="FT249" t="s">
        <v>2</v>
      </c>
      <c r="FU249" t="s">
        <v>2</v>
      </c>
      <c r="FV249" t="s">
        <v>2</v>
      </c>
      <c r="FW249" t="s">
        <v>2</v>
      </c>
      <c r="FX249" t="s">
        <v>2</v>
      </c>
      <c r="FY249" t="s">
        <v>2</v>
      </c>
      <c r="FZ249" t="s">
        <v>2</v>
      </c>
      <c r="GA249" t="s">
        <v>2</v>
      </c>
      <c r="GB249" t="s">
        <v>2</v>
      </c>
      <c r="GC249" t="s">
        <v>2</v>
      </c>
      <c r="GD249" t="s">
        <v>2</v>
      </c>
      <c r="GE249" t="s">
        <v>2</v>
      </c>
      <c r="GF249" t="s">
        <v>2</v>
      </c>
      <c r="GG249" t="s">
        <v>2</v>
      </c>
      <c r="GH249" t="s">
        <v>2</v>
      </c>
      <c r="GI249" t="s">
        <v>2</v>
      </c>
      <c r="GJ249" t="s">
        <v>2</v>
      </c>
      <c r="GK249" t="s">
        <v>2</v>
      </c>
      <c r="GL249" t="s">
        <v>2</v>
      </c>
      <c r="GM249" t="s">
        <v>2</v>
      </c>
      <c r="GN249" t="s">
        <v>796</v>
      </c>
      <c r="GO249" t="s">
        <v>796</v>
      </c>
      <c r="GP249" t="s">
        <v>796</v>
      </c>
      <c r="GQ249" t="s">
        <v>796</v>
      </c>
      <c r="GR249" t="s">
        <v>796</v>
      </c>
      <c r="GS249" t="s">
        <v>796</v>
      </c>
      <c r="GT249" t="s">
        <v>796</v>
      </c>
      <c r="GU249" t="s">
        <v>796</v>
      </c>
      <c r="GV249" t="s">
        <v>796</v>
      </c>
      <c r="GW249" t="s">
        <v>796</v>
      </c>
      <c r="GX249" t="s">
        <v>796</v>
      </c>
      <c r="GY249" t="s">
        <v>796</v>
      </c>
      <c r="GZ249" t="s">
        <v>796</v>
      </c>
      <c r="HA249" t="s">
        <v>796</v>
      </c>
      <c r="HB249" t="s">
        <v>796</v>
      </c>
      <c r="HC249" t="s">
        <v>796</v>
      </c>
      <c r="HD249" t="s">
        <v>796</v>
      </c>
      <c r="HE249" t="s">
        <v>796</v>
      </c>
      <c r="HF249" t="s">
        <v>796</v>
      </c>
      <c r="HG249" t="s">
        <v>796</v>
      </c>
      <c r="HH249" t="s">
        <v>796</v>
      </c>
      <c r="HI249" t="s">
        <v>796</v>
      </c>
      <c r="HJ249" t="s">
        <v>796</v>
      </c>
      <c r="HK249" t="s">
        <v>796</v>
      </c>
      <c r="HL249" t="s">
        <v>796</v>
      </c>
      <c r="HM249" t="s">
        <v>796</v>
      </c>
      <c r="HN249" t="s">
        <v>796</v>
      </c>
      <c r="HO249" t="s">
        <v>796</v>
      </c>
      <c r="HP249" t="s">
        <v>796</v>
      </c>
      <c r="HQ249" t="s">
        <v>796</v>
      </c>
      <c r="HR249" t="s">
        <v>796</v>
      </c>
      <c r="HS249" t="s">
        <v>796</v>
      </c>
      <c r="HT249" t="s">
        <v>796</v>
      </c>
      <c r="HU249" t="s">
        <v>796</v>
      </c>
      <c r="HV249" t="s">
        <v>796</v>
      </c>
      <c r="HW249" t="s">
        <v>796</v>
      </c>
      <c r="HX249" t="s">
        <v>796</v>
      </c>
      <c r="HY249" t="s">
        <v>796</v>
      </c>
      <c r="HZ249" t="s">
        <v>796</v>
      </c>
      <c r="IA249" t="s">
        <v>796</v>
      </c>
      <c r="IB249" t="s">
        <v>796</v>
      </c>
      <c r="IC249" t="s">
        <v>796</v>
      </c>
      <c r="ID249" t="s">
        <v>796</v>
      </c>
      <c r="IE249" t="s">
        <v>796</v>
      </c>
      <c r="IF249" t="s">
        <v>796</v>
      </c>
      <c r="IG249" t="s">
        <v>796</v>
      </c>
      <c r="IH249" t="s">
        <v>796</v>
      </c>
      <c r="II249" t="s">
        <v>796</v>
      </c>
      <c r="IJ249" t="s">
        <v>796</v>
      </c>
      <c r="IK249" t="s">
        <v>796</v>
      </c>
      <c r="IL249" t="s">
        <v>796</v>
      </c>
      <c r="IM249" t="s">
        <v>796</v>
      </c>
      <c r="IN249" t="s">
        <v>796</v>
      </c>
      <c r="IO249" t="s">
        <v>796</v>
      </c>
      <c r="IP249" t="s">
        <v>796</v>
      </c>
      <c r="IQ249" t="s">
        <v>796</v>
      </c>
      <c r="IR249" t="s">
        <v>796</v>
      </c>
      <c r="IS249" t="s">
        <v>796</v>
      </c>
      <c r="IT249" t="s">
        <v>796</v>
      </c>
      <c r="IU249" t="s">
        <v>796</v>
      </c>
      <c r="IV249" t="s">
        <v>796</v>
      </c>
      <c r="IW249" t="s">
        <v>796</v>
      </c>
      <c r="IX249" t="s">
        <v>796</v>
      </c>
      <c r="IY249" t="s">
        <v>796</v>
      </c>
      <c r="IZ249" t="s">
        <v>796</v>
      </c>
      <c r="JA249" t="s">
        <v>796</v>
      </c>
      <c r="JB249" t="s">
        <v>796</v>
      </c>
      <c r="JC249" t="s">
        <v>796</v>
      </c>
      <c r="JD249" t="s">
        <v>796</v>
      </c>
      <c r="JE249" t="s">
        <v>796</v>
      </c>
      <c r="JF249" t="s">
        <v>796</v>
      </c>
      <c r="JG249" t="s">
        <v>796</v>
      </c>
      <c r="JH249" t="s">
        <v>796</v>
      </c>
      <c r="JI249" t="s">
        <v>796</v>
      </c>
      <c r="JJ249" t="s">
        <v>796</v>
      </c>
      <c r="JK249" t="s">
        <v>796</v>
      </c>
      <c r="JL249" t="s">
        <v>796</v>
      </c>
      <c r="JM249" t="s">
        <v>796</v>
      </c>
      <c r="JN249" t="s">
        <v>796</v>
      </c>
      <c r="JO249" t="s">
        <v>796</v>
      </c>
      <c r="JP249" t="s">
        <v>796</v>
      </c>
      <c r="JQ249" t="s">
        <v>796</v>
      </c>
      <c r="JR249" t="s">
        <v>796</v>
      </c>
      <c r="JS249" t="s">
        <v>796</v>
      </c>
      <c r="JT249" t="s">
        <v>796</v>
      </c>
      <c r="JU249" t="s">
        <v>796</v>
      </c>
      <c r="JV249" t="s">
        <v>796</v>
      </c>
      <c r="JW249" t="s">
        <v>796</v>
      </c>
      <c r="JX249" t="s">
        <v>796</v>
      </c>
      <c r="JY249" t="s">
        <v>796</v>
      </c>
      <c r="JZ249" t="s">
        <v>796</v>
      </c>
      <c r="KA249" t="s">
        <v>796</v>
      </c>
      <c r="KB249" t="s">
        <v>796</v>
      </c>
      <c r="KC249" t="s">
        <v>796</v>
      </c>
      <c r="KD249" t="s">
        <v>796</v>
      </c>
      <c r="KE249" t="s">
        <v>796</v>
      </c>
      <c r="KF249" t="s">
        <v>796</v>
      </c>
    </row>
    <row r="250" spans="1:292" x14ac:dyDescent="0.2">
      <c r="A250" t="s">
        <v>417</v>
      </c>
      <c r="B250" t="s">
        <v>239</v>
      </c>
      <c r="C250" t="s">
        <v>4</v>
      </c>
      <c r="D250" t="s">
        <v>19</v>
      </c>
      <c r="E250" s="30">
        <v>43</v>
      </c>
      <c r="F250" t="s">
        <v>20</v>
      </c>
      <c r="G250" t="s">
        <v>10</v>
      </c>
      <c r="H250" t="s">
        <v>40</v>
      </c>
      <c r="I250" t="s">
        <v>33</v>
      </c>
      <c r="J250" t="s">
        <v>4</v>
      </c>
      <c r="K250" t="s">
        <v>5</v>
      </c>
      <c r="L250" t="s">
        <v>4</v>
      </c>
      <c r="M250" t="s">
        <v>4</v>
      </c>
      <c r="N250" t="s">
        <v>4</v>
      </c>
      <c r="O250" t="s">
        <v>4</v>
      </c>
      <c r="P250" t="s">
        <v>5</v>
      </c>
      <c r="Q250" t="s">
        <v>4</v>
      </c>
      <c r="R250" t="s">
        <v>5</v>
      </c>
      <c r="S250" t="s">
        <v>4</v>
      </c>
      <c r="T250" t="s">
        <v>3</v>
      </c>
      <c r="U250" t="s">
        <v>4</v>
      </c>
      <c r="V250" t="s">
        <v>5</v>
      </c>
      <c r="W250" t="s">
        <v>77</v>
      </c>
      <c r="X250" t="s">
        <v>27</v>
      </c>
      <c r="Y250" t="s">
        <v>5</v>
      </c>
      <c r="Z250" t="s">
        <v>35</v>
      </c>
      <c r="AA250" t="s">
        <v>4</v>
      </c>
      <c r="AB250" t="s">
        <v>4</v>
      </c>
      <c r="AC250" t="s">
        <v>4</v>
      </c>
      <c r="AD250" t="s">
        <v>4</v>
      </c>
      <c r="AE250" t="s">
        <v>4</v>
      </c>
      <c r="AF250" t="s">
        <v>4</v>
      </c>
      <c r="AG250" t="s">
        <v>5</v>
      </c>
      <c r="AH250" t="s">
        <v>5</v>
      </c>
      <c r="AI250" t="s">
        <v>4</v>
      </c>
      <c r="AJ250" t="s">
        <v>4</v>
      </c>
      <c r="AK250" t="s">
        <v>4</v>
      </c>
      <c r="AL250" t="s">
        <v>4</v>
      </c>
      <c r="AM250" t="s">
        <v>4</v>
      </c>
      <c r="AN250" t="s">
        <v>4</v>
      </c>
      <c r="AO250" t="s">
        <v>4</v>
      </c>
      <c r="AP250" t="s">
        <v>4</v>
      </c>
      <c r="AQ250" t="s">
        <v>4</v>
      </c>
      <c r="AR250" t="s">
        <v>4</v>
      </c>
      <c r="AS250" t="s">
        <v>2</v>
      </c>
      <c r="AT250" t="s">
        <v>2</v>
      </c>
      <c r="AU250" t="s">
        <v>2</v>
      </c>
      <c r="AV250" t="s">
        <v>5</v>
      </c>
      <c r="AW250" t="s">
        <v>5</v>
      </c>
      <c r="AX250" t="s">
        <v>5</v>
      </c>
      <c r="AY250" t="s">
        <v>5</v>
      </c>
      <c r="AZ250" t="s">
        <v>4</v>
      </c>
      <c r="BA250" t="s">
        <v>4</v>
      </c>
      <c r="BB250" t="s">
        <v>5</v>
      </c>
      <c r="BC250" t="s">
        <v>4</v>
      </c>
      <c r="BD250" t="s">
        <v>5</v>
      </c>
      <c r="BE250" t="s">
        <v>4</v>
      </c>
      <c r="BF250" t="s">
        <v>5</v>
      </c>
      <c r="BG250" t="s">
        <v>5</v>
      </c>
      <c r="BH250" t="s">
        <v>4</v>
      </c>
      <c r="BI250" t="s">
        <v>5</v>
      </c>
      <c r="BJ250" t="s">
        <v>4</v>
      </c>
      <c r="BK250" t="s">
        <v>5</v>
      </c>
      <c r="BL250" t="s">
        <v>5</v>
      </c>
      <c r="BM250" t="s">
        <v>4</v>
      </c>
      <c r="BN250" t="s">
        <v>4</v>
      </c>
      <c r="BO250" t="s">
        <v>4</v>
      </c>
      <c r="BP250" t="s">
        <v>2</v>
      </c>
      <c r="BQ250" t="s">
        <v>2</v>
      </c>
      <c r="BR250" t="s">
        <v>2</v>
      </c>
      <c r="BS250" t="s">
        <v>2</v>
      </c>
      <c r="BT250" t="s">
        <v>2</v>
      </c>
      <c r="BU250" t="s">
        <v>2</v>
      </c>
      <c r="BV250" t="s">
        <v>2</v>
      </c>
      <c r="BW250" t="s">
        <v>2</v>
      </c>
      <c r="BX250" t="s">
        <v>2</v>
      </c>
      <c r="BY250" t="s">
        <v>2</v>
      </c>
      <c r="BZ250" t="s">
        <v>2</v>
      </c>
      <c r="CA250" t="s">
        <v>2</v>
      </c>
      <c r="CB250" t="s">
        <v>2</v>
      </c>
      <c r="CC250" t="s">
        <v>2</v>
      </c>
      <c r="CD250" t="s">
        <v>2</v>
      </c>
      <c r="CE250" t="s">
        <v>2</v>
      </c>
      <c r="CF250" t="s">
        <v>2</v>
      </c>
      <c r="CG250" t="s">
        <v>2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239</v>
      </c>
      <c r="CV250" t="s">
        <v>4</v>
      </c>
      <c r="CW250" s="30">
        <v>44</v>
      </c>
      <c r="CX250" t="s">
        <v>20</v>
      </c>
      <c r="CY250" t="s">
        <v>4</v>
      </c>
      <c r="CZ250" t="s">
        <v>5</v>
      </c>
      <c r="DA250" t="s">
        <v>4</v>
      </c>
      <c r="DB250" t="s">
        <v>4</v>
      </c>
      <c r="DC250" t="s">
        <v>4</v>
      </c>
      <c r="DD250" t="s">
        <v>4</v>
      </c>
      <c r="DE250" t="s">
        <v>5</v>
      </c>
      <c r="DF250" t="s">
        <v>4</v>
      </c>
      <c r="DG250" t="s">
        <v>4</v>
      </c>
      <c r="DH250" t="s">
        <v>4</v>
      </c>
      <c r="DI250" t="s">
        <v>3</v>
      </c>
      <c r="DJ250" t="s">
        <v>4</v>
      </c>
      <c r="DK250" t="s">
        <v>4</v>
      </c>
      <c r="DL250" t="s">
        <v>2</v>
      </c>
      <c r="DM250" t="s">
        <v>27</v>
      </c>
      <c r="DN250" t="s">
        <v>5</v>
      </c>
      <c r="DO250" t="s">
        <v>990</v>
      </c>
      <c r="DP250" t="s">
        <v>4</v>
      </c>
      <c r="DQ250" t="s">
        <v>4</v>
      </c>
      <c r="DR250" t="s">
        <v>4</v>
      </c>
      <c r="DS250" t="s">
        <v>4</v>
      </c>
      <c r="DT250" t="s">
        <v>4</v>
      </c>
      <c r="DU250" t="s">
        <v>4</v>
      </c>
      <c r="DV250" t="s">
        <v>5</v>
      </c>
      <c r="DW250" t="s">
        <v>5</v>
      </c>
      <c r="DX250" t="s">
        <v>4</v>
      </c>
      <c r="DY250" t="s">
        <v>4</v>
      </c>
      <c r="DZ250" t="s">
        <v>4</v>
      </c>
      <c r="EA250" t="s">
        <v>4</v>
      </c>
      <c r="EB250" t="s">
        <v>4</v>
      </c>
      <c r="EC250" t="s">
        <v>4</v>
      </c>
      <c r="ED250" t="s">
        <v>4</v>
      </c>
      <c r="EE250" t="s">
        <v>4</v>
      </c>
      <c r="EF250" t="s">
        <v>4</v>
      </c>
      <c r="EG250" t="s">
        <v>4</v>
      </c>
      <c r="EH250" t="s">
        <v>2</v>
      </c>
      <c r="EI250" t="s">
        <v>2</v>
      </c>
      <c r="EJ250" t="s">
        <v>2</v>
      </c>
      <c r="EK250" t="s">
        <v>4</v>
      </c>
      <c r="EL250" t="s">
        <v>4</v>
      </c>
      <c r="EM250" t="s">
        <v>4</v>
      </c>
      <c r="EN250" t="s">
        <v>5</v>
      </c>
      <c r="EO250" t="s">
        <v>4</v>
      </c>
      <c r="EP250" t="s">
        <v>4</v>
      </c>
      <c r="EQ250" t="s">
        <v>4</v>
      </c>
      <c r="ER250" t="s">
        <v>4</v>
      </c>
      <c r="ES250" t="s">
        <v>4</v>
      </c>
      <c r="ET250" t="s">
        <v>4</v>
      </c>
      <c r="EU250" t="s">
        <v>4</v>
      </c>
      <c r="EV250" t="s">
        <v>4</v>
      </c>
      <c r="EW250" t="s">
        <v>4</v>
      </c>
      <c r="EX250" t="s">
        <v>4</v>
      </c>
      <c r="EY250" t="s">
        <v>4</v>
      </c>
      <c r="EZ250" t="s">
        <v>5</v>
      </c>
      <c r="FA250" t="s">
        <v>4</v>
      </c>
      <c r="FB250" t="s">
        <v>4</v>
      </c>
      <c r="FC250" t="s">
        <v>4</v>
      </c>
      <c r="FD250" t="s">
        <v>4</v>
      </c>
      <c r="FE250" t="s">
        <v>2</v>
      </c>
      <c r="FF250" t="s">
        <v>2</v>
      </c>
      <c r="FG250" t="s">
        <v>2</v>
      </c>
      <c r="FH250" t="s">
        <v>2</v>
      </c>
      <c r="FI250" t="s">
        <v>2</v>
      </c>
      <c r="FJ250" t="s">
        <v>2</v>
      </c>
      <c r="FK250" t="s">
        <v>2</v>
      </c>
      <c r="FL250" t="s">
        <v>2</v>
      </c>
      <c r="FM250" t="s">
        <v>2</v>
      </c>
      <c r="FN250" t="s">
        <v>2</v>
      </c>
      <c r="FO250" t="s">
        <v>2</v>
      </c>
      <c r="FP250" t="s">
        <v>2</v>
      </c>
      <c r="FQ250" t="s">
        <v>2</v>
      </c>
      <c r="FR250" t="s">
        <v>2</v>
      </c>
      <c r="FS250" t="s">
        <v>2</v>
      </c>
      <c r="FT250" t="s">
        <v>2</v>
      </c>
      <c r="FU250" t="s">
        <v>2</v>
      </c>
      <c r="FV250" t="s">
        <v>2</v>
      </c>
      <c r="FW250" t="s">
        <v>2</v>
      </c>
      <c r="FX250" t="s">
        <v>2</v>
      </c>
      <c r="FY250" t="s">
        <v>2</v>
      </c>
      <c r="FZ250" t="s">
        <v>2</v>
      </c>
      <c r="GA250" t="s">
        <v>2</v>
      </c>
      <c r="GB250" t="s">
        <v>2</v>
      </c>
      <c r="GC250" t="s">
        <v>2</v>
      </c>
      <c r="GD250" t="s">
        <v>2</v>
      </c>
      <c r="GE250" t="s">
        <v>2</v>
      </c>
      <c r="GF250" t="s">
        <v>2</v>
      </c>
      <c r="GG250" t="s">
        <v>2</v>
      </c>
      <c r="GH250" t="s">
        <v>2</v>
      </c>
      <c r="GI250" t="s">
        <v>2</v>
      </c>
      <c r="GJ250" t="s">
        <v>2</v>
      </c>
      <c r="GK250" t="s">
        <v>2</v>
      </c>
      <c r="GL250" t="s">
        <v>2</v>
      </c>
      <c r="GM250" t="s">
        <v>2</v>
      </c>
      <c r="GN250" t="s">
        <v>796</v>
      </c>
      <c r="GO250" t="s">
        <v>796</v>
      </c>
      <c r="GP250" t="s">
        <v>796</v>
      </c>
      <c r="GQ250" t="s">
        <v>796</v>
      </c>
      <c r="GR250" t="s">
        <v>796</v>
      </c>
      <c r="GS250" t="s">
        <v>796</v>
      </c>
      <c r="GT250" t="s">
        <v>796</v>
      </c>
      <c r="GU250" t="s">
        <v>796</v>
      </c>
      <c r="GV250" t="s">
        <v>796</v>
      </c>
      <c r="GW250" t="s">
        <v>796</v>
      </c>
      <c r="GX250" t="s">
        <v>796</v>
      </c>
      <c r="GY250" t="s">
        <v>796</v>
      </c>
      <c r="GZ250" t="s">
        <v>796</v>
      </c>
      <c r="HA250" t="s">
        <v>796</v>
      </c>
      <c r="HB250" t="s">
        <v>796</v>
      </c>
      <c r="HC250" t="s">
        <v>796</v>
      </c>
      <c r="HD250" t="s">
        <v>796</v>
      </c>
      <c r="HE250" t="s">
        <v>796</v>
      </c>
      <c r="HF250" t="s">
        <v>796</v>
      </c>
      <c r="HG250" t="s">
        <v>796</v>
      </c>
      <c r="HH250" t="s">
        <v>796</v>
      </c>
      <c r="HI250" t="s">
        <v>796</v>
      </c>
      <c r="HJ250" t="s">
        <v>796</v>
      </c>
      <c r="HK250" t="s">
        <v>796</v>
      </c>
      <c r="HL250" t="s">
        <v>796</v>
      </c>
      <c r="HM250" t="s">
        <v>796</v>
      </c>
      <c r="HN250" t="s">
        <v>796</v>
      </c>
      <c r="HO250" t="s">
        <v>796</v>
      </c>
      <c r="HP250" t="s">
        <v>796</v>
      </c>
      <c r="HQ250" t="s">
        <v>796</v>
      </c>
      <c r="HR250" t="s">
        <v>796</v>
      </c>
      <c r="HS250" t="s">
        <v>796</v>
      </c>
      <c r="HT250" t="s">
        <v>796</v>
      </c>
      <c r="HU250" t="s">
        <v>796</v>
      </c>
      <c r="HV250" t="s">
        <v>796</v>
      </c>
      <c r="HW250" t="s">
        <v>796</v>
      </c>
      <c r="HX250" t="s">
        <v>796</v>
      </c>
      <c r="HY250" t="s">
        <v>796</v>
      </c>
      <c r="HZ250" t="s">
        <v>796</v>
      </c>
      <c r="IA250" t="s">
        <v>796</v>
      </c>
      <c r="IB250" t="s">
        <v>796</v>
      </c>
      <c r="IC250" t="s">
        <v>796</v>
      </c>
      <c r="ID250" t="s">
        <v>796</v>
      </c>
      <c r="IE250" t="s">
        <v>796</v>
      </c>
      <c r="IF250" t="s">
        <v>796</v>
      </c>
      <c r="IG250" t="s">
        <v>796</v>
      </c>
      <c r="IH250" t="s">
        <v>796</v>
      </c>
      <c r="II250" t="s">
        <v>796</v>
      </c>
      <c r="IJ250" t="s">
        <v>796</v>
      </c>
      <c r="IK250" t="s">
        <v>796</v>
      </c>
      <c r="IL250" t="s">
        <v>796</v>
      </c>
      <c r="IM250" t="s">
        <v>796</v>
      </c>
      <c r="IN250" t="s">
        <v>796</v>
      </c>
      <c r="IO250" t="s">
        <v>796</v>
      </c>
      <c r="IP250" t="s">
        <v>796</v>
      </c>
      <c r="IQ250" t="s">
        <v>796</v>
      </c>
      <c r="IR250" t="s">
        <v>796</v>
      </c>
      <c r="IS250" t="s">
        <v>796</v>
      </c>
      <c r="IT250" t="s">
        <v>796</v>
      </c>
      <c r="IU250" t="s">
        <v>796</v>
      </c>
      <c r="IV250" t="s">
        <v>796</v>
      </c>
      <c r="IW250" t="s">
        <v>796</v>
      </c>
      <c r="IX250" t="s">
        <v>796</v>
      </c>
      <c r="IY250" t="s">
        <v>796</v>
      </c>
      <c r="IZ250" t="s">
        <v>796</v>
      </c>
      <c r="JA250" t="s">
        <v>796</v>
      </c>
      <c r="JB250" t="s">
        <v>796</v>
      </c>
      <c r="JC250" t="s">
        <v>796</v>
      </c>
      <c r="JD250" t="s">
        <v>796</v>
      </c>
      <c r="JE250" t="s">
        <v>796</v>
      </c>
      <c r="JF250" t="s">
        <v>796</v>
      </c>
      <c r="JG250" t="s">
        <v>796</v>
      </c>
      <c r="JH250" t="s">
        <v>796</v>
      </c>
      <c r="JI250" t="s">
        <v>796</v>
      </c>
      <c r="JJ250" t="s">
        <v>796</v>
      </c>
      <c r="JK250" t="s">
        <v>796</v>
      </c>
      <c r="JL250" t="s">
        <v>796</v>
      </c>
      <c r="JM250" t="s">
        <v>796</v>
      </c>
      <c r="JN250" t="s">
        <v>796</v>
      </c>
      <c r="JO250" t="s">
        <v>796</v>
      </c>
      <c r="JP250" t="s">
        <v>796</v>
      </c>
      <c r="JQ250" t="s">
        <v>796</v>
      </c>
      <c r="JR250" t="s">
        <v>796</v>
      </c>
      <c r="JS250" t="s">
        <v>796</v>
      </c>
      <c r="JT250" t="s">
        <v>796</v>
      </c>
      <c r="JU250" t="s">
        <v>796</v>
      </c>
      <c r="JV250" t="s">
        <v>796</v>
      </c>
      <c r="JW250" t="s">
        <v>796</v>
      </c>
      <c r="JX250" t="s">
        <v>796</v>
      </c>
      <c r="JY250" t="s">
        <v>796</v>
      </c>
      <c r="JZ250" t="s">
        <v>796</v>
      </c>
      <c r="KA250" t="s">
        <v>796</v>
      </c>
      <c r="KB250" t="s">
        <v>796</v>
      </c>
      <c r="KC250" t="s">
        <v>796</v>
      </c>
      <c r="KD250" t="s">
        <v>796</v>
      </c>
      <c r="KE250" t="s">
        <v>796</v>
      </c>
      <c r="KF250" t="s">
        <v>796</v>
      </c>
    </row>
    <row r="251" spans="1:292" x14ac:dyDescent="0.2">
      <c r="A251" t="s">
        <v>416</v>
      </c>
      <c r="B251" t="s">
        <v>239</v>
      </c>
      <c r="C251" t="s">
        <v>4</v>
      </c>
      <c r="D251" t="s">
        <v>19</v>
      </c>
      <c r="E251" s="30">
        <v>30</v>
      </c>
      <c r="F251" t="s">
        <v>20</v>
      </c>
      <c r="G251" t="s">
        <v>43</v>
      </c>
      <c r="H251" t="s">
        <v>40</v>
      </c>
      <c r="I251" t="s">
        <v>33</v>
      </c>
      <c r="J251" t="s">
        <v>4</v>
      </c>
      <c r="K251" t="s">
        <v>5</v>
      </c>
      <c r="L251" t="s">
        <v>4</v>
      </c>
      <c r="M251" t="s">
        <v>4</v>
      </c>
      <c r="N251" t="s">
        <v>4</v>
      </c>
      <c r="O251" t="s">
        <v>4</v>
      </c>
      <c r="P251" t="s">
        <v>5</v>
      </c>
      <c r="Q251" t="s">
        <v>5</v>
      </c>
      <c r="R251" t="s">
        <v>5</v>
      </c>
      <c r="S251" t="s">
        <v>4</v>
      </c>
      <c r="T251" t="s">
        <v>3</v>
      </c>
      <c r="U251" t="s">
        <v>4</v>
      </c>
      <c r="V251" t="s">
        <v>5</v>
      </c>
      <c r="W251" t="s">
        <v>77</v>
      </c>
      <c r="X251" t="s">
        <v>105</v>
      </c>
      <c r="Y251" t="s">
        <v>5</v>
      </c>
      <c r="Z251" t="s">
        <v>35</v>
      </c>
      <c r="AA251" t="s">
        <v>4</v>
      </c>
      <c r="AB251" t="s">
        <v>4</v>
      </c>
      <c r="AC251" t="s">
        <v>4</v>
      </c>
      <c r="AD251" t="s">
        <v>4</v>
      </c>
      <c r="AE251" t="s">
        <v>4</v>
      </c>
      <c r="AF251" t="s">
        <v>5</v>
      </c>
      <c r="AG251" t="s">
        <v>4</v>
      </c>
      <c r="AH251" t="s">
        <v>5</v>
      </c>
      <c r="AI251" t="s">
        <v>4</v>
      </c>
      <c r="AJ251" t="s">
        <v>4</v>
      </c>
      <c r="AK251" t="s">
        <v>4</v>
      </c>
      <c r="AL251" t="s">
        <v>4</v>
      </c>
      <c r="AM251" t="s">
        <v>4</v>
      </c>
      <c r="AN251" t="s">
        <v>4</v>
      </c>
      <c r="AO251" t="s">
        <v>4</v>
      </c>
      <c r="AP251" t="s">
        <v>4</v>
      </c>
      <c r="AQ251" t="s">
        <v>4</v>
      </c>
      <c r="AR251" t="s">
        <v>4</v>
      </c>
      <c r="AS251" t="s">
        <v>2</v>
      </c>
      <c r="AT251" t="s">
        <v>2</v>
      </c>
      <c r="AU251" t="s">
        <v>2</v>
      </c>
      <c r="AV251" t="s">
        <v>5</v>
      </c>
      <c r="AW251" t="s">
        <v>4</v>
      </c>
      <c r="AX251" t="s">
        <v>4</v>
      </c>
      <c r="AY251" t="s">
        <v>4</v>
      </c>
      <c r="AZ251" t="s">
        <v>4</v>
      </c>
      <c r="BA251" t="s">
        <v>5</v>
      </c>
      <c r="BB251" t="s">
        <v>5</v>
      </c>
      <c r="BC251" t="s">
        <v>4</v>
      </c>
      <c r="BD251" t="s">
        <v>4</v>
      </c>
      <c r="BE251" t="s">
        <v>4</v>
      </c>
      <c r="BF251" t="s">
        <v>4</v>
      </c>
      <c r="BG251" t="s">
        <v>5</v>
      </c>
      <c r="BH251" t="s">
        <v>4</v>
      </c>
      <c r="BI251" t="s">
        <v>4</v>
      </c>
      <c r="BJ251" t="s">
        <v>4</v>
      </c>
      <c r="BK251" t="s">
        <v>5</v>
      </c>
      <c r="BL251" t="s">
        <v>5</v>
      </c>
      <c r="BM251" t="s">
        <v>4</v>
      </c>
      <c r="BN251" t="s">
        <v>4</v>
      </c>
      <c r="BO251" t="s">
        <v>4</v>
      </c>
      <c r="BP251" t="s">
        <v>2</v>
      </c>
      <c r="BQ251" t="s">
        <v>5</v>
      </c>
      <c r="BR251" t="s">
        <v>5</v>
      </c>
      <c r="BS251" t="s">
        <v>5</v>
      </c>
      <c r="BT251" t="s">
        <v>4</v>
      </c>
      <c r="BU251" t="s">
        <v>4</v>
      </c>
      <c r="BV251" t="s">
        <v>4</v>
      </c>
      <c r="BW251" t="s">
        <v>4</v>
      </c>
      <c r="BX251" t="s">
        <v>4</v>
      </c>
      <c r="BY251" t="s">
        <v>4</v>
      </c>
      <c r="BZ251" t="s">
        <v>5</v>
      </c>
      <c r="CA251" t="s">
        <v>4</v>
      </c>
      <c r="CB251" t="s">
        <v>2</v>
      </c>
      <c r="CC251" t="s">
        <v>2</v>
      </c>
      <c r="CD251" t="s">
        <v>2</v>
      </c>
      <c r="CE251" t="s">
        <v>2</v>
      </c>
      <c r="CF251" t="s">
        <v>2</v>
      </c>
      <c r="CG251" t="s">
        <v>2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239</v>
      </c>
      <c r="CV251" t="s">
        <v>4</v>
      </c>
      <c r="CW251" s="30">
        <v>31</v>
      </c>
      <c r="CX251" t="s">
        <v>20</v>
      </c>
      <c r="CY251" t="s">
        <v>4</v>
      </c>
      <c r="CZ251" t="s">
        <v>5</v>
      </c>
      <c r="DA251" t="s">
        <v>4</v>
      </c>
      <c r="DB251" t="s">
        <v>4</v>
      </c>
      <c r="DC251" t="s">
        <v>4</v>
      </c>
      <c r="DD251" t="s">
        <v>4</v>
      </c>
      <c r="DE251" t="s">
        <v>4</v>
      </c>
      <c r="DF251" t="s">
        <v>4</v>
      </c>
      <c r="DG251" t="s">
        <v>4</v>
      </c>
      <c r="DH251" t="s">
        <v>4</v>
      </c>
      <c r="DI251" t="s">
        <v>3</v>
      </c>
      <c r="DJ251" t="s">
        <v>4</v>
      </c>
      <c r="DK251" t="s">
        <v>5</v>
      </c>
      <c r="DL251" t="s">
        <v>17</v>
      </c>
      <c r="DM251" t="s">
        <v>2</v>
      </c>
      <c r="DN251" t="s">
        <v>5</v>
      </c>
      <c r="DO251" t="s">
        <v>990</v>
      </c>
      <c r="DP251" t="s">
        <v>4</v>
      </c>
      <c r="DQ251" t="s">
        <v>4</v>
      </c>
      <c r="DR251" t="s">
        <v>4</v>
      </c>
      <c r="DS251" t="s">
        <v>4</v>
      </c>
      <c r="DT251" t="s">
        <v>4</v>
      </c>
      <c r="DU251" t="s">
        <v>5</v>
      </c>
      <c r="DV251" t="s">
        <v>4</v>
      </c>
      <c r="DW251" t="s">
        <v>5</v>
      </c>
      <c r="DX251" t="s">
        <v>4</v>
      </c>
      <c r="DY251" t="s">
        <v>4</v>
      </c>
      <c r="DZ251" t="s">
        <v>4</v>
      </c>
      <c r="EA251" t="s">
        <v>4</v>
      </c>
      <c r="EB251" t="s">
        <v>4</v>
      </c>
      <c r="EC251" t="s">
        <v>4</v>
      </c>
      <c r="ED251" t="s">
        <v>4</v>
      </c>
      <c r="EE251" t="s">
        <v>4</v>
      </c>
      <c r="EF251" t="s">
        <v>4</v>
      </c>
      <c r="EG251" t="s">
        <v>4</v>
      </c>
      <c r="EH251" t="s">
        <v>2</v>
      </c>
      <c r="EI251" t="s">
        <v>2</v>
      </c>
      <c r="EJ251" t="s">
        <v>2</v>
      </c>
      <c r="EK251" t="s">
        <v>4</v>
      </c>
      <c r="EL251" t="s">
        <v>4</v>
      </c>
      <c r="EM251" t="s">
        <v>4</v>
      </c>
      <c r="EN251" t="s">
        <v>4</v>
      </c>
      <c r="EO251" t="s">
        <v>4</v>
      </c>
      <c r="EP251" t="s">
        <v>5</v>
      </c>
      <c r="EQ251" t="s">
        <v>4</v>
      </c>
      <c r="ER251" t="s">
        <v>5</v>
      </c>
      <c r="ES251" t="s">
        <v>4</v>
      </c>
      <c r="ET251" t="s">
        <v>4</v>
      </c>
      <c r="EU251" t="s">
        <v>4</v>
      </c>
      <c r="EV251" t="s">
        <v>4</v>
      </c>
      <c r="EW251" t="s">
        <v>4</v>
      </c>
      <c r="EX251" t="s">
        <v>4</v>
      </c>
      <c r="EY251" t="s">
        <v>4</v>
      </c>
      <c r="EZ251" t="s">
        <v>4</v>
      </c>
      <c r="FA251" t="s">
        <v>5</v>
      </c>
      <c r="FB251" t="s">
        <v>4</v>
      </c>
      <c r="FC251" t="s">
        <v>4</v>
      </c>
      <c r="FD251" t="s">
        <v>4</v>
      </c>
      <c r="FE251" t="s">
        <v>2</v>
      </c>
      <c r="FF251" t="s">
        <v>2</v>
      </c>
      <c r="FG251" t="s">
        <v>2</v>
      </c>
      <c r="FH251" t="s">
        <v>2</v>
      </c>
      <c r="FI251" t="s">
        <v>2</v>
      </c>
      <c r="FJ251" t="s">
        <v>2</v>
      </c>
      <c r="FK251" t="s">
        <v>2</v>
      </c>
      <c r="FL251" t="s">
        <v>2</v>
      </c>
      <c r="FM251" t="s">
        <v>2</v>
      </c>
      <c r="FN251" t="s">
        <v>2</v>
      </c>
      <c r="FO251" t="s">
        <v>2</v>
      </c>
      <c r="FP251" t="s">
        <v>2</v>
      </c>
      <c r="FQ251" t="s">
        <v>2</v>
      </c>
      <c r="FR251" t="s">
        <v>2</v>
      </c>
      <c r="FS251" t="s">
        <v>2</v>
      </c>
      <c r="FT251" t="s">
        <v>2</v>
      </c>
      <c r="FU251" t="s">
        <v>2</v>
      </c>
      <c r="FV251" t="s">
        <v>2</v>
      </c>
      <c r="FW251" t="s">
        <v>2</v>
      </c>
      <c r="FX251" t="s">
        <v>2</v>
      </c>
      <c r="FY251" t="s">
        <v>2</v>
      </c>
      <c r="FZ251" t="s">
        <v>2</v>
      </c>
      <c r="GA251" t="s">
        <v>2</v>
      </c>
      <c r="GB251" t="s">
        <v>2</v>
      </c>
      <c r="GC251" t="s">
        <v>2</v>
      </c>
      <c r="GD251" t="s">
        <v>2</v>
      </c>
      <c r="GE251" t="s">
        <v>2</v>
      </c>
      <c r="GF251" t="s">
        <v>2</v>
      </c>
      <c r="GG251" t="s">
        <v>2</v>
      </c>
      <c r="GH251" t="s">
        <v>2</v>
      </c>
      <c r="GI251" t="s">
        <v>2</v>
      </c>
      <c r="GJ251" t="s">
        <v>2</v>
      </c>
      <c r="GK251" t="s">
        <v>2</v>
      </c>
      <c r="GL251" t="s">
        <v>2</v>
      </c>
      <c r="GM251" t="s">
        <v>2</v>
      </c>
      <c r="GN251" t="s">
        <v>796</v>
      </c>
      <c r="GO251" t="s">
        <v>796</v>
      </c>
      <c r="GP251" t="s">
        <v>796</v>
      </c>
      <c r="GQ251" t="s">
        <v>796</v>
      </c>
      <c r="GR251" t="s">
        <v>796</v>
      </c>
      <c r="GS251" t="s">
        <v>796</v>
      </c>
      <c r="GT251" t="s">
        <v>796</v>
      </c>
      <c r="GU251" t="s">
        <v>796</v>
      </c>
      <c r="GV251" t="s">
        <v>796</v>
      </c>
      <c r="GW251" t="s">
        <v>796</v>
      </c>
      <c r="GX251" t="s">
        <v>796</v>
      </c>
      <c r="GY251" t="s">
        <v>796</v>
      </c>
      <c r="GZ251" t="s">
        <v>796</v>
      </c>
      <c r="HA251" t="s">
        <v>796</v>
      </c>
      <c r="HB251" t="s">
        <v>796</v>
      </c>
      <c r="HC251" t="s">
        <v>796</v>
      </c>
      <c r="HD251" t="s">
        <v>796</v>
      </c>
      <c r="HE251" t="s">
        <v>796</v>
      </c>
      <c r="HF251" t="s">
        <v>796</v>
      </c>
      <c r="HG251" t="s">
        <v>796</v>
      </c>
      <c r="HH251" t="s">
        <v>796</v>
      </c>
      <c r="HI251" t="s">
        <v>796</v>
      </c>
      <c r="HJ251" t="s">
        <v>796</v>
      </c>
      <c r="HK251" t="s">
        <v>796</v>
      </c>
      <c r="HL251" t="s">
        <v>796</v>
      </c>
      <c r="HM251" t="s">
        <v>796</v>
      </c>
      <c r="HN251" t="s">
        <v>796</v>
      </c>
      <c r="HO251" t="s">
        <v>796</v>
      </c>
      <c r="HP251" t="s">
        <v>796</v>
      </c>
      <c r="HQ251" t="s">
        <v>796</v>
      </c>
      <c r="HR251" t="s">
        <v>796</v>
      </c>
      <c r="HS251" t="s">
        <v>796</v>
      </c>
      <c r="HT251" t="s">
        <v>796</v>
      </c>
      <c r="HU251" t="s">
        <v>796</v>
      </c>
      <c r="HV251" t="s">
        <v>796</v>
      </c>
      <c r="HW251" t="s">
        <v>796</v>
      </c>
      <c r="HX251" t="s">
        <v>796</v>
      </c>
      <c r="HY251" t="s">
        <v>796</v>
      </c>
      <c r="HZ251" t="s">
        <v>796</v>
      </c>
      <c r="IA251" t="s">
        <v>796</v>
      </c>
      <c r="IB251" t="s">
        <v>796</v>
      </c>
      <c r="IC251" t="s">
        <v>796</v>
      </c>
      <c r="ID251" t="s">
        <v>796</v>
      </c>
      <c r="IE251" t="s">
        <v>796</v>
      </c>
      <c r="IF251" t="s">
        <v>796</v>
      </c>
      <c r="IG251" t="s">
        <v>796</v>
      </c>
      <c r="IH251" t="s">
        <v>796</v>
      </c>
      <c r="II251" t="s">
        <v>796</v>
      </c>
      <c r="IJ251" t="s">
        <v>796</v>
      </c>
      <c r="IK251" t="s">
        <v>796</v>
      </c>
      <c r="IL251" t="s">
        <v>796</v>
      </c>
      <c r="IM251" t="s">
        <v>796</v>
      </c>
      <c r="IN251" t="s">
        <v>796</v>
      </c>
      <c r="IO251" t="s">
        <v>796</v>
      </c>
      <c r="IP251" t="s">
        <v>796</v>
      </c>
      <c r="IQ251" t="s">
        <v>796</v>
      </c>
      <c r="IR251" t="s">
        <v>796</v>
      </c>
      <c r="IS251" t="s">
        <v>796</v>
      </c>
      <c r="IT251" t="s">
        <v>796</v>
      </c>
      <c r="IU251" t="s">
        <v>796</v>
      </c>
      <c r="IV251" t="s">
        <v>796</v>
      </c>
      <c r="IW251" t="s">
        <v>796</v>
      </c>
      <c r="IX251" t="s">
        <v>796</v>
      </c>
      <c r="IY251" t="s">
        <v>796</v>
      </c>
      <c r="IZ251" t="s">
        <v>796</v>
      </c>
      <c r="JA251" t="s">
        <v>796</v>
      </c>
      <c r="JB251" t="s">
        <v>796</v>
      </c>
      <c r="JC251" t="s">
        <v>796</v>
      </c>
      <c r="JD251" t="s">
        <v>796</v>
      </c>
      <c r="JE251" t="s">
        <v>796</v>
      </c>
      <c r="JF251" t="s">
        <v>796</v>
      </c>
      <c r="JG251" t="s">
        <v>796</v>
      </c>
      <c r="JH251" t="s">
        <v>796</v>
      </c>
      <c r="JI251" t="s">
        <v>796</v>
      </c>
      <c r="JJ251" t="s">
        <v>796</v>
      </c>
      <c r="JK251" t="s">
        <v>796</v>
      </c>
      <c r="JL251" t="s">
        <v>796</v>
      </c>
      <c r="JM251" t="s">
        <v>796</v>
      </c>
      <c r="JN251" t="s">
        <v>796</v>
      </c>
      <c r="JO251" t="s">
        <v>796</v>
      </c>
      <c r="JP251" t="s">
        <v>796</v>
      </c>
      <c r="JQ251" t="s">
        <v>796</v>
      </c>
      <c r="JR251" t="s">
        <v>796</v>
      </c>
      <c r="JS251" t="s">
        <v>796</v>
      </c>
      <c r="JT251" t="s">
        <v>796</v>
      </c>
      <c r="JU251" t="s">
        <v>796</v>
      </c>
      <c r="JV251" t="s">
        <v>796</v>
      </c>
      <c r="JW251" t="s">
        <v>796</v>
      </c>
      <c r="JX251" t="s">
        <v>796</v>
      </c>
      <c r="JY251" t="s">
        <v>796</v>
      </c>
      <c r="JZ251" t="s">
        <v>796</v>
      </c>
      <c r="KA251" t="s">
        <v>796</v>
      </c>
      <c r="KB251" t="s">
        <v>796</v>
      </c>
      <c r="KC251" t="s">
        <v>796</v>
      </c>
      <c r="KD251" t="s">
        <v>796</v>
      </c>
      <c r="KE251" t="s">
        <v>796</v>
      </c>
      <c r="KF251" t="s">
        <v>796</v>
      </c>
    </row>
    <row r="252" spans="1:292" x14ac:dyDescent="0.2">
      <c r="A252" t="s">
        <v>250</v>
      </c>
      <c r="B252" t="s">
        <v>239</v>
      </c>
      <c r="C252" t="s">
        <v>4</v>
      </c>
      <c r="D252" t="s">
        <v>8</v>
      </c>
      <c r="E252" s="30">
        <v>38</v>
      </c>
      <c r="F252" t="s">
        <v>155</v>
      </c>
      <c r="G252" t="s">
        <v>45</v>
      </c>
      <c r="H252" t="s">
        <v>22</v>
      </c>
      <c r="I252" t="s">
        <v>36</v>
      </c>
      <c r="J252" t="s">
        <v>5</v>
      </c>
      <c r="K252" t="s">
        <v>4</v>
      </c>
      <c r="L252" t="s">
        <v>4</v>
      </c>
      <c r="M252" t="s">
        <v>4</v>
      </c>
      <c r="N252" t="s">
        <v>4</v>
      </c>
      <c r="O252" t="s">
        <v>4</v>
      </c>
      <c r="P252" t="s">
        <v>4</v>
      </c>
      <c r="Q252" t="s">
        <v>5</v>
      </c>
      <c r="R252" t="s">
        <v>4</v>
      </c>
      <c r="S252" t="s">
        <v>4</v>
      </c>
      <c r="T252" t="s">
        <v>3</v>
      </c>
      <c r="U252" t="s">
        <v>4</v>
      </c>
      <c r="V252" t="s">
        <v>5</v>
      </c>
      <c r="W252" t="s">
        <v>26</v>
      </c>
      <c r="X252" t="s">
        <v>27</v>
      </c>
      <c r="Y252" t="s">
        <v>5</v>
      </c>
      <c r="Z252" t="s">
        <v>18</v>
      </c>
      <c r="AA252" t="s">
        <v>4</v>
      </c>
      <c r="AB252" t="s">
        <v>4</v>
      </c>
      <c r="AC252" t="s">
        <v>5</v>
      </c>
      <c r="AD252" t="s">
        <v>5</v>
      </c>
      <c r="AE252" t="s">
        <v>4</v>
      </c>
      <c r="AF252" t="s">
        <v>4</v>
      </c>
      <c r="AG252" t="s">
        <v>4</v>
      </c>
      <c r="AH252" t="s">
        <v>5</v>
      </c>
      <c r="AI252" t="s">
        <v>4</v>
      </c>
      <c r="AJ252" t="s">
        <v>4</v>
      </c>
      <c r="AK252" t="s">
        <v>4</v>
      </c>
      <c r="AL252" t="s">
        <v>4</v>
      </c>
      <c r="AM252" t="s">
        <v>4</v>
      </c>
      <c r="AN252" t="s">
        <v>4</v>
      </c>
      <c r="AO252" t="s">
        <v>4</v>
      </c>
      <c r="AP252" t="s">
        <v>4</v>
      </c>
      <c r="AQ252" t="s">
        <v>5</v>
      </c>
      <c r="AR252" t="s">
        <v>4</v>
      </c>
      <c r="AS252" t="s">
        <v>2</v>
      </c>
      <c r="AT252" t="s">
        <v>2</v>
      </c>
      <c r="AU252" t="s">
        <v>2</v>
      </c>
      <c r="AV252" t="s">
        <v>2</v>
      </c>
      <c r="AW252" t="s">
        <v>2</v>
      </c>
      <c r="AX252" t="s">
        <v>2</v>
      </c>
      <c r="AY252" t="s">
        <v>2</v>
      </c>
      <c r="AZ252" t="s">
        <v>2</v>
      </c>
      <c r="BA252" t="s">
        <v>2</v>
      </c>
      <c r="BB252" t="s">
        <v>2</v>
      </c>
      <c r="BC252" t="s">
        <v>2</v>
      </c>
      <c r="BD252" t="s">
        <v>2</v>
      </c>
      <c r="BE252" t="s">
        <v>2</v>
      </c>
      <c r="BF252" t="s">
        <v>2</v>
      </c>
      <c r="BG252" t="s">
        <v>2</v>
      </c>
      <c r="BH252" t="s">
        <v>2</v>
      </c>
      <c r="BI252" t="s">
        <v>2</v>
      </c>
      <c r="BJ252" t="s">
        <v>2</v>
      </c>
      <c r="BK252" t="s">
        <v>2</v>
      </c>
      <c r="BL252" t="s">
        <v>2</v>
      </c>
      <c r="BM252" t="s">
        <v>2</v>
      </c>
      <c r="BN252" t="s">
        <v>2</v>
      </c>
      <c r="BO252" t="s">
        <v>2</v>
      </c>
      <c r="BP252" t="s">
        <v>46</v>
      </c>
      <c r="BQ252" t="s">
        <v>5</v>
      </c>
      <c r="BR252" t="s">
        <v>5</v>
      </c>
      <c r="BS252" t="s">
        <v>5</v>
      </c>
      <c r="BT252" t="s">
        <v>5</v>
      </c>
      <c r="BU252" t="s">
        <v>5</v>
      </c>
      <c r="BV252" t="s">
        <v>4</v>
      </c>
      <c r="BW252" t="s">
        <v>4</v>
      </c>
      <c r="BX252" t="s">
        <v>5</v>
      </c>
      <c r="BY252" t="s">
        <v>4</v>
      </c>
      <c r="BZ252" t="s">
        <v>4</v>
      </c>
      <c r="CA252" t="s">
        <v>4</v>
      </c>
      <c r="CB252" t="s">
        <v>2</v>
      </c>
      <c r="CC252" t="s">
        <v>2</v>
      </c>
      <c r="CD252" t="s">
        <v>2</v>
      </c>
      <c r="CE252" t="s">
        <v>2</v>
      </c>
      <c r="CF252" t="s">
        <v>2</v>
      </c>
      <c r="CG252" t="s">
        <v>2</v>
      </c>
      <c r="CH252" t="s">
        <v>2</v>
      </c>
      <c r="CI252" t="s">
        <v>2</v>
      </c>
      <c r="CJ252" t="s">
        <v>2</v>
      </c>
      <c r="CK252" t="s">
        <v>2</v>
      </c>
      <c r="CL252" t="s">
        <v>2</v>
      </c>
      <c r="CM252" t="s">
        <v>2</v>
      </c>
      <c r="CN252" t="s">
        <v>2</v>
      </c>
      <c r="CO252" t="s">
        <v>2</v>
      </c>
      <c r="CP252" t="s">
        <v>2</v>
      </c>
      <c r="CQ252" t="s">
        <v>2</v>
      </c>
      <c r="CR252" t="s">
        <v>2</v>
      </c>
      <c r="CS252" t="s">
        <v>2</v>
      </c>
      <c r="CT252" t="s">
        <v>2</v>
      </c>
      <c r="CU252" t="s">
        <v>239</v>
      </c>
      <c r="CV252" t="s">
        <v>4</v>
      </c>
      <c r="CW252" t="s">
        <v>2</v>
      </c>
      <c r="CX252" t="s">
        <v>155</v>
      </c>
      <c r="CY252" t="s">
        <v>5</v>
      </c>
      <c r="CZ252" t="s">
        <v>4</v>
      </c>
      <c r="DA252" t="s">
        <v>4</v>
      </c>
      <c r="DB252" t="s">
        <v>4</v>
      </c>
      <c r="DC252" t="s">
        <v>4</v>
      </c>
      <c r="DD252" t="s">
        <v>4</v>
      </c>
      <c r="DE252" t="s">
        <v>4</v>
      </c>
      <c r="DF252" t="s">
        <v>5</v>
      </c>
      <c r="DG252" t="s">
        <v>4</v>
      </c>
      <c r="DH252" t="s">
        <v>4</v>
      </c>
      <c r="DI252" t="s">
        <v>3</v>
      </c>
      <c r="DJ252" t="s">
        <v>4</v>
      </c>
      <c r="DK252" t="s">
        <v>4</v>
      </c>
      <c r="DL252" t="s">
        <v>17</v>
      </c>
      <c r="DM252" t="s">
        <v>2</v>
      </c>
      <c r="DN252" t="s">
        <v>5</v>
      </c>
      <c r="DO252" t="s">
        <v>18</v>
      </c>
      <c r="DP252" t="s">
        <v>4</v>
      </c>
      <c r="DQ252" t="s">
        <v>4</v>
      </c>
      <c r="DR252" t="s">
        <v>5</v>
      </c>
      <c r="DS252" t="s">
        <v>5</v>
      </c>
      <c r="DT252" t="s">
        <v>4</v>
      </c>
      <c r="DU252" t="s">
        <v>4</v>
      </c>
      <c r="DV252" t="s">
        <v>4</v>
      </c>
      <c r="DW252" t="s">
        <v>5</v>
      </c>
      <c r="DX252" t="s">
        <v>4</v>
      </c>
      <c r="DY252" t="s">
        <v>4</v>
      </c>
      <c r="DZ252" t="s">
        <v>4</v>
      </c>
      <c r="EA252" t="s">
        <v>4</v>
      </c>
      <c r="EB252" t="s">
        <v>4</v>
      </c>
      <c r="EC252" t="s">
        <v>4</v>
      </c>
      <c r="ED252" t="s">
        <v>4</v>
      </c>
      <c r="EE252" t="s">
        <v>4</v>
      </c>
      <c r="EF252" t="s">
        <v>5</v>
      </c>
      <c r="EG252" t="s">
        <v>4</v>
      </c>
      <c r="EH252" t="s">
        <v>2</v>
      </c>
      <c r="EI252" t="s">
        <v>2</v>
      </c>
      <c r="EJ252" t="s">
        <v>2</v>
      </c>
      <c r="EK252" t="s">
        <v>2</v>
      </c>
      <c r="EL252" t="s">
        <v>2</v>
      </c>
      <c r="EM252" t="s">
        <v>2</v>
      </c>
      <c r="EN252" t="s">
        <v>2</v>
      </c>
      <c r="EO252" t="s">
        <v>2</v>
      </c>
      <c r="EP252" t="s">
        <v>2</v>
      </c>
      <c r="EQ252" t="s">
        <v>2</v>
      </c>
      <c r="ER252" t="s">
        <v>2</v>
      </c>
      <c r="ES252" t="s">
        <v>2</v>
      </c>
      <c r="ET252" t="s">
        <v>2</v>
      </c>
      <c r="EU252" t="s">
        <v>2</v>
      </c>
      <c r="EV252" t="s">
        <v>2</v>
      </c>
      <c r="EW252" t="s">
        <v>2</v>
      </c>
      <c r="EX252" t="s">
        <v>2</v>
      </c>
      <c r="EY252" t="s">
        <v>2</v>
      </c>
      <c r="EZ252" t="s">
        <v>2</v>
      </c>
      <c r="FA252" t="s">
        <v>2</v>
      </c>
      <c r="FB252" t="s">
        <v>2</v>
      </c>
      <c r="FC252" t="s">
        <v>2</v>
      </c>
      <c r="FD252" t="s">
        <v>2</v>
      </c>
      <c r="FE252" t="s">
        <v>46</v>
      </c>
      <c r="FF252" t="s">
        <v>4</v>
      </c>
      <c r="FG252" t="s">
        <v>4</v>
      </c>
      <c r="FH252" t="s">
        <v>4</v>
      </c>
      <c r="FI252" t="s">
        <v>4</v>
      </c>
      <c r="FJ252" t="s">
        <v>4</v>
      </c>
      <c r="FK252" t="s">
        <v>4</v>
      </c>
      <c r="FL252" t="s">
        <v>999</v>
      </c>
      <c r="FM252" t="s">
        <v>4</v>
      </c>
      <c r="FN252" t="s">
        <v>4</v>
      </c>
      <c r="FO252" t="s">
        <v>4</v>
      </c>
      <c r="FP252" t="s">
        <v>4</v>
      </c>
      <c r="FQ252" t="s">
        <v>2</v>
      </c>
      <c r="FR252" t="s">
        <v>2</v>
      </c>
      <c r="FS252" t="s">
        <v>2</v>
      </c>
      <c r="FT252" t="s">
        <v>2</v>
      </c>
      <c r="FU252" t="s">
        <v>2</v>
      </c>
      <c r="FV252" t="s">
        <v>2</v>
      </c>
      <c r="FW252" t="s">
        <v>2</v>
      </c>
      <c r="FX252" t="s">
        <v>2</v>
      </c>
      <c r="FY252" t="s">
        <v>2</v>
      </c>
      <c r="FZ252" t="s">
        <v>2</v>
      </c>
      <c r="GA252" t="s">
        <v>2</v>
      </c>
      <c r="GB252" t="s">
        <v>2</v>
      </c>
      <c r="GC252" t="s">
        <v>2</v>
      </c>
      <c r="GD252" t="s">
        <v>2</v>
      </c>
      <c r="GE252" t="s">
        <v>2</v>
      </c>
      <c r="GF252" t="s">
        <v>2</v>
      </c>
      <c r="GG252" t="s">
        <v>2</v>
      </c>
      <c r="GH252" t="s">
        <v>2</v>
      </c>
      <c r="GI252" t="s">
        <v>2</v>
      </c>
      <c r="GJ252" t="s">
        <v>2</v>
      </c>
      <c r="GK252" t="s">
        <v>2</v>
      </c>
      <c r="GL252" t="s">
        <v>2</v>
      </c>
      <c r="GM252" t="s">
        <v>2</v>
      </c>
      <c r="GN252" t="s">
        <v>796</v>
      </c>
      <c r="GO252" t="s">
        <v>796</v>
      </c>
      <c r="GP252" t="s">
        <v>796</v>
      </c>
      <c r="GQ252" t="s">
        <v>796</v>
      </c>
      <c r="GR252" t="s">
        <v>796</v>
      </c>
      <c r="GS252" t="s">
        <v>796</v>
      </c>
      <c r="GT252" t="s">
        <v>796</v>
      </c>
      <c r="GU252" t="s">
        <v>796</v>
      </c>
      <c r="GV252" t="s">
        <v>796</v>
      </c>
      <c r="GW252" t="s">
        <v>796</v>
      </c>
      <c r="GX252" t="s">
        <v>796</v>
      </c>
      <c r="GY252" t="s">
        <v>796</v>
      </c>
      <c r="GZ252" t="s">
        <v>796</v>
      </c>
      <c r="HA252" t="s">
        <v>796</v>
      </c>
      <c r="HB252" t="s">
        <v>796</v>
      </c>
      <c r="HC252" t="s">
        <v>796</v>
      </c>
      <c r="HD252" t="s">
        <v>796</v>
      </c>
      <c r="HE252" t="s">
        <v>796</v>
      </c>
      <c r="HF252" t="s">
        <v>796</v>
      </c>
      <c r="HG252" t="s">
        <v>796</v>
      </c>
      <c r="HH252" t="s">
        <v>796</v>
      </c>
      <c r="HI252" t="s">
        <v>796</v>
      </c>
      <c r="HJ252" t="s">
        <v>796</v>
      </c>
      <c r="HK252" t="s">
        <v>796</v>
      </c>
      <c r="HL252" t="s">
        <v>796</v>
      </c>
      <c r="HM252" t="s">
        <v>796</v>
      </c>
      <c r="HN252" t="s">
        <v>796</v>
      </c>
      <c r="HO252" t="s">
        <v>796</v>
      </c>
      <c r="HP252" t="s">
        <v>796</v>
      </c>
      <c r="HQ252" t="s">
        <v>796</v>
      </c>
      <c r="HR252" t="s">
        <v>796</v>
      </c>
      <c r="HS252" t="s">
        <v>796</v>
      </c>
      <c r="HT252" t="s">
        <v>796</v>
      </c>
      <c r="HU252" t="s">
        <v>796</v>
      </c>
      <c r="HV252" t="s">
        <v>796</v>
      </c>
      <c r="HW252" t="s">
        <v>796</v>
      </c>
      <c r="HX252" t="s">
        <v>796</v>
      </c>
      <c r="HY252" t="s">
        <v>796</v>
      </c>
      <c r="HZ252" t="s">
        <v>796</v>
      </c>
      <c r="IA252" t="s">
        <v>796</v>
      </c>
      <c r="IB252" t="s">
        <v>796</v>
      </c>
      <c r="IC252" t="s">
        <v>796</v>
      </c>
      <c r="ID252" t="s">
        <v>796</v>
      </c>
      <c r="IE252" t="s">
        <v>796</v>
      </c>
      <c r="IF252" t="s">
        <v>796</v>
      </c>
      <c r="IG252" t="s">
        <v>796</v>
      </c>
      <c r="IH252" t="s">
        <v>796</v>
      </c>
      <c r="II252" t="s">
        <v>796</v>
      </c>
      <c r="IJ252" t="s">
        <v>796</v>
      </c>
      <c r="IK252" t="s">
        <v>796</v>
      </c>
      <c r="IL252" t="s">
        <v>796</v>
      </c>
      <c r="IM252" t="s">
        <v>796</v>
      </c>
      <c r="IN252" t="s">
        <v>796</v>
      </c>
      <c r="IO252" t="s">
        <v>796</v>
      </c>
      <c r="IP252" t="s">
        <v>796</v>
      </c>
      <c r="IQ252" t="s">
        <v>796</v>
      </c>
      <c r="IR252" t="s">
        <v>796</v>
      </c>
      <c r="IS252" t="s">
        <v>796</v>
      </c>
      <c r="IT252" t="s">
        <v>796</v>
      </c>
      <c r="IU252" t="s">
        <v>796</v>
      </c>
      <c r="IV252" t="s">
        <v>796</v>
      </c>
      <c r="IW252" t="s">
        <v>796</v>
      </c>
      <c r="IX252" t="s">
        <v>796</v>
      </c>
      <c r="IY252" t="s">
        <v>796</v>
      </c>
      <c r="IZ252" t="s">
        <v>796</v>
      </c>
      <c r="JA252" t="s">
        <v>796</v>
      </c>
      <c r="JB252" t="s">
        <v>796</v>
      </c>
      <c r="JC252" t="s">
        <v>796</v>
      </c>
      <c r="JD252" t="s">
        <v>796</v>
      </c>
      <c r="JE252" t="s">
        <v>796</v>
      </c>
      <c r="JF252" t="s">
        <v>796</v>
      </c>
      <c r="JG252" t="s">
        <v>796</v>
      </c>
      <c r="JH252" t="s">
        <v>796</v>
      </c>
      <c r="JI252" t="s">
        <v>796</v>
      </c>
      <c r="JJ252" t="s">
        <v>796</v>
      </c>
      <c r="JK252" t="s">
        <v>796</v>
      </c>
      <c r="JL252" t="s">
        <v>796</v>
      </c>
      <c r="JM252" t="s">
        <v>796</v>
      </c>
      <c r="JN252" t="s">
        <v>796</v>
      </c>
      <c r="JO252" t="s">
        <v>796</v>
      </c>
      <c r="JP252" t="s">
        <v>796</v>
      </c>
      <c r="JQ252" t="s">
        <v>796</v>
      </c>
      <c r="JR252" t="s">
        <v>796</v>
      </c>
      <c r="JS252" t="s">
        <v>796</v>
      </c>
      <c r="JT252" t="s">
        <v>796</v>
      </c>
      <c r="JU252" t="s">
        <v>796</v>
      </c>
      <c r="JV252" t="s">
        <v>796</v>
      </c>
      <c r="JW252" t="s">
        <v>796</v>
      </c>
      <c r="JX252" t="s">
        <v>796</v>
      </c>
      <c r="JY252" t="s">
        <v>796</v>
      </c>
      <c r="JZ252" t="s">
        <v>796</v>
      </c>
      <c r="KA252" t="s">
        <v>796</v>
      </c>
      <c r="KB252" t="s">
        <v>796</v>
      </c>
      <c r="KC252" t="s">
        <v>796</v>
      </c>
      <c r="KD252" t="s">
        <v>796</v>
      </c>
      <c r="KE252" t="s">
        <v>796</v>
      </c>
      <c r="KF252" t="s">
        <v>796</v>
      </c>
    </row>
    <row r="253" spans="1:292" x14ac:dyDescent="0.2">
      <c r="A253" t="s">
        <v>251</v>
      </c>
      <c r="B253" t="s">
        <v>239</v>
      </c>
      <c r="C253" t="s">
        <v>4</v>
      </c>
      <c r="D253" t="s">
        <v>19</v>
      </c>
      <c r="E253" s="30">
        <v>52</v>
      </c>
      <c r="F253" t="s">
        <v>20</v>
      </c>
      <c r="G253" t="s">
        <v>45</v>
      </c>
      <c r="H253" t="s">
        <v>22</v>
      </c>
      <c r="I253" t="s">
        <v>23</v>
      </c>
      <c r="J253" t="s">
        <v>5</v>
      </c>
      <c r="K253" t="s">
        <v>4</v>
      </c>
      <c r="L253" t="s">
        <v>4</v>
      </c>
      <c r="M253" t="s">
        <v>4</v>
      </c>
      <c r="N253" t="s">
        <v>4</v>
      </c>
      <c r="O253" t="s">
        <v>4</v>
      </c>
      <c r="P253" t="s">
        <v>4</v>
      </c>
      <c r="Q253" t="s">
        <v>4</v>
      </c>
      <c r="R253" t="s">
        <v>4</v>
      </c>
      <c r="S253" t="s">
        <v>4</v>
      </c>
      <c r="T253" t="s">
        <v>3</v>
      </c>
      <c r="U253" t="s">
        <v>4</v>
      </c>
      <c r="V253" t="s">
        <v>4</v>
      </c>
      <c r="W253" t="s">
        <v>17</v>
      </c>
      <c r="X253" t="s">
        <v>2</v>
      </c>
      <c r="Y253" t="s">
        <v>4</v>
      </c>
      <c r="Z253" t="s">
        <v>39</v>
      </c>
      <c r="AA253" t="s">
        <v>4</v>
      </c>
      <c r="AB253" t="s">
        <v>4</v>
      </c>
      <c r="AC253" t="s">
        <v>4</v>
      </c>
      <c r="AD253" t="s">
        <v>4</v>
      </c>
      <c r="AE253" t="s">
        <v>4</v>
      </c>
      <c r="AF253" t="s">
        <v>4</v>
      </c>
      <c r="AG253" t="s">
        <v>4</v>
      </c>
      <c r="AH253" t="s">
        <v>4</v>
      </c>
      <c r="AI253" t="s">
        <v>4</v>
      </c>
      <c r="AJ253" t="s">
        <v>4</v>
      </c>
      <c r="AK253" t="s">
        <v>4</v>
      </c>
      <c r="AL253" t="s">
        <v>4</v>
      </c>
      <c r="AM253" t="s">
        <v>4</v>
      </c>
      <c r="AN253" t="s">
        <v>4</v>
      </c>
      <c r="AO253" t="s">
        <v>4</v>
      </c>
      <c r="AP253" t="s">
        <v>4</v>
      </c>
      <c r="AQ253" t="s">
        <v>4</v>
      </c>
      <c r="AR253" t="s">
        <v>4</v>
      </c>
      <c r="AS253" t="s">
        <v>2</v>
      </c>
      <c r="AT253" t="s">
        <v>2</v>
      </c>
      <c r="AU253" t="s">
        <v>2</v>
      </c>
      <c r="AV253" t="s">
        <v>2</v>
      </c>
      <c r="AW253" t="s">
        <v>2</v>
      </c>
      <c r="AX253" t="s">
        <v>2</v>
      </c>
      <c r="AY253" t="s">
        <v>2</v>
      </c>
      <c r="AZ253" t="s">
        <v>2</v>
      </c>
      <c r="BA253" t="s">
        <v>2</v>
      </c>
      <c r="BB253" t="s">
        <v>2</v>
      </c>
      <c r="BC253" t="s">
        <v>2</v>
      </c>
      <c r="BD253" t="s">
        <v>2</v>
      </c>
      <c r="BE253" t="s">
        <v>2</v>
      </c>
      <c r="BF253" t="s">
        <v>2</v>
      </c>
      <c r="BG253" t="s">
        <v>2</v>
      </c>
      <c r="BH253" t="s">
        <v>2</v>
      </c>
      <c r="BI253" t="s">
        <v>2</v>
      </c>
      <c r="BJ253" t="s">
        <v>2</v>
      </c>
      <c r="BK253" t="s">
        <v>2</v>
      </c>
      <c r="BL253" t="s">
        <v>2</v>
      </c>
      <c r="BM253" t="s">
        <v>2</v>
      </c>
      <c r="BN253" t="s">
        <v>2</v>
      </c>
      <c r="BO253" t="s">
        <v>2</v>
      </c>
      <c r="BP253" t="s">
        <v>46</v>
      </c>
      <c r="BQ253" t="s">
        <v>2</v>
      </c>
      <c r="BR253" t="s">
        <v>2</v>
      </c>
      <c r="BS253" t="s">
        <v>2</v>
      </c>
      <c r="BT253" t="s">
        <v>2</v>
      </c>
      <c r="BU253" t="s">
        <v>2</v>
      </c>
      <c r="BV253" t="s">
        <v>2</v>
      </c>
      <c r="BW253" t="s">
        <v>2</v>
      </c>
      <c r="BX253" t="s">
        <v>2</v>
      </c>
      <c r="BY253" t="s">
        <v>2</v>
      </c>
      <c r="BZ253" t="s">
        <v>2</v>
      </c>
      <c r="CA253" t="s">
        <v>2</v>
      </c>
      <c r="CB253" t="s">
        <v>2</v>
      </c>
      <c r="CC253" t="s">
        <v>2</v>
      </c>
      <c r="CD253" t="s">
        <v>2</v>
      </c>
      <c r="CE253" t="s">
        <v>2</v>
      </c>
      <c r="CF253" t="s">
        <v>2</v>
      </c>
      <c r="CG253" t="s">
        <v>2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239</v>
      </c>
      <c r="CV253" t="s">
        <v>4</v>
      </c>
      <c r="CW253" s="30">
        <v>53</v>
      </c>
      <c r="CX253" t="s">
        <v>20</v>
      </c>
      <c r="CY253" t="s">
        <v>5</v>
      </c>
      <c r="CZ253" t="s">
        <v>4</v>
      </c>
      <c r="DA253" t="s">
        <v>4</v>
      </c>
      <c r="DB253" t="s">
        <v>4</v>
      </c>
      <c r="DC253" t="s">
        <v>4</v>
      </c>
      <c r="DD253" t="s">
        <v>4</v>
      </c>
      <c r="DE253" t="s">
        <v>4</v>
      </c>
      <c r="DF253" t="s">
        <v>4</v>
      </c>
      <c r="DG253" t="s">
        <v>4</v>
      </c>
      <c r="DH253" t="s">
        <v>4</v>
      </c>
      <c r="DI253" t="s">
        <v>90</v>
      </c>
      <c r="DJ253" t="s">
        <v>4</v>
      </c>
      <c r="DK253" t="s">
        <v>4</v>
      </c>
      <c r="DL253" t="s">
        <v>17</v>
      </c>
      <c r="DM253" t="s">
        <v>2</v>
      </c>
      <c r="DN253" t="s">
        <v>5</v>
      </c>
      <c r="DO253" t="s">
        <v>18</v>
      </c>
      <c r="DP253" t="s">
        <v>4</v>
      </c>
      <c r="DQ253" t="s">
        <v>4</v>
      </c>
      <c r="DR253" t="s">
        <v>4</v>
      </c>
      <c r="DS253" t="s">
        <v>4</v>
      </c>
      <c r="DT253" t="s">
        <v>4</v>
      </c>
      <c r="DU253" t="s">
        <v>4</v>
      </c>
      <c r="DV253" t="s">
        <v>4</v>
      </c>
      <c r="DW253" t="s">
        <v>4</v>
      </c>
      <c r="DX253" t="s">
        <v>4</v>
      </c>
      <c r="DY253" t="s">
        <v>4</v>
      </c>
      <c r="DZ253" t="s">
        <v>4</v>
      </c>
      <c r="EA253" t="s">
        <v>4</v>
      </c>
      <c r="EB253" t="s">
        <v>4</v>
      </c>
      <c r="EC253" t="s">
        <v>4</v>
      </c>
      <c r="ED253" t="s">
        <v>4</v>
      </c>
      <c r="EE253" t="s">
        <v>4</v>
      </c>
      <c r="EF253" t="s">
        <v>4</v>
      </c>
      <c r="EG253" t="s">
        <v>4</v>
      </c>
      <c r="EH253" t="s">
        <v>2</v>
      </c>
      <c r="EI253" t="s">
        <v>2</v>
      </c>
      <c r="EJ253" t="s">
        <v>2</v>
      </c>
      <c r="EK253" t="s">
        <v>2</v>
      </c>
      <c r="EL253" t="s">
        <v>2</v>
      </c>
      <c r="EM253" t="s">
        <v>2</v>
      </c>
      <c r="EN253" t="s">
        <v>2</v>
      </c>
      <c r="EO253" t="s">
        <v>2</v>
      </c>
      <c r="EP253" t="s">
        <v>2</v>
      </c>
      <c r="EQ253" t="s">
        <v>2</v>
      </c>
      <c r="ER253" t="s">
        <v>2</v>
      </c>
      <c r="ES253" t="s">
        <v>2</v>
      </c>
      <c r="ET253" t="s">
        <v>2</v>
      </c>
      <c r="EU253" t="s">
        <v>2</v>
      </c>
      <c r="EV253" t="s">
        <v>2</v>
      </c>
      <c r="EW253" t="s">
        <v>2</v>
      </c>
      <c r="EX253" t="s">
        <v>2</v>
      </c>
      <c r="EY253" t="s">
        <v>2</v>
      </c>
      <c r="EZ253" t="s">
        <v>2</v>
      </c>
      <c r="FA253" t="s">
        <v>2</v>
      </c>
      <c r="FB253" t="s">
        <v>2</v>
      </c>
      <c r="FC253" t="s">
        <v>2</v>
      </c>
      <c r="FD253" t="s">
        <v>2</v>
      </c>
      <c r="FE253" t="s">
        <v>46</v>
      </c>
      <c r="FF253" t="s">
        <v>2</v>
      </c>
      <c r="FG253" t="s">
        <v>2</v>
      </c>
      <c r="FH253" t="s">
        <v>2</v>
      </c>
      <c r="FI253" t="s">
        <v>2</v>
      </c>
      <c r="FJ253" t="s">
        <v>2</v>
      </c>
      <c r="FK253" t="s">
        <v>2</v>
      </c>
      <c r="FL253" t="s">
        <v>2</v>
      </c>
      <c r="FM253" t="s">
        <v>2</v>
      </c>
      <c r="FN253" t="s">
        <v>2</v>
      </c>
      <c r="FO253" t="s">
        <v>2</v>
      </c>
      <c r="FP253" t="s">
        <v>2</v>
      </c>
      <c r="FQ253" t="s">
        <v>2</v>
      </c>
      <c r="FR253" t="s">
        <v>2</v>
      </c>
      <c r="FS253" t="s">
        <v>2</v>
      </c>
      <c r="FT253" t="s">
        <v>2</v>
      </c>
      <c r="FU253" t="s">
        <v>2</v>
      </c>
      <c r="FV253" t="s">
        <v>2</v>
      </c>
      <c r="FW253" t="s">
        <v>2</v>
      </c>
      <c r="FX253" t="s">
        <v>2</v>
      </c>
      <c r="FY253" t="s">
        <v>2</v>
      </c>
      <c r="FZ253" t="s">
        <v>2</v>
      </c>
      <c r="GA253" t="s">
        <v>2</v>
      </c>
      <c r="GB253" t="s">
        <v>2</v>
      </c>
      <c r="GC253" t="s">
        <v>2</v>
      </c>
      <c r="GD253" t="s">
        <v>2</v>
      </c>
      <c r="GE253" t="s">
        <v>2</v>
      </c>
      <c r="GF253" t="s">
        <v>2</v>
      </c>
      <c r="GG253" t="s">
        <v>2</v>
      </c>
      <c r="GH253" t="s">
        <v>2</v>
      </c>
      <c r="GI253" t="s">
        <v>2</v>
      </c>
      <c r="GJ253" t="s">
        <v>2</v>
      </c>
      <c r="GK253" t="s">
        <v>2</v>
      </c>
      <c r="GL253" t="s">
        <v>2</v>
      </c>
      <c r="GM253" t="s">
        <v>2</v>
      </c>
      <c r="GN253" t="s">
        <v>796</v>
      </c>
      <c r="GO253" t="s">
        <v>796</v>
      </c>
      <c r="GP253" t="s">
        <v>796</v>
      </c>
      <c r="GQ253" t="s">
        <v>796</v>
      </c>
      <c r="GR253" t="s">
        <v>796</v>
      </c>
      <c r="GS253" t="s">
        <v>796</v>
      </c>
      <c r="GT253" t="s">
        <v>796</v>
      </c>
      <c r="GU253" t="s">
        <v>796</v>
      </c>
      <c r="GV253" t="s">
        <v>796</v>
      </c>
      <c r="GW253" t="s">
        <v>796</v>
      </c>
      <c r="GX253" t="s">
        <v>796</v>
      </c>
      <c r="GY253" t="s">
        <v>796</v>
      </c>
      <c r="GZ253" t="s">
        <v>796</v>
      </c>
      <c r="HA253" t="s">
        <v>796</v>
      </c>
      <c r="HB253" t="s">
        <v>796</v>
      </c>
      <c r="HC253" t="s">
        <v>796</v>
      </c>
      <c r="HD253" t="s">
        <v>796</v>
      </c>
      <c r="HE253" t="s">
        <v>796</v>
      </c>
      <c r="HF253" t="s">
        <v>796</v>
      </c>
      <c r="HG253" t="s">
        <v>796</v>
      </c>
      <c r="HH253" t="s">
        <v>796</v>
      </c>
      <c r="HI253" t="s">
        <v>796</v>
      </c>
      <c r="HJ253" t="s">
        <v>796</v>
      </c>
      <c r="HK253" t="s">
        <v>796</v>
      </c>
      <c r="HL253" t="s">
        <v>796</v>
      </c>
      <c r="HM253" t="s">
        <v>796</v>
      </c>
      <c r="HN253" t="s">
        <v>796</v>
      </c>
      <c r="HO253" t="s">
        <v>796</v>
      </c>
      <c r="HP253" t="s">
        <v>796</v>
      </c>
      <c r="HQ253" t="s">
        <v>796</v>
      </c>
      <c r="HR253" t="s">
        <v>796</v>
      </c>
      <c r="HS253" t="s">
        <v>796</v>
      </c>
      <c r="HT253" t="s">
        <v>796</v>
      </c>
      <c r="HU253" t="s">
        <v>796</v>
      </c>
      <c r="HV253" t="s">
        <v>796</v>
      </c>
      <c r="HW253" t="s">
        <v>796</v>
      </c>
      <c r="HX253" t="s">
        <v>796</v>
      </c>
      <c r="HY253" t="s">
        <v>796</v>
      </c>
      <c r="HZ253" t="s">
        <v>796</v>
      </c>
      <c r="IA253" t="s">
        <v>796</v>
      </c>
      <c r="IB253" t="s">
        <v>796</v>
      </c>
      <c r="IC253" t="s">
        <v>796</v>
      </c>
      <c r="ID253" t="s">
        <v>796</v>
      </c>
      <c r="IE253" t="s">
        <v>796</v>
      </c>
      <c r="IF253" t="s">
        <v>796</v>
      </c>
      <c r="IG253" t="s">
        <v>796</v>
      </c>
      <c r="IH253" t="s">
        <v>796</v>
      </c>
      <c r="II253" t="s">
        <v>796</v>
      </c>
      <c r="IJ253" t="s">
        <v>796</v>
      </c>
      <c r="IK253" t="s">
        <v>796</v>
      </c>
      <c r="IL253" t="s">
        <v>796</v>
      </c>
      <c r="IM253" t="s">
        <v>796</v>
      </c>
      <c r="IN253" t="s">
        <v>796</v>
      </c>
      <c r="IO253" t="s">
        <v>796</v>
      </c>
      <c r="IP253" t="s">
        <v>796</v>
      </c>
      <c r="IQ253" t="s">
        <v>796</v>
      </c>
      <c r="IR253" t="s">
        <v>796</v>
      </c>
      <c r="IS253" t="s">
        <v>796</v>
      </c>
      <c r="IT253" t="s">
        <v>796</v>
      </c>
      <c r="IU253" t="s">
        <v>796</v>
      </c>
      <c r="IV253" t="s">
        <v>796</v>
      </c>
      <c r="IW253" t="s">
        <v>796</v>
      </c>
      <c r="IX253" t="s">
        <v>796</v>
      </c>
      <c r="IY253" t="s">
        <v>796</v>
      </c>
      <c r="IZ253" t="s">
        <v>796</v>
      </c>
      <c r="JA253" t="s">
        <v>796</v>
      </c>
      <c r="JB253" t="s">
        <v>796</v>
      </c>
      <c r="JC253" t="s">
        <v>796</v>
      </c>
      <c r="JD253" t="s">
        <v>796</v>
      </c>
      <c r="JE253" t="s">
        <v>796</v>
      </c>
      <c r="JF253" t="s">
        <v>796</v>
      </c>
      <c r="JG253" t="s">
        <v>796</v>
      </c>
      <c r="JH253" t="s">
        <v>796</v>
      </c>
      <c r="JI253" t="s">
        <v>796</v>
      </c>
      <c r="JJ253" t="s">
        <v>796</v>
      </c>
      <c r="JK253" t="s">
        <v>796</v>
      </c>
      <c r="JL253" t="s">
        <v>796</v>
      </c>
      <c r="JM253" t="s">
        <v>796</v>
      </c>
      <c r="JN253" t="s">
        <v>796</v>
      </c>
      <c r="JO253" t="s">
        <v>796</v>
      </c>
      <c r="JP253" t="s">
        <v>796</v>
      </c>
      <c r="JQ253" t="s">
        <v>796</v>
      </c>
      <c r="JR253" t="s">
        <v>796</v>
      </c>
      <c r="JS253" t="s">
        <v>796</v>
      </c>
      <c r="JT253" t="s">
        <v>796</v>
      </c>
      <c r="JU253" t="s">
        <v>796</v>
      </c>
      <c r="JV253" t="s">
        <v>796</v>
      </c>
      <c r="JW253" t="s">
        <v>796</v>
      </c>
      <c r="JX253" t="s">
        <v>796</v>
      </c>
      <c r="JY253" t="s">
        <v>796</v>
      </c>
      <c r="JZ253" t="s">
        <v>796</v>
      </c>
      <c r="KA253" t="s">
        <v>796</v>
      </c>
      <c r="KB253" t="s">
        <v>796</v>
      </c>
      <c r="KC253" t="s">
        <v>796</v>
      </c>
      <c r="KD253" t="s">
        <v>796</v>
      </c>
      <c r="KE253" t="s">
        <v>796</v>
      </c>
      <c r="KF253" t="s">
        <v>796</v>
      </c>
    </row>
    <row r="254" spans="1:292" x14ac:dyDescent="0.2">
      <c r="A254" t="s">
        <v>252</v>
      </c>
      <c r="B254" t="s">
        <v>239</v>
      </c>
      <c r="C254" t="s">
        <v>4</v>
      </c>
      <c r="D254" t="s">
        <v>8</v>
      </c>
      <c r="E254" s="30">
        <v>34</v>
      </c>
      <c r="F254" t="s">
        <v>20</v>
      </c>
      <c r="G254" t="s">
        <v>45</v>
      </c>
      <c r="H254" t="s">
        <v>22</v>
      </c>
      <c r="I254" t="s">
        <v>23</v>
      </c>
      <c r="J254" t="s">
        <v>5</v>
      </c>
      <c r="K254" t="s">
        <v>4</v>
      </c>
      <c r="L254" t="s">
        <v>4</v>
      </c>
      <c r="M254" t="s">
        <v>4</v>
      </c>
      <c r="N254" t="s">
        <v>4</v>
      </c>
      <c r="O254" t="s">
        <v>4</v>
      </c>
      <c r="P254" t="s">
        <v>4</v>
      </c>
      <c r="Q254" t="s">
        <v>4</v>
      </c>
      <c r="R254" t="s">
        <v>5</v>
      </c>
      <c r="S254" t="s">
        <v>4</v>
      </c>
      <c r="T254" t="s">
        <v>64</v>
      </c>
      <c r="U254" t="s">
        <v>4</v>
      </c>
      <c r="V254" t="s">
        <v>5</v>
      </c>
      <c r="W254" t="s">
        <v>77</v>
      </c>
      <c r="X254" t="s">
        <v>54</v>
      </c>
      <c r="Y254" t="s">
        <v>5</v>
      </c>
      <c r="Z254" t="s">
        <v>18</v>
      </c>
      <c r="AA254" t="s">
        <v>4</v>
      </c>
      <c r="AB254" t="s">
        <v>4</v>
      </c>
      <c r="AC254" t="s">
        <v>4</v>
      </c>
      <c r="AD254" t="s">
        <v>4</v>
      </c>
      <c r="AE254" t="s">
        <v>4</v>
      </c>
      <c r="AF254" t="s">
        <v>4</v>
      </c>
      <c r="AG254" t="s">
        <v>4</v>
      </c>
      <c r="AH254" t="s">
        <v>4</v>
      </c>
      <c r="AI254" t="s">
        <v>4</v>
      </c>
      <c r="AJ254" t="s">
        <v>4</v>
      </c>
      <c r="AK254" t="s">
        <v>4</v>
      </c>
      <c r="AL254" t="s">
        <v>5</v>
      </c>
      <c r="AM254" t="s">
        <v>4</v>
      </c>
      <c r="AN254" t="s">
        <v>4</v>
      </c>
      <c r="AO254" t="s">
        <v>4</v>
      </c>
      <c r="AP254" t="s">
        <v>4</v>
      </c>
      <c r="AQ254" t="s">
        <v>4</v>
      </c>
      <c r="AR254" t="s">
        <v>4</v>
      </c>
      <c r="AS254" t="s">
        <v>2</v>
      </c>
      <c r="AT254" t="s">
        <v>2</v>
      </c>
      <c r="AU254" t="s">
        <v>2</v>
      </c>
      <c r="AV254" t="s">
        <v>2</v>
      </c>
      <c r="AW254" t="s">
        <v>2</v>
      </c>
      <c r="AX254" t="s">
        <v>2</v>
      </c>
      <c r="AY254" t="s">
        <v>2</v>
      </c>
      <c r="AZ254" t="s">
        <v>2</v>
      </c>
      <c r="BA254" t="s">
        <v>2</v>
      </c>
      <c r="BB254" t="s">
        <v>2</v>
      </c>
      <c r="BC254" t="s">
        <v>2</v>
      </c>
      <c r="BD254" t="s">
        <v>2</v>
      </c>
      <c r="BE254" t="s">
        <v>2</v>
      </c>
      <c r="BF254" t="s">
        <v>2</v>
      </c>
      <c r="BG254" t="s">
        <v>2</v>
      </c>
      <c r="BH254" t="s">
        <v>2</v>
      </c>
      <c r="BI254" t="s">
        <v>2</v>
      </c>
      <c r="BJ254" t="s">
        <v>2</v>
      </c>
      <c r="BK254" t="s">
        <v>2</v>
      </c>
      <c r="BL254" t="s">
        <v>2</v>
      </c>
      <c r="BM254" t="s">
        <v>2</v>
      </c>
      <c r="BN254" t="s">
        <v>2</v>
      </c>
      <c r="BO254" t="s">
        <v>2</v>
      </c>
      <c r="BP254" t="s">
        <v>46</v>
      </c>
      <c r="BQ254" t="s">
        <v>2</v>
      </c>
      <c r="BR254" t="s">
        <v>2</v>
      </c>
      <c r="BS254" t="s">
        <v>2</v>
      </c>
      <c r="BT254" t="s">
        <v>2</v>
      </c>
      <c r="BU254" t="s">
        <v>2</v>
      </c>
      <c r="BV254" t="s">
        <v>2</v>
      </c>
      <c r="BW254" t="s">
        <v>2</v>
      </c>
      <c r="BX254" t="s">
        <v>2</v>
      </c>
      <c r="BY254" t="s">
        <v>2</v>
      </c>
      <c r="BZ254" t="s">
        <v>2</v>
      </c>
      <c r="CA254" t="s">
        <v>2</v>
      </c>
      <c r="CB254" t="s">
        <v>2</v>
      </c>
      <c r="CC254" t="s">
        <v>2</v>
      </c>
      <c r="CD254" t="s">
        <v>2</v>
      </c>
      <c r="CE254" t="s">
        <v>2</v>
      </c>
      <c r="CF254" t="s">
        <v>2</v>
      </c>
      <c r="CG254" t="s">
        <v>2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239</v>
      </c>
      <c r="CV254" t="s">
        <v>4</v>
      </c>
      <c r="CW254" s="30">
        <v>35</v>
      </c>
      <c r="CX254" t="s">
        <v>20</v>
      </c>
      <c r="CY254" t="s">
        <v>5</v>
      </c>
      <c r="CZ254" t="s">
        <v>4</v>
      </c>
      <c r="DA254" t="s">
        <v>4</v>
      </c>
      <c r="DB254" t="s">
        <v>4</v>
      </c>
      <c r="DC254" t="s">
        <v>4</v>
      </c>
      <c r="DD254" t="s">
        <v>4</v>
      </c>
      <c r="DE254" t="s">
        <v>4</v>
      </c>
      <c r="DF254" t="s">
        <v>4</v>
      </c>
      <c r="DG254" t="s">
        <v>4</v>
      </c>
      <c r="DH254" t="s">
        <v>4</v>
      </c>
      <c r="DI254" t="s">
        <v>3</v>
      </c>
      <c r="DJ254" t="s">
        <v>4</v>
      </c>
      <c r="DK254" t="s">
        <v>4</v>
      </c>
      <c r="DL254" t="s">
        <v>17</v>
      </c>
      <c r="DM254" t="s">
        <v>2</v>
      </c>
      <c r="DN254" t="s">
        <v>4</v>
      </c>
      <c r="DO254" t="s">
        <v>18</v>
      </c>
      <c r="DP254" t="s">
        <v>4</v>
      </c>
      <c r="DQ254" t="s">
        <v>4</v>
      </c>
      <c r="DR254" t="s">
        <v>4</v>
      </c>
      <c r="DS254" t="s">
        <v>4</v>
      </c>
      <c r="DT254" t="s">
        <v>4</v>
      </c>
      <c r="DU254" t="s">
        <v>4</v>
      </c>
      <c r="DV254" t="s">
        <v>4</v>
      </c>
      <c r="DW254" t="s">
        <v>4</v>
      </c>
      <c r="DX254" t="s">
        <v>4</v>
      </c>
      <c r="DY254" t="s">
        <v>4</v>
      </c>
      <c r="DZ254" t="s">
        <v>4</v>
      </c>
      <c r="EA254" t="s">
        <v>4</v>
      </c>
      <c r="EB254" t="s">
        <v>4</v>
      </c>
      <c r="EC254" t="s">
        <v>4</v>
      </c>
      <c r="ED254" t="s">
        <v>4</v>
      </c>
      <c r="EE254" t="s">
        <v>4</v>
      </c>
      <c r="EF254" t="s">
        <v>4</v>
      </c>
      <c r="EG254" t="s">
        <v>4</v>
      </c>
      <c r="EH254" t="s">
        <v>2</v>
      </c>
      <c r="EI254" t="s">
        <v>2</v>
      </c>
      <c r="EJ254" t="s">
        <v>2</v>
      </c>
      <c r="EK254" t="s">
        <v>2</v>
      </c>
      <c r="EL254" t="s">
        <v>2</v>
      </c>
      <c r="EM254" t="s">
        <v>2</v>
      </c>
      <c r="EN254" t="s">
        <v>2</v>
      </c>
      <c r="EO254" t="s">
        <v>2</v>
      </c>
      <c r="EP254" t="s">
        <v>2</v>
      </c>
      <c r="EQ254" t="s">
        <v>2</v>
      </c>
      <c r="ER254" t="s">
        <v>2</v>
      </c>
      <c r="ES254" t="s">
        <v>2</v>
      </c>
      <c r="ET254" t="s">
        <v>2</v>
      </c>
      <c r="EU254" t="s">
        <v>2</v>
      </c>
      <c r="EV254" t="s">
        <v>2</v>
      </c>
      <c r="EW254" t="s">
        <v>2</v>
      </c>
      <c r="EX254" t="s">
        <v>2</v>
      </c>
      <c r="EY254" t="s">
        <v>2</v>
      </c>
      <c r="EZ254" t="s">
        <v>2</v>
      </c>
      <c r="FA254" t="s">
        <v>2</v>
      </c>
      <c r="FB254" t="s">
        <v>2</v>
      </c>
      <c r="FC254" t="s">
        <v>2</v>
      </c>
      <c r="FD254" t="s">
        <v>2</v>
      </c>
      <c r="FE254" t="s">
        <v>46</v>
      </c>
      <c r="FF254" t="s">
        <v>2</v>
      </c>
      <c r="FG254" t="s">
        <v>2</v>
      </c>
      <c r="FH254" t="s">
        <v>2</v>
      </c>
      <c r="FI254" t="s">
        <v>2</v>
      </c>
      <c r="FJ254" t="s">
        <v>2</v>
      </c>
      <c r="FK254" t="s">
        <v>2</v>
      </c>
      <c r="FL254" t="s">
        <v>2</v>
      </c>
      <c r="FM254" t="s">
        <v>2</v>
      </c>
      <c r="FN254" t="s">
        <v>2</v>
      </c>
      <c r="FO254" t="s">
        <v>2</v>
      </c>
      <c r="FP254" t="s">
        <v>2</v>
      </c>
      <c r="FQ254" t="s">
        <v>2</v>
      </c>
      <c r="FR254" t="s">
        <v>2</v>
      </c>
      <c r="FS254" t="s">
        <v>2</v>
      </c>
      <c r="FT254" t="s">
        <v>2</v>
      </c>
      <c r="FU254" t="s">
        <v>2</v>
      </c>
      <c r="FV254" t="s">
        <v>2</v>
      </c>
      <c r="FW254" t="s">
        <v>2</v>
      </c>
      <c r="FX254" t="s">
        <v>2</v>
      </c>
      <c r="FY254" t="s">
        <v>2</v>
      </c>
      <c r="FZ254" t="s">
        <v>2</v>
      </c>
      <c r="GA254" t="s">
        <v>2</v>
      </c>
      <c r="GB254" t="s">
        <v>2</v>
      </c>
      <c r="GC254" t="s">
        <v>2</v>
      </c>
      <c r="GD254" t="s">
        <v>2</v>
      </c>
      <c r="GE254" t="s">
        <v>2</v>
      </c>
      <c r="GF254" t="s">
        <v>2</v>
      </c>
      <c r="GG254" t="s">
        <v>2</v>
      </c>
      <c r="GH254" t="s">
        <v>2</v>
      </c>
      <c r="GI254" t="s">
        <v>2</v>
      </c>
      <c r="GJ254" t="s">
        <v>2</v>
      </c>
      <c r="GK254" t="s">
        <v>2</v>
      </c>
      <c r="GL254" t="s">
        <v>2</v>
      </c>
      <c r="GM254" t="s">
        <v>2</v>
      </c>
      <c r="GN254" t="s">
        <v>796</v>
      </c>
      <c r="GO254" t="s">
        <v>796</v>
      </c>
      <c r="GP254" t="s">
        <v>796</v>
      </c>
      <c r="GQ254" t="s">
        <v>796</v>
      </c>
      <c r="GR254" t="s">
        <v>796</v>
      </c>
      <c r="GS254" t="s">
        <v>796</v>
      </c>
      <c r="GT254" t="s">
        <v>796</v>
      </c>
      <c r="GU254" t="s">
        <v>796</v>
      </c>
      <c r="GV254" t="s">
        <v>796</v>
      </c>
      <c r="GW254" t="s">
        <v>796</v>
      </c>
      <c r="GX254" t="s">
        <v>796</v>
      </c>
      <c r="GY254" t="s">
        <v>796</v>
      </c>
      <c r="GZ254" t="s">
        <v>796</v>
      </c>
      <c r="HA254" t="s">
        <v>796</v>
      </c>
      <c r="HB254" t="s">
        <v>796</v>
      </c>
      <c r="HC254" t="s">
        <v>796</v>
      </c>
      <c r="HD254" t="s">
        <v>796</v>
      </c>
      <c r="HE254" t="s">
        <v>796</v>
      </c>
      <c r="HF254" t="s">
        <v>796</v>
      </c>
      <c r="HG254" t="s">
        <v>796</v>
      </c>
      <c r="HH254" t="s">
        <v>796</v>
      </c>
      <c r="HI254" t="s">
        <v>796</v>
      </c>
      <c r="HJ254" t="s">
        <v>796</v>
      </c>
      <c r="HK254" t="s">
        <v>796</v>
      </c>
      <c r="HL254" t="s">
        <v>796</v>
      </c>
      <c r="HM254" t="s">
        <v>796</v>
      </c>
      <c r="HN254" t="s">
        <v>796</v>
      </c>
      <c r="HO254" t="s">
        <v>796</v>
      </c>
      <c r="HP254" t="s">
        <v>796</v>
      </c>
      <c r="HQ254" t="s">
        <v>796</v>
      </c>
      <c r="HR254" t="s">
        <v>796</v>
      </c>
      <c r="HS254" t="s">
        <v>796</v>
      </c>
      <c r="HT254" t="s">
        <v>796</v>
      </c>
      <c r="HU254" t="s">
        <v>796</v>
      </c>
      <c r="HV254" t="s">
        <v>796</v>
      </c>
      <c r="HW254" t="s">
        <v>796</v>
      </c>
      <c r="HX254" t="s">
        <v>796</v>
      </c>
      <c r="HY254" t="s">
        <v>796</v>
      </c>
      <c r="HZ254" t="s">
        <v>796</v>
      </c>
      <c r="IA254" t="s">
        <v>796</v>
      </c>
      <c r="IB254" t="s">
        <v>796</v>
      </c>
      <c r="IC254" t="s">
        <v>796</v>
      </c>
      <c r="ID254" t="s">
        <v>796</v>
      </c>
      <c r="IE254" t="s">
        <v>796</v>
      </c>
      <c r="IF254" t="s">
        <v>796</v>
      </c>
      <c r="IG254" t="s">
        <v>796</v>
      </c>
      <c r="IH254" t="s">
        <v>796</v>
      </c>
      <c r="II254" t="s">
        <v>796</v>
      </c>
      <c r="IJ254" t="s">
        <v>796</v>
      </c>
      <c r="IK254" t="s">
        <v>796</v>
      </c>
      <c r="IL254" t="s">
        <v>796</v>
      </c>
      <c r="IM254" t="s">
        <v>796</v>
      </c>
      <c r="IN254" t="s">
        <v>796</v>
      </c>
      <c r="IO254" t="s">
        <v>796</v>
      </c>
      <c r="IP254" t="s">
        <v>796</v>
      </c>
      <c r="IQ254" t="s">
        <v>796</v>
      </c>
      <c r="IR254" t="s">
        <v>796</v>
      </c>
      <c r="IS254" t="s">
        <v>796</v>
      </c>
      <c r="IT254" t="s">
        <v>796</v>
      </c>
      <c r="IU254" t="s">
        <v>796</v>
      </c>
      <c r="IV254" t="s">
        <v>796</v>
      </c>
      <c r="IW254" t="s">
        <v>796</v>
      </c>
      <c r="IX254" t="s">
        <v>796</v>
      </c>
      <c r="IY254" t="s">
        <v>796</v>
      </c>
      <c r="IZ254" t="s">
        <v>796</v>
      </c>
      <c r="JA254" t="s">
        <v>796</v>
      </c>
      <c r="JB254" t="s">
        <v>796</v>
      </c>
      <c r="JC254" t="s">
        <v>796</v>
      </c>
      <c r="JD254" t="s">
        <v>796</v>
      </c>
      <c r="JE254" t="s">
        <v>796</v>
      </c>
      <c r="JF254" t="s">
        <v>796</v>
      </c>
      <c r="JG254" t="s">
        <v>796</v>
      </c>
      <c r="JH254" t="s">
        <v>796</v>
      </c>
      <c r="JI254" t="s">
        <v>796</v>
      </c>
      <c r="JJ254" t="s">
        <v>796</v>
      </c>
      <c r="JK254" t="s">
        <v>796</v>
      </c>
      <c r="JL254" t="s">
        <v>796</v>
      </c>
      <c r="JM254" t="s">
        <v>796</v>
      </c>
      <c r="JN254" t="s">
        <v>796</v>
      </c>
      <c r="JO254" t="s">
        <v>796</v>
      </c>
      <c r="JP254" t="s">
        <v>796</v>
      </c>
      <c r="JQ254" t="s">
        <v>796</v>
      </c>
      <c r="JR254" t="s">
        <v>796</v>
      </c>
      <c r="JS254" t="s">
        <v>796</v>
      </c>
      <c r="JT254" t="s">
        <v>796</v>
      </c>
      <c r="JU254" t="s">
        <v>796</v>
      </c>
      <c r="JV254" t="s">
        <v>796</v>
      </c>
      <c r="JW254" t="s">
        <v>796</v>
      </c>
      <c r="JX254" t="s">
        <v>796</v>
      </c>
      <c r="JY254" t="s">
        <v>796</v>
      </c>
      <c r="JZ254" t="s">
        <v>796</v>
      </c>
      <c r="KA254" t="s">
        <v>796</v>
      </c>
      <c r="KB254" t="s">
        <v>796</v>
      </c>
      <c r="KC254" t="s">
        <v>796</v>
      </c>
      <c r="KD254" t="s">
        <v>796</v>
      </c>
      <c r="KE254" t="s">
        <v>796</v>
      </c>
      <c r="KF254" t="s">
        <v>796</v>
      </c>
    </row>
    <row r="255" spans="1:292" x14ac:dyDescent="0.2">
      <c r="A255" t="s">
        <v>253</v>
      </c>
      <c r="B255" t="s">
        <v>239</v>
      </c>
      <c r="C255" t="s">
        <v>4</v>
      </c>
      <c r="D255" t="s">
        <v>8</v>
      </c>
      <c r="E255" s="30">
        <v>44</v>
      </c>
      <c r="F255" t="s">
        <v>9</v>
      </c>
      <c r="G255" t="s">
        <v>131</v>
      </c>
      <c r="H255" t="s">
        <v>22</v>
      </c>
      <c r="I255" t="s">
        <v>57</v>
      </c>
      <c r="J255" t="s">
        <v>5</v>
      </c>
      <c r="K255" t="s">
        <v>4</v>
      </c>
      <c r="L255" t="s">
        <v>4</v>
      </c>
      <c r="M255" t="s">
        <v>5</v>
      </c>
      <c r="N255" t="s">
        <v>5</v>
      </c>
      <c r="O255" t="s">
        <v>4</v>
      </c>
      <c r="P255" t="s">
        <v>4</v>
      </c>
      <c r="Q255" t="s">
        <v>4</v>
      </c>
      <c r="R255" t="s">
        <v>4</v>
      </c>
      <c r="S255" t="s">
        <v>4</v>
      </c>
      <c r="T255" t="s">
        <v>3</v>
      </c>
      <c r="U255" t="s">
        <v>4</v>
      </c>
      <c r="V255" t="s">
        <v>4</v>
      </c>
      <c r="W255" t="s">
        <v>41</v>
      </c>
      <c r="X255" t="s">
        <v>41</v>
      </c>
      <c r="Y255" t="s">
        <v>5</v>
      </c>
      <c r="Z255" t="s">
        <v>22</v>
      </c>
      <c r="AA255" t="s">
        <v>4</v>
      </c>
      <c r="AB255" t="s">
        <v>4</v>
      </c>
      <c r="AC255" t="s">
        <v>5</v>
      </c>
      <c r="AD255" t="s">
        <v>5</v>
      </c>
      <c r="AE255" t="s">
        <v>4</v>
      </c>
      <c r="AF255" t="s">
        <v>4</v>
      </c>
      <c r="AG255" t="s">
        <v>4</v>
      </c>
      <c r="AH255" t="s">
        <v>5</v>
      </c>
      <c r="AI255" t="s">
        <v>4</v>
      </c>
      <c r="AJ255" t="s">
        <v>4</v>
      </c>
      <c r="AK255" t="s">
        <v>4</v>
      </c>
      <c r="AL255" t="s">
        <v>4</v>
      </c>
      <c r="AM255" t="s">
        <v>4</v>
      </c>
      <c r="AN255" t="s">
        <v>4</v>
      </c>
      <c r="AO255" t="s">
        <v>4</v>
      </c>
      <c r="AP255" t="s">
        <v>4</v>
      </c>
      <c r="AQ255" t="s">
        <v>4</v>
      </c>
      <c r="AR255" t="s">
        <v>4</v>
      </c>
      <c r="AS255" t="s">
        <v>94</v>
      </c>
      <c r="AT255" t="s">
        <v>13</v>
      </c>
      <c r="AU255" t="s">
        <v>74</v>
      </c>
      <c r="AV255" t="s">
        <v>2</v>
      </c>
      <c r="AW255" t="s">
        <v>2</v>
      </c>
      <c r="AX255" t="s">
        <v>2</v>
      </c>
      <c r="AY255" t="s">
        <v>2</v>
      </c>
      <c r="AZ255" t="s">
        <v>2</v>
      </c>
      <c r="BA255" t="s">
        <v>2</v>
      </c>
      <c r="BB255" t="s">
        <v>2</v>
      </c>
      <c r="BC255" t="s">
        <v>2</v>
      </c>
      <c r="BD255" t="s">
        <v>2</v>
      </c>
      <c r="BE255" t="s">
        <v>2</v>
      </c>
      <c r="BF255" t="s">
        <v>2</v>
      </c>
      <c r="BG255" t="s">
        <v>2</v>
      </c>
      <c r="BH255" t="s">
        <v>2</v>
      </c>
      <c r="BI255" t="s">
        <v>2</v>
      </c>
      <c r="BJ255" t="s">
        <v>2</v>
      </c>
      <c r="BK255" t="s">
        <v>2</v>
      </c>
      <c r="BL255" t="s">
        <v>2</v>
      </c>
      <c r="BM255" t="s">
        <v>2</v>
      </c>
      <c r="BN255" t="s">
        <v>2</v>
      </c>
      <c r="BO255" t="s">
        <v>2</v>
      </c>
      <c r="BP255" t="s">
        <v>181</v>
      </c>
      <c r="BQ255" t="s">
        <v>2</v>
      </c>
      <c r="BR255" t="s">
        <v>2</v>
      </c>
      <c r="BS255" t="s">
        <v>2</v>
      </c>
      <c r="BT255" t="s">
        <v>2</v>
      </c>
      <c r="BU255" t="s">
        <v>2</v>
      </c>
      <c r="BV255" t="s">
        <v>2</v>
      </c>
      <c r="BW255" t="s">
        <v>2</v>
      </c>
      <c r="BX255" t="s">
        <v>2</v>
      </c>
      <c r="BY255" t="s">
        <v>2</v>
      </c>
      <c r="BZ255" t="s">
        <v>2</v>
      </c>
      <c r="CA255" t="s">
        <v>2</v>
      </c>
      <c r="CB255" t="s">
        <v>2</v>
      </c>
      <c r="CC255" t="s">
        <v>2</v>
      </c>
      <c r="CD255" t="s">
        <v>2</v>
      </c>
      <c r="CE255" t="s">
        <v>2</v>
      </c>
      <c r="CF255" t="s">
        <v>2</v>
      </c>
      <c r="CG255" t="s">
        <v>2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41</v>
      </c>
      <c r="CQ255" t="s">
        <v>4</v>
      </c>
      <c r="CR255" t="s">
        <v>4</v>
      </c>
      <c r="CS255" t="s">
        <v>4</v>
      </c>
      <c r="CT255" t="s">
        <v>4</v>
      </c>
      <c r="CU255" t="s">
        <v>796</v>
      </c>
      <c r="CV255" t="s">
        <v>796</v>
      </c>
      <c r="CW255" t="s">
        <v>796</v>
      </c>
      <c r="CX255" t="s">
        <v>796</v>
      </c>
      <c r="CY255" t="s">
        <v>796</v>
      </c>
      <c r="CZ255" t="s">
        <v>796</v>
      </c>
      <c r="DA255" t="s">
        <v>796</v>
      </c>
      <c r="DB255" t="s">
        <v>796</v>
      </c>
      <c r="DC255" t="s">
        <v>796</v>
      </c>
      <c r="DD255" t="s">
        <v>796</v>
      </c>
      <c r="DE255" t="s">
        <v>796</v>
      </c>
      <c r="DF255" t="s">
        <v>796</v>
      </c>
      <c r="DG255" t="s">
        <v>796</v>
      </c>
      <c r="DH255" t="s">
        <v>796</v>
      </c>
      <c r="DI255" t="s">
        <v>796</v>
      </c>
      <c r="DJ255" t="s">
        <v>796</v>
      </c>
      <c r="DK255" t="s">
        <v>796</v>
      </c>
      <c r="DL255" t="s">
        <v>796</v>
      </c>
      <c r="DM255" t="s">
        <v>796</v>
      </c>
      <c r="DN255" t="s">
        <v>796</v>
      </c>
      <c r="DO255" t="s">
        <v>796</v>
      </c>
      <c r="DP255" t="s">
        <v>796</v>
      </c>
      <c r="DQ255" t="s">
        <v>796</v>
      </c>
      <c r="DR255" t="s">
        <v>796</v>
      </c>
      <c r="DS255" t="s">
        <v>796</v>
      </c>
      <c r="DT255" t="s">
        <v>796</v>
      </c>
      <c r="DU255" t="s">
        <v>796</v>
      </c>
      <c r="DV255" t="s">
        <v>796</v>
      </c>
      <c r="DW255" t="s">
        <v>796</v>
      </c>
      <c r="DX255" t="s">
        <v>796</v>
      </c>
      <c r="DY255" t="s">
        <v>796</v>
      </c>
      <c r="DZ255" t="s">
        <v>796</v>
      </c>
      <c r="EA255" t="s">
        <v>796</v>
      </c>
      <c r="EB255" t="s">
        <v>796</v>
      </c>
      <c r="EC255" t="s">
        <v>796</v>
      </c>
      <c r="ED255" t="s">
        <v>796</v>
      </c>
      <c r="EE255" t="s">
        <v>796</v>
      </c>
      <c r="EF255" t="s">
        <v>796</v>
      </c>
      <c r="EG255" t="s">
        <v>796</v>
      </c>
      <c r="EH255" t="s">
        <v>796</v>
      </c>
      <c r="EI255" t="s">
        <v>796</v>
      </c>
      <c r="EJ255" t="s">
        <v>796</v>
      </c>
      <c r="EK255" t="s">
        <v>796</v>
      </c>
      <c r="EL255" t="s">
        <v>796</v>
      </c>
      <c r="EM255" t="s">
        <v>796</v>
      </c>
      <c r="EN255" t="s">
        <v>796</v>
      </c>
      <c r="EO255" t="s">
        <v>796</v>
      </c>
      <c r="EP255" t="s">
        <v>796</v>
      </c>
      <c r="EQ255" t="s">
        <v>796</v>
      </c>
      <c r="ER255" t="s">
        <v>796</v>
      </c>
      <c r="ES255" t="s">
        <v>796</v>
      </c>
      <c r="ET255" t="s">
        <v>796</v>
      </c>
      <c r="EU255" t="s">
        <v>796</v>
      </c>
      <c r="EV255" t="s">
        <v>796</v>
      </c>
      <c r="EW255" t="s">
        <v>796</v>
      </c>
      <c r="EX255" t="s">
        <v>796</v>
      </c>
      <c r="EY255" t="s">
        <v>796</v>
      </c>
      <c r="EZ255" t="s">
        <v>796</v>
      </c>
      <c r="FA255" t="s">
        <v>796</v>
      </c>
      <c r="FB255" t="s">
        <v>796</v>
      </c>
      <c r="FC255" t="s">
        <v>796</v>
      </c>
      <c r="FD255" t="s">
        <v>796</v>
      </c>
      <c r="FE255" t="s">
        <v>181</v>
      </c>
      <c r="FF255" t="s">
        <v>796</v>
      </c>
      <c r="FG255" t="s">
        <v>796</v>
      </c>
      <c r="FH255" t="s">
        <v>796</v>
      </c>
      <c r="FI255" t="s">
        <v>796</v>
      </c>
      <c r="FJ255" t="s">
        <v>796</v>
      </c>
      <c r="FK255" t="s">
        <v>796</v>
      </c>
      <c r="FL255" t="s">
        <v>796</v>
      </c>
      <c r="FM255" t="s">
        <v>796</v>
      </c>
      <c r="FN255" t="s">
        <v>796</v>
      </c>
      <c r="FO255" t="s">
        <v>796</v>
      </c>
      <c r="FP255" t="s">
        <v>796</v>
      </c>
      <c r="FQ255" t="s">
        <v>796</v>
      </c>
      <c r="FR255" t="s">
        <v>796</v>
      </c>
      <c r="FS255" t="s">
        <v>796</v>
      </c>
      <c r="FT255" t="s">
        <v>796</v>
      </c>
      <c r="FU255" t="s">
        <v>796</v>
      </c>
      <c r="FV255" t="s">
        <v>796</v>
      </c>
      <c r="FW255" t="s">
        <v>796</v>
      </c>
      <c r="FX255" t="s">
        <v>796</v>
      </c>
      <c r="FY255" t="s">
        <v>796</v>
      </c>
      <c r="FZ255" t="s">
        <v>796</v>
      </c>
      <c r="GA255" t="s">
        <v>796</v>
      </c>
      <c r="GB255" t="s">
        <v>796</v>
      </c>
      <c r="GC255" t="s">
        <v>796</v>
      </c>
      <c r="GD255" t="s">
        <v>796</v>
      </c>
      <c r="GE255" t="s">
        <v>796</v>
      </c>
      <c r="GF255" t="s">
        <v>796</v>
      </c>
      <c r="GG255" t="s">
        <v>796</v>
      </c>
      <c r="GH255" t="s">
        <v>796</v>
      </c>
      <c r="GI255" t="s">
        <v>796</v>
      </c>
      <c r="GJ255" t="s">
        <v>796</v>
      </c>
      <c r="GK255" t="s">
        <v>796</v>
      </c>
      <c r="GL255" t="s">
        <v>796</v>
      </c>
      <c r="GM255" t="s">
        <v>796</v>
      </c>
      <c r="GN255" t="s">
        <v>796</v>
      </c>
      <c r="GO255" t="s">
        <v>796</v>
      </c>
      <c r="GP255" t="s">
        <v>796</v>
      </c>
      <c r="GQ255" t="s">
        <v>796</v>
      </c>
      <c r="GR255" t="s">
        <v>796</v>
      </c>
      <c r="GS255" t="s">
        <v>796</v>
      </c>
      <c r="GT255" t="s">
        <v>796</v>
      </c>
      <c r="GU255" t="s">
        <v>796</v>
      </c>
      <c r="GV255" t="s">
        <v>796</v>
      </c>
      <c r="GW255" t="s">
        <v>796</v>
      </c>
      <c r="GX255" t="s">
        <v>796</v>
      </c>
      <c r="GY255" t="s">
        <v>796</v>
      </c>
      <c r="GZ255" t="s">
        <v>796</v>
      </c>
      <c r="HA255" t="s">
        <v>796</v>
      </c>
      <c r="HB255" t="s">
        <v>796</v>
      </c>
      <c r="HC255" t="s">
        <v>796</v>
      </c>
      <c r="HD255" t="s">
        <v>796</v>
      </c>
      <c r="HE255" t="s">
        <v>796</v>
      </c>
      <c r="HF255" t="s">
        <v>796</v>
      </c>
      <c r="HG255" t="s">
        <v>796</v>
      </c>
      <c r="HH255" t="s">
        <v>796</v>
      </c>
      <c r="HI255" t="s">
        <v>796</v>
      </c>
      <c r="HJ255" t="s">
        <v>796</v>
      </c>
      <c r="HK255" t="s">
        <v>796</v>
      </c>
      <c r="HL255" t="s">
        <v>796</v>
      </c>
      <c r="HM255" t="s">
        <v>796</v>
      </c>
      <c r="HN255" t="s">
        <v>796</v>
      </c>
      <c r="HO255" t="s">
        <v>796</v>
      </c>
      <c r="HP255" t="s">
        <v>796</v>
      </c>
      <c r="HQ255" t="s">
        <v>796</v>
      </c>
      <c r="HR255" t="s">
        <v>796</v>
      </c>
      <c r="HS255" t="s">
        <v>796</v>
      </c>
      <c r="HT255" t="s">
        <v>796</v>
      </c>
      <c r="HU255" t="s">
        <v>796</v>
      </c>
      <c r="HV255" t="s">
        <v>796</v>
      </c>
      <c r="HW255" t="s">
        <v>796</v>
      </c>
      <c r="HX255" t="s">
        <v>796</v>
      </c>
      <c r="HY255" t="s">
        <v>796</v>
      </c>
      <c r="HZ255" t="s">
        <v>796</v>
      </c>
      <c r="IA255" t="s">
        <v>796</v>
      </c>
      <c r="IB255" t="s">
        <v>796</v>
      </c>
      <c r="IC255" t="s">
        <v>796</v>
      </c>
      <c r="ID255" t="s">
        <v>796</v>
      </c>
      <c r="IE255" t="s">
        <v>796</v>
      </c>
      <c r="IF255" t="s">
        <v>796</v>
      </c>
      <c r="IG255" t="s">
        <v>796</v>
      </c>
      <c r="IH255" t="s">
        <v>796</v>
      </c>
      <c r="II255" t="s">
        <v>796</v>
      </c>
      <c r="IJ255" t="s">
        <v>796</v>
      </c>
      <c r="IK255" t="s">
        <v>796</v>
      </c>
      <c r="IL255" t="s">
        <v>796</v>
      </c>
      <c r="IM255" t="s">
        <v>796</v>
      </c>
      <c r="IN255" t="s">
        <v>796</v>
      </c>
      <c r="IO255" t="s">
        <v>796</v>
      </c>
      <c r="IP255" t="s">
        <v>796</v>
      </c>
      <c r="IQ255" t="s">
        <v>796</v>
      </c>
      <c r="IR255" t="s">
        <v>796</v>
      </c>
      <c r="IS255" t="s">
        <v>796</v>
      </c>
      <c r="IT255" t="s">
        <v>796</v>
      </c>
      <c r="IU255" t="s">
        <v>796</v>
      </c>
      <c r="IV255" t="s">
        <v>796</v>
      </c>
      <c r="IW255" t="s">
        <v>796</v>
      </c>
      <c r="IX255" t="s">
        <v>796</v>
      </c>
      <c r="IY255" t="s">
        <v>796</v>
      </c>
      <c r="IZ255" t="s">
        <v>796</v>
      </c>
      <c r="JA255" t="s">
        <v>796</v>
      </c>
      <c r="JB255" t="s">
        <v>796</v>
      </c>
      <c r="JC255" t="s">
        <v>796</v>
      </c>
      <c r="JD255" t="s">
        <v>796</v>
      </c>
      <c r="JE255" t="s">
        <v>796</v>
      </c>
      <c r="JF255" t="s">
        <v>796</v>
      </c>
      <c r="JG255" t="s">
        <v>796</v>
      </c>
      <c r="JH255" t="s">
        <v>796</v>
      </c>
      <c r="JI255" t="s">
        <v>796</v>
      </c>
      <c r="JJ255" t="s">
        <v>796</v>
      </c>
      <c r="JK255" t="s">
        <v>796</v>
      </c>
      <c r="JL255" t="s">
        <v>796</v>
      </c>
      <c r="JM255" t="s">
        <v>796</v>
      </c>
      <c r="JN255" t="s">
        <v>796</v>
      </c>
      <c r="JO255" t="s">
        <v>796</v>
      </c>
      <c r="JP255" t="s">
        <v>796</v>
      </c>
      <c r="JQ255" t="s">
        <v>796</v>
      </c>
      <c r="JR255" t="s">
        <v>796</v>
      </c>
      <c r="JS255" t="s">
        <v>796</v>
      </c>
      <c r="JT255" t="s">
        <v>796</v>
      </c>
      <c r="JU255" t="s">
        <v>796</v>
      </c>
      <c r="JV255" t="s">
        <v>796</v>
      </c>
      <c r="JW255" t="s">
        <v>796</v>
      </c>
      <c r="JX255" t="s">
        <v>796</v>
      </c>
      <c r="JY255" t="s">
        <v>796</v>
      </c>
      <c r="JZ255" t="s">
        <v>796</v>
      </c>
      <c r="KA255" t="s">
        <v>796</v>
      </c>
      <c r="KB255" t="s">
        <v>796</v>
      </c>
      <c r="KC255" t="s">
        <v>796</v>
      </c>
      <c r="KD255" t="s">
        <v>796</v>
      </c>
      <c r="KE255" t="s">
        <v>796</v>
      </c>
      <c r="KF255" t="s">
        <v>796</v>
      </c>
    </row>
    <row r="256" spans="1:292" x14ac:dyDescent="0.2">
      <c r="A256" t="s">
        <v>597</v>
      </c>
      <c r="B256" t="s">
        <v>239</v>
      </c>
      <c r="C256" t="s">
        <v>4</v>
      </c>
      <c r="D256" t="s">
        <v>19</v>
      </c>
      <c r="E256" s="30">
        <v>46</v>
      </c>
      <c r="F256" t="s">
        <v>20</v>
      </c>
      <c r="G256" t="s">
        <v>10</v>
      </c>
      <c r="H256" t="s">
        <v>144</v>
      </c>
      <c r="I256" t="s">
        <v>36</v>
      </c>
      <c r="J256" t="s">
        <v>4</v>
      </c>
      <c r="K256" t="s">
        <v>5</v>
      </c>
      <c r="L256" t="s">
        <v>4</v>
      </c>
      <c r="M256" t="s">
        <v>4</v>
      </c>
      <c r="N256" t="s">
        <v>4</v>
      </c>
      <c r="O256" t="s">
        <v>4</v>
      </c>
      <c r="P256" t="s">
        <v>5</v>
      </c>
      <c r="Q256" t="s">
        <v>5</v>
      </c>
      <c r="R256" t="s">
        <v>4</v>
      </c>
      <c r="S256" t="s">
        <v>4</v>
      </c>
      <c r="T256" t="s">
        <v>3</v>
      </c>
      <c r="U256" t="s">
        <v>4</v>
      </c>
      <c r="V256" t="s">
        <v>4</v>
      </c>
      <c r="W256" t="s">
        <v>17</v>
      </c>
      <c r="X256" t="s">
        <v>2</v>
      </c>
      <c r="Y256" t="s">
        <v>5</v>
      </c>
      <c r="Z256" t="s">
        <v>35</v>
      </c>
      <c r="AA256" t="s">
        <v>4</v>
      </c>
      <c r="AB256" t="s">
        <v>4</v>
      </c>
      <c r="AC256" t="s">
        <v>4</v>
      </c>
      <c r="AD256" t="s">
        <v>4</v>
      </c>
      <c r="AE256" t="s">
        <v>4</v>
      </c>
      <c r="AF256" t="s">
        <v>4</v>
      </c>
      <c r="AG256" t="s">
        <v>5</v>
      </c>
      <c r="AH256" t="s">
        <v>5</v>
      </c>
      <c r="AI256" t="s">
        <v>4</v>
      </c>
      <c r="AJ256" t="s">
        <v>4</v>
      </c>
      <c r="AK256" t="s">
        <v>4</v>
      </c>
      <c r="AL256" t="s">
        <v>4</v>
      </c>
      <c r="AM256" t="s">
        <v>4</v>
      </c>
      <c r="AN256" t="s">
        <v>4</v>
      </c>
      <c r="AO256" t="s">
        <v>4</v>
      </c>
      <c r="AP256" t="s">
        <v>4</v>
      </c>
      <c r="AQ256" t="s">
        <v>4</v>
      </c>
      <c r="AR256" t="s">
        <v>4</v>
      </c>
      <c r="AS256" t="s">
        <v>2</v>
      </c>
      <c r="AT256" t="s">
        <v>2</v>
      </c>
      <c r="AU256" t="s">
        <v>2</v>
      </c>
      <c r="AV256" t="s">
        <v>41</v>
      </c>
      <c r="AW256" t="s">
        <v>41</v>
      </c>
      <c r="AX256" t="s">
        <v>41</v>
      </c>
      <c r="AY256" t="s">
        <v>41</v>
      </c>
      <c r="AZ256" t="s">
        <v>41</v>
      </c>
      <c r="BA256" t="s">
        <v>41</v>
      </c>
      <c r="BB256" t="s">
        <v>41</v>
      </c>
      <c r="BC256" t="s">
        <v>41</v>
      </c>
      <c r="BD256" t="s">
        <v>41</v>
      </c>
      <c r="BE256" t="s">
        <v>41</v>
      </c>
      <c r="BF256" t="s">
        <v>41</v>
      </c>
      <c r="BG256" t="s">
        <v>41</v>
      </c>
      <c r="BH256" t="s">
        <v>41</v>
      </c>
      <c r="BI256" t="s">
        <v>41</v>
      </c>
      <c r="BJ256" t="s">
        <v>41</v>
      </c>
      <c r="BK256" t="s">
        <v>5</v>
      </c>
      <c r="BL256" t="s">
        <v>5</v>
      </c>
      <c r="BM256" t="s">
        <v>4</v>
      </c>
      <c r="BN256" t="s">
        <v>4</v>
      </c>
      <c r="BO256" t="s">
        <v>4</v>
      </c>
      <c r="BP256" t="s">
        <v>2</v>
      </c>
      <c r="BQ256" t="s">
        <v>4</v>
      </c>
      <c r="BR256" t="s">
        <v>5</v>
      </c>
      <c r="BS256" t="s">
        <v>5</v>
      </c>
      <c r="BT256" t="s">
        <v>4</v>
      </c>
      <c r="BU256" t="s">
        <v>5</v>
      </c>
      <c r="BV256" t="s">
        <v>4</v>
      </c>
      <c r="BW256" t="s">
        <v>5</v>
      </c>
      <c r="BX256" t="s">
        <v>5</v>
      </c>
      <c r="BY256" t="s">
        <v>4</v>
      </c>
      <c r="BZ256" t="s">
        <v>4</v>
      </c>
      <c r="CA256" t="s">
        <v>4</v>
      </c>
      <c r="CB256" t="s">
        <v>2</v>
      </c>
      <c r="CC256" t="s">
        <v>2</v>
      </c>
      <c r="CD256" t="s">
        <v>2</v>
      </c>
      <c r="CE256" t="s">
        <v>2</v>
      </c>
      <c r="CF256" t="s">
        <v>2</v>
      </c>
      <c r="CG256" t="s">
        <v>2</v>
      </c>
      <c r="CH256" t="s">
        <v>2</v>
      </c>
      <c r="CI256" t="s">
        <v>2</v>
      </c>
      <c r="CJ256" t="s">
        <v>2</v>
      </c>
      <c r="CK256" t="s">
        <v>2</v>
      </c>
      <c r="CL256" t="s">
        <v>2</v>
      </c>
      <c r="CM256" t="s">
        <v>2</v>
      </c>
      <c r="CN256" t="s">
        <v>2</v>
      </c>
      <c r="CO256" t="s">
        <v>2</v>
      </c>
      <c r="CP256" t="s">
        <v>2</v>
      </c>
      <c r="CQ256" t="s">
        <v>2</v>
      </c>
      <c r="CR256" t="s">
        <v>2</v>
      </c>
      <c r="CS256" t="s">
        <v>2</v>
      </c>
      <c r="CT256" t="s">
        <v>2</v>
      </c>
      <c r="CU256" t="s">
        <v>239</v>
      </c>
      <c r="CV256" t="s">
        <v>4</v>
      </c>
      <c r="CW256" s="30">
        <v>47</v>
      </c>
      <c r="CX256" t="s">
        <v>20</v>
      </c>
      <c r="CY256" t="s">
        <v>4</v>
      </c>
      <c r="CZ256" t="s">
        <v>4</v>
      </c>
      <c r="DA256" t="s">
        <v>4</v>
      </c>
      <c r="DB256" t="s">
        <v>4</v>
      </c>
      <c r="DC256" t="s">
        <v>4</v>
      </c>
      <c r="DD256" t="s">
        <v>4</v>
      </c>
      <c r="DE256" t="s">
        <v>5</v>
      </c>
      <c r="DF256" t="s">
        <v>5</v>
      </c>
      <c r="DG256" t="s">
        <v>4</v>
      </c>
      <c r="DH256" t="s">
        <v>4</v>
      </c>
      <c r="DI256" t="s">
        <v>3</v>
      </c>
      <c r="DJ256" t="s">
        <v>4</v>
      </c>
      <c r="DK256" t="s">
        <v>4</v>
      </c>
      <c r="DL256" t="s">
        <v>17</v>
      </c>
      <c r="DM256" t="s">
        <v>2</v>
      </c>
      <c r="DN256" t="s">
        <v>5</v>
      </c>
      <c r="DO256" t="s">
        <v>523</v>
      </c>
      <c r="DP256" t="s">
        <v>4</v>
      </c>
      <c r="DQ256" t="s">
        <v>4</v>
      </c>
      <c r="DR256" t="s">
        <v>4</v>
      </c>
      <c r="DS256" t="s">
        <v>4</v>
      </c>
      <c r="DT256" t="s">
        <v>4</v>
      </c>
      <c r="DU256" t="s">
        <v>4</v>
      </c>
      <c r="DV256" t="s">
        <v>5</v>
      </c>
      <c r="DW256" t="s">
        <v>5</v>
      </c>
      <c r="DX256" t="s">
        <v>4</v>
      </c>
      <c r="DY256" t="s">
        <v>4</v>
      </c>
      <c r="DZ256" t="s">
        <v>4</v>
      </c>
      <c r="EA256" t="s">
        <v>4</v>
      </c>
      <c r="EB256" t="s">
        <v>4</v>
      </c>
      <c r="EC256" t="s">
        <v>4</v>
      </c>
      <c r="ED256" t="s">
        <v>4</v>
      </c>
      <c r="EE256" t="s">
        <v>4</v>
      </c>
      <c r="EF256" t="s">
        <v>4</v>
      </c>
      <c r="EG256" t="s">
        <v>4</v>
      </c>
      <c r="EH256" t="s">
        <v>2</v>
      </c>
      <c r="EI256" t="s">
        <v>2</v>
      </c>
      <c r="EJ256" t="s">
        <v>2</v>
      </c>
      <c r="EK256" t="s">
        <v>2</v>
      </c>
      <c r="EL256" t="s">
        <v>2</v>
      </c>
      <c r="EM256" t="s">
        <v>2</v>
      </c>
      <c r="EN256" t="s">
        <v>2</v>
      </c>
      <c r="EO256" t="s">
        <v>2</v>
      </c>
      <c r="EP256" t="s">
        <v>2</v>
      </c>
      <c r="EQ256" t="s">
        <v>2</v>
      </c>
      <c r="ER256" t="s">
        <v>2</v>
      </c>
      <c r="ES256" t="s">
        <v>2</v>
      </c>
      <c r="ET256" t="s">
        <v>2</v>
      </c>
      <c r="EU256" t="s">
        <v>2</v>
      </c>
      <c r="EV256" t="s">
        <v>2</v>
      </c>
      <c r="EW256" t="s">
        <v>2</v>
      </c>
      <c r="EX256" t="s">
        <v>2</v>
      </c>
      <c r="EY256" t="s">
        <v>2</v>
      </c>
      <c r="EZ256" t="s">
        <v>4</v>
      </c>
      <c r="FA256" t="s">
        <v>5</v>
      </c>
      <c r="FB256" t="s">
        <v>4</v>
      </c>
      <c r="FC256" t="s">
        <v>4</v>
      </c>
      <c r="FD256" t="s">
        <v>4</v>
      </c>
      <c r="FE256" t="s">
        <v>2</v>
      </c>
      <c r="FF256" t="s">
        <v>4</v>
      </c>
      <c r="FG256" t="s">
        <v>4</v>
      </c>
      <c r="FH256" t="s">
        <v>4</v>
      </c>
      <c r="FI256" t="s">
        <v>4</v>
      </c>
      <c r="FJ256" t="s">
        <v>4</v>
      </c>
      <c r="FK256" t="s">
        <v>4</v>
      </c>
      <c r="FL256" t="s">
        <v>999</v>
      </c>
      <c r="FM256" t="s">
        <v>4</v>
      </c>
      <c r="FN256" t="s">
        <v>4</v>
      </c>
      <c r="FO256" t="s">
        <v>4</v>
      </c>
      <c r="FP256" t="s">
        <v>4</v>
      </c>
      <c r="FQ256" t="s">
        <v>2</v>
      </c>
      <c r="FR256" t="s">
        <v>2</v>
      </c>
      <c r="FS256" t="s">
        <v>2</v>
      </c>
      <c r="FT256" t="s">
        <v>2</v>
      </c>
      <c r="FU256" t="s">
        <v>2</v>
      </c>
      <c r="FV256" t="s">
        <v>2</v>
      </c>
      <c r="FW256" t="s">
        <v>2</v>
      </c>
      <c r="FX256" t="s">
        <v>2</v>
      </c>
      <c r="FY256" t="s">
        <v>2</v>
      </c>
      <c r="FZ256" t="s">
        <v>2</v>
      </c>
      <c r="GA256" t="s">
        <v>2</v>
      </c>
      <c r="GB256" t="s">
        <v>2</v>
      </c>
      <c r="GC256" t="s">
        <v>2</v>
      </c>
      <c r="GD256" t="s">
        <v>2</v>
      </c>
      <c r="GE256" t="s">
        <v>2</v>
      </c>
      <c r="GF256" t="s">
        <v>2</v>
      </c>
      <c r="GG256" t="s">
        <v>2</v>
      </c>
      <c r="GH256" t="s">
        <v>2</v>
      </c>
      <c r="GI256" t="s">
        <v>2</v>
      </c>
      <c r="GJ256" t="s">
        <v>2</v>
      </c>
      <c r="GK256" t="s">
        <v>2</v>
      </c>
      <c r="GL256" t="s">
        <v>2</v>
      </c>
      <c r="GM256" t="s">
        <v>2</v>
      </c>
      <c r="GN256" t="s">
        <v>796</v>
      </c>
      <c r="GO256" t="s">
        <v>796</v>
      </c>
      <c r="GP256" t="s">
        <v>796</v>
      </c>
      <c r="GQ256" t="s">
        <v>796</v>
      </c>
      <c r="GR256" t="s">
        <v>796</v>
      </c>
      <c r="GS256" t="s">
        <v>796</v>
      </c>
      <c r="GT256" t="s">
        <v>796</v>
      </c>
      <c r="GU256" t="s">
        <v>796</v>
      </c>
      <c r="GV256" t="s">
        <v>796</v>
      </c>
      <c r="GW256" t="s">
        <v>796</v>
      </c>
      <c r="GX256" t="s">
        <v>796</v>
      </c>
      <c r="GY256" t="s">
        <v>796</v>
      </c>
      <c r="GZ256" t="s">
        <v>796</v>
      </c>
      <c r="HA256" t="s">
        <v>796</v>
      </c>
      <c r="HB256" t="s">
        <v>796</v>
      </c>
      <c r="HC256" t="s">
        <v>796</v>
      </c>
      <c r="HD256" t="s">
        <v>796</v>
      </c>
      <c r="HE256" t="s">
        <v>796</v>
      </c>
      <c r="HF256" t="s">
        <v>796</v>
      </c>
      <c r="HG256" t="s">
        <v>796</v>
      </c>
      <c r="HH256" t="s">
        <v>796</v>
      </c>
      <c r="HI256" t="s">
        <v>796</v>
      </c>
      <c r="HJ256" t="s">
        <v>796</v>
      </c>
      <c r="HK256" t="s">
        <v>796</v>
      </c>
      <c r="HL256" t="s">
        <v>796</v>
      </c>
      <c r="HM256" t="s">
        <v>796</v>
      </c>
      <c r="HN256" t="s">
        <v>796</v>
      </c>
      <c r="HO256" t="s">
        <v>796</v>
      </c>
      <c r="HP256" t="s">
        <v>796</v>
      </c>
      <c r="HQ256" t="s">
        <v>796</v>
      </c>
      <c r="HR256" t="s">
        <v>796</v>
      </c>
      <c r="HS256" t="s">
        <v>796</v>
      </c>
      <c r="HT256" t="s">
        <v>796</v>
      </c>
      <c r="HU256" t="s">
        <v>796</v>
      </c>
      <c r="HV256" t="s">
        <v>796</v>
      </c>
      <c r="HW256" t="s">
        <v>796</v>
      </c>
      <c r="HX256" t="s">
        <v>796</v>
      </c>
      <c r="HY256" t="s">
        <v>796</v>
      </c>
      <c r="HZ256" t="s">
        <v>796</v>
      </c>
      <c r="IA256" t="s">
        <v>796</v>
      </c>
      <c r="IB256" t="s">
        <v>796</v>
      </c>
      <c r="IC256" t="s">
        <v>796</v>
      </c>
      <c r="ID256" t="s">
        <v>796</v>
      </c>
      <c r="IE256" t="s">
        <v>796</v>
      </c>
      <c r="IF256" t="s">
        <v>796</v>
      </c>
      <c r="IG256" t="s">
        <v>796</v>
      </c>
      <c r="IH256" t="s">
        <v>796</v>
      </c>
      <c r="II256" t="s">
        <v>796</v>
      </c>
      <c r="IJ256" t="s">
        <v>796</v>
      </c>
      <c r="IK256" t="s">
        <v>796</v>
      </c>
      <c r="IL256" t="s">
        <v>796</v>
      </c>
      <c r="IM256" t="s">
        <v>796</v>
      </c>
      <c r="IN256" t="s">
        <v>796</v>
      </c>
      <c r="IO256" t="s">
        <v>796</v>
      </c>
      <c r="IP256" t="s">
        <v>796</v>
      </c>
      <c r="IQ256" t="s">
        <v>796</v>
      </c>
      <c r="IR256" t="s">
        <v>796</v>
      </c>
      <c r="IS256" t="s">
        <v>796</v>
      </c>
      <c r="IT256" t="s">
        <v>796</v>
      </c>
      <c r="IU256" t="s">
        <v>796</v>
      </c>
      <c r="IV256" t="s">
        <v>796</v>
      </c>
      <c r="IW256" t="s">
        <v>796</v>
      </c>
      <c r="IX256" t="s">
        <v>796</v>
      </c>
      <c r="IY256" t="s">
        <v>796</v>
      </c>
      <c r="IZ256" t="s">
        <v>796</v>
      </c>
      <c r="JA256" t="s">
        <v>796</v>
      </c>
      <c r="JB256" t="s">
        <v>796</v>
      </c>
      <c r="JC256" t="s">
        <v>796</v>
      </c>
      <c r="JD256" t="s">
        <v>796</v>
      </c>
      <c r="JE256" t="s">
        <v>796</v>
      </c>
      <c r="JF256" t="s">
        <v>796</v>
      </c>
      <c r="JG256" t="s">
        <v>796</v>
      </c>
      <c r="JH256" t="s">
        <v>796</v>
      </c>
      <c r="JI256" t="s">
        <v>796</v>
      </c>
      <c r="JJ256" t="s">
        <v>796</v>
      </c>
      <c r="JK256" t="s">
        <v>796</v>
      </c>
      <c r="JL256" t="s">
        <v>796</v>
      </c>
      <c r="JM256" t="s">
        <v>796</v>
      </c>
      <c r="JN256" t="s">
        <v>796</v>
      </c>
      <c r="JO256" t="s">
        <v>796</v>
      </c>
      <c r="JP256" t="s">
        <v>796</v>
      </c>
      <c r="JQ256" t="s">
        <v>796</v>
      </c>
      <c r="JR256" t="s">
        <v>796</v>
      </c>
      <c r="JS256" t="s">
        <v>796</v>
      </c>
      <c r="JT256" t="s">
        <v>796</v>
      </c>
      <c r="JU256" t="s">
        <v>796</v>
      </c>
      <c r="JV256" t="s">
        <v>796</v>
      </c>
      <c r="JW256" t="s">
        <v>796</v>
      </c>
      <c r="JX256" t="s">
        <v>796</v>
      </c>
      <c r="JY256" t="s">
        <v>796</v>
      </c>
      <c r="JZ256" t="s">
        <v>796</v>
      </c>
      <c r="KA256" t="s">
        <v>796</v>
      </c>
      <c r="KB256" t="s">
        <v>796</v>
      </c>
      <c r="KC256" t="s">
        <v>796</v>
      </c>
      <c r="KD256" t="s">
        <v>796</v>
      </c>
      <c r="KE256" t="s">
        <v>796</v>
      </c>
      <c r="KF256" t="s">
        <v>796</v>
      </c>
    </row>
    <row r="257" spans="1:292" x14ac:dyDescent="0.2">
      <c r="A257" t="s">
        <v>598</v>
      </c>
      <c r="B257" t="s">
        <v>239</v>
      </c>
      <c r="C257" t="s">
        <v>4</v>
      </c>
      <c r="D257" t="s">
        <v>19</v>
      </c>
      <c r="E257" s="30">
        <v>59</v>
      </c>
      <c r="F257" t="s">
        <v>20</v>
      </c>
      <c r="G257" t="s">
        <v>254</v>
      </c>
      <c r="H257" t="s">
        <v>22</v>
      </c>
      <c r="I257" t="s">
        <v>36</v>
      </c>
      <c r="J257" t="s">
        <v>4</v>
      </c>
      <c r="K257" t="s">
        <v>5</v>
      </c>
      <c r="L257" t="s">
        <v>4</v>
      </c>
      <c r="M257" t="s">
        <v>4</v>
      </c>
      <c r="N257" t="s">
        <v>4</v>
      </c>
      <c r="O257" t="s">
        <v>4</v>
      </c>
      <c r="P257" t="s">
        <v>5</v>
      </c>
      <c r="Q257" t="s">
        <v>5</v>
      </c>
      <c r="R257" t="s">
        <v>4</v>
      </c>
      <c r="S257" t="s">
        <v>4</v>
      </c>
      <c r="T257" t="s">
        <v>3</v>
      </c>
      <c r="U257" t="s">
        <v>4</v>
      </c>
      <c r="V257" t="s">
        <v>5</v>
      </c>
      <c r="W257" t="s">
        <v>26</v>
      </c>
      <c r="X257" t="s">
        <v>27</v>
      </c>
      <c r="Y257" t="s">
        <v>5</v>
      </c>
      <c r="Z257" t="s">
        <v>35</v>
      </c>
      <c r="AA257" t="s">
        <v>4</v>
      </c>
      <c r="AB257" t="s">
        <v>4</v>
      </c>
      <c r="AC257" t="s">
        <v>4</v>
      </c>
      <c r="AD257" t="s">
        <v>4</v>
      </c>
      <c r="AE257" t="s">
        <v>4</v>
      </c>
      <c r="AF257" t="s">
        <v>5</v>
      </c>
      <c r="AG257" t="s">
        <v>4</v>
      </c>
      <c r="AH257" t="s">
        <v>5</v>
      </c>
      <c r="AI257" t="s">
        <v>4</v>
      </c>
      <c r="AJ257" t="s">
        <v>4</v>
      </c>
      <c r="AK257" t="s">
        <v>4</v>
      </c>
      <c r="AL257" t="s">
        <v>4</v>
      </c>
      <c r="AM257" t="s">
        <v>4</v>
      </c>
      <c r="AN257" t="s">
        <v>4</v>
      </c>
      <c r="AO257" t="s">
        <v>4</v>
      </c>
      <c r="AP257" t="s">
        <v>4</v>
      </c>
      <c r="AQ257" t="s">
        <v>4</v>
      </c>
      <c r="AR257" t="s">
        <v>4</v>
      </c>
      <c r="AS257" t="s">
        <v>2</v>
      </c>
      <c r="AT257" t="s">
        <v>2</v>
      </c>
      <c r="AU257" t="s">
        <v>2</v>
      </c>
      <c r="AV257" t="s">
        <v>4</v>
      </c>
      <c r="AW257" t="s">
        <v>4</v>
      </c>
      <c r="AX257" t="s">
        <v>4</v>
      </c>
      <c r="AY257" t="s">
        <v>4</v>
      </c>
      <c r="AZ257" t="s">
        <v>4</v>
      </c>
      <c r="BA257" t="s">
        <v>5</v>
      </c>
      <c r="BB257" t="s">
        <v>5</v>
      </c>
      <c r="BC257" t="s">
        <v>5</v>
      </c>
      <c r="BD257" t="s">
        <v>4</v>
      </c>
      <c r="BE257" t="s">
        <v>4</v>
      </c>
      <c r="BF257" t="s">
        <v>4</v>
      </c>
      <c r="BG257" t="s">
        <v>4</v>
      </c>
      <c r="BH257" t="s">
        <v>4</v>
      </c>
      <c r="BI257" t="s">
        <v>4</v>
      </c>
      <c r="BJ257" t="s">
        <v>4</v>
      </c>
      <c r="BK257" t="s">
        <v>5</v>
      </c>
      <c r="BL257" t="s">
        <v>5</v>
      </c>
      <c r="BM257" t="s">
        <v>4</v>
      </c>
      <c r="BN257" t="s">
        <v>4</v>
      </c>
      <c r="BO257" t="s">
        <v>4</v>
      </c>
      <c r="BP257" t="s">
        <v>2</v>
      </c>
      <c r="BQ257" t="s">
        <v>5</v>
      </c>
      <c r="BR257" t="s">
        <v>4</v>
      </c>
      <c r="BS257" t="s">
        <v>4</v>
      </c>
      <c r="BT257" t="s">
        <v>4</v>
      </c>
      <c r="BU257" t="s">
        <v>4</v>
      </c>
      <c r="BV257" t="s">
        <v>4</v>
      </c>
      <c r="BW257" t="s">
        <v>4</v>
      </c>
      <c r="BX257" t="s">
        <v>4</v>
      </c>
      <c r="BY257" t="s">
        <v>4</v>
      </c>
      <c r="BZ257" t="s">
        <v>4</v>
      </c>
      <c r="CA257" t="s">
        <v>4</v>
      </c>
      <c r="CB257" t="s">
        <v>2</v>
      </c>
      <c r="CC257" t="s">
        <v>2</v>
      </c>
      <c r="CD257" t="s">
        <v>2</v>
      </c>
      <c r="CE257" t="s">
        <v>2</v>
      </c>
      <c r="CF257" t="s">
        <v>2</v>
      </c>
      <c r="CG257" t="s">
        <v>2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239</v>
      </c>
      <c r="CV257" t="s">
        <v>4</v>
      </c>
      <c r="CW257" s="30">
        <v>59</v>
      </c>
      <c r="CX257" t="s">
        <v>20</v>
      </c>
      <c r="CY257" t="s">
        <v>4</v>
      </c>
      <c r="CZ257" t="s">
        <v>4</v>
      </c>
      <c r="DA257" t="s">
        <v>4</v>
      </c>
      <c r="DB257" t="s">
        <v>4</v>
      </c>
      <c r="DC257" t="s">
        <v>4</v>
      </c>
      <c r="DD257" t="s">
        <v>4</v>
      </c>
      <c r="DE257" t="s">
        <v>5</v>
      </c>
      <c r="DF257" t="s">
        <v>5</v>
      </c>
      <c r="DG257" t="s">
        <v>4</v>
      </c>
      <c r="DH257" t="s">
        <v>4</v>
      </c>
      <c r="DI257" t="s">
        <v>3</v>
      </c>
      <c r="DJ257" t="s">
        <v>4</v>
      </c>
      <c r="DK257" t="s">
        <v>4</v>
      </c>
      <c r="DL257" t="s">
        <v>17</v>
      </c>
      <c r="DM257" t="s">
        <v>2</v>
      </c>
      <c r="DN257" t="s">
        <v>5</v>
      </c>
      <c r="DO257" t="s">
        <v>523</v>
      </c>
      <c r="DP257" t="s">
        <v>4</v>
      </c>
      <c r="DQ257" t="s">
        <v>4</v>
      </c>
      <c r="DR257" t="s">
        <v>4</v>
      </c>
      <c r="DS257" t="s">
        <v>4</v>
      </c>
      <c r="DT257" t="s">
        <v>4</v>
      </c>
      <c r="DU257" t="s">
        <v>4</v>
      </c>
      <c r="DV257" t="s">
        <v>5</v>
      </c>
      <c r="DW257" t="s">
        <v>5</v>
      </c>
      <c r="DX257" t="s">
        <v>4</v>
      </c>
      <c r="DY257" t="s">
        <v>4</v>
      </c>
      <c r="DZ257" t="s">
        <v>4</v>
      </c>
      <c r="EA257" t="s">
        <v>4</v>
      </c>
      <c r="EB257" t="s">
        <v>4</v>
      </c>
      <c r="EC257" t="s">
        <v>4</v>
      </c>
      <c r="ED257" t="s">
        <v>4</v>
      </c>
      <c r="EE257" t="s">
        <v>4</v>
      </c>
      <c r="EF257" t="s">
        <v>4</v>
      </c>
      <c r="EG257" t="s">
        <v>4</v>
      </c>
      <c r="EH257" t="s">
        <v>2</v>
      </c>
      <c r="EI257" t="s">
        <v>2</v>
      </c>
      <c r="EJ257" t="s">
        <v>2</v>
      </c>
      <c r="EK257" t="s">
        <v>2</v>
      </c>
      <c r="EL257" t="s">
        <v>2</v>
      </c>
      <c r="EM257" t="s">
        <v>2</v>
      </c>
      <c r="EN257" t="s">
        <v>2</v>
      </c>
      <c r="EO257" t="s">
        <v>2</v>
      </c>
      <c r="EP257" t="s">
        <v>2</v>
      </c>
      <c r="EQ257" t="s">
        <v>2</v>
      </c>
      <c r="ER257" t="s">
        <v>2</v>
      </c>
      <c r="ES257" t="s">
        <v>2</v>
      </c>
      <c r="ET257" t="s">
        <v>2</v>
      </c>
      <c r="EU257" t="s">
        <v>2</v>
      </c>
      <c r="EV257" t="s">
        <v>2</v>
      </c>
      <c r="EW257" t="s">
        <v>2</v>
      </c>
      <c r="EX257" t="s">
        <v>2</v>
      </c>
      <c r="EY257" t="s">
        <v>2</v>
      </c>
      <c r="EZ257" t="s">
        <v>4</v>
      </c>
      <c r="FA257" t="s">
        <v>5</v>
      </c>
      <c r="FB257" t="s">
        <v>4</v>
      </c>
      <c r="FC257" t="s">
        <v>4</v>
      </c>
      <c r="FD257" t="s">
        <v>4</v>
      </c>
      <c r="FE257" t="s">
        <v>2</v>
      </c>
      <c r="FF257" t="s">
        <v>4</v>
      </c>
      <c r="FG257" t="s">
        <v>4</v>
      </c>
      <c r="FH257" t="s">
        <v>4</v>
      </c>
      <c r="FI257" t="s">
        <v>4</v>
      </c>
      <c r="FJ257" t="s">
        <v>4</v>
      </c>
      <c r="FK257" t="s">
        <v>4</v>
      </c>
      <c r="FL257" t="s">
        <v>999</v>
      </c>
      <c r="FM257" t="s">
        <v>4</v>
      </c>
      <c r="FN257" t="s">
        <v>4</v>
      </c>
      <c r="FO257" t="s">
        <v>4</v>
      </c>
      <c r="FP257" t="s">
        <v>4</v>
      </c>
      <c r="FQ257" t="s">
        <v>2</v>
      </c>
      <c r="FR257" t="s">
        <v>2</v>
      </c>
      <c r="FS257" t="s">
        <v>2</v>
      </c>
      <c r="FT257" t="s">
        <v>2</v>
      </c>
      <c r="FU257" t="s">
        <v>2</v>
      </c>
      <c r="FV257" t="s">
        <v>2</v>
      </c>
      <c r="FW257" t="s">
        <v>2</v>
      </c>
      <c r="FX257" t="s">
        <v>2</v>
      </c>
      <c r="FY257" t="s">
        <v>2</v>
      </c>
      <c r="FZ257" t="s">
        <v>2</v>
      </c>
      <c r="GA257" t="s">
        <v>2</v>
      </c>
      <c r="GB257" t="s">
        <v>2</v>
      </c>
      <c r="GC257" t="s">
        <v>2</v>
      </c>
      <c r="GD257" t="s">
        <v>2</v>
      </c>
      <c r="GE257" t="s">
        <v>2</v>
      </c>
      <c r="GF257" t="s">
        <v>2</v>
      </c>
      <c r="GG257" t="s">
        <v>2</v>
      </c>
      <c r="GH257" t="s">
        <v>2</v>
      </c>
      <c r="GI257" t="s">
        <v>2</v>
      </c>
      <c r="GJ257" t="s">
        <v>2</v>
      </c>
      <c r="GK257" t="s">
        <v>2</v>
      </c>
      <c r="GL257" t="s">
        <v>2</v>
      </c>
      <c r="GM257" t="s">
        <v>2</v>
      </c>
      <c r="GN257" t="s">
        <v>796</v>
      </c>
      <c r="GO257" t="s">
        <v>796</v>
      </c>
      <c r="GP257" t="s">
        <v>796</v>
      </c>
      <c r="GQ257" t="s">
        <v>796</v>
      </c>
      <c r="GR257" t="s">
        <v>796</v>
      </c>
      <c r="GS257" t="s">
        <v>796</v>
      </c>
      <c r="GT257" t="s">
        <v>796</v>
      </c>
      <c r="GU257" t="s">
        <v>796</v>
      </c>
      <c r="GV257" t="s">
        <v>796</v>
      </c>
      <c r="GW257" t="s">
        <v>796</v>
      </c>
      <c r="GX257" t="s">
        <v>796</v>
      </c>
      <c r="GY257" t="s">
        <v>796</v>
      </c>
      <c r="GZ257" t="s">
        <v>796</v>
      </c>
      <c r="HA257" t="s">
        <v>796</v>
      </c>
      <c r="HB257" t="s">
        <v>796</v>
      </c>
      <c r="HC257" t="s">
        <v>796</v>
      </c>
      <c r="HD257" t="s">
        <v>796</v>
      </c>
      <c r="HE257" t="s">
        <v>796</v>
      </c>
      <c r="HF257" t="s">
        <v>796</v>
      </c>
      <c r="HG257" t="s">
        <v>796</v>
      </c>
      <c r="HH257" t="s">
        <v>796</v>
      </c>
      <c r="HI257" t="s">
        <v>796</v>
      </c>
      <c r="HJ257" t="s">
        <v>796</v>
      </c>
      <c r="HK257" t="s">
        <v>796</v>
      </c>
      <c r="HL257" t="s">
        <v>796</v>
      </c>
      <c r="HM257" t="s">
        <v>796</v>
      </c>
      <c r="HN257" t="s">
        <v>796</v>
      </c>
      <c r="HO257" t="s">
        <v>796</v>
      </c>
      <c r="HP257" t="s">
        <v>796</v>
      </c>
      <c r="HQ257" t="s">
        <v>796</v>
      </c>
      <c r="HR257" t="s">
        <v>796</v>
      </c>
      <c r="HS257" t="s">
        <v>796</v>
      </c>
      <c r="HT257" t="s">
        <v>796</v>
      </c>
      <c r="HU257" t="s">
        <v>796</v>
      </c>
      <c r="HV257" t="s">
        <v>796</v>
      </c>
      <c r="HW257" t="s">
        <v>796</v>
      </c>
      <c r="HX257" t="s">
        <v>796</v>
      </c>
      <c r="HY257" t="s">
        <v>796</v>
      </c>
      <c r="HZ257" t="s">
        <v>796</v>
      </c>
      <c r="IA257" t="s">
        <v>796</v>
      </c>
      <c r="IB257" t="s">
        <v>796</v>
      </c>
      <c r="IC257" t="s">
        <v>796</v>
      </c>
      <c r="ID257" t="s">
        <v>796</v>
      </c>
      <c r="IE257" t="s">
        <v>796</v>
      </c>
      <c r="IF257" t="s">
        <v>796</v>
      </c>
      <c r="IG257" t="s">
        <v>796</v>
      </c>
      <c r="IH257" t="s">
        <v>796</v>
      </c>
      <c r="II257" t="s">
        <v>796</v>
      </c>
      <c r="IJ257" t="s">
        <v>796</v>
      </c>
      <c r="IK257" t="s">
        <v>796</v>
      </c>
      <c r="IL257" t="s">
        <v>796</v>
      </c>
      <c r="IM257" t="s">
        <v>796</v>
      </c>
      <c r="IN257" t="s">
        <v>796</v>
      </c>
      <c r="IO257" t="s">
        <v>796</v>
      </c>
      <c r="IP257" t="s">
        <v>796</v>
      </c>
      <c r="IQ257" t="s">
        <v>796</v>
      </c>
      <c r="IR257" t="s">
        <v>796</v>
      </c>
      <c r="IS257" t="s">
        <v>796</v>
      </c>
      <c r="IT257" t="s">
        <v>796</v>
      </c>
      <c r="IU257" t="s">
        <v>796</v>
      </c>
      <c r="IV257" t="s">
        <v>796</v>
      </c>
      <c r="IW257" t="s">
        <v>796</v>
      </c>
      <c r="IX257" t="s">
        <v>796</v>
      </c>
      <c r="IY257" t="s">
        <v>796</v>
      </c>
      <c r="IZ257" t="s">
        <v>796</v>
      </c>
      <c r="JA257" t="s">
        <v>796</v>
      </c>
      <c r="JB257" t="s">
        <v>796</v>
      </c>
      <c r="JC257" t="s">
        <v>796</v>
      </c>
      <c r="JD257" t="s">
        <v>796</v>
      </c>
      <c r="JE257" t="s">
        <v>796</v>
      </c>
      <c r="JF257" t="s">
        <v>796</v>
      </c>
      <c r="JG257" t="s">
        <v>796</v>
      </c>
      <c r="JH257" t="s">
        <v>796</v>
      </c>
      <c r="JI257" t="s">
        <v>796</v>
      </c>
      <c r="JJ257" t="s">
        <v>796</v>
      </c>
      <c r="JK257" t="s">
        <v>796</v>
      </c>
      <c r="JL257" t="s">
        <v>796</v>
      </c>
      <c r="JM257" t="s">
        <v>796</v>
      </c>
      <c r="JN257" t="s">
        <v>796</v>
      </c>
      <c r="JO257" t="s">
        <v>796</v>
      </c>
      <c r="JP257" t="s">
        <v>796</v>
      </c>
      <c r="JQ257" t="s">
        <v>796</v>
      </c>
      <c r="JR257" t="s">
        <v>796</v>
      </c>
      <c r="JS257" t="s">
        <v>796</v>
      </c>
      <c r="JT257" t="s">
        <v>796</v>
      </c>
      <c r="JU257" t="s">
        <v>796</v>
      </c>
      <c r="JV257" t="s">
        <v>796</v>
      </c>
      <c r="JW257" t="s">
        <v>796</v>
      </c>
      <c r="JX257" t="s">
        <v>796</v>
      </c>
      <c r="JY257" t="s">
        <v>796</v>
      </c>
      <c r="JZ257" t="s">
        <v>796</v>
      </c>
      <c r="KA257" t="s">
        <v>796</v>
      </c>
      <c r="KB257" t="s">
        <v>796</v>
      </c>
      <c r="KC257" t="s">
        <v>796</v>
      </c>
      <c r="KD257" t="s">
        <v>796</v>
      </c>
      <c r="KE257" t="s">
        <v>796</v>
      </c>
      <c r="KF257" t="s">
        <v>796</v>
      </c>
    </row>
    <row r="258" spans="1:292" x14ac:dyDescent="0.2">
      <c r="A258" t="s">
        <v>259</v>
      </c>
      <c r="B258" t="s">
        <v>239</v>
      </c>
      <c r="C258" t="s">
        <v>4</v>
      </c>
      <c r="D258" t="s">
        <v>8</v>
      </c>
      <c r="E258" s="30">
        <v>34</v>
      </c>
      <c r="F258" t="s">
        <v>9</v>
      </c>
      <c r="G258" t="s">
        <v>45</v>
      </c>
      <c r="H258" t="s">
        <v>22</v>
      </c>
      <c r="I258" t="s">
        <v>57</v>
      </c>
      <c r="J258" t="s">
        <v>4</v>
      </c>
      <c r="K258" t="s">
        <v>4</v>
      </c>
      <c r="L258" t="s">
        <v>4</v>
      </c>
      <c r="M258" t="s">
        <v>5</v>
      </c>
      <c r="N258" t="s">
        <v>4</v>
      </c>
      <c r="O258" t="s">
        <v>4</v>
      </c>
      <c r="P258" t="s">
        <v>4</v>
      </c>
      <c r="Q258" t="s">
        <v>4</v>
      </c>
      <c r="R258" t="s">
        <v>5</v>
      </c>
      <c r="S258" t="s">
        <v>4</v>
      </c>
      <c r="T258" t="s">
        <v>3</v>
      </c>
      <c r="U258" t="s">
        <v>4</v>
      </c>
      <c r="V258" t="s">
        <v>5</v>
      </c>
      <c r="W258" t="s">
        <v>26</v>
      </c>
      <c r="X258" t="s">
        <v>54</v>
      </c>
      <c r="Y258" t="s">
        <v>5</v>
      </c>
      <c r="Z258" t="s">
        <v>18</v>
      </c>
      <c r="AA258" t="s">
        <v>4</v>
      </c>
      <c r="AB258" t="s">
        <v>4</v>
      </c>
      <c r="AC258" t="s">
        <v>5</v>
      </c>
      <c r="AD258" t="s">
        <v>5</v>
      </c>
      <c r="AE258" t="s">
        <v>4</v>
      </c>
      <c r="AF258" t="s">
        <v>4</v>
      </c>
      <c r="AG258" t="s">
        <v>4</v>
      </c>
      <c r="AH258" t="s">
        <v>5</v>
      </c>
      <c r="AI258" t="s">
        <v>4</v>
      </c>
      <c r="AJ258" t="s">
        <v>4</v>
      </c>
      <c r="AK258" t="s">
        <v>4</v>
      </c>
      <c r="AL258" t="s">
        <v>5</v>
      </c>
      <c r="AM258" t="s">
        <v>4</v>
      </c>
      <c r="AN258" t="s">
        <v>4</v>
      </c>
      <c r="AO258" t="s">
        <v>4</v>
      </c>
      <c r="AP258" t="s">
        <v>4</v>
      </c>
      <c r="AQ258" t="s">
        <v>4</v>
      </c>
      <c r="AR258" t="s">
        <v>4</v>
      </c>
      <c r="AS258" t="s">
        <v>58</v>
      </c>
      <c r="AT258" t="s">
        <v>62</v>
      </c>
      <c r="AU258" t="s">
        <v>14</v>
      </c>
      <c r="AV258" t="s">
        <v>2</v>
      </c>
      <c r="AW258" t="s">
        <v>2</v>
      </c>
      <c r="AX258" t="s">
        <v>2</v>
      </c>
      <c r="AY258" t="s">
        <v>2</v>
      </c>
      <c r="AZ258" t="s">
        <v>2</v>
      </c>
      <c r="BA258" t="s">
        <v>2</v>
      </c>
      <c r="BB258" t="s">
        <v>2</v>
      </c>
      <c r="BC258" t="s">
        <v>2</v>
      </c>
      <c r="BD258" t="s">
        <v>2</v>
      </c>
      <c r="BE258" t="s">
        <v>2</v>
      </c>
      <c r="BF258" t="s">
        <v>2</v>
      </c>
      <c r="BG258" t="s">
        <v>2</v>
      </c>
      <c r="BH258" t="s">
        <v>2</v>
      </c>
      <c r="BI258" t="s">
        <v>2</v>
      </c>
      <c r="BJ258" t="s">
        <v>2</v>
      </c>
      <c r="BK258" t="s">
        <v>2</v>
      </c>
      <c r="BL258" t="s">
        <v>2</v>
      </c>
      <c r="BM258" t="s">
        <v>2</v>
      </c>
      <c r="BN258" t="s">
        <v>2</v>
      </c>
      <c r="BO258" t="s">
        <v>2</v>
      </c>
      <c r="BP258" t="s">
        <v>2</v>
      </c>
      <c r="BQ258" t="s">
        <v>2</v>
      </c>
      <c r="BR258" t="s">
        <v>2</v>
      </c>
      <c r="BS258" t="s">
        <v>2</v>
      </c>
      <c r="BT258" t="s">
        <v>2</v>
      </c>
      <c r="BU258" t="s">
        <v>2</v>
      </c>
      <c r="BV258" t="s">
        <v>2</v>
      </c>
      <c r="BW258" t="s">
        <v>2</v>
      </c>
      <c r="BX258" t="s">
        <v>2</v>
      </c>
      <c r="BY258" t="s">
        <v>2</v>
      </c>
      <c r="BZ258" t="s">
        <v>2</v>
      </c>
      <c r="CA258" t="s">
        <v>2</v>
      </c>
      <c r="CB258" t="s">
        <v>2</v>
      </c>
      <c r="CC258" t="s">
        <v>2</v>
      </c>
      <c r="CD258" t="s">
        <v>2</v>
      </c>
      <c r="CE258" t="s">
        <v>2</v>
      </c>
      <c r="CF258" t="s">
        <v>2</v>
      </c>
      <c r="CG258" t="s">
        <v>2</v>
      </c>
      <c r="CH258" t="s">
        <v>2</v>
      </c>
      <c r="CI258" t="s">
        <v>2</v>
      </c>
      <c r="CJ258" t="s">
        <v>2</v>
      </c>
      <c r="CK258" t="s">
        <v>2</v>
      </c>
      <c r="CL258" t="s">
        <v>2</v>
      </c>
      <c r="CM258" t="s">
        <v>2</v>
      </c>
      <c r="CN258" t="s">
        <v>2</v>
      </c>
      <c r="CO258" t="s">
        <v>2</v>
      </c>
      <c r="CP258" t="s">
        <v>2</v>
      </c>
      <c r="CQ258" t="s">
        <v>2</v>
      </c>
      <c r="CR258" t="s">
        <v>2</v>
      </c>
      <c r="CS258" t="s">
        <v>2</v>
      </c>
      <c r="CT258" t="s">
        <v>2</v>
      </c>
      <c r="CU258" t="s">
        <v>239</v>
      </c>
      <c r="CV258" t="s">
        <v>4</v>
      </c>
      <c r="CW258" s="30">
        <v>35</v>
      </c>
      <c r="CX258" t="s">
        <v>9</v>
      </c>
      <c r="CY258" t="s">
        <v>4</v>
      </c>
      <c r="CZ258" t="s">
        <v>4</v>
      </c>
      <c r="DA258" t="s">
        <v>4</v>
      </c>
      <c r="DB258" t="s">
        <v>5</v>
      </c>
      <c r="DC258" t="s">
        <v>4</v>
      </c>
      <c r="DD258" t="s">
        <v>4</v>
      </c>
      <c r="DE258" t="s">
        <v>5</v>
      </c>
      <c r="DF258" t="s">
        <v>4</v>
      </c>
      <c r="DG258" t="s">
        <v>4</v>
      </c>
      <c r="DH258" t="s">
        <v>4</v>
      </c>
      <c r="DI258" t="s">
        <v>3</v>
      </c>
      <c r="DJ258" t="s">
        <v>4</v>
      </c>
      <c r="DK258" t="s">
        <v>4</v>
      </c>
      <c r="DL258" t="s">
        <v>17</v>
      </c>
      <c r="DM258" t="s">
        <v>2</v>
      </c>
      <c r="DN258" t="s">
        <v>5</v>
      </c>
      <c r="DO258" t="s">
        <v>18</v>
      </c>
      <c r="DP258" t="s">
        <v>4</v>
      </c>
      <c r="DQ258" t="s">
        <v>4</v>
      </c>
      <c r="DR258" t="s">
        <v>5</v>
      </c>
      <c r="DS258" t="s">
        <v>5</v>
      </c>
      <c r="DT258" t="s">
        <v>4</v>
      </c>
      <c r="DU258" t="s">
        <v>4</v>
      </c>
      <c r="DV258" t="s">
        <v>5</v>
      </c>
      <c r="DW258" t="s">
        <v>5</v>
      </c>
      <c r="DX258" t="s">
        <v>4</v>
      </c>
      <c r="DY258" t="s">
        <v>4</v>
      </c>
      <c r="DZ258" t="s">
        <v>4</v>
      </c>
      <c r="EA258" t="s">
        <v>4</v>
      </c>
      <c r="EB258" t="s">
        <v>4</v>
      </c>
      <c r="EC258" t="s">
        <v>4</v>
      </c>
      <c r="ED258" t="s">
        <v>4</v>
      </c>
      <c r="EE258" t="s">
        <v>4</v>
      </c>
      <c r="EF258" t="s">
        <v>4</v>
      </c>
      <c r="EG258" t="s">
        <v>4</v>
      </c>
      <c r="EH258" t="s">
        <v>58</v>
      </c>
      <c r="EI258" t="s">
        <v>62</v>
      </c>
      <c r="EJ258" t="s">
        <v>994</v>
      </c>
      <c r="EK258" t="s">
        <v>2</v>
      </c>
      <c r="EL258" t="s">
        <v>2</v>
      </c>
      <c r="EM258" t="s">
        <v>2</v>
      </c>
      <c r="EN258" t="s">
        <v>2</v>
      </c>
      <c r="EO258" t="s">
        <v>2</v>
      </c>
      <c r="EP258" t="s">
        <v>2</v>
      </c>
      <c r="EQ258" t="s">
        <v>2</v>
      </c>
      <c r="ER258" t="s">
        <v>2</v>
      </c>
      <c r="ES258" t="s">
        <v>2</v>
      </c>
      <c r="ET258" t="s">
        <v>2</v>
      </c>
      <c r="EU258" t="s">
        <v>2</v>
      </c>
      <c r="EV258" t="s">
        <v>2</v>
      </c>
      <c r="EW258" t="s">
        <v>2</v>
      </c>
      <c r="EX258" t="s">
        <v>2</v>
      </c>
      <c r="EY258" t="s">
        <v>2</v>
      </c>
      <c r="EZ258" t="s">
        <v>5</v>
      </c>
      <c r="FA258" t="s">
        <v>5</v>
      </c>
      <c r="FB258" t="s">
        <v>4</v>
      </c>
      <c r="FC258" t="s">
        <v>4</v>
      </c>
      <c r="FD258" t="s">
        <v>4</v>
      </c>
      <c r="FE258" t="s">
        <v>2</v>
      </c>
      <c r="FF258" t="s">
        <v>2</v>
      </c>
      <c r="FG258" t="s">
        <v>2</v>
      </c>
      <c r="FH258" t="s">
        <v>2</v>
      </c>
      <c r="FI258" t="s">
        <v>2</v>
      </c>
      <c r="FJ258" t="s">
        <v>2</v>
      </c>
      <c r="FK258" t="s">
        <v>2</v>
      </c>
      <c r="FL258" t="s">
        <v>2</v>
      </c>
      <c r="FM258" t="s">
        <v>2</v>
      </c>
      <c r="FN258" t="s">
        <v>2</v>
      </c>
      <c r="FO258" t="s">
        <v>2</v>
      </c>
      <c r="FP258" t="s">
        <v>2</v>
      </c>
      <c r="FQ258" t="s">
        <v>2</v>
      </c>
      <c r="FR258" t="s">
        <v>2</v>
      </c>
      <c r="FS258" t="s">
        <v>2</v>
      </c>
      <c r="FT258" t="s">
        <v>2</v>
      </c>
      <c r="FU258" t="s">
        <v>2</v>
      </c>
      <c r="FV258" t="s">
        <v>2</v>
      </c>
      <c r="FW258" t="s">
        <v>2</v>
      </c>
      <c r="FX258" t="s">
        <v>2</v>
      </c>
      <c r="FY258" t="s">
        <v>2</v>
      </c>
      <c r="FZ258" t="s">
        <v>2</v>
      </c>
      <c r="GA258" t="s">
        <v>2</v>
      </c>
      <c r="GB258" t="s">
        <v>2</v>
      </c>
      <c r="GC258" t="s">
        <v>2</v>
      </c>
      <c r="GD258" t="s">
        <v>2</v>
      </c>
      <c r="GE258" t="s">
        <v>2</v>
      </c>
      <c r="GF258" t="s">
        <v>2</v>
      </c>
      <c r="GG258" t="s">
        <v>2</v>
      </c>
      <c r="GH258" t="s">
        <v>2</v>
      </c>
      <c r="GI258" t="s">
        <v>2</v>
      </c>
      <c r="GJ258" t="s">
        <v>2</v>
      </c>
      <c r="GK258" t="s">
        <v>2</v>
      </c>
      <c r="GL258" t="s">
        <v>2</v>
      </c>
      <c r="GM258" t="s">
        <v>2</v>
      </c>
      <c r="GN258" t="s">
        <v>796</v>
      </c>
      <c r="GO258" t="s">
        <v>796</v>
      </c>
      <c r="GP258" t="s">
        <v>796</v>
      </c>
      <c r="GQ258" t="s">
        <v>796</v>
      </c>
      <c r="GR258" t="s">
        <v>796</v>
      </c>
      <c r="GS258" t="s">
        <v>796</v>
      </c>
      <c r="GT258" t="s">
        <v>796</v>
      </c>
      <c r="GU258" t="s">
        <v>796</v>
      </c>
      <c r="GV258" t="s">
        <v>796</v>
      </c>
      <c r="GW258" t="s">
        <v>796</v>
      </c>
      <c r="GX258" t="s">
        <v>796</v>
      </c>
      <c r="GY258" t="s">
        <v>796</v>
      </c>
      <c r="GZ258" t="s">
        <v>796</v>
      </c>
      <c r="HA258" t="s">
        <v>796</v>
      </c>
      <c r="HB258" t="s">
        <v>796</v>
      </c>
      <c r="HC258" t="s">
        <v>796</v>
      </c>
      <c r="HD258" t="s">
        <v>796</v>
      </c>
      <c r="HE258" t="s">
        <v>796</v>
      </c>
      <c r="HF258" t="s">
        <v>796</v>
      </c>
      <c r="HG258" t="s">
        <v>796</v>
      </c>
      <c r="HH258" t="s">
        <v>796</v>
      </c>
      <c r="HI258" t="s">
        <v>796</v>
      </c>
      <c r="HJ258" t="s">
        <v>796</v>
      </c>
      <c r="HK258" t="s">
        <v>796</v>
      </c>
      <c r="HL258" t="s">
        <v>796</v>
      </c>
      <c r="HM258" t="s">
        <v>796</v>
      </c>
      <c r="HN258" t="s">
        <v>796</v>
      </c>
      <c r="HO258" t="s">
        <v>796</v>
      </c>
      <c r="HP258" t="s">
        <v>796</v>
      </c>
      <c r="HQ258" t="s">
        <v>796</v>
      </c>
      <c r="HR258" t="s">
        <v>796</v>
      </c>
      <c r="HS258" t="s">
        <v>796</v>
      </c>
      <c r="HT258" t="s">
        <v>796</v>
      </c>
      <c r="HU258" t="s">
        <v>796</v>
      </c>
      <c r="HV258" t="s">
        <v>796</v>
      </c>
      <c r="HW258" t="s">
        <v>796</v>
      </c>
      <c r="HX258" t="s">
        <v>796</v>
      </c>
      <c r="HY258" t="s">
        <v>796</v>
      </c>
      <c r="HZ258" t="s">
        <v>796</v>
      </c>
      <c r="IA258" t="s">
        <v>796</v>
      </c>
      <c r="IB258" t="s">
        <v>796</v>
      </c>
      <c r="IC258" t="s">
        <v>796</v>
      </c>
      <c r="ID258" t="s">
        <v>796</v>
      </c>
      <c r="IE258" t="s">
        <v>796</v>
      </c>
      <c r="IF258" t="s">
        <v>796</v>
      </c>
      <c r="IG258" t="s">
        <v>796</v>
      </c>
      <c r="IH258" t="s">
        <v>796</v>
      </c>
      <c r="II258" t="s">
        <v>796</v>
      </c>
      <c r="IJ258" t="s">
        <v>796</v>
      </c>
      <c r="IK258" t="s">
        <v>796</v>
      </c>
      <c r="IL258" t="s">
        <v>796</v>
      </c>
      <c r="IM258" t="s">
        <v>796</v>
      </c>
      <c r="IN258" t="s">
        <v>796</v>
      </c>
      <c r="IO258" t="s">
        <v>796</v>
      </c>
      <c r="IP258" t="s">
        <v>796</v>
      </c>
      <c r="IQ258" t="s">
        <v>796</v>
      </c>
      <c r="IR258" t="s">
        <v>796</v>
      </c>
      <c r="IS258" t="s">
        <v>796</v>
      </c>
      <c r="IT258" t="s">
        <v>796</v>
      </c>
      <c r="IU258" t="s">
        <v>796</v>
      </c>
      <c r="IV258" t="s">
        <v>796</v>
      </c>
      <c r="IW258" t="s">
        <v>796</v>
      </c>
      <c r="IX258" t="s">
        <v>796</v>
      </c>
      <c r="IY258" t="s">
        <v>796</v>
      </c>
      <c r="IZ258" t="s">
        <v>796</v>
      </c>
      <c r="JA258" t="s">
        <v>796</v>
      </c>
      <c r="JB258" t="s">
        <v>796</v>
      </c>
      <c r="JC258" t="s">
        <v>796</v>
      </c>
      <c r="JD258" t="s">
        <v>796</v>
      </c>
      <c r="JE258" t="s">
        <v>796</v>
      </c>
      <c r="JF258" t="s">
        <v>796</v>
      </c>
      <c r="JG258" t="s">
        <v>796</v>
      </c>
      <c r="JH258" t="s">
        <v>796</v>
      </c>
      <c r="JI258" t="s">
        <v>796</v>
      </c>
      <c r="JJ258" t="s">
        <v>796</v>
      </c>
      <c r="JK258" t="s">
        <v>796</v>
      </c>
      <c r="JL258" t="s">
        <v>796</v>
      </c>
      <c r="JM258" t="s">
        <v>796</v>
      </c>
      <c r="JN258" t="s">
        <v>796</v>
      </c>
      <c r="JO258" t="s">
        <v>796</v>
      </c>
      <c r="JP258" t="s">
        <v>796</v>
      </c>
      <c r="JQ258" t="s">
        <v>796</v>
      </c>
      <c r="JR258" t="s">
        <v>796</v>
      </c>
      <c r="JS258" t="s">
        <v>796</v>
      </c>
      <c r="JT258" t="s">
        <v>796</v>
      </c>
      <c r="JU258" t="s">
        <v>796</v>
      </c>
      <c r="JV258" t="s">
        <v>796</v>
      </c>
      <c r="JW258" t="s">
        <v>796</v>
      </c>
      <c r="JX258" t="s">
        <v>796</v>
      </c>
      <c r="JY258" t="s">
        <v>796</v>
      </c>
      <c r="JZ258" t="s">
        <v>796</v>
      </c>
      <c r="KA258" t="s">
        <v>796</v>
      </c>
      <c r="KB258" t="s">
        <v>796</v>
      </c>
      <c r="KC258" t="s">
        <v>796</v>
      </c>
      <c r="KD258" t="s">
        <v>796</v>
      </c>
      <c r="KE258" t="s">
        <v>796</v>
      </c>
      <c r="KF258" t="s">
        <v>796</v>
      </c>
    </row>
    <row r="259" spans="1:292" x14ac:dyDescent="0.2">
      <c r="A259" t="s">
        <v>402</v>
      </c>
      <c r="B259" t="s">
        <v>239</v>
      </c>
      <c r="C259" t="s">
        <v>4</v>
      </c>
      <c r="D259" t="s">
        <v>19</v>
      </c>
      <c r="E259" s="30">
        <v>27</v>
      </c>
      <c r="F259" t="s">
        <v>20</v>
      </c>
      <c r="G259" t="s">
        <v>21</v>
      </c>
      <c r="H259" t="s">
        <v>40</v>
      </c>
      <c r="I259" t="s">
        <v>36</v>
      </c>
      <c r="J259" t="s">
        <v>4</v>
      </c>
      <c r="K259" t="s">
        <v>5</v>
      </c>
      <c r="L259" t="s">
        <v>4</v>
      </c>
      <c r="M259" t="s">
        <v>4</v>
      </c>
      <c r="N259" t="s">
        <v>4</v>
      </c>
      <c r="O259" t="s">
        <v>4</v>
      </c>
      <c r="P259" t="s">
        <v>5</v>
      </c>
      <c r="Q259" t="s">
        <v>5</v>
      </c>
      <c r="R259" t="s">
        <v>4</v>
      </c>
      <c r="S259" t="s">
        <v>4</v>
      </c>
      <c r="T259" t="s">
        <v>3</v>
      </c>
      <c r="U259" t="s">
        <v>4</v>
      </c>
      <c r="V259" t="s">
        <v>5</v>
      </c>
      <c r="W259" t="s">
        <v>26</v>
      </c>
      <c r="X259" t="s">
        <v>105</v>
      </c>
      <c r="Y259" t="s">
        <v>5</v>
      </c>
      <c r="Z259" t="s">
        <v>35</v>
      </c>
      <c r="AA259" t="s">
        <v>4</v>
      </c>
      <c r="AB259" t="s">
        <v>4</v>
      </c>
      <c r="AC259" t="s">
        <v>4</v>
      </c>
      <c r="AD259" t="s">
        <v>4</v>
      </c>
      <c r="AE259" t="s">
        <v>4</v>
      </c>
      <c r="AF259" t="s">
        <v>4</v>
      </c>
      <c r="AG259" t="s">
        <v>5</v>
      </c>
      <c r="AH259" t="s">
        <v>5</v>
      </c>
      <c r="AI259" t="s">
        <v>4</v>
      </c>
      <c r="AJ259" t="s">
        <v>4</v>
      </c>
      <c r="AK259" t="s">
        <v>4</v>
      </c>
      <c r="AL259" t="s">
        <v>4</v>
      </c>
      <c r="AM259" t="s">
        <v>4</v>
      </c>
      <c r="AN259" t="s">
        <v>4</v>
      </c>
      <c r="AO259" t="s">
        <v>4</v>
      </c>
      <c r="AP259" t="s">
        <v>4</v>
      </c>
      <c r="AQ259" t="s">
        <v>4</v>
      </c>
      <c r="AR259" t="s">
        <v>4</v>
      </c>
      <c r="AS259" t="s">
        <v>2</v>
      </c>
      <c r="AT259" t="s">
        <v>2</v>
      </c>
      <c r="AU259" t="s">
        <v>2</v>
      </c>
      <c r="AV259" t="s">
        <v>5</v>
      </c>
      <c r="AW259" t="s">
        <v>4</v>
      </c>
      <c r="AX259" t="s">
        <v>4</v>
      </c>
      <c r="AY259" t="s">
        <v>4</v>
      </c>
      <c r="AZ259" t="s">
        <v>4</v>
      </c>
      <c r="BA259" t="s">
        <v>5</v>
      </c>
      <c r="BB259" t="s">
        <v>5</v>
      </c>
      <c r="BC259" t="s">
        <v>5</v>
      </c>
      <c r="BD259" t="s">
        <v>4</v>
      </c>
      <c r="BE259" t="s">
        <v>4</v>
      </c>
      <c r="BF259" t="s">
        <v>4</v>
      </c>
      <c r="BG259" t="s">
        <v>4</v>
      </c>
      <c r="BH259" t="s">
        <v>4</v>
      </c>
      <c r="BI259" t="s">
        <v>4</v>
      </c>
      <c r="BJ259" t="s">
        <v>4</v>
      </c>
      <c r="BK259" t="s">
        <v>4</v>
      </c>
      <c r="BL259" t="s">
        <v>5</v>
      </c>
      <c r="BM259" t="s">
        <v>4</v>
      </c>
      <c r="BN259" t="s">
        <v>4</v>
      </c>
      <c r="BO259" t="s">
        <v>4</v>
      </c>
      <c r="BP259" t="s">
        <v>2</v>
      </c>
      <c r="BQ259" t="s">
        <v>4</v>
      </c>
      <c r="BR259" t="s">
        <v>4</v>
      </c>
      <c r="BS259" t="s">
        <v>4</v>
      </c>
      <c r="BT259" t="s">
        <v>4</v>
      </c>
      <c r="BU259" t="s">
        <v>4</v>
      </c>
      <c r="BV259" t="s">
        <v>4</v>
      </c>
      <c r="BW259" t="s">
        <v>4</v>
      </c>
      <c r="BX259" t="s">
        <v>4</v>
      </c>
      <c r="BY259" t="s">
        <v>4</v>
      </c>
      <c r="BZ259" t="s">
        <v>4</v>
      </c>
      <c r="CA259" t="s">
        <v>4</v>
      </c>
      <c r="CB259" t="s">
        <v>2</v>
      </c>
      <c r="CC259" t="s">
        <v>2</v>
      </c>
      <c r="CD259" t="s">
        <v>2</v>
      </c>
      <c r="CE259" t="s">
        <v>2</v>
      </c>
      <c r="CF259" t="s">
        <v>2</v>
      </c>
      <c r="CG259" t="s">
        <v>2</v>
      </c>
      <c r="CH259" t="s">
        <v>2</v>
      </c>
      <c r="CI259" t="s">
        <v>2</v>
      </c>
      <c r="CJ259" t="s">
        <v>2</v>
      </c>
      <c r="CK259" t="s">
        <v>2</v>
      </c>
      <c r="CL259" t="s">
        <v>2</v>
      </c>
      <c r="CM259" t="s">
        <v>2</v>
      </c>
      <c r="CN259" t="s">
        <v>2</v>
      </c>
      <c r="CO259" t="s">
        <v>2</v>
      </c>
      <c r="CP259" t="s">
        <v>2</v>
      </c>
      <c r="CQ259" t="s">
        <v>2</v>
      </c>
      <c r="CR259" t="s">
        <v>2</v>
      </c>
      <c r="CS259" t="s">
        <v>2</v>
      </c>
      <c r="CT259" t="s">
        <v>2</v>
      </c>
      <c r="CU259" t="s">
        <v>239</v>
      </c>
      <c r="CV259" t="s">
        <v>4</v>
      </c>
      <c r="CW259" s="30">
        <v>28</v>
      </c>
      <c r="CX259" t="s">
        <v>20</v>
      </c>
      <c r="CY259" t="s">
        <v>4</v>
      </c>
      <c r="CZ259" t="s">
        <v>5</v>
      </c>
      <c r="DA259" t="s">
        <v>4</v>
      </c>
      <c r="DB259" t="s">
        <v>4</v>
      </c>
      <c r="DC259" t="s">
        <v>4</v>
      </c>
      <c r="DD259" t="s">
        <v>4</v>
      </c>
      <c r="DE259" t="s">
        <v>5</v>
      </c>
      <c r="DF259" t="s">
        <v>5</v>
      </c>
      <c r="DG259" t="s">
        <v>4</v>
      </c>
      <c r="DH259" t="s">
        <v>4</v>
      </c>
      <c r="DI259" t="s">
        <v>3</v>
      </c>
      <c r="DJ259" t="s">
        <v>5</v>
      </c>
      <c r="DK259" t="s">
        <v>4</v>
      </c>
      <c r="DL259" t="s">
        <v>2</v>
      </c>
      <c r="DM259" t="s">
        <v>2</v>
      </c>
      <c r="DN259" t="s">
        <v>5</v>
      </c>
      <c r="DO259" t="s">
        <v>990</v>
      </c>
      <c r="DP259" t="s">
        <v>4</v>
      </c>
      <c r="DQ259" t="s">
        <v>4</v>
      </c>
      <c r="DR259" t="s">
        <v>4</v>
      </c>
      <c r="DS259" t="s">
        <v>4</v>
      </c>
      <c r="DT259" t="s">
        <v>4</v>
      </c>
      <c r="DU259" t="s">
        <v>4</v>
      </c>
      <c r="DV259" t="s">
        <v>5</v>
      </c>
      <c r="DW259" t="s">
        <v>5</v>
      </c>
      <c r="DX259" t="s">
        <v>4</v>
      </c>
      <c r="DY259" t="s">
        <v>4</v>
      </c>
      <c r="DZ259" t="s">
        <v>4</v>
      </c>
      <c r="EA259" t="s">
        <v>4</v>
      </c>
      <c r="EB259" t="s">
        <v>4</v>
      </c>
      <c r="EC259" t="s">
        <v>4</v>
      </c>
      <c r="ED259" t="s">
        <v>4</v>
      </c>
      <c r="EE259" t="s">
        <v>4</v>
      </c>
      <c r="EF259" t="s">
        <v>4</v>
      </c>
      <c r="EG259" t="s">
        <v>4</v>
      </c>
      <c r="EH259" t="s">
        <v>2</v>
      </c>
      <c r="EI259" t="s">
        <v>2</v>
      </c>
      <c r="EJ259" t="s">
        <v>2</v>
      </c>
      <c r="EK259" t="s">
        <v>4</v>
      </c>
      <c r="EL259" t="s">
        <v>4</v>
      </c>
      <c r="EM259" t="s">
        <v>4</v>
      </c>
      <c r="EN259" t="s">
        <v>4</v>
      </c>
      <c r="EO259" t="s">
        <v>4</v>
      </c>
      <c r="EP259" t="s">
        <v>5</v>
      </c>
      <c r="EQ259" t="s">
        <v>4</v>
      </c>
      <c r="ER259" t="s">
        <v>4</v>
      </c>
      <c r="ES259" t="s">
        <v>4</v>
      </c>
      <c r="ET259" t="s">
        <v>4</v>
      </c>
      <c r="EU259" t="s">
        <v>4</v>
      </c>
      <c r="EV259" t="s">
        <v>4</v>
      </c>
      <c r="EW259" t="s">
        <v>4</v>
      </c>
      <c r="EX259" t="s">
        <v>4</v>
      </c>
      <c r="EY259" t="s">
        <v>4</v>
      </c>
      <c r="EZ259" t="s">
        <v>4</v>
      </c>
      <c r="FA259" t="s">
        <v>5</v>
      </c>
      <c r="FB259" t="s">
        <v>4</v>
      </c>
      <c r="FC259" t="s">
        <v>4</v>
      </c>
      <c r="FD259" t="s">
        <v>4</v>
      </c>
      <c r="FE259" t="s">
        <v>2</v>
      </c>
      <c r="FF259" t="s">
        <v>4</v>
      </c>
      <c r="FG259" t="s">
        <v>4</v>
      </c>
      <c r="FH259" t="s">
        <v>4</v>
      </c>
      <c r="FI259" t="s">
        <v>4</v>
      </c>
      <c r="FJ259" t="s">
        <v>4</v>
      </c>
      <c r="FK259" t="s">
        <v>4</v>
      </c>
      <c r="FL259" t="s">
        <v>4</v>
      </c>
      <c r="FM259" t="s">
        <v>4</v>
      </c>
      <c r="FN259" t="s">
        <v>4</v>
      </c>
      <c r="FO259" t="s">
        <v>4</v>
      </c>
      <c r="FP259" t="s">
        <v>4</v>
      </c>
      <c r="FQ259" t="s">
        <v>2</v>
      </c>
      <c r="FR259" t="s">
        <v>2</v>
      </c>
      <c r="FS259" t="s">
        <v>2</v>
      </c>
      <c r="FT259" t="s">
        <v>2</v>
      </c>
      <c r="FU259" t="s">
        <v>2</v>
      </c>
      <c r="FV259" t="s">
        <v>2</v>
      </c>
      <c r="FW259" t="s">
        <v>2</v>
      </c>
      <c r="FX259" t="s">
        <v>2</v>
      </c>
      <c r="FY259" t="s">
        <v>2</v>
      </c>
      <c r="FZ259" t="s">
        <v>2</v>
      </c>
      <c r="GA259" t="s">
        <v>2</v>
      </c>
      <c r="GB259" t="s">
        <v>2</v>
      </c>
      <c r="GC259" t="s">
        <v>2</v>
      </c>
      <c r="GD259" t="s">
        <v>2</v>
      </c>
      <c r="GE259" t="s">
        <v>2</v>
      </c>
      <c r="GF259" t="s">
        <v>2</v>
      </c>
      <c r="GG259" t="s">
        <v>2</v>
      </c>
      <c r="GH259" t="s">
        <v>2</v>
      </c>
      <c r="GI259" t="s">
        <v>2</v>
      </c>
      <c r="GJ259" t="s">
        <v>2</v>
      </c>
      <c r="GK259" t="s">
        <v>2</v>
      </c>
      <c r="GL259" t="s">
        <v>2</v>
      </c>
      <c r="GM259" t="s">
        <v>2</v>
      </c>
      <c r="GN259" t="s">
        <v>796</v>
      </c>
      <c r="GO259" t="s">
        <v>796</v>
      </c>
      <c r="GP259" t="s">
        <v>796</v>
      </c>
      <c r="GQ259" t="s">
        <v>796</v>
      </c>
      <c r="GR259" t="s">
        <v>796</v>
      </c>
      <c r="GS259" t="s">
        <v>796</v>
      </c>
      <c r="GT259" t="s">
        <v>796</v>
      </c>
      <c r="GU259" t="s">
        <v>796</v>
      </c>
      <c r="GV259" t="s">
        <v>796</v>
      </c>
      <c r="GW259" t="s">
        <v>796</v>
      </c>
      <c r="GX259" t="s">
        <v>796</v>
      </c>
      <c r="GY259" t="s">
        <v>796</v>
      </c>
      <c r="GZ259" t="s">
        <v>796</v>
      </c>
      <c r="HA259" t="s">
        <v>796</v>
      </c>
      <c r="HB259" t="s">
        <v>796</v>
      </c>
      <c r="HC259" t="s">
        <v>796</v>
      </c>
      <c r="HD259" t="s">
        <v>796</v>
      </c>
      <c r="HE259" t="s">
        <v>796</v>
      </c>
      <c r="HF259" t="s">
        <v>796</v>
      </c>
      <c r="HG259" t="s">
        <v>796</v>
      </c>
      <c r="HH259" t="s">
        <v>796</v>
      </c>
      <c r="HI259" t="s">
        <v>796</v>
      </c>
      <c r="HJ259" t="s">
        <v>796</v>
      </c>
      <c r="HK259" t="s">
        <v>796</v>
      </c>
      <c r="HL259" t="s">
        <v>796</v>
      </c>
      <c r="HM259" t="s">
        <v>796</v>
      </c>
      <c r="HN259" t="s">
        <v>796</v>
      </c>
      <c r="HO259" t="s">
        <v>796</v>
      </c>
      <c r="HP259" t="s">
        <v>796</v>
      </c>
      <c r="HQ259" t="s">
        <v>796</v>
      </c>
      <c r="HR259" t="s">
        <v>796</v>
      </c>
      <c r="HS259" t="s">
        <v>796</v>
      </c>
      <c r="HT259" t="s">
        <v>796</v>
      </c>
      <c r="HU259" t="s">
        <v>796</v>
      </c>
      <c r="HV259" t="s">
        <v>796</v>
      </c>
      <c r="HW259" t="s">
        <v>796</v>
      </c>
      <c r="HX259" t="s">
        <v>796</v>
      </c>
      <c r="HY259" t="s">
        <v>796</v>
      </c>
      <c r="HZ259" t="s">
        <v>796</v>
      </c>
      <c r="IA259" t="s">
        <v>796</v>
      </c>
      <c r="IB259" t="s">
        <v>796</v>
      </c>
      <c r="IC259" t="s">
        <v>796</v>
      </c>
      <c r="ID259" t="s">
        <v>796</v>
      </c>
      <c r="IE259" t="s">
        <v>796</v>
      </c>
      <c r="IF259" t="s">
        <v>796</v>
      </c>
      <c r="IG259" t="s">
        <v>796</v>
      </c>
      <c r="IH259" t="s">
        <v>796</v>
      </c>
      <c r="II259" t="s">
        <v>796</v>
      </c>
      <c r="IJ259" t="s">
        <v>796</v>
      </c>
      <c r="IK259" t="s">
        <v>796</v>
      </c>
      <c r="IL259" t="s">
        <v>796</v>
      </c>
      <c r="IM259" t="s">
        <v>796</v>
      </c>
      <c r="IN259" t="s">
        <v>796</v>
      </c>
      <c r="IO259" t="s">
        <v>796</v>
      </c>
      <c r="IP259" t="s">
        <v>796</v>
      </c>
      <c r="IQ259" t="s">
        <v>796</v>
      </c>
      <c r="IR259" t="s">
        <v>796</v>
      </c>
      <c r="IS259" t="s">
        <v>796</v>
      </c>
      <c r="IT259" t="s">
        <v>796</v>
      </c>
      <c r="IU259" t="s">
        <v>796</v>
      </c>
      <c r="IV259" t="s">
        <v>796</v>
      </c>
      <c r="IW259" t="s">
        <v>796</v>
      </c>
      <c r="IX259" t="s">
        <v>796</v>
      </c>
      <c r="IY259" t="s">
        <v>796</v>
      </c>
      <c r="IZ259" t="s">
        <v>796</v>
      </c>
      <c r="JA259" t="s">
        <v>796</v>
      </c>
      <c r="JB259" t="s">
        <v>796</v>
      </c>
      <c r="JC259" t="s">
        <v>796</v>
      </c>
      <c r="JD259" t="s">
        <v>796</v>
      </c>
      <c r="JE259" t="s">
        <v>796</v>
      </c>
      <c r="JF259" t="s">
        <v>796</v>
      </c>
      <c r="JG259" t="s">
        <v>796</v>
      </c>
      <c r="JH259" t="s">
        <v>796</v>
      </c>
      <c r="JI259" t="s">
        <v>796</v>
      </c>
      <c r="JJ259" t="s">
        <v>796</v>
      </c>
      <c r="JK259" t="s">
        <v>796</v>
      </c>
      <c r="JL259" t="s">
        <v>796</v>
      </c>
      <c r="JM259" t="s">
        <v>796</v>
      </c>
      <c r="JN259" t="s">
        <v>796</v>
      </c>
      <c r="JO259" t="s">
        <v>796</v>
      </c>
      <c r="JP259" t="s">
        <v>796</v>
      </c>
      <c r="JQ259" t="s">
        <v>796</v>
      </c>
      <c r="JR259" t="s">
        <v>796</v>
      </c>
      <c r="JS259" t="s">
        <v>796</v>
      </c>
      <c r="JT259" t="s">
        <v>796</v>
      </c>
      <c r="JU259" t="s">
        <v>796</v>
      </c>
      <c r="JV259" t="s">
        <v>796</v>
      </c>
      <c r="JW259" t="s">
        <v>796</v>
      </c>
      <c r="JX259" t="s">
        <v>796</v>
      </c>
      <c r="JY259" t="s">
        <v>796</v>
      </c>
      <c r="JZ259" t="s">
        <v>796</v>
      </c>
      <c r="KA259" t="s">
        <v>796</v>
      </c>
      <c r="KB259" t="s">
        <v>796</v>
      </c>
      <c r="KC259" t="s">
        <v>796</v>
      </c>
      <c r="KD259" t="s">
        <v>796</v>
      </c>
      <c r="KE259" t="s">
        <v>796</v>
      </c>
      <c r="KF259" t="s">
        <v>796</v>
      </c>
    </row>
    <row r="260" spans="1:292" x14ac:dyDescent="0.2">
      <c r="A260" t="s">
        <v>401</v>
      </c>
      <c r="B260" t="s">
        <v>239</v>
      </c>
      <c r="C260" t="s">
        <v>4</v>
      </c>
      <c r="D260" t="s">
        <v>19</v>
      </c>
      <c r="E260" s="30">
        <v>60</v>
      </c>
      <c r="F260" t="s">
        <v>20</v>
      </c>
      <c r="G260" t="s">
        <v>10</v>
      </c>
      <c r="H260" t="s">
        <v>40</v>
      </c>
      <c r="I260" t="s">
        <v>148</v>
      </c>
      <c r="J260" t="s">
        <v>4</v>
      </c>
      <c r="K260" t="s">
        <v>4</v>
      </c>
      <c r="L260" t="s">
        <v>5</v>
      </c>
      <c r="M260" t="s">
        <v>4</v>
      </c>
      <c r="N260" t="s">
        <v>5</v>
      </c>
      <c r="O260" t="s">
        <v>4</v>
      </c>
      <c r="P260" t="s">
        <v>4</v>
      </c>
      <c r="Q260" t="s">
        <v>4</v>
      </c>
      <c r="R260" t="s">
        <v>4</v>
      </c>
      <c r="S260" t="s">
        <v>4</v>
      </c>
      <c r="T260" t="s">
        <v>3</v>
      </c>
      <c r="U260" t="s">
        <v>4</v>
      </c>
      <c r="V260" t="s">
        <v>4</v>
      </c>
      <c r="W260" t="s">
        <v>17</v>
      </c>
      <c r="X260" t="s">
        <v>2</v>
      </c>
      <c r="Y260" t="s">
        <v>5</v>
      </c>
      <c r="Z260" t="s">
        <v>6</v>
      </c>
      <c r="AA260" t="s">
        <v>4</v>
      </c>
      <c r="AB260" t="s">
        <v>4</v>
      </c>
      <c r="AC260" t="s">
        <v>4</v>
      </c>
      <c r="AD260" t="s">
        <v>4</v>
      </c>
      <c r="AE260" t="s">
        <v>4</v>
      </c>
      <c r="AF260" t="s">
        <v>4</v>
      </c>
      <c r="AG260" t="s">
        <v>4</v>
      </c>
      <c r="AH260" t="s">
        <v>5</v>
      </c>
      <c r="AI260" t="s">
        <v>4</v>
      </c>
      <c r="AJ260" t="s">
        <v>4</v>
      </c>
      <c r="AK260" t="s">
        <v>4</v>
      </c>
      <c r="AL260" t="s">
        <v>4</v>
      </c>
      <c r="AM260" t="s">
        <v>4</v>
      </c>
      <c r="AN260" t="s">
        <v>4</v>
      </c>
      <c r="AO260" t="s">
        <v>4</v>
      </c>
      <c r="AP260" t="s">
        <v>4</v>
      </c>
      <c r="AQ260" t="s">
        <v>4</v>
      </c>
      <c r="AR260" t="s">
        <v>4</v>
      </c>
      <c r="AS260" t="s">
        <v>2</v>
      </c>
      <c r="AT260" t="s">
        <v>2</v>
      </c>
      <c r="AU260" t="s">
        <v>2</v>
      </c>
      <c r="AV260" t="s">
        <v>2</v>
      </c>
      <c r="AW260" t="s">
        <v>2</v>
      </c>
      <c r="AX260" t="s">
        <v>2</v>
      </c>
      <c r="AY260" t="s">
        <v>2</v>
      </c>
      <c r="AZ260" t="s">
        <v>2</v>
      </c>
      <c r="BA260" t="s">
        <v>2</v>
      </c>
      <c r="BB260" t="s">
        <v>2</v>
      </c>
      <c r="BC260" t="s">
        <v>2</v>
      </c>
      <c r="BD260" t="s">
        <v>2</v>
      </c>
      <c r="BE260" t="s">
        <v>2</v>
      </c>
      <c r="BF260" t="s">
        <v>2</v>
      </c>
      <c r="BG260" t="s">
        <v>2</v>
      </c>
      <c r="BH260" t="s">
        <v>2</v>
      </c>
      <c r="BI260" t="s">
        <v>2</v>
      </c>
      <c r="BJ260" t="s">
        <v>2</v>
      </c>
      <c r="BK260" t="s">
        <v>2</v>
      </c>
      <c r="BL260" t="s">
        <v>2</v>
      </c>
      <c r="BM260" t="s">
        <v>2</v>
      </c>
      <c r="BN260" t="s">
        <v>2</v>
      </c>
      <c r="BO260" t="s">
        <v>2</v>
      </c>
      <c r="BP260" t="s">
        <v>2</v>
      </c>
      <c r="BQ260" t="s">
        <v>2</v>
      </c>
      <c r="BR260" t="s">
        <v>2</v>
      </c>
      <c r="BS260" t="s">
        <v>2</v>
      </c>
      <c r="BT260" t="s">
        <v>2</v>
      </c>
      <c r="BU260" t="s">
        <v>2</v>
      </c>
      <c r="BV260" t="s">
        <v>2</v>
      </c>
      <c r="BW260" t="s">
        <v>2</v>
      </c>
      <c r="BX260" t="s">
        <v>2</v>
      </c>
      <c r="BY260" t="s">
        <v>2</v>
      </c>
      <c r="BZ260" t="s">
        <v>2</v>
      </c>
      <c r="CA260" t="s">
        <v>2</v>
      </c>
      <c r="CB260" t="s">
        <v>5</v>
      </c>
      <c r="CC260" t="s">
        <v>4</v>
      </c>
      <c r="CD260" t="s">
        <v>4</v>
      </c>
      <c r="CE260" t="s">
        <v>4</v>
      </c>
      <c r="CF260" t="s">
        <v>4</v>
      </c>
      <c r="CG260" t="s">
        <v>4</v>
      </c>
      <c r="CH260" t="s">
        <v>4</v>
      </c>
      <c r="CI260" t="s">
        <v>4</v>
      </c>
      <c r="CJ260" t="s">
        <v>4</v>
      </c>
      <c r="CK260" t="s">
        <v>4</v>
      </c>
      <c r="CL260" t="s">
        <v>4</v>
      </c>
      <c r="CM260" t="s">
        <v>4</v>
      </c>
      <c r="CN260" t="s">
        <v>4</v>
      </c>
      <c r="CO260" t="s">
        <v>4</v>
      </c>
      <c r="CP260" t="s">
        <v>285</v>
      </c>
      <c r="CQ260" t="s">
        <v>4</v>
      </c>
      <c r="CR260" t="s">
        <v>4</v>
      </c>
      <c r="CS260" t="s">
        <v>4</v>
      </c>
      <c r="CT260" t="s">
        <v>4</v>
      </c>
      <c r="CU260" t="s">
        <v>239</v>
      </c>
      <c r="CV260" t="s">
        <v>4</v>
      </c>
      <c r="CW260" t="s">
        <v>2</v>
      </c>
      <c r="CX260" t="s">
        <v>20</v>
      </c>
      <c r="CY260" t="s">
        <v>4</v>
      </c>
      <c r="CZ260" t="s">
        <v>4</v>
      </c>
      <c r="DA260" t="s">
        <v>5</v>
      </c>
      <c r="DB260" t="s">
        <v>4</v>
      </c>
      <c r="DC260" t="s">
        <v>4</v>
      </c>
      <c r="DD260" t="s">
        <v>4</v>
      </c>
      <c r="DE260" t="s">
        <v>4</v>
      </c>
      <c r="DF260" t="s">
        <v>4</v>
      </c>
      <c r="DG260" t="s">
        <v>4</v>
      </c>
      <c r="DH260" t="s">
        <v>4</v>
      </c>
      <c r="DI260" t="s">
        <v>3</v>
      </c>
      <c r="DJ260" t="s">
        <v>4</v>
      </c>
      <c r="DK260" t="s">
        <v>5</v>
      </c>
      <c r="DL260" t="s">
        <v>2</v>
      </c>
      <c r="DM260" t="s">
        <v>2</v>
      </c>
      <c r="DN260" t="s">
        <v>5</v>
      </c>
      <c r="DO260" t="s">
        <v>523</v>
      </c>
      <c r="DP260" t="s">
        <v>4</v>
      </c>
      <c r="DQ260" t="s">
        <v>4</v>
      </c>
      <c r="DR260" t="s">
        <v>4</v>
      </c>
      <c r="DS260" t="s">
        <v>4</v>
      </c>
      <c r="DT260" t="s">
        <v>4</v>
      </c>
      <c r="DU260" t="s">
        <v>4</v>
      </c>
      <c r="DV260" t="s">
        <v>4</v>
      </c>
      <c r="DW260" t="s">
        <v>5</v>
      </c>
      <c r="DX260" t="s">
        <v>4</v>
      </c>
      <c r="DY260" t="s">
        <v>4</v>
      </c>
      <c r="DZ260" t="s">
        <v>4</v>
      </c>
      <c r="EA260" t="s">
        <v>4</v>
      </c>
      <c r="EB260" t="s">
        <v>4</v>
      </c>
      <c r="EC260" t="s">
        <v>4</v>
      </c>
      <c r="ED260" t="s">
        <v>4</v>
      </c>
      <c r="EE260" t="s">
        <v>4</v>
      </c>
      <c r="EF260" t="s">
        <v>4</v>
      </c>
      <c r="EG260" t="s">
        <v>4</v>
      </c>
      <c r="EH260" t="s">
        <v>2</v>
      </c>
      <c r="EI260" t="s">
        <v>2</v>
      </c>
      <c r="EJ260" t="s">
        <v>2</v>
      </c>
      <c r="EK260" t="s">
        <v>2</v>
      </c>
      <c r="EL260" t="s">
        <v>2</v>
      </c>
      <c r="EM260" t="s">
        <v>2</v>
      </c>
      <c r="EN260" t="s">
        <v>2</v>
      </c>
      <c r="EO260" t="s">
        <v>2</v>
      </c>
      <c r="EP260" t="s">
        <v>2</v>
      </c>
      <c r="EQ260" t="s">
        <v>2</v>
      </c>
      <c r="ER260" t="s">
        <v>2</v>
      </c>
      <c r="ES260" t="s">
        <v>2</v>
      </c>
      <c r="ET260" t="s">
        <v>2</v>
      </c>
      <c r="EU260" t="s">
        <v>2</v>
      </c>
      <c r="EV260" t="s">
        <v>2</v>
      </c>
      <c r="EW260" t="s">
        <v>2</v>
      </c>
      <c r="EX260" t="s">
        <v>2</v>
      </c>
      <c r="EY260" t="s">
        <v>2</v>
      </c>
      <c r="EZ260" t="s">
        <v>2</v>
      </c>
      <c r="FA260" t="s">
        <v>2</v>
      </c>
      <c r="FB260" t="s">
        <v>2</v>
      </c>
      <c r="FC260" t="s">
        <v>2</v>
      </c>
      <c r="FD260" t="s">
        <v>2</v>
      </c>
      <c r="FE260" t="s">
        <v>2</v>
      </c>
      <c r="FF260" t="s">
        <v>2</v>
      </c>
      <c r="FG260" t="s">
        <v>2</v>
      </c>
      <c r="FH260" t="s">
        <v>2</v>
      </c>
      <c r="FI260" t="s">
        <v>2</v>
      </c>
      <c r="FJ260" t="s">
        <v>2</v>
      </c>
      <c r="FK260" t="s">
        <v>2</v>
      </c>
      <c r="FL260" t="s">
        <v>2</v>
      </c>
      <c r="FM260" t="s">
        <v>2</v>
      </c>
      <c r="FN260" t="s">
        <v>2</v>
      </c>
      <c r="FO260" t="s">
        <v>2</v>
      </c>
      <c r="FP260" t="s">
        <v>2</v>
      </c>
      <c r="FQ260" t="s">
        <v>41</v>
      </c>
      <c r="FR260" t="s">
        <v>4</v>
      </c>
      <c r="FS260" t="s">
        <v>4</v>
      </c>
      <c r="FT260" t="s">
        <v>4</v>
      </c>
      <c r="FU260" t="s">
        <v>4</v>
      </c>
      <c r="FV260" t="s">
        <v>4</v>
      </c>
      <c r="FW260" t="s">
        <v>4</v>
      </c>
      <c r="FX260" t="s">
        <v>4</v>
      </c>
      <c r="FY260" t="s">
        <v>4</v>
      </c>
      <c r="FZ260" t="s">
        <v>4</v>
      </c>
      <c r="GA260" t="s">
        <v>4</v>
      </c>
      <c r="GB260" t="s">
        <v>4</v>
      </c>
      <c r="GC260" t="s">
        <v>4</v>
      </c>
      <c r="GD260" t="s">
        <v>4</v>
      </c>
      <c r="GE260" t="s">
        <v>2</v>
      </c>
      <c r="GF260" t="s">
        <v>2</v>
      </c>
      <c r="GG260" t="s">
        <v>2</v>
      </c>
      <c r="GH260" t="s">
        <v>2</v>
      </c>
      <c r="GI260" t="s">
        <v>2</v>
      </c>
      <c r="GJ260" t="s">
        <v>2</v>
      </c>
      <c r="GK260" t="s">
        <v>2</v>
      </c>
      <c r="GL260" t="s">
        <v>2</v>
      </c>
      <c r="GM260" t="s">
        <v>2</v>
      </c>
      <c r="GN260" t="s">
        <v>796</v>
      </c>
      <c r="GO260" t="s">
        <v>796</v>
      </c>
      <c r="GP260" t="s">
        <v>796</v>
      </c>
      <c r="GQ260" t="s">
        <v>796</v>
      </c>
      <c r="GR260" t="s">
        <v>796</v>
      </c>
      <c r="GS260" t="s">
        <v>796</v>
      </c>
      <c r="GT260" t="s">
        <v>796</v>
      </c>
      <c r="GU260" t="s">
        <v>796</v>
      </c>
      <c r="GV260" t="s">
        <v>796</v>
      </c>
      <c r="GW260" t="s">
        <v>796</v>
      </c>
      <c r="GX260" t="s">
        <v>796</v>
      </c>
      <c r="GY260" t="s">
        <v>796</v>
      </c>
      <c r="GZ260" t="s">
        <v>796</v>
      </c>
      <c r="HA260" t="s">
        <v>796</v>
      </c>
      <c r="HB260" t="s">
        <v>796</v>
      </c>
      <c r="HC260" t="s">
        <v>796</v>
      </c>
      <c r="HD260" t="s">
        <v>796</v>
      </c>
      <c r="HE260" t="s">
        <v>796</v>
      </c>
      <c r="HF260" t="s">
        <v>796</v>
      </c>
      <c r="HG260" t="s">
        <v>796</v>
      </c>
      <c r="HH260" t="s">
        <v>796</v>
      </c>
      <c r="HI260" t="s">
        <v>796</v>
      </c>
      <c r="HJ260" t="s">
        <v>796</v>
      </c>
      <c r="HK260" t="s">
        <v>796</v>
      </c>
      <c r="HL260" t="s">
        <v>796</v>
      </c>
      <c r="HM260" t="s">
        <v>796</v>
      </c>
      <c r="HN260" t="s">
        <v>796</v>
      </c>
      <c r="HO260" t="s">
        <v>796</v>
      </c>
      <c r="HP260" t="s">
        <v>796</v>
      </c>
      <c r="HQ260" t="s">
        <v>796</v>
      </c>
      <c r="HR260" t="s">
        <v>796</v>
      </c>
      <c r="HS260" t="s">
        <v>796</v>
      </c>
      <c r="HT260" t="s">
        <v>796</v>
      </c>
      <c r="HU260" t="s">
        <v>796</v>
      </c>
      <c r="HV260" t="s">
        <v>796</v>
      </c>
      <c r="HW260" t="s">
        <v>796</v>
      </c>
      <c r="HX260" t="s">
        <v>796</v>
      </c>
      <c r="HY260" t="s">
        <v>796</v>
      </c>
      <c r="HZ260" t="s">
        <v>796</v>
      </c>
      <c r="IA260" t="s">
        <v>796</v>
      </c>
      <c r="IB260" t="s">
        <v>796</v>
      </c>
      <c r="IC260" t="s">
        <v>796</v>
      </c>
      <c r="ID260" t="s">
        <v>796</v>
      </c>
      <c r="IE260" t="s">
        <v>796</v>
      </c>
      <c r="IF260" t="s">
        <v>796</v>
      </c>
      <c r="IG260" t="s">
        <v>796</v>
      </c>
      <c r="IH260" t="s">
        <v>796</v>
      </c>
      <c r="II260" t="s">
        <v>796</v>
      </c>
      <c r="IJ260" t="s">
        <v>796</v>
      </c>
      <c r="IK260" t="s">
        <v>796</v>
      </c>
      <c r="IL260" t="s">
        <v>796</v>
      </c>
      <c r="IM260" t="s">
        <v>796</v>
      </c>
      <c r="IN260" t="s">
        <v>796</v>
      </c>
      <c r="IO260" t="s">
        <v>796</v>
      </c>
      <c r="IP260" t="s">
        <v>796</v>
      </c>
      <c r="IQ260" t="s">
        <v>796</v>
      </c>
      <c r="IR260" t="s">
        <v>796</v>
      </c>
      <c r="IS260" t="s">
        <v>796</v>
      </c>
      <c r="IT260" t="s">
        <v>796</v>
      </c>
      <c r="IU260" t="s">
        <v>796</v>
      </c>
      <c r="IV260" t="s">
        <v>796</v>
      </c>
      <c r="IW260" t="s">
        <v>796</v>
      </c>
      <c r="IX260" t="s">
        <v>796</v>
      </c>
      <c r="IY260" t="s">
        <v>796</v>
      </c>
      <c r="IZ260" t="s">
        <v>796</v>
      </c>
      <c r="JA260" t="s">
        <v>796</v>
      </c>
      <c r="JB260" t="s">
        <v>796</v>
      </c>
      <c r="JC260" t="s">
        <v>796</v>
      </c>
      <c r="JD260" t="s">
        <v>796</v>
      </c>
      <c r="JE260" t="s">
        <v>796</v>
      </c>
      <c r="JF260" t="s">
        <v>796</v>
      </c>
      <c r="JG260" t="s">
        <v>796</v>
      </c>
      <c r="JH260" t="s">
        <v>796</v>
      </c>
      <c r="JI260" t="s">
        <v>796</v>
      </c>
      <c r="JJ260" t="s">
        <v>796</v>
      </c>
      <c r="JK260" t="s">
        <v>796</v>
      </c>
      <c r="JL260" t="s">
        <v>796</v>
      </c>
      <c r="JM260" t="s">
        <v>796</v>
      </c>
      <c r="JN260" t="s">
        <v>796</v>
      </c>
      <c r="JO260" t="s">
        <v>796</v>
      </c>
      <c r="JP260" t="s">
        <v>796</v>
      </c>
      <c r="JQ260" t="s">
        <v>796</v>
      </c>
      <c r="JR260" t="s">
        <v>796</v>
      </c>
      <c r="JS260" t="s">
        <v>796</v>
      </c>
      <c r="JT260" t="s">
        <v>796</v>
      </c>
      <c r="JU260" t="s">
        <v>796</v>
      </c>
      <c r="JV260" t="s">
        <v>796</v>
      </c>
      <c r="JW260" t="s">
        <v>796</v>
      </c>
      <c r="JX260" t="s">
        <v>796</v>
      </c>
      <c r="JY260" t="s">
        <v>796</v>
      </c>
      <c r="JZ260" t="s">
        <v>796</v>
      </c>
      <c r="KA260" t="s">
        <v>796</v>
      </c>
      <c r="KB260" t="s">
        <v>796</v>
      </c>
      <c r="KC260" t="s">
        <v>796</v>
      </c>
      <c r="KD260" t="s">
        <v>796</v>
      </c>
      <c r="KE260" t="s">
        <v>796</v>
      </c>
      <c r="KF260" t="s">
        <v>796</v>
      </c>
    </row>
    <row r="261" spans="1:292" x14ac:dyDescent="0.2">
      <c r="A261" t="s">
        <v>491</v>
      </c>
      <c r="B261" t="s">
        <v>239</v>
      </c>
      <c r="C261" t="s">
        <v>4</v>
      </c>
      <c r="D261" t="s">
        <v>8</v>
      </c>
      <c r="E261" s="30">
        <v>41</v>
      </c>
      <c r="F261" t="s">
        <v>9</v>
      </c>
      <c r="G261" t="s">
        <v>113</v>
      </c>
      <c r="H261" t="s">
        <v>40</v>
      </c>
      <c r="I261" t="s">
        <v>57</v>
      </c>
      <c r="J261" t="s">
        <v>4</v>
      </c>
      <c r="K261" t="s">
        <v>4</v>
      </c>
      <c r="L261" t="s">
        <v>4</v>
      </c>
      <c r="M261" t="s">
        <v>5</v>
      </c>
      <c r="N261" t="s">
        <v>4</v>
      </c>
      <c r="O261" t="s">
        <v>4</v>
      </c>
      <c r="P261" t="s">
        <v>4</v>
      </c>
      <c r="Q261" t="s">
        <v>4</v>
      </c>
      <c r="R261" t="s">
        <v>4</v>
      </c>
      <c r="S261" t="s">
        <v>4</v>
      </c>
      <c r="T261" t="s">
        <v>3</v>
      </c>
      <c r="U261" t="s">
        <v>4</v>
      </c>
      <c r="V261" t="s">
        <v>5</v>
      </c>
      <c r="W261" t="s">
        <v>17</v>
      </c>
      <c r="X261" t="s">
        <v>2</v>
      </c>
      <c r="Y261" t="s">
        <v>5</v>
      </c>
      <c r="Z261" t="s">
        <v>22</v>
      </c>
      <c r="AA261" t="s">
        <v>4</v>
      </c>
      <c r="AB261" t="s">
        <v>4</v>
      </c>
      <c r="AC261" t="s">
        <v>5</v>
      </c>
      <c r="AD261" t="s">
        <v>5</v>
      </c>
      <c r="AE261" t="s">
        <v>4</v>
      </c>
      <c r="AF261" t="s">
        <v>4</v>
      </c>
      <c r="AG261" t="s">
        <v>4</v>
      </c>
      <c r="AH261" t="s">
        <v>5</v>
      </c>
      <c r="AI261" t="s">
        <v>4</v>
      </c>
      <c r="AJ261" t="s">
        <v>5</v>
      </c>
      <c r="AK261" t="s">
        <v>4</v>
      </c>
      <c r="AL261" t="s">
        <v>4</v>
      </c>
      <c r="AM261" t="s">
        <v>4</v>
      </c>
      <c r="AN261" t="s">
        <v>4</v>
      </c>
      <c r="AO261" t="s">
        <v>4</v>
      </c>
      <c r="AP261" t="s">
        <v>4</v>
      </c>
      <c r="AQ261" t="s">
        <v>4</v>
      </c>
      <c r="AR261" t="s">
        <v>5</v>
      </c>
      <c r="AS261" t="s">
        <v>73</v>
      </c>
      <c r="AT261" t="s">
        <v>62</v>
      </c>
      <c r="AU261" t="s">
        <v>14</v>
      </c>
      <c r="AV261" t="s">
        <v>2</v>
      </c>
      <c r="AW261" t="s">
        <v>2</v>
      </c>
      <c r="AX261" t="s">
        <v>2</v>
      </c>
      <c r="AY261" t="s">
        <v>2</v>
      </c>
      <c r="AZ261" t="s">
        <v>2</v>
      </c>
      <c r="BA261" t="s">
        <v>2</v>
      </c>
      <c r="BB261" t="s">
        <v>2</v>
      </c>
      <c r="BC261" t="s">
        <v>2</v>
      </c>
      <c r="BD261" t="s">
        <v>2</v>
      </c>
      <c r="BE261" t="s">
        <v>2</v>
      </c>
      <c r="BF261" t="s">
        <v>2</v>
      </c>
      <c r="BG261" t="s">
        <v>2</v>
      </c>
      <c r="BH261" t="s">
        <v>2</v>
      </c>
      <c r="BI261" t="s">
        <v>2</v>
      </c>
      <c r="BJ261" t="s">
        <v>2</v>
      </c>
      <c r="BK261" t="s">
        <v>2</v>
      </c>
      <c r="BL261" t="s">
        <v>2</v>
      </c>
      <c r="BM261" t="s">
        <v>2</v>
      </c>
      <c r="BN261" t="s">
        <v>2</v>
      </c>
      <c r="BO261" t="s">
        <v>2</v>
      </c>
      <c r="BP261" t="s">
        <v>2</v>
      </c>
      <c r="BQ261" t="s">
        <v>2</v>
      </c>
      <c r="BR261" t="s">
        <v>2</v>
      </c>
      <c r="BS261" t="s">
        <v>2</v>
      </c>
      <c r="BT261" t="s">
        <v>2</v>
      </c>
      <c r="BU261" t="s">
        <v>2</v>
      </c>
      <c r="BV261" t="s">
        <v>2</v>
      </c>
      <c r="BW261" t="s">
        <v>2</v>
      </c>
      <c r="BX261" t="s">
        <v>2</v>
      </c>
      <c r="BY261" t="s">
        <v>2</v>
      </c>
      <c r="BZ261" t="s">
        <v>2</v>
      </c>
      <c r="CA261" t="s">
        <v>2</v>
      </c>
      <c r="CB261" t="s">
        <v>2</v>
      </c>
      <c r="CC261" t="s">
        <v>2</v>
      </c>
      <c r="CD261" t="s">
        <v>2</v>
      </c>
      <c r="CE261" t="s">
        <v>2</v>
      </c>
      <c r="CF261" t="s">
        <v>2</v>
      </c>
      <c r="CG261" t="s">
        <v>2</v>
      </c>
      <c r="CH261" t="s">
        <v>2</v>
      </c>
      <c r="CI261" t="s">
        <v>2</v>
      </c>
      <c r="CJ261" t="s">
        <v>2</v>
      </c>
      <c r="CK261" t="s">
        <v>2</v>
      </c>
      <c r="CL261" t="s">
        <v>2</v>
      </c>
      <c r="CM261" t="s">
        <v>2</v>
      </c>
      <c r="CN261" t="s">
        <v>2</v>
      </c>
      <c r="CO261" t="s">
        <v>2</v>
      </c>
      <c r="CP261" t="s">
        <v>2</v>
      </c>
      <c r="CQ261" t="s">
        <v>2</v>
      </c>
      <c r="CR261" t="s">
        <v>2</v>
      </c>
      <c r="CS261" t="s">
        <v>2</v>
      </c>
      <c r="CT261" t="s">
        <v>2</v>
      </c>
      <c r="CU261" t="s">
        <v>239</v>
      </c>
      <c r="CV261" t="s">
        <v>4</v>
      </c>
      <c r="CW261" s="30">
        <v>42</v>
      </c>
      <c r="CX261" t="s">
        <v>9</v>
      </c>
      <c r="CY261" t="s">
        <v>5</v>
      </c>
      <c r="CZ261" t="s">
        <v>4</v>
      </c>
      <c r="DA261" t="s">
        <v>4</v>
      </c>
      <c r="DB261" t="s">
        <v>5</v>
      </c>
      <c r="DC261" t="s">
        <v>4</v>
      </c>
      <c r="DD261" t="s">
        <v>4</v>
      </c>
      <c r="DE261" t="s">
        <v>5</v>
      </c>
      <c r="DF261" t="s">
        <v>4</v>
      </c>
      <c r="DG261" t="s">
        <v>4</v>
      </c>
      <c r="DH261" t="s">
        <v>4</v>
      </c>
      <c r="DI261" t="s">
        <v>3</v>
      </c>
      <c r="DJ261" t="s">
        <v>4</v>
      </c>
      <c r="DK261" t="s">
        <v>5</v>
      </c>
      <c r="DL261" t="s">
        <v>17</v>
      </c>
      <c r="DM261" t="s">
        <v>2</v>
      </c>
      <c r="DN261" t="s">
        <v>5</v>
      </c>
      <c r="DO261" t="s">
        <v>523</v>
      </c>
      <c r="DP261" t="s">
        <v>4</v>
      </c>
      <c r="DQ261" t="s">
        <v>4</v>
      </c>
      <c r="DR261" t="s">
        <v>4</v>
      </c>
      <c r="DS261" t="s">
        <v>4</v>
      </c>
      <c r="DT261" t="s">
        <v>4</v>
      </c>
      <c r="DU261" t="s">
        <v>41</v>
      </c>
      <c r="DV261" t="s">
        <v>41</v>
      </c>
      <c r="DW261" t="s">
        <v>5</v>
      </c>
      <c r="DX261" t="s">
        <v>4</v>
      </c>
      <c r="DY261" t="s">
        <v>4</v>
      </c>
      <c r="DZ261" t="s">
        <v>4</v>
      </c>
      <c r="EA261" t="s">
        <v>4</v>
      </c>
      <c r="EB261" t="s">
        <v>4</v>
      </c>
      <c r="EC261" t="s">
        <v>4</v>
      </c>
      <c r="ED261" t="s">
        <v>4</v>
      </c>
      <c r="EE261" t="s">
        <v>4</v>
      </c>
      <c r="EF261" t="s">
        <v>4</v>
      </c>
      <c r="EG261" t="s">
        <v>4</v>
      </c>
      <c r="EH261" t="s">
        <v>58</v>
      </c>
      <c r="EI261" t="s">
        <v>62</v>
      </c>
      <c r="EJ261" t="s">
        <v>994</v>
      </c>
      <c r="EK261" t="s">
        <v>2</v>
      </c>
      <c r="EL261" t="s">
        <v>2</v>
      </c>
      <c r="EM261" t="s">
        <v>2</v>
      </c>
      <c r="EN261" t="s">
        <v>2</v>
      </c>
      <c r="EO261" t="s">
        <v>2</v>
      </c>
      <c r="EP261" t="s">
        <v>2</v>
      </c>
      <c r="EQ261" t="s">
        <v>2</v>
      </c>
      <c r="ER261" t="s">
        <v>2</v>
      </c>
      <c r="ES261" t="s">
        <v>2</v>
      </c>
      <c r="ET261" t="s">
        <v>2</v>
      </c>
      <c r="EU261" t="s">
        <v>2</v>
      </c>
      <c r="EV261" t="s">
        <v>2</v>
      </c>
      <c r="EW261" t="s">
        <v>2</v>
      </c>
      <c r="EX261" t="s">
        <v>2</v>
      </c>
      <c r="EY261" t="s">
        <v>2</v>
      </c>
      <c r="EZ261" t="s">
        <v>4</v>
      </c>
      <c r="FA261" t="s">
        <v>5</v>
      </c>
      <c r="FB261" t="s">
        <v>4</v>
      </c>
      <c r="FC261" t="s">
        <v>4</v>
      </c>
      <c r="FD261" t="s">
        <v>4</v>
      </c>
      <c r="FE261" t="s">
        <v>181</v>
      </c>
      <c r="FF261" t="s">
        <v>2</v>
      </c>
      <c r="FG261" t="s">
        <v>2</v>
      </c>
      <c r="FH261" t="s">
        <v>2</v>
      </c>
      <c r="FI261" t="s">
        <v>2</v>
      </c>
      <c r="FJ261" t="s">
        <v>2</v>
      </c>
      <c r="FK261" t="s">
        <v>2</v>
      </c>
      <c r="FL261" t="s">
        <v>2</v>
      </c>
      <c r="FM261" t="s">
        <v>2</v>
      </c>
      <c r="FN261" t="s">
        <v>2</v>
      </c>
      <c r="FO261" t="s">
        <v>2</v>
      </c>
      <c r="FP261" t="s">
        <v>2</v>
      </c>
      <c r="FQ261" t="s">
        <v>2</v>
      </c>
      <c r="FR261" t="s">
        <v>2</v>
      </c>
      <c r="FS261" t="s">
        <v>2</v>
      </c>
      <c r="FT261" t="s">
        <v>2</v>
      </c>
      <c r="FU261" t="s">
        <v>2</v>
      </c>
      <c r="FV261" t="s">
        <v>2</v>
      </c>
      <c r="FW261" t="s">
        <v>2</v>
      </c>
      <c r="FX261" t="s">
        <v>2</v>
      </c>
      <c r="FY261" t="s">
        <v>2</v>
      </c>
      <c r="FZ261" t="s">
        <v>2</v>
      </c>
      <c r="GA261" t="s">
        <v>2</v>
      </c>
      <c r="GB261" t="s">
        <v>2</v>
      </c>
      <c r="GC261" t="s">
        <v>2</v>
      </c>
      <c r="GD261" t="s">
        <v>2</v>
      </c>
      <c r="GE261" t="s">
        <v>2</v>
      </c>
      <c r="GF261" t="s">
        <v>2</v>
      </c>
      <c r="GG261" t="s">
        <v>2</v>
      </c>
      <c r="GH261" t="s">
        <v>2</v>
      </c>
      <c r="GI261" t="s">
        <v>2</v>
      </c>
      <c r="GJ261" t="s">
        <v>2</v>
      </c>
      <c r="GK261" t="s">
        <v>2</v>
      </c>
      <c r="GL261" t="s">
        <v>2</v>
      </c>
      <c r="GM261" t="s">
        <v>2</v>
      </c>
      <c r="GN261" t="s">
        <v>796</v>
      </c>
      <c r="GO261" t="s">
        <v>796</v>
      </c>
      <c r="GP261" t="s">
        <v>796</v>
      </c>
      <c r="GQ261" t="s">
        <v>796</v>
      </c>
      <c r="GR261" t="s">
        <v>796</v>
      </c>
      <c r="GS261" t="s">
        <v>796</v>
      </c>
      <c r="GT261" t="s">
        <v>796</v>
      </c>
      <c r="GU261" t="s">
        <v>796</v>
      </c>
      <c r="GV261" t="s">
        <v>796</v>
      </c>
      <c r="GW261" t="s">
        <v>796</v>
      </c>
      <c r="GX261" t="s">
        <v>796</v>
      </c>
      <c r="GY261" t="s">
        <v>796</v>
      </c>
      <c r="GZ261" t="s">
        <v>796</v>
      </c>
      <c r="HA261" t="s">
        <v>796</v>
      </c>
      <c r="HB261" t="s">
        <v>796</v>
      </c>
      <c r="HC261" t="s">
        <v>796</v>
      </c>
      <c r="HD261" t="s">
        <v>796</v>
      </c>
      <c r="HE261" t="s">
        <v>796</v>
      </c>
      <c r="HF261" t="s">
        <v>796</v>
      </c>
      <c r="HG261" t="s">
        <v>796</v>
      </c>
      <c r="HH261" t="s">
        <v>796</v>
      </c>
      <c r="HI261" t="s">
        <v>796</v>
      </c>
      <c r="HJ261" t="s">
        <v>796</v>
      </c>
      <c r="HK261" t="s">
        <v>796</v>
      </c>
      <c r="HL261" t="s">
        <v>796</v>
      </c>
      <c r="HM261" t="s">
        <v>796</v>
      </c>
      <c r="HN261" t="s">
        <v>796</v>
      </c>
      <c r="HO261" t="s">
        <v>796</v>
      </c>
      <c r="HP261" t="s">
        <v>796</v>
      </c>
      <c r="HQ261" t="s">
        <v>796</v>
      </c>
      <c r="HR261" t="s">
        <v>796</v>
      </c>
      <c r="HS261" t="s">
        <v>796</v>
      </c>
      <c r="HT261" t="s">
        <v>796</v>
      </c>
      <c r="HU261" t="s">
        <v>796</v>
      </c>
      <c r="HV261" t="s">
        <v>796</v>
      </c>
      <c r="HW261" t="s">
        <v>796</v>
      </c>
      <c r="HX261" t="s">
        <v>796</v>
      </c>
      <c r="HY261" t="s">
        <v>796</v>
      </c>
      <c r="HZ261" t="s">
        <v>796</v>
      </c>
      <c r="IA261" t="s">
        <v>796</v>
      </c>
      <c r="IB261" t="s">
        <v>796</v>
      </c>
      <c r="IC261" t="s">
        <v>796</v>
      </c>
      <c r="ID261" t="s">
        <v>796</v>
      </c>
      <c r="IE261" t="s">
        <v>796</v>
      </c>
      <c r="IF261" t="s">
        <v>796</v>
      </c>
      <c r="IG261" t="s">
        <v>796</v>
      </c>
      <c r="IH261" t="s">
        <v>796</v>
      </c>
      <c r="II261" t="s">
        <v>796</v>
      </c>
      <c r="IJ261" t="s">
        <v>796</v>
      </c>
      <c r="IK261" t="s">
        <v>796</v>
      </c>
      <c r="IL261" t="s">
        <v>796</v>
      </c>
      <c r="IM261" t="s">
        <v>796</v>
      </c>
      <c r="IN261" t="s">
        <v>796</v>
      </c>
      <c r="IO261" t="s">
        <v>796</v>
      </c>
      <c r="IP261" t="s">
        <v>796</v>
      </c>
      <c r="IQ261" t="s">
        <v>796</v>
      </c>
      <c r="IR261" t="s">
        <v>796</v>
      </c>
      <c r="IS261" t="s">
        <v>796</v>
      </c>
      <c r="IT261" t="s">
        <v>796</v>
      </c>
      <c r="IU261" t="s">
        <v>796</v>
      </c>
      <c r="IV261" t="s">
        <v>796</v>
      </c>
      <c r="IW261" t="s">
        <v>796</v>
      </c>
      <c r="IX261" t="s">
        <v>796</v>
      </c>
      <c r="IY261" t="s">
        <v>796</v>
      </c>
      <c r="IZ261" t="s">
        <v>796</v>
      </c>
      <c r="JA261" t="s">
        <v>796</v>
      </c>
      <c r="JB261" t="s">
        <v>796</v>
      </c>
      <c r="JC261" t="s">
        <v>796</v>
      </c>
      <c r="JD261" t="s">
        <v>796</v>
      </c>
      <c r="JE261" t="s">
        <v>796</v>
      </c>
      <c r="JF261" t="s">
        <v>796</v>
      </c>
      <c r="JG261" t="s">
        <v>796</v>
      </c>
      <c r="JH261" t="s">
        <v>796</v>
      </c>
      <c r="JI261" t="s">
        <v>796</v>
      </c>
      <c r="JJ261" t="s">
        <v>796</v>
      </c>
      <c r="JK261" t="s">
        <v>796</v>
      </c>
      <c r="JL261" t="s">
        <v>796</v>
      </c>
      <c r="JM261" t="s">
        <v>796</v>
      </c>
      <c r="JN261" t="s">
        <v>796</v>
      </c>
      <c r="JO261" t="s">
        <v>796</v>
      </c>
      <c r="JP261" t="s">
        <v>796</v>
      </c>
      <c r="JQ261" t="s">
        <v>796</v>
      </c>
      <c r="JR261" t="s">
        <v>796</v>
      </c>
      <c r="JS261" t="s">
        <v>796</v>
      </c>
      <c r="JT261" t="s">
        <v>796</v>
      </c>
      <c r="JU261" t="s">
        <v>796</v>
      </c>
      <c r="JV261" t="s">
        <v>796</v>
      </c>
      <c r="JW261" t="s">
        <v>796</v>
      </c>
      <c r="JX261" t="s">
        <v>796</v>
      </c>
      <c r="JY261" t="s">
        <v>796</v>
      </c>
      <c r="JZ261" t="s">
        <v>796</v>
      </c>
      <c r="KA261" t="s">
        <v>796</v>
      </c>
      <c r="KB261" t="s">
        <v>796</v>
      </c>
      <c r="KC261" t="s">
        <v>796</v>
      </c>
      <c r="KD261" t="s">
        <v>796</v>
      </c>
      <c r="KE261" t="s">
        <v>796</v>
      </c>
      <c r="KF261" t="s">
        <v>796</v>
      </c>
    </row>
    <row r="262" spans="1:292" x14ac:dyDescent="0.2">
      <c r="A262" t="s">
        <v>492</v>
      </c>
      <c r="B262" t="s">
        <v>239</v>
      </c>
      <c r="C262" t="s">
        <v>4</v>
      </c>
      <c r="D262" t="s">
        <v>8</v>
      </c>
      <c r="E262" s="30">
        <v>45</v>
      </c>
      <c r="F262" t="s">
        <v>20</v>
      </c>
      <c r="G262" t="s">
        <v>10</v>
      </c>
      <c r="H262" t="s">
        <v>56</v>
      </c>
      <c r="I262" t="s">
        <v>36</v>
      </c>
      <c r="J262" t="s">
        <v>4</v>
      </c>
      <c r="K262" t="s">
        <v>5</v>
      </c>
      <c r="L262" t="s">
        <v>4</v>
      </c>
      <c r="M262" t="s">
        <v>4</v>
      </c>
      <c r="N262" t="s">
        <v>5</v>
      </c>
      <c r="O262" t="s">
        <v>4</v>
      </c>
      <c r="P262" t="s">
        <v>5</v>
      </c>
      <c r="Q262" t="s">
        <v>5</v>
      </c>
      <c r="R262" t="s">
        <v>4</v>
      </c>
      <c r="S262" t="s">
        <v>4</v>
      </c>
      <c r="T262" t="s">
        <v>3</v>
      </c>
      <c r="U262" t="s">
        <v>4</v>
      </c>
      <c r="V262" t="s">
        <v>5</v>
      </c>
      <c r="W262" t="s">
        <v>17</v>
      </c>
      <c r="X262" t="s">
        <v>2</v>
      </c>
      <c r="Y262" t="s">
        <v>5</v>
      </c>
      <c r="Z262" t="s">
        <v>22</v>
      </c>
      <c r="AA262" t="s">
        <v>4</v>
      </c>
      <c r="AB262" t="s">
        <v>4</v>
      </c>
      <c r="AC262" t="s">
        <v>4</v>
      </c>
      <c r="AD262" t="s">
        <v>4</v>
      </c>
      <c r="AE262" t="s">
        <v>4</v>
      </c>
      <c r="AF262" t="s">
        <v>4</v>
      </c>
      <c r="AG262" t="s">
        <v>5</v>
      </c>
      <c r="AH262" t="s">
        <v>4</v>
      </c>
      <c r="AI262" t="s">
        <v>4</v>
      </c>
      <c r="AJ262" t="s">
        <v>4</v>
      </c>
      <c r="AK262" t="s">
        <v>4</v>
      </c>
      <c r="AL262" t="s">
        <v>4</v>
      </c>
      <c r="AM262" t="s">
        <v>4</v>
      </c>
      <c r="AN262" t="s">
        <v>4</v>
      </c>
      <c r="AO262" t="s">
        <v>4</v>
      </c>
      <c r="AP262" t="s">
        <v>4</v>
      </c>
      <c r="AQ262" t="s">
        <v>4</v>
      </c>
      <c r="AR262" t="s">
        <v>4</v>
      </c>
      <c r="AS262" t="s">
        <v>2</v>
      </c>
      <c r="AT262" t="s">
        <v>2</v>
      </c>
      <c r="AU262" t="s">
        <v>2</v>
      </c>
      <c r="AV262" t="s">
        <v>5</v>
      </c>
      <c r="AW262" t="s">
        <v>4</v>
      </c>
      <c r="AX262" t="s">
        <v>5</v>
      </c>
      <c r="AY262" t="s">
        <v>4</v>
      </c>
      <c r="AZ262" t="s">
        <v>4</v>
      </c>
      <c r="BA262" t="s">
        <v>5</v>
      </c>
      <c r="BB262" t="s">
        <v>5</v>
      </c>
      <c r="BC262" t="s">
        <v>4</v>
      </c>
      <c r="BD262" t="s">
        <v>4</v>
      </c>
      <c r="BE262" t="s">
        <v>5</v>
      </c>
      <c r="BF262" t="s">
        <v>4</v>
      </c>
      <c r="BG262" t="s">
        <v>41</v>
      </c>
      <c r="BH262" t="s">
        <v>4</v>
      </c>
      <c r="BI262" t="s">
        <v>4</v>
      </c>
      <c r="BJ262" t="s">
        <v>41</v>
      </c>
      <c r="BK262" t="s">
        <v>4</v>
      </c>
      <c r="BL262" t="s">
        <v>5</v>
      </c>
      <c r="BM262" t="s">
        <v>4</v>
      </c>
      <c r="BN262" t="s">
        <v>4</v>
      </c>
      <c r="BO262" t="s">
        <v>4</v>
      </c>
      <c r="BP262" t="s">
        <v>2</v>
      </c>
      <c r="BQ262" t="s">
        <v>5</v>
      </c>
      <c r="BR262" t="s">
        <v>5</v>
      </c>
      <c r="BS262" t="s">
        <v>4</v>
      </c>
      <c r="BT262" t="s">
        <v>4</v>
      </c>
      <c r="BU262" t="s">
        <v>4</v>
      </c>
      <c r="BV262" t="s">
        <v>41</v>
      </c>
      <c r="BW262" t="s">
        <v>4</v>
      </c>
      <c r="BX262" t="s">
        <v>41</v>
      </c>
      <c r="BY262" t="s">
        <v>5</v>
      </c>
      <c r="BZ262" t="s">
        <v>4</v>
      </c>
      <c r="CA262" t="s">
        <v>4</v>
      </c>
      <c r="CB262" t="s">
        <v>2</v>
      </c>
      <c r="CC262" t="s">
        <v>2</v>
      </c>
      <c r="CD262" t="s">
        <v>2</v>
      </c>
      <c r="CE262" t="s">
        <v>2</v>
      </c>
      <c r="CF262" t="s">
        <v>2</v>
      </c>
      <c r="CG262" t="s">
        <v>2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15</v>
      </c>
      <c r="CQ262" t="s">
        <v>4</v>
      </c>
      <c r="CR262" t="s">
        <v>5</v>
      </c>
      <c r="CS262" t="s">
        <v>4</v>
      </c>
      <c r="CT262" t="s">
        <v>4</v>
      </c>
      <c r="CU262" t="s">
        <v>239</v>
      </c>
      <c r="CV262" t="s">
        <v>4</v>
      </c>
      <c r="CW262" s="30">
        <v>46</v>
      </c>
      <c r="CX262" t="s">
        <v>20</v>
      </c>
      <c r="CY262" t="s">
        <v>4</v>
      </c>
      <c r="CZ262" t="s">
        <v>4</v>
      </c>
      <c r="DA262" t="s">
        <v>4</v>
      </c>
      <c r="DB262" t="s">
        <v>4</v>
      </c>
      <c r="DC262" t="s">
        <v>5</v>
      </c>
      <c r="DD262" t="s">
        <v>4</v>
      </c>
      <c r="DE262" t="s">
        <v>4</v>
      </c>
      <c r="DF262" t="s">
        <v>5</v>
      </c>
      <c r="DG262" t="s">
        <v>4</v>
      </c>
      <c r="DH262" t="s">
        <v>4</v>
      </c>
      <c r="DI262" t="s">
        <v>3</v>
      </c>
      <c r="DJ262" t="s">
        <v>5</v>
      </c>
      <c r="DK262" t="s">
        <v>4</v>
      </c>
      <c r="DL262" t="s">
        <v>2</v>
      </c>
      <c r="DM262" t="s">
        <v>2</v>
      </c>
      <c r="DN262" t="s">
        <v>5</v>
      </c>
      <c r="DO262" t="s">
        <v>523</v>
      </c>
      <c r="DP262" t="s">
        <v>4</v>
      </c>
      <c r="DQ262" t="s">
        <v>4</v>
      </c>
      <c r="DR262" t="s">
        <v>4</v>
      </c>
      <c r="DS262" t="s">
        <v>4</v>
      </c>
      <c r="DT262" t="s">
        <v>4</v>
      </c>
      <c r="DU262" t="s">
        <v>4</v>
      </c>
      <c r="DV262" t="s">
        <v>5</v>
      </c>
      <c r="DW262" t="s">
        <v>5</v>
      </c>
      <c r="DX262" t="s">
        <v>4</v>
      </c>
      <c r="DY262" t="s">
        <v>4</v>
      </c>
      <c r="DZ262" t="s">
        <v>4</v>
      </c>
      <c r="EA262" t="s">
        <v>4</v>
      </c>
      <c r="EB262" t="s">
        <v>4</v>
      </c>
      <c r="EC262" t="s">
        <v>4</v>
      </c>
      <c r="ED262" t="s">
        <v>4</v>
      </c>
      <c r="EE262" t="s">
        <v>4</v>
      </c>
      <c r="EF262" t="s">
        <v>4</v>
      </c>
      <c r="EG262" t="s">
        <v>4</v>
      </c>
      <c r="EH262" t="s">
        <v>2</v>
      </c>
      <c r="EI262" t="s">
        <v>2</v>
      </c>
      <c r="EJ262" t="s">
        <v>2</v>
      </c>
      <c r="EK262" t="s">
        <v>2</v>
      </c>
      <c r="EL262" t="s">
        <v>2</v>
      </c>
      <c r="EM262" t="s">
        <v>2</v>
      </c>
      <c r="EN262" t="s">
        <v>2</v>
      </c>
      <c r="EO262" t="s">
        <v>2</v>
      </c>
      <c r="EP262" t="s">
        <v>2</v>
      </c>
      <c r="EQ262" t="s">
        <v>2</v>
      </c>
      <c r="ER262" t="s">
        <v>2</v>
      </c>
      <c r="ES262" t="s">
        <v>2</v>
      </c>
      <c r="ET262" t="s">
        <v>2</v>
      </c>
      <c r="EU262" t="s">
        <v>2</v>
      </c>
      <c r="EV262" t="s">
        <v>2</v>
      </c>
      <c r="EW262" t="s">
        <v>2</v>
      </c>
      <c r="EX262" t="s">
        <v>2</v>
      </c>
      <c r="EY262" t="s">
        <v>2</v>
      </c>
      <c r="EZ262" t="s">
        <v>4</v>
      </c>
      <c r="FA262" t="s">
        <v>5</v>
      </c>
      <c r="FB262" t="s">
        <v>4</v>
      </c>
      <c r="FC262" t="s">
        <v>4</v>
      </c>
      <c r="FD262" t="s">
        <v>4</v>
      </c>
      <c r="FE262" t="s">
        <v>2</v>
      </c>
      <c r="FF262" t="s">
        <v>4</v>
      </c>
      <c r="FG262" t="s">
        <v>4</v>
      </c>
      <c r="FH262" t="s">
        <v>4</v>
      </c>
      <c r="FI262" t="s">
        <v>4</v>
      </c>
      <c r="FJ262" t="s">
        <v>4</v>
      </c>
      <c r="FK262" t="s">
        <v>4</v>
      </c>
      <c r="FL262" t="s">
        <v>4</v>
      </c>
      <c r="FM262" t="s">
        <v>4</v>
      </c>
      <c r="FN262" t="s">
        <v>4</v>
      </c>
      <c r="FO262" t="s">
        <v>4</v>
      </c>
      <c r="FP262" t="s">
        <v>4</v>
      </c>
      <c r="FQ262" t="s">
        <v>2</v>
      </c>
      <c r="FR262" t="s">
        <v>2</v>
      </c>
      <c r="FS262" t="s">
        <v>2</v>
      </c>
      <c r="FT262" t="s">
        <v>2</v>
      </c>
      <c r="FU262" t="s">
        <v>2</v>
      </c>
      <c r="FV262" t="s">
        <v>2</v>
      </c>
      <c r="FW262" t="s">
        <v>2</v>
      </c>
      <c r="FX262" t="s">
        <v>2</v>
      </c>
      <c r="FY262" t="s">
        <v>2</v>
      </c>
      <c r="FZ262" t="s">
        <v>2</v>
      </c>
      <c r="GA262" t="s">
        <v>2</v>
      </c>
      <c r="GB262" t="s">
        <v>2</v>
      </c>
      <c r="GC262" t="s">
        <v>2</v>
      </c>
      <c r="GD262" t="s">
        <v>2</v>
      </c>
      <c r="GE262" t="s">
        <v>15</v>
      </c>
      <c r="GF262" t="s">
        <v>4</v>
      </c>
      <c r="GG262" t="s">
        <v>4</v>
      </c>
      <c r="GH262" t="s">
        <v>4</v>
      </c>
      <c r="GI262" t="s">
        <v>4</v>
      </c>
      <c r="GJ262" t="s">
        <v>4</v>
      </c>
      <c r="GK262" t="s">
        <v>4</v>
      </c>
      <c r="GL262" t="s">
        <v>4</v>
      </c>
      <c r="GM262" t="s">
        <v>4</v>
      </c>
      <c r="GN262" t="s">
        <v>796</v>
      </c>
      <c r="GO262" t="s">
        <v>796</v>
      </c>
      <c r="GP262" t="s">
        <v>796</v>
      </c>
      <c r="GQ262" t="s">
        <v>796</v>
      </c>
      <c r="GR262" t="s">
        <v>796</v>
      </c>
      <c r="GS262" t="s">
        <v>796</v>
      </c>
      <c r="GT262" t="s">
        <v>796</v>
      </c>
      <c r="GU262" t="s">
        <v>796</v>
      </c>
      <c r="GV262" t="s">
        <v>796</v>
      </c>
      <c r="GW262" t="s">
        <v>796</v>
      </c>
      <c r="GX262" t="s">
        <v>796</v>
      </c>
      <c r="GY262" t="s">
        <v>796</v>
      </c>
      <c r="GZ262" t="s">
        <v>796</v>
      </c>
      <c r="HA262" t="s">
        <v>796</v>
      </c>
      <c r="HB262" t="s">
        <v>796</v>
      </c>
      <c r="HC262" t="s">
        <v>796</v>
      </c>
      <c r="HD262" t="s">
        <v>796</v>
      </c>
      <c r="HE262" t="s">
        <v>796</v>
      </c>
      <c r="HF262" t="s">
        <v>796</v>
      </c>
      <c r="HG262" t="s">
        <v>796</v>
      </c>
      <c r="HH262" t="s">
        <v>796</v>
      </c>
      <c r="HI262" t="s">
        <v>796</v>
      </c>
      <c r="HJ262" t="s">
        <v>796</v>
      </c>
      <c r="HK262" t="s">
        <v>796</v>
      </c>
      <c r="HL262" t="s">
        <v>796</v>
      </c>
      <c r="HM262" t="s">
        <v>796</v>
      </c>
      <c r="HN262" t="s">
        <v>796</v>
      </c>
      <c r="HO262" t="s">
        <v>796</v>
      </c>
      <c r="HP262" t="s">
        <v>796</v>
      </c>
      <c r="HQ262" t="s">
        <v>796</v>
      </c>
      <c r="HR262" t="s">
        <v>796</v>
      </c>
      <c r="HS262" t="s">
        <v>796</v>
      </c>
      <c r="HT262" t="s">
        <v>796</v>
      </c>
      <c r="HU262" t="s">
        <v>796</v>
      </c>
      <c r="HV262" t="s">
        <v>796</v>
      </c>
      <c r="HW262" t="s">
        <v>796</v>
      </c>
      <c r="HX262" t="s">
        <v>796</v>
      </c>
      <c r="HY262" t="s">
        <v>796</v>
      </c>
      <c r="HZ262" t="s">
        <v>796</v>
      </c>
      <c r="IA262" t="s">
        <v>796</v>
      </c>
      <c r="IB262" t="s">
        <v>796</v>
      </c>
      <c r="IC262" t="s">
        <v>796</v>
      </c>
      <c r="ID262" t="s">
        <v>796</v>
      </c>
      <c r="IE262" t="s">
        <v>796</v>
      </c>
      <c r="IF262" t="s">
        <v>796</v>
      </c>
      <c r="IG262" t="s">
        <v>796</v>
      </c>
      <c r="IH262" t="s">
        <v>796</v>
      </c>
      <c r="II262" t="s">
        <v>796</v>
      </c>
      <c r="IJ262" t="s">
        <v>796</v>
      </c>
      <c r="IK262" t="s">
        <v>796</v>
      </c>
      <c r="IL262" t="s">
        <v>796</v>
      </c>
      <c r="IM262" t="s">
        <v>796</v>
      </c>
      <c r="IN262" t="s">
        <v>796</v>
      </c>
      <c r="IO262" t="s">
        <v>796</v>
      </c>
      <c r="IP262" t="s">
        <v>796</v>
      </c>
      <c r="IQ262" t="s">
        <v>796</v>
      </c>
      <c r="IR262" t="s">
        <v>796</v>
      </c>
      <c r="IS262" t="s">
        <v>796</v>
      </c>
      <c r="IT262" t="s">
        <v>796</v>
      </c>
      <c r="IU262" t="s">
        <v>796</v>
      </c>
      <c r="IV262" t="s">
        <v>796</v>
      </c>
      <c r="IW262" t="s">
        <v>796</v>
      </c>
      <c r="IX262" t="s">
        <v>796</v>
      </c>
      <c r="IY262" t="s">
        <v>796</v>
      </c>
      <c r="IZ262" t="s">
        <v>796</v>
      </c>
      <c r="JA262" t="s">
        <v>796</v>
      </c>
      <c r="JB262" t="s">
        <v>796</v>
      </c>
      <c r="JC262" t="s">
        <v>796</v>
      </c>
      <c r="JD262" t="s">
        <v>796</v>
      </c>
      <c r="JE262" t="s">
        <v>796</v>
      </c>
      <c r="JF262" t="s">
        <v>796</v>
      </c>
      <c r="JG262" t="s">
        <v>796</v>
      </c>
      <c r="JH262" t="s">
        <v>796</v>
      </c>
      <c r="JI262" t="s">
        <v>796</v>
      </c>
      <c r="JJ262" t="s">
        <v>796</v>
      </c>
      <c r="JK262" t="s">
        <v>796</v>
      </c>
      <c r="JL262" t="s">
        <v>796</v>
      </c>
      <c r="JM262" t="s">
        <v>796</v>
      </c>
      <c r="JN262" t="s">
        <v>796</v>
      </c>
      <c r="JO262" t="s">
        <v>796</v>
      </c>
      <c r="JP262" t="s">
        <v>796</v>
      </c>
      <c r="JQ262" t="s">
        <v>796</v>
      </c>
      <c r="JR262" t="s">
        <v>796</v>
      </c>
      <c r="JS262" t="s">
        <v>796</v>
      </c>
      <c r="JT262" t="s">
        <v>796</v>
      </c>
      <c r="JU262" t="s">
        <v>796</v>
      </c>
      <c r="JV262" t="s">
        <v>796</v>
      </c>
      <c r="JW262" t="s">
        <v>796</v>
      </c>
      <c r="JX262" t="s">
        <v>796</v>
      </c>
      <c r="JY262" t="s">
        <v>796</v>
      </c>
      <c r="JZ262" t="s">
        <v>796</v>
      </c>
      <c r="KA262" t="s">
        <v>796</v>
      </c>
      <c r="KB262" t="s">
        <v>796</v>
      </c>
      <c r="KC262" t="s">
        <v>796</v>
      </c>
      <c r="KD262" t="s">
        <v>796</v>
      </c>
      <c r="KE262" t="s">
        <v>796</v>
      </c>
      <c r="KF262" t="s">
        <v>796</v>
      </c>
    </row>
    <row r="263" spans="1:292" x14ac:dyDescent="0.2">
      <c r="A263" t="s">
        <v>493</v>
      </c>
      <c r="B263" t="s">
        <v>239</v>
      </c>
      <c r="C263" t="s">
        <v>4</v>
      </c>
      <c r="D263" t="s">
        <v>19</v>
      </c>
      <c r="E263" s="30">
        <v>38</v>
      </c>
      <c r="F263" t="s">
        <v>20</v>
      </c>
      <c r="G263" t="s">
        <v>10</v>
      </c>
      <c r="H263" t="s">
        <v>11</v>
      </c>
      <c r="I263" t="s">
        <v>36</v>
      </c>
      <c r="J263" t="s">
        <v>4</v>
      </c>
      <c r="K263" t="s">
        <v>5</v>
      </c>
      <c r="L263" t="s">
        <v>4</v>
      </c>
      <c r="M263" t="s">
        <v>4</v>
      </c>
      <c r="N263" t="s">
        <v>4</v>
      </c>
      <c r="O263" t="s">
        <v>4</v>
      </c>
      <c r="P263" t="s">
        <v>5</v>
      </c>
      <c r="Q263" t="s">
        <v>5</v>
      </c>
      <c r="R263" t="s">
        <v>4</v>
      </c>
      <c r="S263" t="s">
        <v>4</v>
      </c>
      <c r="T263" t="s">
        <v>3</v>
      </c>
      <c r="U263" t="s">
        <v>4</v>
      </c>
      <c r="V263" t="s">
        <v>5</v>
      </c>
      <c r="W263" t="s">
        <v>17</v>
      </c>
      <c r="X263" t="s">
        <v>2</v>
      </c>
      <c r="Y263" t="s">
        <v>5</v>
      </c>
      <c r="Z263" t="s">
        <v>35</v>
      </c>
      <c r="AA263" t="s">
        <v>4</v>
      </c>
      <c r="AB263" t="s">
        <v>4</v>
      </c>
      <c r="AC263" t="s">
        <v>4</v>
      </c>
      <c r="AD263" t="s">
        <v>4</v>
      </c>
      <c r="AE263" t="s">
        <v>4</v>
      </c>
      <c r="AF263" t="s">
        <v>4</v>
      </c>
      <c r="AG263" t="s">
        <v>5</v>
      </c>
      <c r="AH263" t="s">
        <v>5</v>
      </c>
      <c r="AI263" t="s">
        <v>4</v>
      </c>
      <c r="AJ263" t="s">
        <v>4</v>
      </c>
      <c r="AK263" t="s">
        <v>4</v>
      </c>
      <c r="AL263" t="s">
        <v>4</v>
      </c>
      <c r="AM263" t="s">
        <v>4</v>
      </c>
      <c r="AN263" t="s">
        <v>4</v>
      </c>
      <c r="AO263" t="s">
        <v>4</v>
      </c>
      <c r="AP263" t="s">
        <v>4</v>
      </c>
      <c r="AQ263" t="s">
        <v>4</v>
      </c>
      <c r="AR263" t="s">
        <v>4</v>
      </c>
      <c r="AS263" t="s">
        <v>2</v>
      </c>
      <c r="AT263" t="s">
        <v>2</v>
      </c>
      <c r="AU263" t="s">
        <v>2</v>
      </c>
      <c r="AV263" t="s">
        <v>4</v>
      </c>
      <c r="AW263" t="s">
        <v>4</v>
      </c>
      <c r="AX263" t="s">
        <v>4</v>
      </c>
      <c r="AY263" t="s">
        <v>5</v>
      </c>
      <c r="AZ263" t="s">
        <v>4</v>
      </c>
      <c r="BA263" t="s">
        <v>5</v>
      </c>
      <c r="BB263" t="s">
        <v>5</v>
      </c>
      <c r="BC263" t="s">
        <v>4</v>
      </c>
      <c r="BD263" t="s">
        <v>4</v>
      </c>
      <c r="BE263" t="s">
        <v>4</v>
      </c>
      <c r="BF263" t="s">
        <v>4</v>
      </c>
      <c r="BG263" t="s">
        <v>5</v>
      </c>
      <c r="BH263" t="s">
        <v>4</v>
      </c>
      <c r="BI263" t="s">
        <v>4</v>
      </c>
      <c r="BJ263" t="s">
        <v>4</v>
      </c>
      <c r="BK263" t="s">
        <v>4</v>
      </c>
      <c r="BL263" t="s">
        <v>5</v>
      </c>
      <c r="BM263" t="s">
        <v>4</v>
      </c>
      <c r="BN263" t="s">
        <v>4</v>
      </c>
      <c r="BO263" t="s">
        <v>4</v>
      </c>
      <c r="BP263" t="s">
        <v>2</v>
      </c>
      <c r="BQ263" t="s">
        <v>5</v>
      </c>
      <c r="BR263" t="s">
        <v>5</v>
      </c>
      <c r="BS263" t="s">
        <v>5</v>
      </c>
      <c r="BT263" t="s">
        <v>4</v>
      </c>
      <c r="BU263" t="s">
        <v>5</v>
      </c>
      <c r="BV263" t="s">
        <v>4</v>
      </c>
      <c r="BW263" t="s">
        <v>5</v>
      </c>
      <c r="BX263" t="s">
        <v>4</v>
      </c>
      <c r="BY263" t="s">
        <v>5</v>
      </c>
      <c r="BZ263" t="s">
        <v>5</v>
      </c>
      <c r="CA263" t="s">
        <v>4</v>
      </c>
      <c r="CB263" t="s">
        <v>2</v>
      </c>
      <c r="CC263" t="s">
        <v>2</v>
      </c>
      <c r="CD263" t="s">
        <v>2</v>
      </c>
      <c r="CE263" t="s">
        <v>2</v>
      </c>
      <c r="CF263" t="s">
        <v>2</v>
      </c>
      <c r="CG263" t="s">
        <v>2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239</v>
      </c>
      <c r="CV263" t="s">
        <v>4</v>
      </c>
      <c r="CW263" s="30">
        <v>39</v>
      </c>
      <c r="CX263" t="s">
        <v>20</v>
      </c>
      <c r="CY263" t="s">
        <v>4</v>
      </c>
      <c r="CZ263" t="s">
        <v>4</v>
      </c>
      <c r="DA263" t="s">
        <v>4</v>
      </c>
      <c r="DB263" t="s">
        <v>4</v>
      </c>
      <c r="DC263" t="s">
        <v>4</v>
      </c>
      <c r="DD263" t="s">
        <v>4</v>
      </c>
      <c r="DE263" t="s">
        <v>5</v>
      </c>
      <c r="DF263" t="s">
        <v>4</v>
      </c>
      <c r="DG263" t="s">
        <v>4</v>
      </c>
      <c r="DH263" t="s">
        <v>4</v>
      </c>
      <c r="DI263" t="s">
        <v>3</v>
      </c>
      <c r="DJ263" t="s">
        <v>4</v>
      </c>
      <c r="DK263" t="s">
        <v>5</v>
      </c>
      <c r="DL263" t="s">
        <v>26</v>
      </c>
      <c r="DM263" t="s">
        <v>54</v>
      </c>
      <c r="DN263" t="s">
        <v>5</v>
      </c>
      <c r="DO263" t="s">
        <v>990</v>
      </c>
      <c r="DP263" t="s">
        <v>4</v>
      </c>
      <c r="DQ263" t="s">
        <v>4</v>
      </c>
      <c r="DR263" t="s">
        <v>4</v>
      </c>
      <c r="DS263" t="s">
        <v>4</v>
      </c>
      <c r="DT263" t="s">
        <v>4</v>
      </c>
      <c r="DU263" t="s">
        <v>4</v>
      </c>
      <c r="DV263" t="s">
        <v>5</v>
      </c>
      <c r="DW263" t="s">
        <v>5</v>
      </c>
      <c r="DX263" t="s">
        <v>4</v>
      </c>
      <c r="DY263" t="s">
        <v>4</v>
      </c>
      <c r="DZ263" t="s">
        <v>4</v>
      </c>
      <c r="EA263" t="s">
        <v>4</v>
      </c>
      <c r="EB263" t="s">
        <v>4</v>
      </c>
      <c r="EC263" t="s">
        <v>4</v>
      </c>
      <c r="ED263" t="s">
        <v>4</v>
      </c>
      <c r="EE263" t="s">
        <v>4</v>
      </c>
      <c r="EF263" t="s">
        <v>4</v>
      </c>
      <c r="EG263" t="s">
        <v>4</v>
      </c>
      <c r="EH263" t="s">
        <v>2</v>
      </c>
      <c r="EI263" t="s">
        <v>2</v>
      </c>
      <c r="EJ263" t="s">
        <v>2</v>
      </c>
      <c r="EK263" t="s">
        <v>2</v>
      </c>
      <c r="EL263" t="s">
        <v>2</v>
      </c>
      <c r="EM263" t="s">
        <v>2</v>
      </c>
      <c r="EN263" t="s">
        <v>2</v>
      </c>
      <c r="EO263" t="s">
        <v>2</v>
      </c>
      <c r="EP263" t="s">
        <v>2</v>
      </c>
      <c r="EQ263" t="s">
        <v>2</v>
      </c>
      <c r="ER263" t="s">
        <v>2</v>
      </c>
      <c r="ES263" t="s">
        <v>2</v>
      </c>
      <c r="ET263" t="s">
        <v>2</v>
      </c>
      <c r="EU263" t="s">
        <v>2</v>
      </c>
      <c r="EV263" t="s">
        <v>2</v>
      </c>
      <c r="EW263" t="s">
        <v>2</v>
      </c>
      <c r="EX263" t="s">
        <v>2</v>
      </c>
      <c r="EY263" t="s">
        <v>2</v>
      </c>
      <c r="EZ263" t="s">
        <v>4</v>
      </c>
      <c r="FA263" t="s">
        <v>5</v>
      </c>
      <c r="FB263" t="s">
        <v>4</v>
      </c>
      <c r="FC263" t="s">
        <v>4</v>
      </c>
      <c r="FD263" t="s">
        <v>4</v>
      </c>
      <c r="FE263" t="s">
        <v>2</v>
      </c>
      <c r="FF263" t="s">
        <v>4</v>
      </c>
      <c r="FG263" t="s">
        <v>4</v>
      </c>
      <c r="FH263" t="s">
        <v>4</v>
      </c>
      <c r="FI263" t="s">
        <v>4</v>
      </c>
      <c r="FJ263" t="s">
        <v>4</v>
      </c>
      <c r="FK263" t="s">
        <v>4</v>
      </c>
      <c r="FL263" t="s">
        <v>4</v>
      </c>
      <c r="FM263" t="s">
        <v>4</v>
      </c>
      <c r="FN263" t="s">
        <v>4</v>
      </c>
      <c r="FO263" t="s">
        <v>4</v>
      </c>
      <c r="FP263" t="s">
        <v>4</v>
      </c>
      <c r="FQ263" t="s">
        <v>2</v>
      </c>
      <c r="FR263" t="s">
        <v>2</v>
      </c>
      <c r="FS263" t="s">
        <v>2</v>
      </c>
      <c r="FT263" t="s">
        <v>2</v>
      </c>
      <c r="FU263" t="s">
        <v>2</v>
      </c>
      <c r="FV263" t="s">
        <v>2</v>
      </c>
      <c r="FW263" t="s">
        <v>2</v>
      </c>
      <c r="FX263" t="s">
        <v>2</v>
      </c>
      <c r="FY263" t="s">
        <v>2</v>
      </c>
      <c r="FZ263" t="s">
        <v>2</v>
      </c>
      <c r="GA263" t="s">
        <v>2</v>
      </c>
      <c r="GB263" t="s">
        <v>2</v>
      </c>
      <c r="GC263" t="s">
        <v>2</v>
      </c>
      <c r="GD263" t="s">
        <v>2</v>
      </c>
      <c r="GE263" t="s">
        <v>2</v>
      </c>
      <c r="GF263" t="s">
        <v>2</v>
      </c>
      <c r="GG263" t="s">
        <v>2</v>
      </c>
      <c r="GH263" t="s">
        <v>2</v>
      </c>
      <c r="GI263" t="s">
        <v>2</v>
      </c>
      <c r="GJ263" t="s">
        <v>2</v>
      </c>
      <c r="GK263" t="s">
        <v>2</v>
      </c>
      <c r="GL263" t="s">
        <v>2</v>
      </c>
      <c r="GM263" t="s">
        <v>2</v>
      </c>
      <c r="GN263" t="s">
        <v>796</v>
      </c>
      <c r="GO263" t="s">
        <v>796</v>
      </c>
      <c r="GP263" t="s">
        <v>796</v>
      </c>
      <c r="GQ263" t="s">
        <v>796</v>
      </c>
      <c r="GR263" t="s">
        <v>796</v>
      </c>
      <c r="GS263" t="s">
        <v>796</v>
      </c>
      <c r="GT263" t="s">
        <v>796</v>
      </c>
      <c r="GU263" t="s">
        <v>796</v>
      </c>
      <c r="GV263" t="s">
        <v>796</v>
      </c>
      <c r="GW263" t="s">
        <v>796</v>
      </c>
      <c r="GX263" t="s">
        <v>796</v>
      </c>
      <c r="GY263" t="s">
        <v>796</v>
      </c>
      <c r="GZ263" t="s">
        <v>796</v>
      </c>
      <c r="HA263" t="s">
        <v>796</v>
      </c>
      <c r="HB263" t="s">
        <v>796</v>
      </c>
      <c r="HC263" t="s">
        <v>796</v>
      </c>
      <c r="HD263" t="s">
        <v>796</v>
      </c>
      <c r="HE263" t="s">
        <v>796</v>
      </c>
      <c r="HF263" t="s">
        <v>796</v>
      </c>
      <c r="HG263" t="s">
        <v>796</v>
      </c>
      <c r="HH263" t="s">
        <v>796</v>
      </c>
      <c r="HI263" t="s">
        <v>796</v>
      </c>
      <c r="HJ263" t="s">
        <v>796</v>
      </c>
      <c r="HK263" t="s">
        <v>796</v>
      </c>
      <c r="HL263" t="s">
        <v>796</v>
      </c>
      <c r="HM263" t="s">
        <v>796</v>
      </c>
      <c r="HN263" t="s">
        <v>796</v>
      </c>
      <c r="HO263" t="s">
        <v>796</v>
      </c>
      <c r="HP263" t="s">
        <v>796</v>
      </c>
      <c r="HQ263" t="s">
        <v>796</v>
      </c>
      <c r="HR263" t="s">
        <v>796</v>
      </c>
      <c r="HS263" t="s">
        <v>796</v>
      </c>
      <c r="HT263" t="s">
        <v>796</v>
      </c>
      <c r="HU263" t="s">
        <v>796</v>
      </c>
      <c r="HV263" t="s">
        <v>796</v>
      </c>
      <c r="HW263" t="s">
        <v>796</v>
      </c>
      <c r="HX263" t="s">
        <v>796</v>
      </c>
      <c r="HY263" t="s">
        <v>796</v>
      </c>
      <c r="HZ263" t="s">
        <v>796</v>
      </c>
      <c r="IA263" t="s">
        <v>796</v>
      </c>
      <c r="IB263" t="s">
        <v>796</v>
      </c>
      <c r="IC263" t="s">
        <v>796</v>
      </c>
      <c r="ID263" t="s">
        <v>796</v>
      </c>
      <c r="IE263" t="s">
        <v>796</v>
      </c>
      <c r="IF263" t="s">
        <v>796</v>
      </c>
      <c r="IG263" t="s">
        <v>796</v>
      </c>
      <c r="IH263" t="s">
        <v>796</v>
      </c>
      <c r="II263" t="s">
        <v>796</v>
      </c>
      <c r="IJ263" t="s">
        <v>796</v>
      </c>
      <c r="IK263" t="s">
        <v>796</v>
      </c>
      <c r="IL263" t="s">
        <v>796</v>
      </c>
      <c r="IM263" t="s">
        <v>796</v>
      </c>
      <c r="IN263" t="s">
        <v>796</v>
      </c>
      <c r="IO263" t="s">
        <v>796</v>
      </c>
      <c r="IP263" t="s">
        <v>796</v>
      </c>
      <c r="IQ263" t="s">
        <v>796</v>
      </c>
      <c r="IR263" t="s">
        <v>796</v>
      </c>
      <c r="IS263" t="s">
        <v>796</v>
      </c>
      <c r="IT263" t="s">
        <v>796</v>
      </c>
      <c r="IU263" t="s">
        <v>796</v>
      </c>
      <c r="IV263" t="s">
        <v>796</v>
      </c>
      <c r="IW263" t="s">
        <v>796</v>
      </c>
      <c r="IX263" t="s">
        <v>796</v>
      </c>
      <c r="IY263" t="s">
        <v>796</v>
      </c>
      <c r="IZ263" t="s">
        <v>796</v>
      </c>
      <c r="JA263" t="s">
        <v>796</v>
      </c>
      <c r="JB263" t="s">
        <v>796</v>
      </c>
      <c r="JC263" t="s">
        <v>796</v>
      </c>
      <c r="JD263" t="s">
        <v>796</v>
      </c>
      <c r="JE263" t="s">
        <v>796</v>
      </c>
      <c r="JF263" t="s">
        <v>796</v>
      </c>
      <c r="JG263" t="s">
        <v>796</v>
      </c>
      <c r="JH263" t="s">
        <v>796</v>
      </c>
      <c r="JI263" t="s">
        <v>796</v>
      </c>
      <c r="JJ263" t="s">
        <v>796</v>
      </c>
      <c r="JK263" t="s">
        <v>796</v>
      </c>
      <c r="JL263" t="s">
        <v>796</v>
      </c>
      <c r="JM263" t="s">
        <v>796</v>
      </c>
      <c r="JN263" t="s">
        <v>796</v>
      </c>
      <c r="JO263" t="s">
        <v>796</v>
      </c>
      <c r="JP263" t="s">
        <v>796</v>
      </c>
      <c r="JQ263" t="s">
        <v>796</v>
      </c>
      <c r="JR263" t="s">
        <v>796</v>
      </c>
      <c r="JS263" t="s">
        <v>796</v>
      </c>
      <c r="JT263" t="s">
        <v>796</v>
      </c>
      <c r="JU263" t="s">
        <v>796</v>
      </c>
      <c r="JV263" t="s">
        <v>796</v>
      </c>
      <c r="JW263" t="s">
        <v>796</v>
      </c>
      <c r="JX263" t="s">
        <v>796</v>
      </c>
      <c r="JY263" t="s">
        <v>796</v>
      </c>
      <c r="JZ263" t="s">
        <v>796</v>
      </c>
      <c r="KA263" t="s">
        <v>796</v>
      </c>
      <c r="KB263" t="s">
        <v>796</v>
      </c>
      <c r="KC263" t="s">
        <v>796</v>
      </c>
      <c r="KD263" t="s">
        <v>796</v>
      </c>
      <c r="KE263" t="s">
        <v>796</v>
      </c>
      <c r="KF263" t="s">
        <v>796</v>
      </c>
    </row>
    <row r="264" spans="1:292" x14ac:dyDescent="0.2">
      <c r="A264" t="s">
        <v>753</v>
      </c>
      <c r="B264" t="s">
        <v>239</v>
      </c>
      <c r="C264" t="s">
        <v>4</v>
      </c>
      <c r="D264" t="s">
        <v>8</v>
      </c>
      <c r="E264" s="30">
        <v>32</v>
      </c>
      <c r="F264" t="s">
        <v>9</v>
      </c>
      <c r="G264" t="s">
        <v>50</v>
      </c>
      <c r="H264" t="s">
        <v>22</v>
      </c>
      <c r="I264" t="s">
        <v>57</v>
      </c>
      <c r="J264" t="s">
        <v>4</v>
      </c>
      <c r="K264" t="s">
        <v>4</v>
      </c>
      <c r="L264" t="s">
        <v>4</v>
      </c>
      <c r="M264" t="s">
        <v>5</v>
      </c>
      <c r="N264" t="s">
        <v>5</v>
      </c>
      <c r="O264" t="s">
        <v>4</v>
      </c>
      <c r="P264" t="s">
        <v>4</v>
      </c>
      <c r="Q264" t="s">
        <v>4</v>
      </c>
      <c r="R264" t="s">
        <v>4</v>
      </c>
      <c r="S264" t="s">
        <v>4</v>
      </c>
      <c r="T264" t="s">
        <v>3</v>
      </c>
      <c r="U264" t="s">
        <v>4</v>
      </c>
      <c r="V264" t="s">
        <v>4</v>
      </c>
      <c r="W264" t="s">
        <v>17</v>
      </c>
      <c r="X264" t="s">
        <v>2</v>
      </c>
      <c r="Y264" t="s">
        <v>5</v>
      </c>
      <c r="Z264" t="s">
        <v>22</v>
      </c>
      <c r="AA264" t="s">
        <v>4</v>
      </c>
      <c r="AB264" t="s">
        <v>4</v>
      </c>
      <c r="AC264" t="s">
        <v>5</v>
      </c>
      <c r="AD264" t="s">
        <v>5</v>
      </c>
      <c r="AE264" t="s">
        <v>4</v>
      </c>
      <c r="AF264" t="s">
        <v>4</v>
      </c>
      <c r="AG264" t="s">
        <v>4</v>
      </c>
      <c r="AH264" t="s">
        <v>5</v>
      </c>
      <c r="AI264" t="s">
        <v>4</v>
      </c>
      <c r="AJ264" t="s">
        <v>5</v>
      </c>
      <c r="AK264" t="s">
        <v>4</v>
      </c>
      <c r="AL264" t="s">
        <v>4</v>
      </c>
      <c r="AM264" t="s">
        <v>4</v>
      </c>
      <c r="AN264" t="s">
        <v>4</v>
      </c>
      <c r="AO264" t="s">
        <v>4</v>
      </c>
      <c r="AP264" t="s">
        <v>4</v>
      </c>
      <c r="AQ264" t="s">
        <v>4</v>
      </c>
      <c r="AR264" t="s">
        <v>4</v>
      </c>
      <c r="AS264" t="s">
        <v>73</v>
      </c>
      <c r="AT264" t="s">
        <v>62</v>
      </c>
      <c r="AU264" t="s">
        <v>14</v>
      </c>
      <c r="AV264" t="s">
        <v>2</v>
      </c>
      <c r="AW264" t="s">
        <v>2</v>
      </c>
      <c r="AX264" t="s">
        <v>2</v>
      </c>
      <c r="AY264" t="s">
        <v>2</v>
      </c>
      <c r="AZ264" t="s">
        <v>2</v>
      </c>
      <c r="BA264" t="s">
        <v>2</v>
      </c>
      <c r="BB264" t="s">
        <v>2</v>
      </c>
      <c r="BC264" t="s">
        <v>2</v>
      </c>
      <c r="BD264" t="s">
        <v>2</v>
      </c>
      <c r="BE264" t="s">
        <v>2</v>
      </c>
      <c r="BF264" t="s">
        <v>2</v>
      </c>
      <c r="BG264" t="s">
        <v>2</v>
      </c>
      <c r="BH264" t="s">
        <v>2</v>
      </c>
      <c r="BI264" t="s">
        <v>2</v>
      </c>
      <c r="BJ264" t="s">
        <v>2</v>
      </c>
      <c r="BK264" t="s">
        <v>2</v>
      </c>
      <c r="BL264" t="s">
        <v>2</v>
      </c>
      <c r="BM264" t="s">
        <v>2</v>
      </c>
      <c r="BN264" t="s">
        <v>2</v>
      </c>
      <c r="BO264" t="s">
        <v>2</v>
      </c>
      <c r="BP264" t="s">
        <v>2</v>
      </c>
      <c r="BQ264" t="s">
        <v>2</v>
      </c>
      <c r="BR264" t="s">
        <v>2</v>
      </c>
      <c r="BS264" t="s">
        <v>2</v>
      </c>
      <c r="BT264" t="s">
        <v>2</v>
      </c>
      <c r="BU264" t="s">
        <v>2</v>
      </c>
      <c r="BV264" t="s">
        <v>2</v>
      </c>
      <c r="BW264" t="s">
        <v>2</v>
      </c>
      <c r="BX264" t="s">
        <v>2</v>
      </c>
      <c r="BY264" t="s">
        <v>2</v>
      </c>
      <c r="BZ264" t="s">
        <v>2</v>
      </c>
      <c r="CA264" t="s">
        <v>2</v>
      </c>
      <c r="CB264" t="s">
        <v>2</v>
      </c>
      <c r="CC264" t="s">
        <v>2</v>
      </c>
      <c r="CD264" t="s">
        <v>2</v>
      </c>
      <c r="CE264" t="s">
        <v>2</v>
      </c>
      <c r="CF264" t="s">
        <v>2</v>
      </c>
      <c r="CG264" t="s">
        <v>2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41</v>
      </c>
      <c r="CQ264" t="s">
        <v>4</v>
      </c>
      <c r="CR264" t="s">
        <v>4</v>
      </c>
      <c r="CS264" t="s">
        <v>4</v>
      </c>
      <c r="CT264" t="s">
        <v>4</v>
      </c>
      <c r="CU264" t="s">
        <v>239</v>
      </c>
      <c r="CV264" t="s">
        <v>4</v>
      </c>
      <c r="CW264" s="30">
        <v>34</v>
      </c>
      <c r="CX264" t="s">
        <v>9</v>
      </c>
      <c r="CY264" t="s">
        <v>4</v>
      </c>
      <c r="CZ264" t="s">
        <v>4</v>
      </c>
      <c r="DA264" t="s">
        <v>4</v>
      </c>
      <c r="DB264" t="s">
        <v>5</v>
      </c>
      <c r="DC264" t="s">
        <v>4</v>
      </c>
      <c r="DD264" t="s">
        <v>4</v>
      </c>
      <c r="DE264" t="s">
        <v>4</v>
      </c>
      <c r="DF264" t="s">
        <v>4</v>
      </c>
      <c r="DG264" t="s">
        <v>4</v>
      </c>
      <c r="DH264" t="s">
        <v>4</v>
      </c>
      <c r="DI264" t="s">
        <v>69</v>
      </c>
      <c r="DJ264" t="s">
        <v>4</v>
      </c>
      <c r="DK264" t="s">
        <v>4</v>
      </c>
      <c r="DL264" t="s">
        <v>17</v>
      </c>
      <c r="DM264" t="s">
        <v>2</v>
      </c>
      <c r="DN264" t="s">
        <v>5</v>
      </c>
      <c r="DO264" t="s">
        <v>22</v>
      </c>
      <c r="DP264" t="s">
        <v>4</v>
      </c>
      <c r="DQ264" t="s">
        <v>4</v>
      </c>
      <c r="DR264" t="s">
        <v>5</v>
      </c>
      <c r="DS264" t="s">
        <v>4</v>
      </c>
      <c r="DT264" t="s">
        <v>4</v>
      </c>
      <c r="DU264" t="s">
        <v>4</v>
      </c>
      <c r="DV264" t="s">
        <v>4</v>
      </c>
      <c r="DW264" t="s">
        <v>5</v>
      </c>
      <c r="DX264" t="s">
        <v>4</v>
      </c>
      <c r="DY264" t="s">
        <v>5</v>
      </c>
      <c r="DZ264" t="s">
        <v>4</v>
      </c>
      <c r="EA264" t="s">
        <v>4</v>
      </c>
      <c r="EB264" t="s">
        <v>4</v>
      </c>
      <c r="EC264" t="s">
        <v>4</v>
      </c>
      <c r="ED264" t="s">
        <v>4</v>
      </c>
      <c r="EE264" t="s">
        <v>4</v>
      </c>
      <c r="EF264" t="s">
        <v>4</v>
      </c>
      <c r="EG264" t="s">
        <v>4</v>
      </c>
      <c r="EH264" t="s">
        <v>58</v>
      </c>
      <c r="EI264" t="s">
        <v>62</v>
      </c>
      <c r="EJ264" t="s">
        <v>994</v>
      </c>
      <c r="EK264" t="s">
        <v>2</v>
      </c>
      <c r="EL264" t="s">
        <v>2</v>
      </c>
      <c r="EM264" t="s">
        <v>2</v>
      </c>
      <c r="EN264" t="s">
        <v>2</v>
      </c>
      <c r="EO264" t="s">
        <v>2</v>
      </c>
      <c r="EP264" t="s">
        <v>2</v>
      </c>
      <c r="EQ264" t="s">
        <v>2</v>
      </c>
      <c r="ER264" t="s">
        <v>2</v>
      </c>
      <c r="ES264" t="s">
        <v>2</v>
      </c>
      <c r="ET264" t="s">
        <v>2</v>
      </c>
      <c r="EU264" t="s">
        <v>2</v>
      </c>
      <c r="EV264" t="s">
        <v>2</v>
      </c>
      <c r="EW264" t="s">
        <v>2</v>
      </c>
      <c r="EX264" t="s">
        <v>2</v>
      </c>
      <c r="EY264" t="s">
        <v>2</v>
      </c>
      <c r="EZ264" t="s">
        <v>2</v>
      </c>
      <c r="FA264" t="s">
        <v>2</v>
      </c>
      <c r="FB264" t="s">
        <v>2</v>
      </c>
      <c r="FC264" t="s">
        <v>2</v>
      </c>
      <c r="FD264" t="s">
        <v>2</v>
      </c>
      <c r="FE264" t="s">
        <v>2</v>
      </c>
      <c r="FF264" t="s">
        <v>2</v>
      </c>
      <c r="FG264" t="s">
        <v>2</v>
      </c>
      <c r="FH264" t="s">
        <v>2</v>
      </c>
      <c r="FI264" t="s">
        <v>2</v>
      </c>
      <c r="FJ264" t="s">
        <v>2</v>
      </c>
      <c r="FK264" t="s">
        <v>2</v>
      </c>
      <c r="FL264" t="s">
        <v>2</v>
      </c>
      <c r="FM264" t="s">
        <v>2</v>
      </c>
      <c r="FN264" t="s">
        <v>2</v>
      </c>
      <c r="FO264" t="s">
        <v>2</v>
      </c>
      <c r="FP264" t="s">
        <v>2</v>
      </c>
      <c r="FQ264" t="s">
        <v>2</v>
      </c>
      <c r="FR264" t="s">
        <v>2</v>
      </c>
      <c r="FS264" t="s">
        <v>2</v>
      </c>
      <c r="FT264" t="s">
        <v>2</v>
      </c>
      <c r="FU264" t="s">
        <v>2</v>
      </c>
      <c r="FV264" t="s">
        <v>2</v>
      </c>
      <c r="FW264" t="s">
        <v>2</v>
      </c>
      <c r="FX264" t="s">
        <v>2</v>
      </c>
      <c r="FY264" t="s">
        <v>2</v>
      </c>
      <c r="FZ264" t="s">
        <v>2</v>
      </c>
      <c r="GA264" t="s">
        <v>2</v>
      </c>
      <c r="GB264" t="s">
        <v>2</v>
      </c>
      <c r="GC264" t="s">
        <v>2</v>
      </c>
      <c r="GD264" t="s">
        <v>2</v>
      </c>
      <c r="GE264" t="s">
        <v>2</v>
      </c>
      <c r="GF264" t="s">
        <v>2</v>
      </c>
      <c r="GG264" t="s">
        <v>2</v>
      </c>
      <c r="GH264" t="s">
        <v>2</v>
      </c>
      <c r="GI264" t="s">
        <v>2</v>
      </c>
      <c r="GJ264" t="s">
        <v>2</v>
      </c>
      <c r="GK264" t="s">
        <v>2</v>
      </c>
      <c r="GL264" t="s">
        <v>2</v>
      </c>
      <c r="GM264" t="s">
        <v>2</v>
      </c>
      <c r="GN264" t="s">
        <v>796</v>
      </c>
      <c r="GO264" t="s">
        <v>796</v>
      </c>
      <c r="GP264" t="s">
        <v>796</v>
      </c>
      <c r="GQ264" t="s">
        <v>796</v>
      </c>
      <c r="GR264" t="s">
        <v>796</v>
      </c>
      <c r="GS264" t="s">
        <v>796</v>
      </c>
      <c r="GT264" t="s">
        <v>796</v>
      </c>
      <c r="GU264" t="s">
        <v>796</v>
      </c>
      <c r="GV264" t="s">
        <v>796</v>
      </c>
      <c r="GW264" t="s">
        <v>796</v>
      </c>
      <c r="GX264" t="s">
        <v>796</v>
      </c>
      <c r="GY264" t="s">
        <v>796</v>
      </c>
      <c r="GZ264" t="s">
        <v>796</v>
      </c>
      <c r="HA264" t="s">
        <v>796</v>
      </c>
      <c r="HB264" t="s">
        <v>796</v>
      </c>
      <c r="HC264" t="s">
        <v>796</v>
      </c>
      <c r="HD264" t="s">
        <v>796</v>
      </c>
      <c r="HE264" t="s">
        <v>796</v>
      </c>
      <c r="HF264" t="s">
        <v>796</v>
      </c>
      <c r="HG264" t="s">
        <v>796</v>
      </c>
      <c r="HH264" t="s">
        <v>796</v>
      </c>
      <c r="HI264" t="s">
        <v>796</v>
      </c>
      <c r="HJ264" t="s">
        <v>796</v>
      </c>
      <c r="HK264" t="s">
        <v>796</v>
      </c>
      <c r="HL264" t="s">
        <v>796</v>
      </c>
      <c r="HM264" t="s">
        <v>796</v>
      </c>
      <c r="HN264" t="s">
        <v>796</v>
      </c>
      <c r="HO264" t="s">
        <v>796</v>
      </c>
      <c r="HP264" t="s">
        <v>796</v>
      </c>
      <c r="HQ264" t="s">
        <v>796</v>
      </c>
      <c r="HR264" t="s">
        <v>796</v>
      </c>
      <c r="HS264" t="s">
        <v>796</v>
      </c>
      <c r="HT264" t="s">
        <v>796</v>
      </c>
      <c r="HU264" t="s">
        <v>796</v>
      </c>
      <c r="HV264" t="s">
        <v>796</v>
      </c>
      <c r="HW264" t="s">
        <v>796</v>
      </c>
      <c r="HX264" t="s">
        <v>796</v>
      </c>
      <c r="HY264" t="s">
        <v>796</v>
      </c>
      <c r="HZ264" t="s">
        <v>796</v>
      </c>
      <c r="IA264" t="s">
        <v>796</v>
      </c>
      <c r="IB264" t="s">
        <v>796</v>
      </c>
      <c r="IC264" t="s">
        <v>796</v>
      </c>
      <c r="ID264" t="s">
        <v>796</v>
      </c>
      <c r="IE264" t="s">
        <v>796</v>
      </c>
      <c r="IF264" t="s">
        <v>796</v>
      </c>
      <c r="IG264" t="s">
        <v>796</v>
      </c>
      <c r="IH264" t="s">
        <v>796</v>
      </c>
      <c r="II264" t="s">
        <v>796</v>
      </c>
      <c r="IJ264" t="s">
        <v>796</v>
      </c>
      <c r="IK264" t="s">
        <v>796</v>
      </c>
      <c r="IL264" t="s">
        <v>796</v>
      </c>
      <c r="IM264" t="s">
        <v>796</v>
      </c>
      <c r="IN264" t="s">
        <v>796</v>
      </c>
      <c r="IO264" t="s">
        <v>796</v>
      </c>
      <c r="IP264" t="s">
        <v>796</v>
      </c>
      <c r="IQ264" t="s">
        <v>796</v>
      </c>
      <c r="IR264" t="s">
        <v>796</v>
      </c>
      <c r="IS264" t="s">
        <v>796</v>
      </c>
      <c r="IT264" t="s">
        <v>796</v>
      </c>
      <c r="IU264" t="s">
        <v>796</v>
      </c>
      <c r="IV264" t="s">
        <v>796</v>
      </c>
      <c r="IW264" t="s">
        <v>796</v>
      </c>
      <c r="IX264" t="s">
        <v>796</v>
      </c>
      <c r="IY264" t="s">
        <v>796</v>
      </c>
      <c r="IZ264" t="s">
        <v>796</v>
      </c>
      <c r="JA264" t="s">
        <v>796</v>
      </c>
      <c r="JB264" t="s">
        <v>796</v>
      </c>
      <c r="JC264" t="s">
        <v>796</v>
      </c>
      <c r="JD264" t="s">
        <v>796</v>
      </c>
      <c r="JE264" t="s">
        <v>796</v>
      </c>
      <c r="JF264" t="s">
        <v>796</v>
      </c>
      <c r="JG264" t="s">
        <v>796</v>
      </c>
      <c r="JH264" t="s">
        <v>796</v>
      </c>
      <c r="JI264" t="s">
        <v>796</v>
      </c>
      <c r="JJ264" t="s">
        <v>796</v>
      </c>
      <c r="JK264" t="s">
        <v>796</v>
      </c>
      <c r="JL264" t="s">
        <v>796</v>
      </c>
      <c r="JM264" t="s">
        <v>796</v>
      </c>
      <c r="JN264" t="s">
        <v>796</v>
      </c>
      <c r="JO264" t="s">
        <v>796</v>
      </c>
      <c r="JP264" t="s">
        <v>796</v>
      </c>
      <c r="JQ264" t="s">
        <v>796</v>
      </c>
      <c r="JR264" t="s">
        <v>796</v>
      </c>
      <c r="JS264" t="s">
        <v>796</v>
      </c>
      <c r="JT264" t="s">
        <v>796</v>
      </c>
      <c r="JU264" t="s">
        <v>796</v>
      </c>
      <c r="JV264" t="s">
        <v>796</v>
      </c>
      <c r="JW264" t="s">
        <v>796</v>
      </c>
      <c r="JX264" t="s">
        <v>796</v>
      </c>
      <c r="JY264" t="s">
        <v>796</v>
      </c>
      <c r="JZ264" t="s">
        <v>796</v>
      </c>
      <c r="KA264" t="s">
        <v>796</v>
      </c>
      <c r="KB264" t="s">
        <v>796</v>
      </c>
      <c r="KC264" t="s">
        <v>796</v>
      </c>
      <c r="KD264" t="s">
        <v>796</v>
      </c>
      <c r="KE264" t="s">
        <v>796</v>
      </c>
      <c r="KF264" t="s">
        <v>796</v>
      </c>
    </row>
    <row r="265" spans="1:292" x14ac:dyDescent="0.2">
      <c r="A265" t="s">
        <v>762</v>
      </c>
      <c r="B265" t="s">
        <v>239</v>
      </c>
      <c r="C265" t="s">
        <v>4</v>
      </c>
      <c r="D265" t="s">
        <v>8</v>
      </c>
      <c r="E265" s="30">
        <v>46</v>
      </c>
      <c r="F265" t="s">
        <v>9</v>
      </c>
      <c r="G265" t="s">
        <v>10</v>
      </c>
      <c r="H265" t="s">
        <v>40</v>
      </c>
      <c r="I265" t="s">
        <v>499</v>
      </c>
      <c r="J265" t="s">
        <v>4</v>
      </c>
      <c r="K265" t="s">
        <v>4</v>
      </c>
      <c r="L265" t="s">
        <v>5</v>
      </c>
      <c r="M265" t="s">
        <v>5</v>
      </c>
      <c r="N265" t="s">
        <v>5</v>
      </c>
      <c r="O265" t="s">
        <v>4</v>
      </c>
      <c r="P265" t="s">
        <v>5</v>
      </c>
      <c r="Q265" t="s">
        <v>4</v>
      </c>
      <c r="R265" t="s">
        <v>4</v>
      </c>
      <c r="S265" t="s">
        <v>5</v>
      </c>
      <c r="T265" t="s">
        <v>3</v>
      </c>
      <c r="U265" t="s">
        <v>4</v>
      </c>
      <c r="V265" t="s">
        <v>4</v>
      </c>
      <c r="W265" t="s">
        <v>17</v>
      </c>
      <c r="X265" t="s">
        <v>2</v>
      </c>
      <c r="Y265" t="s">
        <v>5</v>
      </c>
      <c r="Z265" t="s">
        <v>6</v>
      </c>
      <c r="AA265" t="s">
        <v>4</v>
      </c>
      <c r="AB265" t="s">
        <v>4</v>
      </c>
      <c r="AC265" t="s">
        <v>5</v>
      </c>
      <c r="AD265" t="s">
        <v>5</v>
      </c>
      <c r="AE265" t="s">
        <v>4</v>
      </c>
      <c r="AF265" t="s">
        <v>4</v>
      </c>
      <c r="AG265" t="s">
        <v>5</v>
      </c>
      <c r="AH265" t="s">
        <v>5</v>
      </c>
      <c r="AI265" t="s">
        <v>4</v>
      </c>
      <c r="AJ265" t="s">
        <v>4</v>
      </c>
      <c r="AK265" t="s">
        <v>4</v>
      </c>
      <c r="AL265" t="s">
        <v>4</v>
      </c>
      <c r="AM265" t="s">
        <v>4</v>
      </c>
      <c r="AN265" t="s">
        <v>4</v>
      </c>
      <c r="AO265" t="s">
        <v>4</v>
      </c>
      <c r="AP265" t="s">
        <v>4</v>
      </c>
      <c r="AQ265" t="s">
        <v>4</v>
      </c>
      <c r="AR265" t="s">
        <v>4</v>
      </c>
      <c r="AS265" t="s">
        <v>58</v>
      </c>
      <c r="AT265" t="s">
        <v>62</v>
      </c>
      <c r="AU265" t="s">
        <v>14</v>
      </c>
      <c r="AV265" t="s">
        <v>2</v>
      </c>
      <c r="AW265" t="s">
        <v>2</v>
      </c>
      <c r="AX265" t="s">
        <v>2</v>
      </c>
      <c r="AY265" t="s">
        <v>2</v>
      </c>
      <c r="AZ265" t="s">
        <v>2</v>
      </c>
      <c r="BA265" t="s">
        <v>2</v>
      </c>
      <c r="BB265" t="s">
        <v>2</v>
      </c>
      <c r="BC265" t="s">
        <v>2</v>
      </c>
      <c r="BD265" t="s">
        <v>2</v>
      </c>
      <c r="BE265" t="s">
        <v>2</v>
      </c>
      <c r="BF265" t="s">
        <v>2</v>
      </c>
      <c r="BG265" t="s">
        <v>2</v>
      </c>
      <c r="BH265" t="s">
        <v>2</v>
      </c>
      <c r="BI265" t="s">
        <v>2</v>
      </c>
      <c r="BJ265" t="s">
        <v>2</v>
      </c>
      <c r="BK265" t="s">
        <v>5</v>
      </c>
      <c r="BL265" t="s">
        <v>5</v>
      </c>
      <c r="BM265" t="s">
        <v>4</v>
      </c>
      <c r="BN265" t="s">
        <v>4</v>
      </c>
      <c r="BO265" t="s">
        <v>4</v>
      </c>
      <c r="BP265" t="s">
        <v>2</v>
      </c>
      <c r="BQ265" t="s">
        <v>2</v>
      </c>
      <c r="BR265" t="s">
        <v>2</v>
      </c>
      <c r="BS265" t="s">
        <v>2</v>
      </c>
      <c r="BT265" t="s">
        <v>2</v>
      </c>
      <c r="BU265" t="s">
        <v>2</v>
      </c>
      <c r="BV265" t="s">
        <v>2</v>
      </c>
      <c r="BW265" t="s">
        <v>2</v>
      </c>
      <c r="BX265" t="s">
        <v>2</v>
      </c>
      <c r="BY265" t="s">
        <v>2</v>
      </c>
      <c r="BZ265" t="s">
        <v>2</v>
      </c>
      <c r="CA265" t="s">
        <v>2</v>
      </c>
      <c r="CB265" t="s">
        <v>4</v>
      </c>
      <c r="CC265" t="s">
        <v>4</v>
      </c>
      <c r="CD265" t="s">
        <v>5</v>
      </c>
      <c r="CE265" t="s">
        <v>4</v>
      </c>
      <c r="CF265" t="s">
        <v>4</v>
      </c>
      <c r="CG265" t="s">
        <v>4</v>
      </c>
      <c r="CH265" t="s">
        <v>4</v>
      </c>
      <c r="CI265" t="s">
        <v>4</v>
      </c>
      <c r="CJ265" t="s">
        <v>4</v>
      </c>
      <c r="CK265" t="s">
        <v>5</v>
      </c>
      <c r="CL265" t="s">
        <v>4</v>
      </c>
      <c r="CM265" t="s">
        <v>4</v>
      </c>
      <c r="CN265" t="s">
        <v>4</v>
      </c>
      <c r="CO265" t="s">
        <v>4</v>
      </c>
      <c r="CP265" t="s">
        <v>123</v>
      </c>
      <c r="CQ265" t="s">
        <v>5</v>
      </c>
      <c r="CR265" t="s">
        <v>5</v>
      </c>
      <c r="CS265" t="s">
        <v>5</v>
      </c>
      <c r="CT265" t="s">
        <v>4</v>
      </c>
      <c r="CU265" t="s">
        <v>239</v>
      </c>
      <c r="CV265" t="s">
        <v>4</v>
      </c>
      <c r="CW265" t="s">
        <v>2</v>
      </c>
      <c r="CX265" t="s">
        <v>9</v>
      </c>
      <c r="CY265" t="s">
        <v>4</v>
      </c>
      <c r="CZ265" t="s">
        <v>4</v>
      </c>
      <c r="DA265" t="s">
        <v>5</v>
      </c>
      <c r="DB265" t="s">
        <v>5</v>
      </c>
      <c r="DC265" t="s">
        <v>4</v>
      </c>
      <c r="DD265" t="s">
        <v>4</v>
      </c>
      <c r="DE265" t="s">
        <v>5</v>
      </c>
      <c r="DF265" t="s">
        <v>4</v>
      </c>
      <c r="DG265" t="s">
        <v>4</v>
      </c>
      <c r="DH265" t="s">
        <v>4</v>
      </c>
      <c r="DI265" t="s">
        <v>3</v>
      </c>
      <c r="DJ265" t="s">
        <v>4</v>
      </c>
      <c r="DK265" t="s">
        <v>5</v>
      </c>
      <c r="DL265" t="s">
        <v>17</v>
      </c>
      <c r="DM265" t="s">
        <v>2</v>
      </c>
      <c r="DN265" t="s">
        <v>5</v>
      </c>
      <c r="DO265" t="s">
        <v>523</v>
      </c>
      <c r="DP265" t="s">
        <v>4</v>
      </c>
      <c r="DQ265" t="s">
        <v>4</v>
      </c>
      <c r="DR265" t="s">
        <v>4</v>
      </c>
      <c r="DS265" t="s">
        <v>4</v>
      </c>
      <c r="DT265" t="s">
        <v>4</v>
      </c>
      <c r="DU265" t="s">
        <v>5</v>
      </c>
      <c r="DV265" t="s">
        <v>4</v>
      </c>
      <c r="DW265" t="s">
        <v>5</v>
      </c>
      <c r="DX265" t="s">
        <v>4</v>
      </c>
      <c r="DY265" t="s">
        <v>4</v>
      </c>
      <c r="DZ265" t="s">
        <v>4</v>
      </c>
      <c r="EA265" t="s">
        <v>4</v>
      </c>
      <c r="EB265" t="s">
        <v>4</v>
      </c>
      <c r="EC265" t="s">
        <v>5</v>
      </c>
      <c r="ED265" t="s">
        <v>4</v>
      </c>
      <c r="EE265" t="s">
        <v>4</v>
      </c>
      <c r="EF265" t="s">
        <v>4</v>
      </c>
      <c r="EG265" t="s">
        <v>4</v>
      </c>
      <c r="EH265" t="s">
        <v>2</v>
      </c>
      <c r="EI265" t="s">
        <v>2</v>
      </c>
      <c r="EJ265" t="s">
        <v>2</v>
      </c>
      <c r="EK265" t="s">
        <v>2</v>
      </c>
      <c r="EL265" t="s">
        <v>2</v>
      </c>
      <c r="EM265" t="s">
        <v>2</v>
      </c>
      <c r="EN265" t="s">
        <v>2</v>
      </c>
      <c r="EO265" t="s">
        <v>2</v>
      </c>
      <c r="EP265" t="s">
        <v>2</v>
      </c>
      <c r="EQ265" t="s">
        <v>2</v>
      </c>
      <c r="ER265" t="s">
        <v>2</v>
      </c>
      <c r="ES265" t="s">
        <v>2</v>
      </c>
      <c r="ET265" t="s">
        <v>2</v>
      </c>
      <c r="EU265" t="s">
        <v>2</v>
      </c>
      <c r="EV265" t="s">
        <v>2</v>
      </c>
      <c r="EW265" t="s">
        <v>2</v>
      </c>
      <c r="EX265" t="s">
        <v>2</v>
      </c>
      <c r="EY265" t="s">
        <v>2</v>
      </c>
      <c r="EZ265" t="s">
        <v>5</v>
      </c>
      <c r="FA265" t="s">
        <v>5</v>
      </c>
      <c r="FB265" t="s">
        <v>2</v>
      </c>
      <c r="FC265" t="s">
        <v>2</v>
      </c>
      <c r="FD265" t="s">
        <v>2</v>
      </c>
      <c r="FE265" t="s">
        <v>2</v>
      </c>
      <c r="FF265" t="s">
        <v>2</v>
      </c>
      <c r="FG265" t="s">
        <v>2</v>
      </c>
      <c r="FH265" t="s">
        <v>2</v>
      </c>
      <c r="FI265" t="s">
        <v>2</v>
      </c>
      <c r="FJ265" t="s">
        <v>2</v>
      </c>
      <c r="FK265" t="s">
        <v>2</v>
      </c>
      <c r="FL265" t="s">
        <v>2</v>
      </c>
      <c r="FM265" t="s">
        <v>2</v>
      </c>
      <c r="FN265" t="s">
        <v>2</v>
      </c>
      <c r="FO265" t="s">
        <v>2</v>
      </c>
      <c r="FP265" t="s">
        <v>2</v>
      </c>
      <c r="FQ265" t="s">
        <v>4</v>
      </c>
      <c r="FR265" t="s">
        <v>4</v>
      </c>
      <c r="FS265" t="s">
        <v>5</v>
      </c>
      <c r="FT265" t="s">
        <v>4</v>
      </c>
      <c r="FU265" t="s">
        <v>4</v>
      </c>
      <c r="FV265" t="s">
        <v>4</v>
      </c>
      <c r="FW265" t="s">
        <v>4</v>
      </c>
      <c r="FX265" t="s">
        <v>4</v>
      </c>
      <c r="FY265" t="s">
        <v>4</v>
      </c>
      <c r="FZ265" t="s">
        <v>4</v>
      </c>
      <c r="GA265" t="s">
        <v>4</v>
      </c>
      <c r="GB265" t="s">
        <v>4</v>
      </c>
      <c r="GC265" t="s">
        <v>4</v>
      </c>
      <c r="GD265" t="s">
        <v>4</v>
      </c>
      <c r="GE265" t="s">
        <v>2</v>
      </c>
      <c r="GF265" t="s">
        <v>2</v>
      </c>
      <c r="GG265" t="s">
        <v>2</v>
      </c>
      <c r="GH265" t="s">
        <v>2</v>
      </c>
      <c r="GI265" t="s">
        <v>2</v>
      </c>
      <c r="GJ265" t="s">
        <v>2</v>
      </c>
      <c r="GK265" t="s">
        <v>2</v>
      </c>
      <c r="GL265" t="s">
        <v>2</v>
      </c>
      <c r="GM265" t="s">
        <v>2</v>
      </c>
      <c r="GN265" t="s">
        <v>796</v>
      </c>
      <c r="GO265" t="s">
        <v>796</v>
      </c>
      <c r="GP265" t="s">
        <v>796</v>
      </c>
      <c r="GQ265" t="s">
        <v>796</v>
      </c>
      <c r="GR265" t="s">
        <v>796</v>
      </c>
      <c r="GS265" t="s">
        <v>796</v>
      </c>
      <c r="GT265" t="s">
        <v>796</v>
      </c>
      <c r="GU265" t="s">
        <v>796</v>
      </c>
      <c r="GV265" t="s">
        <v>796</v>
      </c>
      <c r="GW265" t="s">
        <v>796</v>
      </c>
      <c r="GX265" t="s">
        <v>796</v>
      </c>
      <c r="GY265" t="s">
        <v>796</v>
      </c>
      <c r="GZ265" t="s">
        <v>796</v>
      </c>
      <c r="HA265" t="s">
        <v>796</v>
      </c>
      <c r="HB265" t="s">
        <v>796</v>
      </c>
      <c r="HC265" t="s">
        <v>796</v>
      </c>
      <c r="HD265" t="s">
        <v>796</v>
      </c>
      <c r="HE265" t="s">
        <v>796</v>
      </c>
      <c r="HF265" t="s">
        <v>796</v>
      </c>
      <c r="HG265" t="s">
        <v>796</v>
      </c>
      <c r="HH265" t="s">
        <v>796</v>
      </c>
      <c r="HI265" t="s">
        <v>796</v>
      </c>
      <c r="HJ265" t="s">
        <v>796</v>
      </c>
      <c r="HK265" t="s">
        <v>796</v>
      </c>
      <c r="HL265" t="s">
        <v>796</v>
      </c>
      <c r="HM265" t="s">
        <v>796</v>
      </c>
      <c r="HN265" t="s">
        <v>796</v>
      </c>
      <c r="HO265" t="s">
        <v>796</v>
      </c>
      <c r="HP265" t="s">
        <v>796</v>
      </c>
      <c r="HQ265" t="s">
        <v>796</v>
      </c>
      <c r="HR265" t="s">
        <v>796</v>
      </c>
      <c r="HS265" t="s">
        <v>796</v>
      </c>
      <c r="HT265" t="s">
        <v>796</v>
      </c>
      <c r="HU265" t="s">
        <v>796</v>
      </c>
      <c r="HV265" t="s">
        <v>796</v>
      </c>
      <c r="HW265" t="s">
        <v>796</v>
      </c>
      <c r="HX265" t="s">
        <v>796</v>
      </c>
      <c r="HY265" t="s">
        <v>796</v>
      </c>
      <c r="HZ265" t="s">
        <v>796</v>
      </c>
      <c r="IA265" t="s">
        <v>796</v>
      </c>
      <c r="IB265" t="s">
        <v>796</v>
      </c>
      <c r="IC265" t="s">
        <v>796</v>
      </c>
      <c r="ID265" t="s">
        <v>796</v>
      </c>
      <c r="IE265" t="s">
        <v>796</v>
      </c>
      <c r="IF265" t="s">
        <v>796</v>
      </c>
      <c r="IG265" t="s">
        <v>796</v>
      </c>
      <c r="IH265" t="s">
        <v>796</v>
      </c>
      <c r="II265" t="s">
        <v>796</v>
      </c>
      <c r="IJ265" t="s">
        <v>796</v>
      </c>
      <c r="IK265" t="s">
        <v>796</v>
      </c>
      <c r="IL265" t="s">
        <v>796</v>
      </c>
      <c r="IM265" t="s">
        <v>796</v>
      </c>
      <c r="IN265" t="s">
        <v>796</v>
      </c>
      <c r="IO265" t="s">
        <v>796</v>
      </c>
      <c r="IP265" t="s">
        <v>796</v>
      </c>
      <c r="IQ265" t="s">
        <v>796</v>
      </c>
      <c r="IR265" t="s">
        <v>796</v>
      </c>
      <c r="IS265" t="s">
        <v>796</v>
      </c>
      <c r="IT265" t="s">
        <v>796</v>
      </c>
      <c r="IU265" t="s">
        <v>796</v>
      </c>
      <c r="IV265" t="s">
        <v>796</v>
      </c>
      <c r="IW265" t="s">
        <v>796</v>
      </c>
      <c r="IX265" t="s">
        <v>796</v>
      </c>
      <c r="IY265" t="s">
        <v>796</v>
      </c>
      <c r="IZ265" t="s">
        <v>796</v>
      </c>
      <c r="JA265" t="s">
        <v>796</v>
      </c>
      <c r="JB265" t="s">
        <v>796</v>
      </c>
      <c r="JC265" t="s">
        <v>796</v>
      </c>
      <c r="JD265" t="s">
        <v>796</v>
      </c>
      <c r="JE265" t="s">
        <v>796</v>
      </c>
      <c r="JF265" t="s">
        <v>796</v>
      </c>
      <c r="JG265" t="s">
        <v>796</v>
      </c>
      <c r="JH265" t="s">
        <v>796</v>
      </c>
      <c r="JI265" t="s">
        <v>796</v>
      </c>
      <c r="JJ265" t="s">
        <v>796</v>
      </c>
      <c r="JK265" t="s">
        <v>796</v>
      </c>
      <c r="JL265" t="s">
        <v>796</v>
      </c>
      <c r="JM265" t="s">
        <v>796</v>
      </c>
      <c r="JN265" t="s">
        <v>796</v>
      </c>
      <c r="JO265" t="s">
        <v>796</v>
      </c>
      <c r="JP265" t="s">
        <v>796</v>
      </c>
      <c r="JQ265" t="s">
        <v>796</v>
      </c>
      <c r="JR265" t="s">
        <v>796</v>
      </c>
      <c r="JS265" t="s">
        <v>796</v>
      </c>
      <c r="JT265" t="s">
        <v>796</v>
      </c>
      <c r="JU265" t="s">
        <v>796</v>
      </c>
      <c r="JV265" t="s">
        <v>796</v>
      </c>
      <c r="JW265" t="s">
        <v>796</v>
      </c>
      <c r="JX265" t="s">
        <v>796</v>
      </c>
      <c r="JY265" t="s">
        <v>796</v>
      </c>
      <c r="JZ265" t="s">
        <v>796</v>
      </c>
      <c r="KA265" t="s">
        <v>796</v>
      </c>
      <c r="KB265" t="s">
        <v>796</v>
      </c>
      <c r="KC265" t="s">
        <v>796</v>
      </c>
      <c r="KD265" t="s">
        <v>796</v>
      </c>
      <c r="KE265" t="s">
        <v>796</v>
      </c>
      <c r="KF265" t="s">
        <v>796</v>
      </c>
    </row>
    <row r="266" spans="1:292" x14ac:dyDescent="0.2">
      <c r="A266" t="s">
        <v>763</v>
      </c>
      <c r="B266" t="s">
        <v>239</v>
      </c>
      <c r="C266" t="s">
        <v>4</v>
      </c>
      <c r="D266" t="s">
        <v>19</v>
      </c>
      <c r="E266" s="30">
        <v>58</v>
      </c>
      <c r="F266" t="s">
        <v>155</v>
      </c>
      <c r="G266" t="s">
        <v>385</v>
      </c>
      <c r="H266" t="s">
        <v>40</v>
      </c>
      <c r="I266" t="s">
        <v>499</v>
      </c>
      <c r="J266" t="s">
        <v>4</v>
      </c>
      <c r="K266" t="s">
        <v>4</v>
      </c>
      <c r="L266" t="s">
        <v>5</v>
      </c>
      <c r="M266" t="s">
        <v>4</v>
      </c>
      <c r="N266" t="s">
        <v>5</v>
      </c>
      <c r="O266" t="s">
        <v>4</v>
      </c>
      <c r="P266" t="s">
        <v>5</v>
      </c>
      <c r="Q266" t="s">
        <v>4</v>
      </c>
      <c r="R266" t="s">
        <v>4</v>
      </c>
      <c r="S266" t="s">
        <v>5</v>
      </c>
      <c r="T266" t="s">
        <v>3</v>
      </c>
      <c r="U266" t="s">
        <v>4</v>
      </c>
      <c r="V266" t="s">
        <v>4</v>
      </c>
      <c r="W266" t="s">
        <v>17</v>
      </c>
      <c r="X266" t="s">
        <v>2</v>
      </c>
      <c r="Y266" t="s">
        <v>5</v>
      </c>
      <c r="Z266" t="s">
        <v>6</v>
      </c>
      <c r="AA266" t="s">
        <v>4</v>
      </c>
      <c r="AB266" t="s">
        <v>4</v>
      </c>
      <c r="AC266" t="s">
        <v>4</v>
      </c>
      <c r="AD266" t="s">
        <v>5</v>
      </c>
      <c r="AE266" t="s">
        <v>4</v>
      </c>
      <c r="AF266" t="s">
        <v>4</v>
      </c>
      <c r="AG266" t="s">
        <v>5</v>
      </c>
      <c r="AH266" t="s">
        <v>5</v>
      </c>
      <c r="AI266" t="s">
        <v>4</v>
      </c>
      <c r="AJ266" t="s">
        <v>4</v>
      </c>
      <c r="AK266" t="s">
        <v>4</v>
      </c>
      <c r="AL266" t="s">
        <v>4</v>
      </c>
      <c r="AM266" t="s">
        <v>4</v>
      </c>
      <c r="AN266" t="s">
        <v>4</v>
      </c>
      <c r="AO266" t="s">
        <v>4</v>
      </c>
      <c r="AP266" t="s">
        <v>4</v>
      </c>
      <c r="AQ266" t="s">
        <v>4</v>
      </c>
      <c r="AR266" t="s">
        <v>4</v>
      </c>
      <c r="AS266" t="s">
        <v>2</v>
      </c>
      <c r="AT266" t="s">
        <v>2</v>
      </c>
      <c r="AU266" t="s">
        <v>2</v>
      </c>
      <c r="AV266" t="s">
        <v>2</v>
      </c>
      <c r="AW266" t="s">
        <v>2</v>
      </c>
      <c r="AX266" t="s">
        <v>2</v>
      </c>
      <c r="AY266" t="s">
        <v>2</v>
      </c>
      <c r="AZ266" t="s">
        <v>2</v>
      </c>
      <c r="BA266" t="s">
        <v>2</v>
      </c>
      <c r="BB266" t="s">
        <v>2</v>
      </c>
      <c r="BC266" t="s">
        <v>2</v>
      </c>
      <c r="BD266" t="s">
        <v>2</v>
      </c>
      <c r="BE266" t="s">
        <v>2</v>
      </c>
      <c r="BF266" t="s">
        <v>2</v>
      </c>
      <c r="BG266" t="s">
        <v>2</v>
      </c>
      <c r="BH266" t="s">
        <v>2</v>
      </c>
      <c r="BI266" t="s">
        <v>2</v>
      </c>
      <c r="BJ266" t="s">
        <v>2</v>
      </c>
      <c r="BK266" t="s">
        <v>5</v>
      </c>
      <c r="BL266" t="s">
        <v>4</v>
      </c>
      <c r="BM266" t="s">
        <v>4</v>
      </c>
      <c r="BN266" t="s">
        <v>4</v>
      </c>
      <c r="BO266" t="s">
        <v>4</v>
      </c>
      <c r="BP266" t="s">
        <v>2</v>
      </c>
      <c r="BQ266" t="s">
        <v>2</v>
      </c>
      <c r="BR266" t="s">
        <v>2</v>
      </c>
      <c r="BS266" t="s">
        <v>2</v>
      </c>
      <c r="BT266" t="s">
        <v>2</v>
      </c>
      <c r="BU266" t="s">
        <v>2</v>
      </c>
      <c r="BV266" t="s">
        <v>2</v>
      </c>
      <c r="BW266" t="s">
        <v>2</v>
      </c>
      <c r="BX266" t="s">
        <v>2</v>
      </c>
      <c r="BY266" t="s">
        <v>2</v>
      </c>
      <c r="BZ266" t="s">
        <v>2</v>
      </c>
      <c r="CA266" t="s">
        <v>2</v>
      </c>
      <c r="CB266" t="s">
        <v>4</v>
      </c>
      <c r="CC266" t="s">
        <v>4</v>
      </c>
      <c r="CD266" t="s">
        <v>5</v>
      </c>
      <c r="CE266" t="s">
        <v>4</v>
      </c>
      <c r="CF266" t="s">
        <v>4</v>
      </c>
      <c r="CG266" t="s">
        <v>4</v>
      </c>
      <c r="CH266" t="s">
        <v>4</v>
      </c>
      <c r="CI266" t="s">
        <v>4</v>
      </c>
      <c r="CJ266" t="s">
        <v>4</v>
      </c>
      <c r="CK266" t="s">
        <v>4</v>
      </c>
      <c r="CL266" t="s">
        <v>4</v>
      </c>
      <c r="CM266" t="s">
        <v>4</v>
      </c>
      <c r="CN266" t="s">
        <v>4</v>
      </c>
      <c r="CO266" t="s">
        <v>4</v>
      </c>
      <c r="CP266" t="s">
        <v>123</v>
      </c>
      <c r="CQ266" t="s">
        <v>4</v>
      </c>
      <c r="CR266" t="s">
        <v>4</v>
      </c>
      <c r="CS266" t="s">
        <v>5</v>
      </c>
      <c r="CT266" t="s">
        <v>4</v>
      </c>
      <c r="CU266" t="s">
        <v>796</v>
      </c>
      <c r="CV266" t="s">
        <v>796</v>
      </c>
      <c r="CW266" t="s">
        <v>796</v>
      </c>
      <c r="CX266" t="s">
        <v>796</v>
      </c>
      <c r="CY266" t="s">
        <v>796</v>
      </c>
      <c r="CZ266" t="s">
        <v>796</v>
      </c>
      <c r="DA266" t="s">
        <v>796</v>
      </c>
      <c r="DB266" t="s">
        <v>796</v>
      </c>
      <c r="DC266" t="s">
        <v>796</v>
      </c>
      <c r="DD266" t="s">
        <v>796</v>
      </c>
      <c r="DE266" t="s">
        <v>796</v>
      </c>
      <c r="DF266" t="s">
        <v>796</v>
      </c>
      <c r="DG266" t="s">
        <v>796</v>
      </c>
      <c r="DH266" t="s">
        <v>796</v>
      </c>
      <c r="DI266" t="s">
        <v>796</v>
      </c>
      <c r="DJ266" t="s">
        <v>796</v>
      </c>
      <c r="DK266" t="s">
        <v>796</v>
      </c>
      <c r="DL266" t="s">
        <v>796</v>
      </c>
      <c r="DM266" t="s">
        <v>796</v>
      </c>
      <c r="DN266" t="s">
        <v>796</v>
      </c>
      <c r="DO266" t="s">
        <v>796</v>
      </c>
      <c r="DP266" t="s">
        <v>796</v>
      </c>
      <c r="DQ266" t="s">
        <v>796</v>
      </c>
      <c r="DR266" t="s">
        <v>796</v>
      </c>
      <c r="DS266" t="s">
        <v>796</v>
      </c>
      <c r="DT266" t="s">
        <v>796</v>
      </c>
      <c r="DU266" t="s">
        <v>796</v>
      </c>
      <c r="DV266" t="s">
        <v>796</v>
      </c>
      <c r="DW266" t="s">
        <v>796</v>
      </c>
      <c r="DX266" t="s">
        <v>796</v>
      </c>
      <c r="DY266" t="s">
        <v>796</v>
      </c>
      <c r="DZ266" t="s">
        <v>796</v>
      </c>
      <c r="EA266" t="s">
        <v>796</v>
      </c>
      <c r="EB266" t="s">
        <v>796</v>
      </c>
      <c r="EC266" t="s">
        <v>796</v>
      </c>
      <c r="ED266" t="s">
        <v>796</v>
      </c>
      <c r="EE266" t="s">
        <v>796</v>
      </c>
      <c r="EF266" t="s">
        <v>796</v>
      </c>
      <c r="EG266" t="s">
        <v>796</v>
      </c>
      <c r="EH266" t="s">
        <v>796</v>
      </c>
      <c r="EI266" t="s">
        <v>796</v>
      </c>
      <c r="EJ266" t="s">
        <v>796</v>
      </c>
      <c r="EK266" t="s">
        <v>796</v>
      </c>
      <c r="EL266" t="s">
        <v>796</v>
      </c>
      <c r="EM266" t="s">
        <v>796</v>
      </c>
      <c r="EN266" t="s">
        <v>796</v>
      </c>
      <c r="EO266" t="s">
        <v>796</v>
      </c>
      <c r="EP266" t="s">
        <v>796</v>
      </c>
      <c r="EQ266" t="s">
        <v>796</v>
      </c>
      <c r="ER266" t="s">
        <v>796</v>
      </c>
      <c r="ES266" t="s">
        <v>796</v>
      </c>
      <c r="ET266" t="s">
        <v>796</v>
      </c>
      <c r="EU266" t="s">
        <v>796</v>
      </c>
      <c r="EV266" t="s">
        <v>796</v>
      </c>
      <c r="EW266" t="s">
        <v>796</v>
      </c>
      <c r="EX266" t="s">
        <v>796</v>
      </c>
      <c r="EY266" t="s">
        <v>796</v>
      </c>
      <c r="EZ266" t="s">
        <v>796</v>
      </c>
      <c r="FA266" t="s">
        <v>796</v>
      </c>
      <c r="FB266" t="s">
        <v>796</v>
      </c>
      <c r="FC266" t="s">
        <v>796</v>
      </c>
      <c r="FD266" t="s">
        <v>796</v>
      </c>
      <c r="FE266" t="s">
        <v>796</v>
      </c>
      <c r="FF266" t="s">
        <v>796</v>
      </c>
      <c r="FG266" t="s">
        <v>796</v>
      </c>
      <c r="FH266" t="s">
        <v>796</v>
      </c>
      <c r="FI266" t="s">
        <v>796</v>
      </c>
      <c r="FJ266" t="s">
        <v>796</v>
      </c>
      <c r="FK266" t="s">
        <v>796</v>
      </c>
      <c r="FL266" t="s">
        <v>796</v>
      </c>
      <c r="FM266" t="s">
        <v>796</v>
      </c>
      <c r="FN266" t="s">
        <v>796</v>
      </c>
      <c r="FO266" t="s">
        <v>796</v>
      </c>
      <c r="FP266" t="s">
        <v>796</v>
      </c>
      <c r="FQ266" t="s">
        <v>796</v>
      </c>
      <c r="FR266" t="s">
        <v>796</v>
      </c>
      <c r="FS266" t="s">
        <v>796</v>
      </c>
      <c r="FT266" t="s">
        <v>796</v>
      </c>
      <c r="FU266" t="s">
        <v>796</v>
      </c>
      <c r="FV266" t="s">
        <v>796</v>
      </c>
      <c r="FW266" t="s">
        <v>796</v>
      </c>
      <c r="FX266" t="s">
        <v>796</v>
      </c>
      <c r="FY266" t="s">
        <v>796</v>
      </c>
      <c r="FZ266" t="s">
        <v>796</v>
      </c>
      <c r="GA266" t="s">
        <v>796</v>
      </c>
      <c r="GB266" t="s">
        <v>796</v>
      </c>
      <c r="GC266" t="s">
        <v>796</v>
      </c>
      <c r="GD266" t="s">
        <v>796</v>
      </c>
      <c r="GE266" t="s">
        <v>796</v>
      </c>
      <c r="GF266" t="s">
        <v>796</v>
      </c>
      <c r="GG266" t="s">
        <v>796</v>
      </c>
      <c r="GH266" t="s">
        <v>796</v>
      </c>
      <c r="GI266" t="s">
        <v>796</v>
      </c>
      <c r="GJ266" t="s">
        <v>796</v>
      </c>
      <c r="GK266" t="s">
        <v>796</v>
      </c>
      <c r="GL266" t="s">
        <v>796</v>
      </c>
      <c r="GM266" t="s">
        <v>796</v>
      </c>
      <c r="GN266" t="s">
        <v>796</v>
      </c>
      <c r="GO266" t="s">
        <v>796</v>
      </c>
      <c r="GP266" t="s">
        <v>796</v>
      </c>
      <c r="GQ266" t="s">
        <v>796</v>
      </c>
      <c r="GR266" t="s">
        <v>796</v>
      </c>
      <c r="GS266" t="s">
        <v>796</v>
      </c>
      <c r="GT266" t="s">
        <v>796</v>
      </c>
      <c r="GU266" t="s">
        <v>796</v>
      </c>
      <c r="GV266" t="s">
        <v>796</v>
      </c>
      <c r="GW266" t="s">
        <v>796</v>
      </c>
      <c r="GX266" t="s">
        <v>796</v>
      </c>
      <c r="GY266" t="s">
        <v>796</v>
      </c>
      <c r="GZ266" t="s">
        <v>796</v>
      </c>
      <c r="HA266" t="s">
        <v>796</v>
      </c>
      <c r="HB266" t="s">
        <v>796</v>
      </c>
      <c r="HC266" t="s">
        <v>796</v>
      </c>
      <c r="HD266" t="s">
        <v>796</v>
      </c>
      <c r="HE266" t="s">
        <v>796</v>
      </c>
      <c r="HF266" t="s">
        <v>796</v>
      </c>
      <c r="HG266" t="s">
        <v>796</v>
      </c>
      <c r="HH266" t="s">
        <v>796</v>
      </c>
      <c r="HI266" t="s">
        <v>796</v>
      </c>
      <c r="HJ266" t="s">
        <v>796</v>
      </c>
      <c r="HK266" t="s">
        <v>796</v>
      </c>
      <c r="HL266" t="s">
        <v>796</v>
      </c>
      <c r="HM266" t="s">
        <v>796</v>
      </c>
      <c r="HN266" t="s">
        <v>796</v>
      </c>
      <c r="HO266" t="s">
        <v>796</v>
      </c>
      <c r="HP266" t="s">
        <v>796</v>
      </c>
      <c r="HQ266" t="s">
        <v>796</v>
      </c>
      <c r="HR266" t="s">
        <v>796</v>
      </c>
      <c r="HS266" t="s">
        <v>796</v>
      </c>
      <c r="HT266" t="s">
        <v>796</v>
      </c>
      <c r="HU266" t="s">
        <v>796</v>
      </c>
      <c r="HV266" t="s">
        <v>796</v>
      </c>
      <c r="HW266" t="s">
        <v>796</v>
      </c>
      <c r="HX266" t="s">
        <v>796</v>
      </c>
      <c r="HY266" t="s">
        <v>796</v>
      </c>
      <c r="HZ266" t="s">
        <v>796</v>
      </c>
      <c r="IA266" t="s">
        <v>796</v>
      </c>
      <c r="IB266" t="s">
        <v>796</v>
      </c>
      <c r="IC266" t="s">
        <v>796</v>
      </c>
      <c r="ID266" t="s">
        <v>796</v>
      </c>
      <c r="IE266" t="s">
        <v>796</v>
      </c>
      <c r="IF266" t="s">
        <v>796</v>
      </c>
      <c r="IG266" t="s">
        <v>796</v>
      </c>
      <c r="IH266" t="s">
        <v>796</v>
      </c>
      <c r="II266" t="s">
        <v>796</v>
      </c>
      <c r="IJ266" t="s">
        <v>796</v>
      </c>
      <c r="IK266" t="s">
        <v>796</v>
      </c>
      <c r="IL266" t="s">
        <v>796</v>
      </c>
      <c r="IM266" t="s">
        <v>796</v>
      </c>
      <c r="IN266" t="s">
        <v>796</v>
      </c>
      <c r="IO266" t="s">
        <v>796</v>
      </c>
      <c r="IP266" t="s">
        <v>796</v>
      </c>
      <c r="IQ266" t="s">
        <v>796</v>
      </c>
      <c r="IR266" t="s">
        <v>796</v>
      </c>
      <c r="IS266" t="s">
        <v>796</v>
      </c>
      <c r="IT266" t="s">
        <v>796</v>
      </c>
      <c r="IU266" t="s">
        <v>796</v>
      </c>
      <c r="IV266" t="s">
        <v>796</v>
      </c>
      <c r="IW266" t="s">
        <v>796</v>
      </c>
      <c r="IX266" t="s">
        <v>796</v>
      </c>
      <c r="IY266" t="s">
        <v>796</v>
      </c>
      <c r="IZ266" t="s">
        <v>796</v>
      </c>
      <c r="JA266" t="s">
        <v>796</v>
      </c>
      <c r="JB266" t="s">
        <v>796</v>
      </c>
      <c r="JC266" t="s">
        <v>796</v>
      </c>
      <c r="JD266" t="s">
        <v>796</v>
      </c>
      <c r="JE266" t="s">
        <v>796</v>
      </c>
      <c r="JF266" t="s">
        <v>796</v>
      </c>
      <c r="JG266" t="s">
        <v>796</v>
      </c>
      <c r="JH266" t="s">
        <v>796</v>
      </c>
      <c r="JI266" t="s">
        <v>796</v>
      </c>
      <c r="JJ266" t="s">
        <v>796</v>
      </c>
      <c r="JK266" t="s">
        <v>796</v>
      </c>
      <c r="JL266" t="s">
        <v>796</v>
      </c>
      <c r="JM266" t="s">
        <v>796</v>
      </c>
      <c r="JN266" t="s">
        <v>796</v>
      </c>
      <c r="JO266" t="s">
        <v>796</v>
      </c>
      <c r="JP266" t="s">
        <v>796</v>
      </c>
      <c r="JQ266" t="s">
        <v>796</v>
      </c>
      <c r="JR266" t="s">
        <v>796</v>
      </c>
      <c r="JS266" t="s">
        <v>796</v>
      </c>
      <c r="JT266" t="s">
        <v>796</v>
      </c>
      <c r="JU266" t="s">
        <v>796</v>
      </c>
      <c r="JV266" t="s">
        <v>796</v>
      </c>
      <c r="JW266" t="s">
        <v>796</v>
      </c>
      <c r="JX266" t="s">
        <v>796</v>
      </c>
      <c r="JY266" t="s">
        <v>796</v>
      </c>
      <c r="JZ266" t="s">
        <v>796</v>
      </c>
      <c r="KA266" t="s">
        <v>796</v>
      </c>
      <c r="KB266" t="s">
        <v>796</v>
      </c>
      <c r="KC266" t="s">
        <v>796</v>
      </c>
      <c r="KD266" t="s">
        <v>796</v>
      </c>
      <c r="KE266" t="s">
        <v>796</v>
      </c>
      <c r="KF266" t="s">
        <v>796</v>
      </c>
    </row>
    <row r="267" spans="1:292" x14ac:dyDescent="0.2">
      <c r="A267" t="s">
        <v>766</v>
      </c>
      <c r="B267" t="s">
        <v>239</v>
      </c>
      <c r="C267" t="s">
        <v>4</v>
      </c>
      <c r="D267" t="s">
        <v>8</v>
      </c>
      <c r="E267" s="30">
        <v>47</v>
      </c>
      <c r="F267" t="s">
        <v>9</v>
      </c>
      <c r="G267" t="s">
        <v>10</v>
      </c>
      <c r="H267" t="s">
        <v>40</v>
      </c>
      <c r="I267" t="s">
        <v>499</v>
      </c>
      <c r="J267" t="s">
        <v>4</v>
      </c>
      <c r="K267" t="s">
        <v>4</v>
      </c>
      <c r="L267" t="s">
        <v>5</v>
      </c>
      <c r="M267" t="s">
        <v>5</v>
      </c>
      <c r="N267" t="s">
        <v>4</v>
      </c>
      <c r="O267" t="s">
        <v>4</v>
      </c>
      <c r="P267" t="s">
        <v>4</v>
      </c>
      <c r="Q267" t="s">
        <v>4</v>
      </c>
      <c r="R267" t="s">
        <v>4</v>
      </c>
      <c r="S267" t="s">
        <v>5</v>
      </c>
      <c r="T267" t="s">
        <v>194</v>
      </c>
      <c r="U267" t="s">
        <v>4</v>
      </c>
      <c r="V267" t="s">
        <v>4</v>
      </c>
      <c r="W267" t="s">
        <v>17</v>
      </c>
      <c r="X267" t="s">
        <v>2</v>
      </c>
      <c r="Y267" t="s">
        <v>5</v>
      </c>
      <c r="Z267" t="s">
        <v>70</v>
      </c>
      <c r="AA267" t="s">
        <v>41</v>
      </c>
      <c r="AB267" t="s">
        <v>4</v>
      </c>
      <c r="AC267" t="s">
        <v>5</v>
      </c>
      <c r="AD267" t="s">
        <v>5</v>
      </c>
      <c r="AE267" t="s">
        <v>4</v>
      </c>
      <c r="AF267" t="s">
        <v>4</v>
      </c>
      <c r="AG267" t="s">
        <v>4</v>
      </c>
      <c r="AH267" t="s">
        <v>4</v>
      </c>
      <c r="AI267" t="s">
        <v>4</v>
      </c>
      <c r="AJ267" t="s">
        <v>4</v>
      </c>
      <c r="AK267" t="s">
        <v>4</v>
      </c>
      <c r="AL267" t="s">
        <v>4</v>
      </c>
      <c r="AM267" t="s">
        <v>4</v>
      </c>
      <c r="AN267" t="s">
        <v>4</v>
      </c>
      <c r="AO267" t="s">
        <v>4</v>
      </c>
      <c r="AP267" t="s">
        <v>4</v>
      </c>
      <c r="AQ267" t="s">
        <v>4</v>
      </c>
      <c r="AR267" t="s">
        <v>5</v>
      </c>
      <c r="AS267" t="s">
        <v>94</v>
      </c>
      <c r="AT267" t="s">
        <v>13</v>
      </c>
      <c r="AU267" t="s">
        <v>59</v>
      </c>
      <c r="AV267" t="s">
        <v>2</v>
      </c>
      <c r="AW267" t="s">
        <v>2</v>
      </c>
      <c r="AX267" t="s">
        <v>2</v>
      </c>
      <c r="AY267" t="s">
        <v>2</v>
      </c>
      <c r="AZ267" t="s">
        <v>2</v>
      </c>
      <c r="BA267" t="s">
        <v>2</v>
      </c>
      <c r="BB267" t="s">
        <v>2</v>
      </c>
      <c r="BC267" t="s">
        <v>2</v>
      </c>
      <c r="BD267" t="s">
        <v>2</v>
      </c>
      <c r="BE267" t="s">
        <v>2</v>
      </c>
      <c r="BF267" t="s">
        <v>2</v>
      </c>
      <c r="BG267" t="s">
        <v>2</v>
      </c>
      <c r="BH267" t="s">
        <v>2</v>
      </c>
      <c r="BI267" t="s">
        <v>2</v>
      </c>
      <c r="BJ267" t="s">
        <v>2</v>
      </c>
      <c r="BK267" t="s">
        <v>2</v>
      </c>
      <c r="BL267" t="s">
        <v>2</v>
      </c>
      <c r="BM267" t="s">
        <v>2</v>
      </c>
      <c r="BN267" t="s">
        <v>2</v>
      </c>
      <c r="BO267" t="s">
        <v>2</v>
      </c>
      <c r="BP267" t="s">
        <v>2</v>
      </c>
      <c r="BQ267" t="s">
        <v>2</v>
      </c>
      <c r="BR267" t="s">
        <v>2</v>
      </c>
      <c r="BS267" t="s">
        <v>2</v>
      </c>
      <c r="BT267" t="s">
        <v>2</v>
      </c>
      <c r="BU267" t="s">
        <v>2</v>
      </c>
      <c r="BV267" t="s">
        <v>2</v>
      </c>
      <c r="BW267" t="s">
        <v>2</v>
      </c>
      <c r="BX267" t="s">
        <v>2</v>
      </c>
      <c r="BY267" t="s">
        <v>2</v>
      </c>
      <c r="BZ267" t="s">
        <v>2</v>
      </c>
      <c r="CA267" t="s">
        <v>2</v>
      </c>
      <c r="CB267" t="s">
        <v>4</v>
      </c>
      <c r="CC267" t="s">
        <v>4</v>
      </c>
      <c r="CD267" t="s">
        <v>5</v>
      </c>
      <c r="CE267" t="s">
        <v>4</v>
      </c>
      <c r="CF267" t="s">
        <v>4</v>
      </c>
      <c r="CG267" t="s">
        <v>4</v>
      </c>
      <c r="CH267" t="s">
        <v>4</v>
      </c>
      <c r="CI267" t="s">
        <v>4</v>
      </c>
      <c r="CJ267" t="s">
        <v>4</v>
      </c>
      <c r="CK267" t="s">
        <v>4</v>
      </c>
      <c r="CL267" t="s">
        <v>4</v>
      </c>
      <c r="CM267" t="s">
        <v>4</v>
      </c>
      <c r="CN267" t="s">
        <v>4</v>
      </c>
      <c r="CO267" t="s">
        <v>4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239</v>
      </c>
      <c r="CV267" t="s">
        <v>4</v>
      </c>
      <c r="CW267" t="s">
        <v>2</v>
      </c>
      <c r="CX267" t="s">
        <v>9</v>
      </c>
      <c r="CY267" t="s">
        <v>4</v>
      </c>
      <c r="CZ267" t="s">
        <v>4</v>
      </c>
      <c r="DA267" t="s">
        <v>4</v>
      </c>
      <c r="DB267" t="s">
        <v>5</v>
      </c>
      <c r="DC267" t="s">
        <v>4</v>
      </c>
      <c r="DD267" t="s">
        <v>4</v>
      </c>
      <c r="DE267" t="s">
        <v>5</v>
      </c>
      <c r="DF267" t="s">
        <v>4</v>
      </c>
      <c r="DG267" t="s">
        <v>4</v>
      </c>
      <c r="DH267" t="s">
        <v>5</v>
      </c>
      <c r="DI267" t="s">
        <v>194</v>
      </c>
      <c r="DJ267" t="s">
        <v>4</v>
      </c>
      <c r="DK267" t="s">
        <v>4</v>
      </c>
      <c r="DL267" t="s">
        <v>17</v>
      </c>
      <c r="DM267" t="s">
        <v>54</v>
      </c>
      <c r="DN267" t="s">
        <v>5</v>
      </c>
      <c r="DO267" t="s">
        <v>70</v>
      </c>
      <c r="DP267" t="s">
        <v>4</v>
      </c>
      <c r="DQ267" t="s">
        <v>4</v>
      </c>
      <c r="DR267" t="s">
        <v>5</v>
      </c>
      <c r="DS267" t="s">
        <v>5</v>
      </c>
      <c r="DT267" t="s">
        <v>4</v>
      </c>
      <c r="DU267" t="s">
        <v>4</v>
      </c>
      <c r="DV267" t="s">
        <v>4</v>
      </c>
      <c r="DW267" t="s">
        <v>4</v>
      </c>
      <c r="DX267" t="s">
        <v>4</v>
      </c>
      <c r="DY267" t="s">
        <v>4</v>
      </c>
      <c r="DZ267" t="s">
        <v>4</v>
      </c>
      <c r="EA267" t="s">
        <v>4</v>
      </c>
      <c r="EB267" t="s">
        <v>4</v>
      </c>
      <c r="EC267" t="s">
        <v>4</v>
      </c>
      <c r="ED267" t="s">
        <v>4</v>
      </c>
      <c r="EE267" t="s">
        <v>4</v>
      </c>
      <c r="EF267" t="s">
        <v>5</v>
      </c>
      <c r="EG267" t="s">
        <v>4</v>
      </c>
      <c r="EH267" t="s">
        <v>2</v>
      </c>
      <c r="EI267" t="s">
        <v>2</v>
      </c>
      <c r="EJ267" t="s">
        <v>2</v>
      </c>
      <c r="EK267" t="s">
        <v>2</v>
      </c>
      <c r="EL267" t="s">
        <v>2</v>
      </c>
      <c r="EM267" t="s">
        <v>2</v>
      </c>
      <c r="EN267" t="s">
        <v>2</v>
      </c>
      <c r="EO267" t="s">
        <v>2</v>
      </c>
      <c r="EP267" t="s">
        <v>2</v>
      </c>
      <c r="EQ267" t="s">
        <v>2</v>
      </c>
      <c r="ER267" t="s">
        <v>2</v>
      </c>
      <c r="ES267" t="s">
        <v>2</v>
      </c>
      <c r="ET267" t="s">
        <v>2</v>
      </c>
      <c r="EU267" t="s">
        <v>2</v>
      </c>
      <c r="EV267" t="s">
        <v>2</v>
      </c>
      <c r="EW267" t="s">
        <v>2</v>
      </c>
      <c r="EX267" t="s">
        <v>2</v>
      </c>
      <c r="EY267" t="s">
        <v>2</v>
      </c>
      <c r="EZ267" t="s">
        <v>4</v>
      </c>
      <c r="FA267" t="s">
        <v>5</v>
      </c>
      <c r="FB267" t="s">
        <v>4</v>
      </c>
      <c r="FC267" t="s">
        <v>4</v>
      </c>
      <c r="FD267" t="s">
        <v>4</v>
      </c>
      <c r="FE267" t="s">
        <v>2</v>
      </c>
      <c r="FF267" t="s">
        <v>2</v>
      </c>
      <c r="FG267" t="s">
        <v>2</v>
      </c>
      <c r="FH267" t="s">
        <v>2</v>
      </c>
      <c r="FI267" t="s">
        <v>2</v>
      </c>
      <c r="FJ267" t="s">
        <v>2</v>
      </c>
      <c r="FK267" t="s">
        <v>2</v>
      </c>
      <c r="FL267" t="s">
        <v>2</v>
      </c>
      <c r="FM267" t="s">
        <v>2</v>
      </c>
      <c r="FN267" t="s">
        <v>2</v>
      </c>
      <c r="FO267" t="s">
        <v>2</v>
      </c>
      <c r="FP267" t="s">
        <v>2</v>
      </c>
      <c r="FQ267" t="s">
        <v>2</v>
      </c>
      <c r="FR267" t="s">
        <v>2</v>
      </c>
      <c r="FS267" t="s">
        <v>2</v>
      </c>
      <c r="FT267" t="s">
        <v>2</v>
      </c>
      <c r="FU267" t="s">
        <v>2</v>
      </c>
      <c r="FV267" t="s">
        <v>2</v>
      </c>
      <c r="FW267" t="s">
        <v>2</v>
      </c>
      <c r="FX267" t="s">
        <v>2</v>
      </c>
      <c r="FY267" t="s">
        <v>2</v>
      </c>
      <c r="FZ267" t="s">
        <v>2</v>
      </c>
      <c r="GA267" t="s">
        <v>2</v>
      </c>
      <c r="GB267" t="s">
        <v>2</v>
      </c>
      <c r="GC267" t="s">
        <v>2</v>
      </c>
      <c r="GD267" t="s">
        <v>2</v>
      </c>
      <c r="GE267" t="s">
        <v>2</v>
      </c>
      <c r="GF267" t="s">
        <v>2</v>
      </c>
      <c r="GG267" t="s">
        <v>2</v>
      </c>
      <c r="GH267" t="s">
        <v>2</v>
      </c>
      <c r="GI267" t="s">
        <v>2</v>
      </c>
      <c r="GJ267" t="s">
        <v>2</v>
      </c>
      <c r="GK267" t="s">
        <v>2</v>
      </c>
      <c r="GL267" t="s">
        <v>2</v>
      </c>
      <c r="GM267" t="s">
        <v>2</v>
      </c>
      <c r="GN267" t="s">
        <v>796</v>
      </c>
      <c r="GO267" t="s">
        <v>796</v>
      </c>
      <c r="GP267" t="s">
        <v>796</v>
      </c>
      <c r="GQ267" t="s">
        <v>796</v>
      </c>
      <c r="GR267" t="s">
        <v>796</v>
      </c>
      <c r="GS267" t="s">
        <v>796</v>
      </c>
      <c r="GT267" t="s">
        <v>796</v>
      </c>
      <c r="GU267" t="s">
        <v>796</v>
      </c>
      <c r="GV267" t="s">
        <v>796</v>
      </c>
      <c r="GW267" t="s">
        <v>796</v>
      </c>
      <c r="GX267" t="s">
        <v>796</v>
      </c>
      <c r="GY267" t="s">
        <v>796</v>
      </c>
      <c r="GZ267" t="s">
        <v>796</v>
      </c>
      <c r="HA267" t="s">
        <v>796</v>
      </c>
      <c r="HB267" t="s">
        <v>796</v>
      </c>
      <c r="HC267" t="s">
        <v>796</v>
      </c>
      <c r="HD267" t="s">
        <v>796</v>
      </c>
      <c r="HE267" t="s">
        <v>796</v>
      </c>
      <c r="HF267" t="s">
        <v>796</v>
      </c>
      <c r="HG267" t="s">
        <v>796</v>
      </c>
      <c r="HH267" t="s">
        <v>796</v>
      </c>
      <c r="HI267" t="s">
        <v>796</v>
      </c>
      <c r="HJ267" t="s">
        <v>796</v>
      </c>
      <c r="HK267" t="s">
        <v>796</v>
      </c>
      <c r="HL267" t="s">
        <v>796</v>
      </c>
      <c r="HM267" t="s">
        <v>796</v>
      </c>
      <c r="HN267" t="s">
        <v>796</v>
      </c>
      <c r="HO267" t="s">
        <v>796</v>
      </c>
      <c r="HP267" t="s">
        <v>796</v>
      </c>
      <c r="HQ267" t="s">
        <v>796</v>
      </c>
      <c r="HR267" t="s">
        <v>796</v>
      </c>
      <c r="HS267" t="s">
        <v>796</v>
      </c>
      <c r="HT267" t="s">
        <v>796</v>
      </c>
      <c r="HU267" t="s">
        <v>796</v>
      </c>
      <c r="HV267" t="s">
        <v>796</v>
      </c>
      <c r="HW267" t="s">
        <v>796</v>
      </c>
      <c r="HX267" t="s">
        <v>796</v>
      </c>
      <c r="HY267" t="s">
        <v>796</v>
      </c>
      <c r="HZ267" t="s">
        <v>796</v>
      </c>
      <c r="IA267" t="s">
        <v>796</v>
      </c>
      <c r="IB267" t="s">
        <v>796</v>
      </c>
      <c r="IC267" t="s">
        <v>796</v>
      </c>
      <c r="ID267" t="s">
        <v>796</v>
      </c>
      <c r="IE267" t="s">
        <v>796</v>
      </c>
      <c r="IF267" t="s">
        <v>796</v>
      </c>
      <c r="IG267" t="s">
        <v>796</v>
      </c>
      <c r="IH267" t="s">
        <v>796</v>
      </c>
      <c r="II267" t="s">
        <v>796</v>
      </c>
      <c r="IJ267" t="s">
        <v>796</v>
      </c>
      <c r="IK267" t="s">
        <v>796</v>
      </c>
      <c r="IL267" t="s">
        <v>796</v>
      </c>
      <c r="IM267" t="s">
        <v>796</v>
      </c>
      <c r="IN267" t="s">
        <v>796</v>
      </c>
      <c r="IO267" t="s">
        <v>796</v>
      </c>
      <c r="IP267" t="s">
        <v>796</v>
      </c>
      <c r="IQ267" t="s">
        <v>796</v>
      </c>
      <c r="IR267" t="s">
        <v>796</v>
      </c>
      <c r="IS267" t="s">
        <v>796</v>
      </c>
      <c r="IT267" t="s">
        <v>796</v>
      </c>
      <c r="IU267" t="s">
        <v>796</v>
      </c>
      <c r="IV267" t="s">
        <v>796</v>
      </c>
      <c r="IW267" t="s">
        <v>796</v>
      </c>
      <c r="IX267" t="s">
        <v>796</v>
      </c>
      <c r="IY267" t="s">
        <v>796</v>
      </c>
      <c r="IZ267" t="s">
        <v>796</v>
      </c>
      <c r="JA267" t="s">
        <v>796</v>
      </c>
      <c r="JB267" t="s">
        <v>796</v>
      </c>
      <c r="JC267" t="s">
        <v>796</v>
      </c>
      <c r="JD267" t="s">
        <v>796</v>
      </c>
      <c r="JE267" t="s">
        <v>796</v>
      </c>
      <c r="JF267" t="s">
        <v>796</v>
      </c>
      <c r="JG267" t="s">
        <v>796</v>
      </c>
      <c r="JH267" t="s">
        <v>796</v>
      </c>
      <c r="JI267" t="s">
        <v>796</v>
      </c>
      <c r="JJ267" t="s">
        <v>796</v>
      </c>
      <c r="JK267" t="s">
        <v>796</v>
      </c>
      <c r="JL267" t="s">
        <v>796</v>
      </c>
      <c r="JM267" t="s">
        <v>796</v>
      </c>
      <c r="JN267" t="s">
        <v>796</v>
      </c>
      <c r="JO267" t="s">
        <v>796</v>
      </c>
      <c r="JP267" t="s">
        <v>796</v>
      </c>
      <c r="JQ267" t="s">
        <v>796</v>
      </c>
      <c r="JR267" t="s">
        <v>796</v>
      </c>
      <c r="JS267" t="s">
        <v>796</v>
      </c>
      <c r="JT267" t="s">
        <v>796</v>
      </c>
      <c r="JU267" t="s">
        <v>796</v>
      </c>
      <c r="JV267" t="s">
        <v>796</v>
      </c>
      <c r="JW267" t="s">
        <v>796</v>
      </c>
      <c r="JX267" t="s">
        <v>796</v>
      </c>
      <c r="JY267" t="s">
        <v>796</v>
      </c>
      <c r="JZ267" t="s">
        <v>796</v>
      </c>
      <c r="KA267" t="s">
        <v>796</v>
      </c>
      <c r="KB267" t="s">
        <v>796</v>
      </c>
      <c r="KC267" t="s">
        <v>796</v>
      </c>
      <c r="KD267" t="s">
        <v>796</v>
      </c>
      <c r="KE267" t="s">
        <v>796</v>
      </c>
      <c r="KF267" t="s">
        <v>796</v>
      </c>
    </row>
    <row r="268" spans="1:292" x14ac:dyDescent="0.2">
      <c r="A268" t="s">
        <v>676</v>
      </c>
      <c r="B268" t="s">
        <v>239</v>
      </c>
      <c r="C268" t="s">
        <v>4</v>
      </c>
      <c r="D268" t="s">
        <v>8</v>
      </c>
      <c r="E268" s="30">
        <v>41</v>
      </c>
      <c r="F268" t="s">
        <v>9</v>
      </c>
      <c r="G268" t="s">
        <v>385</v>
      </c>
      <c r="H268" t="s">
        <v>40</v>
      </c>
      <c r="I268" t="s">
        <v>499</v>
      </c>
      <c r="J268" t="s">
        <v>4</v>
      </c>
      <c r="K268" t="s">
        <v>4</v>
      </c>
      <c r="L268" t="s">
        <v>4</v>
      </c>
      <c r="M268" t="s">
        <v>5</v>
      </c>
      <c r="N268" t="s">
        <v>5</v>
      </c>
      <c r="O268" t="s">
        <v>4</v>
      </c>
      <c r="P268" t="s">
        <v>4</v>
      </c>
      <c r="Q268" t="s">
        <v>4</v>
      </c>
      <c r="R268" t="s">
        <v>4</v>
      </c>
      <c r="S268" t="s">
        <v>5</v>
      </c>
      <c r="T268" t="s">
        <v>194</v>
      </c>
      <c r="U268" t="s">
        <v>4</v>
      </c>
      <c r="V268" t="s">
        <v>5</v>
      </c>
      <c r="W268" t="s">
        <v>17</v>
      </c>
      <c r="X268" t="s">
        <v>2</v>
      </c>
      <c r="Y268" t="s">
        <v>5</v>
      </c>
      <c r="Z268" t="s">
        <v>6</v>
      </c>
      <c r="AA268" t="s">
        <v>4</v>
      </c>
      <c r="AB268" t="s">
        <v>4</v>
      </c>
      <c r="AC268" t="s">
        <v>5</v>
      </c>
      <c r="AD268" t="s">
        <v>5</v>
      </c>
      <c r="AE268" t="s">
        <v>4</v>
      </c>
      <c r="AF268" t="s">
        <v>4</v>
      </c>
      <c r="AG268" t="s">
        <v>4</v>
      </c>
      <c r="AH268" t="s">
        <v>5</v>
      </c>
      <c r="AI268" t="s">
        <v>4</v>
      </c>
      <c r="AJ268" t="s">
        <v>4</v>
      </c>
      <c r="AK268" t="s">
        <v>4</v>
      </c>
      <c r="AL268" t="s">
        <v>4</v>
      </c>
      <c r="AM268" t="s">
        <v>4</v>
      </c>
      <c r="AN268" t="s">
        <v>4</v>
      </c>
      <c r="AO268" t="s">
        <v>4</v>
      </c>
      <c r="AP268" t="s">
        <v>4</v>
      </c>
      <c r="AQ268" t="s">
        <v>5</v>
      </c>
      <c r="AR268" t="s">
        <v>4</v>
      </c>
      <c r="AS268" t="s">
        <v>94</v>
      </c>
      <c r="AT268" t="s">
        <v>62</v>
      </c>
      <c r="AU268" t="s">
        <v>74</v>
      </c>
      <c r="AV268" t="s">
        <v>2</v>
      </c>
      <c r="AW268" t="s">
        <v>2</v>
      </c>
      <c r="AX268" t="s">
        <v>2</v>
      </c>
      <c r="AY268" t="s">
        <v>2</v>
      </c>
      <c r="AZ268" t="s">
        <v>2</v>
      </c>
      <c r="BA268" t="s">
        <v>2</v>
      </c>
      <c r="BB268" t="s">
        <v>2</v>
      </c>
      <c r="BC268" t="s">
        <v>2</v>
      </c>
      <c r="BD268" t="s">
        <v>2</v>
      </c>
      <c r="BE268" t="s">
        <v>2</v>
      </c>
      <c r="BF268" t="s">
        <v>2</v>
      </c>
      <c r="BG268" t="s">
        <v>2</v>
      </c>
      <c r="BH268" t="s">
        <v>2</v>
      </c>
      <c r="BI268" t="s">
        <v>2</v>
      </c>
      <c r="BJ268" t="s">
        <v>2</v>
      </c>
      <c r="BK268" t="s">
        <v>2</v>
      </c>
      <c r="BL268" t="s">
        <v>2</v>
      </c>
      <c r="BM268" t="s">
        <v>2</v>
      </c>
      <c r="BN268" t="s">
        <v>2</v>
      </c>
      <c r="BO268" t="s">
        <v>2</v>
      </c>
      <c r="BP268" t="s">
        <v>2</v>
      </c>
      <c r="BQ268" t="s">
        <v>2</v>
      </c>
      <c r="BR268" t="s">
        <v>2</v>
      </c>
      <c r="BS268" t="s">
        <v>2</v>
      </c>
      <c r="BT268" t="s">
        <v>2</v>
      </c>
      <c r="BU268" t="s">
        <v>2</v>
      </c>
      <c r="BV268" t="s">
        <v>2</v>
      </c>
      <c r="BW268" t="s">
        <v>2</v>
      </c>
      <c r="BX268" t="s">
        <v>2</v>
      </c>
      <c r="BY268" t="s">
        <v>2</v>
      </c>
      <c r="BZ268" t="s">
        <v>2</v>
      </c>
      <c r="CA268" t="s">
        <v>2</v>
      </c>
      <c r="CB268" t="s">
        <v>4</v>
      </c>
      <c r="CC268" t="s">
        <v>4</v>
      </c>
      <c r="CD268" t="s">
        <v>5</v>
      </c>
      <c r="CE268" t="s">
        <v>4</v>
      </c>
      <c r="CF268" t="s">
        <v>4</v>
      </c>
      <c r="CG268" t="s">
        <v>4</v>
      </c>
      <c r="CH268" t="s">
        <v>4</v>
      </c>
      <c r="CI268" t="s">
        <v>4</v>
      </c>
      <c r="CJ268" t="s">
        <v>4</v>
      </c>
      <c r="CK268" t="s">
        <v>4</v>
      </c>
      <c r="CL268" t="s">
        <v>4</v>
      </c>
      <c r="CM268" t="s">
        <v>4</v>
      </c>
      <c r="CN268" t="s">
        <v>4</v>
      </c>
      <c r="CO268" t="s">
        <v>4</v>
      </c>
      <c r="CP268" t="s">
        <v>123</v>
      </c>
      <c r="CQ268" t="s">
        <v>4</v>
      </c>
      <c r="CR268" t="s">
        <v>4</v>
      </c>
      <c r="CS268" t="s">
        <v>4</v>
      </c>
      <c r="CT268" t="s">
        <v>4</v>
      </c>
      <c r="CU268" t="s">
        <v>796</v>
      </c>
      <c r="CV268" t="s">
        <v>796</v>
      </c>
      <c r="CW268" t="s">
        <v>796</v>
      </c>
      <c r="CX268" t="s">
        <v>796</v>
      </c>
      <c r="CY268" t="s">
        <v>796</v>
      </c>
      <c r="CZ268" t="s">
        <v>796</v>
      </c>
      <c r="DA268" t="s">
        <v>796</v>
      </c>
      <c r="DB268" t="s">
        <v>796</v>
      </c>
      <c r="DC268" t="s">
        <v>796</v>
      </c>
      <c r="DD268" t="s">
        <v>796</v>
      </c>
      <c r="DE268" t="s">
        <v>796</v>
      </c>
      <c r="DF268" t="s">
        <v>796</v>
      </c>
      <c r="DG268" t="s">
        <v>796</v>
      </c>
      <c r="DH268" t="s">
        <v>796</v>
      </c>
      <c r="DI268" t="s">
        <v>796</v>
      </c>
      <c r="DJ268" t="s">
        <v>796</v>
      </c>
      <c r="DK268" t="s">
        <v>796</v>
      </c>
      <c r="DL268" t="s">
        <v>796</v>
      </c>
      <c r="DM268" t="s">
        <v>796</v>
      </c>
      <c r="DN268" t="s">
        <v>796</v>
      </c>
      <c r="DO268" t="s">
        <v>796</v>
      </c>
      <c r="DP268" t="s">
        <v>796</v>
      </c>
      <c r="DQ268" t="s">
        <v>796</v>
      </c>
      <c r="DR268" t="s">
        <v>796</v>
      </c>
      <c r="DS268" t="s">
        <v>796</v>
      </c>
      <c r="DT268" t="s">
        <v>796</v>
      </c>
      <c r="DU268" t="s">
        <v>796</v>
      </c>
      <c r="DV268" t="s">
        <v>796</v>
      </c>
      <c r="DW268" t="s">
        <v>796</v>
      </c>
      <c r="DX268" t="s">
        <v>796</v>
      </c>
      <c r="DY268" t="s">
        <v>796</v>
      </c>
      <c r="DZ268" t="s">
        <v>796</v>
      </c>
      <c r="EA268" t="s">
        <v>796</v>
      </c>
      <c r="EB268" t="s">
        <v>796</v>
      </c>
      <c r="EC268" t="s">
        <v>796</v>
      </c>
      <c r="ED268" t="s">
        <v>796</v>
      </c>
      <c r="EE268" t="s">
        <v>796</v>
      </c>
      <c r="EF268" t="s">
        <v>796</v>
      </c>
      <c r="EG268" t="s">
        <v>796</v>
      </c>
      <c r="EH268" t="s">
        <v>796</v>
      </c>
      <c r="EI268" t="s">
        <v>796</v>
      </c>
      <c r="EJ268" t="s">
        <v>796</v>
      </c>
      <c r="EK268" t="s">
        <v>796</v>
      </c>
      <c r="EL268" t="s">
        <v>796</v>
      </c>
      <c r="EM268" t="s">
        <v>796</v>
      </c>
      <c r="EN268" t="s">
        <v>796</v>
      </c>
      <c r="EO268" t="s">
        <v>796</v>
      </c>
      <c r="EP268" t="s">
        <v>796</v>
      </c>
      <c r="EQ268" t="s">
        <v>796</v>
      </c>
      <c r="ER268" t="s">
        <v>796</v>
      </c>
      <c r="ES268" t="s">
        <v>796</v>
      </c>
      <c r="ET268" t="s">
        <v>796</v>
      </c>
      <c r="EU268" t="s">
        <v>796</v>
      </c>
      <c r="EV268" t="s">
        <v>796</v>
      </c>
      <c r="EW268" t="s">
        <v>796</v>
      </c>
      <c r="EX268" t="s">
        <v>796</v>
      </c>
      <c r="EY268" t="s">
        <v>796</v>
      </c>
      <c r="EZ268" t="s">
        <v>796</v>
      </c>
      <c r="FA268" t="s">
        <v>796</v>
      </c>
      <c r="FB268" t="s">
        <v>796</v>
      </c>
      <c r="FC268" t="s">
        <v>796</v>
      </c>
      <c r="FD268" t="s">
        <v>796</v>
      </c>
      <c r="FE268" t="s">
        <v>796</v>
      </c>
      <c r="FF268" t="s">
        <v>796</v>
      </c>
      <c r="FG268" t="s">
        <v>796</v>
      </c>
      <c r="FH268" t="s">
        <v>796</v>
      </c>
      <c r="FI268" t="s">
        <v>796</v>
      </c>
      <c r="FJ268" t="s">
        <v>796</v>
      </c>
      <c r="FK268" t="s">
        <v>796</v>
      </c>
      <c r="FL268" t="s">
        <v>796</v>
      </c>
      <c r="FM268" t="s">
        <v>796</v>
      </c>
      <c r="FN268" t="s">
        <v>796</v>
      </c>
      <c r="FO268" t="s">
        <v>796</v>
      </c>
      <c r="FP268" t="s">
        <v>796</v>
      </c>
      <c r="FQ268" t="s">
        <v>796</v>
      </c>
      <c r="FR268" t="s">
        <v>796</v>
      </c>
      <c r="FS268" t="s">
        <v>796</v>
      </c>
      <c r="FT268" t="s">
        <v>796</v>
      </c>
      <c r="FU268" t="s">
        <v>796</v>
      </c>
      <c r="FV268" t="s">
        <v>796</v>
      </c>
      <c r="FW268" t="s">
        <v>796</v>
      </c>
      <c r="FX268" t="s">
        <v>796</v>
      </c>
      <c r="FY268" t="s">
        <v>796</v>
      </c>
      <c r="FZ268" t="s">
        <v>796</v>
      </c>
      <c r="GA268" t="s">
        <v>796</v>
      </c>
      <c r="GB268" t="s">
        <v>796</v>
      </c>
      <c r="GC268" t="s">
        <v>796</v>
      </c>
      <c r="GD268" t="s">
        <v>796</v>
      </c>
      <c r="GE268" t="s">
        <v>796</v>
      </c>
      <c r="GF268" t="s">
        <v>796</v>
      </c>
      <c r="GG268" t="s">
        <v>796</v>
      </c>
      <c r="GH268" t="s">
        <v>796</v>
      </c>
      <c r="GI268" t="s">
        <v>796</v>
      </c>
      <c r="GJ268" t="s">
        <v>796</v>
      </c>
      <c r="GK268" t="s">
        <v>796</v>
      </c>
      <c r="GL268" t="s">
        <v>796</v>
      </c>
      <c r="GM268" t="s">
        <v>796</v>
      </c>
      <c r="GN268" t="s">
        <v>796</v>
      </c>
      <c r="GO268" t="s">
        <v>796</v>
      </c>
      <c r="GP268" t="s">
        <v>796</v>
      </c>
      <c r="GQ268" t="s">
        <v>796</v>
      </c>
      <c r="GR268" t="s">
        <v>796</v>
      </c>
      <c r="GS268" t="s">
        <v>796</v>
      </c>
      <c r="GT268" t="s">
        <v>796</v>
      </c>
      <c r="GU268" t="s">
        <v>796</v>
      </c>
      <c r="GV268" t="s">
        <v>796</v>
      </c>
      <c r="GW268" t="s">
        <v>796</v>
      </c>
      <c r="GX268" t="s">
        <v>796</v>
      </c>
      <c r="GY268" t="s">
        <v>796</v>
      </c>
      <c r="GZ268" t="s">
        <v>796</v>
      </c>
      <c r="HA268" t="s">
        <v>796</v>
      </c>
      <c r="HB268" t="s">
        <v>796</v>
      </c>
      <c r="HC268" t="s">
        <v>796</v>
      </c>
      <c r="HD268" t="s">
        <v>796</v>
      </c>
      <c r="HE268" t="s">
        <v>796</v>
      </c>
      <c r="HF268" t="s">
        <v>796</v>
      </c>
      <c r="HG268" t="s">
        <v>796</v>
      </c>
      <c r="HH268" t="s">
        <v>796</v>
      </c>
      <c r="HI268" t="s">
        <v>796</v>
      </c>
      <c r="HJ268" t="s">
        <v>796</v>
      </c>
      <c r="HK268" t="s">
        <v>796</v>
      </c>
      <c r="HL268" t="s">
        <v>796</v>
      </c>
      <c r="HM268" t="s">
        <v>796</v>
      </c>
      <c r="HN268" t="s">
        <v>796</v>
      </c>
      <c r="HO268" t="s">
        <v>796</v>
      </c>
      <c r="HP268" t="s">
        <v>796</v>
      </c>
      <c r="HQ268" t="s">
        <v>796</v>
      </c>
      <c r="HR268" t="s">
        <v>796</v>
      </c>
      <c r="HS268" t="s">
        <v>796</v>
      </c>
      <c r="HT268" t="s">
        <v>796</v>
      </c>
      <c r="HU268" t="s">
        <v>796</v>
      </c>
      <c r="HV268" t="s">
        <v>796</v>
      </c>
      <c r="HW268" t="s">
        <v>796</v>
      </c>
      <c r="HX268" t="s">
        <v>796</v>
      </c>
      <c r="HY268" t="s">
        <v>796</v>
      </c>
      <c r="HZ268" t="s">
        <v>796</v>
      </c>
      <c r="IA268" t="s">
        <v>796</v>
      </c>
      <c r="IB268" t="s">
        <v>796</v>
      </c>
      <c r="IC268" t="s">
        <v>796</v>
      </c>
      <c r="ID268" t="s">
        <v>796</v>
      </c>
      <c r="IE268" t="s">
        <v>796</v>
      </c>
      <c r="IF268" t="s">
        <v>796</v>
      </c>
      <c r="IG268" t="s">
        <v>796</v>
      </c>
      <c r="IH268" t="s">
        <v>796</v>
      </c>
      <c r="II268" t="s">
        <v>796</v>
      </c>
      <c r="IJ268" t="s">
        <v>796</v>
      </c>
      <c r="IK268" t="s">
        <v>796</v>
      </c>
      <c r="IL268" t="s">
        <v>796</v>
      </c>
      <c r="IM268" t="s">
        <v>796</v>
      </c>
      <c r="IN268" t="s">
        <v>796</v>
      </c>
      <c r="IO268" t="s">
        <v>796</v>
      </c>
      <c r="IP268" t="s">
        <v>796</v>
      </c>
      <c r="IQ268" t="s">
        <v>796</v>
      </c>
      <c r="IR268" t="s">
        <v>796</v>
      </c>
      <c r="IS268" t="s">
        <v>796</v>
      </c>
      <c r="IT268" t="s">
        <v>796</v>
      </c>
      <c r="IU268" t="s">
        <v>796</v>
      </c>
      <c r="IV268" t="s">
        <v>796</v>
      </c>
      <c r="IW268" t="s">
        <v>796</v>
      </c>
      <c r="IX268" t="s">
        <v>796</v>
      </c>
      <c r="IY268" t="s">
        <v>796</v>
      </c>
      <c r="IZ268" t="s">
        <v>796</v>
      </c>
      <c r="JA268" t="s">
        <v>796</v>
      </c>
      <c r="JB268" t="s">
        <v>796</v>
      </c>
      <c r="JC268" t="s">
        <v>796</v>
      </c>
      <c r="JD268" t="s">
        <v>796</v>
      </c>
      <c r="JE268" t="s">
        <v>796</v>
      </c>
      <c r="JF268" t="s">
        <v>796</v>
      </c>
      <c r="JG268" t="s">
        <v>796</v>
      </c>
      <c r="JH268" t="s">
        <v>796</v>
      </c>
      <c r="JI268" t="s">
        <v>796</v>
      </c>
      <c r="JJ268" t="s">
        <v>796</v>
      </c>
      <c r="JK268" t="s">
        <v>796</v>
      </c>
      <c r="JL268" t="s">
        <v>796</v>
      </c>
      <c r="JM268" t="s">
        <v>796</v>
      </c>
      <c r="JN268" t="s">
        <v>796</v>
      </c>
      <c r="JO268" t="s">
        <v>796</v>
      </c>
      <c r="JP268" t="s">
        <v>796</v>
      </c>
      <c r="JQ268" t="s">
        <v>796</v>
      </c>
      <c r="JR268" t="s">
        <v>796</v>
      </c>
      <c r="JS268" t="s">
        <v>796</v>
      </c>
      <c r="JT268" t="s">
        <v>796</v>
      </c>
      <c r="JU268" t="s">
        <v>796</v>
      </c>
      <c r="JV268" t="s">
        <v>796</v>
      </c>
      <c r="JW268" t="s">
        <v>796</v>
      </c>
      <c r="JX268" t="s">
        <v>796</v>
      </c>
      <c r="JY268" t="s">
        <v>796</v>
      </c>
      <c r="JZ268" t="s">
        <v>796</v>
      </c>
      <c r="KA268" t="s">
        <v>796</v>
      </c>
      <c r="KB268" t="s">
        <v>796</v>
      </c>
      <c r="KC268" t="s">
        <v>796</v>
      </c>
      <c r="KD268" t="s">
        <v>796</v>
      </c>
      <c r="KE268" t="s">
        <v>796</v>
      </c>
      <c r="KF268" t="s">
        <v>796</v>
      </c>
    </row>
    <row r="269" spans="1:292" x14ac:dyDescent="0.2">
      <c r="A269" t="s">
        <v>677</v>
      </c>
      <c r="B269" t="s">
        <v>239</v>
      </c>
      <c r="C269" t="s">
        <v>4</v>
      </c>
      <c r="D269" t="s">
        <v>8</v>
      </c>
      <c r="E269" s="30">
        <v>42</v>
      </c>
      <c r="F269" t="s">
        <v>155</v>
      </c>
      <c r="G269" t="s">
        <v>21</v>
      </c>
      <c r="H269" t="s">
        <v>40</v>
      </c>
      <c r="I269" t="s">
        <v>499</v>
      </c>
      <c r="J269" t="s">
        <v>4</v>
      </c>
      <c r="K269" t="s">
        <v>4</v>
      </c>
      <c r="L269" t="s">
        <v>4</v>
      </c>
      <c r="M269" t="s">
        <v>4</v>
      </c>
      <c r="N269" t="s">
        <v>5</v>
      </c>
      <c r="O269" t="s">
        <v>4</v>
      </c>
      <c r="P269" t="s">
        <v>4</v>
      </c>
      <c r="Q269" t="s">
        <v>4</v>
      </c>
      <c r="R269" t="s">
        <v>4</v>
      </c>
      <c r="S269" t="s">
        <v>5</v>
      </c>
      <c r="T269" t="s">
        <v>3</v>
      </c>
      <c r="U269" t="s">
        <v>4</v>
      </c>
      <c r="V269" t="s">
        <v>4</v>
      </c>
      <c r="W269" t="s">
        <v>17</v>
      </c>
      <c r="X269" t="s">
        <v>2</v>
      </c>
      <c r="Y269" t="s">
        <v>5</v>
      </c>
      <c r="Z269" t="s">
        <v>6</v>
      </c>
      <c r="AA269" t="s">
        <v>4</v>
      </c>
      <c r="AB269" t="s">
        <v>4</v>
      </c>
      <c r="AC269" t="s">
        <v>5</v>
      </c>
      <c r="AD269" t="s">
        <v>5</v>
      </c>
      <c r="AE269" t="s">
        <v>4</v>
      </c>
      <c r="AF269" t="s">
        <v>4</v>
      </c>
      <c r="AG269" t="s">
        <v>4</v>
      </c>
      <c r="AH269" t="s">
        <v>4</v>
      </c>
      <c r="AI269" t="s">
        <v>4</v>
      </c>
      <c r="AJ269" t="s">
        <v>4</v>
      </c>
      <c r="AK269" t="s">
        <v>4</v>
      </c>
      <c r="AL269" t="s">
        <v>4</v>
      </c>
      <c r="AM269" t="s">
        <v>4</v>
      </c>
      <c r="AN269" t="s">
        <v>4</v>
      </c>
      <c r="AO269" t="s">
        <v>4</v>
      </c>
      <c r="AP269" t="s">
        <v>4</v>
      </c>
      <c r="AQ269" t="s">
        <v>4</v>
      </c>
      <c r="AR269" t="s">
        <v>4</v>
      </c>
      <c r="AS269" t="s">
        <v>2</v>
      </c>
      <c r="AT269" t="s">
        <v>2</v>
      </c>
      <c r="AU269" t="s">
        <v>2</v>
      </c>
      <c r="AV269" t="s">
        <v>2</v>
      </c>
      <c r="AW269" t="s">
        <v>2</v>
      </c>
      <c r="AX269" t="s">
        <v>2</v>
      </c>
      <c r="AY269" t="s">
        <v>2</v>
      </c>
      <c r="AZ269" t="s">
        <v>2</v>
      </c>
      <c r="BA269" t="s">
        <v>2</v>
      </c>
      <c r="BB269" t="s">
        <v>2</v>
      </c>
      <c r="BC269" t="s">
        <v>2</v>
      </c>
      <c r="BD269" t="s">
        <v>2</v>
      </c>
      <c r="BE269" t="s">
        <v>2</v>
      </c>
      <c r="BF269" t="s">
        <v>2</v>
      </c>
      <c r="BG269" t="s">
        <v>2</v>
      </c>
      <c r="BH269" t="s">
        <v>2</v>
      </c>
      <c r="BI269" t="s">
        <v>2</v>
      </c>
      <c r="BJ269" t="s">
        <v>2</v>
      </c>
      <c r="BK269" t="s">
        <v>2</v>
      </c>
      <c r="BL269" t="s">
        <v>2</v>
      </c>
      <c r="BM269" t="s">
        <v>2</v>
      </c>
      <c r="BN269" t="s">
        <v>2</v>
      </c>
      <c r="BO269" t="s">
        <v>2</v>
      </c>
      <c r="BP269" t="s">
        <v>2</v>
      </c>
      <c r="BQ269" t="s">
        <v>2</v>
      </c>
      <c r="BR269" t="s">
        <v>2</v>
      </c>
      <c r="BS269" t="s">
        <v>2</v>
      </c>
      <c r="BT269" t="s">
        <v>2</v>
      </c>
      <c r="BU269" t="s">
        <v>2</v>
      </c>
      <c r="BV269" t="s">
        <v>2</v>
      </c>
      <c r="BW269" t="s">
        <v>2</v>
      </c>
      <c r="BX269" t="s">
        <v>2</v>
      </c>
      <c r="BY269" t="s">
        <v>2</v>
      </c>
      <c r="BZ269" t="s">
        <v>2</v>
      </c>
      <c r="CA269" t="s">
        <v>2</v>
      </c>
      <c r="CB269" t="s">
        <v>4</v>
      </c>
      <c r="CC269" t="s">
        <v>4</v>
      </c>
      <c r="CD269" t="s">
        <v>5</v>
      </c>
      <c r="CE269" t="s">
        <v>4</v>
      </c>
      <c r="CF269" t="s">
        <v>4</v>
      </c>
      <c r="CG269" t="s">
        <v>4</v>
      </c>
      <c r="CH269" t="s">
        <v>4</v>
      </c>
      <c r="CI269" t="s">
        <v>4</v>
      </c>
      <c r="CJ269" t="s">
        <v>4</v>
      </c>
      <c r="CK269" t="s">
        <v>4</v>
      </c>
      <c r="CL269" t="s">
        <v>4</v>
      </c>
      <c r="CM269" t="s">
        <v>4</v>
      </c>
      <c r="CN269" t="s">
        <v>4</v>
      </c>
      <c r="CO269" t="s">
        <v>4</v>
      </c>
      <c r="CP269" t="s">
        <v>123</v>
      </c>
      <c r="CQ269" t="s">
        <v>4</v>
      </c>
      <c r="CR269" t="s">
        <v>4</v>
      </c>
      <c r="CS269" t="s">
        <v>5</v>
      </c>
      <c r="CT269" t="s">
        <v>4</v>
      </c>
      <c r="CU269" t="s">
        <v>796</v>
      </c>
      <c r="CV269" t="s">
        <v>796</v>
      </c>
      <c r="CW269" t="s">
        <v>796</v>
      </c>
      <c r="CX269" t="s">
        <v>796</v>
      </c>
      <c r="CY269" t="s">
        <v>796</v>
      </c>
      <c r="CZ269" t="s">
        <v>796</v>
      </c>
      <c r="DA269" t="s">
        <v>796</v>
      </c>
      <c r="DB269" t="s">
        <v>796</v>
      </c>
      <c r="DC269" t="s">
        <v>796</v>
      </c>
      <c r="DD269" t="s">
        <v>796</v>
      </c>
      <c r="DE269" t="s">
        <v>796</v>
      </c>
      <c r="DF269" t="s">
        <v>796</v>
      </c>
      <c r="DG269" t="s">
        <v>796</v>
      </c>
      <c r="DH269" t="s">
        <v>796</v>
      </c>
      <c r="DI269" t="s">
        <v>796</v>
      </c>
      <c r="DJ269" t="s">
        <v>796</v>
      </c>
      <c r="DK269" t="s">
        <v>796</v>
      </c>
      <c r="DL269" t="s">
        <v>796</v>
      </c>
      <c r="DM269" t="s">
        <v>796</v>
      </c>
      <c r="DN269" t="s">
        <v>796</v>
      </c>
      <c r="DO269" t="s">
        <v>796</v>
      </c>
      <c r="DP269" t="s">
        <v>796</v>
      </c>
      <c r="DQ269" t="s">
        <v>796</v>
      </c>
      <c r="DR269" t="s">
        <v>796</v>
      </c>
      <c r="DS269" t="s">
        <v>796</v>
      </c>
      <c r="DT269" t="s">
        <v>796</v>
      </c>
      <c r="DU269" t="s">
        <v>796</v>
      </c>
      <c r="DV269" t="s">
        <v>796</v>
      </c>
      <c r="DW269" t="s">
        <v>796</v>
      </c>
      <c r="DX269" t="s">
        <v>796</v>
      </c>
      <c r="DY269" t="s">
        <v>796</v>
      </c>
      <c r="DZ269" t="s">
        <v>796</v>
      </c>
      <c r="EA269" t="s">
        <v>796</v>
      </c>
      <c r="EB269" t="s">
        <v>796</v>
      </c>
      <c r="EC269" t="s">
        <v>796</v>
      </c>
      <c r="ED269" t="s">
        <v>796</v>
      </c>
      <c r="EE269" t="s">
        <v>796</v>
      </c>
      <c r="EF269" t="s">
        <v>796</v>
      </c>
      <c r="EG269" t="s">
        <v>796</v>
      </c>
      <c r="EH269" t="s">
        <v>796</v>
      </c>
      <c r="EI269" t="s">
        <v>796</v>
      </c>
      <c r="EJ269" t="s">
        <v>796</v>
      </c>
      <c r="EK269" t="s">
        <v>796</v>
      </c>
      <c r="EL269" t="s">
        <v>796</v>
      </c>
      <c r="EM269" t="s">
        <v>796</v>
      </c>
      <c r="EN269" t="s">
        <v>796</v>
      </c>
      <c r="EO269" t="s">
        <v>796</v>
      </c>
      <c r="EP269" t="s">
        <v>796</v>
      </c>
      <c r="EQ269" t="s">
        <v>796</v>
      </c>
      <c r="ER269" t="s">
        <v>796</v>
      </c>
      <c r="ES269" t="s">
        <v>796</v>
      </c>
      <c r="ET269" t="s">
        <v>796</v>
      </c>
      <c r="EU269" t="s">
        <v>796</v>
      </c>
      <c r="EV269" t="s">
        <v>796</v>
      </c>
      <c r="EW269" t="s">
        <v>796</v>
      </c>
      <c r="EX269" t="s">
        <v>796</v>
      </c>
      <c r="EY269" t="s">
        <v>796</v>
      </c>
      <c r="EZ269" t="s">
        <v>796</v>
      </c>
      <c r="FA269" t="s">
        <v>796</v>
      </c>
      <c r="FB269" t="s">
        <v>796</v>
      </c>
      <c r="FC269" t="s">
        <v>796</v>
      </c>
      <c r="FD269" t="s">
        <v>796</v>
      </c>
      <c r="FE269" t="s">
        <v>796</v>
      </c>
      <c r="FF269" t="s">
        <v>796</v>
      </c>
      <c r="FG269" t="s">
        <v>796</v>
      </c>
      <c r="FH269" t="s">
        <v>796</v>
      </c>
      <c r="FI269" t="s">
        <v>796</v>
      </c>
      <c r="FJ269" t="s">
        <v>796</v>
      </c>
      <c r="FK269" t="s">
        <v>796</v>
      </c>
      <c r="FL269" t="s">
        <v>796</v>
      </c>
      <c r="FM269" t="s">
        <v>796</v>
      </c>
      <c r="FN269" t="s">
        <v>796</v>
      </c>
      <c r="FO269" t="s">
        <v>796</v>
      </c>
      <c r="FP269" t="s">
        <v>796</v>
      </c>
      <c r="FQ269" t="s">
        <v>796</v>
      </c>
      <c r="FR269" t="s">
        <v>796</v>
      </c>
      <c r="FS269" t="s">
        <v>796</v>
      </c>
      <c r="FT269" t="s">
        <v>796</v>
      </c>
      <c r="FU269" t="s">
        <v>796</v>
      </c>
      <c r="FV269" t="s">
        <v>796</v>
      </c>
      <c r="FW269" t="s">
        <v>796</v>
      </c>
      <c r="FX269" t="s">
        <v>796</v>
      </c>
      <c r="FY269" t="s">
        <v>796</v>
      </c>
      <c r="FZ269" t="s">
        <v>796</v>
      </c>
      <c r="GA269" t="s">
        <v>796</v>
      </c>
      <c r="GB269" t="s">
        <v>796</v>
      </c>
      <c r="GC269" t="s">
        <v>796</v>
      </c>
      <c r="GD269" t="s">
        <v>796</v>
      </c>
      <c r="GE269" t="s">
        <v>796</v>
      </c>
      <c r="GF269" t="s">
        <v>796</v>
      </c>
      <c r="GG269" t="s">
        <v>796</v>
      </c>
      <c r="GH269" t="s">
        <v>796</v>
      </c>
      <c r="GI269" t="s">
        <v>796</v>
      </c>
      <c r="GJ269" t="s">
        <v>796</v>
      </c>
      <c r="GK269" t="s">
        <v>796</v>
      </c>
      <c r="GL269" t="s">
        <v>796</v>
      </c>
      <c r="GM269" t="s">
        <v>796</v>
      </c>
      <c r="GN269" t="s">
        <v>796</v>
      </c>
      <c r="GO269" t="s">
        <v>796</v>
      </c>
      <c r="GP269" t="s">
        <v>796</v>
      </c>
      <c r="GQ269" t="s">
        <v>796</v>
      </c>
      <c r="GR269" t="s">
        <v>796</v>
      </c>
      <c r="GS269" t="s">
        <v>796</v>
      </c>
      <c r="GT269" t="s">
        <v>796</v>
      </c>
      <c r="GU269" t="s">
        <v>796</v>
      </c>
      <c r="GV269" t="s">
        <v>796</v>
      </c>
      <c r="GW269" t="s">
        <v>796</v>
      </c>
      <c r="GX269" t="s">
        <v>796</v>
      </c>
      <c r="GY269" t="s">
        <v>796</v>
      </c>
      <c r="GZ269" t="s">
        <v>796</v>
      </c>
      <c r="HA269" t="s">
        <v>796</v>
      </c>
      <c r="HB269" t="s">
        <v>796</v>
      </c>
      <c r="HC269" t="s">
        <v>796</v>
      </c>
      <c r="HD269" t="s">
        <v>796</v>
      </c>
      <c r="HE269" t="s">
        <v>796</v>
      </c>
      <c r="HF269" t="s">
        <v>796</v>
      </c>
      <c r="HG269" t="s">
        <v>796</v>
      </c>
      <c r="HH269" t="s">
        <v>796</v>
      </c>
      <c r="HI269" t="s">
        <v>796</v>
      </c>
      <c r="HJ269" t="s">
        <v>796</v>
      </c>
      <c r="HK269" t="s">
        <v>796</v>
      </c>
      <c r="HL269" t="s">
        <v>796</v>
      </c>
      <c r="HM269" t="s">
        <v>796</v>
      </c>
      <c r="HN269" t="s">
        <v>796</v>
      </c>
      <c r="HO269" t="s">
        <v>796</v>
      </c>
      <c r="HP269" t="s">
        <v>796</v>
      </c>
      <c r="HQ269" t="s">
        <v>796</v>
      </c>
      <c r="HR269" t="s">
        <v>796</v>
      </c>
      <c r="HS269" t="s">
        <v>796</v>
      </c>
      <c r="HT269" t="s">
        <v>796</v>
      </c>
      <c r="HU269" t="s">
        <v>796</v>
      </c>
      <c r="HV269" t="s">
        <v>796</v>
      </c>
      <c r="HW269" t="s">
        <v>796</v>
      </c>
      <c r="HX269" t="s">
        <v>796</v>
      </c>
      <c r="HY269" t="s">
        <v>796</v>
      </c>
      <c r="HZ269" t="s">
        <v>796</v>
      </c>
      <c r="IA269" t="s">
        <v>796</v>
      </c>
      <c r="IB269" t="s">
        <v>796</v>
      </c>
      <c r="IC269" t="s">
        <v>796</v>
      </c>
      <c r="ID269" t="s">
        <v>796</v>
      </c>
      <c r="IE269" t="s">
        <v>796</v>
      </c>
      <c r="IF269" t="s">
        <v>796</v>
      </c>
      <c r="IG269" t="s">
        <v>796</v>
      </c>
      <c r="IH269" t="s">
        <v>796</v>
      </c>
      <c r="II269" t="s">
        <v>796</v>
      </c>
      <c r="IJ269" t="s">
        <v>796</v>
      </c>
      <c r="IK269" t="s">
        <v>796</v>
      </c>
      <c r="IL269" t="s">
        <v>796</v>
      </c>
      <c r="IM269" t="s">
        <v>796</v>
      </c>
      <c r="IN269" t="s">
        <v>796</v>
      </c>
      <c r="IO269" t="s">
        <v>796</v>
      </c>
      <c r="IP269" t="s">
        <v>796</v>
      </c>
      <c r="IQ269" t="s">
        <v>796</v>
      </c>
      <c r="IR269" t="s">
        <v>796</v>
      </c>
      <c r="IS269" t="s">
        <v>796</v>
      </c>
      <c r="IT269" t="s">
        <v>796</v>
      </c>
      <c r="IU269" t="s">
        <v>796</v>
      </c>
      <c r="IV269" t="s">
        <v>796</v>
      </c>
      <c r="IW269" t="s">
        <v>796</v>
      </c>
      <c r="IX269" t="s">
        <v>796</v>
      </c>
      <c r="IY269" t="s">
        <v>796</v>
      </c>
      <c r="IZ269" t="s">
        <v>796</v>
      </c>
      <c r="JA269" t="s">
        <v>796</v>
      </c>
      <c r="JB269" t="s">
        <v>796</v>
      </c>
      <c r="JC269" t="s">
        <v>796</v>
      </c>
      <c r="JD269" t="s">
        <v>796</v>
      </c>
      <c r="JE269" t="s">
        <v>796</v>
      </c>
      <c r="JF269" t="s">
        <v>796</v>
      </c>
      <c r="JG269" t="s">
        <v>796</v>
      </c>
      <c r="JH269" t="s">
        <v>796</v>
      </c>
      <c r="JI269" t="s">
        <v>796</v>
      </c>
      <c r="JJ269" t="s">
        <v>796</v>
      </c>
      <c r="JK269" t="s">
        <v>796</v>
      </c>
      <c r="JL269" t="s">
        <v>796</v>
      </c>
      <c r="JM269" t="s">
        <v>796</v>
      </c>
      <c r="JN269" t="s">
        <v>796</v>
      </c>
      <c r="JO269" t="s">
        <v>796</v>
      </c>
      <c r="JP269" t="s">
        <v>796</v>
      </c>
      <c r="JQ269" t="s">
        <v>796</v>
      </c>
      <c r="JR269" t="s">
        <v>796</v>
      </c>
      <c r="JS269" t="s">
        <v>796</v>
      </c>
      <c r="JT269" t="s">
        <v>796</v>
      </c>
      <c r="JU269" t="s">
        <v>796</v>
      </c>
      <c r="JV269" t="s">
        <v>796</v>
      </c>
      <c r="JW269" t="s">
        <v>796</v>
      </c>
      <c r="JX269" t="s">
        <v>796</v>
      </c>
      <c r="JY269" t="s">
        <v>796</v>
      </c>
      <c r="JZ269" t="s">
        <v>796</v>
      </c>
      <c r="KA269" t="s">
        <v>796</v>
      </c>
      <c r="KB269" t="s">
        <v>796</v>
      </c>
      <c r="KC269" t="s">
        <v>796</v>
      </c>
      <c r="KD269" t="s">
        <v>796</v>
      </c>
      <c r="KE269" t="s">
        <v>796</v>
      </c>
      <c r="KF269" t="s">
        <v>796</v>
      </c>
    </row>
    <row r="270" spans="1:292" x14ac:dyDescent="0.2">
      <c r="A270" t="s">
        <v>678</v>
      </c>
      <c r="B270" t="s">
        <v>239</v>
      </c>
      <c r="C270" t="s">
        <v>4</v>
      </c>
      <c r="D270" t="s">
        <v>8</v>
      </c>
      <c r="E270" s="30">
        <v>39</v>
      </c>
      <c r="F270" t="s">
        <v>155</v>
      </c>
      <c r="G270" t="s">
        <v>385</v>
      </c>
      <c r="H270" t="s">
        <v>40</v>
      </c>
      <c r="I270" t="s">
        <v>499</v>
      </c>
      <c r="J270" t="s">
        <v>4</v>
      </c>
      <c r="K270" t="s">
        <v>4</v>
      </c>
      <c r="L270" t="s">
        <v>4</v>
      </c>
      <c r="M270" t="s">
        <v>4</v>
      </c>
      <c r="N270" t="s">
        <v>5</v>
      </c>
      <c r="O270" t="s">
        <v>4</v>
      </c>
      <c r="P270" t="s">
        <v>4</v>
      </c>
      <c r="Q270" t="s">
        <v>4</v>
      </c>
      <c r="R270" t="s">
        <v>4</v>
      </c>
      <c r="S270" t="s">
        <v>5</v>
      </c>
      <c r="T270" t="s">
        <v>3</v>
      </c>
      <c r="U270" t="s">
        <v>4</v>
      </c>
      <c r="V270" t="s">
        <v>5</v>
      </c>
      <c r="W270" t="s">
        <v>26</v>
      </c>
      <c r="X270" t="s">
        <v>27</v>
      </c>
      <c r="Y270" t="s">
        <v>5</v>
      </c>
      <c r="Z270" t="s">
        <v>6</v>
      </c>
      <c r="AA270" t="s">
        <v>4</v>
      </c>
      <c r="AB270" t="s">
        <v>4</v>
      </c>
      <c r="AC270" t="s">
        <v>5</v>
      </c>
      <c r="AD270" t="s">
        <v>5</v>
      </c>
      <c r="AE270" t="s">
        <v>4</v>
      </c>
      <c r="AF270" t="s">
        <v>4</v>
      </c>
      <c r="AG270" t="s">
        <v>4</v>
      </c>
      <c r="AH270" t="s">
        <v>5</v>
      </c>
      <c r="AI270" t="s">
        <v>4</v>
      </c>
      <c r="AJ270" t="s">
        <v>4</v>
      </c>
      <c r="AK270" t="s">
        <v>4</v>
      </c>
      <c r="AL270" t="s">
        <v>4</v>
      </c>
      <c r="AM270" t="s">
        <v>4</v>
      </c>
      <c r="AN270" t="s">
        <v>4</v>
      </c>
      <c r="AO270" t="s">
        <v>4</v>
      </c>
      <c r="AP270" t="s">
        <v>4</v>
      </c>
      <c r="AQ270" t="s">
        <v>4</v>
      </c>
      <c r="AR270" t="s">
        <v>5</v>
      </c>
      <c r="AS270" t="s">
        <v>2</v>
      </c>
      <c r="AT270" t="s">
        <v>2</v>
      </c>
      <c r="AU270" t="s">
        <v>2</v>
      </c>
      <c r="AV270" t="s">
        <v>2</v>
      </c>
      <c r="AW270" t="s">
        <v>2</v>
      </c>
      <c r="AX270" t="s">
        <v>2</v>
      </c>
      <c r="AY270" t="s">
        <v>2</v>
      </c>
      <c r="AZ270" t="s">
        <v>2</v>
      </c>
      <c r="BA270" t="s">
        <v>2</v>
      </c>
      <c r="BB270" t="s">
        <v>2</v>
      </c>
      <c r="BC270" t="s">
        <v>2</v>
      </c>
      <c r="BD270" t="s">
        <v>2</v>
      </c>
      <c r="BE270" t="s">
        <v>2</v>
      </c>
      <c r="BF270" t="s">
        <v>2</v>
      </c>
      <c r="BG270" t="s">
        <v>2</v>
      </c>
      <c r="BH270" t="s">
        <v>2</v>
      </c>
      <c r="BI270" t="s">
        <v>2</v>
      </c>
      <c r="BJ270" t="s">
        <v>2</v>
      </c>
      <c r="BK270" t="s">
        <v>2</v>
      </c>
      <c r="BL270" t="s">
        <v>2</v>
      </c>
      <c r="BM270" t="s">
        <v>2</v>
      </c>
      <c r="BN270" t="s">
        <v>2</v>
      </c>
      <c r="BO270" t="s">
        <v>2</v>
      </c>
      <c r="BP270" t="s">
        <v>2</v>
      </c>
      <c r="BQ270" t="s">
        <v>2</v>
      </c>
      <c r="BR270" t="s">
        <v>2</v>
      </c>
      <c r="BS270" t="s">
        <v>2</v>
      </c>
      <c r="BT270" t="s">
        <v>2</v>
      </c>
      <c r="BU270" t="s">
        <v>2</v>
      </c>
      <c r="BV270" t="s">
        <v>2</v>
      </c>
      <c r="BW270" t="s">
        <v>2</v>
      </c>
      <c r="BX270" t="s">
        <v>2</v>
      </c>
      <c r="BY270" t="s">
        <v>2</v>
      </c>
      <c r="BZ270" t="s">
        <v>2</v>
      </c>
      <c r="CA270" t="s">
        <v>2</v>
      </c>
      <c r="CB270" t="s">
        <v>4</v>
      </c>
      <c r="CC270" t="s">
        <v>4</v>
      </c>
      <c r="CD270" t="s">
        <v>5</v>
      </c>
      <c r="CE270" t="s">
        <v>4</v>
      </c>
      <c r="CF270" t="s">
        <v>4</v>
      </c>
      <c r="CG270" t="s">
        <v>4</v>
      </c>
      <c r="CH270" t="s">
        <v>4</v>
      </c>
      <c r="CI270" t="s">
        <v>4</v>
      </c>
      <c r="CJ270" t="s">
        <v>4</v>
      </c>
      <c r="CK270" t="s">
        <v>4</v>
      </c>
      <c r="CL270" t="s">
        <v>4</v>
      </c>
      <c r="CM270" t="s">
        <v>4</v>
      </c>
      <c r="CN270" t="s">
        <v>4</v>
      </c>
      <c r="CO270" t="s">
        <v>4</v>
      </c>
      <c r="CP270" t="s">
        <v>123</v>
      </c>
      <c r="CQ270" t="s">
        <v>4</v>
      </c>
      <c r="CR270" t="s">
        <v>4</v>
      </c>
      <c r="CS270" t="s">
        <v>5</v>
      </c>
      <c r="CT270" t="s">
        <v>4</v>
      </c>
      <c r="CU270" t="s">
        <v>796</v>
      </c>
      <c r="CV270" t="s">
        <v>796</v>
      </c>
      <c r="CW270" t="s">
        <v>796</v>
      </c>
      <c r="CX270" t="s">
        <v>796</v>
      </c>
      <c r="CY270" t="s">
        <v>796</v>
      </c>
      <c r="CZ270" t="s">
        <v>796</v>
      </c>
      <c r="DA270" t="s">
        <v>796</v>
      </c>
      <c r="DB270" t="s">
        <v>796</v>
      </c>
      <c r="DC270" t="s">
        <v>796</v>
      </c>
      <c r="DD270" t="s">
        <v>796</v>
      </c>
      <c r="DE270" t="s">
        <v>796</v>
      </c>
      <c r="DF270" t="s">
        <v>796</v>
      </c>
      <c r="DG270" t="s">
        <v>796</v>
      </c>
      <c r="DH270" t="s">
        <v>796</v>
      </c>
      <c r="DI270" t="s">
        <v>796</v>
      </c>
      <c r="DJ270" t="s">
        <v>796</v>
      </c>
      <c r="DK270" t="s">
        <v>796</v>
      </c>
      <c r="DL270" t="s">
        <v>796</v>
      </c>
      <c r="DM270" t="s">
        <v>796</v>
      </c>
      <c r="DN270" t="s">
        <v>796</v>
      </c>
      <c r="DO270" t="s">
        <v>796</v>
      </c>
      <c r="DP270" t="s">
        <v>796</v>
      </c>
      <c r="DQ270" t="s">
        <v>796</v>
      </c>
      <c r="DR270" t="s">
        <v>796</v>
      </c>
      <c r="DS270" t="s">
        <v>796</v>
      </c>
      <c r="DT270" t="s">
        <v>796</v>
      </c>
      <c r="DU270" t="s">
        <v>796</v>
      </c>
      <c r="DV270" t="s">
        <v>796</v>
      </c>
      <c r="DW270" t="s">
        <v>796</v>
      </c>
      <c r="DX270" t="s">
        <v>796</v>
      </c>
      <c r="DY270" t="s">
        <v>796</v>
      </c>
      <c r="DZ270" t="s">
        <v>796</v>
      </c>
      <c r="EA270" t="s">
        <v>796</v>
      </c>
      <c r="EB270" t="s">
        <v>796</v>
      </c>
      <c r="EC270" t="s">
        <v>796</v>
      </c>
      <c r="ED270" t="s">
        <v>796</v>
      </c>
      <c r="EE270" t="s">
        <v>796</v>
      </c>
      <c r="EF270" t="s">
        <v>796</v>
      </c>
      <c r="EG270" t="s">
        <v>796</v>
      </c>
      <c r="EH270" t="s">
        <v>796</v>
      </c>
      <c r="EI270" t="s">
        <v>796</v>
      </c>
      <c r="EJ270" t="s">
        <v>796</v>
      </c>
      <c r="EK270" t="s">
        <v>796</v>
      </c>
      <c r="EL270" t="s">
        <v>796</v>
      </c>
      <c r="EM270" t="s">
        <v>796</v>
      </c>
      <c r="EN270" t="s">
        <v>796</v>
      </c>
      <c r="EO270" t="s">
        <v>796</v>
      </c>
      <c r="EP270" t="s">
        <v>796</v>
      </c>
      <c r="EQ270" t="s">
        <v>796</v>
      </c>
      <c r="ER270" t="s">
        <v>796</v>
      </c>
      <c r="ES270" t="s">
        <v>796</v>
      </c>
      <c r="ET270" t="s">
        <v>796</v>
      </c>
      <c r="EU270" t="s">
        <v>796</v>
      </c>
      <c r="EV270" t="s">
        <v>796</v>
      </c>
      <c r="EW270" t="s">
        <v>796</v>
      </c>
      <c r="EX270" t="s">
        <v>796</v>
      </c>
      <c r="EY270" t="s">
        <v>796</v>
      </c>
      <c r="EZ270" t="s">
        <v>796</v>
      </c>
      <c r="FA270" t="s">
        <v>796</v>
      </c>
      <c r="FB270" t="s">
        <v>796</v>
      </c>
      <c r="FC270" t="s">
        <v>796</v>
      </c>
      <c r="FD270" t="s">
        <v>796</v>
      </c>
      <c r="FE270" t="s">
        <v>796</v>
      </c>
      <c r="FF270" t="s">
        <v>796</v>
      </c>
      <c r="FG270" t="s">
        <v>796</v>
      </c>
      <c r="FH270" t="s">
        <v>796</v>
      </c>
      <c r="FI270" t="s">
        <v>796</v>
      </c>
      <c r="FJ270" t="s">
        <v>796</v>
      </c>
      <c r="FK270" t="s">
        <v>796</v>
      </c>
      <c r="FL270" t="s">
        <v>796</v>
      </c>
      <c r="FM270" t="s">
        <v>796</v>
      </c>
      <c r="FN270" t="s">
        <v>796</v>
      </c>
      <c r="FO270" t="s">
        <v>796</v>
      </c>
      <c r="FP270" t="s">
        <v>796</v>
      </c>
      <c r="FQ270" t="s">
        <v>796</v>
      </c>
      <c r="FR270" t="s">
        <v>796</v>
      </c>
      <c r="FS270" t="s">
        <v>796</v>
      </c>
      <c r="FT270" t="s">
        <v>796</v>
      </c>
      <c r="FU270" t="s">
        <v>796</v>
      </c>
      <c r="FV270" t="s">
        <v>796</v>
      </c>
      <c r="FW270" t="s">
        <v>796</v>
      </c>
      <c r="FX270" t="s">
        <v>796</v>
      </c>
      <c r="FY270" t="s">
        <v>796</v>
      </c>
      <c r="FZ270" t="s">
        <v>796</v>
      </c>
      <c r="GA270" t="s">
        <v>796</v>
      </c>
      <c r="GB270" t="s">
        <v>796</v>
      </c>
      <c r="GC270" t="s">
        <v>796</v>
      </c>
      <c r="GD270" t="s">
        <v>796</v>
      </c>
      <c r="GE270" t="s">
        <v>796</v>
      </c>
      <c r="GF270" t="s">
        <v>796</v>
      </c>
      <c r="GG270" t="s">
        <v>796</v>
      </c>
      <c r="GH270" t="s">
        <v>796</v>
      </c>
      <c r="GI270" t="s">
        <v>796</v>
      </c>
      <c r="GJ270" t="s">
        <v>796</v>
      </c>
      <c r="GK270" t="s">
        <v>796</v>
      </c>
      <c r="GL270" t="s">
        <v>796</v>
      </c>
      <c r="GM270" t="s">
        <v>796</v>
      </c>
      <c r="GN270" t="s">
        <v>796</v>
      </c>
      <c r="GO270" t="s">
        <v>796</v>
      </c>
      <c r="GP270" t="s">
        <v>796</v>
      </c>
      <c r="GQ270" t="s">
        <v>796</v>
      </c>
      <c r="GR270" t="s">
        <v>796</v>
      </c>
      <c r="GS270" t="s">
        <v>796</v>
      </c>
      <c r="GT270" t="s">
        <v>796</v>
      </c>
      <c r="GU270" t="s">
        <v>796</v>
      </c>
      <c r="GV270" t="s">
        <v>796</v>
      </c>
      <c r="GW270" t="s">
        <v>796</v>
      </c>
      <c r="GX270" t="s">
        <v>796</v>
      </c>
      <c r="GY270" t="s">
        <v>796</v>
      </c>
      <c r="GZ270" t="s">
        <v>796</v>
      </c>
      <c r="HA270" t="s">
        <v>796</v>
      </c>
      <c r="HB270" t="s">
        <v>796</v>
      </c>
      <c r="HC270" t="s">
        <v>796</v>
      </c>
      <c r="HD270" t="s">
        <v>796</v>
      </c>
      <c r="HE270" t="s">
        <v>796</v>
      </c>
      <c r="HF270" t="s">
        <v>796</v>
      </c>
      <c r="HG270" t="s">
        <v>796</v>
      </c>
      <c r="HH270" t="s">
        <v>796</v>
      </c>
      <c r="HI270" t="s">
        <v>796</v>
      </c>
      <c r="HJ270" t="s">
        <v>796</v>
      </c>
      <c r="HK270" t="s">
        <v>796</v>
      </c>
      <c r="HL270" t="s">
        <v>796</v>
      </c>
      <c r="HM270" t="s">
        <v>796</v>
      </c>
      <c r="HN270" t="s">
        <v>796</v>
      </c>
      <c r="HO270" t="s">
        <v>796</v>
      </c>
      <c r="HP270" t="s">
        <v>796</v>
      </c>
      <c r="HQ270" t="s">
        <v>796</v>
      </c>
      <c r="HR270" t="s">
        <v>796</v>
      </c>
      <c r="HS270" t="s">
        <v>796</v>
      </c>
      <c r="HT270" t="s">
        <v>796</v>
      </c>
      <c r="HU270" t="s">
        <v>796</v>
      </c>
      <c r="HV270" t="s">
        <v>796</v>
      </c>
      <c r="HW270" t="s">
        <v>796</v>
      </c>
      <c r="HX270" t="s">
        <v>796</v>
      </c>
      <c r="HY270" t="s">
        <v>796</v>
      </c>
      <c r="HZ270" t="s">
        <v>796</v>
      </c>
      <c r="IA270" t="s">
        <v>796</v>
      </c>
      <c r="IB270" t="s">
        <v>796</v>
      </c>
      <c r="IC270" t="s">
        <v>796</v>
      </c>
      <c r="ID270" t="s">
        <v>796</v>
      </c>
      <c r="IE270" t="s">
        <v>796</v>
      </c>
      <c r="IF270" t="s">
        <v>796</v>
      </c>
      <c r="IG270" t="s">
        <v>796</v>
      </c>
      <c r="IH270" t="s">
        <v>796</v>
      </c>
      <c r="II270" t="s">
        <v>796</v>
      </c>
      <c r="IJ270" t="s">
        <v>796</v>
      </c>
      <c r="IK270" t="s">
        <v>796</v>
      </c>
      <c r="IL270" t="s">
        <v>796</v>
      </c>
      <c r="IM270" t="s">
        <v>796</v>
      </c>
      <c r="IN270" t="s">
        <v>796</v>
      </c>
      <c r="IO270" t="s">
        <v>796</v>
      </c>
      <c r="IP270" t="s">
        <v>796</v>
      </c>
      <c r="IQ270" t="s">
        <v>796</v>
      </c>
      <c r="IR270" t="s">
        <v>796</v>
      </c>
      <c r="IS270" t="s">
        <v>796</v>
      </c>
      <c r="IT270" t="s">
        <v>796</v>
      </c>
      <c r="IU270" t="s">
        <v>796</v>
      </c>
      <c r="IV270" t="s">
        <v>796</v>
      </c>
      <c r="IW270" t="s">
        <v>796</v>
      </c>
      <c r="IX270" t="s">
        <v>796</v>
      </c>
      <c r="IY270" t="s">
        <v>796</v>
      </c>
      <c r="IZ270" t="s">
        <v>796</v>
      </c>
      <c r="JA270" t="s">
        <v>796</v>
      </c>
      <c r="JB270" t="s">
        <v>796</v>
      </c>
      <c r="JC270" t="s">
        <v>796</v>
      </c>
      <c r="JD270" t="s">
        <v>796</v>
      </c>
      <c r="JE270" t="s">
        <v>796</v>
      </c>
      <c r="JF270" t="s">
        <v>796</v>
      </c>
      <c r="JG270" t="s">
        <v>796</v>
      </c>
      <c r="JH270" t="s">
        <v>796</v>
      </c>
      <c r="JI270" t="s">
        <v>796</v>
      </c>
      <c r="JJ270" t="s">
        <v>796</v>
      </c>
      <c r="JK270" t="s">
        <v>796</v>
      </c>
      <c r="JL270" t="s">
        <v>796</v>
      </c>
      <c r="JM270" t="s">
        <v>796</v>
      </c>
      <c r="JN270" t="s">
        <v>796</v>
      </c>
      <c r="JO270" t="s">
        <v>796</v>
      </c>
      <c r="JP270" t="s">
        <v>796</v>
      </c>
      <c r="JQ270" t="s">
        <v>796</v>
      </c>
      <c r="JR270" t="s">
        <v>796</v>
      </c>
      <c r="JS270" t="s">
        <v>796</v>
      </c>
      <c r="JT270" t="s">
        <v>796</v>
      </c>
      <c r="JU270" t="s">
        <v>796</v>
      </c>
      <c r="JV270" t="s">
        <v>796</v>
      </c>
      <c r="JW270" t="s">
        <v>796</v>
      </c>
      <c r="JX270" t="s">
        <v>796</v>
      </c>
      <c r="JY270" t="s">
        <v>796</v>
      </c>
      <c r="JZ270" t="s">
        <v>796</v>
      </c>
      <c r="KA270" t="s">
        <v>796</v>
      </c>
      <c r="KB270" t="s">
        <v>796</v>
      </c>
      <c r="KC270" t="s">
        <v>796</v>
      </c>
      <c r="KD270" t="s">
        <v>796</v>
      </c>
      <c r="KE270" t="s">
        <v>796</v>
      </c>
      <c r="KF270" t="s">
        <v>796</v>
      </c>
    </row>
    <row r="271" spans="1:292" x14ac:dyDescent="0.2">
      <c r="A271" t="s">
        <v>395</v>
      </c>
      <c r="B271" t="s">
        <v>239</v>
      </c>
      <c r="C271" t="s">
        <v>4</v>
      </c>
      <c r="D271" t="s">
        <v>19</v>
      </c>
      <c r="E271" s="30">
        <v>37</v>
      </c>
      <c r="F271" t="s">
        <v>20</v>
      </c>
      <c r="G271" t="s">
        <v>21</v>
      </c>
      <c r="H271" t="s">
        <v>22</v>
      </c>
      <c r="I271" t="s">
        <v>23</v>
      </c>
      <c r="J271" t="s">
        <v>5</v>
      </c>
      <c r="K271" t="s">
        <v>4</v>
      </c>
      <c r="L271" t="s">
        <v>4</v>
      </c>
      <c r="M271" t="s">
        <v>4</v>
      </c>
      <c r="N271" t="s">
        <v>4</v>
      </c>
      <c r="O271" t="s">
        <v>4</v>
      </c>
      <c r="P271" t="s">
        <v>4</v>
      </c>
      <c r="Q271" t="s">
        <v>4</v>
      </c>
      <c r="R271" t="s">
        <v>5</v>
      </c>
      <c r="S271" t="s">
        <v>4</v>
      </c>
      <c r="T271" t="s">
        <v>3</v>
      </c>
      <c r="U271" t="s">
        <v>4</v>
      </c>
      <c r="V271" t="s">
        <v>4</v>
      </c>
      <c r="W271" t="s">
        <v>17</v>
      </c>
      <c r="X271" t="s">
        <v>2</v>
      </c>
      <c r="Y271" t="s">
        <v>5</v>
      </c>
      <c r="Z271" t="s">
        <v>18</v>
      </c>
      <c r="AA271" t="s">
        <v>4</v>
      </c>
      <c r="AB271" t="s">
        <v>4</v>
      </c>
      <c r="AC271" t="s">
        <v>4</v>
      </c>
      <c r="AD271" t="s">
        <v>4</v>
      </c>
      <c r="AE271" t="s">
        <v>4</v>
      </c>
      <c r="AF271" t="s">
        <v>4</v>
      </c>
      <c r="AG271" t="s">
        <v>4</v>
      </c>
      <c r="AH271" t="s">
        <v>5</v>
      </c>
      <c r="AI271" t="s">
        <v>4</v>
      </c>
      <c r="AJ271" t="s">
        <v>4</v>
      </c>
      <c r="AK271" t="s">
        <v>4</v>
      </c>
      <c r="AL271" t="s">
        <v>5</v>
      </c>
      <c r="AM271" t="s">
        <v>4</v>
      </c>
      <c r="AN271" t="s">
        <v>4</v>
      </c>
      <c r="AO271" t="s">
        <v>4</v>
      </c>
      <c r="AP271" t="s">
        <v>4</v>
      </c>
      <c r="AQ271" t="s">
        <v>4</v>
      </c>
      <c r="AR271" t="s">
        <v>4</v>
      </c>
      <c r="AS271" t="s">
        <v>2</v>
      </c>
      <c r="AT271" t="s">
        <v>2</v>
      </c>
      <c r="AU271" t="s">
        <v>2</v>
      </c>
      <c r="AV271" t="s">
        <v>2</v>
      </c>
      <c r="AW271" t="s">
        <v>2</v>
      </c>
      <c r="AX271" t="s">
        <v>2</v>
      </c>
      <c r="AY271" t="s">
        <v>2</v>
      </c>
      <c r="AZ271" t="s">
        <v>2</v>
      </c>
      <c r="BA271" t="s">
        <v>2</v>
      </c>
      <c r="BB271" t="s">
        <v>2</v>
      </c>
      <c r="BC271" t="s">
        <v>2</v>
      </c>
      <c r="BD271" t="s">
        <v>2</v>
      </c>
      <c r="BE271" t="s">
        <v>2</v>
      </c>
      <c r="BF271" t="s">
        <v>2</v>
      </c>
      <c r="BG271" t="s">
        <v>2</v>
      </c>
      <c r="BH271" t="s">
        <v>2</v>
      </c>
      <c r="BI271" t="s">
        <v>2</v>
      </c>
      <c r="BJ271" t="s">
        <v>2</v>
      </c>
      <c r="BK271" t="s">
        <v>2</v>
      </c>
      <c r="BL271" t="s">
        <v>2</v>
      </c>
      <c r="BM271" t="s">
        <v>2</v>
      </c>
      <c r="BN271" t="s">
        <v>2</v>
      </c>
      <c r="BO271" t="s">
        <v>2</v>
      </c>
      <c r="BP271" t="s">
        <v>24</v>
      </c>
      <c r="BQ271" t="s">
        <v>2</v>
      </c>
      <c r="BR271" t="s">
        <v>2</v>
      </c>
      <c r="BS271" t="s">
        <v>2</v>
      </c>
      <c r="BT271" t="s">
        <v>2</v>
      </c>
      <c r="BU271" t="s">
        <v>2</v>
      </c>
      <c r="BV271" t="s">
        <v>2</v>
      </c>
      <c r="BW271" t="s">
        <v>2</v>
      </c>
      <c r="BX271" t="s">
        <v>2</v>
      </c>
      <c r="BY271" t="s">
        <v>2</v>
      </c>
      <c r="BZ271" t="s">
        <v>2</v>
      </c>
      <c r="CA271" t="s">
        <v>2</v>
      </c>
      <c r="CB271" t="s">
        <v>2</v>
      </c>
      <c r="CC271" t="s">
        <v>2</v>
      </c>
      <c r="CD271" t="s">
        <v>2</v>
      </c>
      <c r="CE271" t="s">
        <v>2</v>
      </c>
      <c r="CF271" t="s">
        <v>2</v>
      </c>
      <c r="CG271" t="s">
        <v>2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239</v>
      </c>
      <c r="CV271" t="s">
        <v>4</v>
      </c>
      <c r="CW271" s="30">
        <v>38</v>
      </c>
      <c r="CX271" t="s">
        <v>155</v>
      </c>
      <c r="CY271" t="s">
        <v>5</v>
      </c>
      <c r="CZ271" t="s">
        <v>4</v>
      </c>
      <c r="DA271" t="s">
        <v>4</v>
      </c>
      <c r="DB271" t="s">
        <v>4</v>
      </c>
      <c r="DC271" t="s">
        <v>4</v>
      </c>
      <c r="DD271" t="s">
        <v>4</v>
      </c>
      <c r="DE271" t="s">
        <v>4</v>
      </c>
      <c r="DF271" t="s">
        <v>4</v>
      </c>
      <c r="DG271" t="s">
        <v>4</v>
      </c>
      <c r="DH271" t="s">
        <v>4</v>
      </c>
      <c r="DI271" t="s">
        <v>67</v>
      </c>
      <c r="DJ271" t="s">
        <v>5</v>
      </c>
      <c r="DK271" t="s">
        <v>4</v>
      </c>
      <c r="DL271" t="s">
        <v>17</v>
      </c>
      <c r="DM271" t="s">
        <v>2</v>
      </c>
      <c r="DN271" t="s">
        <v>5</v>
      </c>
      <c r="DO271" t="s">
        <v>18</v>
      </c>
      <c r="DP271" t="s">
        <v>4</v>
      </c>
      <c r="DQ271" t="s">
        <v>4</v>
      </c>
      <c r="DR271" t="s">
        <v>5</v>
      </c>
      <c r="DS271" t="s">
        <v>5</v>
      </c>
      <c r="DT271" t="s">
        <v>4</v>
      </c>
      <c r="DU271" t="s">
        <v>4</v>
      </c>
      <c r="DV271" t="s">
        <v>4</v>
      </c>
      <c r="DW271" t="s">
        <v>4</v>
      </c>
      <c r="DX271" t="s">
        <v>4</v>
      </c>
      <c r="DY271" t="s">
        <v>4</v>
      </c>
      <c r="DZ271" t="s">
        <v>4</v>
      </c>
      <c r="EA271" t="s">
        <v>4</v>
      </c>
      <c r="EB271" t="s">
        <v>4</v>
      </c>
      <c r="EC271" t="s">
        <v>4</v>
      </c>
      <c r="ED271" t="s">
        <v>4</v>
      </c>
      <c r="EE271" t="s">
        <v>4</v>
      </c>
      <c r="EF271" t="s">
        <v>5</v>
      </c>
      <c r="EG271" t="s">
        <v>4</v>
      </c>
      <c r="EH271" t="s">
        <v>2</v>
      </c>
      <c r="EI271" t="s">
        <v>2</v>
      </c>
      <c r="EJ271" t="s">
        <v>2</v>
      </c>
      <c r="EK271" t="s">
        <v>2</v>
      </c>
      <c r="EL271" t="s">
        <v>2</v>
      </c>
      <c r="EM271" t="s">
        <v>2</v>
      </c>
      <c r="EN271" t="s">
        <v>2</v>
      </c>
      <c r="EO271" t="s">
        <v>2</v>
      </c>
      <c r="EP271" t="s">
        <v>2</v>
      </c>
      <c r="EQ271" t="s">
        <v>2</v>
      </c>
      <c r="ER271" t="s">
        <v>2</v>
      </c>
      <c r="ES271" t="s">
        <v>2</v>
      </c>
      <c r="ET271" t="s">
        <v>2</v>
      </c>
      <c r="EU271" t="s">
        <v>2</v>
      </c>
      <c r="EV271" t="s">
        <v>2</v>
      </c>
      <c r="EW271" t="s">
        <v>2</v>
      </c>
      <c r="EX271" t="s">
        <v>2</v>
      </c>
      <c r="EY271" t="s">
        <v>2</v>
      </c>
      <c r="EZ271" t="s">
        <v>2</v>
      </c>
      <c r="FA271" t="s">
        <v>2</v>
      </c>
      <c r="FB271" t="s">
        <v>2</v>
      </c>
      <c r="FC271" t="s">
        <v>2</v>
      </c>
      <c r="FD271" t="s">
        <v>2</v>
      </c>
      <c r="FE271" t="s">
        <v>24</v>
      </c>
      <c r="FF271" t="s">
        <v>2</v>
      </c>
      <c r="FG271" t="s">
        <v>2</v>
      </c>
      <c r="FH271" t="s">
        <v>2</v>
      </c>
      <c r="FI271" t="s">
        <v>2</v>
      </c>
      <c r="FJ271" t="s">
        <v>2</v>
      </c>
      <c r="FK271" t="s">
        <v>2</v>
      </c>
      <c r="FL271" t="s">
        <v>2</v>
      </c>
      <c r="FM271" t="s">
        <v>2</v>
      </c>
      <c r="FN271" t="s">
        <v>2</v>
      </c>
      <c r="FO271" t="s">
        <v>2</v>
      </c>
      <c r="FP271" t="s">
        <v>2</v>
      </c>
      <c r="FQ271" t="s">
        <v>2</v>
      </c>
      <c r="FR271" t="s">
        <v>2</v>
      </c>
      <c r="FS271" t="s">
        <v>2</v>
      </c>
      <c r="FT271" t="s">
        <v>2</v>
      </c>
      <c r="FU271" t="s">
        <v>2</v>
      </c>
      <c r="FV271" t="s">
        <v>2</v>
      </c>
      <c r="FW271" t="s">
        <v>2</v>
      </c>
      <c r="FX271" t="s">
        <v>2</v>
      </c>
      <c r="FY271" t="s">
        <v>2</v>
      </c>
      <c r="FZ271" t="s">
        <v>2</v>
      </c>
      <c r="GA271" t="s">
        <v>2</v>
      </c>
      <c r="GB271" t="s">
        <v>2</v>
      </c>
      <c r="GC271" t="s">
        <v>2</v>
      </c>
      <c r="GD271" t="s">
        <v>2</v>
      </c>
      <c r="GE271" t="s">
        <v>2</v>
      </c>
      <c r="GF271" t="s">
        <v>2</v>
      </c>
      <c r="GG271" t="s">
        <v>2</v>
      </c>
      <c r="GH271" t="s">
        <v>2</v>
      </c>
      <c r="GI271" t="s">
        <v>2</v>
      </c>
      <c r="GJ271" t="s">
        <v>2</v>
      </c>
      <c r="GK271" t="s">
        <v>2</v>
      </c>
      <c r="GL271" t="s">
        <v>2</v>
      </c>
      <c r="GM271" t="s">
        <v>2</v>
      </c>
      <c r="GN271" t="s">
        <v>796</v>
      </c>
      <c r="GO271" t="s">
        <v>796</v>
      </c>
      <c r="GP271" t="s">
        <v>796</v>
      </c>
      <c r="GQ271" t="s">
        <v>796</v>
      </c>
      <c r="GR271" t="s">
        <v>796</v>
      </c>
      <c r="GS271" t="s">
        <v>796</v>
      </c>
      <c r="GT271" t="s">
        <v>796</v>
      </c>
      <c r="GU271" t="s">
        <v>796</v>
      </c>
      <c r="GV271" t="s">
        <v>796</v>
      </c>
      <c r="GW271" t="s">
        <v>796</v>
      </c>
      <c r="GX271" t="s">
        <v>796</v>
      </c>
      <c r="GY271" t="s">
        <v>796</v>
      </c>
      <c r="GZ271" t="s">
        <v>796</v>
      </c>
      <c r="HA271" t="s">
        <v>796</v>
      </c>
      <c r="HB271" t="s">
        <v>796</v>
      </c>
      <c r="HC271" t="s">
        <v>796</v>
      </c>
      <c r="HD271" t="s">
        <v>796</v>
      </c>
      <c r="HE271" t="s">
        <v>796</v>
      </c>
      <c r="HF271" t="s">
        <v>796</v>
      </c>
      <c r="HG271" t="s">
        <v>796</v>
      </c>
      <c r="HH271" t="s">
        <v>796</v>
      </c>
      <c r="HI271" t="s">
        <v>796</v>
      </c>
      <c r="HJ271" t="s">
        <v>796</v>
      </c>
      <c r="HK271" t="s">
        <v>796</v>
      </c>
      <c r="HL271" t="s">
        <v>796</v>
      </c>
      <c r="HM271" t="s">
        <v>796</v>
      </c>
      <c r="HN271" t="s">
        <v>796</v>
      </c>
      <c r="HO271" t="s">
        <v>796</v>
      </c>
      <c r="HP271" t="s">
        <v>796</v>
      </c>
      <c r="HQ271" t="s">
        <v>796</v>
      </c>
      <c r="HR271" t="s">
        <v>796</v>
      </c>
      <c r="HS271" t="s">
        <v>796</v>
      </c>
      <c r="HT271" t="s">
        <v>796</v>
      </c>
      <c r="HU271" t="s">
        <v>796</v>
      </c>
      <c r="HV271" t="s">
        <v>796</v>
      </c>
      <c r="HW271" t="s">
        <v>796</v>
      </c>
      <c r="HX271" t="s">
        <v>796</v>
      </c>
      <c r="HY271" t="s">
        <v>796</v>
      </c>
      <c r="HZ271" t="s">
        <v>796</v>
      </c>
      <c r="IA271" t="s">
        <v>796</v>
      </c>
      <c r="IB271" t="s">
        <v>796</v>
      </c>
      <c r="IC271" t="s">
        <v>796</v>
      </c>
      <c r="ID271" t="s">
        <v>796</v>
      </c>
      <c r="IE271" t="s">
        <v>796</v>
      </c>
      <c r="IF271" t="s">
        <v>796</v>
      </c>
      <c r="IG271" t="s">
        <v>796</v>
      </c>
      <c r="IH271" t="s">
        <v>796</v>
      </c>
      <c r="II271" t="s">
        <v>796</v>
      </c>
      <c r="IJ271" t="s">
        <v>796</v>
      </c>
      <c r="IK271" t="s">
        <v>796</v>
      </c>
      <c r="IL271" t="s">
        <v>796</v>
      </c>
      <c r="IM271" t="s">
        <v>796</v>
      </c>
      <c r="IN271" t="s">
        <v>796</v>
      </c>
      <c r="IO271" t="s">
        <v>796</v>
      </c>
      <c r="IP271" t="s">
        <v>796</v>
      </c>
      <c r="IQ271" t="s">
        <v>796</v>
      </c>
      <c r="IR271" t="s">
        <v>796</v>
      </c>
      <c r="IS271" t="s">
        <v>796</v>
      </c>
      <c r="IT271" t="s">
        <v>796</v>
      </c>
      <c r="IU271" t="s">
        <v>796</v>
      </c>
      <c r="IV271" t="s">
        <v>796</v>
      </c>
      <c r="IW271" t="s">
        <v>796</v>
      </c>
      <c r="IX271" t="s">
        <v>796</v>
      </c>
      <c r="IY271" t="s">
        <v>796</v>
      </c>
      <c r="IZ271" t="s">
        <v>796</v>
      </c>
      <c r="JA271" t="s">
        <v>796</v>
      </c>
      <c r="JB271" t="s">
        <v>796</v>
      </c>
      <c r="JC271" t="s">
        <v>796</v>
      </c>
      <c r="JD271" t="s">
        <v>796</v>
      </c>
      <c r="JE271" t="s">
        <v>796</v>
      </c>
      <c r="JF271" t="s">
        <v>796</v>
      </c>
      <c r="JG271" t="s">
        <v>796</v>
      </c>
      <c r="JH271" t="s">
        <v>796</v>
      </c>
      <c r="JI271" t="s">
        <v>796</v>
      </c>
      <c r="JJ271" t="s">
        <v>796</v>
      </c>
      <c r="JK271" t="s">
        <v>796</v>
      </c>
      <c r="JL271" t="s">
        <v>796</v>
      </c>
      <c r="JM271" t="s">
        <v>796</v>
      </c>
      <c r="JN271" t="s">
        <v>796</v>
      </c>
      <c r="JO271" t="s">
        <v>796</v>
      </c>
      <c r="JP271" t="s">
        <v>796</v>
      </c>
      <c r="JQ271" t="s">
        <v>796</v>
      </c>
      <c r="JR271" t="s">
        <v>796</v>
      </c>
      <c r="JS271" t="s">
        <v>796</v>
      </c>
      <c r="JT271" t="s">
        <v>796</v>
      </c>
      <c r="JU271" t="s">
        <v>796</v>
      </c>
      <c r="JV271" t="s">
        <v>796</v>
      </c>
      <c r="JW271" t="s">
        <v>796</v>
      </c>
      <c r="JX271" t="s">
        <v>796</v>
      </c>
      <c r="JY271" t="s">
        <v>796</v>
      </c>
      <c r="JZ271" t="s">
        <v>796</v>
      </c>
      <c r="KA271" t="s">
        <v>796</v>
      </c>
      <c r="KB271" t="s">
        <v>796</v>
      </c>
      <c r="KC271" t="s">
        <v>796</v>
      </c>
      <c r="KD271" t="s">
        <v>796</v>
      </c>
      <c r="KE271" t="s">
        <v>796</v>
      </c>
      <c r="KF271" t="s">
        <v>796</v>
      </c>
    </row>
    <row r="272" spans="1:292" x14ac:dyDescent="0.2">
      <c r="A272" t="s">
        <v>343</v>
      </c>
      <c r="B272" t="s">
        <v>239</v>
      </c>
      <c r="C272" t="s">
        <v>4</v>
      </c>
      <c r="D272" t="s">
        <v>19</v>
      </c>
      <c r="E272" s="30">
        <v>35</v>
      </c>
      <c r="F272" t="s">
        <v>20</v>
      </c>
      <c r="G272" t="s">
        <v>21</v>
      </c>
      <c r="H272" t="s">
        <v>22</v>
      </c>
      <c r="I272" t="s">
        <v>23</v>
      </c>
      <c r="J272" t="s">
        <v>5</v>
      </c>
      <c r="K272" t="s">
        <v>4</v>
      </c>
      <c r="L272" t="s">
        <v>4</v>
      </c>
      <c r="M272" t="s">
        <v>4</v>
      </c>
      <c r="N272" t="s">
        <v>4</v>
      </c>
      <c r="O272" t="s">
        <v>4</v>
      </c>
      <c r="P272" t="s">
        <v>5</v>
      </c>
      <c r="Q272" t="s">
        <v>4</v>
      </c>
      <c r="R272" t="s">
        <v>4</v>
      </c>
      <c r="S272" t="s">
        <v>4</v>
      </c>
      <c r="T272" t="s">
        <v>3</v>
      </c>
      <c r="U272" t="s">
        <v>4</v>
      </c>
      <c r="V272" t="s">
        <v>4</v>
      </c>
      <c r="W272" t="s">
        <v>17</v>
      </c>
      <c r="X272" t="s">
        <v>2</v>
      </c>
      <c r="Y272" t="s">
        <v>5</v>
      </c>
      <c r="Z272" t="s">
        <v>35</v>
      </c>
      <c r="AA272" t="s">
        <v>4</v>
      </c>
      <c r="AB272" t="s">
        <v>4</v>
      </c>
      <c r="AC272" t="s">
        <v>4</v>
      </c>
      <c r="AD272" t="s">
        <v>4</v>
      </c>
      <c r="AE272" t="s">
        <v>4</v>
      </c>
      <c r="AF272" t="s">
        <v>4</v>
      </c>
      <c r="AG272" t="s">
        <v>5</v>
      </c>
      <c r="AH272" t="s">
        <v>5</v>
      </c>
      <c r="AI272" t="s">
        <v>4</v>
      </c>
      <c r="AJ272" t="s">
        <v>4</v>
      </c>
      <c r="AK272" t="s">
        <v>4</v>
      </c>
      <c r="AL272" t="s">
        <v>4</v>
      </c>
      <c r="AM272" t="s">
        <v>4</v>
      </c>
      <c r="AN272" t="s">
        <v>4</v>
      </c>
      <c r="AO272" t="s">
        <v>4</v>
      </c>
      <c r="AP272" t="s">
        <v>4</v>
      </c>
      <c r="AQ272" t="s">
        <v>4</v>
      </c>
      <c r="AR272" t="s">
        <v>4</v>
      </c>
      <c r="AS272" t="s">
        <v>2</v>
      </c>
      <c r="AT272" t="s">
        <v>2</v>
      </c>
      <c r="AU272" t="s">
        <v>2</v>
      </c>
      <c r="AV272" t="s">
        <v>2</v>
      </c>
      <c r="AW272" t="s">
        <v>2</v>
      </c>
      <c r="AX272" t="s">
        <v>2</v>
      </c>
      <c r="AY272" t="s">
        <v>2</v>
      </c>
      <c r="AZ272" t="s">
        <v>2</v>
      </c>
      <c r="BA272" t="s">
        <v>2</v>
      </c>
      <c r="BB272" t="s">
        <v>2</v>
      </c>
      <c r="BC272" t="s">
        <v>2</v>
      </c>
      <c r="BD272" t="s">
        <v>2</v>
      </c>
      <c r="BE272" t="s">
        <v>2</v>
      </c>
      <c r="BF272" t="s">
        <v>2</v>
      </c>
      <c r="BG272" t="s">
        <v>2</v>
      </c>
      <c r="BH272" t="s">
        <v>2</v>
      </c>
      <c r="BI272" t="s">
        <v>2</v>
      </c>
      <c r="BJ272" t="s">
        <v>2</v>
      </c>
      <c r="BK272" t="s">
        <v>5</v>
      </c>
      <c r="BL272" t="s">
        <v>5</v>
      </c>
      <c r="BM272" t="s">
        <v>5</v>
      </c>
      <c r="BN272" t="s">
        <v>4</v>
      </c>
      <c r="BO272" t="s">
        <v>4</v>
      </c>
      <c r="BP272" t="s">
        <v>24</v>
      </c>
      <c r="BQ272" t="s">
        <v>2</v>
      </c>
      <c r="BR272" t="s">
        <v>2</v>
      </c>
      <c r="BS272" t="s">
        <v>2</v>
      </c>
      <c r="BT272" t="s">
        <v>2</v>
      </c>
      <c r="BU272" t="s">
        <v>2</v>
      </c>
      <c r="BV272" t="s">
        <v>2</v>
      </c>
      <c r="BW272" t="s">
        <v>2</v>
      </c>
      <c r="BX272" t="s">
        <v>2</v>
      </c>
      <c r="BY272" t="s">
        <v>2</v>
      </c>
      <c r="BZ272" t="s">
        <v>2</v>
      </c>
      <c r="CA272" t="s">
        <v>2</v>
      </c>
      <c r="CB272" t="s">
        <v>2</v>
      </c>
      <c r="CC272" t="s">
        <v>2</v>
      </c>
      <c r="CD272" t="s">
        <v>2</v>
      </c>
      <c r="CE272" t="s">
        <v>2</v>
      </c>
      <c r="CF272" t="s">
        <v>2</v>
      </c>
      <c r="CG272" t="s">
        <v>2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239</v>
      </c>
      <c r="CV272" t="s">
        <v>4</v>
      </c>
      <c r="CW272" s="30">
        <v>35</v>
      </c>
      <c r="CX272" t="s">
        <v>20</v>
      </c>
      <c r="CY272" t="s">
        <v>5</v>
      </c>
      <c r="CZ272" t="s">
        <v>4</v>
      </c>
      <c r="DA272" t="s">
        <v>4</v>
      </c>
      <c r="DB272" t="s">
        <v>4</v>
      </c>
      <c r="DC272" t="s">
        <v>4</v>
      </c>
      <c r="DD272" t="s">
        <v>4</v>
      </c>
      <c r="DE272" t="s">
        <v>5</v>
      </c>
      <c r="DF272" t="s">
        <v>4</v>
      </c>
      <c r="DG272" t="s">
        <v>4</v>
      </c>
      <c r="DH272" t="s">
        <v>4</v>
      </c>
      <c r="DI272" t="s">
        <v>3</v>
      </c>
      <c r="DJ272" t="s">
        <v>4</v>
      </c>
      <c r="DK272" t="s">
        <v>4</v>
      </c>
      <c r="DL272" t="s">
        <v>17</v>
      </c>
      <c r="DM272" t="s">
        <v>2</v>
      </c>
      <c r="DN272" t="s">
        <v>5</v>
      </c>
      <c r="DO272" t="s">
        <v>22</v>
      </c>
      <c r="DP272" t="s">
        <v>4</v>
      </c>
      <c r="DQ272" t="s">
        <v>4</v>
      </c>
      <c r="DR272" t="s">
        <v>4</v>
      </c>
      <c r="DS272" t="s">
        <v>4</v>
      </c>
      <c r="DT272" t="s">
        <v>4</v>
      </c>
      <c r="DU272" t="s">
        <v>4</v>
      </c>
      <c r="DV272" t="s">
        <v>5</v>
      </c>
      <c r="DW272" t="s">
        <v>5</v>
      </c>
      <c r="DX272" t="s">
        <v>4</v>
      </c>
      <c r="DY272" t="s">
        <v>4</v>
      </c>
      <c r="DZ272" t="s">
        <v>4</v>
      </c>
      <c r="EA272" t="s">
        <v>4</v>
      </c>
      <c r="EB272" t="s">
        <v>4</v>
      </c>
      <c r="EC272" t="s">
        <v>4</v>
      </c>
      <c r="ED272" t="s">
        <v>4</v>
      </c>
      <c r="EE272" t="s">
        <v>4</v>
      </c>
      <c r="EF272" t="s">
        <v>4</v>
      </c>
      <c r="EG272" t="s">
        <v>5</v>
      </c>
      <c r="EH272" t="s">
        <v>2</v>
      </c>
      <c r="EI272" t="s">
        <v>2</v>
      </c>
      <c r="EJ272" t="s">
        <v>2</v>
      </c>
      <c r="EK272" t="s">
        <v>2</v>
      </c>
      <c r="EL272" t="s">
        <v>2</v>
      </c>
      <c r="EM272" t="s">
        <v>2</v>
      </c>
      <c r="EN272" t="s">
        <v>2</v>
      </c>
      <c r="EO272" t="s">
        <v>2</v>
      </c>
      <c r="EP272" t="s">
        <v>2</v>
      </c>
      <c r="EQ272" t="s">
        <v>2</v>
      </c>
      <c r="ER272" t="s">
        <v>2</v>
      </c>
      <c r="ES272" t="s">
        <v>2</v>
      </c>
      <c r="ET272" t="s">
        <v>2</v>
      </c>
      <c r="EU272" t="s">
        <v>2</v>
      </c>
      <c r="EV272" t="s">
        <v>2</v>
      </c>
      <c r="EW272" t="s">
        <v>2</v>
      </c>
      <c r="EX272" t="s">
        <v>2</v>
      </c>
      <c r="EY272" t="s">
        <v>2</v>
      </c>
      <c r="EZ272" t="s">
        <v>5</v>
      </c>
      <c r="FA272" t="s">
        <v>5</v>
      </c>
      <c r="FB272" t="s">
        <v>4</v>
      </c>
      <c r="FC272" t="s">
        <v>4</v>
      </c>
      <c r="FD272" t="s">
        <v>4</v>
      </c>
      <c r="FE272" t="s">
        <v>24</v>
      </c>
      <c r="FF272" t="s">
        <v>2</v>
      </c>
      <c r="FG272" t="s">
        <v>2</v>
      </c>
      <c r="FH272" t="s">
        <v>2</v>
      </c>
      <c r="FI272" t="s">
        <v>2</v>
      </c>
      <c r="FJ272" t="s">
        <v>2</v>
      </c>
      <c r="FK272" t="s">
        <v>2</v>
      </c>
      <c r="FL272" t="s">
        <v>2</v>
      </c>
      <c r="FM272" t="s">
        <v>2</v>
      </c>
      <c r="FN272" t="s">
        <v>2</v>
      </c>
      <c r="FO272" t="s">
        <v>2</v>
      </c>
      <c r="FP272" t="s">
        <v>2</v>
      </c>
      <c r="FQ272" t="s">
        <v>2</v>
      </c>
      <c r="FR272" t="s">
        <v>2</v>
      </c>
      <c r="FS272" t="s">
        <v>2</v>
      </c>
      <c r="FT272" t="s">
        <v>2</v>
      </c>
      <c r="FU272" t="s">
        <v>2</v>
      </c>
      <c r="FV272" t="s">
        <v>2</v>
      </c>
      <c r="FW272" t="s">
        <v>2</v>
      </c>
      <c r="FX272" t="s">
        <v>2</v>
      </c>
      <c r="FY272" t="s">
        <v>2</v>
      </c>
      <c r="FZ272" t="s">
        <v>2</v>
      </c>
      <c r="GA272" t="s">
        <v>2</v>
      </c>
      <c r="GB272" t="s">
        <v>2</v>
      </c>
      <c r="GC272" t="s">
        <v>2</v>
      </c>
      <c r="GD272" t="s">
        <v>2</v>
      </c>
      <c r="GE272" t="s">
        <v>2</v>
      </c>
      <c r="GF272" t="s">
        <v>2</v>
      </c>
      <c r="GG272" t="s">
        <v>2</v>
      </c>
      <c r="GH272" t="s">
        <v>2</v>
      </c>
      <c r="GI272" t="s">
        <v>2</v>
      </c>
      <c r="GJ272" t="s">
        <v>2</v>
      </c>
      <c r="GK272" t="s">
        <v>2</v>
      </c>
      <c r="GL272" t="s">
        <v>2</v>
      </c>
      <c r="GM272" t="s">
        <v>2</v>
      </c>
      <c r="GN272" t="s">
        <v>796</v>
      </c>
      <c r="GO272" t="s">
        <v>796</v>
      </c>
      <c r="GP272" t="s">
        <v>796</v>
      </c>
      <c r="GQ272" t="s">
        <v>796</v>
      </c>
      <c r="GR272" t="s">
        <v>796</v>
      </c>
      <c r="GS272" t="s">
        <v>796</v>
      </c>
      <c r="GT272" t="s">
        <v>796</v>
      </c>
      <c r="GU272" t="s">
        <v>796</v>
      </c>
      <c r="GV272" t="s">
        <v>796</v>
      </c>
      <c r="GW272" t="s">
        <v>796</v>
      </c>
      <c r="GX272" t="s">
        <v>796</v>
      </c>
      <c r="GY272" t="s">
        <v>796</v>
      </c>
      <c r="GZ272" t="s">
        <v>796</v>
      </c>
      <c r="HA272" t="s">
        <v>796</v>
      </c>
      <c r="HB272" t="s">
        <v>796</v>
      </c>
      <c r="HC272" t="s">
        <v>796</v>
      </c>
      <c r="HD272" t="s">
        <v>796</v>
      </c>
      <c r="HE272" t="s">
        <v>796</v>
      </c>
      <c r="HF272" t="s">
        <v>796</v>
      </c>
      <c r="HG272" t="s">
        <v>796</v>
      </c>
      <c r="HH272" t="s">
        <v>796</v>
      </c>
      <c r="HI272" t="s">
        <v>796</v>
      </c>
      <c r="HJ272" t="s">
        <v>796</v>
      </c>
      <c r="HK272" t="s">
        <v>796</v>
      </c>
      <c r="HL272" t="s">
        <v>796</v>
      </c>
      <c r="HM272" t="s">
        <v>796</v>
      </c>
      <c r="HN272" t="s">
        <v>796</v>
      </c>
      <c r="HO272" t="s">
        <v>796</v>
      </c>
      <c r="HP272" t="s">
        <v>796</v>
      </c>
      <c r="HQ272" t="s">
        <v>796</v>
      </c>
      <c r="HR272" t="s">
        <v>796</v>
      </c>
      <c r="HS272" t="s">
        <v>796</v>
      </c>
      <c r="HT272" t="s">
        <v>796</v>
      </c>
      <c r="HU272" t="s">
        <v>796</v>
      </c>
      <c r="HV272" t="s">
        <v>796</v>
      </c>
      <c r="HW272" t="s">
        <v>796</v>
      </c>
      <c r="HX272" t="s">
        <v>796</v>
      </c>
      <c r="HY272" t="s">
        <v>796</v>
      </c>
      <c r="HZ272" t="s">
        <v>796</v>
      </c>
      <c r="IA272" t="s">
        <v>796</v>
      </c>
      <c r="IB272" t="s">
        <v>796</v>
      </c>
      <c r="IC272" t="s">
        <v>796</v>
      </c>
      <c r="ID272" t="s">
        <v>796</v>
      </c>
      <c r="IE272" t="s">
        <v>796</v>
      </c>
      <c r="IF272" t="s">
        <v>796</v>
      </c>
      <c r="IG272" t="s">
        <v>796</v>
      </c>
      <c r="IH272" t="s">
        <v>796</v>
      </c>
      <c r="II272" t="s">
        <v>796</v>
      </c>
      <c r="IJ272" t="s">
        <v>796</v>
      </c>
      <c r="IK272" t="s">
        <v>796</v>
      </c>
      <c r="IL272" t="s">
        <v>796</v>
      </c>
      <c r="IM272" t="s">
        <v>796</v>
      </c>
      <c r="IN272" t="s">
        <v>796</v>
      </c>
      <c r="IO272" t="s">
        <v>796</v>
      </c>
      <c r="IP272" t="s">
        <v>796</v>
      </c>
      <c r="IQ272" t="s">
        <v>796</v>
      </c>
      <c r="IR272" t="s">
        <v>796</v>
      </c>
      <c r="IS272" t="s">
        <v>796</v>
      </c>
      <c r="IT272" t="s">
        <v>796</v>
      </c>
      <c r="IU272" t="s">
        <v>796</v>
      </c>
      <c r="IV272" t="s">
        <v>796</v>
      </c>
      <c r="IW272" t="s">
        <v>796</v>
      </c>
      <c r="IX272" t="s">
        <v>796</v>
      </c>
      <c r="IY272" t="s">
        <v>796</v>
      </c>
      <c r="IZ272" t="s">
        <v>796</v>
      </c>
      <c r="JA272" t="s">
        <v>796</v>
      </c>
      <c r="JB272" t="s">
        <v>796</v>
      </c>
      <c r="JC272" t="s">
        <v>796</v>
      </c>
      <c r="JD272" t="s">
        <v>796</v>
      </c>
      <c r="JE272" t="s">
        <v>796</v>
      </c>
      <c r="JF272" t="s">
        <v>796</v>
      </c>
      <c r="JG272" t="s">
        <v>796</v>
      </c>
      <c r="JH272" t="s">
        <v>796</v>
      </c>
      <c r="JI272" t="s">
        <v>796</v>
      </c>
      <c r="JJ272" t="s">
        <v>796</v>
      </c>
      <c r="JK272" t="s">
        <v>796</v>
      </c>
      <c r="JL272" t="s">
        <v>796</v>
      </c>
      <c r="JM272" t="s">
        <v>796</v>
      </c>
      <c r="JN272" t="s">
        <v>796</v>
      </c>
      <c r="JO272" t="s">
        <v>796</v>
      </c>
      <c r="JP272" t="s">
        <v>796</v>
      </c>
      <c r="JQ272" t="s">
        <v>796</v>
      </c>
      <c r="JR272" t="s">
        <v>796</v>
      </c>
      <c r="JS272" t="s">
        <v>796</v>
      </c>
      <c r="JT272" t="s">
        <v>796</v>
      </c>
      <c r="JU272" t="s">
        <v>796</v>
      </c>
      <c r="JV272" t="s">
        <v>796</v>
      </c>
      <c r="JW272" t="s">
        <v>796</v>
      </c>
      <c r="JX272" t="s">
        <v>796</v>
      </c>
      <c r="JY272" t="s">
        <v>796</v>
      </c>
      <c r="JZ272" t="s">
        <v>796</v>
      </c>
      <c r="KA272" t="s">
        <v>796</v>
      </c>
      <c r="KB272" t="s">
        <v>796</v>
      </c>
      <c r="KC272" t="s">
        <v>796</v>
      </c>
      <c r="KD272" t="s">
        <v>796</v>
      </c>
      <c r="KE272" t="s">
        <v>796</v>
      </c>
      <c r="KF272" t="s">
        <v>796</v>
      </c>
    </row>
    <row r="273" spans="1:292" x14ac:dyDescent="0.2">
      <c r="A273" t="s">
        <v>396</v>
      </c>
      <c r="B273" t="s">
        <v>239</v>
      </c>
      <c r="C273" t="s">
        <v>4</v>
      </c>
      <c r="D273" t="s">
        <v>19</v>
      </c>
      <c r="E273" s="30">
        <v>62</v>
      </c>
      <c r="F273" t="s">
        <v>20</v>
      </c>
      <c r="G273" t="s">
        <v>45</v>
      </c>
      <c r="H273" t="s">
        <v>22</v>
      </c>
      <c r="I273" t="s">
        <v>23</v>
      </c>
      <c r="J273" t="s">
        <v>5</v>
      </c>
      <c r="K273" t="s">
        <v>4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  <c r="Q273" t="s">
        <v>4</v>
      </c>
      <c r="R273" t="s">
        <v>5</v>
      </c>
      <c r="S273" t="s">
        <v>4</v>
      </c>
      <c r="T273" t="s">
        <v>3</v>
      </c>
      <c r="U273" t="s">
        <v>4</v>
      </c>
      <c r="V273" t="s">
        <v>4</v>
      </c>
      <c r="W273" t="s">
        <v>17</v>
      </c>
      <c r="X273" t="s">
        <v>2</v>
      </c>
      <c r="Y273" t="s">
        <v>5</v>
      </c>
      <c r="Z273" t="s">
        <v>18</v>
      </c>
      <c r="AA273" t="s">
        <v>4</v>
      </c>
      <c r="AB273" t="s">
        <v>4</v>
      </c>
      <c r="AC273" t="s">
        <v>4</v>
      </c>
      <c r="AD273" t="s">
        <v>4</v>
      </c>
      <c r="AE273" t="s">
        <v>4</v>
      </c>
      <c r="AF273" t="s">
        <v>4</v>
      </c>
      <c r="AG273" t="s">
        <v>4</v>
      </c>
      <c r="AH273" t="s">
        <v>5</v>
      </c>
      <c r="AI273" t="s">
        <v>4</v>
      </c>
      <c r="AJ273" t="s">
        <v>4</v>
      </c>
      <c r="AK273" t="s">
        <v>4</v>
      </c>
      <c r="AL273" t="s">
        <v>5</v>
      </c>
      <c r="AM273" t="s">
        <v>4</v>
      </c>
      <c r="AN273" t="s">
        <v>4</v>
      </c>
      <c r="AO273" t="s">
        <v>4</v>
      </c>
      <c r="AP273" t="s">
        <v>4</v>
      </c>
      <c r="AQ273" t="s">
        <v>4</v>
      </c>
      <c r="AR273" t="s">
        <v>4</v>
      </c>
      <c r="AS273" t="s">
        <v>2</v>
      </c>
      <c r="AT273" t="s">
        <v>2</v>
      </c>
      <c r="AU273" t="s">
        <v>2</v>
      </c>
      <c r="AV273" t="s">
        <v>2</v>
      </c>
      <c r="AW273" t="s">
        <v>2</v>
      </c>
      <c r="AX273" t="s">
        <v>2</v>
      </c>
      <c r="AY273" t="s">
        <v>2</v>
      </c>
      <c r="AZ273" t="s">
        <v>2</v>
      </c>
      <c r="BA273" t="s">
        <v>2</v>
      </c>
      <c r="BB273" t="s">
        <v>2</v>
      </c>
      <c r="BC273" t="s">
        <v>2</v>
      </c>
      <c r="BD273" t="s">
        <v>2</v>
      </c>
      <c r="BE273" t="s">
        <v>2</v>
      </c>
      <c r="BF273" t="s">
        <v>2</v>
      </c>
      <c r="BG273" t="s">
        <v>2</v>
      </c>
      <c r="BH273" t="s">
        <v>2</v>
      </c>
      <c r="BI273" t="s">
        <v>2</v>
      </c>
      <c r="BJ273" t="s">
        <v>2</v>
      </c>
      <c r="BK273" t="s">
        <v>2</v>
      </c>
      <c r="BL273" t="s">
        <v>2</v>
      </c>
      <c r="BM273" t="s">
        <v>2</v>
      </c>
      <c r="BN273" t="s">
        <v>2</v>
      </c>
      <c r="BO273" t="s">
        <v>2</v>
      </c>
      <c r="BP273" t="s">
        <v>24</v>
      </c>
      <c r="BQ273" t="s">
        <v>2</v>
      </c>
      <c r="BR273" t="s">
        <v>2</v>
      </c>
      <c r="BS273" t="s">
        <v>2</v>
      </c>
      <c r="BT273" t="s">
        <v>2</v>
      </c>
      <c r="BU273" t="s">
        <v>2</v>
      </c>
      <c r="BV273" t="s">
        <v>2</v>
      </c>
      <c r="BW273" t="s">
        <v>2</v>
      </c>
      <c r="BX273" t="s">
        <v>2</v>
      </c>
      <c r="BY273" t="s">
        <v>2</v>
      </c>
      <c r="BZ273" t="s">
        <v>2</v>
      </c>
      <c r="CA273" t="s">
        <v>2</v>
      </c>
      <c r="CB273" t="s">
        <v>2</v>
      </c>
      <c r="CC273" t="s">
        <v>2</v>
      </c>
      <c r="CD273" t="s">
        <v>2</v>
      </c>
      <c r="CE273" t="s">
        <v>2</v>
      </c>
      <c r="CF273" t="s">
        <v>2</v>
      </c>
      <c r="CG273" t="s">
        <v>2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239</v>
      </c>
      <c r="CV273" t="s">
        <v>4</v>
      </c>
      <c r="CW273" s="30">
        <v>63</v>
      </c>
      <c r="CX273" t="s">
        <v>20</v>
      </c>
      <c r="CY273" t="s">
        <v>5</v>
      </c>
      <c r="CZ273" t="s">
        <v>4</v>
      </c>
      <c r="DA273" t="s">
        <v>4</v>
      </c>
      <c r="DB273" t="s">
        <v>4</v>
      </c>
      <c r="DC273" t="s">
        <v>4</v>
      </c>
      <c r="DD273" t="s">
        <v>4</v>
      </c>
      <c r="DE273" t="s">
        <v>4</v>
      </c>
      <c r="DF273" t="s">
        <v>4</v>
      </c>
      <c r="DG273" t="s">
        <v>4</v>
      </c>
      <c r="DH273" t="s">
        <v>4</v>
      </c>
      <c r="DI273" t="s">
        <v>3</v>
      </c>
      <c r="DJ273" t="s">
        <v>4</v>
      </c>
      <c r="DK273" t="s">
        <v>4</v>
      </c>
      <c r="DL273" t="s">
        <v>17</v>
      </c>
      <c r="DM273" t="s">
        <v>2</v>
      </c>
      <c r="DN273" t="s">
        <v>5</v>
      </c>
      <c r="DO273" t="s">
        <v>18</v>
      </c>
      <c r="DP273" t="s">
        <v>4</v>
      </c>
      <c r="DQ273" t="s">
        <v>4</v>
      </c>
      <c r="DR273" t="s">
        <v>4</v>
      </c>
      <c r="DS273" t="s">
        <v>4</v>
      </c>
      <c r="DT273" t="s">
        <v>4</v>
      </c>
      <c r="DU273" t="s">
        <v>4</v>
      </c>
      <c r="DV273" t="s">
        <v>4</v>
      </c>
      <c r="DW273" t="s">
        <v>4</v>
      </c>
      <c r="DX273" t="s">
        <v>4</v>
      </c>
      <c r="DY273" t="s">
        <v>4</v>
      </c>
      <c r="DZ273" t="s">
        <v>4</v>
      </c>
      <c r="EA273" t="s">
        <v>4</v>
      </c>
      <c r="EB273" t="s">
        <v>4</v>
      </c>
      <c r="EC273" t="s">
        <v>4</v>
      </c>
      <c r="ED273" t="s">
        <v>4</v>
      </c>
      <c r="EE273" t="s">
        <v>4</v>
      </c>
      <c r="EF273" t="s">
        <v>4</v>
      </c>
      <c r="EG273" t="s">
        <v>5</v>
      </c>
      <c r="EH273" t="s">
        <v>2</v>
      </c>
      <c r="EI273" t="s">
        <v>2</v>
      </c>
      <c r="EJ273" t="s">
        <v>2</v>
      </c>
      <c r="EK273" t="s">
        <v>2</v>
      </c>
      <c r="EL273" t="s">
        <v>2</v>
      </c>
      <c r="EM273" t="s">
        <v>2</v>
      </c>
      <c r="EN273" t="s">
        <v>2</v>
      </c>
      <c r="EO273" t="s">
        <v>2</v>
      </c>
      <c r="EP273" t="s">
        <v>2</v>
      </c>
      <c r="EQ273" t="s">
        <v>2</v>
      </c>
      <c r="ER273" t="s">
        <v>2</v>
      </c>
      <c r="ES273" t="s">
        <v>2</v>
      </c>
      <c r="ET273" t="s">
        <v>2</v>
      </c>
      <c r="EU273" t="s">
        <v>2</v>
      </c>
      <c r="EV273" t="s">
        <v>2</v>
      </c>
      <c r="EW273" t="s">
        <v>2</v>
      </c>
      <c r="EX273" t="s">
        <v>2</v>
      </c>
      <c r="EY273" t="s">
        <v>2</v>
      </c>
      <c r="EZ273" t="s">
        <v>2</v>
      </c>
      <c r="FA273" t="s">
        <v>2</v>
      </c>
      <c r="FB273" t="s">
        <v>2</v>
      </c>
      <c r="FC273" t="s">
        <v>2</v>
      </c>
      <c r="FD273" t="s">
        <v>2</v>
      </c>
      <c r="FE273" t="s">
        <v>24</v>
      </c>
      <c r="FF273" t="s">
        <v>2</v>
      </c>
      <c r="FG273" t="s">
        <v>2</v>
      </c>
      <c r="FH273" t="s">
        <v>2</v>
      </c>
      <c r="FI273" t="s">
        <v>2</v>
      </c>
      <c r="FJ273" t="s">
        <v>2</v>
      </c>
      <c r="FK273" t="s">
        <v>2</v>
      </c>
      <c r="FL273" t="s">
        <v>2</v>
      </c>
      <c r="FM273" t="s">
        <v>2</v>
      </c>
      <c r="FN273" t="s">
        <v>2</v>
      </c>
      <c r="FO273" t="s">
        <v>2</v>
      </c>
      <c r="FP273" t="s">
        <v>2</v>
      </c>
      <c r="FQ273" t="s">
        <v>2</v>
      </c>
      <c r="FR273" t="s">
        <v>2</v>
      </c>
      <c r="FS273" t="s">
        <v>2</v>
      </c>
      <c r="FT273" t="s">
        <v>2</v>
      </c>
      <c r="FU273" t="s">
        <v>2</v>
      </c>
      <c r="FV273" t="s">
        <v>2</v>
      </c>
      <c r="FW273" t="s">
        <v>2</v>
      </c>
      <c r="FX273" t="s">
        <v>2</v>
      </c>
      <c r="FY273" t="s">
        <v>2</v>
      </c>
      <c r="FZ273" t="s">
        <v>2</v>
      </c>
      <c r="GA273" t="s">
        <v>2</v>
      </c>
      <c r="GB273" t="s">
        <v>2</v>
      </c>
      <c r="GC273" t="s">
        <v>2</v>
      </c>
      <c r="GD273" t="s">
        <v>2</v>
      </c>
      <c r="GE273" t="s">
        <v>2</v>
      </c>
      <c r="GF273" t="s">
        <v>2</v>
      </c>
      <c r="GG273" t="s">
        <v>2</v>
      </c>
      <c r="GH273" t="s">
        <v>2</v>
      </c>
      <c r="GI273" t="s">
        <v>2</v>
      </c>
      <c r="GJ273" t="s">
        <v>2</v>
      </c>
      <c r="GK273" t="s">
        <v>2</v>
      </c>
      <c r="GL273" t="s">
        <v>2</v>
      </c>
      <c r="GM273" t="s">
        <v>2</v>
      </c>
      <c r="GN273" t="s">
        <v>796</v>
      </c>
      <c r="GO273" t="s">
        <v>796</v>
      </c>
      <c r="GP273" t="s">
        <v>796</v>
      </c>
      <c r="GQ273" t="s">
        <v>796</v>
      </c>
      <c r="GR273" t="s">
        <v>796</v>
      </c>
      <c r="GS273" t="s">
        <v>796</v>
      </c>
      <c r="GT273" t="s">
        <v>796</v>
      </c>
      <c r="GU273" t="s">
        <v>796</v>
      </c>
      <c r="GV273" t="s">
        <v>796</v>
      </c>
      <c r="GW273" t="s">
        <v>796</v>
      </c>
      <c r="GX273" t="s">
        <v>796</v>
      </c>
      <c r="GY273" t="s">
        <v>796</v>
      </c>
      <c r="GZ273" t="s">
        <v>796</v>
      </c>
      <c r="HA273" t="s">
        <v>796</v>
      </c>
      <c r="HB273" t="s">
        <v>796</v>
      </c>
      <c r="HC273" t="s">
        <v>796</v>
      </c>
      <c r="HD273" t="s">
        <v>796</v>
      </c>
      <c r="HE273" t="s">
        <v>796</v>
      </c>
      <c r="HF273" t="s">
        <v>796</v>
      </c>
      <c r="HG273" t="s">
        <v>796</v>
      </c>
      <c r="HH273" t="s">
        <v>796</v>
      </c>
      <c r="HI273" t="s">
        <v>796</v>
      </c>
      <c r="HJ273" t="s">
        <v>796</v>
      </c>
      <c r="HK273" t="s">
        <v>796</v>
      </c>
      <c r="HL273" t="s">
        <v>796</v>
      </c>
      <c r="HM273" t="s">
        <v>796</v>
      </c>
      <c r="HN273" t="s">
        <v>796</v>
      </c>
      <c r="HO273" t="s">
        <v>796</v>
      </c>
      <c r="HP273" t="s">
        <v>796</v>
      </c>
      <c r="HQ273" t="s">
        <v>796</v>
      </c>
      <c r="HR273" t="s">
        <v>796</v>
      </c>
      <c r="HS273" t="s">
        <v>796</v>
      </c>
      <c r="HT273" t="s">
        <v>796</v>
      </c>
      <c r="HU273" t="s">
        <v>796</v>
      </c>
      <c r="HV273" t="s">
        <v>796</v>
      </c>
      <c r="HW273" t="s">
        <v>796</v>
      </c>
      <c r="HX273" t="s">
        <v>796</v>
      </c>
      <c r="HY273" t="s">
        <v>796</v>
      </c>
      <c r="HZ273" t="s">
        <v>796</v>
      </c>
      <c r="IA273" t="s">
        <v>796</v>
      </c>
      <c r="IB273" t="s">
        <v>796</v>
      </c>
      <c r="IC273" t="s">
        <v>796</v>
      </c>
      <c r="ID273" t="s">
        <v>796</v>
      </c>
      <c r="IE273" t="s">
        <v>796</v>
      </c>
      <c r="IF273" t="s">
        <v>796</v>
      </c>
      <c r="IG273" t="s">
        <v>796</v>
      </c>
      <c r="IH273" t="s">
        <v>796</v>
      </c>
      <c r="II273" t="s">
        <v>796</v>
      </c>
      <c r="IJ273" t="s">
        <v>796</v>
      </c>
      <c r="IK273" t="s">
        <v>796</v>
      </c>
      <c r="IL273" t="s">
        <v>796</v>
      </c>
      <c r="IM273" t="s">
        <v>796</v>
      </c>
      <c r="IN273" t="s">
        <v>796</v>
      </c>
      <c r="IO273" t="s">
        <v>796</v>
      </c>
      <c r="IP273" t="s">
        <v>796</v>
      </c>
      <c r="IQ273" t="s">
        <v>796</v>
      </c>
      <c r="IR273" t="s">
        <v>796</v>
      </c>
      <c r="IS273" t="s">
        <v>796</v>
      </c>
      <c r="IT273" t="s">
        <v>796</v>
      </c>
      <c r="IU273" t="s">
        <v>796</v>
      </c>
      <c r="IV273" t="s">
        <v>796</v>
      </c>
      <c r="IW273" t="s">
        <v>796</v>
      </c>
      <c r="IX273" t="s">
        <v>796</v>
      </c>
      <c r="IY273" t="s">
        <v>796</v>
      </c>
      <c r="IZ273" t="s">
        <v>796</v>
      </c>
      <c r="JA273" t="s">
        <v>796</v>
      </c>
      <c r="JB273" t="s">
        <v>796</v>
      </c>
      <c r="JC273" t="s">
        <v>796</v>
      </c>
      <c r="JD273" t="s">
        <v>796</v>
      </c>
      <c r="JE273" t="s">
        <v>796</v>
      </c>
      <c r="JF273" t="s">
        <v>796</v>
      </c>
      <c r="JG273" t="s">
        <v>796</v>
      </c>
      <c r="JH273" t="s">
        <v>796</v>
      </c>
      <c r="JI273" t="s">
        <v>796</v>
      </c>
      <c r="JJ273" t="s">
        <v>796</v>
      </c>
      <c r="JK273" t="s">
        <v>796</v>
      </c>
      <c r="JL273" t="s">
        <v>796</v>
      </c>
      <c r="JM273" t="s">
        <v>796</v>
      </c>
      <c r="JN273" t="s">
        <v>796</v>
      </c>
      <c r="JO273" t="s">
        <v>796</v>
      </c>
      <c r="JP273" t="s">
        <v>796</v>
      </c>
      <c r="JQ273" t="s">
        <v>796</v>
      </c>
      <c r="JR273" t="s">
        <v>796</v>
      </c>
      <c r="JS273" t="s">
        <v>796</v>
      </c>
      <c r="JT273" t="s">
        <v>796</v>
      </c>
      <c r="JU273" t="s">
        <v>796</v>
      </c>
      <c r="JV273" t="s">
        <v>796</v>
      </c>
      <c r="JW273" t="s">
        <v>796</v>
      </c>
      <c r="JX273" t="s">
        <v>796</v>
      </c>
      <c r="JY273" t="s">
        <v>796</v>
      </c>
      <c r="JZ273" t="s">
        <v>796</v>
      </c>
      <c r="KA273" t="s">
        <v>796</v>
      </c>
      <c r="KB273" t="s">
        <v>796</v>
      </c>
      <c r="KC273" t="s">
        <v>796</v>
      </c>
      <c r="KD273" t="s">
        <v>796</v>
      </c>
      <c r="KE273" t="s">
        <v>796</v>
      </c>
      <c r="KF273" t="s">
        <v>796</v>
      </c>
    </row>
    <row r="274" spans="1:292" x14ac:dyDescent="0.2">
      <c r="A274" t="s">
        <v>342</v>
      </c>
      <c r="B274" t="s">
        <v>239</v>
      </c>
      <c r="C274" t="s">
        <v>4</v>
      </c>
      <c r="D274" t="s">
        <v>19</v>
      </c>
      <c r="E274" s="30">
        <v>33</v>
      </c>
      <c r="F274" t="s">
        <v>20</v>
      </c>
      <c r="G274" t="s">
        <v>158</v>
      </c>
      <c r="H274" t="s">
        <v>22</v>
      </c>
      <c r="I274" t="s">
        <v>23</v>
      </c>
      <c r="J274" t="s">
        <v>5</v>
      </c>
      <c r="K274" t="s">
        <v>4</v>
      </c>
      <c r="L274" t="s">
        <v>4</v>
      </c>
      <c r="M274" t="s">
        <v>4</v>
      </c>
      <c r="N274" t="s">
        <v>4</v>
      </c>
      <c r="O274" t="s">
        <v>4</v>
      </c>
      <c r="P274" t="s">
        <v>5</v>
      </c>
      <c r="Q274" t="s">
        <v>4</v>
      </c>
      <c r="R274" t="s">
        <v>5</v>
      </c>
      <c r="S274" t="s">
        <v>4</v>
      </c>
      <c r="T274" t="s">
        <v>3</v>
      </c>
      <c r="U274" t="s">
        <v>4</v>
      </c>
      <c r="V274" t="s">
        <v>5</v>
      </c>
      <c r="W274" t="s">
        <v>17</v>
      </c>
      <c r="X274" t="s">
        <v>2</v>
      </c>
      <c r="Y274" t="s">
        <v>5</v>
      </c>
      <c r="Z274" t="s">
        <v>18</v>
      </c>
      <c r="AA274" t="s">
        <v>4</v>
      </c>
      <c r="AB274" t="s">
        <v>4</v>
      </c>
      <c r="AC274" t="s">
        <v>4</v>
      </c>
      <c r="AD274" t="s">
        <v>4</v>
      </c>
      <c r="AE274" t="s">
        <v>4</v>
      </c>
      <c r="AF274" t="s">
        <v>41</v>
      </c>
      <c r="AG274" t="s">
        <v>41</v>
      </c>
      <c r="AH274" t="s">
        <v>5</v>
      </c>
      <c r="AI274" t="s">
        <v>4</v>
      </c>
      <c r="AJ274" t="s">
        <v>4</v>
      </c>
      <c r="AK274" t="s">
        <v>4</v>
      </c>
      <c r="AL274" t="s">
        <v>4</v>
      </c>
      <c r="AM274" t="s">
        <v>4</v>
      </c>
      <c r="AN274" t="s">
        <v>5</v>
      </c>
      <c r="AO274" t="s">
        <v>4</v>
      </c>
      <c r="AP274" t="s">
        <v>4</v>
      </c>
      <c r="AQ274" t="s">
        <v>4</v>
      </c>
      <c r="AR274" t="s">
        <v>4</v>
      </c>
      <c r="AS274" t="s">
        <v>2</v>
      </c>
      <c r="AT274" t="s">
        <v>2</v>
      </c>
      <c r="AU274" t="s">
        <v>2</v>
      </c>
      <c r="AV274" t="s">
        <v>2</v>
      </c>
      <c r="AW274" t="s">
        <v>2</v>
      </c>
      <c r="AX274" t="s">
        <v>2</v>
      </c>
      <c r="AY274" t="s">
        <v>2</v>
      </c>
      <c r="AZ274" t="s">
        <v>2</v>
      </c>
      <c r="BA274" t="s">
        <v>2</v>
      </c>
      <c r="BB274" t="s">
        <v>2</v>
      </c>
      <c r="BC274" t="s">
        <v>2</v>
      </c>
      <c r="BD274" t="s">
        <v>2</v>
      </c>
      <c r="BE274" t="s">
        <v>2</v>
      </c>
      <c r="BF274" t="s">
        <v>2</v>
      </c>
      <c r="BG274" t="s">
        <v>2</v>
      </c>
      <c r="BH274" t="s">
        <v>2</v>
      </c>
      <c r="BI274" t="s">
        <v>2</v>
      </c>
      <c r="BJ274" t="s">
        <v>2</v>
      </c>
      <c r="BK274" t="s">
        <v>4</v>
      </c>
      <c r="BL274" t="s">
        <v>5</v>
      </c>
      <c r="BM274" t="s">
        <v>4</v>
      </c>
      <c r="BN274" t="s">
        <v>4</v>
      </c>
      <c r="BO274" t="s">
        <v>4</v>
      </c>
      <c r="BP274" t="s">
        <v>279</v>
      </c>
      <c r="BQ274" t="s">
        <v>2</v>
      </c>
      <c r="BR274" t="s">
        <v>2</v>
      </c>
      <c r="BS274" t="s">
        <v>2</v>
      </c>
      <c r="BT274" t="s">
        <v>2</v>
      </c>
      <c r="BU274" t="s">
        <v>2</v>
      </c>
      <c r="BV274" t="s">
        <v>2</v>
      </c>
      <c r="BW274" t="s">
        <v>2</v>
      </c>
      <c r="BX274" t="s">
        <v>2</v>
      </c>
      <c r="BY274" t="s">
        <v>2</v>
      </c>
      <c r="BZ274" t="s">
        <v>2</v>
      </c>
      <c r="CA274" t="s">
        <v>2</v>
      </c>
      <c r="CB274" t="s">
        <v>2</v>
      </c>
      <c r="CC274" t="s">
        <v>2</v>
      </c>
      <c r="CD274" t="s">
        <v>2</v>
      </c>
      <c r="CE274" t="s">
        <v>2</v>
      </c>
      <c r="CF274" t="s">
        <v>2</v>
      </c>
      <c r="CG274" t="s">
        <v>2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239</v>
      </c>
      <c r="CV274" t="s">
        <v>4</v>
      </c>
      <c r="CW274" s="30">
        <v>35</v>
      </c>
      <c r="CX274" t="s">
        <v>20</v>
      </c>
      <c r="CY274" t="s">
        <v>5</v>
      </c>
      <c r="CZ274" t="s">
        <v>4</v>
      </c>
      <c r="DA274" t="s">
        <v>4</v>
      </c>
      <c r="DB274" t="s">
        <v>4</v>
      </c>
      <c r="DC274" t="s">
        <v>4</v>
      </c>
      <c r="DD274" t="s">
        <v>4</v>
      </c>
      <c r="DE274" t="s">
        <v>5</v>
      </c>
      <c r="DF274" t="s">
        <v>4</v>
      </c>
      <c r="DG274" t="s">
        <v>4</v>
      </c>
      <c r="DH274" t="s">
        <v>4</v>
      </c>
      <c r="DI274" t="s">
        <v>3</v>
      </c>
      <c r="DJ274" t="s">
        <v>4</v>
      </c>
      <c r="DK274" t="s">
        <v>5</v>
      </c>
      <c r="DL274" t="s">
        <v>17</v>
      </c>
      <c r="DM274" t="s">
        <v>2</v>
      </c>
      <c r="DN274" t="s">
        <v>5</v>
      </c>
      <c r="DO274" t="s">
        <v>18</v>
      </c>
      <c r="DP274" t="s">
        <v>4</v>
      </c>
      <c r="DQ274" t="s">
        <v>4</v>
      </c>
      <c r="DR274" t="s">
        <v>4</v>
      </c>
      <c r="DS274" t="s">
        <v>4</v>
      </c>
      <c r="DT274" t="s">
        <v>4</v>
      </c>
      <c r="DU274" t="s">
        <v>4</v>
      </c>
      <c r="DV274" t="s">
        <v>5</v>
      </c>
      <c r="DW274" t="s">
        <v>5</v>
      </c>
      <c r="DX274" t="s">
        <v>4</v>
      </c>
      <c r="DY274" t="s">
        <v>4</v>
      </c>
      <c r="DZ274" t="s">
        <v>4</v>
      </c>
      <c r="EA274" t="s">
        <v>4</v>
      </c>
      <c r="EB274" t="s">
        <v>4</v>
      </c>
      <c r="EC274" t="s">
        <v>5</v>
      </c>
      <c r="ED274" t="s">
        <v>4</v>
      </c>
      <c r="EE274" t="s">
        <v>4</v>
      </c>
      <c r="EF274" t="s">
        <v>4</v>
      </c>
      <c r="EG274" t="s">
        <v>4</v>
      </c>
      <c r="EH274" t="s">
        <v>2</v>
      </c>
      <c r="EI274" t="s">
        <v>2</v>
      </c>
      <c r="EJ274" t="s">
        <v>2</v>
      </c>
      <c r="EK274" t="s">
        <v>2</v>
      </c>
      <c r="EL274" t="s">
        <v>2</v>
      </c>
      <c r="EM274" t="s">
        <v>2</v>
      </c>
      <c r="EN274" t="s">
        <v>2</v>
      </c>
      <c r="EO274" t="s">
        <v>2</v>
      </c>
      <c r="EP274" t="s">
        <v>2</v>
      </c>
      <c r="EQ274" t="s">
        <v>2</v>
      </c>
      <c r="ER274" t="s">
        <v>2</v>
      </c>
      <c r="ES274" t="s">
        <v>2</v>
      </c>
      <c r="ET274" t="s">
        <v>2</v>
      </c>
      <c r="EU274" t="s">
        <v>2</v>
      </c>
      <c r="EV274" t="s">
        <v>2</v>
      </c>
      <c r="EW274" t="s">
        <v>2</v>
      </c>
      <c r="EX274" t="s">
        <v>2</v>
      </c>
      <c r="EY274" t="s">
        <v>2</v>
      </c>
      <c r="EZ274" t="s">
        <v>5</v>
      </c>
      <c r="FA274" t="s">
        <v>5</v>
      </c>
      <c r="FB274" t="s">
        <v>4</v>
      </c>
      <c r="FC274" t="s">
        <v>4</v>
      </c>
      <c r="FD274" t="s">
        <v>4</v>
      </c>
      <c r="FE274" t="s">
        <v>279</v>
      </c>
      <c r="FF274" t="s">
        <v>2</v>
      </c>
      <c r="FG274" t="s">
        <v>2</v>
      </c>
      <c r="FH274" t="s">
        <v>2</v>
      </c>
      <c r="FI274" t="s">
        <v>2</v>
      </c>
      <c r="FJ274" t="s">
        <v>2</v>
      </c>
      <c r="FK274" t="s">
        <v>2</v>
      </c>
      <c r="FL274" t="s">
        <v>2</v>
      </c>
      <c r="FM274" t="s">
        <v>2</v>
      </c>
      <c r="FN274" t="s">
        <v>2</v>
      </c>
      <c r="FO274" t="s">
        <v>2</v>
      </c>
      <c r="FP274" t="s">
        <v>2</v>
      </c>
      <c r="FQ274" t="s">
        <v>2</v>
      </c>
      <c r="FR274" t="s">
        <v>2</v>
      </c>
      <c r="FS274" t="s">
        <v>2</v>
      </c>
      <c r="FT274" t="s">
        <v>2</v>
      </c>
      <c r="FU274" t="s">
        <v>2</v>
      </c>
      <c r="FV274" t="s">
        <v>2</v>
      </c>
      <c r="FW274" t="s">
        <v>2</v>
      </c>
      <c r="FX274" t="s">
        <v>2</v>
      </c>
      <c r="FY274" t="s">
        <v>2</v>
      </c>
      <c r="FZ274" t="s">
        <v>2</v>
      </c>
      <c r="GA274" t="s">
        <v>2</v>
      </c>
      <c r="GB274" t="s">
        <v>2</v>
      </c>
      <c r="GC274" t="s">
        <v>2</v>
      </c>
      <c r="GD274" t="s">
        <v>2</v>
      </c>
      <c r="GE274" t="s">
        <v>2</v>
      </c>
      <c r="GF274" t="s">
        <v>2</v>
      </c>
      <c r="GG274" t="s">
        <v>2</v>
      </c>
      <c r="GH274" t="s">
        <v>2</v>
      </c>
      <c r="GI274" t="s">
        <v>2</v>
      </c>
      <c r="GJ274" t="s">
        <v>2</v>
      </c>
      <c r="GK274" t="s">
        <v>2</v>
      </c>
      <c r="GL274" t="s">
        <v>2</v>
      </c>
      <c r="GM274" t="s">
        <v>2</v>
      </c>
      <c r="GN274" t="s">
        <v>796</v>
      </c>
      <c r="GO274" t="s">
        <v>796</v>
      </c>
      <c r="GP274" t="s">
        <v>796</v>
      </c>
      <c r="GQ274" t="s">
        <v>796</v>
      </c>
      <c r="GR274" t="s">
        <v>796</v>
      </c>
      <c r="GS274" t="s">
        <v>796</v>
      </c>
      <c r="GT274" t="s">
        <v>796</v>
      </c>
      <c r="GU274" t="s">
        <v>796</v>
      </c>
      <c r="GV274" t="s">
        <v>796</v>
      </c>
      <c r="GW274" t="s">
        <v>796</v>
      </c>
      <c r="GX274" t="s">
        <v>796</v>
      </c>
      <c r="GY274" t="s">
        <v>796</v>
      </c>
      <c r="GZ274" t="s">
        <v>796</v>
      </c>
      <c r="HA274" t="s">
        <v>796</v>
      </c>
      <c r="HB274" t="s">
        <v>796</v>
      </c>
      <c r="HC274" t="s">
        <v>796</v>
      </c>
      <c r="HD274" t="s">
        <v>796</v>
      </c>
      <c r="HE274" t="s">
        <v>796</v>
      </c>
      <c r="HF274" t="s">
        <v>796</v>
      </c>
      <c r="HG274" t="s">
        <v>796</v>
      </c>
      <c r="HH274" t="s">
        <v>796</v>
      </c>
      <c r="HI274" t="s">
        <v>796</v>
      </c>
      <c r="HJ274" t="s">
        <v>796</v>
      </c>
      <c r="HK274" t="s">
        <v>796</v>
      </c>
      <c r="HL274" t="s">
        <v>796</v>
      </c>
      <c r="HM274" t="s">
        <v>796</v>
      </c>
      <c r="HN274" t="s">
        <v>796</v>
      </c>
      <c r="HO274" t="s">
        <v>796</v>
      </c>
      <c r="HP274" t="s">
        <v>796</v>
      </c>
      <c r="HQ274" t="s">
        <v>796</v>
      </c>
      <c r="HR274" t="s">
        <v>796</v>
      </c>
      <c r="HS274" t="s">
        <v>796</v>
      </c>
      <c r="HT274" t="s">
        <v>796</v>
      </c>
      <c r="HU274" t="s">
        <v>796</v>
      </c>
      <c r="HV274" t="s">
        <v>796</v>
      </c>
      <c r="HW274" t="s">
        <v>796</v>
      </c>
      <c r="HX274" t="s">
        <v>796</v>
      </c>
      <c r="HY274" t="s">
        <v>796</v>
      </c>
      <c r="HZ274" t="s">
        <v>796</v>
      </c>
      <c r="IA274" t="s">
        <v>796</v>
      </c>
      <c r="IB274" t="s">
        <v>796</v>
      </c>
      <c r="IC274" t="s">
        <v>796</v>
      </c>
      <c r="ID274" t="s">
        <v>796</v>
      </c>
      <c r="IE274" t="s">
        <v>796</v>
      </c>
      <c r="IF274" t="s">
        <v>796</v>
      </c>
      <c r="IG274" t="s">
        <v>796</v>
      </c>
      <c r="IH274" t="s">
        <v>796</v>
      </c>
      <c r="II274" t="s">
        <v>796</v>
      </c>
      <c r="IJ274" t="s">
        <v>796</v>
      </c>
      <c r="IK274" t="s">
        <v>796</v>
      </c>
      <c r="IL274" t="s">
        <v>796</v>
      </c>
      <c r="IM274" t="s">
        <v>796</v>
      </c>
      <c r="IN274" t="s">
        <v>796</v>
      </c>
      <c r="IO274" t="s">
        <v>796</v>
      </c>
      <c r="IP274" t="s">
        <v>796</v>
      </c>
      <c r="IQ274" t="s">
        <v>796</v>
      </c>
      <c r="IR274" t="s">
        <v>796</v>
      </c>
      <c r="IS274" t="s">
        <v>796</v>
      </c>
      <c r="IT274" t="s">
        <v>796</v>
      </c>
      <c r="IU274" t="s">
        <v>796</v>
      </c>
      <c r="IV274" t="s">
        <v>796</v>
      </c>
      <c r="IW274" t="s">
        <v>796</v>
      </c>
      <c r="IX274" t="s">
        <v>796</v>
      </c>
      <c r="IY274" t="s">
        <v>796</v>
      </c>
      <c r="IZ274" t="s">
        <v>796</v>
      </c>
      <c r="JA274" t="s">
        <v>796</v>
      </c>
      <c r="JB274" t="s">
        <v>796</v>
      </c>
      <c r="JC274" t="s">
        <v>796</v>
      </c>
      <c r="JD274" t="s">
        <v>796</v>
      </c>
      <c r="JE274" t="s">
        <v>796</v>
      </c>
      <c r="JF274" t="s">
        <v>796</v>
      </c>
      <c r="JG274" t="s">
        <v>796</v>
      </c>
      <c r="JH274" t="s">
        <v>796</v>
      </c>
      <c r="JI274" t="s">
        <v>796</v>
      </c>
      <c r="JJ274" t="s">
        <v>796</v>
      </c>
      <c r="JK274" t="s">
        <v>796</v>
      </c>
      <c r="JL274" t="s">
        <v>796</v>
      </c>
      <c r="JM274" t="s">
        <v>796</v>
      </c>
      <c r="JN274" t="s">
        <v>796</v>
      </c>
      <c r="JO274" t="s">
        <v>796</v>
      </c>
      <c r="JP274" t="s">
        <v>796</v>
      </c>
      <c r="JQ274" t="s">
        <v>796</v>
      </c>
      <c r="JR274" t="s">
        <v>796</v>
      </c>
      <c r="JS274" t="s">
        <v>796</v>
      </c>
      <c r="JT274" t="s">
        <v>796</v>
      </c>
      <c r="JU274" t="s">
        <v>796</v>
      </c>
      <c r="JV274" t="s">
        <v>796</v>
      </c>
      <c r="JW274" t="s">
        <v>796</v>
      </c>
      <c r="JX274" t="s">
        <v>796</v>
      </c>
      <c r="JY274" t="s">
        <v>796</v>
      </c>
      <c r="JZ274" t="s">
        <v>796</v>
      </c>
      <c r="KA274" t="s">
        <v>796</v>
      </c>
      <c r="KB274" t="s">
        <v>796</v>
      </c>
      <c r="KC274" t="s">
        <v>796</v>
      </c>
      <c r="KD274" t="s">
        <v>796</v>
      </c>
      <c r="KE274" t="s">
        <v>796</v>
      </c>
      <c r="KF274" t="s">
        <v>796</v>
      </c>
    </row>
    <row r="275" spans="1:292" x14ac:dyDescent="0.2">
      <c r="A275" t="s">
        <v>341</v>
      </c>
      <c r="B275" t="s">
        <v>239</v>
      </c>
      <c r="C275" t="s">
        <v>4</v>
      </c>
      <c r="D275" t="s">
        <v>19</v>
      </c>
      <c r="E275" s="30">
        <v>46</v>
      </c>
      <c r="F275" t="s">
        <v>20</v>
      </c>
      <c r="G275" t="s">
        <v>10</v>
      </c>
      <c r="H275" t="s">
        <v>22</v>
      </c>
      <c r="I275" t="s">
        <v>65</v>
      </c>
      <c r="J275" t="s">
        <v>4</v>
      </c>
      <c r="K275" t="s">
        <v>4</v>
      </c>
      <c r="L275" t="s">
        <v>4</v>
      </c>
      <c r="M275" t="s">
        <v>4</v>
      </c>
      <c r="N275" t="s">
        <v>4</v>
      </c>
      <c r="O275" t="s">
        <v>4</v>
      </c>
      <c r="P275" t="s">
        <v>5</v>
      </c>
      <c r="Q275" t="s">
        <v>4</v>
      </c>
      <c r="R275" t="s">
        <v>4</v>
      </c>
      <c r="S275" t="s">
        <v>4</v>
      </c>
      <c r="T275" t="s">
        <v>3</v>
      </c>
      <c r="U275" t="s">
        <v>4</v>
      </c>
      <c r="V275" t="s">
        <v>5</v>
      </c>
      <c r="W275" t="s">
        <v>17</v>
      </c>
      <c r="X275" t="s">
        <v>2</v>
      </c>
      <c r="Y275" t="s">
        <v>5</v>
      </c>
      <c r="Z275" t="s">
        <v>22</v>
      </c>
      <c r="AA275" t="s">
        <v>4</v>
      </c>
      <c r="AB275" t="s">
        <v>4</v>
      </c>
      <c r="AC275" t="s">
        <v>4</v>
      </c>
      <c r="AD275" t="s">
        <v>4</v>
      </c>
      <c r="AE275" t="s">
        <v>4</v>
      </c>
      <c r="AF275" t="s">
        <v>4</v>
      </c>
      <c r="AG275" t="s">
        <v>5</v>
      </c>
      <c r="AH275" t="s">
        <v>4</v>
      </c>
      <c r="AI275" t="s">
        <v>5</v>
      </c>
      <c r="AJ275" t="s">
        <v>4</v>
      </c>
      <c r="AK275" t="s">
        <v>4</v>
      </c>
      <c r="AL275" t="s">
        <v>4</v>
      </c>
      <c r="AM275" t="s">
        <v>4</v>
      </c>
      <c r="AN275" t="s">
        <v>4</v>
      </c>
      <c r="AO275" t="s">
        <v>4</v>
      </c>
      <c r="AP275" t="s">
        <v>4</v>
      </c>
      <c r="AQ275" t="s">
        <v>4</v>
      </c>
      <c r="AR275" t="s">
        <v>4</v>
      </c>
      <c r="AS275" t="s">
        <v>2</v>
      </c>
      <c r="AT275" t="s">
        <v>2</v>
      </c>
      <c r="AU275" t="s">
        <v>2</v>
      </c>
      <c r="AV275" t="s">
        <v>2</v>
      </c>
      <c r="AW275" t="s">
        <v>2</v>
      </c>
      <c r="AX275" t="s">
        <v>2</v>
      </c>
      <c r="AY275" t="s">
        <v>2</v>
      </c>
      <c r="AZ275" t="s">
        <v>2</v>
      </c>
      <c r="BA275" t="s">
        <v>2</v>
      </c>
      <c r="BB275" t="s">
        <v>2</v>
      </c>
      <c r="BC275" t="s">
        <v>2</v>
      </c>
      <c r="BD275" t="s">
        <v>2</v>
      </c>
      <c r="BE275" t="s">
        <v>2</v>
      </c>
      <c r="BF275" t="s">
        <v>2</v>
      </c>
      <c r="BG275" t="s">
        <v>2</v>
      </c>
      <c r="BH275" t="s">
        <v>2</v>
      </c>
      <c r="BI275" t="s">
        <v>2</v>
      </c>
      <c r="BJ275" t="s">
        <v>2</v>
      </c>
      <c r="BK275" t="s">
        <v>4</v>
      </c>
      <c r="BL275" t="s">
        <v>5</v>
      </c>
      <c r="BM275" t="s">
        <v>4</v>
      </c>
      <c r="BN275" t="s">
        <v>4</v>
      </c>
      <c r="BO275" t="s">
        <v>4</v>
      </c>
      <c r="BP275" t="s">
        <v>2</v>
      </c>
      <c r="BQ275" t="s">
        <v>2</v>
      </c>
      <c r="BR275" t="s">
        <v>2</v>
      </c>
      <c r="BS275" t="s">
        <v>2</v>
      </c>
      <c r="BT275" t="s">
        <v>2</v>
      </c>
      <c r="BU275" t="s">
        <v>2</v>
      </c>
      <c r="BV275" t="s">
        <v>2</v>
      </c>
      <c r="BW275" t="s">
        <v>2</v>
      </c>
      <c r="BX275" t="s">
        <v>2</v>
      </c>
      <c r="BY275" t="s">
        <v>2</v>
      </c>
      <c r="BZ275" t="s">
        <v>2</v>
      </c>
      <c r="CA275" t="s">
        <v>2</v>
      </c>
      <c r="CB275" t="s">
        <v>2</v>
      </c>
      <c r="CC275" t="s">
        <v>2</v>
      </c>
      <c r="CD275" t="s">
        <v>2</v>
      </c>
      <c r="CE275" t="s">
        <v>2</v>
      </c>
      <c r="CF275" t="s">
        <v>2</v>
      </c>
      <c r="CG275" t="s">
        <v>2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239</v>
      </c>
      <c r="CV275" t="s">
        <v>4</v>
      </c>
      <c r="CW275" s="30">
        <v>47</v>
      </c>
      <c r="CX275" t="s">
        <v>91</v>
      </c>
      <c r="CY275" t="s">
        <v>4</v>
      </c>
      <c r="CZ275" t="s">
        <v>4</v>
      </c>
      <c r="DA275" t="s">
        <v>4</v>
      </c>
      <c r="DB275" t="s">
        <v>4</v>
      </c>
      <c r="DC275" t="s">
        <v>4</v>
      </c>
      <c r="DD275" t="s">
        <v>4</v>
      </c>
      <c r="DE275" t="s">
        <v>5</v>
      </c>
      <c r="DF275" t="s">
        <v>4</v>
      </c>
      <c r="DG275" t="s">
        <v>4</v>
      </c>
      <c r="DH275" t="s">
        <v>4</v>
      </c>
      <c r="DI275" t="s">
        <v>3</v>
      </c>
      <c r="DJ275" t="s">
        <v>4</v>
      </c>
      <c r="DK275" t="s">
        <v>5</v>
      </c>
      <c r="DL275" t="s">
        <v>17</v>
      </c>
      <c r="DM275" t="s">
        <v>2</v>
      </c>
      <c r="DN275" t="s">
        <v>5</v>
      </c>
      <c r="DO275" t="s">
        <v>18</v>
      </c>
      <c r="DP275" t="s">
        <v>4</v>
      </c>
      <c r="DQ275" t="s">
        <v>4</v>
      </c>
      <c r="DR275" t="s">
        <v>4</v>
      </c>
      <c r="DS275" t="s">
        <v>4</v>
      </c>
      <c r="DT275" t="s">
        <v>4</v>
      </c>
      <c r="DU275" t="s">
        <v>4</v>
      </c>
      <c r="DV275" t="s">
        <v>5</v>
      </c>
      <c r="DW275" t="s">
        <v>5</v>
      </c>
      <c r="DX275" t="s">
        <v>4</v>
      </c>
      <c r="DY275" t="s">
        <v>4</v>
      </c>
      <c r="DZ275" t="s">
        <v>4</v>
      </c>
      <c r="EA275" t="s">
        <v>4</v>
      </c>
      <c r="EB275" t="s">
        <v>4</v>
      </c>
      <c r="EC275" t="s">
        <v>4</v>
      </c>
      <c r="ED275" t="s">
        <v>4</v>
      </c>
      <c r="EE275" t="s">
        <v>4</v>
      </c>
      <c r="EF275" t="s">
        <v>4</v>
      </c>
      <c r="EG275" t="s">
        <v>4</v>
      </c>
      <c r="EH275" t="s">
        <v>2</v>
      </c>
      <c r="EI275" t="s">
        <v>2</v>
      </c>
      <c r="EJ275" t="s">
        <v>2</v>
      </c>
      <c r="EK275" t="s">
        <v>2</v>
      </c>
      <c r="EL275" t="s">
        <v>2</v>
      </c>
      <c r="EM275" t="s">
        <v>2</v>
      </c>
      <c r="EN275" t="s">
        <v>2</v>
      </c>
      <c r="EO275" t="s">
        <v>2</v>
      </c>
      <c r="EP275" t="s">
        <v>2</v>
      </c>
      <c r="EQ275" t="s">
        <v>2</v>
      </c>
      <c r="ER275" t="s">
        <v>2</v>
      </c>
      <c r="ES275" t="s">
        <v>2</v>
      </c>
      <c r="ET275" t="s">
        <v>2</v>
      </c>
      <c r="EU275" t="s">
        <v>2</v>
      </c>
      <c r="EV275" t="s">
        <v>2</v>
      </c>
      <c r="EW275" t="s">
        <v>2</v>
      </c>
      <c r="EX275" t="s">
        <v>2</v>
      </c>
      <c r="EY275" t="s">
        <v>2</v>
      </c>
      <c r="EZ275" t="s">
        <v>4</v>
      </c>
      <c r="FA275" t="s">
        <v>5</v>
      </c>
      <c r="FB275" t="s">
        <v>4</v>
      </c>
      <c r="FC275" t="s">
        <v>4</v>
      </c>
      <c r="FD275" t="s">
        <v>4</v>
      </c>
      <c r="FE275" t="s">
        <v>2</v>
      </c>
      <c r="FF275" t="s">
        <v>2</v>
      </c>
      <c r="FG275" t="s">
        <v>2</v>
      </c>
      <c r="FH275" t="s">
        <v>2</v>
      </c>
      <c r="FI275" t="s">
        <v>2</v>
      </c>
      <c r="FJ275" t="s">
        <v>2</v>
      </c>
      <c r="FK275" t="s">
        <v>2</v>
      </c>
      <c r="FL275" t="s">
        <v>2</v>
      </c>
      <c r="FM275" t="s">
        <v>2</v>
      </c>
      <c r="FN275" t="s">
        <v>2</v>
      </c>
      <c r="FO275" t="s">
        <v>2</v>
      </c>
      <c r="FP275" t="s">
        <v>2</v>
      </c>
      <c r="FQ275" t="s">
        <v>2</v>
      </c>
      <c r="FR275" t="s">
        <v>2</v>
      </c>
      <c r="FS275" t="s">
        <v>2</v>
      </c>
      <c r="FT275" t="s">
        <v>2</v>
      </c>
      <c r="FU275" t="s">
        <v>2</v>
      </c>
      <c r="FV275" t="s">
        <v>2</v>
      </c>
      <c r="FW275" t="s">
        <v>2</v>
      </c>
      <c r="FX275" t="s">
        <v>2</v>
      </c>
      <c r="FY275" t="s">
        <v>2</v>
      </c>
      <c r="FZ275" t="s">
        <v>2</v>
      </c>
      <c r="GA275" t="s">
        <v>2</v>
      </c>
      <c r="GB275" t="s">
        <v>2</v>
      </c>
      <c r="GC275" t="s">
        <v>2</v>
      </c>
      <c r="GD275" t="s">
        <v>2</v>
      </c>
      <c r="GE275" t="s">
        <v>2</v>
      </c>
      <c r="GF275" t="s">
        <v>2</v>
      </c>
      <c r="GG275" t="s">
        <v>2</v>
      </c>
      <c r="GH275" t="s">
        <v>2</v>
      </c>
      <c r="GI275" t="s">
        <v>2</v>
      </c>
      <c r="GJ275" t="s">
        <v>2</v>
      </c>
      <c r="GK275" t="s">
        <v>2</v>
      </c>
      <c r="GL275" t="s">
        <v>2</v>
      </c>
      <c r="GM275" t="s">
        <v>2</v>
      </c>
      <c r="GN275" t="s">
        <v>796</v>
      </c>
      <c r="GO275" t="s">
        <v>796</v>
      </c>
      <c r="GP275" t="s">
        <v>796</v>
      </c>
      <c r="GQ275" t="s">
        <v>796</v>
      </c>
      <c r="GR275" t="s">
        <v>796</v>
      </c>
      <c r="GS275" t="s">
        <v>796</v>
      </c>
      <c r="GT275" t="s">
        <v>796</v>
      </c>
      <c r="GU275" t="s">
        <v>796</v>
      </c>
      <c r="GV275" t="s">
        <v>796</v>
      </c>
      <c r="GW275" t="s">
        <v>796</v>
      </c>
      <c r="GX275" t="s">
        <v>796</v>
      </c>
      <c r="GY275" t="s">
        <v>796</v>
      </c>
      <c r="GZ275" t="s">
        <v>796</v>
      </c>
      <c r="HA275" t="s">
        <v>796</v>
      </c>
      <c r="HB275" t="s">
        <v>796</v>
      </c>
      <c r="HC275" t="s">
        <v>796</v>
      </c>
      <c r="HD275" t="s">
        <v>796</v>
      </c>
      <c r="HE275" t="s">
        <v>796</v>
      </c>
      <c r="HF275" t="s">
        <v>796</v>
      </c>
      <c r="HG275" t="s">
        <v>796</v>
      </c>
      <c r="HH275" t="s">
        <v>796</v>
      </c>
      <c r="HI275" t="s">
        <v>796</v>
      </c>
      <c r="HJ275" t="s">
        <v>796</v>
      </c>
      <c r="HK275" t="s">
        <v>796</v>
      </c>
      <c r="HL275" t="s">
        <v>796</v>
      </c>
      <c r="HM275" t="s">
        <v>796</v>
      </c>
      <c r="HN275" t="s">
        <v>796</v>
      </c>
      <c r="HO275" t="s">
        <v>796</v>
      </c>
      <c r="HP275" t="s">
        <v>796</v>
      </c>
      <c r="HQ275" t="s">
        <v>796</v>
      </c>
      <c r="HR275" t="s">
        <v>796</v>
      </c>
      <c r="HS275" t="s">
        <v>796</v>
      </c>
      <c r="HT275" t="s">
        <v>796</v>
      </c>
      <c r="HU275" t="s">
        <v>796</v>
      </c>
      <c r="HV275" t="s">
        <v>796</v>
      </c>
      <c r="HW275" t="s">
        <v>796</v>
      </c>
      <c r="HX275" t="s">
        <v>796</v>
      </c>
      <c r="HY275" t="s">
        <v>796</v>
      </c>
      <c r="HZ275" t="s">
        <v>796</v>
      </c>
      <c r="IA275" t="s">
        <v>796</v>
      </c>
      <c r="IB275" t="s">
        <v>796</v>
      </c>
      <c r="IC275" t="s">
        <v>796</v>
      </c>
      <c r="ID275" t="s">
        <v>796</v>
      </c>
      <c r="IE275" t="s">
        <v>796</v>
      </c>
      <c r="IF275" t="s">
        <v>796</v>
      </c>
      <c r="IG275" t="s">
        <v>796</v>
      </c>
      <c r="IH275" t="s">
        <v>796</v>
      </c>
      <c r="II275" t="s">
        <v>796</v>
      </c>
      <c r="IJ275" t="s">
        <v>796</v>
      </c>
      <c r="IK275" t="s">
        <v>796</v>
      </c>
      <c r="IL275" t="s">
        <v>796</v>
      </c>
      <c r="IM275" t="s">
        <v>796</v>
      </c>
      <c r="IN275" t="s">
        <v>796</v>
      </c>
      <c r="IO275" t="s">
        <v>796</v>
      </c>
      <c r="IP275" t="s">
        <v>796</v>
      </c>
      <c r="IQ275" t="s">
        <v>796</v>
      </c>
      <c r="IR275" t="s">
        <v>796</v>
      </c>
      <c r="IS275" t="s">
        <v>796</v>
      </c>
      <c r="IT275" t="s">
        <v>796</v>
      </c>
      <c r="IU275" t="s">
        <v>796</v>
      </c>
      <c r="IV275" t="s">
        <v>796</v>
      </c>
      <c r="IW275" t="s">
        <v>796</v>
      </c>
      <c r="IX275" t="s">
        <v>796</v>
      </c>
      <c r="IY275" t="s">
        <v>796</v>
      </c>
      <c r="IZ275" t="s">
        <v>796</v>
      </c>
      <c r="JA275" t="s">
        <v>796</v>
      </c>
      <c r="JB275" t="s">
        <v>796</v>
      </c>
      <c r="JC275" t="s">
        <v>796</v>
      </c>
      <c r="JD275" t="s">
        <v>796</v>
      </c>
      <c r="JE275" t="s">
        <v>796</v>
      </c>
      <c r="JF275" t="s">
        <v>796</v>
      </c>
      <c r="JG275" t="s">
        <v>796</v>
      </c>
      <c r="JH275" t="s">
        <v>796</v>
      </c>
      <c r="JI275" t="s">
        <v>796</v>
      </c>
      <c r="JJ275" t="s">
        <v>796</v>
      </c>
      <c r="JK275" t="s">
        <v>796</v>
      </c>
      <c r="JL275" t="s">
        <v>796</v>
      </c>
      <c r="JM275" t="s">
        <v>796</v>
      </c>
      <c r="JN275" t="s">
        <v>796</v>
      </c>
      <c r="JO275" t="s">
        <v>796</v>
      </c>
      <c r="JP275" t="s">
        <v>796</v>
      </c>
      <c r="JQ275" t="s">
        <v>796</v>
      </c>
      <c r="JR275" t="s">
        <v>796</v>
      </c>
      <c r="JS275" t="s">
        <v>796</v>
      </c>
      <c r="JT275" t="s">
        <v>796</v>
      </c>
      <c r="JU275" t="s">
        <v>796</v>
      </c>
      <c r="JV275" t="s">
        <v>796</v>
      </c>
      <c r="JW275" t="s">
        <v>796</v>
      </c>
      <c r="JX275" t="s">
        <v>796</v>
      </c>
      <c r="JY275" t="s">
        <v>796</v>
      </c>
      <c r="JZ275" t="s">
        <v>796</v>
      </c>
      <c r="KA275" t="s">
        <v>796</v>
      </c>
      <c r="KB275" t="s">
        <v>796</v>
      </c>
      <c r="KC275" t="s">
        <v>796</v>
      </c>
      <c r="KD275" t="s">
        <v>796</v>
      </c>
      <c r="KE275" t="s">
        <v>796</v>
      </c>
      <c r="KF275" t="s">
        <v>796</v>
      </c>
    </row>
    <row r="276" spans="1:292" x14ac:dyDescent="0.2">
      <c r="A276" t="s">
        <v>339</v>
      </c>
      <c r="B276" t="s">
        <v>239</v>
      </c>
      <c r="C276" t="s">
        <v>4</v>
      </c>
      <c r="D276" t="s">
        <v>8</v>
      </c>
      <c r="E276" s="30">
        <v>49</v>
      </c>
      <c r="F276" t="s">
        <v>20</v>
      </c>
      <c r="G276" t="s">
        <v>10</v>
      </c>
      <c r="H276" t="s">
        <v>40</v>
      </c>
      <c r="I276" t="s">
        <v>36</v>
      </c>
      <c r="J276" t="s">
        <v>4</v>
      </c>
      <c r="K276" t="s">
        <v>4</v>
      </c>
      <c r="L276" t="s">
        <v>4</v>
      </c>
      <c r="M276" t="s">
        <v>4</v>
      </c>
      <c r="N276" t="s">
        <v>4</v>
      </c>
      <c r="O276" t="s">
        <v>4</v>
      </c>
      <c r="P276" t="s">
        <v>5</v>
      </c>
      <c r="Q276" t="s">
        <v>5</v>
      </c>
      <c r="R276" t="s">
        <v>4</v>
      </c>
      <c r="S276" t="s">
        <v>4</v>
      </c>
      <c r="T276" t="s">
        <v>3</v>
      </c>
      <c r="U276" t="s">
        <v>4</v>
      </c>
      <c r="V276" t="s">
        <v>5</v>
      </c>
      <c r="W276" t="s">
        <v>26</v>
      </c>
      <c r="X276" t="s">
        <v>27</v>
      </c>
      <c r="Y276" t="s">
        <v>5</v>
      </c>
      <c r="Z276" t="s">
        <v>6</v>
      </c>
      <c r="AA276" t="s">
        <v>4</v>
      </c>
      <c r="AB276" t="s">
        <v>4</v>
      </c>
      <c r="AC276" t="s">
        <v>4</v>
      </c>
      <c r="AD276" t="s">
        <v>4</v>
      </c>
      <c r="AE276" t="s">
        <v>4</v>
      </c>
      <c r="AF276" t="s">
        <v>41</v>
      </c>
      <c r="AG276" t="s">
        <v>41</v>
      </c>
      <c r="AH276" t="s">
        <v>5</v>
      </c>
      <c r="AI276" t="s">
        <v>4</v>
      </c>
      <c r="AJ276" t="s">
        <v>4</v>
      </c>
      <c r="AK276" t="s">
        <v>4</v>
      </c>
      <c r="AL276" t="s">
        <v>4</v>
      </c>
      <c r="AM276" t="s">
        <v>4</v>
      </c>
      <c r="AN276" t="s">
        <v>4</v>
      </c>
      <c r="AO276" t="s">
        <v>4</v>
      </c>
      <c r="AP276" t="s">
        <v>4</v>
      </c>
      <c r="AQ276" t="s">
        <v>4</v>
      </c>
      <c r="AR276" t="s">
        <v>4</v>
      </c>
      <c r="AS276" t="s">
        <v>2</v>
      </c>
      <c r="AT276" t="s">
        <v>2</v>
      </c>
      <c r="AU276" t="s">
        <v>2</v>
      </c>
      <c r="AV276" t="s">
        <v>2</v>
      </c>
      <c r="AW276" t="s">
        <v>2</v>
      </c>
      <c r="AX276" t="s">
        <v>2</v>
      </c>
      <c r="AY276" t="s">
        <v>2</v>
      </c>
      <c r="AZ276" t="s">
        <v>2</v>
      </c>
      <c r="BA276" t="s">
        <v>2</v>
      </c>
      <c r="BB276" t="s">
        <v>2</v>
      </c>
      <c r="BC276" t="s">
        <v>2</v>
      </c>
      <c r="BD276" t="s">
        <v>2</v>
      </c>
      <c r="BE276" t="s">
        <v>2</v>
      </c>
      <c r="BF276" t="s">
        <v>2</v>
      </c>
      <c r="BG276" t="s">
        <v>2</v>
      </c>
      <c r="BH276" t="s">
        <v>2</v>
      </c>
      <c r="BI276" t="s">
        <v>2</v>
      </c>
      <c r="BJ276" t="s">
        <v>2</v>
      </c>
      <c r="BK276" t="s">
        <v>5</v>
      </c>
      <c r="BL276" t="s">
        <v>5</v>
      </c>
      <c r="BM276" t="s">
        <v>4</v>
      </c>
      <c r="BN276" t="s">
        <v>4</v>
      </c>
      <c r="BO276" t="s">
        <v>4</v>
      </c>
      <c r="BP276" t="s">
        <v>2</v>
      </c>
      <c r="BQ276" t="s">
        <v>5</v>
      </c>
      <c r="BR276" t="s">
        <v>5</v>
      </c>
      <c r="BS276" t="s">
        <v>4</v>
      </c>
      <c r="BT276" t="s">
        <v>4</v>
      </c>
      <c r="BU276" t="s">
        <v>5</v>
      </c>
      <c r="BV276" t="s">
        <v>4</v>
      </c>
      <c r="BW276" t="s">
        <v>4</v>
      </c>
      <c r="BX276" t="s">
        <v>4</v>
      </c>
      <c r="BY276" t="s">
        <v>4</v>
      </c>
      <c r="BZ276" t="s">
        <v>4</v>
      </c>
      <c r="CA276" t="s">
        <v>4</v>
      </c>
      <c r="CB276" t="s">
        <v>2</v>
      </c>
      <c r="CC276" t="s">
        <v>2</v>
      </c>
      <c r="CD276" t="s">
        <v>2</v>
      </c>
      <c r="CE276" t="s">
        <v>2</v>
      </c>
      <c r="CF276" t="s">
        <v>2</v>
      </c>
      <c r="CG276" t="s">
        <v>2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239</v>
      </c>
      <c r="CV276" t="s">
        <v>4</v>
      </c>
      <c r="CW276" s="30">
        <v>50</v>
      </c>
      <c r="CX276" t="s">
        <v>20</v>
      </c>
      <c r="CY276" t="s">
        <v>4</v>
      </c>
      <c r="CZ276" t="s">
        <v>4</v>
      </c>
      <c r="DA276" t="s">
        <v>4</v>
      </c>
      <c r="DB276" t="s">
        <v>4</v>
      </c>
      <c r="DC276" t="s">
        <v>5</v>
      </c>
      <c r="DD276" t="s">
        <v>4</v>
      </c>
      <c r="DE276" t="s">
        <v>5</v>
      </c>
      <c r="DF276" t="s">
        <v>5</v>
      </c>
      <c r="DG276" t="s">
        <v>4</v>
      </c>
      <c r="DH276" t="s">
        <v>4</v>
      </c>
      <c r="DI276" t="s">
        <v>3</v>
      </c>
      <c r="DJ276" t="s">
        <v>4</v>
      </c>
      <c r="DK276" t="s">
        <v>4</v>
      </c>
      <c r="DL276" t="s">
        <v>17</v>
      </c>
      <c r="DM276" t="s">
        <v>2</v>
      </c>
      <c r="DN276" t="s">
        <v>5</v>
      </c>
      <c r="DO276" t="s">
        <v>523</v>
      </c>
      <c r="DP276" t="s">
        <v>4</v>
      </c>
      <c r="DQ276" t="s">
        <v>4</v>
      </c>
      <c r="DR276" t="s">
        <v>4</v>
      </c>
      <c r="DS276" t="s">
        <v>4</v>
      </c>
      <c r="DT276" t="s">
        <v>4</v>
      </c>
      <c r="DU276" t="s">
        <v>4</v>
      </c>
      <c r="DV276" t="s">
        <v>5</v>
      </c>
      <c r="DW276" t="s">
        <v>5</v>
      </c>
      <c r="DX276" t="s">
        <v>4</v>
      </c>
      <c r="DY276" t="s">
        <v>4</v>
      </c>
      <c r="DZ276" t="s">
        <v>4</v>
      </c>
      <c r="EA276" t="s">
        <v>4</v>
      </c>
      <c r="EB276" t="s">
        <v>4</v>
      </c>
      <c r="EC276" t="s">
        <v>4</v>
      </c>
      <c r="ED276" t="s">
        <v>4</v>
      </c>
      <c r="EE276" t="s">
        <v>4</v>
      </c>
      <c r="EF276" t="s">
        <v>4</v>
      </c>
      <c r="EG276" t="s">
        <v>4</v>
      </c>
      <c r="EH276" t="s">
        <v>2</v>
      </c>
      <c r="EI276" t="s">
        <v>2</v>
      </c>
      <c r="EJ276" t="s">
        <v>2</v>
      </c>
      <c r="EK276" t="s">
        <v>2</v>
      </c>
      <c r="EL276" t="s">
        <v>2</v>
      </c>
      <c r="EM276" t="s">
        <v>2</v>
      </c>
      <c r="EN276" t="s">
        <v>2</v>
      </c>
      <c r="EO276" t="s">
        <v>2</v>
      </c>
      <c r="EP276" t="s">
        <v>2</v>
      </c>
      <c r="EQ276" t="s">
        <v>2</v>
      </c>
      <c r="ER276" t="s">
        <v>2</v>
      </c>
      <c r="ES276" t="s">
        <v>2</v>
      </c>
      <c r="ET276" t="s">
        <v>2</v>
      </c>
      <c r="EU276" t="s">
        <v>2</v>
      </c>
      <c r="EV276" t="s">
        <v>2</v>
      </c>
      <c r="EW276" t="s">
        <v>2</v>
      </c>
      <c r="EX276" t="s">
        <v>2</v>
      </c>
      <c r="EY276" t="s">
        <v>2</v>
      </c>
      <c r="EZ276" t="s">
        <v>5</v>
      </c>
      <c r="FA276" t="s">
        <v>5</v>
      </c>
      <c r="FB276" t="s">
        <v>4</v>
      </c>
      <c r="FC276" t="s">
        <v>4</v>
      </c>
      <c r="FD276" t="s">
        <v>4</v>
      </c>
      <c r="FE276" t="s">
        <v>2</v>
      </c>
      <c r="FF276" t="s">
        <v>4</v>
      </c>
      <c r="FG276" t="s">
        <v>4</v>
      </c>
      <c r="FH276" t="s">
        <v>2</v>
      </c>
      <c r="FI276" t="s">
        <v>2</v>
      </c>
      <c r="FJ276" t="s">
        <v>2</v>
      </c>
      <c r="FK276" t="s">
        <v>2</v>
      </c>
      <c r="FL276" t="s">
        <v>2</v>
      </c>
      <c r="FM276" t="s">
        <v>2</v>
      </c>
      <c r="FN276" t="s">
        <v>2</v>
      </c>
      <c r="FO276" t="s">
        <v>2</v>
      </c>
      <c r="FP276" t="s">
        <v>2</v>
      </c>
      <c r="FQ276" t="s">
        <v>2</v>
      </c>
      <c r="FR276" t="s">
        <v>2</v>
      </c>
      <c r="FS276" t="s">
        <v>2</v>
      </c>
      <c r="FT276" t="s">
        <v>2</v>
      </c>
      <c r="FU276" t="s">
        <v>2</v>
      </c>
      <c r="FV276" t="s">
        <v>2</v>
      </c>
      <c r="FW276" t="s">
        <v>2</v>
      </c>
      <c r="FX276" t="s">
        <v>2</v>
      </c>
      <c r="FY276" t="s">
        <v>2</v>
      </c>
      <c r="FZ276" t="s">
        <v>2</v>
      </c>
      <c r="GA276" t="s">
        <v>2</v>
      </c>
      <c r="GB276" t="s">
        <v>2</v>
      </c>
      <c r="GC276" t="s">
        <v>2</v>
      </c>
      <c r="GD276" t="s">
        <v>2</v>
      </c>
      <c r="GE276" t="s">
        <v>123</v>
      </c>
      <c r="GF276" t="s">
        <v>4</v>
      </c>
      <c r="GG276" t="s">
        <v>4</v>
      </c>
      <c r="GH276" t="s">
        <v>4</v>
      </c>
      <c r="GI276" t="s">
        <v>4</v>
      </c>
      <c r="GJ276" t="s">
        <v>4</v>
      </c>
      <c r="GK276" t="s">
        <v>4</v>
      </c>
      <c r="GL276" t="s">
        <v>4</v>
      </c>
      <c r="GM276" t="s">
        <v>4</v>
      </c>
      <c r="GN276" t="s">
        <v>796</v>
      </c>
      <c r="GO276" t="s">
        <v>796</v>
      </c>
      <c r="GP276" t="s">
        <v>796</v>
      </c>
      <c r="GQ276" t="s">
        <v>796</v>
      </c>
      <c r="GR276" t="s">
        <v>796</v>
      </c>
      <c r="GS276" t="s">
        <v>796</v>
      </c>
      <c r="GT276" t="s">
        <v>796</v>
      </c>
      <c r="GU276" t="s">
        <v>796</v>
      </c>
      <c r="GV276" t="s">
        <v>796</v>
      </c>
      <c r="GW276" t="s">
        <v>796</v>
      </c>
      <c r="GX276" t="s">
        <v>796</v>
      </c>
      <c r="GY276" t="s">
        <v>796</v>
      </c>
      <c r="GZ276" t="s">
        <v>796</v>
      </c>
      <c r="HA276" t="s">
        <v>796</v>
      </c>
      <c r="HB276" t="s">
        <v>796</v>
      </c>
      <c r="HC276" t="s">
        <v>796</v>
      </c>
      <c r="HD276" t="s">
        <v>796</v>
      </c>
      <c r="HE276" t="s">
        <v>796</v>
      </c>
      <c r="HF276" t="s">
        <v>796</v>
      </c>
      <c r="HG276" t="s">
        <v>796</v>
      </c>
      <c r="HH276" t="s">
        <v>796</v>
      </c>
      <c r="HI276" t="s">
        <v>796</v>
      </c>
      <c r="HJ276" t="s">
        <v>796</v>
      </c>
      <c r="HK276" t="s">
        <v>796</v>
      </c>
      <c r="HL276" t="s">
        <v>796</v>
      </c>
      <c r="HM276" t="s">
        <v>796</v>
      </c>
      <c r="HN276" t="s">
        <v>796</v>
      </c>
      <c r="HO276" t="s">
        <v>796</v>
      </c>
      <c r="HP276" t="s">
        <v>796</v>
      </c>
      <c r="HQ276" t="s">
        <v>796</v>
      </c>
      <c r="HR276" t="s">
        <v>796</v>
      </c>
      <c r="HS276" t="s">
        <v>796</v>
      </c>
      <c r="HT276" t="s">
        <v>796</v>
      </c>
      <c r="HU276" t="s">
        <v>796</v>
      </c>
      <c r="HV276" t="s">
        <v>796</v>
      </c>
      <c r="HW276" t="s">
        <v>796</v>
      </c>
      <c r="HX276" t="s">
        <v>796</v>
      </c>
      <c r="HY276" t="s">
        <v>796</v>
      </c>
      <c r="HZ276" t="s">
        <v>796</v>
      </c>
      <c r="IA276" t="s">
        <v>796</v>
      </c>
      <c r="IB276" t="s">
        <v>796</v>
      </c>
      <c r="IC276" t="s">
        <v>796</v>
      </c>
      <c r="ID276" t="s">
        <v>796</v>
      </c>
      <c r="IE276" t="s">
        <v>796</v>
      </c>
      <c r="IF276" t="s">
        <v>796</v>
      </c>
      <c r="IG276" t="s">
        <v>796</v>
      </c>
      <c r="IH276" t="s">
        <v>796</v>
      </c>
      <c r="II276" t="s">
        <v>796</v>
      </c>
      <c r="IJ276" t="s">
        <v>796</v>
      </c>
      <c r="IK276" t="s">
        <v>796</v>
      </c>
      <c r="IL276" t="s">
        <v>796</v>
      </c>
      <c r="IM276" t="s">
        <v>796</v>
      </c>
      <c r="IN276" t="s">
        <v>796</v>
      </c>
      <c r="IO276" t="s">
        <v>796</v>
      </c>
      <c r="IP276" t="s">
        <v>796</v>
      </c>
      <c r="IQ276" t="s">
        <v>796</v>
      </c>
      <c r="IR276" t="s">
        <v>796</v>
      </c>
      <c r="IS276" t="s">
        <v>796</v>
      </c>
      <c r="IT276" t="s">
        <v>796</v>
      </c>
      <c r="IU276" t="s">
        <v>796</v>
      </c>
      <c r="IV276" t="s">
        <v>796</v>
      </c>
      <c r="IW276" t="s">
        <v>796</v>
      </c>
      <c r="IX276" t="s">
        <v>796</v>
      </c>
      <c r="IY276" t="s">
        <v>796</v>
      </c>
      <c r="IZ276" t="s">
        <v>796</v>
      </c>
      <c r="JA276" t="s">
        <v>796</v>
      </c>
      <c r="JB276" t="s">
        <v>796</v>
      </c>
      <c r="JC276" t="s">
        <v>796</v>
      </c>
      <c r="JD276" t="s">
        <v>796</v>
      </c>
      <c r="JE276" t="s">
        <v>796</v>
      </c>
      <c r="JF276" t="s">
        <v>796</v>
      </c>
      <c r="JG276" t="s">
        <v>796</v>
      </c>
      <c r="JH276" t="s">
        <v>796</v>
      </c>
      <c r="JI276" t="s">
        <v>796</v>
      </c>
      <c r="JJ276" t="s">
        <v>796</v>
      </c>
      <c r="JK276" t="s">
        <v>796</v>
      </c>
      <c r="JL276" t="s">
        <v>796</v>
      </c>
      <c r="JM276" t="s">
        <v>796</v>
      </c>
      <c r="JN276" t="s">
        <v>796</v>
      </c>
      <c r="JO276" t="s">
        <v>796</v>
      </c>
      <c r="JP276" t="s">
        <v>796</v>
      </c>
      <c r="JQ276" t="s">
        <v>796</v>
      </c>
      <c r="JR276" t="s">
        <v>796</v>
      </c>
      <c r="JS276" t="s">
        <v>796</v>
      </c>
      <c r="JT276" t="s">
        <v>796</v>
      </c>
      <c r="JU276" t="s">
        <v>796</v>
      </c>
      <c r="JV276" t="s">
        <v>796</v>
      </c>
      <c r="JW276" t="s">
        <v>796</v>
      </c>
      <c r="JX276" t="s">
        <v>796</v>
      </c>
      <c r="JY276" t="s">
        <v>796</v>
      </c>
      <c r="JZ276" t="s">
        <v>796</v>
      </c>
      <c r="KA276" t="s">
        <v>796</v>
      </c>
      <c r="KB276" t="s">
        <v>796</v>
      </c>
      <c r="KC276" t="s">
        <v>796</v>
      </c>
      <c r="KD276" t="s">
        <v>796</v>
      </c>
      <c r="KE276" t="s">
        <v>796</v>
      </c>
      <c r="KF276" t="s">
        <v>796</v>
      </c>
    </row>
    <row r="277" spans="1:292" x14ac:dyDescent="0.2">
      <c r="A277" t="s">
        <v>340</v>
      </c>
      <c r="B277" t="s">
        <v>239</v>
      </c>
      <c r="C277" t="s">
        <v>4</v>
      </c>
      <c r="D277" t="s">
        <v>19</v>
      </c>
      <c r="E277" s="30">
        <v>40</v>
      </c>
      <c r="F277" t="s">
        <v>20</v>
      </c>
      <c r="G277" t="s">
        <v>10</v>
      </c>
      <c r="H277" t="s">
        <v>40</v>
      </c>
      <c r="I277" t="s">
        <v>36</v>
      </c>
      <c r="J277" t="s">
        <v>4</v>
      </c>
      <c r="K277" t="s">
        <v>4</v>
      </c>
      <c r="L277" t="s">
        <v>4</v>
      </c>
      <c r="M277" t="s">
        <v>4</v>
      </c>
      <c r="N277" t="s">
        <v>4</v>
      </c>
      <c r="O277" t="s">
        <v>4</v>
      </c>
      <c r="P277" t="s">
        <v>5</v>
      </c>
      <c r="Q277" t="s">
        <v>5</v>
      </c>
      <c r="R277" t="s">
        <v>4</v>
      </c>
      <c r="S277" t="s">
        <v>4</v>
      </c>
      <c r="T277" t="s">
        <v>3</v>
      </c>
      <c r="U277" t="s">
        <v>4</v>
      </c>
      <c r="V277" t="s">
        <v>5</v>
      </c>
      <c r="W277" t="s">
        <v>77</v>
      </c>
      <c r="X277" t="s">
        <v>27</v>
      </c>
      <c r="Y277" t="s">
        <v>5</v>
      </c>
      <c r="Z277" t="s">
        <v>6</v>
      </c>
      <c r="AA277" t="s">
        <v>4</v>
      </c>
      <c r="AB277" t="s">
        <v>4</v>
      </c>
      <c r="AC277" t="s">
        <v>4</v>
      </c>
      <c r="AD277" t="s">
        <v>4</v>
      </c>
      <c r="AE277" t="s">
        <v>4</v>
      </c>
      <c r="AF277" t="s">
        <v>4</v>
      </c>
      <c r="AG277" t="s">
        <v>5</v>
      </c>
      <c r="AH277" t="s">
        <v>5</v>
      </c>
      <c r="AI277" t="s">
        <v>4</v>
      </c>
      <c r="AJ277" t="s">
        <v>4</v>
      </c>
      <c r="AK277" t="s">
        <v>4</v>
      </c>
      <c r="AL277" t="s">
        <v>4</v>
      </c>
      <c r="AM277" t="s">
        <v>4</v>
      </c>
      <c r="AN277" t="s">
        <v>4</v>
      </c>
      <c r="AO277" t="s">
        <v>4</v>
      </c>
      <c r="AP277" t="s">
        <v>4</v>
      </c>
      <c r="AQ277" t="s">
        <v>4</v>
      </c>
      <c r="AR277" t="s">
        <v>4</v>
      </c>
      <c r="AS277" t="s">
        <v>2</v>
      </c>
      <c r="AT277" t="s">
        <v>2</v>
      </c>
      <c r="AU277" t="s">
        <v>2</v>
      </c>
      <c r="AV277" t="s">
        <v>2</v>
      </c>
      <c r="AW277" t="s">
        <v>2</v>
      </c>
      <c r="AX277" t="s">
        <v>2</v>
      </c>
      <c r="AY277" t="s">
        <v>2</v>
      </c>
      <c r="AZ277" t="s">
        <v>2</v>
      </c>
      <c r="BA277" t="s">
        <v>2</v>
      </c>
      <c r="BB277" t="s">
        <v>2</v>
      </c>
      <c r="BC277" t="s">
        <v>2</v>
      </c>
      <c r="BD277" t="s">
        <v>2</v>
      </c>
      <c r="BE277" t="s">
        <v>2</v>
      </c>
      <c r="BF277" t="s">
        <v>2</v>
      </c>
      <c r="BG277" t="s">
        <v>2</v>
      </c>
      <c r="BH277" t="s">
        <v>2</v>
      </c>
      <c r="BI277" t="s">
        <v>2</v>
      </c>
      <c r="BJ277" t="s">
        <v>2</v>
      </c>
      <c r="BK277" t="s">
        <v>5</v>
      </c>
      <c r="BL277" t="s">
        <v>5</v>
      </c>
      <c r="BM277" t="s">
        <v>4</v>
      </c>
      <c r="BN277" t="s">
        <v>4</v>
      </c>
      <c r="BO277" t="s">
        <v>4</v>
      </c>
      <c r="BP277" t="s">
        <v>2</v>
      </c>
      <c r="BQ277" t="s">
        <v>4</v>
      </c>
      <c r="BR277" t="s">
        <v>5</v>
      </c>
      <c r="BS277" t="s">
        <v>4</v>
      </c>
      <c r="BT277" t="s">
        <v>5</v>
      </c>
      <c r="BU277" t="s">
        <v>4</v>
      </c>
      <c r="BV277" t="s">
        <v>4</v>
      </c>
      <c r="BW277" t="s">
        <v>4</v>
      </c>
      <c r="BX277" t="s">
        <v>4</v>
      </c>
      <c r="BY277" t="s">
        <v>4</v>
      </c>
      <c r="BZ277" t="s">
        <v>4</v>
      </c>
      <c r="CA277" t="s">
        <v>4</v>
      </c>
      <c r="CB277" t="s">
        <v>2</v>
      </c>
      <c r="CC277" t="s">
        <v>2</v>
      </c>
      <c r="CD277" t="s">
        <v>2</v>
      </c>
      <c r="CE277" t="s">
        <v>2</v>
      </c>
      <c r="CF277" t="s">
        <v>2</v>
      </c>
      <c r="CG277" t="s">
        <v>2</v>
      </c>
      <c r="CH277" t="s">
        <v>2</v>
      </c>
      <c r="CI277" t="s">
        <v>2</v>
      </c>
      <c r="CJ277" t="s">
        <v>2</v>
      </c>
      <c r="CK277" t="s">
        <v>2</v>
      </c>
      <c r="CL277" t="s">
        <v>2</v>
      </c>
      <c r="CM277" t="s">
        <v>2</v>
      </c>
      <c r="CN277" t="s">
        <v>2</v>
      </c>
      <c r="CO277" t="s">
        <v>2</v>
      </c>
      <c r="CP277" t="s">
        <v>2</v>
      </c>
      <c r="CQ277" t="s">
        <v>2</v>
      </c>
      <c r="CR277" t="s">
        <v>2</v>
      </c>
      <c r="CS277" t="s">
        <v>2</v>
      </c>
      <c r="CT277" t="s">
        <v>2</v>
      </c>
      <c r="CU277" t="s">
        <v>239</v>
      </c>
      <c r="CV277" t="s">
        <v>4</v>
      </c>
      <c r="CW277" s="30">
        <v>40</v>
      </c>
      <c r="CX277" t="s">
        <v>20</v>
      </c>
      <c r="CY277" t="s">
        <v>4</v>
      </c>
      <c r="CZ277" t="s">
        <v>4</v>
      </c>
      <c r="DA277" t="s">
        <v>4</v>
      </c>
      <c r="DB277" t="s">
        <v>4</v>
      </c>
      <c r="DC277" t="s">
        <v>4</v>
      </c>
      <c r="DD277" t="s">
        <v>4</v>
      </c>
      <c r="DE277" t="s">
        <v>4</v>
      </c>
      <c r="DF277" t="s">
        <v>5</v>
      </c>
      <c r="DG277" t="s">
        <v>4</v>
      </c>
      <c r="DH277" t="s">
        <v>4</v>
      </c>
      <c r="DI277" t="s">
        <v>3</v>
      </c>
      <c r="DJ277" t="s">
        <v>4</v>
      </c>
      <c r="DK277" t="s">
        <v>5</v>
      </c>
      <c r="DL277" t="s">
        <v>17</v>
      </c>
      <c r="DM277" t="s">
        <v>2</v>
      </c>
      <c r="DN277" t="s">
        <v>5</v>
      </c>
      <c r="DO277" t="s">
        <v>18</v>
      </c>
      <c r="DP277" t="s">
        <v>4</v>
      </c>
      <c r="DQ277" t="s">
        <v>4</v>
      </c>
      <c r="DR277" t="s">
        <v>4</v>
      </c>
      <c r="DS277" t="s">
        <v>4</v>
      </c>
      <c r="DT277" t="s">
        <v>4</v>
      </c>
      <c r="DU277" t="s">
        <v>4</v>
      </c>
      <c r="DV277" t="s">
        <v>5</v>
      </c>
      <c r="DW277" t="s">
        <v>5</v>
      </c>
      <c r="DX277" t="s">
        <v>4</v>
      </c>
      <c r="DY277" t="s">
        <v>4</v>
      </c>
      <c r="DZ277" t="s">
        <v>4</v>
      </c>
      <c r="EA277" t="s">
        <v>4</v>
      </c>
      <c r="EB277" t="s">
        <v>4</v>
      </c>
      <c r="EC277" t="s">
        <v>4</v>
      </c>
      <c r="ED277" t="s">
        <v>4</v>
      </c>
      <c r="EE277" t="s">
        <v>4</v>
      </c>
      <c r="EF277" t="s">
        <v>4</v>
      </c>
      <c r="EG277" t="s">
        <v>4</v>
      </c>
      <c r="EH277" t="s">
        <v>2</v>
      </c>
      <c r="EI277" t="s">
        <v>2</v>
      </c>
      <c r="EJ277" t="s">
        <v>2</v>
      </c>
      <c r="EK277" t="s">
        <v>2</v>
      </c>
      <c r="EL277" t="s">
        <v>2</v>
      </c>
      <c r="EM277" t="s">
        <v>2</v>
      </c>
      <c r="EN277" t="s">
        <v>2</v>
      </c>
      <c r="EO277" t="s">
        <v>2</v>
      </c>
      <c r="EP277" t="s">
        <v>2</v>
      </c>
      <c r="EQ277" t="s">
        <v>2</v>
      </c>
      <c r="ER277" t="s">
        <v>2</v>
      </c>
      <c r="ES277" t="s">
        <v>2</v>
      </c>
      <c r="ET277" t="s">
        <v>2</v>
      </c>
      <c r="EU277" t="s">
        <v>2</v>
      </c>
      <c r="EV277" t="s">
        <v>2</v>
      </c>
      <c r="EW277" t="s">
        <v>2</v>
      </c>
      <c r="EX277" t="s">
        <v>2</v>
      </c>
      <c r="EY277" t="s">
        <v>2</v>
      </c>
      <c r="EZ277" t="s">
        <v>2</v>
      </c>
      <c r="FA277" t="s">
        <v>2</v>
      </c>
      <c r="FB277" t="s">
        <v>2</v>
      </c>
      <c r="FC277" t="s">
        <v>2</v>
      </c>
      <c r="FD277" t="s">
        <v>2</v>
      </c>
      <c r="FE277" t="s">
        <v>2</v>
      </c>
      <c r="FF277" t="s">
        <v>4</v>
      </c>
      <c r="FG277" t="s">
        <v>4</v>
      </c>
      <c r="FH277" t="s">
        <v>2</v>
      </c>
      <c r="FI277" t="s">
        <v>2</v>
      </c>
      <c r="FJ277" t="s">
        <v>2</v>
      </c>
      <c r="FK277" t="s">
        <v>2</v>
      </c>
      <c r="FL277" t="s">
        <v>2</v>
      </c>
      <c r="FM277" t="s">
        <v>2</v>
      </c>
      <c r="FN277" t="s">
        <v>2</v>
      </c>
      <c r="FO277" t="s">
        <v>2</v>
      </c>
      <c r="FP277" t="s">
        <v>2</v>
      </c>
      <c r="FQ277" t="s">
        <v>2</v>
      </c>
      <c r="FR277" t="s">
        <v>2</v>
      </c>
      <c r="FS277" t="s">
        <v>2</v>
      </c>
      <c r="FT277" t="s">
        <v>2</v>
      </c>
      <c r="FU277" t="s">
        <v>2</v>
      </c>
      <c r="FV277" t="s">
        <v>2</v>
      </c>
      <c r="FW277" t="s">
        <v>2</v>
      </c>
      <c r="FX277" t="s">
        <v>2</v>
      </c>
      <c r="FY277" t="s">
        <v>2</v>
      </c>
      <c r="FZ277" t="s">
        <v>2</v>
      </c>
      <c r="GA277" t="s">
        <v>2</v>
      </c>
      <c r="GB277" t="s">
        <v>2</v>
      </c>
      <c r="GC277" t="s">
        <v>2</v>
      </c>
      <c r="GD277" t="s">
        <v>2</v>
      </c>
      <c r="GE277" t="s">
        <v>2</v>
      </c>
      <c r="GF277" t="s">
        <v>2</v>
      </c>
      <c r="GG277" t="s">
        <v>2</v>
      </c>
      <c r="GH277" t="s">
        <v>2</v>
      </c>
      <c r="GI277" t="s">
        <v>2</v>
      </c>
      <c r="GJ277" t="s">
        <v>2</v>
      </c>
      <c r="GK277" t="s">
        <v>2</v>
      </c>
      <c r="GL277" t="s">
        <v>2</v>
      </c>
      <c r="GM277" t="s">
        <v>2</v>
      </c>
      <c r="GN277" t="s">
        <v>796</v>
      </c>
      <c r="GO277" t="s">
        <v>796</v>
      </c>
      <c r="GP277" t="s">
        <v>796</v>
      </c>
      <c r="GQ277" t="s">
        <v>796</v>
      </c>
      <c r="GR277" t="s">
        <v>796</v>
      </c>
      <c r="GS277" t="s">
        <v>796</v>
      </c>
      <c r="GT277" t="s">
        <v>796</v>
      </c>
      <c r="GU277" t="s">
        <v>796</v>
      </c>
      <c r="GV277" t="s">
        <v>796</v>
      </c>
      <c r="GW277" t="s">
        <v>796</v>
      </c>
      <c r="GX277" t="s">
        <v>796</v>
      </c>
      <c r="GY277" t="s">
        <v>796</v>
      </c>
      <c r="GZ277" t="s">
        <v>796</v>
      </c>
      <c r="HA277" t="s">
        <v>796</v>
      </c>
      <c r="HB277" t="s">
        <v>796</v>
      </c>
      <c r="HC277" t="s">
        <v>796</v>
      </c>
      <c r="HD277" t="s">
        <v>796</v>
      </c>
      <c r="HE277" t="s">
        <v>796</v>
      </c>
      <c r="HF277" t="s">
        <v>796</v>
      </c>
      <c r="HG277" t="s">
        <v>796</v>
      </c>
      <c r="HH277" t="s">
        <v>796</v>
      </c>
      <c r="HI277" t="s">
        <v>796</v>
      </c>
      <c r="HJ277" t="s">
        <v>796</v>
      </c>
      <c r="HK277" t="s">
        <v>796</v>
      </c>
      <c r="HL277" t="s">
        <v>796</v>
      </c>
      <c r="HM277" t="s">
        <v>796</v>
      </c>
      <c r="HN277" t="s">
        <v>796</v>
      </c>
      <c r="HO277" t="s">
        <v>796</v>
      </c>
      <c r="HP277" t="s">
        <v>796</v>
      </c>
      <c r="HQ277" t="s">
        <v>796</v>
      </c>
      <c r="HR277" t="s">
        <v>796</v>
      </c>
      <c r="HS277" t="s">
        <v>796</v>
      </c>
      <c r="HT277" t="s">
        <v>796</v>
      </c>
      <c r="HU277" t="s">
        <v>796</v>
      </c>
      <c r="HV277" t="s">
        <v>796</v>
      </c>
      <c r="HW277" t="s">
        <v>796</v>
      </c>
      <c r="HX277" t="s">
        <v>796</v>
      </c>
      <c r="HY277" t="s">
        <v>796</v>
      </c>
      <c r="HZ277" t="s">
        <v>796</v>
      </c>
      <c r="IA277" t="s">
        <v>796</v>
      </c>
      <c r="IB277" t="s">
        <v>796</v>
      </c>
      <c r="IC277" t="s">
        <v>796</v>
      </c>
      <c r="ID277" t="s">
        <v>796</v>
      </c>
      <c r="IE277" t="s">
        <v>796</v>
      </c>
      <c r="IF277" t="s">
        <v>796</v>
      </c>
      <c r="IG277" t="s">
        <v>796</v>
      </c>
      <c r="IH277" t="s">
        <v>796</v>
      </c>
      <c r="II277" t="s">
        <v>796</v>
      </c>
      <c r="IJ277" t="s">
        <v>796</v>
      </c>
      <c r="IK277" t="s">
        <v>796</v>
      </c>
      <c r="IL277" t="s">
        <v>796</v>
      </c>
      <c r="IM277" t="s">
        <v>796</v>
      </c>
      <c r="IN277" t="s">
        <v>796</v>
      </c>
      <c r="IO277" t="s">
        <v>796</v>
      </c>
      <c r="IP277" t="s">
        <v>796</v>
      </c>
      <c r="IQ277" t="s">
        <v>796</v>
      </c>
      <c r="IR277" t="s">
        <v>796</v>
      </c>
      <c r="IS277" t="s">
        <v>796</v>
      </c>
      <c r="IT277" t="s">
        <v>796</v>
      </c>
      <c r="IU277" t="s">
        <v>796</v>
      </c>
      <c r="IV277" t="s">
        <v>796</v>
      </c>
      <c r="IW277" t="s">
        <v>796</v>
      </c>
      <c r="IX277" t="s">
        <v>796</v>
      </c>
      <c r="IY277" t="s">
        <v>796</v>
      </c>
      <c r="IZ277" t="s">
        <v>796</v>
      </c>
      <c r="JA277" t="s">
        <v>796</v>
      </c>
      <c r="JB277" t="s">
        <v>796</v>
      </c>
      <c r="JC277" t="s">
        <v>796</v>
      </c>
      <c r="JD277" t="s">
        <v>796</v>
      </c>
      <c r="JE277" t="s">
        <v>796</v>
      </c>
      <c r="JF277" t="s">
        <v>796</v>
      </c>
      <c r="JG277" t="s">
        <v>796</v>
      </c>
      <c r="JH277" t="s">
        <v>796</v>
      </c>
      <c r="JI277" t="s">
        <v>796</v>
      </c>
      <c r="JJ277" t="s">
        <v>796</v>
      </c>
      <c r="JK277" t="s">
        <v>796</v>
      </c>
      <c r="JL277" t="s">
        <v>796</v>
      </c>
      <c r="JM277" t="s">
        <v>796</v>
      </c>
      <c r="JN277" t="s">
        <v>796</v>
      </c>
      <c r="JO277" t="s">
        <v>796</v>
      </c>
      <c r="JP277" t="s">
        <v>796</v>
      </c>
      <c r="JQ277" t="s">
        <v>796</v>
      </c>
      <c r="JR277" t="s">
        <v>796</v>
      </c>
      <c r="JS277" t="s">
        <v>796</v>
      </c>
      <c r="JT277" t="s">
        <v>796</v>
      </c>
      <c r="JU277" t="s">
        <v>796</v>
      </c>
      <c r="JV277" t="s">
        <v>796</v>
      </c>
      <c r="JW277" t="s">
        <v>796</v>
      </c>
      <c r="JX277" t="s">
        <v>796</v>
      </c>
      <c r="JY277" t="s">
        <v>796</v>
      </c>
      <c r="JZ277" t="s">
        <v>796</v>
      </c>
      <c r="KA277" t="s">
        <v>796</v>
      </c>
      <c r="KB277" t="s">
        <v>796</v>
      </c>
      <c r="KC277" t="s">
        <v>796</v>
      </c>
      <c r="KD277" t="s">
        <v>796</v>
      </c>
      <c r="KE277" t="s">
        <v>796</v>
      </c>
      <c r="KF277" t="s">
        <v>796</v>
      </c>
    </row>
    <row r="278" spans="1:292" x14ac:dyDescent="0.2">
      <c r="A278" t="s">
        <v>764</v>
      </c>
      <c r="B278" t="s">
        <v>239</v>
      </c>
      <c r="C278" t="s">
        <v>4</v>
      </c>
      <c r="D278" t="s">
        <v>19</v>
      </c>
      <c r="E278" s="30">
        <v>46</v>
      </c>
      <c r="F278" t="s">
        <v>20</v>
      </c>
      <c r="G278" t="s">
        <v>45</v>
      </c>
      <c r="H278" t="s">
        <v>22</v>
      </c>
      <c r="I278" t="s">
        <v>23</v>
      </c>
      <c r="J278" t="s">
        <v>5</v>
      </c>
      <c r="K278" t="s">
        <v>5</v>
      </c>
      <c r="L278" t="s">
        <v>4</v>
      </c>
      <c r="M278" t="s">
        <v>4</v>
      </c>
      <c r="N278" t="s">
        <v>4</v>
      </c>
      <c r="O278" t="s">
        <v>4</v>
      </c>
      <c r="P278" t="s">
        <v>5</v>
      </c>
      <c r="Q278" t="s">
        <v>4</v>
      </c>
      <c r="R278" t="s">
        <v>4</v>
      </c>
      <c r="S278" t="s">
        <v>4</v>
      </c>
      <c r="T278" t="s">
        <v>194</v>
      </c>
      <c r="U278" t="s">
        <v>4</v>
      </c>
      <c r="V278" t="s">
        <v>4</v>
      </c>
      <c r="W278" t="s">
        <v>17</v>
      </c>
      <c r="X278" t="s">
        <v>2</v>
      </c>
      <c r="Y278" t="s">
        <v>5</v>
      </c>
      <c r="Z278" t="s">
        <v>18</v>
      </c>
      <c r="AA278" t="s">
        <v>4</v>
      </c>
      <c r="AB278" t="s">
        <v>4</v>
      </c>
      <c r="AC278" t="s">
        <v>4</v>
      </c>
      <c r="AD278" t="s">
        <v>4</v>
      </c>
      <c r="AE278" t="s">
        <v>5</v>
      </c>
      <c r="AF278" t="s">
        <v>4</v>
      </c>
      <c r="AG278" t="s">
        <v>4</v>
      </c>
      <c r="AH278" t="s">
        <v>5</v>
      </c>
      <c r="AI278" t="s">
        <v>4</v>
      </c>
      <c r="AJ278" t="s">
        <v>4</v>
      </c>
      <c r="AK278" t="s">
        <v>4</v>
      </c>
      <c r="AL278" t="s">
        <v>4</v>
      </c>
      <c r="AM278" t="s">
        <v>4</v>
      </c>
      <c r="AN278" t="s">
        <v>4</v>
      </c>
      <c r="AO278" t="s">
        <v>4</v>
      </c>
      <c r="AP278" t="s">
        <v>4</v>
      </c>
      <c r="AQ278" t="s">
        <v>5</v>
      </c>
      <c r="AR278" t="s">
        <v>4</v>
      </c>
      <c r="AS278" t="s">
        <v>2</v>
      </c>
      <c r="AT278" t="s">
        <v>2</v>
      </c>
      <c r="AU278" t="s">
        <v>2</v>
      </c>
      <c r="AV278" t="s">
        <v>5</v>
      </c>
      <c r="AW278" t="s">
        <v>4</v>
      </c>
      <c r="AX278" t="s">
        <v>4</v>
      </c>
      <c r="AY278" t="s">
        <v>4</v>
      </c>
      <c r="AZ278" t="s">
        <v>4</v>
      </c>
      <c r="BA278" t="s">
        <v>4</v>
      </c>
      <c r="BB278" t="s">
        <v>4</v>
      </c>
      <c r="BC278" t="s">
        <v>5</v>
      </c>
      <c r="BD278" t="s">
        <v>4</v>
      </c>
      <c r="BE278" t="s">
        <v>4</v>
      </c>
      <c r="BF278" t="s">
        <v>4</v>
      </c>
      <c r="BG278" t="s">
        <v>4</v>
      </c>
      <c r="BH278" t="s">
        <v>4</v>
      </c>
      <c r="BI278" t="s">
        <v>4</v>
      </c>
      <c r="BJ278" t="s">
        <v>4</v>
      </c>
      <c r="BK278" t="s">
        <v>5</v>
      </c>
      <c r="BL278" t="s">
        <v>4</v>
      </c>
      <c r="BM278" t="s">
        <v>4</v>
      </c>
      <c r="BN278" t="s">
        <v>4</v>
      </c>
      <c r="BO278" t="s">
        <v>4</v>
      </c>
      <c r="BP278" t="s">
        <v>46</v>
      </c>
      <c r="BQ278" t="s">
        <v>2</v>
      </c>
      <c r="BR278" t="s">
        <v>2</v>
      </c>
      <c r="BS278" t="s">
        <v>2</v>
      </c>
      <c r="BT278" t="s">
        <v>2</v>
      </c>
      <c r="BU278" t="s">
        <v>2</v>
      </c>
      <c r="BV278" t="s">
        <v>2</v>
      </c>
      <c r="BW278" t="s">
        <v>2</v>
      </c>
      <c r="BX278" t="s">
        <v>2</v>
      </c>
      <c r="BY278" t="s">
        <v>2</v>
      </c>
      <c r="BZ278" t="s">
        <v>2</v>
      </c>
      <c r="CA278" t="s">
        <v>2</v>
      </c>
      <c r="CB278" t="s">
        <v>2</v>
      </c>
      <c r="CC278" t="s">
        <v>2</v>
      </c>
      <c r="CD278" t="s">
        <v>2</v>
      </c>
      <c r="CE278" t="s">
        <v>2</v>
      </c>
      <c r="CF278" t="s">
        <v>2</v>
      </c>
      <c r="CG278" t="s">
        <v>2</v>
      </c>
      <c r="CH278" t="s">
        <v>2</v>
      </c>
      <c r="CI278" t="s">
        <v>2</v>
      </c>
      <c r="CJ278" t="s">
        <v>2</v>
      </c>
      <c r="CK278" t="s">
        <v>2</v>
      </c>
      <c r="CL278" t="s">
        <v>2</v>
      </c>
      <c r="CM278" t="s">
        <v>2</v>
      </c>
      <c r="CN278" t="s">
        <v>2</v>
      </c>
      <c r="CO278" t="s">
        <v>2</v>
      </c>
      <c r="CP278" t="s">
        <v>2</v>
      </c>
      <c r="CQ278" t="s">
        <v>2</v>
      </c>
      <c r="CR278" t="s">
        <v>2</v>
      </c>
      <c r="CS278" t="s">
        <v>2</v>
      </c>
      <c r="CT278" t="s">
        <v>2</v>
      </c>
      <c r="CU278" t="s">
        <v>239</v>
      </c>
      <c r="CV278" t="s">
        <v>4</v>
      </c>
      <c r="CW278" s="30">
        <v>46</v>
      </c>
      <c r="CX278" t="s">
        <v>20</v>
      </c>
      <c r="CY278" t="s">
        <v>5</v>
      </c>
      <c r="CZ278" t="s">
        <v>4</v>
      </c>
      <c r="DA278" t="s">
        <v>4</v>
      </c>
      <c r="DB278" t="s">
        <v>4</v>
      </c>
      <c r="DC278" t="s">
        <v>5</v>
      </c>
      <c r="DD278" t="s">
        <v>4</v>
      </c>
      <c r="DE278" t="s">
        <v>5</v>
      </c>
      <c r="DF278" t="s">
        <v>4</v>
      </c>
      <c r="DG278" t="s">
        <v>4</v>
      </c>
      <c r="DH278" t="s">
        <v>4</v>
      </c>
      <c r="DI278" t="s">
        <v>69</v>
      </c>
      <c r="DJ278" t="s">
        <v>4</v>
      </c>
      <c r="DK278" t="s">
        <v>5</v>
      </c>
      <c r="DL278" t="s">
        <v>17</v>
      </c>
      <c r="DM278" t="s">
        <v>2</v>
      </c>
      <c r="DN278" t="s">
        <v>5</v>
      </c>
      <c r="DO278" t="s">
        <v>523</v>
      </c>
      <c r="DP278" t="s">
        <v>4</v>
      </c>
      <c r="DQ278" t="s">
        <v>4</v>
      </c>
      <c r="DR278" t="s">
        <v>4</v>
      </c>
      <c r="DS278" t="s">
        <v>4</v>
      </c>
      <c r="DT278" t="s">
        <v>5</v>
      </c>
      <c r="DU278" t="s">
        <v>4</v>
      </c>
      <c r="DV278" t="s">
        <v>4</v>
      </c>
      <c r="DW278" t="s">
        <v>5</v>
      </c>
      <c r="DX278" t="s">
        <v>4</v>
      </c>
      <c r="DY278" t="s">
        <v>4</v>
      </c>
      <c r="DZ278" t="s">
        <v>4</v>
      </c>
      <c r="EA278" t="s">
        <v>4</v>
      </c>
      <c r="EB278" t="s">
        <v>4</v>
      </c>
      <c r="EC278" t="s">
        <v>4</v>
      </c>
      <c r="ED278" t="s">
        <v>4</v>
      </c>
      <c r="EE278" t="s">
        <v>4</v>
      </c>
      <c r="EF278" t="s">
        <v>4</v>
      </c>
      <c r="EG278" t="s">
        <v>4</v>
      </c>
      <c r="EH278" t="s">
        <v>2</v>
      </c>
      <c r="EI278" t="s">
        <v>2</v>
      </c>
      <c r="EJ278" t="s">
        <v>2</v>
      </c>
      <c r="EK278" t="s">
        <v>2</v>
      </c>
      <c r="EL278" t="s">
        <v>2</v>
      </c>
      <c r="EM278" t="s">
        <v>2</v>
      </c>
      <c r="EN278" t="s">
        <v>2</v>
      </c>
      <c r="EO278" t="s">
        <v>2</v>
      </c>
      <c r="EP278" t="s">
        <v>2</v>
      </c>
      <c r="EQ278" t="s">
        <v>2</v>
      </c>
      <c r="ER278" t="s">
        <v>2</v>
      </c>
      <c r="ES278" t="s">
        <v>2</v>
      </c>
      <c r="ET278" t="s">
        <v>2</v>
      </c>
      <c r="EU278" t="s">
        <v>2</v>
      </c>
      <c r="EV278" t="s">
        <v>2</v>
      </c>
      <c r="EW278" t="s">
        <v>2</v>
      </c>
      <c r="EX278" t="s">
        <v>2</v>
      </c>
      <c r="EY278" t="s">
        <v>2</v>
      </c>
      <c r="EZ278" t="s">
        <v>5</v>
      </c>
      <c r="FA278" t="s">
        <v>4</v>
      </c>
      <c r="FB278" t="s">
        <v>4</v>
      </c>
      <c r="FC278" t="s">
        <v>4</v>
      </c>
      <c r="FD278" t="s">
        <v>4</v>
      </c>
      <c r="FE278" t="s">
        <v>46</v>
      </c>
      <c r="FF278" t="s">
        <v>2</v>
      </c>
      <c r="FG278" t="s">
        <v>2</v>
      </c>
      <c r="FH278" t="s">
        <v>2</v>
      </c>
      <c r="FI278" t="s">
        <v>2</v>
      </c>
      <c r="FJ278" t="s">
        <v>2</v>
      </c>
      <c r="FK278" t="s">
        <v>2</v>
      </c>
      <c r="FL278" t="s">
        <v>2</v>
      </c>
      <c r="FM278" t="s">
        <v>2</v>
      </c>
      <c r="FN278" t="s">
        <v>2</v>
      </c>
      <c r="FO278" t="s">
        <v>2</v>
      </c>
      <c r="FP278" t="s">
        <v>2</v>
      </c>
      <c r="FQ278" t="s">
        <v>2</v>
      </c>
      <c r="FR278" t="s">
        <v>2</v>
      </c>
      <c r="FS278" t="s">
        <v>2</v>
      </c>
      <c r="FT278" t="s">
        <v>2</v>
      </c>
      <c r="FU278" t="s">
        <v>2</v>
      </c>
      <c r="FV278" t="s">
        <v>2</v>
      </c>
      <c r="FW278" t="s">
        <v>2</v>
      </c>
      <c r="FX278" t="s">
        <v>2</v>
      </c>
      <c r="FY278" t="s">
        <v>2</v>
      </c>
      <c r="FZ278" t="s">
        <v>2</v>
      </c>
      <c r="GA278" t="s">
        <v>2</v>
      </c>
      <c r="GB278" t="s">
        <v>2</v>
      </c>
      <c r="GC278" t="s">
        <v>2</v>
      </c>
      <c r="GD278" t="s">
        <v>2</v>
      </c>
      <c r="GE278" t="s">
        <v>123</v>
      </c>
      <c r="GF278" t="s">
        <v>4</v>
      </c>
      <c r="GG278" t="s">
        <v>4</v>
      </c>
      <c r="GH278" t="s">
        <v>4</v>
      </c>
      <c r="GI278" t="s">
        <v>4</v>
      </c>
      <c r="GJ278" t="s">
        <v>4</v>
      </c>
      <c r="GK278" t="s">
        <v>4</v>
      </c>
      <c r="GL278" t="s">
        <v>4</v>
      </c>
      <c r="GM278" t="s">
        <v>4</v>
      </c>
      <c r="GN278" t="s">
        <v>796</v>
      </c>
      <c r="GO278" t="s">
        <v>796</v>
      </c>
      <c r="GP278" t="s">
        <v>796</v>
      </c>
      <c r="GQ278" t="s">
        <v>796</v>
      </c>
      <c r="GR278" t="s">
        <v>796</v>
      </c>
      <c r="GS278" t="s">
        <v>796</v>
      </c>
      <c r="GT278" t="s">
        <v>796</v>
      </c>
      <c r="GU278" t="s">
        <v>796</v>
      </c>
      <c r="GV278" t="s">
        <v>796</v>
      </c>
      <c r="GW278" t="s">
        <v>796</v>
      </c>
      <c r="GX278" t="s">
        <v>796</v>
      </c>
      <c r="GY278" t="s">
        <v>796</v>
      </c>
      <c r="GZ278" t="s">
        <v>796</v>
      </c>
      <c r="HA278" t="s">
        <v>796</v>
      </c>
      <c r="HB278" t="s">
        <v>796</v>
      </c>
      <c r="HC278" t="s">
        <v>796</v>
      </c>
      <c r="HD278" t="s">
        <v>796</v>
      </c>
      <c r="HE278" t="s">
        <v>796</v>
      </c>
      <c r="HF278" t="s">
        <v>796</v>
      </c>
      <c r="HG278" t="s">
        <v>796</v>
      </c>
      <c r="HH278" t="s">
        <v>796</v>
      </c>
      <c r="HI278" t="s">
        <v>796</v>
      </c>
      <c r="HJ278" t="s">
        <v>796</v>
      </c>
      <c r="HK278" t="s">
        <v>796</v>
      </c>
      <c r="HL278" t="s">
        <v>796</v>
      </c>
      <c r="HM278" t="s">
        <v>796</v>
      </c>
      <c r="HN278" t="s">
        <v>796</v>
      </c>
      <c r="HO278" t="s">
        <v>796</v>
      </c>
      <c r="HP278" t="s">
        <v>796</v>
      </c>
      <c r="HQ278" t="s">
        <v>796</v>
      </c>
      <c r="HR278" t="s">
        <v>796</v>
      </c>
      <c r="HS278" t="s">
        <v>796</v>
      </c>
      <c r="HT278" t="s">
        <v>796</v>
      </c>
      <c r="HU278" t="s">
        <v>796</v>
      </c>
      <c r="HV278" t="s">
        <v>796</v>
      </c>
      <c r="HW278" t="s">
        <v>796</v>
      </c>
      <c r="HX278" t="s">
        <v>796</v>
      </c>
      <c r="HY278" t="s">
        <v>796</v>
      </c>
      <c r="HZ278" t="s">
        <v>796</v>
      </c>
      <c r="IA278" t="s">
        <v>796</v>
      </c>
      <c r="IB278" t="s">
        <v>796</v>
      </c>
      <c r="IC278" t="s">
        <v>796</v>
      </c>
      <c r="ID278" t="s">
        <v>796</v>
      </c>
      <c r="IE278" t="s">
        <v>796</v>
      </c>
      <c r="IF278" t="s">
        <v>796</v>
      </c>
      <c r="IG278" t="s">
        <v>796</v>
      </c>
      <c r="IH278" t="s">
        <v>796</v>
      </c>
      <c r="II278" t="s">
        <v>796</v>
      </c>
      <c r="IJ278" t="s">
        <v>796</v>
      </c>
      <c r="IK278" t="s">
        <v>796</v>
      </c>
      <c r="IL278" t="s">
        <v>796</v>
      </c>
      <c r="IM278" t="s">
        <v>796</v>
      </c>
      <c r="IN278" t="s">
        <v>796</v>
      </c>
      <c r="IO278" t="s">
        <v>796</v>
      </c>
      <c r="IP278" t="s">
        <v>796</v>
      </c>
      <c r="IQ278" t="s">
        <v>796</v>
      </c>
      <c r="IR278" t="s">
        <v>796</v>
      </c>
      <c r="IS278" t="s">
        <v>796</v>
      </c>
      <c r="IT278" t="s">
        <v>796</v>
      </c>
      <c r="IU278" t="s">
        <v>796</v>
      </c>
      <c r="IV278" t="s">
        <v>796</v>
      </c>
      <c r="IW278" t="s">
        <v>796</v>
      </c>
      <c r="IX278" t="s">
        <v>796</v>
      </c>
      <c r="IY278" t="s">
        <v>796</v>
      </c>
      <c r="IZ278" t="s">
        <v>796</v>
      </c>
      <c r="JA278" t="s">
        <v>796</v>
      </c>
      <c r="JB278" t="s">
        <v>796</v>
      </c>
      <c r="JC278" t="s">
        <v>796</v>
      </c>
      <c r="JD278" t="s">
        <v>796</v>
      </c>
      <c r="JE278" t="s">
        <v>796</v>
      </c>
      <c r="JF278" t="s">
        <v>796</v>
      </c>
      <c r="JG278" t="s">
        <v>796</v>
      </c>
      <c r="JH278" t="s">
        <v>796</v>
      </c>
      <c r="JI278" t="s">
        <v>796</v>
      </c>
      <c r="JJ278" t="s">
        <v>796</v>
      </c>
      <c r="JK278" t="s">
        <v>796</v>
      </c>
      <c r="JL278" t="s">
        <v>796</v>
      </c>
      <c r="JM278" t="s">
        <v>796</v>
      </c>
      <c r="JN278" t="s">
        <v>796</v>
      </c>
      <c r="JO278" t="s">
        <v>796</v>
      </c>
      <c r="JP278" t="s">
        <v>796</v>
      </c>
      <c r="JQ278" t="s">
        <v>796</v>
      </c>
      <c r="JR278" t="s">
        <v>796</v>
      </c>
      <c r="JS278" t="s">
        <v>796</v>
      </c>
      <c r="JT278" t="s">
        <v>796</v>
      </c>
      <c r="JU278" t="s">
        <v>796</v>
      </c>
      <c r="JV278" t="s">
        <v>796</v>
      </c>
      <c r="JW278" t="s">
        <v>796</v>
      </c>
      <c r="JX278" t="s">
        <v>796</v>
      </c>
      <c r="JY278" t="s">
        <v>796</v>
      </c>
      <c r="JZ278" t="s">
        <v>796</v>
      </c>
      <c r="KA278" t="s">
        <v>796</v>
      </c>
      <c r="KB278" t="s">
        <v>796</v>
      </c>
      <c r="KC278" t="s">
        <v>796</v>
      </c>
      <c r="KD278" t="s">
        <v>796</v>
      </c>
      <c r="KE278" t="s">
        <v>796</v>
      </c>
      <c r="KF278" t="s">
        <v>796</v>
      </c>
    </row>
    <row r="279" spans="1:292" x14ac:dyDescent="0.2">
      <c r="A279" t="s">
        <v>240</v>
      </c>
      <c r="B279" t="s">
        <v>239</v>
      </c>
      <c r="C279" t="s">
        <v>4</v>
      </c>
      <c r="D279" t="s">
        <v>8</v>
      </c>
      <c r="E279" s="30">
        <v>61</v>
      </c>
      <c r="F279" t="s">
        <v>20</v>
      </c>
      <c r="G279" t="s">
        <v>45</v>
      </c>
      <c r="H279" t="s">
        <v>22</v>
      </c>
      <c r="I279" t="s">
        <v>23</v>
      </c>
      <c r="J279" t="s">
        <v>5</v>
      </c>
      <c r="K279" t="s">
        <v>5</v>
      </c>
      <c r="L279" t="s">
        <v>4</v>
      </c>
      <c r="M279" t="s">
        <v>4</v>
      </c>
      <c r="N279" t="s">
        <v>4</v>
      </c>
      <c r="O279" t="s">
        <v>4</v>
      </c>
      <c r="P279" t="s">
        <v>5</v>
      </c>
      <c r="Q279" t="s">
        <v>4</v>
      </c>
      <c r="R279" t="s">
        <v>5</v>
      </c>
      <c r="S279" t="s">
        <v>4</v>
      </c>
      <c r="T279" t="s">
        <v>64</v>
      </c>
      <c r="U279" t="s">
        <v>4</v>
      </c>
      <c r="V279" t="s">
        <v>5</v>
      </c>
      <c r="W279" t="s">
        <v>17</v>
      </c>
      <c r="X279" t="s">
        <v>2</v>
      </c>
      <c r="Y279" t="s">
        <v>5</v>
      </c>
      <c r="Z279" t="s">
        <v>35</v>
      </c>
      <c r="AA279" t="s">
        <v>4</v>
      </c>
      <c r="AB279" t="s">
        <v>4</v>
      </c>
      <c r="AC279" t="s">
        <v>4</v>
      </c>
      <c r="AD279" t="s">
        <v>4</v>
      </c>
      <c r="AE279" t="s">
        <v>4</v>
      </c>
      <c r="AF279" t="s">
        <v>4</v>
      </c>
      <c r="AG279" t="s">
        <v>4</v>
      </c>
      <c r="AH279" t="s">
        <v>5</v>
      </c>
      <c r="AI279" t="s">
        <v>4</v>
      </c>
      <c r="AJ279" t="s">
        <v>4</v>
      </c>
      <c r="AK279" t="s">
        <v>4</v>
      </c>
      <c r="AL279" t="s">
        <v>4</v>
      </c>
      <c r="AM279" t="s">
        <v>4</v>
      </c>
      <c r="AN279" t="s">
        <v>4</v>
      </c>
      <c r="AO279" t="s">
        <v>4</v>
      </c>
      <c r="AP279" t="s">
        <v>4</v>
      </c>
      <c r="AQ279" t="s">
        <v>4</v>
      </c>
      <c r="AR279" t="s">
        <v>4</v>
      </c>
      <c r="AS279" t="s">
        <v>2</v>
      </c>
      <c r="AT279" t="s">
        <v>2</v>
      </c>
      <c r="AU279" t="s">
        <v>2</v>
      </c>
      <c r="AV279" t="s">
        <v>5</v>
      </c>
      <c r="AW279" t="s">
        <v>5</v>
      </c>
      <c r="AX279" t="s">
        <v>5</v>
      </c>
      <c r="AY279" t="s">
        <v>4</v>
      </c>
      <c r="AZ279" t="s">
        <v>4</v>
      </c>
      <c r="BA279" t="s">
        <v>4</v>
      </c>
      <c r="BB279" t="s">
        <v>5</v>
      </c>
      <c r="BC279" t="s">
        <v>5</v>
      </c>
      <c r="BD279" t="s">
        <v>4</v>
      </c>
      <c r="BE279" t="s">
        <v>4</v>
      </c>
      <c r="BF279" t="s">
        <v>4</v>
      </c>
      <c r="BG279" t="s">
        <v>5</v>
      </c>
      <c r="BH279" t="s">
        <v>4</v>
      </c>
      <c r="BI279" t="s">
        <v>5</v>
      </c>
      <c r="BJ279" t="s">
        <v>4</v>
      </c>
      <c r="BK279" t="s">
        <v>5</v>
      </c>
      <c r="BL279" t="s">
        <v>5</v>
      </c>
      <c r="BM279" t="s">
        <v>4</v>
      </c>
      <c r="BN279" t="s">
        <v>4</v>
      </c>
      <c r="BO279" t="s">
        <v>4</v>
      </c>
      <c r="BP279" t="s">
        <v>46</v>
      </c>
      <c r="BQ279" t="s">
        <v>2</v>
      </c>
      <c r="BR279" t="s">
        <v>2</v>
      </c>
      <c r="BS279" t="s">
        <v>2</v>
      </c>
      <c r="BT279" t="s">
        <v>2</v>
      </c>
      <c r="BU279" t="s">
        <v>2</v>
      </c>
      <c r="BV279" t="s">
        <v>2</v>
      </c>
      <c r="BW279" t="s">
        <v>2</v>
      </c>
      <c r="BX279" t="s">
        <v>2</v>
      </c>
      <c r="BY279" t="s">
        <v>2</v>
      </c>
      <c r="BZ279" t="s">
        <v>2</v>
      </c>
      <c r="CA279" t="s">
        <v>2</v>
      </c>
      <c r="CB279" t="s">
        <v>2</v>
      </c>
      <c r="CC279" t="s">
        <v>2</v>
      </c>
      <c r="CD279" t="s">
        <v>2</v>
      </c>
      <c r="CE279" t="s">
        <v>2</v>
      </c>
      <c r="CF279" t="s">
        <v>2</v>
      </c>
      <c r="CG279" t="s">
        <v>2</v>
      </c>
      <c r="CH279" t="s">
        <v>2</v>
      </c>
      <c r="CI279" t="s">
        <v>2</v>
      </c>
      <c r="CJ279" t="s">
        <v>2</v>
      </c>
      <c r="CK279" t="s">
        <v>2</v>
      </c>
      <c r="CL279" t="s">
        <v>2</v>
      </c>
      <c r="CM279" t="s">
        <v>2</v>
      </c>
      <c r="CN279" t="s">
        <v>2</v>
      </c>
      <c r="CO279" t="s">
        <v>2</v>
      </c>
      <c r="CP279" t="s">
        <v>2</v>
      </c>
      <c r="CQ279" t="s">
        <v>2</v>
      </c>
      <c r="CR279" t="s">
        <v>2</v>
      </c>
      <c r="CS279" t="s">
        <v>2</v>
      </c>
      <c r="CT279" t="s">
        <v>2</v>
      </c>
      <c r="CU279" t="s">
        <v>239</v>
      </c>
      <c r="CV279" t="s">
        <v>4</v>
      </c>
      <c r="CW279" s="30">
        <v>63</v>
      </c>
      <c r="CX279" t="s">
        <v>20</v>
      </c>
      <c r="CY279" t="s">
        <v>5</v>
      </c>
      <c r="CZ279" t="s">
        <v>4</v>
      </c>
      <c r="DA279" t="s">
        <v>4</v>
      </c>
      <c r="DB279" t="s">
        <v>4</v>
      </c>
      <c r="DC279" t="s">
        <v>4</v>
      </c>
      <c r="DD279" t="s">
        <v>4</v>
      </c>
      <c r="DE279" t="s">
        <v>5</v>
      </c>
      <c r="DF279" t="s">
        <v>4</v>
      </c>
      <c r="DG279" t="s">
        <v>4</v>
      </c>
      <c r="DH279" t="s">
        <v>4</v>
      </c>
      <c r="DI279" t="s">
        <v>3</v>
      </c>
      <c r="DJ279" t="s">
        <v>4</v>
      </c>
      <c r="DK279" t="s">
        <v>5</v>
      </c>
      <c r="DL279" t="s">
        <v>17</v>
      </c>
      <c r="DM279" t="s">
        <v>2</v>
      </c>
      <c r="DN279" t="s">
        <v>5</v>
      </c>
      <c r="DO279" t="s">
        <v>18</v>
      </c>
      <c r="DP279" t="s">
        <v>4</v>
      </c>
      <c r="DQ279" t="s">
        <v>4</v>
      </c>
      <c r="DR279" t="s">
        <v>4</v>
      </c>
      <c r="DS279" t="s">
        <v>4</v>
      </c>
      <c r="DT279" t="s">
        <v>4</v>
      </c>
      <c r="DU279" t="s">
        <v>4</v>
      </c>
      <c r="DV279" t="s">
        <v>4</v>
      </c>
      <c r="DW279" t="s">
        <v>5</v>
      </c>
      <c r="DX279" t="s">
        <v>4</v>
      </c>
      <c r="DY279" t="s">
        <v>4</v>
      </c>
      <c r="DZ279" t="s">
        <v>4</v>
      </c>
      <c r="EA279" t="s">
        <v>4</v>
      </c>
      <c r="EB279" t="s">
        <v>4</v>
      </c>
      <c r="EC279" t="s">
        <v>4</v>
      </c>
      <c r="ED279" t="s">
        <v>4</v>
      </c>
      <c r="EE279" t="s">
        <v>4</v>
      </c>
      <c r="EF279" t="s">
        <v>4</v>
      </c>
      <c r="EG279" t="s">
        <v>4</v>
      </c>
      <c r="EH279" t="s">
        <v>2</v>
      </c>
      <c r="EI279" t="s">
        <v>2</v>
      </c>
      <c r="EJ279" t="s">
        <v>2</v>
      </c>
      <c r="EK279" t="s">
        <v>2</v>
      </c>
      <c r="EL279" t="s">
        <v>2</v>
      </c>
      <c r="EM279" t="s">
        <v>2</v>
      </c>
      <c r="EN279" t="s">
        <v>2</v>
      </c>
      <c r="EO279" t="s">
        <v>2</v>
      </c>
      <c r="EP279" t="s">
        <v>2</v>
      </c>
      <c r="EQ279" t="s">
        <v>2</v>
      </c>
      <c r="ER279" t="s">
        <v>2</v>
      </c>
      <c r="ES279" t="s">
        <v>2</v>
      </c>
      <c r="ET279" t="s">
        <v>2</v>
      </c>
      <c r="EU279" t="s">
        <v>2</v>
      </c>
      <c r="EV279" t="s">
        <v>2</v>
      </c>
      <c r="EW279" t="s">
        <v>2</v>
      </c>
      <c r="EX279" t="s">
        <v>2</v>
      </c>
      <c r="EY279" t="s">
        <v>2</v>
      </c>
      <c r="EZ279" t="s">
        <v>5</v>
      </c>
      <c r="FA279" t="s">
        <v>5</v>
      </c>
      <c r="FB279" t="s">
        <v>5</v>
      </c>
      <c r="FC279" t="s">
        <v>4</v>
      </c>
      <c r="FD279" t="s">
        <v>4</v>
      </c>
      <c r="FE279" t="s">
        <v>46</v>
      </c>
      <c r="FF279" t="s">
        <v>2</v>
      </c>
      <c r="FG279" t="s">
        <v>2</v>
      </c>
      <c r="FH279" t="s">
        <v>2</v>
      </c>
      <c r="FI279" t="s">
        <v>2</v>
      </c>
      <c r="FJ279" t="s">
        <v>2</v>
      </c>
      <c r="FK279" t="s">
        <v>2</v>
      </c>
      <c r="FL279" t="s">
        <v>2</v>
      </c>
      <c r="FM279" t="s">
        <v>2</v>
      </c>
      <c r="FN279" t="s">
        <v>2</v>
      </c>
      <c r="FO279" t="s">
        <v>2</v>
      </c>
      <c r="FP279" t="s">
        <v>2</v>
      </c>
      <c r="FQ279" t="s">
        <v>2</v>
      </c>
      <c r="FR279" t="s">
        <v>2</v>
      </c>
      <c r="FS279" t="s">
        <v>2</v>
      </c>
      <c r="FT279" t="s">
        <v>2</v>
      </c>
      <c r="FU279" t="s">
        <v>2</v>
      </c>
      <c r="FV279" t="s">
        <v>2</v>
      </c>
      <c r="FW279" t="s">
        <v>2</v>
      </c>
      <c r="FX279" t="s">
        <v>2</v>
      </c>
      <c r="FY279" t="s">
        <v>2</v>
      </c>
      <c r="FZ279" t="s">
        <v>2</v>
      </c>
      <c r="GA279" t="s">
        <v>2</v>
      </c>
      <c r="GB279" t="s">
        <v>2</v>
      </c>
      <c r="GC279" t="s">
        <v>2</v>
      </c>
      <c r="GD279" t="s">
        <v>2</v>
      </c>
      <c r="GE279" t="s">
        <v>2</v>
      </c>
      <c r="GF279" t="s">
        <v>2</v>
      </c>
      <c r="GG279" t="s">
        <v>2</v>
      </c>
      <c r="GH279" t="s">
        <v>2</v>
      </c>
      <c r="GI279" t="s">
        <v>2</v>
      </c>
      <c r="GJ279" t="s">
        <v>2</v>
      </c>
      <c r="GK279" t="s">
        <v>2</v>
      </c>
      <c r="GL279" t="s">
        <v>2</v>
      </c>
      <c r="GM279" t="s">
        <v>2</v>
      </c>
      <c r="GN279" t="s">
        <v>796</v>
      </c>
      <c r="GO279" t="s">
        <v>796</v>
      </c>
      <c r="GP279" t="s">
        <v>796</v>
      </c>
      <c r="GQ279" t="s">
        <v>796</v>
      </c>
      <c r="GR279" t="s">
        <v>796</v>
      </c>
      <c r="GS279" t="s">
        <v>796</v>
      </c>
      <c r="GT279" t="s">
        <v>796</v>
      </c>
      <c r="GU279" t="s">
        <v>796</v>
      </c>
      <c r="GV279" t="s">
        <v>796</v>
      </c>
      <c r="GW279" t="s">
        <v>796</v>
      </c>
      <c r="GX279" t="s">
        <v>796</v>
      </c>
      <c r="GY279" t="s">
        <v>796</v>
      </c>
      <c r="GZ279" t="s">
        <v>796</v>
      </c>
      <c r="HA279" t="s">
        <v>796</v>
      </c>
      <c r="HB279" t="s">
        <v>796</v>
      </c>
      <c r="HC279" t="s">
        <v>796</v>
      </c>
      <c r="HD279" t="s">
        <v>796</v>
      </c>
      <c r="HE279" t="s">
        <v>796</v>
      </c>
      <c r="HF279" t="s">
        <v>796</v>
      </c>
      <c r="HG279" t="s">
        <v>796</v>
      </c>
      <c r="HH279" t="s">
        <v>796</v>
      </c>
      <c r="HI279" t="s">
        <v>796</v>
      </c>
      <c r="HJ279" t="s">
        <v>796</v>
      </c>
      <c r="HK279" t="s">
        <v>796</v>
      </c>
      <c r="HL279" t="s">
        <v>796</v>
      </c>
      <c r="HM279" t="s">
        <v>796</v>
      </c>
      <c r="HN279" t="s">
        <v>796</v>
      </c>
      <c r="HO279" t="s">
        <v>796</v>
      </c>
      <c r="HP279" t="s">
        <v>796</v>
      </c>
      <c r="HQ279" t="s">
        <v>796</v>
      </c>
      <c r="HR279" t="s">
        <v>796</v>
      </c>
      <c r="HS279" t="s">
        <v>796</v>
      </c>
      <c r="HT279" t="s">
        <v>796</v>
      </c>
      <c r="HU279" t="s">
        <v>796</v>
      </c>
      <c r="HV279" t="s">
        <v>796</v>
      </c>
      <c r="HW279" t="s">
        <v>796</v>
      </c>
      <c r="HX279" t="s">
        <v>796</v>
      </c>
      <c r="HY279" t="s">
        <v>796</v>
      </c>
      <c r="HZ279" t="s">
        <v>796</v>
      </c>
      <c r="IA279" t="s">
        <v>796</v>
      </c>
      <c r="IB279" t="s">
        <v>796</v>
      </c>
      <c r="IC279" t="s">
        <v>796</v>
      </c>
      <c r="ID279" t="s">
        <v>796</v>
      </c>
      <c r="IE279" t="s">
        <v>796</v>
      </c>
      <c r="IF279" t="s">
        <v>796</v>
      </c>
      <c r="IG279" t="s">
        <v>796</v>
      </c>
      <c r="IH279" t="s">
        <v>796</v>
      </c>
      <c r="II279" t="s">
        <v>796</v>
      </c>
      <c r="IJ279" t="s">
        <v>796</v>
      </c>
      <c r="IK279" t="s">
        <v>796</v>
      </c>
      <c r="IL279" t="s">
        <v>796</v>
      </c>
      <c r="IM279" t="s">
        <v>796</v>
      </c>
      <c r="IN279" t="s">
        <v>796</v>
      </c>
      <c r="IO279" t="s">
        <v>796</v>
      </c>
      <c r="IP279" t="s">
        <v>796</v>
      </c>
      <c r="IQ279" t="s">
        <v>796</v>
      </c>
      <c r="IR279" t="s">
        <v>796</v>
      </c>
      <c r="IS279" t="s">
        <v>796</v>
      </c>
      <c r="IT279" t="s">
        <v>796</v>
      </c>
      <c r="IU279" t="s">
        <v>796</v>
      </c>
      <c r="IV279" t="s">
        <v>796</v>
      </c>
      <c r="IW279" t="s">
        <v>796</v>
      </c>
      <c r="IX279" t="s">
        <v>796</v>
      </c>
      <c r="IY279" t="s">
        <v>796</v>
      </c>
      <c r="IZ279" t="s">
        <v>796</v>
      </c>
      <c r="JA279" t="s">
        <v>796</v>
      </c>
      <c r="JB279" t="s">
        <v>796</v>
      </c>
      <c r="JC279" t="s">
        <v>796</v>
      </c>
      <c r="JD279" t="s">
        <v>796</v>
      </c>
      <c r="JE279" t="s">
        <v>796</v>
      </c>
      <c r="JF279" t="s">
        <v>796</v>
      </c>
      <c r="JG279" t="s">
        <v>796</v>
      </c>
      <c r="JH279" t="s">
        <v>796</v>
      </c>
      <c r="JI279" t="s">
        <v>796</v>
      </c>
      <c r="JJ279" t="s">
        <v>796</v>
      </c>
      <c r="JK279" t="s">
        <v>796</v>
      </c>
      <c r="JL279" t="s">
        <v>796</v>
      </c>
      <c r="JM279" t="s">
        <v>796</v>
      </c>
      <c r="JN279" t="s">
        <v>796</v>
      </c>
      <c r="JO279" t="s">
        <v>796</v>
      </c>
      <c r="JP279" t="s">
        <v>796</v>
      </c>
      <c r="JQ279" t="s">
        <v>796</v>
      </c>
      <c r="JR279" t="s">
        <v>796</v>
      </c>
      <c r="JS279" t="s">
        <v>796</v>
      </c>
      <c r="JT279" t="s">
        <v>796</v>
      </c>
      <c r="JU279" t="s">
        <v>796</v>
      </c>
      <c r="JV279" t="s">
        <v>796</v>
      </c>
      <c r="JW279" t="s">
        <v>796</v>
      </c>
      <c r="JX279" t="s">
        <v>796</v>
      </c>
      <c r="JY279" t="s">
        <v>796</v>
      </c>
      <c r="JZ279" t="s">
        <v>796</v>
      </c>
      <c r="KA279" t="s">
        <v>796</v>
      </c>
      <c r="KB279" t="s">
        <v>796</v>
      </c>
      <c r="KC279" t="s">
        <v>796</v>
      </c>
      <c r="KD279" t="s">
        <v>796</v>
      </c>
      <c r="KE279" t="s">
        <v>796</v>
      </c>
      <c r="KF279" t="s">
        <v>796</v>
      </c>
    </row>
    <row r="280" spans="1:292" x14ac:dyDescent="0.2">
      <c r="A280" t="s">
        <v>241</v>
      </c>
      <c r="B280" t="s">
        <v>239</v>
      </c>
      <c r="C280" t="s">
        <v>4</v>
      </c>
      <c r="D280" t="s">
        <v>8</v>
      </c>
      <c r="E280" s="30">
        <v>38</v>
      </c>
      <c r="F280" t="s">
        <v>20</v>
      </c>
      <c r="G280" t="s">
        <v>45</v>
      </c>
      <c r="H280" t="s">
        <v>22</v>
      </c>
      <c r="I280" t="s">
        <v>23</v>
      </c>
      <c r="J280" t="s">
        <v>5</v>
      </c>
      <c r="K280" t="s">
        <v>4</v>
      </c>
      <c r="L280" t="s">
        <v>4</v>
      </c>
      <c r="M280" t="s">
        <v>4</v>
      </c>
      <c r="N280" t="s">
        <v>4</v>
      </c>
      <c r="O280" t="s">
        <v>4</v>
      </c>
      <c r="P280" t="s">
        <v>4</v>
      </c>
      <c r="Q280" t="s">
        <v>4</v>
      </c>
      <c r="R280" t="s">
        <v>5</v>
      </c>
      <c r="S280" t="s">
        <v>4</v>
      </c>
      <c r="T280" t="s">
        <v>90</v>
      </c>
      <c r="U280" t="s">
        <v>4</v>
      </c>
      <c r="V280" t="s">
        <v>4</v>
      </c>
      <c r="W280" t="s">
        <v>17</v>
      </c>
      <c r="X280" t="s">
        <v>2</v>
      </c>
      <c r="Y280" t="s">
        <v>5</v>
      </c>
      <c r="Z280" t="s">
        <v>18</v>
      </c>
      <c r="AA280" t="s">
        <v>4</v>
      </c>
      <c r="AB280" t="s">
        <v>4</v>
      </c>
      <c r="AC280" t="s">
        <v>4</v>
      </c>
      <c r="AD280" t="s">
        <v>4</v>
      </c>
      <c r="AE280" t="s">
        <v>4</v>
      </c>
      <c r="AF280" t="s">
        <v>4</v>
      </c>
      <c r="AG280" t="s">
        <v>4</v>
      </c>
      <c r="AH280" t="s">
        <v>5</v>
      </c>
      <c r="AI280" t="s">
        <v>4</v>
      </c>
      <c r="AJ280" t="s">
        <v>4</v>
      </c>
      <c r="AK280" t="s">
        <v>4</v>
      </c>
      <c r="AL280" t="s">
        <v>4</v>
      </c>
      <c r="AM280" t="s">
        <v>4</v>
      </c>
      <c r="AN280" t="s">
        <v>4</v>
      </c>
      <c r="AO280" t="s">
        <v>4</v>
      </c>
      <c r="AP280" t="s">
        <v>4</v>
      </c>
      <c r="AQ280" t="s">
        <v>4</v>
      </c>
      <c r="AR280" t="s">
        <v>4</v>
      </c>
      <c r="AS280" t="s">
        <v>2</v>
      </c>
      <c r="AT280" t="s">
        <v>2</v>
      </c>
      <c r="AU280" t="s">
        <v>2</v>
      </c>
      <c r="AV280" t="s">
        <v>2</v>
      </c>
      <c r="AW280" t="s">
        <v>2</v>
      </c>
      <c r="AX280" t="s">
        <v>2</v>
      </c>
      <c r="AY280" t="s">
        <v>2</v>
      </c>
      <c r="AZ280" t="s">
        <v>2</v>
      </c>
      <c r="BA280" t="s">
        <v>2</v>
      </c>
      <c r="BB280" t="s">
        <v>2</v>
      </c>
      <c r="BC280" t="s">
        <v>2</v>
      </c>
      <c r="BD280" t="s">
        <v>2</v>
      </c>
      <c r="BE280" t="s">
        <v>2</v>
      </c>
      <c r="BF280" t="s">
        <v>2</v>
      </c>
      <c r="BG280" t="s">
        <v>2</v>
      </c>
      <c r="BH280" t="s">
        <v>2</v>
      </c>
      <c r="BI280" t="s">
        <v>2</v>
      </c>
      <c r="BJ280" t="s">
        <v>2</v>
      </c>
      <c r="BK280" t="s">
        <v>2</v>
      </c>
      <c r="BL280" t="s">
        <v>2</v>
      </c>
      <c r="BM280" t="s">
        <v>2</v>
      </c>
      <c r="BN280" t="s">
        <v>2</v>
      </c>
      <c r="BO280" t="s">
        <v>2</v>
      </c>
      <c r="BP280" t="s">
        <v>242</v>
      </c>
      <c r="BQ280" t="s">
        <v>2</v>
      </c>
      <c r="BR280" t="s">
        <v>2</v>
      </c>
      <c r="BS280" t="s">
        <v>2</v>
      </c>
      <c r="BT280" t="s">
        <v>2</v>
      </c>
      <c r="BU280" t="s">
        <v>2</v>
      </c>
      <c r="BV280" t="s">
        <v>2</v>
      </c>
      <c r="BW280" t="s">
        <v>2</v>
      </c>
      <c r="BX280" t="s">
        <v>2</v>
      </c>
      <c r="BY280" t="s">
        <v>2</v>
      </c>
      <c r="BZ280" t="s">
        <v>2</v>
      </c>
      <c r="CA280" t="s">
        <v>2</v>
      </c>
      <c r="CB280" t="s">
        <v>2</v>
      </c>
      <c r="CC280" t="s">
        <v>2</v>
      </c>
      <c r="CD280" t="s">
        <v>2</v>
      </c>
      <c r="CE280" t="s">
        <v>2</v>
      </c>
      <c r="CF280" t="s">
        <v>2</v>
      </c>
      <c r="CG280" t="s">
        <v>2</v>
      </c>
      <c r="CH280" t="s">
        <v>2</v>
      </c>
      <c r="CI280" t="s">
        <v>2</v>
      </c>
      <c r="CJ280" t="s">
        <v>2</v>
      </c>
      <c r="CK280" t="s">
        <v>2</v>
      </c>
      <c r="CL280" t="s">
        <v>2</v>
      </c>
      <c r="CM280" t="s">
        <v>2</v>
      </c>
      <c r="CN280" t="s">
        <v>2</v>
      </c>
      <c r="CO280" t="s">
        <v>2</v>
      </c>
      <c r="CP280" t="s">
        <v>2</v>
      </c>
      <c r="CQ280" t="s">
        <v>2</v>
      </c>
      <c r="CR280" t="s">
        <v>2</v>
      </c>
      <c r="CS280" t="s">
        <v>2</v>
      </c>
      <c r="CT280" t="s">
        <v>2</v>
      </c>
      <c r="CU280" t="s">
        <v>239</v>
      </c>
      <c r="CV280" t="s">
        <v>4</v>
      </c>
      <c r="CW280" s="30">
        <v>39</v>
      </c>
      <c r="CX280" t="s">
        <v>20</v>
      </c>
      <c r="CY280" t="s">
        <v>5</v>
      </c>
      <c r="CZ280" t="s">
        <v>4</v>
      </c>
      <c r="DA280" t="s">
        <v>4</v>
      </c>
      <c r="DB280" t="s">
        <v>4</v>
      </c>
      <c r="DC280" t="s">
        <v>4</v>
      </c>
      <c r="DD280" t="s">
        <v>4</v>
      </c>
      <c r="DE280" t="s">
        <v>4</v>
      </c>
      <c r="DF280" t="s">
        <v>4</v>
      </c>
      <c r="DG280" t="s">
        <v>5</v>
      </c>
      <c r="DH280" t="s">
        <v>4</v>
      </c>
      <c r="DI280" t="s">
        <v>67</v>
      </c>
      <c r="DJ280" t="s">
        <v>4</v>
      </c>
      <c r="DK280" t="s">
        <v>4</v>
      </c>
      <c r="DL280" t="s">
        <v>17</v>
      </c>
      <c r="DM280" t="s">
        <v>2</v>
      </c>
      <c r="DN280" t="s">
        <v>5</v>
      </c>
      <c r="DO280" t="s">
        <v>18</v>
      </c>
      <c r="DP280" t="s">
        <v>4</v>
      </c>
      <c r="DQ280" t="s">
        <v>4</v>
      </c>
      <c r="DR280" t="s">
        <v>4</v>
      </c>
      <c r="DS280" t="s">
        <v>4</v>
      </c>
      <c r="DT280" t="s">
        <v>4</v>
      </c>
      <c r="DU280" t="s">
        <v>4</v>
      </c>
      <c r="DV280" t="s">
        <v>4</v>
      </c>
      <c r="DW280" t="s">
        <v>4</v>
      </c>
      <c r="DX280" t="s">
        <v>4</v>
      </c>
      <c r="DY280" t="s">
        <v>4</v>
      </c>
      <c r="DZ280" t="s">
        <v>4</v>
      </c>
      <c r="EA280" t="s">
        <v>4</v>
      </c>
      <c r="EB280" t="s">
        <v>4</v>
      </c>
      <c r="EC280" t="s">
        <v>4</v>
      </c>
      <c r="ED280" t="s">
        <v>4</v>
      </c>
      <c r="EE280" t="s">
        <v>4</v>
      </c>
      <c r="EF280" t="s">
        <v>4</v>
      </c>
      <c r="EG280" t="s">
        <v>4</v>
      </c>
      <c r="EH280" t="s">
        <v>2</v>
      </c>
      <c r="EI280" t="s">
        <v>2</v>
      </c>
      <c r="EJ280" t="s">
        <v>2</v>
      </c>
      <c r="EK280" t="s">
        <v>2</v>
      </c>
      <c r="EL280" t="s">
        <v>2</v>
      </c>
      <c r="EM280" t="s">
        <v>2</v>
      </c>
      <c r="EN280" t="s">
        <v>2</v>
      </c>
      <c r="EO280" t="s">
        <v>2</v>
      </c>
      <c r="EP280" t="s">
        <v>2</v>
      </c>
      <c r="EQ280" t="s">
        <v>2</v>
      </c>
      <c r="ER280" t="s">
        <v>2</v>
      </c>
      <c r="ES280" t="s">
        <v>2</v>
      </c>
      <c r="ET280" t="s">
        <v>2</v>
      </c>
      <c r="EU280" t="s">
        <v>2</v>
      </c>
      <c r="EV280" t="s">
        <v>2</v>
      </c>
      <c r="EW280" t="s">
        <v>2</v>
      </c>
      <c r="EX280" t="s">
        <v>2</v>
      </c>
      <c r="EY280" t="s">
        <v>2</v>
      </c>
      <c r="EZ280" t="s">
        <v>2</v>
      </c>
      <c r="FA280" t="s">
        <v>2</v>
      </c>
      <c r="FB280" t="s">
        <v>2</v>
      </c>
      <c r="FC280" t="s">
        <v>2</v>
      </c>
      <c r="FD280" t="s">
        <v>2</v>
      </c>
      <c r="FE280" t="s">
        <v>242</v>
      </c>
      <c r="FF280" t="s">
        <v>2</v>
      </c>
      <c r="FG280" t="s">
        <v>2</v>
      </c>
      <c r="FH280" t="s">
        <v>2</v>
      </c>
      <c r="FI280" t="s">
        <v>2</v>
      </c>
      <c r="FJ280" t="s">
        <v>2</v>
      </c>
      <c r="FK280" t="s">
        <v>2</v>
      </c>
      <c r="FL280" t="s">
        <v>2</v>
      </c>
      <c r="FM280" t="s">
        <v>2</v>
      </c>
      <c r="FN280" t="s">
        <v>2</v>
      </c>
      <c r="FO280" t="s">
        <v>2</v>
      </c>
      <c r="FP280" t="s">
        <v>2</v>
      </c>
      <c r="FQ280" t="s">
        <v>2</v>
      </c>
      <c r="FR280" t="s">
        <v>2</v>
      </c>
      <c r="FS280" t="s">
        <v>2</v>
      </c>
      <c r="FT280" t="s">
        <v>2</v>
      </c>
      <c r="FU280" t="s">
        <v>2</v>
      </c>
      <c r="FV280" t="s">
        <v>2</v>
      </c>
      <c r="FW280" t="s">
        <v>2</v>
      </c>
      <c r="FX280" t="s">
        <v>2</v>
      </c>
      <c r="FY280" t="s">
        <v>2</v>
      </c>
      <c r="FZ280" t="s">
        <v>2</v>
      </c>
      <c r="GA280" t="s">
        <v>2</v>
      </c>
      <c r="GB280" t="s">
        <v>2</v>
      </c>
      <c r="GC280" t="s">
        <v>2</v>
      </c>
      <c r="GD280" t="s">
        <v>2</v>
      </c>
      <c r="GE280" t="s">
        <v>2</v>
      </c>
      <c r="GF280" t="s">
        <v>2</v>
      </c>
      <c r="GG280" t="s">
        <v>2</v>
      </c>
      <c r="GH280" t="s">
        <v>2</v>
      </c>
      <c r="GI280" t="s">
        <v>2</v>
      </c>
      <c r="GJ280" t="s">
        <v>2</v>
      </c>
      <c r="GK280" t="s">
        <v>2</v>
      </c>
      <c r="GL280" t="s">
        <v>2</v>
      </c>
      <c r="GM280" t="s">
        <v>2</v>
      </c>
      <c r="GN280" t="s">
        <v>796</v>
      </c>
      <c r="GO280" t="s">
        <v>796</v>
      </c>
      <c r="GP280" t="s">
        <v>796</v>
      </c>
      <c r="GQ280" t="s">
        <v>796</v>
      </c>
      <c r="GR280" t="s">
        <v>796</v>
      </c>
      <c r="GS280" t="s">
        <v>796</v>
      </c>
      <c r="GT280" t="s">
        <v>796</v>
      </c>
      <c r="GU280" t="s">
        <v>796</v>
      </c>
      <c r="GV280" t="s">
        <v>796</v>
      </c>
      <c r="GW280" t="s">
        <v>796</v>
      </c>
      <c r="GX280" t="s">
        <v>796</v>
      </c>
      <c r="GY280" t="s">
        <v>796</v>
      </c>
      <c r="GZ280" t="s">
        <v>796</v>
      </c>
      <c r="HA280" t="s">
        <v>796</v>
      </c>
      <c r="HB280" t="s">
        <v>796</v>
      </c>
      <c r="HC280" t="s">
        <v>796</v>
      </c>
      <c r="HD280" t="s">
        <v>796</v>
      </c>
      <c r="HE280" t="s">
        <v>796</v>
      </c>
      <c r="HF280" t="s">
        <v>796</v>
      </c>
      <c r="HG280" t="s">
        <v>796</v>
      </c>
      <c r="HH280" t="s">
        <v>796</v>
      </c>
      <c r="HI280" t="s">
        <v>796</v>
      </c>
      <c r="HJ280" t="s">
        <v>796</v>
      </c>
      <c r="HK280" t="s">
        <v>796</v>
      </c>
      <c r="HL280" t="s">
        <v>796</v>
      </c>
      <c r="HM280" t="s">
        <v>796</v>
      </c>
      <c r="HN280" t="s">
        <v>796</v>
      </c>
      <c r="HO280" t="s">
        <v>796</v>
      </c>
      <c r="HP280" t="s">
        <v>796</v>
      </c>
      <c r="HQ280" t="s">
        <v>796</v>
      </c>
      <c r="HR280" t="s">
        <v>796</v>
      </c>
      <c r="HS280" t="s">
        <v>796</v>
      </c>
      <c r="HT280" t="s">
        <v>796</v>
      </c>
      <c r="HU280" t="s">
        <v>796</v>
      </c>
      <c r="HV280" t="s">
        <v>796</v>
      </c>
      <c r="HW280" t="s">
        <v>796</v>
      </c>
      <c r="HX280" t="s">
        <v>796</v>
      </c>
      <c r="HY280" t="s">
        <v>796</v>
      </c>
      <c r="HZ280" t="s">
        <v>796</v>
      </c>
      <c r="IA280" t="s">
        <v>796</v>
      </c>
      <c r="IB280" t="s">
        <v>796</v>
      </c>
      <c r="IC280" t="s">
        <v>796</v>
      </c>
      <c r="ID280" t="s">
        <v>796</v>
      </c>
      <c r="IE280" t="s">
        <v>796</v>
      </c>
      <c r="IF280" t="s">
        <v>796</v>
      </c>
      <c r="IG280" t="s">
        <v>796</v>
      </c>
      <c r="IH280" t="s">
        <v>796</v>
      </c>
      <c r="II280" t="s">
        <v>796</v>
      </c>
      <c r="IJ280" t="s">
        <v>796</v>
      </c>
      <c r="IK280" t="s">
        <v>796</v>
      </c>
      <c r="IL280" t="s">
        <v>796</v>
      </c>
      <c r="IM280" t="s">
        <v>796</v>
      </c>
      <c r="IN280" t="s">
        <v>796</v>
      </c>
      <c r="IO280" t="s">
        <v>796</v>
      </c>
      <c r="IP280" t="s">
        <v>796</v>
      </c>
      <c r="IQ280" t="s">
        <v>796</v>
      </c>
      <c r="IR280" t="s">
        <v>796</v>
      </c>
      <c r="IS280" t="s">
        <v>796</v>
      </c>
      <c r="IT280" t="s">
        <v>796</v>
      </c>
      <c r="IU280" t="s">
        <v>796</v>
      </c>
      <c r="IV280" t="s">
        <v>796</v>
      </c>
      <c r="IW280" t="s">
        <v>796</v>
      </c>
      <c r="IX280" t="s">
        <v>796</v>
      </c>
      <c r="IY280" t="s">
        <v>796</v>
      </c>
      <c r="IZ280" t="s">
        <v>796</v>
      </c>
      <c r="JA280" t="s">
        <v>796</v>
      </c>
      <c r="JB280" t="s">
        <v>796</v>
      </c>
      <c r="JC280" t="s">
        <v>796</v>
      </c>
      <c r="JD280" t="s">
        <v>796</v>
      </c>
      <c r="JE280" t="s">
        <v>796</v>
      </c>
      <c r="JF280" t="s">
        <v>796</v>
      </c>
      <c r="JG280" t="s">
        <v>796</v>
      </c>
      <c r="JH280" t="s">
        <v>796</v>
      </c>
      <c r="JI280" t="s">
        <v>796</v>
      </c>
      <c r="JJ280" t="s">
        <v>796</v>
      </c>
      <c r="JK280" t="s">
        <v>796</v>
      </c>
      <c r="JL280" t="s">
        <v>796</v>
      </c>
      <c r="JM280" t="s">
        <v>796</v>
      </c>
      <c r="JN280" t="s">
        <v>796</v>
      </c>
      <c r="JO280" t="s">
        <v>796</v>
      </c>
      <c r="JP280" t="s">
        <v>796</v>
      </c>
      <c r="JQ280" t="s">
        <v>796</v>
      </c>
      <c r="JR280" t="s">
        <v>796</v>
      </c>
      <c r="JS280" t="s">
        <v>796</v>
      </c>
      <c r="JT280" t="s">
        <v>796</v>
      </c>
      <c r="JU280" t="s">
        <v>796</v>
      </c>
      <c r="JV280" t="s">
        <v>796</v>
      </c>
      <c r="JW280" t="s">
        <v>796</v>
      </c>
      <c r="JX280" t="s">
        <v>796</v>
      </c>
      <c r="JY280" t="s">
        <v>796</v>
      </c>
      <c r="JZ280" t="s">
        <v>796</v>
      </c>
      <c r="KA280" t="s">
        <v>796</v>
      </c>
      <c r="KB280" t="s">
        <v>796</v>
      </c>
      <c r="KC280" t="s">
        <v>796</v>
      </c>
      <c r="KD280" t="s">
        <v>796</v>
      </c>
      <c r="KE280" t="s">
        <v>796</v>
      </c>
      <c r="KF280" t="s">
        <v>796</v>
      </c>
    </row>
    <row r="281" spans="1:292" x14ac:dyDescent="0.2">
      <c r="A281" t="s">
        <v>352</v>
      </c>
      <c r="B281" t="s">
        <v>239</v>
      </c>
      <c r="C281" t="s">
        <v>4</v>
      </c>
      <c r="D281" t="s">
        <v>8</v>
      </c>
      <c r="E281" t="s">
        <v>2</v>
      </c>
      <c r="F281" t="s">
        <v>9</v>
      </c>
      <c r="G281" t="s">
        <v>10</v>
      </c>
      <c r="H281" t="s">
        <v>11</v>
      </c>
      <c r="I281" t="s">
        <v>57</v>
      </c>
      <c r="J281" t="s">
        <v>4</v>
      </c>
      <c r="K281" t="s">
        <v>5</v>
      </c>
      <c r="L281" t="s">
        <v>4</v>
      </c>
      <c r="M281" t="s">
        <v>5</v>
      </c>
      <c r="N281" t="s">
        <v>5</v>
      </c>
      <c r="O281" t="s">
        <v>4</v>
      </c>
      <c r="P281" t="s">
        <v>4</v>
      </c>
      <c r="Q281" t="s">
        <v>4</v>
      </c>
      <c r="R281" t="s">
        <v>4</v>
      </c>
      <c r="S281" t="s">
        <v>4</v>
      </c>
      <c r="T281" t="s">
        <v>3</v>
      </c>
      <c r="U281" t="s">
        <v>4</v>
      </c>
      <c r="V281" t="s">
        <v>5</v>
      </c>
      <c r="W281" t="s">
        <v>17</v>
      </c>
      <c r="X281" t="s">
        <v>2</v>
      </c>
      <c r="Y281" t="s">
        <v>5</v>
      </c>
      <c r="Z281" t="s">
        <v>6</v>
      </c>
      <c r="AA281" t="s">
        <v>4</v>
      </c>
      <c r="AB281" t="s">
        <v>4</v>
      </c>
      <c r="AC281" t="s">
        <v>5</v>
      </c>
      <c r="AD281" t="s">
        <v>5</v>
      </c>
      <c r="AE281" t="s">
        <v>4</v>
      </c>
      <c r="AF281" t="s">
        <v>4</v>
      </c>
      <c r="AG281" t="s">
        <v>4</v>
      </c>
      <c r="AH281" t="s">
        <v>4</v>
      </c>
      <c r="AI281" t="s">
        <v>4</v>
      </c>
      <c r="AJ281" t="s">
        <v>5</v>
      </c>
      <c r="AK281" t="s">
        <v>4</v>
      </c>
      <c r="AL281" t="s">
        <v>4</v>
      </c>
      <c r="AM281" t="s">
        <v>4</v>
      </c>
      <c r="AN281" t="s">
        <v>4</v>
      </c>
      <c r="AO281" t="s">
        <v>4</v>
      </c>
      <c r="AP281" t="s">
        <v>4</v>
      </c>
      <c r="AQ281" t="s">
        <v>4</v>
      </c>
      <c r="AR281" t="s">
        <v>4</v>
      </c>
      <c r="AS281" t="s">
        <v>12</v>
      </c>
      <c r="AT281" t="s">
        <v>196</v>
      </c>
      <c r="AU281" t="s">
        <v>74</v>
      </c>
      <c r="AV281" t="s">
        <v>4</v>
      </c>
      <c r="AW281" t="s">
        <v>4</v>
      </c>
      <c r="AX281" t="s">
        <v>4</v>
      </c>
      <c r="AY281" t="s">
        <v>4</v>
      </c>
      <c r="AZ281" t="s">
        <v>4</v>
      </c>
      <c r="BA281" t="s">
        <v>4</v>
      </c>
      <c r="BB281" t="s">
        <v>4</v>
      </c>
      <c r="BC281" t="s">
        <v>4</v>
      </c>
      <c r="BD281" t="s">
        <v>4</v>
      </c>
      <c r="BE281" t="s">
        <v>4</v>
      </c>
      <c r="BF281" t="s">
        <v>4</v>
      </c>
      <c r="BG281" t="s">
        <v>4</v>
      </c>
      <c r="BH281" t="s">
        <v>4</v>
      </c>
      <c r="BI281" t="s">
        <v>4</v>
      </c>
      <c r="BJ281" t="s">
        <v>4</v>
      </c>
      <c r="BK281" t="s">
        <v>2</v>
      </c>
      <c r="BL281" t="s">
        <v>2</v>
      </c>
      <c r="BM281" t="s">
        <v>2</v>
      </c>
      <c r="BN281" t="s">
        <v>2</v>
      </c>
      <c r="BO281" t="s">
        <v>2</v>
      </c>
      <c r="BP281" t="s">
        <v>2</v>
      </c>
      <c r="BQ281" t="s">
        <v>2</v>
      </c>
      <c r="BR281" t="s">
        <v>2</v>
      </c>
      <c r="BS281" t="s">
        <v>2</v>
      </c>
      <c r="BT281" t="s">
        <v>2</v>
      </c>
      <c r="BU281" t="s">
        <v>2</v>
      </c>
      <c r="BV281" t="s">
        <v>2</v>
      </c>
      <c r="BW281" t="s">
        <v>2</v>
      </c>
      <c r="BX281" t="s">
        <v>2</v>
      </c>
      <c r="BY281" t="s">
        <v>2</v>
      </c>
      <c r="BZ281" t="s">
        <v>2</v>
      </c>
      <c r="CA281" t="s">
        <v>2</v>
      </c>
      <c r="CB281" t="s">
        <v>2</v>
      </c>
      <c r="CC281" t="s">
        <v>2</v>
      </c>
      <c r="CD281" t="s">
        <v>2</v>
      </c>
      <c r="CE281" t="s">
        <v>2</v>
      </c>
      <c r="CF281" t="s">
        <v>2</v>
      </c>
      <c r="CG281" t="s">
        <v>2</v>
      </c>
      <c r="CH281" t="s">
        <v>2</v>
      </c>
      <c r="CI281" t="s">
        <v>2</v>
      </c>
      <c r="CJ281" t="s">
        <v>2</v>
      </c>
      <c r="CK281" t="s">
        <v>2</v>
      </c>
      <c r="CL281" t="s">
        <v>2</v>
      </c>
      <c r="CM281" t="s">
        <v>2</v>
      </c>
      <c r="CN281" t="s">
        <v>2</v>
      </c>
      <c r="CO281" t="s">
        <v>2</v>
      </c>
      <c r="CP281" t="s">
        <v>15</v>
      </c>
      <c r="CQ281" t="s">
        <v>4</v>
      </c>
      <c r="CR281" t="s">
        <v>4</v>
      </c>
      <c r="CS281" t="s">
        <v>4</v>
      </c>
      <c r="CT281" t="s">
        <v>4</v>
      </c>
      <c r="CU281" t="s">
        <v>239</v>
      </c>
      <c r="CV281" t="s">
        <v>4</v>
      </c>
      <c r="CW281" s="30">
        <v>37</v>
      </c>
      <c r="CX281" t="s">
        <v>9</v>
      </c>
      <c r="CY281" t="s">
        <v>4</v>
      </c>
      <c r="CZ281" t="s">
        <v>4</v>
      </c>
      <c r="DA281" t="s">
        <v>4</v>
      </c>
      <c r="DB281" t="s">
        <v>5</v>
      </c>
      <c r="DC281" t="s">
        <v>5</v>
      </c>
      <c r="DD281" t="s">
        <v>4</v>
      </c>
      <c r="DE281" t="s">
        <v>4</v>
      </c>
      <c r="DF281" t="s">
        <v>4</v>
      </c>
      <c r="DG281" t="s">
        <v>4</v>
      </c>
      <c r="DH281" t="s">
        <v>4</v>
      </c>
      <c r="DI281" t="s">
        <v>996</v>
      </c>
      <c r="DJ281" t="s">
        <v>4</v>
      </c>
      <c r="DK281" t="s">
        <v>4</v>
      </c>
      <c r="DL281" t="s">
        <v>17</v>
      </c>
      <c r="DM281" t="s">
        <v>2</v>
      </c>
      <c r="DN281" t="s">
        <v>5</v>
      </c>
      <c r="DO281" t="s">
        <v>523</v>
      </c>
      <c r="DP281" t="s">
        <v>4</v>
      </c>
      <c r="DQ281" t="s">
        <v>4</v>
      </c>
      <c r="DR281" t="s">
        <v>5</v>
      </c>
      <c r="DS281" t="s">
        <v>5</v>
      </c>
      <c r="DT281" t="s">
        <v>4</v>
      </c>
      <c r="DU281" t="s">
        <v>4</v>
      </c>
      <c r="DV281" t="s">
        <v>4</v>
      </c>
      <c r="DW281" t="s">
        <v>5</v>
      </c>
      <c r="DX281" t="s">
        <v>4</v>
      </c>
      <c r="DY281" t="s">
        <v>5</v>
      </c>
      <c r="DZ281" t="s">
        <v>4</v>
      </c>
      <c r="EA281" t="s">
        <v>4</v>
      </c>
      <c r="EB281" t="s">
        <v>4</v>
      </c>
      <c r="EC281" t="s">
        <v>4</v>
      </c>
      <c r="ED281" t="s">
        <v>4</v>
      </c>
      <c r="EE281" t="s">
        <v>4</v>
      </c>
      <c r="EF281" t="s">
        <v>4</v>
      </c>
      <c r="EG281" t="s">
        <v>4</v>
      </c>
      <c r="EH281" t="s">
        <v>73</v>
      </c>
      <c r="EI281" t="s">
        <v>196</v>
      </c>
      <c r="EJ281" t="s">
        <v>59</v>
      </c>
      <c r="EK281" t="s">
        <v>2</v>
      </c>
      <c r="EL281" t="s">
        <v>2</v>
      </c>
      <c r="EM281" t="s">
        <v>2</v>
      </c>
      <c r="EN281" t="s">
        <v>2</v>
      </c>
      <c r="EO281" t="s">
        <v>2</v>
      </c>
      <c r="EP281" t="s">
        <v>2</v>
      </c>
      <c r="EQ281" t="s">
        <v>2</v>
      </c>
      <c r="ER281" t="s">
        <v>2</v>
      </c>
      <c r="ES281" t="s">
        <v>2</v>
      </c>
      <c r="ET281" t="s">
        <v>2</v>
      </c>
      <c r="EU281" t="s">
        <v>2</v>
      </c>
      <c r="EV281" t="s">
        <v>2</v>
      </c>
      <c r="EW281" t="s">
        <v>2</v>
      </c>
      <c r="EX281" t="s">
        <v>2</v>
      </c>
      <c r="EY281" t="s">
        <v>2</v>
      </c>
      <c r="EZ281" t="s">
        <v>2</v>
      </c>
      <c r="FA281" t="s">
        <v>2</v>
      </c>
      <c r="FB281" t="s">
        <v>2</v>
      </c>
      <c r="FC281" t="s">
        <v>2</v>
      </c>
      <c r="FD281" t="s">
        <v>2</v>
      </c>
      <c r="FE281" t="s">
        <v>2</v>
      </c>
      <c r="FF281" t="s">
        <v>2</v>
      </c>
      <c r="FG281" t="s">
        <v>2</v>
      </c>
      <c r="FH281" t="s">
        <v>2</v>
      </c>
      <c r="FI281" t="s">
        <v>2</v>
      </c>
      <c r="FJ281" t="s">
        <v>2</v>
      </c>
      <c r="FK281" t="s">
        <v>2</v>
      </c>
      <c r="FL281" t="s">
        <v>2</v>
      </c>
      <c r="FM281" t="s">
        <v>2</v>
      </c>
      <c r="FN281" t="s">
        <v>2</v>
      </c>
      <c r="FO281" t="s">
        <v>2</v>
      </c>
      <c r="FP281" t="s">
        <v>2</v>
      </c>
      <c r="FQ281" t="s">
        <v>2</v>
      </c>
      <c r="FR281" t="s">
        <v>2</v>
      </c>
      <c r="FS281" t="s">
        <v>2</v>
      </c>
      <c r="FT281" t="s">
        <v>2</v>
      </c>
      <c r="FU281" t="s">
        <v>2</v>
      </c>
      <c r="FV281" t="s">
        <v>2</v>
      </c>
      <c r="FW281" t="s">
        <v>2</v>
      </c>
      <c r="FX281" t="s">
        <v>2</v>
      </c>
      <c r="FY281" t="s">
        <v>2</v>
      </c>
      <c r="FZ281" t="s">
        <v>2</v>
      </c>
      <c r="GA281" t="s">
        <v>2</v>
      </c>
      <c r="GB281" t="s">
        <v>2</v>
      </c>
      <c r="GC281" t="s">
        <v>2</v>
      </c>
      <c r="GD281" t="s">
        <v>2</v>
      </c>
      <c r="GE281" t="s">
        <v>15</v>
      </c>
      <c r="GF281" t="s">
        <v>4</v>
      </c>
      <c r="GG281" t="s">
        <v>4</v>
      </c>
      <c r="GH281" t="s">
        <v>4</v>
      </c>
      <c r="GI281" t="s">
        <v>4</v>
      </c>
      <c r="GJ281" t="s">
        <v>4</v>
      </c>
      <c r="GK281" t="s">
        <v>4</v>
      </c>
      <c r="GL281" t="s">
        <v>4</v>
      </c>
      <c r="GM281" t="s">
        <v>5</v>
      </c>
      <c r="GN281" t="s">
        <v>796</v>
      </c>
      <c r="GO281" t="s">
        <v>796</v>
      </c>
      <c r="GP281" t="s">
        <v>796</v>
      </c>
      <c r="GQ281" t="s">
        <v>796</v>
      </c>
      <c r="GR281" t="s">
        <v>796</v>
      </c>
      <c r="GS281" t="s">
        <v>796</v>
      </c>
      <c r="GT281" t="s">
        <v>796</v>
      </c>
      <c r="GU281" t="s">
        <v>796</v>
      </c>
      <c r="GV281" t="s">
        <v>796</v>
      </c>
      <c r="GW281" t="s">
        <v>796</v>
      </c>
      <c r="GX281" t="s">
        <v>796</v>
      </c>
      <c r="GY281" t="s">
        <v>796</v>
      </c>
      <c r="GZ281" t="s">
        <v>796</v>
      </c>
      <c r="HA281" t="s">
        <v>796</v>
      </c>
      <c r="HB281" t="s">
        <v>796</v>
      </c>
      <c r="HC281" t="s">
        <v>796</v>
      </c>
      <c r="HD281" t="s">
        <v>796</v>
      </c>
      <c r="HE281" t="s">
        <v>796</v>
      </c>
      <c r="HF281" t="s">
        <v>796</v>
      </c>
      <c r="HG281" t="s">
        <v>796</v>
      </c>
      <c r="HH281" t="s">
        <v>796</v>
      </c>
      <c r="HI281" t="s">
        <v>796</v>
      </c>
      <c r="HJ281" t="s">
        <v>796</v>
      </c>
      <c r="HK281" t="s">
        <v>796</v>
      </c>
      <c r="HL281" t="s">
        <v>796</v>
      </c>
      <c r="HM281" t="s">
        <v>796</v>
      </c>
      <c r="HN281" t="s">
        <v>796</v>
      </c>
      <c r="HO281" t="s">
        <v>796</v>
      </c>
      <c r="HP281" t="s">
        <v>796</v>
      </c>
      <c r="HQ281" t="s">
        <v>796</v>
      </c>
      <c r="HR281" t="s">
        <v>796</v>
      </c>
      <c r="HS281" t="s">
        <v>796</v>
      </c>
      <c r="HT281" t="s">
        <v>796</v>
      </c>
      <c r="HU281" t="s">
        <v>796</v>
      </c>
      <c r="HV281" t="s">
        <v>796</v>
      </c>
      <c r="HW281" t="s">
        <v>796</v>
      </c>
      <c r="HX281" t="s">
        <v>796</v>
      </c>
      <c r="HY281" t="s">
        <v>796</v>
      </c>
      <c r="HZ281" t="s">
        <v>796</v>
      </c>
      <c r="IA281" t="s">
        <v>796</v>
      </c>
      <c r="IB281" t="s">
        <v>796</v>
      </c>
      <c r="IC281" t="s">
        <v>796</v>
      </c>
      <c r="ID281" t="s">
        <v>796</v>
      </c>
      <c r="IE281" t="s">
        <v>796</v>
      </c>
      <c r="IF281" t="s">
        <v>796</v>
      </c>
      <c r="IG281" t="s">
        <v>796</v>
      </c>
      <c r="IH281" t="s">
        <v>796</v>
      </c>
      <c r="II281" t="s">
        <v>796</v>
      </c>
      <c r="IJ281" t="s">
        <v>796</v>
      </c>
      <c r="IK281" t="s">
        <v>796</v>
      </c>
      <c r="IL281" t="s">
        <v>796</v>
      </c>
      <c r="IM281" t="s">
        <v>796</v>
      </c>
      <c r="IN281" t="s">
        <v>796</v>
      </c>
      <c r="IO281" t="s">
        <v>796</v>
      </c>
      <c r="IP281" t="s">
        <v>796</v>
      </c>
      <c r="IQ281" t="s">
        <v>796</v>
      </c>
      <c r="IR281" t="s">
        <v>796</v>
      </c>
      <c r="IS281" t="s">
        <v>796</v>
      </c>
      <c r="IT281" t="s">
        <v>796</v>
      </c>
      <c r="IU281" t="s">
        <v>796</v>
      </c>
      <c r="IV281" t="s">
        <v>796</v>
      </c>
      <c r="IW281" t="s">
        <v>796</v>
      </c>
      <c r="IX281" t="s">
        <v>796</v>
      </c>
      <c r="IY281" t="s">
        <v>796</v>
      </c>
      <c r="IZ281" t="s">
        <v>796</v>
      </c>
      <c r="JA281" t="s">
        <v>796</v>
      </c>
      <c r="JB281" t="s">
        <v>796</v>
      </c>
      <c r="JC281" t="s">
        <v>796</v>
      </c>
      <c r="JD281" t="s">
        <v>796</v>
      </c>
      <c r="JE281" t="s">
        <v>796</v>
      </c>
      <c r="JF281" t="s">
        <v>796</v>
      </c>
      <c r="JG281" t="s">
        <v>796</v>
      </c>
      <c r="JH281" t="s">
        <v>796</v>
      </c>
      <c r="JI281" t="s">
        <v>796</v>
      </c>
      <c r="JJ281" t="s">
        <v>796</v>
      </c>
      <c r="JK281" t="s">
        <v>796</v>
      </c>
      <c r="JL281" t="s">
        <v>796</v>
      </c>
      <c r="JM281" t="s">
        <v>796</v>
      </c>
      <c r="JN281" t="s">
        <v>796</v>
      </c>
      <c r="JO281" t="s">
        <v>796</v>
      </c>
      <c r="JP281" t="s">
        <v>796</v>
      </c>
      <c r="JQ281" t="s">
        <v>796</v>
      </c>
      <c r="JR281" t="s">
        <v>796</v>
      </c>
      <c r="JS281" t="s">
        <v>796</v>
      </c>
      <c r="JT281" t="s">
        <v>796</v>
      </c>
      <c r="JU281" t="s">
        <v>796</v>
      </c>
      <c r="JV281" t="s">
        <v>796</v>
      </c>
      <c r="JW281" t="s">
        <v>796</v>
      </c>
      <c r="JX281" t="s">
        <v>796</v>
      </c>
      <c r="JY281" t="s">
        <v>796</v>
      </c>
      <c r="JZ281" t="s">
        <v>796</v>
      </c>
      <c r="KA281" t="s">
        <v>796</v>
      </c>
      <c r="KB281" t="s">
        <v>796</v>
      </c>
      <c r="KC281" t="s">
        <v>796</v>
      </c>
      <c r="KD281" t="s">
        <v>796</v>
      </c>
      <c r="KE281" t="s">
        <v>796</v>
      </c>
      <c r="KF281" t="s">
        <v>796</v>
      </c>
    </row>
    <row r="282" spans="1:292" x14ac:dyDescent="0.2">
      <c r="A282" t="s">
        <v>755</v>
      </c>
      <c r="B282" t="s">
        <v>239</v>
      </c>
      <c r="C282" t="s">
        <v>4</v>
      </c>
      <c r="D282" t="s">
        <v>8</v>
      </c>
      <c r="E282" s="30">
        <v>27</v>
      </c>
      <c r="F282" t="s">
        <v>155</v>
      </c>
      <c r="G282" t="s">
        <v>10</v>
      </c>
      <c r="H282" t="s">
        <v>11</v>
      </c>
      <c r="I282" t="s">
        <v>6</v>
      </c>
      <c r="J282" t="s">
        <v>4</v>
      </c>
      <c r="K282" t="s">
        <v>5</v>
      </c>
      <c r="L282" t="s">
        <v>4</v>
      </c>
      <c r="M282" t="s">
        <v>5</v>
      </c>
      <c r="N282" t="s">
        <v>5</v>
      </c>
      <c r="O282" t="s">
        <v>4</v>
      </c>
      <c r="P282" t="s">
        <v>4</v>
      </c>
      <c r="Q282" t="s">
        <v>4</v>
      </c>
      <c r="R282" t="s">
        <v>4</v>
      </c>
      <c r="S282" t="s">
        <v>4</v>
      </c>
      <c r="T282" t="s">
        <v>3</v>
      </c>
      <c r="U282" t="s">
        <v>4</v>
      </c>
      <c r="V282" t="s">
        <v>4</v>
      </c>
      <c r="W282" t="s">
        <v>17</v>
      </c>
      <c r="X282" t="s">
        <v>2</v>
      </c>
      <c r="Y282" t="s">
        <v>5</v>
      </c>
      <c r="Z282" t="s">
        <v>6</v>
      </c>
      <c r="AA282" t="s">
        <v>4</v>
      </c>
      <c r="AB282" t="s">
        <v>4</v>
      </c>
      <c r="AC282" t="s">
        <v>5</v>
      </c>
      <c r="AD282" t="s">
        <v>5</v>
      </c>
      <c r="AE282" t="s">
        <v>4</v>
      </c>
      <c r="AF282" t="s">
        <v>4</v>
      </c>
      <c r="AG282" t="s">
        <v>4</v>
      </c>
      <c r="AH282" t="s">
        <v>5</v>
      </c>
      <c r="AI282" t="s">
        <v>4</v>
      </c>
      <c r="AJ282" t="s">
        <v>4</v>
      </c>
      <c r="AK282" t="s">
        <v>4</v>
      </c>
      <c r="AL282" t="s">
        <v>4</v>
      </c>
      <c r="AM282" t="s">
        <v>4</v>
      </c>
      <c r="AN282" t="s">
        <v>4</v>
      </c>
      <c r="AO282" t="s">
        <v>4</v>
      </c>
      <c r="AP282" t="s">
        <v>4</v>
      </c>
      <c r="AQ282" t="s">
        <v>4</v>
      </c>
      <c r="AR282" t="s">
        <v>4</v>
      </c>
      <c r="AS282" t="s">
        <v>73</v>
      </c>
      <c r="AT282" t="s">
        <v>196</v>
      </c>
      <c r="AU282" t="s">
        <v>14</v>
      </c>
      <c r="AV282" t="s">
        <v>4</v>
      </c>
      <c r="AW282" t="s">
        <v>4</v>
      </c>
      <c r="AX282" t="s">
        <v>4</v>
      </c>
      <c r="AY282" t="s">
        <v>4</v>
      </c>
      <c r="AZ282" t="s">
        <v>4</v>
      </c>
      <c r="BA282" t="s">
        <v>4</v>
      </c>
      <c r="BB282" t="s">
        <v>4</v>
      </c>
      <c r="BC282" t="s">
        <v>4</v>
      </c>
      <c r="BD282" t="s">
        <v>4</v>
      </c>
      <c r="BE282" t="s">
        <v>4</v>
      </c>
      <c r="BF282" t="s">
        <v>4</v>
      </c>
      <c r="BG282" t="s">
        <v>4</v>
      </c>
      <c r="BH282" t="s">
        <v>4</v>
      </c>
      <c r="BI282" t="s">
        <v>4</v>
      </c>
      <c r="BJ282" t="s">
        <v>4</v>
      </c>
      <c r="BK282" t="s">
        <v>2</v>
      </c>
      <c r="BL282" t="s">
        <v>2</v>
      </c>
      <c r="BM282" t="s">
        <v>2</v>
      </c>
      <c r="BN282" t="s">
        <v>2</v>
      </c>
      <c r="BO282" t="s">
        <v>2</v>
      </c>
      <c r="BP282" t="s">
        <v>2</v>
      </c>
      <c r="BQ282" t="s">
        <v>2</v>
      </c>
      <c r="BR282" t="s">
        <v>2</v>
      </c>
      <c r="BS282" t="s">
        <v>2</v>
      </c>
      <c r="BT282" t="s">
        <v>2</v>
      </c>
      <c r="BU282" t="s">
        <v>2</v>
      </c>
      <c r="BV282" t="s">
        <v>2</v>
      </c>
      <c r="BW282" t="s">
        <v>2</v>
      </c>
      <c r="BX282" t="s">
        <v>2</v>
      </c>
      <c r="BY282" t="s">
        <v>2</v>
      </c>
      <c r="BZ282" t="s">
        <v>2</v>
      </c>
      <c r="CA282" t="s">
        <v>2</v>
      </c>
      <c r="CB282" t="s">
        <v>2</v>
      </c>
      <c r="CC282" t="s">
        <v>2</v>
      </c>
      <c r="CD282" t="s">
        <v>2</v>
      </c>
      <c r="CE282" t="s">
        <v>2</v>
      </c>
      <c r="CF282" t="s">
        <v>2</v>
      </c>
      <c r="CG282" t="s">
        <v>2</v>
      </c>
      <c r="CH282" t="s">
        <v>2</v>
      </c>
      <c r="CI282" t="s">
        <v>2</v>
      </c>
      <c r="CJ282" t="s">
        <v>2</v>
      </c>
      <c r="CK282" t="s">
        <v>2</v>
      </c>
      <c r="CL282" t="s">
        <v>2</v>
      </c>
      <c r="CM282" t="s">
        <v>2</v>
      </c>
      <c r="CN282" t="s">
        <v>2</v>
      </c>
      <c r="CO282" t="s">
        <v>2</v>
      </c>
      <c r="CP282" t="s">
        <v>15</v>
      </c>
      <c r="CQ282" t="s">
        <v>4</v>
      </c>
      <c r="CR282" t="s">
        <v>4</v>
      </c>
      <c r="CS282" t="s">
        <v>4</v>
      </c>
      <c r="CT282" t="s">
        <v>4</v>
      </c>
      <c r="CU282" t="s">
        <v>239</v>
      </c>
      <c r="CV282" t="s">
        <v>4</v>
      </c>
      <c r="CW282" t="s">
        <v>2</v>
      </c>
      <c r="CX282" t="s">
        <v>155</v>
      </c>
      <c r="CY282" t="s">
        <v>4</v>
      </c>
      <c r="CZ282" t="s">
        <v>4</v>
      </c>
      <c r="DA282" t="s">
        <v>4</v>
      </c>
      <c r="DB282" t="s">
        <v>4</v>
      </c>
      <c r="DC282" t="s">
        <v>5</v>
      </c>
      <c r="DD282" t="s">
        <v>4</v>
      </c>
      <c r="DE282" t="s">
        <v>4</v>
      </c>
      <c r="DF282" t="s">
        <v>4</v>
      </c>
      <c r="DG282" t="s">
        <v>4</v>
      </c>
      <c r="DH282" t="s">
        <v>4</v>
      </c>
      <c r="DI282" t="s">
        <v>3</v>
      </c>
      <c r="DJ282" t="s">
        <v>4</v>
      </c>
      <c r="DK282" t="s">
        <v>4</v>
      </c>
      <c r="DL282" t="s">
        <v>17</v>
      </c>
      <c r="DM282" t="s">
        <v>2</v>
      </c>
      <c r="DN282" t="s">
        <v>5</v>
      </c>
      <c r="DO282" t="s">
        <v>523</v>
      </c>
      <c r="DP282" t="s">
        <v>4</v>
      </c>
      <c r="DQ282" t="s">
        <v>5</v>
      </c>
      <c r="DR282" t="s">
        <v>5</v>
      </c>
      <c r="DS282" t="s">
        <v>5</v>
      </c>
      <c r="DT282" t="s">
        <v>5</v>
      </c>
      <c r="DU282" t="s">
        <v>4</v>
      </c>
      <c r="DV282" t="s">
        <v>4</v>
      </c>
      <c r="DW282" t="s">
        <v>4</v>
      </c>
      <c r="DX282" t="s">
        <v>4</v>
      </c>
      <c r="DY282" t="s">
        <v>4</v>
      </c>
      <c r="DZ282" t="s">
        <v>4</v>
      </c>
      <c r="EA282" t="s">
        <v>4</v>
      </c>
      <c r="EB282" t="s">
        <v>4</v>
      </c>
      <c r="EC282" t="s">
        <v>4</v>
      </c>
      <c r="ED282" t="s">
        <v>4</v>
      </c>
      <c r="EE282" t="s">
        <v>4</v>
      </c>
      <c r="EF282" t="s">
        <v>4</v>
      </c>
      <c r="EG282" t="s">
        <v>4</v>
      </c>
      <c r="EH282" t="s">
        <v>2</v>
      </c>
      <c r="EI282" t="s">
        <v>2</v>
      </c>
      <c r="EJ282" t="s">
        <v>2</v>
      </c>
      <c r="EK282" t="s">
        <v>2</v>
      </c>
      <c r="EL282" t="s">
        <v>2</v>
      </c>
      <c r="EM282" t="s">
        <v>2</v>
      </c>
      <c r="EN282" t="s">
        <v>2</v>
      </c>
      <c r="EO282" t="s">
        <v>2</v>
      </c>
      <c r="EP282" t="s">
        <v>2</v>
      </c>
      <c r="EQ282" t="s">
        <v>2</v>
      </c>
      <c r="ER282" t="s">
        <v>2</v>
      </c>
      <c r="ES282" t="s">
        <v>2</v>
      </c>
      <c r="ET282" t="s">
        <v>2</v>
      </c>
      <c r="EU282" t="s">
        <v>2</v>
      </c>
      <c r="EV282" t="s">
        <v>2</v>
      </c>
      <c r="EW282" t="s">
        <v>2</v>
      </c>
      <c r="EX282" t="s">
        <v>2</v>
      </c>
      <c r="EY282" t="s">
        <v>2</v>
      </c>
      <c r="EZ282" t="s">
        <v>2</v>
      </c>
      <c r="FA282" t="s">
        <v>2</v>
      </c>
      <c r="FB282" t="s">
        <v>2</v>
      </c>
      <c r="FC282" t="s">
        <v>2</v>
      </c>
      <c r="FD282" t="s">
        <v>2</v>
      </c>
      <c r="FE282" t="s">
        <v>2</v>
      </c>
      <c r="FF282" t="s">
        <v>2</v>
      </c>
      <c r="FG282" t="s">
        <v>2</v>
      </c>
      <c r="FH282" t="s">
        <v>2</v>
      </c>
      <c r="FI282" t="s">
        <v>2</v>
      </c>
      <c r="FJ282" t="s">
        <v>2</v>
      </c>
      <c r="FK282" t="s">
        <v>2</v>
      </c>
      <c r="FL282" t="s">
        <v>2</v>
      </c>
      <c r="FM282" t="s">
        <v>2</v>
      </c>
      <c r="FN282" t="s">
        <v>2</v>
      </c>
      <c r="FO282" t="s">
        <v>2</v>
      </c>
      <c r="FP282" t="s">
        <v>2</v>
      </c>
      <c r="FQ282" t="s">
        <v>2</v>
      </c>
      <c r="FR282" t="s">
        <v>2</v>
      </c>
      <c r="FS282" t="s">
        <v>2</v>
      </c>
      <c r="FT282" t="s">
        <v>2</v>
      </c>
      <c r="FU282" t="s">
        <v>2</v>
      </c>
      <c r="FV282" t="s">
        <v>2</v>
      </c>
      <c r="FW282" t="s">
        <v>2</v>
      </c>
      <c r="FX282" t="s">
        <v>2</v>
      </c>
      <c r="FY282" t="s">
        <v>2</v>
      </c>
      <c r="FZ282" t="s">
        <v>2</v>
      </c>
      <c r="GA282" t="s">
        <v>2</v>
      </c>
      <c r="GB282" t="s">
        <v>2</v>
      </c>
      <c r="GC282" t="s">
        <v>2</v>
      </c>
      <c r="GD282" t="s">
        <v>2</v>
      </c>
      <c r="GE282" t="s">
        <v>41</v>
      </c>
      <c r="GF282" t="s">
        <v>4</v>
      </c>
      <c r="GG282" t="s">
        <v>4</v>
      </c>
      <c r="GH282" t="s">
        <v>4</v>
      </c>
      <c r="GI282" t="s">
        <v>4</v>
      </c>
      <c r="GJ282" t="s">
        <v>4</v>
      </c>
      <c r="GK282" t="s">
        <v>4</v>
      </c>
      <c r="GL282" t="s">
        <v>4</v>
      </c>
      <c r="GM282" t="s">
        <v>4</v>
      </c>
      <c r="GN282" t="s">
        <v>796</v>
      </c>
      <c r="GO282" t="s">
        <v>796</v>
      </c>
      <c r="GP282" t="s">
        <v>796</v>
      </c>
      <c r="GQ282" t="s">
        <v>796</v>
      </c>
      <c r="GR282" t="s">
        <v>796</v>
      </c>
      <c r="GS282" t="s">
        <v>796</v>
      </c>
      <c r="GT282" t="s">
        <v>796</v>
      </c>
      <c r="GU282" t="s">
        <v>796</v>
      </c>
      <c r="GV282" t="s">
        <v>796</v>
      </c>
      <c r="GW282" t="s">
        <v>796</v>
      </c>
      <c r="GX282" t="s">
        <v>796</v>
      </c>
      <c r="GY282" t="s">
        <v>796</v>
      </c>
      <c r="GZ282" t="s">
        <v>796</v>
      </c>
      <c r="HA282" t="s">
        <v>796</v>
      </c>
      <c r="HB282" t="s">
        <v>796</v>
      </c>
      <c r="HC282" t="s">
        <v>796</v>
      </c>
      <c r="HD282" t="s">
        <v>796</v>
      </c>
      <c r="HE282" t="s">
        <v>796</v>
      </c>
      <c r="HF282" t="s">
        <v>796</v>
      </c>
      <c r="HG282" t="s">
        <v>796</v>
      </c>
      <c r="HH282" t="s">
        <v>796</v>
      </c>
      <c r="HI282" t="s">
        <v>796</v>
      </c>
      <c r="HJ282" t="s">
        <v>796</v>
      </c>
      <c r="HK282" t="s">
        <v>796</v>
      </c>
      <c r="HL282" t="s">
        <v>796</v>
      </c>
      <c r="HM282" t="s">
        <v>796</v>
      </c>
      <c r="HN282" t="s">
        <v>796</v>
      </c>
      <c r="HO282" t="s">
        <v>796</v>
      </c>
      <c r="HP282" t="s">
        <v>796</v>
      </c>
      <c r="HQ282" t="s">
        <v>796</v>
      </c>
      <c r="HR282" t="s">
        <v>796</v>
      </c>
      <c r="HS282" t="s">
        <v>796</v>
      </c>
      <c r="HT282" t="s">
        <v>796</v>
      </c>
      <c r="HU282" t="s">
        <v>796</v>
      </c>
      <c r="HV282" t="s">
        <v>796</v>
      </c>
      <c r="HW282" t="s">
        <v>796</v>
      </c>
      <c r="HX282" t="s">
        <v>796</v>
      </c>
      <c r="HY282" t="s">
        <v>796</v>
      </c>
      <c r="HZ282" t="s">
        <v>796</v>
      </c>
      <c r="IA282" t="s">
        <v>796</v>
      </c>
      <c r="IB282" t="s">
        <v>796</v>
      </c>
      <c r="IC282" t="s">
        <v>796</v>
      </c>
      <c r="ID282" t="s">
        <v>796</v>
      </c>
      <c r="IE282" t="s">
        <v>796</v>
      </c>
      <c r="IF282" t="s">
        <v>796</v>
      </c>
      <c r="IG282" t="s">
        <v>796</v>
      </c>
      <c r="IH282" t="s">
        <v>796</v>
      </c>
      <c r="II282" t="s">
        <v>796</v>
      </c>
      <c r="IJ282" t="s">
        <v>796</v>
      </c>
      <c r="IK282" t="s">
        <v>796</v>
      </c>
      <c r="IL282" t="s">
        <v>796</v>
      </c>
      <c r="IM282" t="s">
        <v>796</v>
      </c>
      <c r="IN282" t="s">
        <v>796</v>
      </c>
      <c r="IO282" t="s">
        <v>796</v>
      </c>
      <c r="IP282" t="s">
        <v>796</v>
      </c>
      <c r="IQ282" t="s">
        <v>796</v>
      </c>
      <c r="IR282" t="s">
        <v>796</v>
      </c>
      <c r="IS282" t="s">
        <v>796</v>
      </c>
      <c r="IT282" t="s">
        <v>796</v>
      </c>
      <c r="IU282" t="s">
        <v>796</v>
      </c>
      <c r="IV282" t="s">
        <v>796</v>
      </c>
      <c r="IW282" t="s">
        <v>796</v>
      </c>
      <c r="IX282" t="s">
        <v>796</v>
      </c>
      <c r="IY282" t="s">
        <v>796</v>
      </c>
      <c r="IZ282" t="s">
        <v>796</v>
      </c>
      <c r="JA282" t="s">
        <v>796</v>
      </c>
      <c r="JB282" t="s">
        <v>796</v>
      </c>
      <c r="JC282" t="s">
        <v>796</v>
      </c>
      <c r="JD282" t="s">
        <v>796</v>
      </c>
      <c r="JE282" t="s">
        <v>796</v>
      </c>
      <c r="JF282" t="s">
        <v>796</v>
      </c>
      <c r="JG282" t="s">
        <v>796</v>
      </c>
      <c r="JH282" t="s">
        <v>796</v>
      </c>
      <c r="JI282" t="s">
        <v>796</v>
      </c>
      <c r="JJ282" t="s">
        <v>796</v>
      </c>
      <c r="JK282" t="s">
        <v>796</v>
      </c>
      <c r="JL282" t="s">
        <v>796</v>
      </c>
      <c r="JM282" t="s">
        <v>796</v>
      </c>
      <c r="JN282" t="s">
        <v>796</v>
      </c>
      <c r="JO282" t="s">
        <v>796</v>
      </c>
      <c r="JP282" t="s">
        <v>796</v>
      </c>
      <c r="JQ282" t="s">
        <v>796</v>
      </c>
      <c r="JR282" t="s">
        <v>796</v>
      </c>
      <c r="JS282" t="s">
        <v>796</v>
      </c>
      <c r="JT282" t="s">
        <v>796</v>
      </c>
      <c r="JU282" t="s">
        <v>796</v>
      </c>
      <c r="JV282" t="s">
        <v>796</v>
      </c>
      <c r="JW282" t="s">
        <v>796</v>
      </c>
      <c r="JX282" t="s">
        <v>796</v>
      </c>
      <c r="JY282" t="s">
        <v>796</v>
      </c>
      <c r="JZ282" t="s">
        <v>796</v>
      </c>
      <c r="KA282" t="s">
        <v>796</v>
      </c>
      <c r="KB282" t="s">
        <v>796</v>
      </c>
      <c r="KC282" t="s">
        <v>796</v>
      </c>
      <c r="KD282" t="s">
        <v>796</v>
      </c>
      <c r="KE282" t="s">
        <v>796</v>
      </c>
      <c r="KF282" t="s">
        <v>796</v>
      </c>
    </row>
    <row r="283" spans="1:292" x14ac:dyDescent="0.2">
      <c r="A283" t="s">
        <v>768</v>
      </c>
      <c r="B283" t="s">
        <v>239</v>
      </c>
      <c r="C283" t="s">
        <v>4</v>
      </c>
      <c r="D283" t="s">
        <v>19</v>
      </c>
      <c r="E283" s="30">
        <v>30</v>
      </c>
      <c r="F283" t="s">
        <v>155</v>
      </c>
      <c r="G283" t="s">
        <v>10</v>
      </c>
      <c r="H283" t="s">
        <v>11</v>
      </c>
      <c r="I283" t="s">
        <v>6</v>
      </c>
      <c r="J283" t="s">
        <v>4</v>
      </c>
      <c r="K283" t="s">
        <v>4</v>
      </c>
      <c r="L283" t="s">
        <v>4</v>
      </c>
      <c r="M283" t="s">
        <v>4</v>
      </c>
      <c r="N283" t="s">
        <v>5</v>
      </c>
      <c r="O283" t="s">
        <v>4</v>
      </c>
      <c r="P283" t="s">
        <v>4</v>
      </c>
      <c r="Q283" t="s">
        <v>4</v>
      </c>
      <c r="R283" t="s">
        <v>4</v>
      </c>
      <c r="S283" t="s">
        <v>4</v>
      </c>
      <c r="T283" t="s">
        <v>67</v>
      </c>
      <c r="U283" t="s">
        <v>5</v>
      </c>
      <c r="V283" t="s">
        <v>4</v>
      </c>
      <c r="W283" t="s">
        <v>17</v>
      </c>
      <c r="X283" t="s">
        <v>2</v>
      </c>
      <c r="Y283" t="s">
        <v>5</v>
      </c>
      <c r="Z283" t="s">
        <v>6</v>
      </c>
      <c r="AA283" t="s">
        <v>4</v>
      </c>
      <c r="AB283" t="s">
        <v>4</v>
      </c>
      <c r="AC283" t="s">
        <v>4</v>
      </c>
      <c r="AD283" t="s">
        <v>4</v>
      </c>
      <c r="AE283" t="s">
        <v>4</v>
      </c>
      <c r="AF283" t="s">
        <v>4</v>
      </c>
      <c r="AG283" t="s">
        <v>4</v>
      </c>
      <c r="AH283" t="s">
        <v>4</v>
      </c>
      <c r="AI283" t="s">
        <v>4</v>
      </c>
      <c r="AJ283" t="s">
        <v>4</v>
      </c>
      <c r="AK283" t="s">
        <v>4</v>
      </c>
      <c r="AL283" t="s">
        <v>4</v>
      </c>
      <c r="AM283" t="s">
        <v>4</v>
      </c>
      <c r="AN283" t="s">
        <v>4</v>
      </c>
      <c r="AO283" t="s">
        <v>4</v>
      </c>
      <c r="AP283" t="s">
        <v>4</v>
      </c>
      <c r="AQ283" t="s">
        <v>4</v>
      </c>
      <c r="AR283" t="s">
        <v>4</v>
      </c>
      <c r="AS283" t="s">
        <v>2</v>
      </c>
      <c r="AT283" t="s">
        <v>2</v>
      </c>
      <c r="AU283" t="s">
        <v>2</v>
      </c>
      <c r="AV283" t="s">
        <v>2</v>
      </c>
      <c r="AW283" t="s">
        <v>2</v>
      </c>
      <c r="AX283" t="s">
        <v>2</v>
      </c>
      <c r="AY283" t="s">
        <v>2</v>
      </c>
      <c r="AZ283" t="s">
        <v>2</v>
      </c>
      <c r="BA283" t="s">
        <v>2</v>
      </c>
      <c r="BB283" t="s">
        <v>2</v>
      </c>
      <c r="BC283" t="s">
        <v>2</v>
      </c>
      <c r="BD283" t="s">
        <v>2</v>
      </c>
      <c r="BE283" t="s">
        <v>2</v>
      </c>
      <c r="BF283" t="s">
        <v>2</v>
      </c>
      <c r="BG283" t="s">
        <v>2</v>
      </c>
      <c r="BH283" t="s">
        <v>2</v>
      </c>
      <c r="BI283" t="s">
        <v>2</v>
      </c>
      <c r="BJ283" t="s">
        <v>2</v>
      </c>
      <c r="BK283" t="s">
        <v>2</v>
      </c>
      <c r="BL283" t="s">
        <v>2</v>
      </c>
      <c r="BM283" t="s">
        <v>2</v>
      </c>
      <c r="BN283" t="s">
        <v>2</v>
      </c>
      <c r="BO283" t="s">
        <v>2</v>
      </c>
      <c r="BP283" t="s">
        <v>2</v>
      </c>
      <c r="BQ283" t="s">
        <v>2</v>
      </c>
      <c r="BR283" t="s">
        <v>2</v>
      </c>
      <c r="BS283" t="s">
        <v>2</v>
      </c>
      <c r="BT283" t="s">
        <v>2</v>
      </c>
      <c r="BU283" t="s">
        <v>2</v>
      </c>
      <c r="BV283" t="s">
        <v>2</v>
      </c>
      <c r="BW283" t="s">
        <v>2</v>
      </c>
      <c r="BX283" t="s">
        <v>2</v>
      </c>
      <c r="BY283" t="s">
        <v>2</v>
      </c>
      <c r="BZ283" t="s">
        <v>2</v>
      </c>
      <c r="CA283" t="s">
        <v>2</v>
      </c>
      <c r="CB283" t="s">
        <v>2</v>
      </c>
      <c r="CC283" t="s">
        <v>2</v>
      </c>
      <c r="CD283" t="s">
        <v>2</v>
      </c>
      <c r="CE283" t="s">
        <v>2</v>
      </c>
      <c r="CF283" t="s">
        <v>2</v>
      </c>
      <c r="CG283" t="s">
        <v>2</v>
      </c>
      <c r="CH283" t="s">
        <v>2</v>
      </c>
      <c r="CI283" t="s">
        <v>2</v>
      </c>
      <c r="CJ283" t="s">
        <v>2</v>
      </c>
      <c r="CK283" t="s">
        <v>2</v>
      </c>
      <c r="CL283" t="s">
        <v>2</v>
      </c>
      <c r="CM283" t="s">
        <v>2</v>
      </c>
      <c r="CN283" t="s">
        <v>2</v>
      </c>
      <c r="CO283" t="s">
        <v>2</v>
      </c>
      <c r="CP283" t="s">
        <v>15</v>
      </c>
      <c r="CQ283" t="s">
        <v>4</v>
      </c>
      <c r="CR283" t="s">
        <v>4</v>
      </c>
      <c r="CS283" t="s">
        <v>4</v>
      </c>
      <c r="CT283" t="s">
        <v>4</v>
      </c>
      <c r="CU283" t="s">
        <v>796</v>
      </c>
      <c r="CV283" t="s">
        <v>796</v>
      </c>
      <c r="CW283" t="s">
        <v>796</v>
      </c>
      <c r="CX283" t="s">
        <v>796</v>
      </c>
      <c r="CY283" t="s">
        <v>796</v>
      </c>
      <c r="CZ283" t="s">
        <v>796</v>
      </c>
      <c r="DA283" t="s">
        <v>796</v>
      </c>
      <c r="DB283" t="s">
        <v>796</v>
      </c>
      <c r="DC283" t="s">
        <v>796</v>
      </c>
      <c r="DD283" t="s">
        <v>796</v>
      </c>
      <c r="DE283" t="s">
        <v>796</v>
      </c>
      <c r="DF283" t="s">
        <v>796</v>
      </c>
      <c r="DG283" t="s">
        <v>796</v>
      </c>
      <c r="DH283" t="s">
        <v>796</v>
      </c>
      <c r="DI283" t="s">
        <v>796</v>
      </c>
      <c r="DJ283" t="s">
        <v>796</v>
      </c>
      <c r="DK283" t="s">
        <v>796</v>
      </c>
      <c r="DL283" t="s">
        <v>796</v>
      </c>
      <c r="DM283" t="s">
        <v>796</v>
      </c>
      <c r="DN283" t="s">
        <v>796</v>
      </c>
      <c r="DO283" t="s">
        <v>796</v>
      </c>
      <c r="DP283" t="s">
        <v>796</v>
      </c>
      <c r="DQ283" t="s">
        <v>796</v>
      </c>
      <c r="DR283" t="s">
        <v>796</v>
      </c>
      <c r="DS283" t="s">
        <v>796</v>
      </c>
      <c r="DT283" t="s">
        <v>796</v>
      </c>
      <c r="DU283" t="s">
        <v>796</v>
      </c>
      <c r="DV283" t="s">
        <v>796</v>
      </c>
      <c r="DW283" t="s">
        <v>796</v>
      </c>
      <c r="DX283" t="s">
        <v>796</v>
      </c>
      <c r="DY283" t="s">
        <v>796</v>
      </c>
      <c r="DZ283" t="s">
        <v>796</v>
      </c>
      <c r="EA283" t="s">
        <v>796</v>
      </c>
      <c r="EB283" t="s">
        <v>796</v>
      </c>
      <c r="EC283" t="s">
        <v>796</v>
      </c>
      <c r="ED283" t="s">
        <v>796</v>
      </c>
      <c r="EE283" t="s">
        <v>796</v>
      </c>
      <c r="EF283" t="s">
        <v>796</v>
      </c>
      <c r="EG283" t="s">
        <v>796</v>
      </c>
      <c r="EH283" t="s">
        <v>796</v>
      </c>
      <c r="EI283" t="s">
        <v>796</v>
      </c>
      <c r="EJ283" t="s">
        <v>796</v>
      </c>
      <c r="EK283" t="s">
        <v>796</v>
      </c>
      <c r="EL283" t="s">
        <v>796</v>
      </c>
      <c r="EM283" t="s">
        <v>796</v>
      </c>
      <c r="EN283" t="s">
        <v>796</v>
      </c>
      <c r="EO283" t="s">
        <v>796</v>
      </c>
      <c r="EP283" t="s">
        <v>796</v>
      </c>
      <c r="EQ283" t="s">
        <v>796</v>
      </c>
      <c r="ER283" t="s">
        <v>796</v>
      </c>
      <c r="ES283" t="s">
        <v>796</v>
      </c>
      <c r="ET283" t="s">
        <v>796</v>
      </c>
      <c r="EU283" t="s">
        <v>796</v>
      </c>
      <c r="EV283" t="s">
        <v>796</v>
      </c>
      <c r="EW283" t="s">
        <v>796</v>
      </c>
      <c r="EX283" t="s">
        <v>796</v>
      </c>
      <c r="EY283" t="s">
        <v>796</v>
      </c>
      <c r="EZ283" t="s">
        <v>796</v>
      </c>
      <c r="FA283" t="s">
        <v>796</v>
      </c>
      <c r="FB283" t="s">
        <v>796</v>
      </c>
      <c r="FC283" t="s">
        <v>796</v>
      </c>
      <c r="FD283" t="s">
        <v>796</v>
      </c>
      <c r="FE283" t="s">
        <v>796</v>
      </c>
      <c r="FF283" t="s">
        <v>796</v>
      </c>
      <c r="FG283" t="s">
        <v>796</v>
      </c>
      <c r="FH283" t="s">
        <v>796</v>
      </c>
      <c r="FI283" t="s">
        <v>796</v>
      </c>
      <c r="FJ283" t="s">
        <v>796</v>
      </c>
      <c r="FK283" t="s">
        <v>796</v>
      </c>
      <c r="FL283" t="s">
        <v>796</v>
      </c>
      <c r="FM283" t="s">
        <v>796</v>
      </c>
      <c r="FN283" t="s">
        <v>796</v>
      </c>
      <c r="FO283" t="s">
        <v>796</v>
      </c>
      <c r="FP283" t="s">
        <v>796</v>
      </c>
      <c r="FQ283" t="s">
        <v>796</v>
      </c>
      <c r="FR283" t="s">
        <v>796</v>
      </c>
      <c r="FS283" t="s">
        <v>796</v>
      </c>
      <c r="FT283" t="s">
        <v>796</v>
      </c>
      <c r="FU283" t="s">
        <v>796</v>
      </c>
      <c r="FV283" t="s">
        <v>796</v>
      </c>
      <c r="FW283" t="s">
        <v>796</v>
      </c>
      <c r="FX283" t="s">
        <v>796</v>
      </c>
      <c r="FY283" t="s">
        <v>796</v>
      </c>
      <c r="FZ283" t="s">
        <v>796</v>
      </c>
      <c r="GA283" t="s">
        <v>796</v>
      </c>
      <c r="GB283" t="s">
        <v>796</v>
      </c>
      <c r="GC283" t="s">
        <v>796</v>
      </c>
      <c r="GD283" t="s">
        <v>796</v>
      </c>
      <c r="GE283" t="s">
        <v>796</v>
      </c>
      <c r="GF283" t="s">
        <v>796</v>
      </c>
      <c r="GG283" t="s">
        <v>796</v>
      </c>
      <c r="GH283" t="s">
        <v>796</v>
      </c>
      <c r="GI283" t="s">
        <v>796</v>
      </c>
      <c r="GJ283" t="s">
        <v>796</v>
      </c>
      <c r="GK283" t="s">
        <v>796</v>
      </c>
      <c r="GL283" t="s">
        <v>796</v>
      </c>
      <c r="GM283" t="s">
        <v>796</v>
      </c>
      <c r="GN283" t="s">
        <v>796</v>
      </c>
      <c r="GO283" t="s">
        <v>796</v>
      </c>
      <c r="GP283" t="s">
        <v>796</v>
      </c>
      <c r="GQ283" t="s">
        <v>796</v>
      </c>
      <c r="GR283" t="s">
        <v>796</v>
      </c>
      <c r="GS283" t="s">
        <v>796</v>
      </c>
      <c r="GT283" t="s">
        <v>796</v>
      </c>
      <c r="GU283" t="s">
        <v>796</v>
      </c>
      <c r="GV283" t="s">
        <v>796</v>
      </c>
      <c r="GW283" t="s">
        <v>796</v>
      </c>
      <c r="GX283" t="s">
        <v>796</v>
      </c>
      <c r="GY283" t="s">
        <v>796</v>
      </c>
      <c r="GZ283" t="s">
        <v>796</v>
      </c>
      <c r="HA283" t="s">
        <v>796</v>
      </c>
      <c r="HB283" t="s">
        <v>796</v>
      </c>
      <c r="HC283" t="s">
        <v>796</v>
      </c>
      <c r="HD283" t="s">
        <v>796</v>
      </c>
      <c r="HE283" t="s">
        <v>796</v>
      </c>
      <c r="HF283" t="s">
        <v>796</v>
      </c>
      <c r="HG283" t="s">
        <v>796</v>
      </c>
      <c r="HH283" t="s">
        <v>796</v>
      </c>
      <c r="HI283" t="s">
        <v>796</v>
      </c>
      <c r="HJ283" t="s">
        <v>796</v>
      </c>
      <c r="HK283" t="s">
        <v>796</v>
      </c>
      <c r="HL283" t="s">
        <v>796</v>
      </c>
      <c r="HM283" t="s">
        <v>796</v>
      </c>
      <c r="HN283" t="s">
        <v>796</v>
      </c>
      <c r="HO283" t="s">
        <v>796</v>
      </c>
      <c r="HP283" t="s">
        <v>796</v>
      </c>
      <c r="HQ283" t="s">
        <v>796</v>
      </c>
      <c r="HR283" t="s">
        <v>796</v>
      </c>
      <c r="HS283" t="s">
        <v>796</v>
      </c>
      <c r="HT283" t="s">
        <v>796</v>
      </c>
      <c r="HU283" t="s">
        <v>796</v>
      </c>
      <c r="HV283" t="s">
        <v>796</v>
      </c>
      <c r="HW283" t="s">
        <v>796</v>
      </c>
      <c r="HX283" t="s">
        <v>796</v>
      </c>
      <c r="HY283" t="s">
        <v>796</v>
      </c>
      <c r="HZ283" t="s">
        <v>796</v>
      </c>
      <c r="IA283" t="s">
        <v>796</v>
      </c>
      <c r="IB283" t="s">
        <v>796</v>
      </c>
      <c r="IC283" t="s">
        <v>796</v>
      </c>
      <c r="ID283" t="s">
        <v>796</v>
      </c>
      <c r="IE283" t="s">
        <v>796</v>
      </c>
      <c r="IF283" t="s">
        <v>796</v>
      </c>
      <c r="IG283" t="s">
        <v>796</v>
      </c>
      <c r="IH283" t="s">
        <v>796</v>
      </c>
      <c r="II283" t="s">
        <v>796</v>
      </c>
      <c r="IJ283" t="s">
        <v>796</v>
      </c>
      <c r="IK283" t="s">
        <v>796</v>
      </c>
      <c r="IL283" t="s">
        <v>796</v>
      </c>
      <c r="IM283" t="s">
        <v>796</v>
      </c>
      <c r="IN283" t="s">
        <v>796</v>
      </c>
      <c r="IO283" t="s">
        <v>796</v>
      </c>
      <c r="IP283" t="s">
        <v>796</v>
      </c>
      <c r="IQ283" t="s">
        <v>796</v>
      </c>
      <c r="IR283" t="s">
        <v>796</v>
      </c>
      <c r="IS283" t="s">
        <v>796</v>
      </c>
      <c r="IT283" t="s">
        <v>796</v>
      </c>
      <c r="IU283" t="s">
        <v>796</v>
      </c>
      <c r="IV283" t="s">
        <v>796</v>
      </c>
      <c r="IW283" t="s">
        <v>796</v>
      </c>
      <c r="IX283" t="s">
        <v>796</v>
      </c>
      <c r="IY283" t="s">
        <v>796</v>
      </c>
      <c r="IZ283" t="s">
        <v>796</v>
      </c>
      <c r="JA283" t="s">
        <v>796</v>
      </c>
      <c r="JB283" t="s">
        <v>796</v>
      </c>
      <c r="JC283" t="s">
        <v>796</v>
      </c>
      <c r="JD283" t="s">
        <v>796</v>
      </c>
      <c r="JE283" t="s">
        <v>796</v>
      </c>
      <c r="JF283" t="s">
        <v>796</v>
      </c>
      <c r="JG283" t="s">
        <v>796</v>
      </c>
      <c r="JH283" t="s">
        <v>796</v>
      </c>
      <c r="JI283" t="s">
        <v>796</v>
      </c>
      <c r="JJ283" t="s">
        <v>796</v>
      </c>
      <c r="JK283" t="s">
        <v>796</v>
      </c>
      <c r="JL283" t="s">
        <v>796</v>
      </c>
      <c r="JM283" t="s">
        <v>796</v>
      </c>
      <c r="JN283" t="s">
        <v>796</v>
      </c>
      <c r="JO283" t="s">
        <v>796</v>
      </c>
      <c r="JP283" t="s">
        <v>796</v>
      </c>
      <c r="JQ283" t="s">
        <v>796</v>
      </c>
      <c r="JR283" t="s">
        <v>796</v>
      </c>
      <c r="JS283" t="s">
        <v>796</v>
      </c>
      <c r="JT283" t="s">
        <v>796</v>
      </c>
      <c r="JU283" t="s">
        <v>796</v>
      </c>
      <c r="JV283" t="s">
        <v>796</v>
      </c>
      <c r="JW283" t="s">
        <v>796</v>
      </c>
      <c r="JX283" t="s">
        <v>796</v>
      </c>
      <c r="JY283" t="s">
        <v>796</v>
      </c>
      <c r="JZ283" t="s">
        <v>796</v>
      </c>
      <c r="KA283" t="s">
        <v>796</v>
      </c>
      <c r="KB283" t="s">
        <v>796</v>
      </c>
      <c r="KC283" t="s">
        <v>796</v>
      </c>
      <c r="KD283" t="s">
        <v>796</v>
      </c>
      <c r="KE283" t="s">
        <v>796</v>
      </c>
      <c r="KF283" t="s">
        <v>796</v>
      </c>
    </row>
    <row r="284" spans="1:292" x14ac:dyDescent="0.2">
      <c r="A284" t="s">
        <v>769</v>
      </c>
      <c r="B284" t="s">
        <v>239</v>
      </c>
      <c r="C284" t="s">
        <v>4</v>
      </c>
      <c r="D284" t="s">
        <v>8</v>
      </c>
      <c r="E284" s="30">
        <v>28</v>
      </c>
      <c r="F284" t="s">
        <v>9</v>
      </c>
      <c r="G284" t="s">
        <v>195</v>
      </c>
      <c r="H284" t="s">
        <v>40</v>
      </c>
      <c r="I284" t="s">
        <v>6</v>
      </c>
      <c r="J284" t="s">
        <v>4</v>
      </c>
      <c r="K284" t="s">
        <v>5</v>
      </c>
      <c r="L284" t="s">
        <v>4</v>
      </c>
      <c r="M284" t="s">
        <v>5</v>
      </c>
      <c r="N284" t="s">
        <v>5</v>
      </c>
      <c r="O284" t="s">
        <v>4</v>
      </c>
      <c r="P284" t="s">
        <v>4</v>
      </c>
      <c r="Q284" t="s">
        <v>4</v>
      </c>
      <c r="R284" t="s">
        <v>4</v>
      </c>
      <c r="S284" t="s">
        <v>4</v>
      </c>
      <c r="T284" t="s">
        <v>67</v>
      </c>
      <c r="U284" t="s">
        <v>4</v>
      </c>
      <c r="V284" t="s">
        <v>4</v>
      </c>
      <c r="W284" t="s">
        <v>17</v>
      </c>
      <c r="X284" t="s">
        <v>2</v>
      </c>
      <c r="Y284" t="s">
        <v>5</v>
      </c>
      <c r="Z284" t="s">
        <v>6</v>
      </c>
      <c r="AA284" t="s">
        <v>4</v>
      </c>
      <c r="AB284" t="s">
        <v>4</v>
      </c>
      <c r="AC284" t="s">
        <v>5</v>
      </c>
      <c r="AD284" t="s">
        <v>5</v>
      </c>
      <c r="AE284" t="s">
        <v>4</v>
      </c>
      <c r="AF284" t="s">
        <v>4</v>
      </c>
      <c r="AG284" t="s">
        <v>4</v>
      </c>
      <c r="AH284" t="s">
        <v>4</v>
      </c>
      <c r="AI284" t="s">
        <v>4</v>
      </c>
      <c r="AJ284" t="s">
        <v>4</v>
      </c>
      <c r="AK284" t="s">
        <v>4</v>
      </c>
      <c r="AL284" t="s">
        <v>4</v>
      </c>
      <c r="AM284" t="s">
        <v>4</v>
      </c>
      <c r="AN284" t="s">
        <v>4</v>
      </c>
      <c r="AO284" t="s">
        <v>4</v>
      </c>
      <c r="AP284" t="s">
        <v>4</v>
      </c>
      <c r="AQ284" t="s">
        <v>4</v>
      </c>
      <c r="AR284" t="s">
        <v>4</v>
      </c>
      <c r="AS284" t="s">
        <v>12</v>
      </c>
      <c r="AT284" t="s">
        <v>62</v>
      </c>
      <c r="AU284" t="s">
        <v>14</v>
      </c>
      <c r="AV284" t="s">
        <v>2</v>
      </c>
      <c r="AW284" t="s">
        <v>2</v>
      </c>
      <c r="AX284" t="s">
        <v>2</v>
      </c>
      <c r="AY284" t="s">
        <v>2</v>
      </c>
      <c r="AZ284" t="s">
        <v>2</v>
      </c>
      <c r="BA284" t="s">
        <v>2</v>
      </c>
      <c r="BB284" t="s">
        <v>2</v>
      </c>
      <c r="BC284" t="s">
        <v>2</v>
      </c>
      <c r="BD284" t="s">
        <v>2</v>
      </c>
      <c r="BE284" t="s">
        <v>2</v>
      </c>
      <c r="BF284" t="s">
        <v>2</v>
      </c>
      <c r="BG284" t="s">
        <v>2</v>
      </c>
      <c r="BH284" t="s">
        <v>2</v>
      </c>
      <c r="BI284" t="s">
        <v>2</v>
      </c>
      <c r="BJ284" t="s">
        <v>2</v>
      </c>
      <c r="BK284" t="s">
        <v>2</v>
      </c>
      <c r="BL284" t="s">
        <v>2</v>
      </c>
      <c r="BM284" t="s">
        <v>2</v>
      </c>
      <c r="BN284" t="s">
        <v>2</v>
      </c>
      <c r="BO284" t="s">
        <v>2</v>
      </c>
      <c r="BP284" t="s">
        <v>2</v>
      </c>
      <c r="BQ284" t="s">
        <v>2</v>
      </c>
      <c r="BR284" t="s">
        <v>2</v>
      </c>
      <c r="BS284" t="s">
        <v>2</v>
      </c>
      <c r="BT284" t="s">
        <v>2</v>
      </c>
      <c r="BU284" t="s">
        <v>2</v>
      </c>
      <c r="BV284" t="s">
        <v>2</v>
      </c>
      <c r="BW284" t="s">
        <v>2</v>
      </c>
      <c r="BX284" t="s">
        <v>2</v>
      </c>
      <c r="BY284" t="s">
        <v>2</v>
      </c>
      <c r="BZ284" t="s">
        <v>2</v>
      </c>
      <c r="CA284" t="s">
        <v>2</v>
      </c>
      <c r="CB284" t="s">
        <v>2</v>
      </c>
      <c r="CC284" t="s">
        <v>2</v>
      </c>
      <c r="CD284" t="s">
        <v>2</v>
      </c>
      <c r="CE284" t="s">
        <v>2</v>
      </c>
      <c r="CF284" t="s">
        <v>2</v>
      </c>
      <c r="CG284" t="s">
        <v>2</v>
      </c>
      <c r="CH284" t="s">
        <v>2</v>
      </c>
      <c r="CI284" t="s">
        <v>2</v>
      </c>
      <c r="CJ284" t="s">
        <v>2</v>
      </c>
      <c r="CK284" t="s">
        <v>2</v>
      </c>
      <c r="CL284" t="s">
        <v>2</v>
      </c>
      <c r="CM284" t="s">
        <v>2</v>
      </c>
      <c r="CN284" t="s">
        <v>2</v>
      </c>
      <c r="CO284" t="s">
        <v>2</v>
      </c>
      <c r="CP284" t="s">
        <v>15</v>
      </c>
      <c r="CQ284" t="s">
        <v>4</v>
      </c>
      <c r="CR284" t="s">
        <v>4</v>
      </c>
      <c r="CS284" t="s">
        <v>4</v>
      </c>
      <c r="CT284" t="s">
        <v>41</v>
      </c>
      <c r="CU284" t="s">
        <v>796</v>
      </c>
      <c r="CV284" t="s">
        <v>796</v>
      </c>
      <c r="CW284" t="s">
        <v>796</v>
      </c>
      <c r="CX284" t="s">
        <v>796</v>
      </c>
      <c r="CY284" t="s">
        <v>796</v>
      </c>
      <c r="CZ284" t="s">
        <v>796</v>
      </c>
      <c r="DA284" t="s">
        <v>796</v>
      </c>
      <c r="DB284" t="s">
        <v>796</v>
      </c>
      <c r="DC284" t="s">
        <v>796</v>
      </c>
      <c r="DD284" t="s">
        <v>796</v>
      </c>
      <c r="DE284" t="s">
        <v>796</v>
      </c>
      <c r="DF284" t="s">
        <v>796</v>
      </c>
      <c r="DG284" t="s">
        <v>796</v>
      </c>
      <c r="DH284" t="s">
        <v>796</v>
      </c>
      <c r="DI284" t="s">
        <v>796</v>
      </c>
      <c r="DJ284" t="s">
        <v>796</v>
      </c>
      <c r="DK284" t="s">
        <v>796</v>
      </c>
      <c r="DL284" t="s">
        <v>796</v>
      </c>
      <c r="DM284" t="s">
        <v>796</v>
      </c>
      <c r="DN284" t="s">
        <v>796</v>
      </c>
      <c r="DO284" t="s">
        <v>796</v>
      </c>
      <c r="DP284" t="s">
        <v>796</v>
      </c>
      <c r="DQ284" t="s">
        <v>796</v>
      </c>
      <c r="DR284" t="s">
        <v>796</v>
      </c>
      <c r="DS284" t="s">
        <v>796</v>
      </c>
      <c r="DT284" t="s">
        <v>796</v>
      </c>
      <c r="DU284" t="s">
        <v>796</v>
      </c>
      <c r="DV284" t="s">
        <v>796</v>
      </c>
      <c r="DW284" t="s">
        <v>796</v>
      </c>
      <c r="DX284" t="s">
        <v>796</v>
      </c>
      <c r="DY284" t="s">
        <v>796</v>
      </c>
      <c r="DZ284" t="s">
        <v>796</v>
      </c>
      <c r="EA284" t="s">
        <v>796</v>
      </c>
      <c r="EB284" t="s">
        <v>796</v>
      </c>
      <c r="EC284" t="s">
        <v>796</v>
      </c>
      <c r="ED284" t="s">
        <v>796</v>
      </c>
      <c r="EE284" t="s">
        <v>796</v>
      </c>
      <c r="EF284" t="s">
        <v>796</v>
      </c>
      <c r="EG284" t="s">
        <v>796</v>
      </c>
      <c r="EH284" t="s">
        <v>796</v>
      </c>
      <c r="EI284" t="s">
        <v>796</v>
      </c>
      <c r="EJ284" t="s">
        <v>796</v>
      </c>
      <c r="EK284" t="s">
        <v>796</v>
      </c>
      <c r="EL284" t="s">
        <v>796</v>
      </c>
      <c r="EM284" t="s">
        <v>796</v>
      </c>
      <c r="EN284" t="s">
        <v>796</v>
      </c>
      <c r="EO284" t="s">
        <v>796</v>
      </c>
      <c r="EP284" t="s">
        <v>796</v>
      </c>
      <c r="EQ284" t="s">
        <v>796</v>
      </c>
      <c r="ER284" t="s">
        <v>796</v>
      </c>
      <c r="ES284" t="s">
        <v>796</v>
      </c>
      <c r="ET284" t="s">
        <v>796</v>
      </c>
      <c r="EU284" t="s">
        <v>796</v>
      </c>
      <c r="EV284" t="s">
        <v>796</v>
      </c>
      <c r="EW284" t="s">
        <v>796</v>
      </c>
      <c r="EX284" t="s">
        <v>796</v>
      </c>
      <c r="EY284" t="s">
        <v>796</v>
      </c>
      <c r="EZ284" t="s">
        <v>796</v>
      </c>
      <c r="FA284" t="s">
        <v>796</v>
      </c>
      <c r="FB284" t="s">
        <v>796</v>
      </c>
      <c r="FC284" t="s">
        <v>796</v>
      </c>
      <c r="FD284" t="s">
        <v>796</v>
      </c>
      <c r="FE284" t="s">
        <v>796</v>
      </c>
      <c r="FF284" t="s">
        <v>796</v>
      </c>
      <c r="FG284" t="s">
        <v>796</v>
      </c>
      <c r="FH284" t="s">
        <v>796</v>
      </c>
      <c r="FI284" t="s">
        <v>796</v>
      </c>
      <c r="FJ284" t="s">
        <v>796</v>
      </c>
      <c r="FK284" t="s">
        <v>796</v>
      </c>
      <c r="FL284" t="s">
        <v>796</v>
      </c>
      <c r="FM284" t="s">
        <v>796</v>
      </c>
      <c r="FN284" t="s">
        <v>796</v>
      </c>
      <c r="FO284" t="s">
        <v>796</v>
      </c>
      <c r="FP284" t="s">
        <v>796</v>
      </c>
      <c r="FQ284" t="s">
        <v>796</v>
      </c>
      <c r="FR284" t="s">
        <v>796</v>
      </c>
      <c r="FS284" t="s">
        <v>796</v>
      </c>
      <c r="FT284" t="s">
        <v>796</v>
      </c>
      <c r="FU284" t="s">
        <v>796</v>
      </c>
      <c r="FV284" t="s">
        <v>796</v>
      </c>
      <c r="FW284" t="s">
        <v>796</v>
      </c>
      <c r="FX284" t="s">
        <v>796</v>
      </c>
      <c r="FY284" t="s">
        <v>796</v>
      </c>
      <c r="FZ284" t="s">
        <v>796</v>
      </c>
      <c r="GA284" t="s">
        <v>796</v>
      </c>
      <c r="GB284" t="s">
        <v>796</v>
      </c>
      <c r="GC284" t="s">
        <v>796</v>
      </c>
      <c r="GD284" t="s">
        <v>796</v>
      </c>
      <c r="GE284" t="s">
        <v>796</v>
      </c>
      <c r="GF284" t="s">
        <v>796</v>
      </c>
      <c r="GG284" t="s">
        <v>796</v>
      </c>
      <c r="GH284" t="s">
        <v>796</v>
      </c>
      <c r="GI284" t="s">
        <v>796</v>
      </c>
      <c r="GJ284" t="s">
        <v>796</v>
      </c>
      <c r="GK284" t="s">
        <v>796</v>
      </c>
      <c r="GL284" t="s">
        <v>796</v>
      </c>
      <c r="GM284" t="s">
        <v>796</v>
      </c>
      <c r="GN284" t="s">
        <v>796</v>
      </c>
      <c r="GO284" t="s">
        <v>796</v>
      </c>
      <c r="GP284" t="s">
        <v>796</v>
      </c>
      <c r="GQ284" t="s">
        <v>796</v>
      </c>
      <c r="GR284" t="s">
        <v>796</v>
      </c>
      <c r="GS284" t="s">
        <v>796</v>
      </c>
      <c r="GT284" t="s">
        <v>796</v>
      </c>
      <c r="GU284" t="s">
        <v>796</v>
      </c>
      <c r="GV284" t="s">
        <v>796</v>
      </c>
      <c r="GW284" t="s">
        <v>796</v>
      </c>
      <c r="GX284" t="s">
        <v>796</v>
      </c>
      <c r="GY284" t="s">
        <v>796</v>
      </c>
      <c r="GZ284" t="s">
        <v>796</v>
      </c>
      <c r="HA284" t="s">
        <v>796</v>
      </c>
      <c r="HB284" t="s">
        <v>796</v>
      </c>
      <c r="HC284" t="s">
        <v>796</v>
      </c>
      <c r="HD284" t="s">
        <v>796</v>
      </c>
      <c r="HE284" t="s">
        <v>796</v>
      </c>
      <c r="HF284" t="s">
        <v>796</v>
      </c>
      <c r="HG284" t="s">
        <v>796</v>
      </c>
      <c r="HH284" t="s">
        <v>796</v>
      </c>
      <c r="HI284" t="s">
        <v>796</v>
      </c>
      <c r="HJ284" t="s">
        <v>796</v>
      </c>
      <c r="HK284" t="s">
        <v>796</v>
      </c>
      <c r="HL284" t="s">
        <v>796</v>
      </c>
      <c r="HM284" t="s">
        <v>796</v>
      </c>
      <c r="HN284" t="s">
        <v>796</v>
      </c>
      <c r="HO284" t="s">
        <v>796</v>
      </c>
      <c r="HP284" t="s">
        <v>796</v>
      </c>
      <c r="HQ284" t="s">
        <v>796</v>
      </c>
      <c r="HR284" t="s">
        <v>796</v>
      </c>
      <c r="HS284" t="s">
        <v>796</v>
      </c>
      <c r="HT284" t="s">
        <v>796</v>
      </c>
      <c r="HU284" t="s">
        <v>796</v>
      </c>
      <c r="HV284" t="s">
        <v>796</v>
      </c>
      <c r="HW284" t="s">
        <v>796</v>
      </c>
      <c r="HX284" t="s">
        <v>796</v>
      </c>
      <c r="HY284" t="s">
        <v>796</v>
      </c>
      <c r="HZ284" t="s">
        <v>796</v>
      </c>
      <c r="IA284" t="s">
        <v>796</v>
      </c>
      <c r="IB284" t="s">
        <v>796</v>
      </c>
      <c r="IC284" t="s">
        <v>796</v>
      </c>
      <c r="ID284" t="s">
        <v>796</v>
      </c>
      <c r="IE284" t="s">
        <v>796</v>
      </c>
      <c r="IF284" t="s">
        <v>796</v>
      </c>
      <c r="IG284" t="s">
        <v>796</v>
      </c>
      <c r="IH284" t="s">
        <v>796</v>
      </c>
      <c r="II284" t="s">
        <v>796</v>
      </c>
      <c r="IJ284" t="s">
        <v>796</v>
      </c>
      <c r="IK284" t="s">
        <v>796</v>
      </c>
      <c r="IL284" t="s">
        <v>796</v>
      </c>
      <c r="IM284" t="s">
        <v>796</v>
      </c>
      <c r="IN284" t="s">
        <v>796</v>
      </c>
      <c r="IO284" t="s">
        <v>796</v>
      </c>
      <c r="IP284" t="s">
        <v>796</v>
      </c>
      <c r="IQ284" t="s">
        <v>796</v>
      </c>
      <c r="IR284" t="s">
        <v>796</v>
      </c>
      <c r="IS284" t="s">
        <v>796</v>
      </c>
      <c r="IT284" t="s">
        <v>796</v>
      </c>
      <c r="IU284" t="s">
        <v>796</v>
      </c>
      <c r="IV284" t="s">
        <v>796</v>
      </c>
      <c r="IW284" t="s">
        <v>796</v>
      </c>
      <c r="IX284" t="s">
        <v>796</v>
      </c>
      <c r="IY284" t="s">
        <v>796</v>
      </c>
      <c r="IZ284" t="s">
        <v>796</v>
      </c>
      <c r="JA284" t="s">
        <v>796</v>
      </c>
      <c r="JB284" t="s">
        <v>796</v>
      </c>
      <c r="JC284" t="s">
        <v>796</v>
      </c>
      <c r="JD284" t="s">
        <v>796</v>
      </c>
      <c r="JE284" t="s">
        <v>796</v>
      </c>
      <c r="JF284" t="s">
        <v>796</v>
      </c>
      <c r="JG284" t="s">
        <v>796</v>
      </c>
      <c r="JH284" t="s">
        <v>796</v>
      </c>
      <c r="JI284" t="s">
        <v>796</v>
      </c>
      <c r="JJ284" t="s">
        <v>796</v>
      </c>
      <c r="JK284" t="s">
        <v>796</v>
      </c>
      <c r="JL284" t="s">
        <v>796</v>
      </c>
      <c r="JM284" t="s">
        <v>796</v>
      </c>
      <c r="JN284" t="s">
        <v>796</v>
      </c>
      <c r="JO284" t="s">
        <v>796</v>
      </c>
      <c r="JP284" t="s">
        <v>796</v>
      </c>
      <c r="JQ284" t="s">
        <v>796</v>
      </c>
      <c r="JR284" t="s">
        <v>796</v>
      </c>
      <c r="JS284" t="s">
        <v>796</v>
      </c>
      <c r="JT284" t="s">
        <v>796</v>
      </c>
      <c r="JU284" t="s">
        <v>796</v>
      </c>
      <c r="JV284" t="s">
        <v>796</v>
      </c>
      <c r="JW284" t="s">
        <v>796</v>
      </c>
      <c r="JX284" t="s">
        <v>796</v>
      </c>
      <c r="JY284" t="s">
        <v>796</v>
      </c>
      <c r="JZ284" t="s">
        <v>796</v>
      </c>
      <c r="KA284" t="s">
        <v>796</v>
      </c>
      <c r="KB284" t="s">
        <v>796</v>
      </c>
      <c r="KC284" t="s">
        <v>796</v>
      </c>
      <c r="KD284" t="s">
        <v>796</v>
      </c>
      <c r="KE284" t="s">
        <v>796</v>
      </c>
      <c r="KF284" t="s">
        <v>796</v>
      </c>
    </row>
    <row r="285" spans="1:292" x14ac:dyDescent="0.2">
      <c r="A285" t="s">
        <v>770</v>
      </c>
      <c r="B285" t="s">
        <v>239</v>
      </c>
      <c r="C285" t="s">
        <v>4</v>
      </c>
      <c r="D285" t="s">
        <v>8</v>
      </c>
      <c r="E285" t="s">
        <v>2</v>
      </c>
      <c r="F285" t="s">
        <v>9</v>
      </c>
      <c r="G285" t="s">
        <v>10</v>
      </c>
      <c r="H285" t="s">
        <v>11</v>
      </c>
      <c r="I285" t="s">
        <v>6</v>
      </c>
      <c r="J285" t="s">
        <v>4</v>
      </c>
      <c r="K285" t="s">
        <v>5</v>
      </c>
      <c r="L285" t="s">
        <v>4</v>
      </c>
      <c r="M285" t="s">
        <v>5</v>
      </c>
      <c r="N285" t="s">
        <v>5</v>
      </c>
      <c r="O285" t="s">
        <v>4</v>
      </c>
      <c r="P285" t="s">
        <v>4</v>
      </c>
      <c r="Q285" t="s">
        <v>4</v>
      </c>
      <c r="R285" t="s">
        <v>4</v>
      </c>
      <c r="S285" t="s">
        <v>4</v>
      </c>
      <c r="T285" t="s">
        <v>194</v>
      </c>
      <c r="U285" t="s">
        <v>4</v>
      </c>
      <c r="V285" t="s">
        <v>4</v>
      </c>
      <c r="W285" t="s">
        <v>17</v>
      </c>
      <c r="X285" t="s">
        <v>2</v>
      </c>
      <c r="Y285" t="s">
        <v>5</v>
      </c>
      <c r="Z285" t="s">
        <v>6</v>
      </c>
      <c r="AA285" t="s">
        <v>4</v>
      </c>
      <c r="AB285" t="s">
        <v>4</v>
      </c>
      <c r="AC285" t="s">
        <v>4</v>
      </c>
      <c r="AD285" t="s">
        <v>4</v>
      </c>
      <c r="AE285" t="s">
        <v>4</v>
      </c>
      <c r="AF285" t="s">
        <v>4</v>
      </c>
      <c r="AG285" t="s">
        <v>4</v>
      </c>
      <c r="AH285" t="s">
        <v>5</v>
      </c>
      <c r="AI285" t="s">
        <v>4</v>
      </c>
      <c r="AJ285" t="s">
        <v>4</v>
      </c>
      <c r="AK285" t="s">
        <v>4</v>
      </c>
      <c r="AL285" t="s">
        <v>4</v>
      </c>
      <c r="AM285" t="s">
        <v>4</v>
      </c>
      <c r="AN285" t="s">
        <v>4</v>
      </c>
      <c r="AO285" t="s">
        <v>4</v>
      </c>
      <c r="AP285" t="s">
        <v>4</v>
      </c>
      <c r="AQ285" t="s">
        <v>5</v>
      </c>
      <c r="AR285" t="s">
        <v>4</v>
      </c>
      <c r="AS285" t="s">
        <v>12</v>
      </c>
      <c r="AT285" t="s">
        <v>62</v>
      </c>
      <c r="AU285" t="s">
        <v>59</v>
      </c>
      <c r="AV285" t="s">
        <v>2</v>
      </c>
      <c r="AW285" t="s">
        <v>2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2</v>
      </c>
      <c r="BD285" t="s">
        <v>2</v>
      </c>
      <c r="BE285" t="s">
        <v>2</v>
      </c>
      <c r="BF285" t="s">
        <v>2</v>
      </c>
      <c r="BG285" t="s">
        <v>2</v>
      </c>
      <c r="BH285" t="s">
        <v>2</v>
      </c>
      <c r="BI285" t="s">
        <v>2</v>
      </c>
      <c r="BJ285" t="s">
        <v>2</v>
      </c>
      <c r="BK285" t="s">
        <v>2</v>
      </c>
      <c r="BL285" t="s">
        <v>2</v>
      </c>
      <c r="BM285" t="s">
        <v>2</v>
      </c>
      <c r="BN285" t="s">
        <v>2</v>
      </c>
      <c r="BO285" t="s">
        <v>2</v>
      </c>
      <c r="BP285" t="s">
        <v>2</v>
      </c>
      <c r="BQ285" t="s">
        <v>2</v>
      </c>
      <c r="BR285" t="s">
        <v>2</v>
      </c>
      <c r="BS285" t="s">
        <v>2</v>
      </c>
      <c r="BT285" t="s">
        <v>2</v>
      </c>
      <c r="BU285" t="s">
        <v>2</v>
      </c>
      <c r="BV285" t="s">
        <v>2</v>
      </c>
      <c r="BW285" t="s">
        <v>2</v>
      </c>
      <c r="BX285" t="s">
        <v>2</v>
      </c>
      <c r="BY285" t="s">
        <v>2</v>
      </c>
      <c r="BZ285" t="s">
        <v>2</v>
      </c>
      <c r="CA285" t="s">
        <v>2</v>
      </c>
      <c r="CB285" t="s">
        <v>2</v>
      </c>
      <c r="CC285" t="s">
        <v>2</v>
      </c>
      <c r="CD285" t="s">
        <v>2</v>
      </c>
      <c r="CE285" t="s">
        <v>2</v>
      </c>
      <c r="CF285" t="s">
        <v>2</v>
      </c>
      <c r="CG285" t="s">
        <v>2</v>
      </c>
      <c r="CH285" t="s">
        <v>2</v>
      </c>
      <c r="CI285" t="s">
        <v>2</v>
      </c>
      <c r="CJ285" t="s">
        <v>2</v>
      </c>
      <c r="CK285" t="s">
        <v>2</v>
      </c>
      <c r="CL285" t="s">
        <v>2</v>
      </c>
      <c r="CM285" t="s">
        <v>2</v>
      </c>
      <c r="CN285" t="s">
        <v>2</v>
      </c>
      <c r="CO285" t="s">
        <v>2</v>
      </c>
      <c r="CP285" t="s">
        <v>15</v>
      </c>
      <c r="CQ285" t="s">
        <v>4</v>
      </c>
      <c r="CR285" t="s">
        <v>4</v>
      </c>
      <c r="CS285" t="s">
        <v>4</v>
      </c>
      <c r="CT285" t="s">
        <v>5</v>
      </c>
      <c r="CU285" t="s">
        <v>239</v>
      </c>
      <c r="CV285" t="s">
        <v>4</v>
      </c>
      <c r="CW285" t="s">
        <v>2</v>
      </c>
      <c r="CX285" t="s">
        <v>155</v>
      </c>
      <c r="CY285" t="s">
        <v>4</v>
      </c>
      <c r="CZ285" t="s">
        <v>4</v>
      </c>
      <c r="DA285" t="s">
        <v>4</v>
      </c>
      <c r="DB285" t="s">
        <v>4</v>
      </c>
      <c r="DC285" t="s">
        <v>5</v>
      </c>
      <c r="DD285" t="s">
        <v>4</v>
      </c>
      <c r="DE285" t="s">
        <v>4</v>
      </c>
      <c r="DF285" t="s">
        <v>4</v>
      </c>
      <c r="DG285" t="s">
        <v>4</v>
      </c>
      <c r="DH285" t="s">
        <v>4</v>
      </c>
      <c r="DI285" t="s">
        <v>194</v>
      </c>
      <c r="DJ285" t="s">
        <v>4</v>
      </c>
      <c r="DK285" t="s">
        <v>41</v>
      </c>
      <c r="DL285" t="s">
        <v>17</v>
      </c>
      <c r="DM285" t="s">
        <v>2</v>
      </c>
      <c r="DN285" t="s">
        <v>5</v>
      </c>
      <c r="DO285" t="s">
        <v>523</v>
      </c>
      <c r="DP285" t="s">
        <v>4</v>
      </c>
      <c r="DQ285" t="s">
        <v>4</v>
      </c>
      <c r="DR285" t="s">
        <v>5</v>
      </c>
      <c r="DS285" t="s">
        <v>5</v>
      </c>
      <c r="DT285" t="s">
        <v>4</v>
      </c>
      <c r="DU285" t="s">
        <v>4</v>
      </c>
      <c r="DV285" t="s">
        <v>4</v>
      </c>
      <c r="DW285" t="s">
        <v>41</v>
      </c>
      <c r="DX285" t="s">
        <v>4</v>
      </c>
      <c r="DY285" t="s">
        <v>4</v>
      </c>
      <c r="DZ285" t="s">
        <v>4</v>
      </c>
      <c r="EA285" t="s">
        <v>4</v>
      </c>
      <c r="EB285" t="s">
        <v>4</v>
      </c>
      <c r="EC285" t="s">
        <v>4</v>
      </c>
      <c r="ED285" t="s">
        <v>4</v>
      </c>
      <c r="EE285" t="s">
        <v>4</v>
      </c>
      <c r="EF285" t="s">
        <v>5</v>
      </c>
      <c r="EG285" t="s">
        <v>4</v>
      </c>
      <c r="EH285" t="s">
        <v>2</v>
      </c>
      <c r="EI285" t="s">
        <v>2</v>
      </c>
      <c r="EJ285" t="s">
        <v>2</v>
      </c>
      <c r="EK285" t="s">
        <v>2</v>
      </c>
      <c r="EL285" t="s">
        <v>2</v>
      </c>
      <c r="EM285" t="s">
        <v>2</v>
      </c>
      <c r="EN285" t="s">
        <v>2</v>
      </c>
      <c r="EO285" t="s">
        <v>2</v>
      </c>
      <c r="EP285" t="s">
        <v>2</v>
      </c>
      <c r="EQ285" t="s">
        <v>2</v>
      </c>
      <c r="ER285" t="s">
        <v>2</v>
      </c>
      <c r="ES285" t="s">
        <v>2</v>
      </c>
      <c r="ET285" t="s">
        <v>2</v>
      </c>
      <c r="EU285" t="s">
        <v>2</v>
      </c>
      <c r="EV285" t="s">
        <v>2</v>
      </c>
      <c r="EW285" t="s">
        <v>2</v>
      </c>
      <c r="EX285" t="s">
        <v>2</v>
      </c>
      <c r="EY285" t="s">
        <v>2</v>
      </c>
      <c r="EZ285" t="s">
        <v>2</v>
      </c>
      <c r="FA285" t="s">
        <v>2</v>
      </c>
      <c r="FB285" t="s">
        <v>2</v>
      </c>
      <c r="FC285" t="s">
        <v>2</v>
      </c>
      <c r="FD285" t="s">
        <v>2</v>
      </c>
      <c r="FE285" t="s">
        <v>2</v>
      </c>
      <c r="FF285" t="s">
        <v>2</v>
      </c>
      <c r="FG285" t="s">
        <v>2</v>
      </c>
      <c r="FH285" t="s">
        <v>2</v>
      </c>
      <c r="FI285" t="s">
        <v>2</v>
      </c>
      <c r="FJ285" t="s">
        <v>2</v>
      </c>
      <c r="FK285" t="s">
        <v>2</v>
      </c>
      <c r="FL285" t="s">
        <v>2</v>
      </c>
      <c r="FM285" t="s">
        <v>2</v>
      </c>
      <c r="FN285" t="s">
        <v>2</v>
      </c>
      <c r="FO285" t="s">
        <v>2</v>
      </c>
      <c r="FP285" t="s">
        <v>2</v>
      </c>
      <c r="FQ285" t="s">
        <v>2</v>
      </c>
      <c r="FR285" t="s">
        <v>2</v>
      </c>
      <c r="FS285" t="s">
        <v>2</v>
      </c>
      <c r="FT285" t="s">
        <v>2</v>
      </c>
      <c r="FU285" t="s">
        <v>2</v>
      </c>
      <c r="FV285" t="s">
        <v>2</v>
      </c>
      <c r="FW285" t="s">
        <v>2</v>
      </c>
      <c r="FX285" t="s">
        <v>2</v>
      </c>
      <c r="FY285" t="s">
        <v>2</v>
      </c>
      <c r="FZ285" t="s">
        <v>2</v>
      </c>
      <c r="GA285" t="s">
        <v>2</v>
      </c>
      <c r="GB285" t="s">
        <v>2</v>
      </c>
      <c r="GC285" t="s">
        <v>2</v>
      </c>
      <c r="GD285" t="s">
        <v>2</v>
      </c>
      <c r="GE285" t="s">
        <v>15</v>
      </c>
      <c r="GF285" t="s">
        <v>41</v>
      </c>
      <c r="GG285" t="s">
        <v>4</v>
      </c>
      <c r="GH285" t="s">
        <v>4</v>
      </c>
      <c r="GI285" t="s">
        <v>41</v>
      </c>
      <c r="GJ285" t="s">
        <v>4</v>
      </c>
      <c r="GK285" t="s">
        <v>4</v>
      </c>
      <c r="GL285" t="s">
        <v>4</v>
      </c>
      <c r="GM285" t="s">
        <v>4</v>
      </c>
      <c r="GN285" t="s">
        <v>796</v>
      </c>
      <c r="GO285" t="s">
        <v>796</v>
      </c>
      <c r="GP285" t="s">
        <v>796</v>
      </c>
      <c r="GQ285" t="s">
        <v>796</v>
      </c>
      <c r="GR285" t="s">
        <v>796</v>
      </c>
      <c r="GS285" t="s">
        <v>796</v>
      </c>
      <c r="GT285" t="s">
        <v>796</v>
      </c>
      <c r="GU285" t="s">
        <v>796</v>
      </c>
      <c r="GV285" t="s">
        <v>796</v>
      </c>
      <c r="GW285" t="s">
        <v>796</v>
      </c>
      <c r="GX285" t="s">
        <v>796</v>
      </c>
      <c r="GY285" t="s">
        <v>796</v>
      </c>
      <c r="GZ285" t="s">
        <v>796</v>
      </c>
      <c r="HA285" t="s">
        <v>796</v>
      </c>
      <c r="HB285" t="s">
        <v>796</v>
      </c>
      <c r="HC285" t="s">
        <v>796</v>
      </c>
      <c r="HD285" t="s">
        <v>796</v>
      </c>
      <c r="HE285" t="s">
        <v>796</v>
      </c>
      <c r="HF285" t="s">
        <v>796</v>
      </c>
      <c r="HG285" t="s">
        <v>796</v>
      </c>
      <c r="HH285" t="s">
        <v>796</v>
      </c>
      <c r="HI285" t="s">
        <v>796</v>
      </c>
      <c r="HJ285" t="s">
        <v>796</v>
      </c>
      <c r="HK285" t="s">
        <v>796</v>
      </c>
      <c r="HL285" t="s">
        <v>796</v>
      </c>
      <c r="HM285" t="s">
        <v>796</v>
      </c>
      <c r="HN285" t="s">
        <v>796</v>
      </c>
      <c r="HO285" t="s">
        <v>796</v>
      </c>
      <c r="HP285" t="s">
        <v>796</v>
      </c>
      <c r="HQ285" t="s">
        <v>796</v>
      </c>
      <c r="HR285" t="s">
        <v>796</v>
      </c>
      <c r="HS285" t="s">
        <v>796</v>
      </c>
      <c r="HT285" t="s">
        <v>796</v>
      </c>
      <c r="HU285" t="s">
        <v>796</v>
      </c>
      <c r="HV285" t="s">
        <v>796</v>
      </c>
      <c r="HW285" t="s">
        <v>796</v>
      </c>
      <c r="HX285" t="s">
        <v>796</v>
      </c>
      <c r="HY285" t="s">
        <v>796</v>
      </c>
      <c r="HZ285" t="s">
        <v>796</v>
      </c>
      <c r="IA285" t="s">
        <v>796</v>
      </c>
      <c r="IB285" t="s">
        <v>796</v>
      </c>
      <c r="IC285" t="s">
        <v>796</v>
      </c>
      <c r="ID285" t="s">
        <v>796</v>
      </c>
      <c r="IE285" t="s">
        <v>796</v>
      </c>
      <c r="IF285" t="s">
        <v>796</v>
      </c>
      <c r="IG285" t="s">
        <v>796</v>
      </c>
      <c r="IH285" t="s">
        <v>796</v>
      </c>
      <c r="II285" t="s">
        <v>796</v>
      </c>
      <c r="IJ285" t="s">
        <v>796</v>
      </c>
      <c r="IK285" t="s">
        <v>796</v>
      </c>
      <c r="IL285" t="s">
        <v>796</v>
      </c>
      <c r="IM285" t="s">
        <v>796</v>
      </c>
      <c r="IN285" t="s">
        <v>796</v>
      </c>
      <c r="IO285" t="s">
        <v>796</v>
      </c>
      <c r="IP285" t="s">
        <v>796</v>
      </c>
      <c r="IQ285" t="s">
        <v>796</v>
      </c>
      <c r="IR285" t="s">
        <v>796</v>
      </c>
      <c r="IS285" t="s">
        <v>796</v>
      </c>
      <c r="IT285" t="s">
        <v>796</v>
      </c>
      <c r="IU285" t="s">
        <v>796</v>
      </c>
      <c r="IV285" t="s">
        <v>796</v>
      </c>
      <c r="IW285" t="s">
        <v>796</v>
      </c>
      <c r="IX285" t="s">
        <v>796</v>
      </c>
      <c r="IY285" t="s">
        <v>796</v>
      </c>
      <c r="IZ285" t="s">
        <v>796</v>
      </c>
      <c r="JA285" t="s">
        <v>796</v>
      </c>
      <c r="JB285" t="s">
        <v>796</v>
      </c>
      <c r="JC285" t="s">
        <v>796</v>
      </c>
      <c r="JD285" t="s">
        <v>796</v>
      </c>
      <c r="JE285" t="s">
        <v>796</v>
      </c>
      <c r="JF285" t="s">
        <v>796</v>
      </c>
      <c r="JG285" t="s">
        <v>796</v>
      </c>
      <c r="JH285" t="s">
        <v>796</v>
      </c>
      <c r="JI285" t="s">
        <v>796</v>
      </c>
      <c r="JJ285" t="s">
        <v>796</v>
      </c>
      <c r="JK285" t="s">
        <v>796</v>
      </c>
      <c r="JL285" t="s">
        <v>796</v>
      </c>
      <c r="JM285" t="s">
        <v>796</v>
      </c>
      <c r="JN285" t="s">
        <v>796</v>
      </c>
      <c r="JO285" t="s">
        <v>796</v>
      </c>
      <c r="JP285" t="s">
        <v>796</v>
      </c>
      <c r="JQ285" t="s">
        <v>796</v>
      </c>
      <c r="JR285" t="s">
        <v>796</v>
      </c>
      <c r="JS285" t="s">
        <v>796</v>
      </c>
      <c r="JT285" t="s">
        <v>796</v>
      </c>
      <c r="JU285" t="s">
        <v>796</v>
      </c>
      <c r="JV285" t="s">
        <v>796</v>
      </c>
      <c r="JW285" t="s">
        <v>796</v>
      </c>
      <c r="JX285" t="s">
        <v>796</v>
      </c>
      <c r="JY285" t="s">
        <v>796</v>
      </c>
      <c r="JZ285" t="s">
        <v>796</v>
      </c>
      <c r="KA285" t="s">
        <v>796</v>
      </c>
      <c r="KB285" t="s">
        <v>796</v>
      </c>
      <c r="KC285" t="s">
        <v>796</v>
      </c>
      <c r="KD285" t="s">
        <v>796</v>
      </c>
      <c r="KE285" t="s">
        <v>796</v>
      </c>
      <c r="KF285" t="s">
        <v>796</v>
      </c>
    </row>
    <row r="286" spans="1:292" x14ac:dyDescent="0.2">
      <c r="A286" t="s">
        <v>427</v>
      </c>
      <c r="B286" t="s">
        <v>239</v>
      </c>
      <c r="C286" t="s">
        <v>4</v>
      </c>
      <c r="D286" t="s">
        <v>8</v>
      </c>
      <c r="E286" s="30">
        <v>43</v>
      </c>
      <c r="F286" t="s">
        <v>20</v>
      </c>
      <c r="G286" t="s">
        <v>43</v>
      </c>
      <c r="H286" t="s">
        <v>40</v>
      </c>
      <c r="I286" t="s">
        <v>33</v>
      </c>
      <c r="J286" t="s">
        <v>4</v>
      </c>
      <c r="K286" t="s">
        <v>5</v>
      </c>
      <c r="L286" t="s">
        <v>4</v>
      </c>
      <c r="M286" t="s">
        <v>4</v>
      </c>
      <c r="N286" t="s">
        <v>4</v>
      </c>
      <c r="O286" t="s">
        <v>4</v>
      </c>
      <c r="P286" t="s">
        <v>4</v>
      </c>
      <c r="Q286" t="s">
        <v>4</v>
      </c>
      <c r="R286" t="s">
        <v>4</v>
      </c>
      <c r="S286" t="s">
        <v>4</v>
      </c>
      <c r="T286" t="s">
        <v>3</v>
      </c>
      <c r="U286" t="s">
        <v>4</v>
      </c>
      <c r="V286" t="s">
        <v>4</v>
      </c>
      <c r="W286" t="s">
        <v>17</v>
      </c>
      <c r="X286" t="s">
        <v>2</v>
      </c>
      <c r="Y286" t="s">
        <v>5</v>
      </c>
      <c r="Z286" t="s">
        <v>35</v>
      </c>
      <c r="AA286" t="s">
        <v>4</v>
      </c>
      <c r="AB286" t="s">
        <v>4</v>
      </c>
      <c r="AC286" t="s">
        <v>4</v>
      </c>
      <c r="AD286" t="s">
        <v>4</v>
      </c>
      <c r="AE286" t="s">
        <v>4</v>
      </c>
      <c r="AF286" t="s">
        <v>4</v>
      </c>
      <c r="AG286" t="s">
        <v>4</v>
      </c>
      <c r="AH286" t="s">
        <v>5</v>
      </c>
      <c r="AI286" t="s">
        <v>4</v>
      </c>
      <c r="AJ286" t="s">
        <v>4</v>
      </c>
      <c r="AK286" t="s">
        <v>4</v>
      </c>
      <c r="AL286" t="s">
        <v>4</v>
      </c>
      <c r="AM286" t="s">
        <v>4</v>
      </c>
      <c r="AN286" t="s">
        <v>5</v>
      </c>
      <c r="AO286" t="s">
        <v>4</v>
      </c>
      <c r="AP286" t="s">
        <v>4</v>
      </c>
      <c r="AQ286" t="s">
        <v>4</v>
      </c>
      <c r="AR286" t="s">
        <v>4</v>
      </c>
      <c r="AS286" t="s">
        <v>2</v>
      </c>
      <c r="AT286" t="s">
        <v>2</v>
      </c>
      <c r="AU286" t="s">
        <v>2</v>
      </c>
      <c r="AV286" t="s">
        <v>5</v>
      </c>
      <c r="AW286" t="s">
        <v>4</v>
      </c>
      <c r="AX286" t="s">
        <v>4</v>
      </c>
      <c r="AY286" t="s">
        <v>5</v>
      </c>
      <c r="AZ286" t="s">
        <v>5</v>
      </c>
      <c r="BA286" t="s">
        <v>5</v>
      </c>
      <c r="BB286" t="s">
        <v>5</v>
      </c>
      <c r="BC286" t="s">
        <v>5</v>
      </c>
      <c r="BD286" t="s">
        <v>4</v>
      </c>
      <c r="BE286" t="s">
        <v>4</v>
      </c>
      <c r="BF286" t="s">
        <v>4</v>
      </c>
      <c r="BG286" t="s">
        <v>41</v>
      </c>
      <c r="BH286" t="s">
        <v>5</v>
      </c>
      <c r="BI286" t="s">
        <v>5</v>
      </c>
      <c r="BJ286" t="s">
        <v>4</v>
      </c>
      <c r="BK286" t="s">
        <v>2</v>
      </c>
      <c r="BL286" t="s">
        <v>2</v>
      </c>
      <c r="BM286" t="s">
        <v>2</v>
      </c>
      <c r="BN286" t="s">
        <v>2</v>
      </c>
      <c r="BO286" t="s">
        <v>2</v>
      </c>
      <c r="BP286" t="s">
        <v>2</v>
      </c>
      <c r="BQ286" t="s">
        <v>2</v>
      </c>
      <c r="BR286" t="s">
        <v>2</v>
      </c>
      <c r="BS286" t="s">
        <v>2</v>
      </c>
      <c r="BT286" t="s">
        <v>2</v>
      </c>
      <c r="BU286" t="s">
        <v>2</v>
      </c>
      <c r="BV286" t="s">
        <v>2</v>
      </c>
      <c r="BW286" t="s">
        <v>2</v>
      </c>
      <c r="BX286" t="s">
        <v>2</v>
      </c>
      <c r="BY286" t="s">
        <v>2</v>
      </c>
      <c r="BZ286" t="s">
        <v>2</v>
      </c>
      <c r="CA286" t="s">
        <v>2</v>
      </c>
      <c r="CB286" t="s">
        <v>2</v>
      </c>
      <c r="CC286" t="s">
        <v>2</v>
      </c>
      <c r="CD286" t="s">
        <v>2</v>
      </c>
      <c r="CE286" t="s">
        <v>2</v>
      </c>
      <c r="CF286" t="s">
        <v>2</v>
      </c>
      <c r="CG286" t="s">
        <v>2</v>
      </c>
      <c r="CH286" t="s">
        <v>2</v>
      </c>
      <c r="CI286" t="s">
        <v>2</v>
      </c>
      <c r="CJ286" t="s">
        <v>2</v>
      </c>
      <c r="CK286" t="s">
        <v>2</v>
      </c>
      <c r="CL286" t="s">
        <v>2</v>
      </c>
      <c r="CM286" t="s">
        <v>2</v>
      </c>
      <c r="CN286" t="s">
        <v>2</v>
      </c>
      <c r="CO286" t="s">
        <v>2</v>
      </c>
      <c r="CP286" t="s">
        <v>2</v>
      </c>
      <c r="CQ286" t="s">
        <v>2</v>
      </c>
      <c r="CR286" t="s">
        <v>2</v>
      </c>
      <c r="CS286" t="s">
        <v>2</v>
      </c>
      <c r="CT286" t="s">
        <v>2</v>
      </c>
      <c r="CU286" t="s">
        <v>796</v>
      </c>
      <c r="CV286" t="s">
        <v>796</v>
      </c>
      <c r="CW286" t="s">
        <v>796</v>
      </c>
      <c r="CX286" t="s">
        <v>796</v>
      </c>
      <c r="CY286" t="s">
        <v>796</v>
      </c>
      <c r="CZ286" t="s">
        <v>796</v>
      </c>
      <c r="DA286" t="s">
        <v>796</v>
      </c>
      <c r="DB286" t="s">
        <v>796</v>
      </c>
      <c r="DC286" t="s">
        <v>796</v>
      </c>
      <c r="DD286" t="s">
        <v>796</v>
      </c>
      <c r="DE286" t="s">
        <v>796</v>
      </c>
      <c r="DF286" t="s">
        <v>796</v>
      </c>
      <c r="DG286" t="s">
        <v>796</v>
      </c>
      <c r="DH286" t="s">
        <v>796</v>
      </c>
      <c r="DI286" t="s">
        <v>796</v>
      </c>
      <c r="DJ286" t="s">
        <v>796</v>
      </c>
      <c r="DK286" t="s">
        <v>796</v>
      </c>
      <c r="DL286" t="s">
        <v>796</v>
      </c>
      <c r="DM286" t="s">
        <v>796</v>
      </c>
      <c r="DN286" t="s">
        <v>796</v>
      </c>
      <c r="DO286" t="s">
        <v>796</v>
      </c>
      <c r="DP286" t="s">
        <v>796</v>
      </c>
      <c r="DQ286" t="s">
        <v>796</v>
      </c>
      <c r="DR286" t="s">
        <v>796</v>
      </c>
      <c r="DS286" t="s">
        <v>796</v>
      </c>
      <c r="DT286" t="s">
        <v>796</v>
      </c>
      <c r="DU286" t="s">
        <v>796</v>
      </c>
      <c r="DV286" t="s">
        <v>796</v>
      </c>
      <c r="DW286" t="s">
        <v>796</v>
      </c>
      <c r="DX286" t="s">
        <v>796</v>
      </c>
      <c r="DY286" t="s">
        <v>796</v>
      </c>
      <c r="DZ286" t="s">
        <v>796</v>
      </c>
      <c r="EA286" t="s">
        <v>796</v>
      </c>
      <c r="EB286" t="s">
        <v>796</v>
      </c>
      <c r="EC286" t="s">
        <v>796</v>
      </c>
      <c r="ED286" t="s">
        <v>796</v>
      </c>
      <c r="EE286" t="s">
        <v>796</v>
      </c>
      <c r="EF286" t="s">
        <v>796</v>
      </c>
      <c r="EG286" t="s">
        <v>796</v>
      </c>
      <c r="EH286" t="s">
        <v>796</v>
      </c>
      <c r="EI286" t="s">
        <v>796</v>
      </c>
      <c r="EJ286" t="s">
        <v>796</v>
      </c>
      <c r="EK286" t="s">
        <v>796</v>
      </c>
      <c r="EL286" t="s">
        <v>796</v>
      </c>
      <c r="EM286" t="s">
        <v>796</v>
      </c>
      <c r="EN286" t="s">
        <v>796</v>
      </c>
      <c r="EO286" t="s">
        <v>796</v>
      </c>
      <c r="EP286" t="s">
        <v>796</v>
      </c>
      <c r="EQ286" t="s">
        <v>796</v>
      </c>
      <c r="ER286" t="s">
        <v>796</v>
      </c>
      <c r="ES286" t="s">
        <v>796</v>
      </c>
      <c r="ET286" t="s">
        <v>796</v>
      </c>
      <c r="EU286" t="s">
        <v>796</v>
      </c>
      <c r="EV286" t="s">
        <v>796</v>
      </c>
      <c r="EW286" t="s">
        <v>796</v>
      </c>
      <c r="EX286" t="s">
        <v>796</v>
      </c>
      <c r="EY286" t="s">
        <v>796</v>
      </c>
      <c r="EZ286" t="s">
        <v>796</v>
      </c>
      <c r="FA286" t="s">
        <v>796</v>
      </c>
      <c r="FB286" t="s">
        <v>796</v>
      </c>
      <c r="FC286" t="s">
        <v>796</v>
      </c>
      <c r="FD286" t="s">
        <v>796</v>
      </c>
      <c r="FE286" t="s">
        <v>796</v>
      </c>
      <c r="FF286" t="s">
        <v>796</v>
      </c>
      <c r="FG286" t="s">
        <v>796</v>
      </c>
      <c r="FH286" t="s">
        <v>796</v>
      </c>
      <c r="FI286" t="s">
        <v>796</v>
      </c>
      <c r="FJ286" t="s">
        <v>796</v>
      </c>
      <c r="FK286" t="s">
        <v>796</v>
      </c>
      <c r="FL286" t="s">
        <v>796</v>
      </c>
      <c r="FM286" t="s">
        <v>796</v>
      </c>
      <c r="FN286" t="s">
        <v>796</v>
      </c>
      <c r="FO286" t="s">
        <v>796</v>
      </c>
      <c r="FP286" t="s">
        <v>796</v>
      </c>
      <c r="FQ286" t="s">
        <v>796</v>
      </c>
      <c r="FR286" t="s">
        <v>796</v>
      </c>
      <c r="FS286" t="s">
        <v>796</v>
      </c>
      <c r="FT286" t="s">
        <v>796</v>
      </c>
      <c r="FU286" t="s">
        <v>796</v>
      </c>
      <c r="FV286" t="s">
        <v>796</v>
      </c>
      <c r="FW286" t="s">
        <v>796</v>
      </c>
      <c r="FX286" t="s">
        <v>796</v>
      </c>
      <c r="FY286" t="s">
        <v>796</v>
      </c>
      <c r="FZ286" t="s">
        <v>796</v>
      </c>
      <c r="GA286" t="s">
        <v>796</v>
      </c>
      <c r="GB286" t="s">
        <v>796</v>
      </c>
      <c r="GC286" t="s">
        <v>796</v>
      </c>
      <c r="GD286" t="s">
        <v>796</v>
      </c>
      <c r="GE286" t="s">
        <v>796</v>
      </c>
      <c r="GF286" t="s">
        <v>796</v>
      </c>
      <c r="GG286" t="s">
        <v>796</v>
      </c>
      <c r="GH286" t="s">
        <v>796</v>
      </c>
      <c r="GI286" t="s">
        <v>796</v>
      </c>
      <c r="GJ286" t="s">
        <v>796</v>
      </c>
      <c r="GK286" t="s">
        <v>796</v>
      </c>
      <c r="GL286" t="s">
        <v>796</v>
      </c>
      <c r="GM286" t="s">
        <v>796</v>
      </c>
      <c r="GN286" t="s">
        <v>796</v>
      </c>
      <c r="GO286" t="s">
        <v>796</v>
      </c>
      <c r="GP286" t="s">
        <v>796</v>
      </c>
      <c r="GQ286" t="s">
        <v>796</v>
      </c>
      <c r="GR286" t="s">
        <v>796</v>
      </c>
      <c r="GS286" t="s">
        <v>796</v>
      </c>
      <c r="GT286" t="s">
        <v>796</v>
      </c>
      <c r="GU286" t="s">
        <v>796</v>
      </c>
      <c r="GV286" t="s">
        <v>796</v>
      </c>
      <c r="GW286" t="s">
        <v>796</v>
      </c>
      <c r="GX286" t="s">
        <v>796</v>
      </c>
      <c r="GY286" t="s">
        <v>796</v>
      </c>
      <c r="GZ286" t="s">
        <v>796</v>
      </c>
      <c r="HA286" t="s">
        <v>796</v>
      </c>
      <c r="HB286" t="s">
        <v>796</v>
      </c>
      <c r="HC286" t="s">
        <v>796</v>
      </c>
      <c r="HD286" t="s">
        <v>796</v>
      </c>
      <c r="HE286" t="s">
        <v>796</v>
      </c>
      <c r="HF286" t="s">
        <v>796</v>
      </c>
      <c r="HG286" t="s">
        <v>796</v>
      </c>
      <c r="HH286" t="s">
        <v>796</v>
      </c>
      <c r="HI286" t="s">
        <v>796</v>
      </c>
      <c r="HJ286" t="s">
        <v>796</v>
      </c>
      <c r="HK286" t="s">
        <v>796</v>
      </c>
      <c r="HL286" t="s">
        <v>796</v>
      </c>
      <c r="HM286" t="s">
        <v>796</v>
      </c>
      <c r="HN286" t="s">
        <v>796</v>
      </c>
      <c r="HO286" t="s">
        <v>796</v>
      </c>
      <c r="HP286" t="s">
        <v>796</v>
      </c>
      <c r="HQ286" t="s">
        <v>796</v>
      </c>
      <c r="HR286" t="s">
        <v>796</v>
      </c>
      <c r="HS286" t="s">
        <v>796</v>
      </c>
      <c r="HT286" t="s">
        <v>796</v>
      </c>
      <c r="HU286" t="s">
        <v>796</v>
      </c>
      <c r="HV286" t="s">
        <v>796</v>
      </c>
      <c r="HW286" t="s">
        <v>796</v>
      </c>
      <c r="HX286" t="s">
        <v>796</v>
      </c>
      <c r="HY286" t="s">
        <v>796</v>
      </c>
      <c r="HZ286" t="s">
        <v>796</v>
      </c>
      <c r="IA286" t="s">
        <v>796</v>
      </c>
      <c r="IB286" t="s">
        <v>796</v>
      </c>
      <c r="IC286" t="s">
        <v>796</v>
      </c>
      <c r="ID286" t="s">
        <v>796</v>
      </c>
      <c r="IE286" t="s">
        <v>796</v>
      </c>
      <c r="IF286" t="s">
        <v>796</v>
      </c>
      <c r="IG286" t="s">
        <v>796</v>
      </c>
      <c r="IH286" t="s">
        <v>796</v>
      </c>
      <c r="II286" t="s">
        <v>796</v>
      </c>
      <c r="IJ286" t="s">
        <v>796</v>
      </c>
      <c r="IK286" t="s">
        <v>796</v>
      </c>
      <c r="IL286" t="s">
        <v>796</v>
      </c>
      <c r="IM286" t="s">
        <v>796</v>
      </c>
      <c r="IN286" t="s">
        <v>796</v>
      </c>
      <c r="IO286" t="s">
        <v>796</v>
      </c>
      <c r="IP286" t="s">
        <v>796</v>
      </c>
      <c r="IQ286" t="s">
        <v>796</v>
      </c>
      <c r="IR286" t="s">
        <v>796</v>
      </c>
      <c r="IS286" t="s">
        <v>796</v>
      </c>
      <c r="IT286" t="s">
        <v>796</v>
      </c>
      <c r="IU286" t="s">
        <v>796</v>
      </c>
      <c r="IV286" t="s">
        <v>796</v>
      </c>
      <c r="IW286" t="s">
        <v>796</v>
      </c>
      <c r="IX286" t="s">
        <v>796</v>
      </c>
      <c r="IY286" t="s">
        <v>796</v>
      </c>
      <c r="IZ286" t="s">
        <v>796</v>
      </c>
      <c r="JA286" t="s">
        <v>796</v>
      </c>
      <c r="JB286" t="s">
        <v>796</v>
      </c>
      <c r="JC286" t="s">
        <v>796</v>
      </c>
      <c r="JD286" t="s">
        <v>796</v>
      </c>
      <c r="JE286" t="s">
        <v>796</v>
      </c>
      <c r="JF286" t="s">
        <v>796</v>
      </c>
      <c r="JG286" t="s">
        <v>796</v>
      </c>
      <c r="JH286" t="s">
        <v>796</v>
      </c>
      <c r="JI286" t="s">
        <v>796</v>
      </c>
      <c r="JJ286" t="s">
        <v>796</v>
      </c>
      <c r="JK286" t="s">
        <v>796</v>
      </c>
      <c r="JL286" t="s">
        <v>796</v>
      </c>
      <c r="JM286" t="s">
        <v>796</v>
      </c>
      <c r="JN286" t="s">
        <v>796</v>
      </c>
      <c r="JO286" t="s">
        <v>796</v>
      </c>
      <c r="JP286" t="s">
        <v>796</v>
      </c>
      <c r="JQ286" t="s">
        <v>796</v>
      </c>
      <c r="JR286" t="s">
        <v>796</v>
      </c>
      <c r="JS286" t="s">
        <v>796</v>
      </c>
      <c r="JT286" t="s">
        <v>796</v>
      </c>
      <c r="JU286" t="s">
        <v>796</v>
      </c>
      <c r="JV286" t="s">
        <v>796</v>
      </c>
      <c r="JW286" t="s">
        <v>796</v>
      </c>
      <c r="JX286" t="s">
        <v>796</v>
      </c>
      <c r="JY286" t="s">
        <v>796</v>
      </c>
      <c r="JZ286" t="s">
        <v>796</v>
      </c>
      <c r="KA286" t="s">
        <v>796</v>
      </c>
      <c r="KB286" t="s">
        <v>796</v>
      </c>
      <c r="KC286" t="s">
        <v>796</v>
      </c>
      <c r="KD286" t="s">
        <v>796</v>
      </c>
      <c r="KE286" t="s">
        <v>796</v>
      </c>
      <c r="KF286" t="s">
        <v>796</v>
      </c>
    </row>
    <row r="287" spans="1:292" x14ac:dyDescent="0.2">
      <c r="A287" t="s">
        <v>428</v>
      </c>
      <c r="B287" t="s">
        <v>239</v>
      </c>
      <c r="C287" t="s">
        <v>4</v>
      </c>
      <c r="D287" t="s">
        <v>8</v>
      </c>
      <c r="E287" s="30">
        <v>50</v>
      </c>
      <c r="F287" t="s">
        <v>20</v>
      </c>
      <c r="G287" t="s">
        <v>10</v>
      </c>
      <c r="H287" t="s">
        <v>11</v>
      </c>
      <c r="I287" t="s">
        <v>33</v>
      </c>
      <c r="J287" t="s">
        <v>4</v>
      </c>
      <c r="K287" t="s">
        <v>5</v>
      </c>
      <c r="L287" t="s">
        <v>4</v>
      </c>
      <c r="M287" t="s">
        <v>4</v>
      </c>
      <c r="N287" t="s">
        <v>4</v>
      </c>
      <c r="O287" t="s">
        <v>4</v>
      </c>
      <c r="P287" t="s">
        <v>4</v>
      </c>
      <c r="Q287" t="s">
        <v>4</v>
      </c>
      <c r="R287" t="s">
        <v>4</v>
      </c>
      <c r="S287" t="s">
        <v>4</v>
      </c>
      <c r="T287" t="s">
        <v>3</v>
      </c>
      <c r="U287" t="s">
        <v>4</v>
      </c>
      <c r="V287" t="s">
        <v>4</v>
      </c>
      <c r="W287" t="s">
        <v>17</v>
      </c>
      <c r="X287" t="s">
        <v>2</v>
      </c>
      <c r="Y287" t="s">
        <v>5</v>
      </c>
      <c r="Z287" t="s">
        <v>35</v>
      </c>
      <c r="AA287" t="s">
        <v>4</v>
      </c>
      <c r="AB287" t="s">
        <v>4</v>
      </c>
      <c r="AC287" t="s">
        <v>4</v>
      </c>
      <c r="AD287" t="s">
        <v>4</v>
      </c>
      <c r="AE287" t="s">
        <v>4</v>
      </c>
      <c r="AF287" t="s">
        <v>4</v>
      </c>
      <c r="AG287" t="s">
        <v>4</v>
      </c>
      <c r="AH287" t="s">
        <v>5</v>
      </c>
      <c r="AI287" t="s">
        <v>4</v>
      </c>
      <c r="AJ287" t="s">
        <v>4</v>
      </c>
      <c r="AK287" t="s">
        <v>4</v>
      </c>
      <c r="AL287" t="s">
        <v>4</v>
      </c>
      <c r="AM287" t="s">
        <v>4</v>
      </c>
      <c r="AN287" t="s">
        <v>4</v>
      </c>
      <c r="AO287" t="s">
        <v>4</v>
      </c>
      <c r="AP287" t="s">
        <v>4</v>
      </c>
      <c r="AQ287" t="s">
        <v>4</v>
      </c>
      <c r="AR287" t="s">
        <v>4</v>
      </c>
      <c r="AS287" t="s">
        <v>2</v>
      </c>
      <c r="AT287" t="s">
        <v>2</v>
      </c>
      <c r="AU287" t="s">
        <v>2</v>
      </c>
      <c r="AV287" t="s">
        <v>5</v>
      </c>
      <c r="AW287" t="s">
        <v>4</v>
      </c>
      <c r="AX287" t="s">
        <v>4</v>
      </c>
      <c r="AY287" t="s">
        <v>4</v>
      </c>
      <c r="AZ287" t="s">
        <v>5</v>
      </c>
      <c r="BA287" t="s">
        <v>5</v>
      </c>
      <c r="BB287" t="s">
        <v>41</v>
      </c>
      <c r="BC287" t="s">
        <v>41</v>
      </c>
      <c r="BD287" t="s">
        <v>41</v>
      </c>
      <c r="BE287" t="s">
        <v>41</v>
      </c>
      <c r="BF287" t="s">
        <v>41</v>
      </c>
      <c r="BG287" t="s">
        <v>41</v>
      </c>
      <c r="BH287" t="s">
        <v>41</v>
      </c>
      <c r="BI287" t="s">
        <v>41</v>
      </c>
      <c r="BJ287" t="s">
        <v>41</v>
      </c>
      <c r="BK287" t="s">
        <v>2</v>
      </c>
      <c r="BL287" t="s">
        <v>2</v>
      </c>
      <c r="BM287" t="s">
        <v>2</v>
      </c>
      <c r="BN287" t="s">
        <v>2</v>
      </c>
      <c r="BO287" t="s">
        <v>2</v>
      </c>
      <c r="BP287" t="s">
        <v>2</v>
      </c>
      <c r="BQ287" t="s">
        <v>2</v>
      </c>
      <c r="BR287" t="s">
        <v>2</v>
      </c>
      <c r="BS287" t="s">
        <v>2</v>
      </c>
      <c r="BT287" t="s">
        <v>2</v>
      </c>
      <c r="BU287" t="s">
        <v>2</v>
      </c>
      <c r="BV287" t="s">
        <v>2</v>
      </c>
      <c r="BW287" t="s">
        <v>2</v>
      </c>
      <c r="BX287" t="s">
        <v>2</v>
      </c>
      <c r="BY287" t="s">
        <v>2</v>
      </c>
      <c r="BZ287" t="s">
        <v>2</v>
      </c>
      <c r="CA287" t="s">
        <v>2</v>
      </c>
      <c r="CB287" t="s">
        <v>2</v>
      </c>
      <c r="CC287" t="s">
        <v>2</v>
      </c>
      <c r="CD287" t="s">
        <v>2</v>
      </c>
      <c r="CE287" t="s">
        <v>2</v>
      </c>
      <c r="CF287" t="s">
        <v>2</v>
      </c>
      <c r="CG287" t="s">
        <v>2</v>
      </c>
      <c r="CH287" t="s">
        <v>2</v>
      </c>
      <c r="CI287" t="s">
        <v>2</v>
      </c>
      <c r="CJ287" t="s">
        <v>2</v>
      </c>
      <c r="CK287" t="s">
        <v>2</v>
      </c>
      <c r="CL287" t="s">
        <v>2</v>
      </c>
      <c r="CM287" t="s">
        <v>2</v>
      </c>
      <c r="CN287" t="s">
        <v>2</v>
      </c>
      <c r="CO287" t="s">
        <v>2</v>
      </c>
      <c r="CP287" t="s">
        <v>2</v>
      </c>
      <c r="CQ287" t="s">
        <v>2</v>
      </c>
      <c r="CR287" t="s">
        <v>2</v>
      </c>
      <c r="CS287" t="s">
        <v>2</v>
      </c>
      <c r="CT287" t="s">
        <v>2</v>
      </c>
      <c r="CU287" t="s">
        <v>796</v>
      </c>
      <c r="CV287" t="s">
        <v>796</v>
      </c>
      <c r="CW287" t="s">
        <v>796</v>
      </c>
      <c r="CX287" t="s">
        <v>796</v>
      </c>
      <c r="CY287" t="s">
        <v>796</v>
      </c>
      <c r="CZ287" t="s">
        <v>796</v>
      </c>
      <c r="DA287" t="s">
        <v>796</v>
      </c>
      <c r="DB287" t="s">
        <v>796</v>
      </c>
      <c r="DC287" t="s">
        <v>796</v>
      </c>
      <c r="DD287" t="s">
        <v>796</v>
      </c>
      <c r="DE287" t="s">
        <v>796</v>
      </c>
      <c r="DF287" t="s">
        <v>796</v>
      </c>
      <c r="DG287" t="s">
        <v>796</v>
      </c>
      <c r="DH287" t="s">
        <v>796</v>
      </c>
      <c r="DI287" t="s">
        <v>796</v>
      </c>
      <c r="DJ287" t="s">
        <v>796</v>
      </c>
      <c r="DK287" t="s">
        <v>796</v>
      </c>
      <c r="DL287" t="s">
        <v>796</v>
      </c>
      <c r="DM287" t="s">
        <v>796</v>
      </c>
      <c r="DN287" t="s">
        <v>796</v>
      </c>
      <c r="DO287" t="s">
        <v>796</v>
      </c>
      <c r="DP287" t="s">
        <v>796</v>
      </c>
      <c r="DQ287" t="s">
        <v>796</v>
      </c>
      <c r="DR287" t="s">
        <v>796</v>
      </c>
      <c r="DS287" t="s">
        <v>796</v>
      </c>
      <c r="DT287" t="s">
        <v>796</v>
      </c>
      <c r="DU287" t="s">
        <v>796</v>
      </c>
      <c r="DV287" t="s">
        <v>796</v>
      </c>
      <c r="DW287" t="s">
        <v>796</v>
      </c>
      <c r="DX287" t="s">
        <v>796</v>
      </c>
      <c r="DY287" t="s">
        <v>796</v>
      </c>
      <c r="DZ287" t="s">
        <v>796</v>
      </c>
      <c r="EA287" t="s">
        <v>796</v>
      </c>
      <c r="EB287" t="s">
        <v>796</v>
      </c>
      <c r="EC287" t="s">
        <v>796</v>
      </c>
      <c r="ED287" t="s">
        <v>796</v>
      </c>
      <c r="EE287" t="s">
        <v>796</v>
      </c>
      <c r="EF287" t="s">
        <v>796</v>
      </c>
      <c r="EG287" t="s">
        <v>796</v>
      </c>
      <c r="EH287" t="s">
        <v>796</v>
      </c>
      <c r="EI287" t="s">
        <v>796</v>
      </c>
      <c r="EJ287" t="s">
        <v>796</v>
      </c>
      <c r="EK287" t="s">
        <v>796</v>
      </c>
      <c r="EL287" t="s">
        <v>796</v>
      </c>
      <c r="EM287" t="s">
        <v>796</v>
      </c>
      <c r="EN287" t="s">
        <v>796</v>
      </c>
      <c r="EO287" t="s">
        <v>796</v>
      </c>
      <c r="EP287" t="s">
        <v>796</v>
      </c>
      <c r="EQ287" t="s">
        <v>796</v>
      </c>
      <c r="ER287" t="s">
        <v>796</v>
      </c>
      <c r="ES287" t="s">
        <v>796</v>
      </c>
      <c r="ET287" t="s">
        <v>796</v>
      </c>
      <c r="EU287" t="s">
        <v>796</v>
      </c>
      <c r="EV287" t="s">
        <v>796</v>
      </c>
      <c r="EW287" t="s">
        <v>796</v>
      </c>
      <c r="EX287" t="s">
        <v>796</v>
      </c>
      <c r="EY287" t="s">
        <v>796</v>
      </c>
      <c r="EZ287" t="s">
        <v>796</v>
      </c>
      <c r="FA287" t="s">
        <v>796</v>
      </c>
      <c r="FB287" t="s">
        <v>796</v>
      </c>
      <c r="FC287" t="s">
        <v>796</v>
      </c>
      <c r="FD287" t="s">
        <v>796</v>
      </c>
      <c r="FE287" t="s">
        <v>796</v>
      </c>
      <c r="FF287" t="s">
        <v>796</v>
      </c>
      <c r="FG287" t="s">
        <v>796</v>
      </c>
      <c r="FH287" t="s">
        <v>796</v>
      </c>
      <c r="FI287" t="s">
        <v>796</v>
      </c>
      <c r="FJ287" t="s">
        <v>796</v>
      </c>
      <c r="FK287" t="s">
        <v>796</v>
      </c>
      <c r="FL287" t="s">
        <v>796</v>
      </c>
      <c r="FM287" t="s">
        <v>796</v>
      </c>
      <c r="FN287" t="s">
        <v>796</v>
      </c>
      <c r="FO287" t="s">
        <v>796</v>
      </c>
      <c r="FP287" t="s">
        <v>796</v>
      </c>
      <c r="FQ287" t="s">
        <v>796</v>
      </c>
      <c r="FR287" t="s">
        <v>796</v>
      </c>
      <c r="FS287" t="s">
        <v>796</v>
      </c>
      <c r="FT287" t="s">
        <v>796</v>
      </c>
      <c r="FU287" t="s">
        <v>796</v>
      </c>
      <c r="FV287" t="s">
        <v>796</v>
      </c>
      <c r="FW287" t="s">
        <v>796</v>
      </c>
      <c r="FX287" t="s">
        <v>796</v>
      </c>
      <c r="FY287" t="s">
        <v>796</v>
      </c>
      <c r="FZ287" t="s">
        <v>796</v>
      </c>
      <c r="GA287" t="s">
        <v>796</v>
      </c>
      <c r="GB287" t="s">
        <v>796</v>
      </c>
      <c r="GC287" t="s">
        <v>796</v>
      </c>
      <c r="GD287" t="s">
        <v>796</v>
      </c>
      <c r="GE287" t="s">
        <v>796</v>
      </c>
      <c r="GF287" t="s">
        <v>796</v>
      </c>
      <c r="GG287" t="s">
        <v>796</v>
      </c>
      <c r="GH287" t="s">
        <v>796</v>
      </c>
      <c r="GI287" t="s">
        <v>796</v>
      </c>
      <c r="GJ287" t="s">
        <v>796</v>
      </c>
      <c r="GK287" t="s">
        <v>796</v>
      </c>
      <c r="GL287" t="s">
        <v>796</v>
      </c>
      <c r="GM287" t="s">
        <v>796</v>
      </c>
      <c r="GN287" t="s">
        <v>796</v>
      </c>
      <c r="GO287" t="s">
        <v>796</v>
      </c>
      <c r="GP287" t="s">
        <v>796</v>
      </c>
      <c r="GQ287" t="s">
        <v>796</v>
      </c>
      <c r="GR287" t="s">
        <v>796</v>
      </c>
      <c r="GS287" t="s">
        <v>796</v>
      </c>
      <c r="GT287" t="s">
        <v>796</v>
      </c>
      <c r="GU287" t="s">
        <v>796</v>
      </c>
      <c r="GV287" t="s">
        <v>796</v>
      </c>
      <c r="GW287" t="s">
        <v>796</v>
      </c>
      <c r="GX287" t="s">
        <v>796</v>
      </c>
      <c r="GY287" t="s">
        <v>796</v>
      </c>
      <c r="GZ287" t="s">
        <v>796</v>
      </c>
      <c r="HA287" t="s">
        <v>796</v>
      </c>
      <c r="HB287" t="s">
        <v>796</v>
      </c>
      <c r="HC287" t="s">
        <v>796</v>
      </c>
      <c r="HD287" t="s">
        <v>796</v>
      </c>
      <c r="HE287" t="s">
        <v>796</v>
      </c>
      <c r="HF287" t="s">
        <v>796</v>
      </c>
      <c r="HG287" t="s">
        <v>796</v>
      </c>
      <c r="HH287" t="s">
        <v>796</v>
      </c>
      <c r="HI287" t="s">
        <v>796</v>
      </c>
      <c r="HJ287" t="s">
        <v>796</v>
      </c>
      <c r="HK287" t="s">
        <v>796</v>
      </c>
      <c r="HL287" t="s">
        <v>796</v>
      </c>
      <c r="HM287" t="s">
        <v>796</v>
      </c>
      <c r="HN287" t="s">
        <v>796</v>
      </c>
      <c r="HO287" t="s">
        <v>796</v>
      </c>
      <c r="HP287" t="s">
        <v>796</v>
      </c>
      <c r="HQ287" t="s">
        <v>796</v>
      </c>
      <c r="HR287" t="s">
        <v>796</v>
      </c>
      <c r="HS287" t="s">
        <v>796</v>
      </c>
      <c r="HT287" t="s">
        <v>796</v>
      </c>
      <c r="HU287" t="s">
        <v>796</v>
      </c>
      <c r="HV287" t="s">
        <v>796</v>
      </c>
      <c r="HW287" t="s">
        <v>796</v>
      </c>
      <c r="HX287" t="s">
        <v>796</v>
      </c>
      <c r="HY287" t="s">
        <v>796</v>
      </c>
      <c r="HZ287" t="s">
        <v>796</v>
      </c>
      <c r="IA287" t="s">
        <v>796</v>
      </c>
      <c r="IB287" t="s">
        <v>796</v>
      </c>
      <c r="IC287" t="s">
        <v>796</v>
      </c>
      <c r="ID287" t="s">
        <v>796</v>
      </c>
      <c r="IE287" t="s">
        <v>796</v>
      </c>
      <c r="IF287" t="s">
        <v>796</v>
      </c>
      <c r="IG287" t="s">
        <v>796</v>
      </c>
      <c r="IH287" t="s">
        <v>796</v>
      </c>
      <c r="II287" t="s">
        <v>796</v>
      </c>
      <c r="IJ287" t="s">
        <v>796</v>
      </c>
      <c r="IK287" t="s">
        <v>796</v>
      </c>
      <c r="IL287" t="s">
        <v>796</v>
      </c>
      <c r="IM287" t="s">
        <v>796</v>
      </c>
      <c r="IN287" t="s">
        <v>796</v>
      </c>
      <c r="IO287" t="s">
        <v>796</v>
      </c>
      <c r="IP287" t="s">
        <v>796</v>
      </c>
      <c r="IQ287" t="s">
        <v>796</v>
      </c>
      <c r="IR287" t="s">
        <v>796</v>
      </c>
      <c r="IS287" t="s">
        <v>796</v>
      </c>
      <c r="IT287" t="s">
        <v>796</v>
      </c>
      <c r="IU287" t="s">
        <v>796</v>
      </c>
      <c r="IV287" t="s">
        <v>796</v>
      </c>
      <c r="IW287" t="s">
        <v>796</v>
      </c>
      <c r="IX287" t="s">
        <v>796</v>
      </c>
      <c r="IY287" t="s">
        <v>796</v>
      </c>
      <c r="IZ287" t="s">
        <v>796</v>
      </c>
      <c r="JA287" t="s">
        <v>796</v>
      </c>
      <c r="JB287" t="s">
        <v>796</v>
      </c>
      <c r="JC287" t="s">
        <v>796</v>
      </c>
      <c r="JD287" t="s">
        <v>796</v>
      </c>
      <c r="JE287" t="s">
        <v>796</v>
      </c>
      <c r="JF287" t="s">
        <v>796</v>
      </c>
      <c r="JG287" t="s">
        <v>796</v>
      </c>
      <c r="JH287" t="s">
        <v>796</v>
      </c>
      <c r="JI287" t="s">
        <v>796</v>
      </c>
      <c r="JJ287" t="s">
        <v>796</v>
      </c>
      <c r="JK287" t="s">
        <v>796</v>
      </c>
      <c r="JL287" t="s">
        <v>796</v>
      </c>
      <c r="JM287" t="s">
        <v>796</v>
      </c>
      <c r="JN287" t="s">
        <v>796</v>
      </c>
      <c r="JO287" t="s">
        <v>796</v>
      </c>
      <c r="JP287" t="s">
        <v>796</v>
      </c>
      <c r="JQ287" t="s">
        <v>796</v>
      </c>
      <c r="JR287" t="s">
        <v>796</v>
      </c>
      <c r="JS287" t="s">
        <v>796</v>
      </c>
      <c r="JT287" t="s">
        <v>796</v>
      </c>
      <c r="JU287" t="s">
        <v>796</v>
      </c>
      <c r="JV287" t="s">
        <v>796</v>
      </c>
      <c r="JW287" t="s">
        <v>796</v>
      </c>
      <c r="JX287" t="s">
        <v>796</v>
      </c>
      <c r="JY287" t="s">
        <v>796</v>
      </c>
      <c r="JZ287" t="s">
        <v>796</v>
      </c>
      <c r="KA287" t="s">
        <v>796</v>
      </c>
      <c r="KB287" t="s">
        <v>796</v>
      </c>
      <c r="KC287" t="s">
        <v>796</v>
      </c>
      <c r="KD287" t="s">
        <v>796</v>
      </c>
      <c r="KE287" t="s">
        <v>796</v>
      </c>
      <c r="KF287" t="s">
        <v>796</v>
      </c>
    </row>
    <row r="288" spans="1:292" x14ac:dyDescent="0.2">
      <c r="A288" t="s">
        <v>429</v>
      </c>
      <c r="B288" t="s">
        <v>239</v>
      </c>
      <c r="C288" t="s">
        <v>4</v>
      </c>
      <c r="D288" t="s">
        <v>8</v>
      </c>
      <c r="E288" s="30">
        <v>44</v>
      </c>
      <c r="F288" t="s">
        <v>20</v>
      </c>
      <c r="G288" t="s">
        <v>45</v>
      </c>
      <c r="H288" t="s">
        <v>22</v>
      </c>
      <c r="I288" t="s">
        <v>33</v>
      </c>
      <c r="J288" t="s">
        <v>5</v>
      </c>
      <c r="K288" t="s">
        <v>5</v>
      </c>
      <c r="L288" t="s">
        <v>5</v>
      </c>
      <c r="M288" t="s">
        <v>4</v>
      </c>
      <c r="N288" t="s">
        <v>4</v>
      </c>
      <c r="O288" t="s">
        <v>4</v>
      </c>
      <c r="P288" t="s">
        <v>4</v>
      </c>
      <c r="Q288" t="s">
        <v>4</v>
      </c>
      <c r="R288" t="s">
        <v>4</v>
      </c>
      <c r="S288" t="s">
        <v>4</v>
      </c>
      <c r="T288" t="s">
        <v>3</v>
      </c>
      <c r="U288" t="s">
        <v>4</v>
      </c>
      <c r="V288" t="s">
        <v>5</v>
      </c>
      <c r="W288" t="s">
        <v>26</v>
      </c>
      <c r="X288" t="s">
        <v>54</v>
      </c>
      <c r="Y288" t="s">
        <v>5</v>
      </c>
      <c r="Z288" t="s">
        <v>35</v>
      </c>
      <c r="AA288" t="s">
        <v>4</v>
      </c>
      <c r="AB288" t="s">
        <v>4</v>
      </c>
      <c r="AC288" t="s">
        <v>4</v>
      </c>
      <c r="AD288" t="s">
        <v>4</v>
      </c>
      <c r="AE288" t="s">
        <v>4</v>
      </c>
      <c r="AF288" t="s">
        <v>4</v>
      </c>
      <c r="AG288" t="s">
        <v>4</v>
      </c>
      <c r="AH288" t="s">
        <v>5</v>
      </c>
      <c r="AI288" t="s">
        <v>4</v>
      </c>
      <c r="AJ288" t="s">
        <v>4</v>
      </c>
      <c r="AK288" t="s">
        <v>4</v>
      </c>
      <c r="AL288" t="s">
        <v>5</v>
      </c>
      <c r="AM288" t="s">
        <v>4</v>
      </c>
      <c r="AN288" t="s">
        <v>4</v>
      </c>
      <c r="AO288" t="s">
        <v>4</v>
      </c>
      <c r="AP288" t="s">
        <v>4</v>
      </c>
      <c r="AQ288" t="s">
        <v>4</v>
      </c>
      <c r="AR288" t="s">
        <v>4</v>
      </c>
      <c r="AS288" t="s">
        <v>2</v>
      </c>
      <c r="AT288" t="s">
        <v>2</v>
      </c>
      <c r="AU288" t="s">
        <v>2</v>
      </c>
      <c r="AV288" t="s">
        <v>5</v>
      </c>
      <c r="AW288" t="s">
        <v>4</v>
      </c>
      <c r="AX288" t="s">
        <v>5</v>
      </c>
      <c r="AY288" t="s">
        <v>4</v>
      </c>
      <c r="AZ288" t="s">
        <v>5</v>
      </c>
      <c r="BA288" t="s">
        <v>5</v>
      </c>
      <c r="BB288" t="s">
        <v>5</v>
      </c>
      <c r="BC288" t="s">
        <v>4</v>
      </c>
      <c r="BD288" t="s">
        <v>5</v>
      </c>
      <c r="BE288" t="s">
        <v>5</v>
      </c>
      <c r="BF288" t="s">
        <v>5</v>
      </c>
      <c r="BG288" t="s">
        <v>4</v>
      </c>
      <c r="BH288" t="s">
        <v>4</v>
      </c>
      <c r="BI288" t="s">
        <v>5</v>
      </c>
      <c r="BJ288" t="s">
        <v>4</v>
      </c>
      <c r="BK288" t="s">
        <v>2</v>
      </c>
      <c r="BL288" t="s">
        <v>2</v>
      </c>
      <c r="BM288" t="s">
        <v>2</v>
      </c>
      <c r="BN288" t="s">
        <v>2</v>
      </c>
      <c r="BO288" t="s">
        <v>2</v>
      </c>
      <c r="BP288" t="s">
        <v>46</v>
      </c>
      <c r="BQ288" t="s">
        <v>2</v>
      </c>
      <c r="BR288" t="s">
        <v>2</v>
      </c>
      <c r="BS288" t="s">
        <v>2</v>
      </c>
      <c r="BT288" t="s">
        <v>2</v>
      </c>
      <c r="BU288" t="s">
        <v>2</v>
      </c>
      <c r="BV288" t="s">
        <v>2</v>
      </c>
      <c r="BW288" t="s">
        <v>2</v>
      </c>
      <c r="BX288" t="s">
        <v>2</v>
      </c>
      <c r="BY288" t="s">
        <v>2</v>
      </c>
      <c r="BZ288" t="s">
        <v>2</v>
      </c>
      <c r="CA288" t="s">
        <v>2</v>
      </c>
      <c r="CB288" t="s">
        <v>5</v>
      </c>
      <c r="CC288" t="s">
        <v>4</v>
      </c>
      <c r="CD288" t="s">
        <v>4</v>
      </c>
      <c r="CE288" t="s">
        <v>4</v>
      </c>
      <c r="CF288" t="s">
        <v>4</v>
      </c>
      <c r="CG288" t="s">
        <v>4</v>
      </c>
      <c r="CH288" t="s">
        <v>4</v>
      </c>
      <c r="CI288" t="s">
        <v>4</v>
      </c>
      <c r="CJ288" t="s">
        <v>4</v>
      </c>
      <c r="CK288" t="s">
        <v>4</v>
      </c>
      <c r="CL288" t="s">
        <v>4</v>
      </c>
      <c r="CM288" t="s">
        <v>4</v>
      </c>
      <c r="CN288" t="s">
        <v>4</v>
      </c>
      <c r="CO288" t="s">
        <v>4</v>
      </c>
      <c r="CP288" t="s">
        <v>2</v>
      </c>
      <c r="CQ288" t="s">
        <v>2</v>
      </c>
      <c r="CR288" t="s">
        <v>2</v>
      </c>
      <c r="CS288" t="s">
        <v>2</v>
      </c>
      <c r="CT288" t="s">
        <v>2</v>
      </c>
      <c r="CU288" t="s">
        <v>796</v>
      </c>
      <c r="CV288" t="s">
        <v>796</v>
      </c>
      <c r="CW288" t="s">
        <v>796</v>
      </c>
      <c r="CX288" t="s">
        <v>796</v>
      </c>
      <c r="CY288" t="s">
        <v>796</v>
      </c>
      <c r="CZ288" t="s">
        <v>796</v>
      </c>
      <c r="DA288" t="s">
        <v>796</v>
      </c>
      <c r="DB288" t="s">
        <v>796</v>
      </c>
      <c r="DC288" t="s">
        <v>796</v>
      </c>
      <c r="DD288" t="s">
        <v>796</v>
      </c>
      <c r="DE288" t="s">
        <v>796</v>
      </c>
      <c r="DF288" t="s">
        <v>796</v>
      </c>
      <c r="DG288" t="s">
        <v>796</v>
      </c>
      <c r="DH288" t="s">
        <v>796</v>
      </c>
      <c r="DI288" t="s">
        <v>796</v>
      </c>
      <c r="DJ288" t="s">
        <v>796</v>
      </c>
      <c r="DK288" t="s">
        <v>796</v>
      </c>
      <c r="DL288" t="s">
        <v>796</v>
      </c>
      <c r="DM288" t="s">
        <v>796</v>
      </c>
      <c r="DN288" t="s">
        <v>796</v>
      </c>
      <c r="DO288" t="s">
        <v>796</v>
      </c>
      <c r="DP288" t="s">
        <v>796</v>
      </c>
      <c r="DQ288" t="s">
        <v>796</v>
      </c>
      <c r="DR288" t="s">
        <v>796</v>
      </c>
      <c r="DS288" t="s">
        <v>796</v>
      </c>
      <c r="DT288" t="s">
        <v>796</v>
      </c>
      <c r="DU288" t="s">
        <v>796</v>
      </c>
      <c r="DV288" t="s">
        <v>796</v>
      </c>
      <c r="DW288" t="s">
        <v>796</v>
      </c>
      <c r="DX288" t="s">
        <v>796</v>
      </c>
      <c r="DY288" t="s">
        <v>796</v>
      </c>
      <c r="DZ288" t="s">
        <v>796</v>
      </c>
      <c r="EA288" t="s">
        <v>796</v>
      </c>
      <c r="EB288" t="s">
        <v>796</v>
      </c>
      <c r="EC288" t="s">
        <v>796</v>
      </c>
      <c r="ED288" t="s">
        <v>796</v>
      </c>
      <c r="EE288" t="s">
        <v>796</v>
      </c>
      <c r="EF288" t="s">
        <v>796</v>
      </c>
      <c r="EG288" t="s">
        <v>796</v>
      </c>
      <c r="EH288" t="s">
        <v>796</v>
      </c>
      <c r="EI288" t="s">
        <v>796</v>
      </c>
      <c r="EJ288" t="s">
        <v>796</v>
      </c>
      <c r="EK288" t="s">
        <v>796</v>
      </c>
      <c r="EL288" t="s">
        <v>796</v>
      </c>
      <c r="EM288" t="s">
        <v>796</v>
      </c>
      <c r="EN288" t="s">
        <v>796</v>
      </c>
      <c r="EO288" t="s">
        <v>796</v>
      </c>
      <c r="EP288" t="s">
        <v>796</v>
      </c>
      <c r="EQ288" t="s">
        <v>796</v>
      </c>
      <c r="ER288" t="s">
        <v>796</v>
      </c>
      <c r="ES288" t="s">
        <v>796</v>
      </c>
      <c r="ET288" t="s">
        <v>796</v>
      </c>
      <c r="EU288" t="s">
        <v>796</v>
      </c>
      <c r="EV288" t="s">
        <v>796</v>
      </c>
      <c r="EW288" t="s">
        <v>796</v>
      </c>
      <c r="EX288" t="s">
        <v>796</v>
      </c>
      <c r="EY288" t="s">
        <v>796</v>
      </c>
      <c r="EZ288" t="s">
        <v>796</v>
      </c>
      <c r="FA288" t="s">
        <v>796</v>
      </c>
      <c r="FB288" t="s">
        <v>796</v>
      </c>
      <c r="FC288" t="s">
        <v>796</v>
      </c>
      <c r="FD288" t="s">
        <v>796</v>
      </c>
      <c r="FE288" t="s">
        <v>796</v>
      </c>
      <c r="FF288" t="s">
        <v>796</v>
      </c>
      <c r="FG288" t="s">
        <v>796</v>
      </c>
      <c r="FH288" t="s">
        <v>796</v>
      </c>
      <c r="FI288" t="s">
        <v>796</v>
      </c>
      <c r="FJ288" t="s">
        <v>796</v>
      </c>
      <c r="FK288" t="s">
        <v>796</v>
      </c>
      <c r="FL288" t="s">
        <v>796</v>
      </c>
      <c r="FM288" t="s">
        <v>796</v>
      </c>
      <c r="FN288" t="s">
        <v>796</v>
      </c>
      <c r="FO288" t="s">
        <v>796</v>
      </c>
      <c r="FP288" t="s">
        <v>796</v>
      </c>
      <c r="FQ288" t="s">
        <v>796</v>
      </c>
      <c r="FR288" t="s">
        <v>796</v>
      </c>
      <c r="FS288" t="s">
        <v>796</v>
      </c>
      <c r="FT288" t="s">
        <v>796</v>
      </c>
      <c r="FU288" t="s">
        <v>796</v>
      </c>
      <c r="FV288" t="s">
        <v>796</v>
      </c>
      <c r="FW288" t="s">
        <v>796</v>
      </c>
      <c r="FX288" t="s">
        <v>796</v>
      </c>
      <c r="FY288" t="s">
        <v>796</v>
      </c>
      <c r="FZ288" t="s">
        <v>796</v>
      </c>
      <c r="GA288" t="s">
        <v>796</v>
      </c>
      <c r="GB288" t="s">
        <v>796</v>
      </c>
      <c r="GC288" t="s">
        <v>796</v>
      </c>
      <c r="GD288" t="s">
        <v>796</v>
      </c>
      <c r="GE288" t="s">
        <v>796</v>
      </c>
      <c r="GF288" t="s">
        <v>796</v>
      </c>
      <c r="GG288" t="s">
        <v>796</v>
      </c>
      <c r="GH288" t="s">
        <v>796</v>
      </c>
      <c r="GI288" t="s">
        <v>796</v>
      </c>
      <c r="GJ288" t="s">
        <v>796</v>
      </c>
      <c r="GK288" t="s">
        <v>796</v>
      </c>
      <c r="GL288" t="s">
        <v>796</v>
      </c>
      <c r="GM288" t="s">
        <v>796</v>
      </c>
      <c r="GN288" t="s">
        <v>796</v>
      </c>
      <c r="GO288" t="s">
        <v>796</v>
      </c>
      <c r="GP288" t="s">
        <v>796</v>
      </c>
      <c r="GQ288" t="s">
        <v>796</v>
      </c>
      <c r="GR288" t="s">
        <v>796</v>
      </c>
      <c r="GS288" t="s">
        <v>796</v>
      </c>
      <c r="GT288" t="s">
        <v>796</v>
      </c>
      <c r="GU288" t="s">
        <v>796</v>
      </c>
      <c r="GV288" t="s">
        <v>796</v>
      </c>
      <c r="GW288" t="s">
        <v>796</v>
      </c>
      <c r="GX288" t="s">
        <v>796</v>
      </c>
      <c r="GY288" t="s">
        <v>796</v>
      </c>
      <c r="GZ288" t="s">
        <v>796</v>
      </c>
      <c r="HA288" t="s">
        <v>796</v>
      </c>
      <c r="HB288" t="s">
        <v>796</v>
      </c>
      <c r="HC288" t="s">
        <v>796</v>
      </c>
      <c r="HD288" t="s">
        <v>796</v>
      </c>
      <c r="HE288" t="s">
        <v>796</v>
      </c>
      <c r="HF288" t="s">
        <v>796</v>
      </c>
      <c r="HG288" t="s">
        <v>796</v>
      </c>
      <c r="HH288" t="s">
        <v>796</v>
      </c>
      <c r="HI288" t="s">
        <v>796</v>
      </c>
      <c r="HJ288" t="s">
        <v>796</v>
      </c>
      <c r="HK288" t="s">
        <v>796</v>
      </c>
      <c r="HL288" t="s">
        <v>796</v>
      </c>
      <c r="HM288" t="s">
        <v>796</v>
      </c>
      <c r="HN288" t="s">
        <v>796</v>
      </c>
      <c r="HO288" t="s">
        <v>796</v>
      </c>
      <c r="HP288" t="s">
        <v>796</v>
      </c>
      <c r="HQ288" t="s">
        <v>796</v>
      </c>
      <c r="HR288" t="s">
        <v>796</v>
      </c>
      <c r="HS288" t="s">
        <v>796</v>
      </c>
      <c r="HT288" t="s">
        <v>796</v>
      </c>
      <c r="HU288" t="s">
        <v>796</v>
      </c>
      <c r="HV288" t="s">
        <v>796</v>
      </c>
      <c r="HW288" t="s">
        <v>796</v>
      </c>
      <c r="HX288" t="s">
        <v>796</v>
      </c>
      <c r="HY288" t="s">
        <v>796</v>
      </c>
      <c r="HZ288" t="s">
        <v>796</v>
      </c>
      <c r="IA288" t="s">
        <v>796</v>
      </c>
      <c r="IB288" t="s">
        <v>796</v>
      </c>
      <c r="IC288" t="s">
        <v>796</v>
      </c>
      <c r="ID288" t="s">
        <v>796</v>
      </c>
      <c r="IE288" t="s">
        <v>796</v>
      </c>
      <c r="IF288" t="s">
        <v>796</v>
      </c>
      <c r="IG288" t="s">
        <v>796</v>
      </c>
      <c r="IH288" t="s">
        <v>796</v>
      </c>
      <c r="II288" t="s">
        <v>796</v>
      </c>
      <c r="IJ288" t="s">
        <v>796</v>
      </c>
      <c r="IK288" t="s">
        <v>796</v>
      </c>
      <c r="IL288" t="s">
        <v>796</v>
      </c>
      <c r="IM288" t="s">
        <v>796</v>
      </c>
      <c r="IN288" t="s">
        <v>796</v>
      </c>
      <c r="IO288" t="s">
        <v>796</v>
      </c>
      <c r="IP288" t="s">
        <v>796</v>
      </c>
      <c r="IQ288" t="s">
        <v>796</v>
      </c>
      <c r="IR288" t="s">
        <v>796</v>
      </c>
      <c r="IS288" t="s">
        <v>796</v>
      </c>
      <c r="IT288" t="s">
        <v>796</v>
      </c>
      <c r="IU288" t="s">
        <v>796</v>
      </c>
      <c r="IV288" t="s">
        <v>796</v>
      </c>
      <c r="IW288" t="s">
        <v>796</v>
      </c>
      <c r="IX288" t="s">
        <v>796</v>
      </c>
      <c r="IY288" t="s">
        <v>796</v>
      </c>
      <c r="IZ288" t="s">
        <v>796</v>
      </c>
      <c r="JA288" t="s">
        <v>796</v>
      </c>
      <c r="JB288" t="s">
        <v>796</v>
      </c>
      <c r="JC288" t="s">
        <v>796</v>
      </c>
      <c r="JD288" t="s">
        <v>796</v>
      </c>
      <c r="JE288" t="s">
        <v>796</v>
      </c>
      <c r="JF288" t="s">
        <v>796</v>
      </c>
      <c r="JG288" t="s">
        <v>796</v>
      </c>
      <c r="JH288" t="s">
        <v>796</v>
      </c>
      <c r="JI288" t="s">
        <v>796</v>
      </c>
      <c r="JJ288" t="s">
        <v>796</v>
      </c>
      <c r="JK288" t="s">
        <v>796</v>
      </c>
      <c r="JL288" t="s">
        <v>796</v>
      </c>
      <c r="JM288" t="s">
        <v>796</v>
      </c>
      <c r="JN288" t="s">
        <v>796</v>
      </c>
      <c r="JO288" t="s">
        <v>796</v>
      </c>
      <c r="JP288" t="s">
        <v>796</v>
      </c>
      <c r="JQ288" t="s">
        <v>796</v>
      </c>
      <c r="JR288" t="s">
        <v>796</v>
      </c>
      <c r="JS288" t="s">
        <v>796</v>
      </c>
      <c r="JT288" t="s">
        <v>796</v>
      </c>
      <c r="JU288" t="s">
        <v>796</v>
      </c>
      <c r="JV288" t="s">
        <v>796</v>
      </c>
      <c r="JW288" t="s">
        <v>796</v>
      </c>
      <c r="JX288" t="s">
        <v>796</v>
      </c>
      <c r="JY288" t="s">
        <v>796</v>
      </c>
      <c r="JZ288" t="s">
        <v>796</v>
      </c>
      <c r="KA288" t="s">
        <v>796</v>
      </c>
      <c r="KB288" t="s">
        <v>796</v>
      </c>
      <c r="KC288" t="s">
        <v>796</v>
      </c>
      <c r="KD288" t="s">
        <v>796</v>
      </c>
      <c r="KE288" t="s">
        <v>796</v>
      </c>
      <c r="KF288" t="s">
        <v>796</v>
      </c>
    </row>
    <row r="289" spans="1:292" x14ac:dyDescent="0.2">
      <c r="A289" t="s">
        <v>430</v>
      </c>
      <c r="B289" t="s">
        <v>239</v>
      </c>
      <c r="C289" t="s">
        <v>4</v>
      </c>
      <c r="D289" t="s">
        <v>8</v>
      </c>
      <c r="E289" s="30">
        <v>51</v>
      </c>
      <c r="F289" t="s">
        <v>20</v>
      </c>
      <c r="G289" t="s">
        <v>10</v>
      </c>
      <c r="H289" t="s">
        <v>11</v>
      </c>
      <c r="I289" t="s">
        <v>33</v>
      </c>
      <c r="J289" t="s">
        <v>4</v>
      </c>
      <c r="K289" t="s">
        <v>5</v>
      </c>
      <c r="L289" t="s">
        <v>4</v>
      </c>
      <c r="M289" t="s">
        <v>4</v>
      </c>
      <c r="N289" t="s">
        <v>4</v>
      </c>
      <c r="O289" t="s">
        <v>4</v>
      </c>
      <c r="P289" t="s">
        <v>4</v>
      </c>
      <c r="Q289" t="s">
        <v>4</v>
      </c>
      <c r="R289" t="s">
        <v>4</v>
      </c>
      <c r="S289" t="s">
        <v>4</v>
      </c>
      <c r="T289" t="s">
        <v>3</v>
      </c>
      <c r="U289" t="s">
        <v>4</v>
      </c>
      <c r="V289" t="s">
        <v>4</v>
      </c>
      <c r="W289" t="s">
        <v>17</v>
      </c>
      <c r="X289" t="s">
        <v>2</v>
      </c>
      <c r="Y289" t="s">
        <v>5</v>
      </c>
      <c r="Z289" t="s">
        <v>35</v>
      </c>
      <c r="AA289" t="s">
        <v>4</v>
      </c>
      <c r="AB289" t="s">
        <v>5</v>
      </c>
      <c r="AC289" t="s">
        <v>4</v>
      </c>
      <c r="AD289" t="s">
        <v>4</v>
      </c>
      <c r="AE289" t="s">
        <v>4</v>
      </c>
      <c r="AF289" t="s">
        <v>4</v>
      </c>
      <c r="AG289" t="s">
        <v>4</v>
      </c>
      <c r="AH289" t="s">
        <v>4</v>
      </c>
      <c r="AI289" t="s">
        <v>4</v>
      </c>
      <c r="AJ289" t="s">
        <v>5</v>
      </c>
      <c r="AK289" t="s">
        <v>4</v>
      </c>
      <c r="AL289" t="s">
        <v>4</v>
      </c>
      <c r="AM289" t="s">
        <v>4</v>
      </c>
      <c r="AN289" t="s">
        <v>4</v>
      </c>
      <c r="AO289" t="s">
        <v>4</v>
      </c>
      <c r="AP289" t="s">
        <v>4</v>
      </c>
      <c r="AQ289" t="s">
        <v>4</v>
      </c>
      <c r="AR289" t="s">
        <v>4</v>
      </c>
      <c r="AS289" t="s">
        <v>2</v>
      </c>
      <c r="AT289" t="s">
        <v>2</v>
      </c>
      <c r="AU289" t="s">
        <v>2</v>
      </c>
      <c r="AV289" t="s">
        <v>5</v>
      </c>
      <c r="AW289" t="s">
        <v>5</v>
      </c>
      <c r="AX289" t="s">
        <v>5</v>
      </c>
      <c r="AY289" t="s">
        <v>5</v>
      </c>
      <c r="AZ289" t="s">
        <v>5</v>
      </c>
      <c r="BA289" t="s">
        <v>5</v>
      </c>
      <c r="BB289" t="s">
        <v>4</v>
      </c>
      <c r="BC289" t="s">
        <v>4</v>
      </c>
      <c r="BD289" t="s">
        <v>4</v>
      </c>
      <c r="BE289" t="s">
        <v>4</v>
      </c>
      <c r="BF289" t="s">
        <v>5</v>
      </c>
      <c r="BG289" t="s">
        <v>4</v>
      </c>
      <c r="BH289" t="s">
        <v>4</v>
      </c>
      <c r="BI289" t="s">
        <v>4</v>
      </c>
      <c r="BJ289" t="s">
        <v>4</v>
      </c>
      <c r="BK289" t="s">
        <v>2</v>
      </c>
      <c r="BL289" t="s">
        <v>2</v>
      </c>
      <c r="BM289" t="s">
        <v>2</v>
      </c>
      <c r="BN289" t="s">
        <v>2</v>
      </c>
      <c r="BO289" t="s">
        <v>2</v>
      </c>
      <c r="BP289" t="s">
        <v>2</v>
      </c>
      <c r="BQ289" t="s">
        <v>2</v>
      </c>
      <c r="BR289" t="s">
        <v>2</v>
      </c>
      <c r="BS289" t="s">
        <v>2</v>
      </c>
      <c r="BT289" t="s">
        <v>2</v>
      </c>
      <c r="BU289" t="s">
        <v>2</v>
      </c>
      <c r="BV289" t="s">
        <v>2</v>
      </c>
      <c r="BW289" t="s">
        <v>2</v>
      </c>
      <c r="BX289" t="s">
        <v>2</v>
      </c>
      <c r="BY289" t="s">
        <v>2</v>
      </c>
      <c r="BZ289" t="s">
        <v>2</v>
      </c>
      <c r="CA289" t="s">
        <v>2</v>
      </c>
      <c r="CB289" t="s">
        <v>2</v>
      </c>
      <c r="CC289" t="s">
        <v>2</v>
      </c>
      <c r="CD289" t="s">
        <v>2</v>
      </c>
      <c r="CE289" t="s">
        <v>2</v>
      </c>
      <c r="CF289" t="s">
        <v>2</v>
      </c>
      <c r="CG289" t="s">
        <v>2</v>
      </c>
      <c r="CH289" t="s">
        <v>2</v>
      </c>
      <c r="CI289" t="s">
        <v>2</v>
      </c>
      <c r="CJ289" t="s">
        <v>2</v>
      </c>
      <c r="CK289" t="s">
        <v>2</v>
      </c>
      <c r="CL289" t="s">
        <v>2</v>
      </c>
      <c r="CM289" t="s">
        <v>2</v>
      </c>
      <c r="CN289" t="s">
        <v>2</v>
      </c>
      <c r="CO289" t="s">
        <v>2</v>
      </c>
      <c r="CP289" t="s">
        <v>2</v>
      </c>
      <c r="CQ289" t="s">
        <v>2</v>
      </c>
      <c r="CR289" t="s">
        <v>2</v>
      </c>
      <c r="CS289" t="s">
        <v>2</v>
      </c>
      <c r="CT289" t="s">
        <v>2</v>
      </c>
      <c r="CU289" t="s">
        <v>796</v>
      </c>
      <c r="CV289" t="s">
        <v>796</v>
      </c>
      <c r="CW289" t="s">
        <v>796</v>
      </c>
      <c r="CX289" t="s">
        <v>796</v>
      </c>
      <c r="CY289" t="s">
        <v>796</v>
      </c>
      <c r="CZ289" t="s">
        <v>796</v>
      </c>
      <c r="DA289" t="s">
        <v>796</v>
      </c>
      <c r="DB289" t="s">
        <v>796</v>
      </c>
      <c r="DC289" t="s">
        <v>796</v>
      </c>
      <c r="DD289" t="s">
        <v>796</v>
      </c>
      <c r="DE289" t="s">
        <v>796</v>
      </c>
      <c r="DF289" t="s">
        <v>796</v>
      </c>
      <c r="DG289" t="s">
        <v>796</v>
      </c>
      <c r="DH289" t="s">
        <v>796</v>
      </c>
      <c r="DI289" t="s">
        <v>796</v>
      </c>
      <c r="DJ289" t="s">
        <v>796</v>
      </c>
      <c r="DK289" t="s">
        <v>796</v>
      </c>
      <c r="DL289" t="s">
        <v>796</v>
      </c>
      <c r="DM289" t="s">
        <v>796</v>
      </c>
      <c r="DN289" t="s">
        <v>796</v>
      </c>
      <c r="DO289" t="s">
        <v>796</v>
      </c>
      <c r="DP289" t="s">
        <v>796</v>
      </c>
      <c r="DQ289" t="s">
        <v>796</v>
      </c>
      <c r="DR289" t="s">
        <v>796</v>
      </c>
      <c r="DS289" t="s">
        <v>796</v>
      </c>
      <c r="DT289" t="s">
        <v>796</v>
      </c>
      <c r="DU289" t="s">
        <v>796</v>
      </c>
      <c r="DV289" t="s">
        <v>796</v>
      </c>
      <c r="DW289" t="s">
        <v>796</v>
      </c>
      <c r="DX289" t="s">
        <v>796</v>
      </c>
      <c r="DY289" t="s">
        <v>796</v>
      </c>
      <c r="DZ289" t="s">
        <v>796</v>
      </c>
      <c r="EA289" t="s">
        <v>796</v>
      </c>
      <c r="EB289" t="s">
        <v>796</v>
      </c>
      <c r="EC289" t="s">
        <v>796</v>
      </c>
      <c r="ED289" t="s">
        <v>796</v>
      </c>
      <c r="EE289" t="s">
        <v>796</v>
      </c>
      <c r="EF289" t="s">
        <v>796</v>
      </c>
      <c r="EG289" t="s">
        <v>796</v>
      </c>
      <c r="EH289" t="s">
        <v>796</v>
      </c>
      <c r="EI289" t="s">
        <v>796</v>
      </c>
      <c r="EJ289" t="s">
        <v>796</v>
      </c>
      <c r="EK289" t="s">
        <v>796</v>
      </c>
      <c r="EL289" t="s">
        <v>796</v>
      </c>
      <c r="EM289" t="s">
        <v>796</v>
      </c>
      <c r="EN289" t="s">
        <v>796</v>
      </c>
      <c r="EO289" t="s">
        <v>796</v>
      </c>
      <c r="EP289" t="s">
        <v>796</v>
      </c>
      <c r="EQ289" t="s">
        <v>796</v>
      </c>
      <c r="ER289" t="s">
        <v>796</v>
      </c>
      <c r="ES289" t="s">
        <v>796</v>
      </c>
      <c r="ET289" t="s">
        <v>796</v>
      </c>
      <c r="EU289" t="s">
        <v>796</v>
      </c>
      <c r="EV289" t="s">
        <v>796</v>
      </c>
      <c r="EW289" t="s">
        <v>796</v>
      </c>
      <c r="EX289" t="s">
        <v>796</v>
      </c>
      <c r="EY289" t="s">
        <v>796</v>
      </c>
      <c r="EZ289" t="s">
        <v>796</v>
      </c>
      <c r="FA289" t="s">
        <v>796</v>
      </c>
      <c r="FB289" t="s">
        <v>796</v>
      </c>
      <c r="FC289" t="s">
        <v>796</v>
      </c>
      <c r="FD289" t="s">
        <v>796</v>
      </c>
      <c r="FE289" t="s">
        <v>796</v>
      </c>
      <c r="FF289" t="s">
        <v>796</v>
      </c>
      <c r="FG289" t="s">
        <v>796</v>
      </c>
      <c r="FH289" t="s">
        <v>796</v>
      </c>
      <c r="FI289" t="s">
        <v>796</v>
      </c>
      <c r="FJ289" t="s">
        <v>796</v>
      </c>
      <c r="FK289" t="s">
        <v>796</v>
      </c>
      <c r="FL289" t="s">
        <v>796</v>
      </c>
      <c r="FM289" t="s">
        <v>796</v>
      </c>
      <c r="FN289" t="s">
        <v>796</v>
      </c>
      <c r="FO289" t="s">
        <v>796</v>
      </c>
      <c r="FP289" t="s">
        <v>796</v>
      </c>
      <c r="FQ289" t="s">
        <v>796</v>
      </c>
      <c r="FR289" t="s">
        <v>796</v>
      </c>
      <c r="FS289" t="s">
        <v>796</v>
      </c>
      <c r="FT289" t="s">
        <v>796</v>
      </c>
      <c r="FU289" t="s">
        <v>796</v>
      </c>
      <c r="FV289" t="s">
        <v>796</v>
      </c>
      <c r="FW289" t="s">
        <v>796</v>
      </c>
      <c r="FX289" t="s">
        <v>796</v>
      </c>
      <c r="FY289" t="s">
        <v>796</v>
      </c>
      <c r="FZ289" t="s">
        <v>796</v>
      </c>
      <c r="GA289" t="s">
        <v>796</v>
      </c>
      <c r="GB289" t="s">
        <v>796</v>
      </c>
      <c r="GC289" t="s">
        <v>796</v>
      </c>
      <c r="GD289" t="s">
        <v>796</v>
      </c>
      <c r="GE289" t="s">
        <v>796</v>
      </c>
      <c r="GF289" t="s">
        <v>796</v>
      </c>
      <c r="GG289" t="s">
        <v>796</v>
      </c>
      <c r="GH289" t="s">
        <v>796</v>
      </c>
      <c r="GI289" t="s">
        <v>796</v>
      </c>
      <c r="GJ289" t="s">
        <v>796</v>
      </c>
      <c r="GK289" t="s">
        <v>796</v>
      </c>
      <c r="GL289" t="s">
        <v>796</v>
      </c>
      <c r="GM289" t="s">
        <v>796</v>
      </c>
      <c r="GN289" t="s">
        <v>796</v>
      </c>
      <c r="GO289" t="s">
        <v>796</v>
      </c>
      <c r="GP289" t="s">
        <v>796</v>
      </c>
      <c r="GQ289" t="s">
        <v>796</v>
      </c>
      <c r="GR289" t="s">
        <v>796</v>
      </c>
      <c r="GS289" t="s">
        <v>796</v>
      </c>
      <c r="GT289" t="s">
        <v>796</v>
      </c>
      <c r="GU289" t="s">
        <v>796</v>
      </c>
      <c r="GV289" t="s">
        <v>796</v>
      </c>
      <c r="GW289" t="s">
        <v>796</v>
      </c>
      <c r="GX289" t="s">
        <v>796</v>
      </c>
      <c r="GY289" t="s">
        <v>796</v>
      </c>
      <c r="GZ289" t="s">
        <v>796</v>
      </c>
      <c r="HA289" t="s">
        <v>796</v>
      </c>
      <c r="HB289" t="s">
        <v>796</v>
      </c>
      <c r="HC289" t="s">
        <v>796</v>
      </c>
      <c r="HD289" t="s">
        <v>796</v>
      </c>
      <c r="HE289" t="s">
        <v>796</v>
      </c>
      <c r="HF289" t="s">
        <v>796</v>
      </c>
      <c r="HG289" t="s">
        <v>796</v>
      </c>
      <c r="HH289" t="s">
        <v>796</v>
      </c>
      <c r="HI289" t="s">
        <v>796</v>
      </c>
      <c r="HJ289" t="s">
        <v>796</v>
      </c>
      <c r="HK289" t="s">
        <v>796</v>
      </c>
      <c r="HL289" t="s">
        <v>796</v>
      </c>
      <c r="HM289" t="s">
        <v>796</v>
      </c>
      <c r="HN289" t="s">
        <v>796</v>
      </c>
      <c r="HO289" t="s">
        <v>796</v>
      </c>
      <c r="HP289" t="s">
        <v>796</v>
      </c>
      <c r="HQ289" t="s">
        <v>796</v>
      </c>
      <c r="HR289" t="s">
        <v>796</v>
      </c>
      <c r="HS289" t="s">
        <v>796</v>
      </c>
      <c r="HT289" t="s">
        <v>796</v>
      </c>
      <c r="HU289" t="s">
        <v>796</v>
      </c>
      <c r="HV289" t="s">
        <v>796</v>
      </c>
      <c r="HW289" t="s">
        <v>796</v>
      </c>
      <c r="HX289" t="s">
        <v>796</v>
      </c>
      <c r="HY289" t="s">
        <v>796</v>
      </c>
      <c r="HZ289" t="s">
        <v>796</v>
      </c>
      <c r="IA289" t="s">
        <v>796</v>
      </c>
      <c r="IB289" t="s">
        <v>796</v>
      </c>
      <c r="IC289" t="s">
        <v>796</v>
      </c>
      <c r="ID289" t="s">
        <v>796</v>
      </c>
      <c r="IE289" t="s">
        <v>796</v>
      </c>
      <c r="IF289" t="s">
        <v>796</v>
      </c>
      <c r="IG289" t="s">
        <v>796</v>
      </c>
      <c r="IH289" t="s">
        <v>796</v>
      </c>
      <c r="II289" t="s">
        <v>796</v>
      </c>
      <c r="IJ289" t="s">
        <v>796</v>
      </c>
      <c r="IK289" t="s">
        <v>796</v>
      </c>
      <c r="IL289" t="s">
        <v>796</v>
      </c>
      <c r="IM289" t="s">
        <v>796</v>
      </c>
      <c r="IN289" t="s">
        <v>796</v>
      </c>
      <c r="IO289" t="s">
        <v>796</v>
      </c>
      <c r="IP289" t="s">
        <v>796</v>
      </c>
      <c r="IQ289" t="s">
        <v>796</v>
      </c>
      <c r="IR289" t="s">
        <v>796</v>
      </c>
      <c r="IS289" t="s">
        <v>796</v>
      </c>
      <c r="IT289" t="s">
        <v>796</v>
      </c>
      <c r="IU289" t="s">
        <v>796</v>
      </c>
      <c r="IV289" t="s">
        <v>796</v>
      </c>
      <c r="IW289" t="s">
        <v>796</v>
      </c>
      <c r="IX289" t="s">
        <v>796</v>
      </c>
      <c r="IY289" t="s">
        <v>796</v>
      </c>
      <c r="IZ289" t="s">
        <v>796</v>
      </c>
      <c r="JA289" t="s">
        <v>796</v>
      </c>
      <c r="JB289" t="s">
        <v>796</v>
      </c>
      <c r="JC289" t="s">
        <v>796</v>
      </c>
      <c r="JD289" t="s">
        <v>796</v>
      </c>
      <c r="JE289" t="s">
        <v>796</v>
      </c>
      <c r="JF289" t="s">
        <v>796</v>
      </c>
      <c r="JG289" t="s">
        <v>796</v>
      </c>
      <c r="JH289" t="s">
        <v>796</v>
      </c>
      <c r="JI289" t="s">
        <v>796</v>
      </c>
      <c r="JJ289" t="s">
        <v>796</v>
      </c>
      <c r="JK289" t="s">
        <v>796</v>
      </c>
      <c r="JL289" t="s">
        <v>796</v>
      </c>
      <c r="JM289" t="s">
        <v>796</v>
      </c>
      <c r="JN289" t="s">
        <v>796</v>
      </c>
      <c r="JO289" t="s">
        <v>796</v>
      </c>
      <c r="JP289" t="s">
        <v>796</v>
      </c>
      <c r="JQ289" t="s">
        <v>796</v>
      </c>
      <c r="JR289" t="s">
        <v>796</v>
      </c>
      <c r="JS289" t="s">
        <v>796</v>
      </c>
      <c r="JT289" t="s">
        <v>796</v>
      </c>
      <c r="JU289" t="s">
        <v>796</v>
      </c>
      <c r="JV289" t="s">
        <v>796</v>
      </c>
      <c r="JW289" t="s">
        <v>796</v>
      </c>
      <c r="JX289" t="s">
        <v>796</v>
      </c>
      <c r="JY289" t="s">
        <v>796</v>
      </c>
      <c r="JZ289" t="s">
        <v>796</v>
      </c>
      <c r="KA289" t="s">
        <v>796</v>
      </c>
      <c r="KB289" t="s">
        <v>796</v>
      </c>
      <c r="KC289" t="s">
        <v>796</v>
      </c>
      <c r="KD289" t="s">
        <v>796</v>
      </c>
      <c r="KE289" t="s">
        <v>796</v>
      </c>
      <c r="KF289" t="s">
        <v>796</v>
      </c>
    </row>
    <row r="290" spans="1:292" x14ac:dyDescent="0.2">
      <c r="A290" t="s">
        <v>431</v>
      </c>
      <c r="B290" t="s">
        <v>239</v>
      </c>
      <c r="C290" t="s">
        <v>4</v>
      </c>
      <c r="D290" t="s">
        <v>8</v>
      </c>
      <c r="E290" s="30">
        <v>59</v>
      </c>
      <c r="F290" t="s">
        <v>20</v>
      </c>
      <c r="G290" t="s">
        <v>10</v>
      </c>
      <c r="H290" t="s">
        <v>11</v>
      </c>
      <c r="I290" t="s">
        <v>33</v>
      </c>
      <c r="J290" t="s">
        <v>4</v>
      </c>
      <c r="K290" t="s">
        <v>5</v>
      </c>
      <c r="L290" t="s">
        <v>4</v>
      </c>
      <c r="M290" t="s">
        <v>4</v>
      </c>
      <c r="N290" t="s">
        <v>4</v>
      </c>
      <c r="O290" t="s">
        <v>4</v>
      </c>
      <c r="P290" t="s">
        <v>4</v>
      </c>
      <c r="Q290" t="s">
        <v>4</v>
      </c>
      <c r="R290" t="s">
        <v>4</v>
      </c>
      <c r="S290" t="s">
        <v>4</v>
      </c>
      <c r="T290" t="s">
        <v>3</v>
      </c>
      <c r="U290" t="s">
        <v>4</v>
      </c>
      <c r="V290" t="s">
        <v>5</v>
      </c>
      <c r="W290" t="s">
        <v>26</v>
      </c>
      <c r="X290" t="s">
        <v>27</v>
      </c>
      <c r="Y290" t="s">
        <v>4</v>
      </c>
      <c r="Z290" t="s">
        <v>32</v>
      </c>
      <c r="AA290" t="s">
        <v>4</v>
      </c>
      <c r="AB290" t="s">
        <v>4</v>
      </c>
      <c r="AC290" t="s">
        <v>4</v>
      </c>
      <c r="AD290" t="s">
        <v>4</v>
      </c>
      <c r="AE290" t="s">
        <v>4</v>
      </c>
      <c r="AF290" t="s">
        <v>4</v>
      </c>
      <c r="AG290" t="s">
        <v>4</v>
      </c>
      <c r="AH290" t="s">
        <v>4</v>
      </c>
      <c r="AI290" t="s">
        <v>4</v>
      </c>
      <c r="AJ290" t="s">
        <v>4</v>
      </c>
      <c r="AK290" t="s">
        <v>4</v>
      </c>
      <c r="AL290" t="s">
        <v>4</v>
      </c>
      <c r="AM290" t="s">
        <v>4</v>
      </c>
      <c r="AN290" t="s">
        <v>4</v>
      </c>
      <c r="AO290" t="s">
        <v>4</v>
      </c>
      <c r="AP290" t="s">
        <v>4</v>
      </c>
      <c r="AQ290" t="s">
        <v>4</v>
      </c>
      <c r="AR290" t="s">
        <v>4</v>
      </c>
      <c r="AS290" t="s">
        <v>2</v>
      </c>
      <c r="AT290" t="s">
        <v>2</v>
      </c>
      <c r="AU290" t="s">
        <v>2</v>
      </c>
      <c r="AV290" t="s">
        <v>5</v>
      </c>
      <c r="AW290" t="s">
        <v>5</v>
      </c>
      <c r="AX290" t="s">
        <v>4</v>
      </c>
      <c r="AY290" t="s">
        <v>4</v>
      </c>
      <c r="AZ290" t="s">
        <v>4</v>
      </c>
      <c r="BA290" t="s">
        <v>4</v>
      </c>
      <c r="BB290" t="s">
        <v>5</v>
      </c>
      <c r="BC290" t="s">
        <v>4</v>
      </c>
      <c r="BD290" t="s">
        <v>5</v>
      </c>
      <c r="BE290" t="s">
        <v>4</v>
      </c>
      <c r="BF290" t="s">
        <v>4</v>
      </c>
      <c r="BG290" t="s">
        <v>4</v>
      </c>
      <c r="BH290" t="s">
        <v>5</v>
      </c>
      <c r="BI290" t="s">
        <v>5</v>
      </c>
      <c r="BJ290" t="s">
        <v>4</v>
      </c>
      <c r="BK290" t="s">
        <v>2</v>
      </c>
      <c r="BL290" t="s">
        <v>2</v>
      </c>
      <c r="BM290" t="s">
        <v>2</v>
      </c>
      <c r="BN290" t="s">
        <v>2</v>
      </c>
      <c r="BO290" t="s">
        <v>2</v>
      </c>
      <c r="BP290" t="s">
        <v>2</v>
      </c>
      <c r="BQ290" t="s">
        <v>2</v>
      </c>
      <c r="BR290" t="s">
        <v>2</v>
      </c>
      <c r="BS290" t="s">
        <v>2</v>
      </c>
      <c r="BT290" t="s">
        <v>2</v>
      </c>
      <c r="BU290" t="s">
        <v>2</v>
      </c>
      <c r="BV290" t="s">
        <v>2</v>
      </c>
      <c r="BW290" t="s">
        <v>2</v>
      </c>
      <c r="BX290" t="s">
        <v>2</v>
      </c>
      <c r="BY290" t="s">
        <v>2</v>
      </c>
      <c r="BZ290" t="s">
        <v>2</v>
      </c>
      <c r="CA290" t="s">
        <v>2</v>
      </c>
      <c r="CB290" t="s">
        <v>2</v>
      </c>
      <c r="CC290" t="s">
        <v>2</v>
      </c>
      <c r="CD290" t="s">
        <v>2</v>
      </c>
      <c r="CE290" t="s">
        <v>2</v>
      </c>
      <c r="CF290" t="s">
        <v>2</v>
      </c>
      <c r="CG290" t="s">
        <v>2</v>
      </c>
      <c r="CH290" t="s">
        <v>2</v>
      </c>
      <c r="CI290" t="s">
        <v>2</v>
      </c>
      <c r="CJ290" t="s">
        <v>2</v>
      </c>
      <c r="CK290" t="s">
        <v>2</v>
      </c>
      <c r="CL290" t="s">
        <v>2</v>
      </c>
      <c r="CM290" t="s">
        <v>2</v>
      </c>
      <c r="CN290" t="s">
        <v>2</v>
      </c>
      <c r="CO290" t="s">
        <v>2</v>
      </c>
      <c r="CP290" t="s">
        <v>2</v>
      </c>
      <c r="CQ290" t="s">
        <v>2</v>
      </c>
      <c r="CR290" t="s">
        <v>2</v>
      </c>
      <c r="CS290" t="s">
        <v>2</v>
      </c>
      <c r="CT290" t="s">
        <v>2</v>
      </c>
      <c r="CU290" t="s">
        <v>796</v>
      </c>
      <c r="CV290" t="s">
        <v>796</v>
      </c>
      <c r="CW290" t="s">
        <v>796</v>
      </c>
      <c r="CX290" t="s">
        <v>796</v>
      </c>
      <c r="CY290" t="s">
        <v>796</v>
      </c>
      <c r="CZ290" t="s">
        <v>796</v>
      </c>
      <c r="DA290" t="s">
        <v>796</v>
      </c>
      <c r="DB290" t="s">
        <v>796</v>
      </c>
      <c r="DC290" t="s">
        <v>796</v>
      </c>
      <c r="DD290" t="s">
        <v>796</v>
      </c>
      <c r="DE290" t="s">
        <v>796</v>
      </c>
      <c r="DF290" t="s">
        <v>796</v>
      </c>
      <c r="DG290" t="s">
        <v>796</v>
      </c>
      <c r="DH290" t="s">
        <v>796</v>
      </c>
      <c r="DI290" t="s">
        <v>796</v>
      </c>
      <c r="DJ290" t="s">
        <v>796</v>
      </c>
      <c r="DK290" t="s">
        <v>796</v>
      </c>
      <c r="DL290" t="s">
        <v>796</v>
      </c>
      <c r="DM290" t="s">
        <v>796</v>
      </c>
      <c r="DN290" t="s">
        <v>796</v>
      </c>
      <c r="DO290" t="s">
        <v>796</v>
      </c>
      <c r="DP290" t="s">
        <v>796</v>
      </c>
      <c r="DQ290" t="s">
        <v>796</v>
      </c>
      <c r="DR290" t="s">
        <v>796</v>
      </c>
      <c r="DS290" t="s">
        <v>796</v>
      </c>
      <c r="DT290" t="s">
        <v>796</v>
      </c>
      <c r="DU290" t="s">
        <v>796</v>
      </c>
      <c r="DV290" t="s">
        <v>796</v>
      </c>
      <c r="DW290" t="s">
        <v>796</v>
      </c>
      <c r="DX290" t="s">
        <v>796</v>
      </c>
      <c r="DY290" t="s">
        <v>796</v>
      </c>
      <c r="DZ290" t="s">
        <v>796</v>
      </c>
      <c r="EA290" t="s">
        <v>796</v>
      </c>
      <c r="EB290" t="s">
        <v>796</v>
      </c>
      <c r="EC290" t="s">
        <v>796</v>
      </c>
      <c r="ED290" t="s">
        <v>796</v>
      </c>
      <c r="EE290" t="s">
        <v>796</v>
      </c>
      <c r="EF290" t="s">
        <v>796</v>
      </c>
      <c r="EG290" t="s">
        <v>796</v>
      </c>
      <c r="EH290" t="s">
        <v>796</v>
      </c>
      <c r="EI290" t="s">
        <v>796</v>
      </c>
      <c r="EJ290" t="s">
        <v>796</v>
      </c>
      <c r="EK290" t="s">
        <v>796</v>
      </c>
      <c r="EL290" t="s">
        <v>796</v>
      </c>
      <c r="EM290" t="s">
        <v>796</v>
      </c>
      <c r="EN290" t="s">
        <v>796</v>
      </c>
      <c r="EO290" t="s">
        <v>796</v>
      </c>
      <c r="EP290" t="s">
        <v>796</v>
      </c>
      <c r="EQ290" t="s">
        <v>796</v>
      </c>
      <c r="ER290" t="s">
        <v>796</v>
      </c>
      <c r="ES290" t="s">
        <v>796</v>
      </c>
      <c r="ET290" t="s">
        <v>796</v>
      </c>
      <c r="EU290" t="s">
        <v>796</v>
      </c>
      <c r="EV290" t="s">
        <v>796</v>
      </c>
      <c r="EW290" t="s">
        <v>796</v>
      </c>
      <c r="EX290" t="s">
        <v>796</v>
      </c>
      <c r="EY290" t="s">
        <v>796</v>
      </c>
      <c r="EZ290" t="s">
        <v>796</v>
      </c>
      <c r="FA290" t="s">
        <v>796</v>
      </c>
      <c r="FB290" t="s">
        <v>796</v>
      </c>
      <c r="FC290" t="s">
        <v>796</v>
      </c>
      <c r="FD290" t="s">
        <v>796</v>
      </c>
      <c r="FE290" t="s">
        <v>796</v>
      </c>
      <c r="FF290" t="s">
        <v>796</v>
      </c>
      <c r="FG290" t="s">
        <v>796</v>
      </c>
      <c r="FH290" t="s">
        <v>796</v>
      </c>
      <c r="FI290" t="s">
        <v>796</v>
      </c>
      <c r="FJ290" t="s">
        <v>796</v>
      </c>
      <c r="FK290" t="s">
        <v>796</v>
      </c>
      <c r="FL290" t="s">
        <v>796</v>
      </c>
      <c r="FM290" t="s">
        <v>796</v>
      </c>
      <c r="FN290" t="s">
        <v>796</v>
      </c>
      <c r="FO290" t="s">
        <v>796</v>
      </c>
      <c r="FP290" t="s">
        <v>796</v>
      </c>
      <c r="FQ290" t="s">
        <v>796</v>
      </c>
      <c r="FR290" t="s">
        <v>796</v>
      </c>
      <c r="FS290" t="s">
        <v>796</v>
      </c>
      <c r="FT290" t="s">
        <v>796</v>
      </c>
      <c r="FU290" t="s">
        <v>796</v>
      </c>
      <c r="FV290" t="s">
        <v>796</v>
      </c>
      <c r="FW290" t="s">
        <v>796</v>
      </c>
      <c r="FX290" t="s">
        <v>796</v>
      </c>
      <c r="FY290" t="s">
        <v>796</v>
      </c>
      <c r="FZ290" t="s">
        <v>796</v>
      </c>
      <c r="GA290" t="s">
        <v>796</v>
      </c>
      <c r="GB290" t="s">
        <v>796</v>
      </c>
      <c r="GC290" t="s">
        <v>796</v>
      </c>
      <c r="GD290" t="s">
        <v>796</v>
      </c>
      <c r="GE290" t="s">
        <v>796</v>
      </c>
      <c r="GF290" t="s">
        <v>796</v>
      </c>
      <c r="GG290" t="s">
        <v>796</v>
      </c>
      <c r="GH290" t="s">
        <v>796</v>
      </c>
      <c r="GI290" t="s">
        <v>796</v>
      </c>
      <c r="GJ290" t="s">
        <v>796</v>
      </c>
      <c r="GK290" t="s">
        <v>796</v>
      </c>
      <c r="GL290" t="s">
        <v>796</v>
      </c>
      <c r="GM290" t="s">
        <v>796</v>
      </c>
      <c r="GN290" t="s">
        <v>796</v>
      </c>
      <c r="GO290" t="s">
        <v>796</v>
      </c>
      <c r="GP290" t="s">
        <v>796</v>
      </c>
      <c r="GQ290" t="s">
        <v>796</v>
      </c>
      <c r="GR290" t="s">
        <v>796</v>
      </c>
      <c r="GS290" t="s">
        <v>796</v>
      </c>
      <c r="GT290" t="s">
        <v>796</v>
      </c>
      <c r="GU290" t="s">
        <v>796</v>
      </c>
      <c r="GV290" t="s">
        <v>796</v>
      </c>
      <c r="GW290" t="s">
        <v>796</v>
      </c>
      <c r="GX290" t="s">
        <v>796</v>
      </c>
      <c r="GY290" t="s">
        <v>796</v>
      </c>
      <c r="GZ290" t="s">
        <v>796</v>
      </c>
      <c r="HA290" t="s">
        <v>796</v>
      </c>
      <c r="HB290" t="s">
        <v>796</v>
      </c>
      <c r="HC290" t="s">
        <v>796</v>
      </c>
      <c r="HD290" t="s">
        <v>796</v>
      </c>
      <c r="HE290" t="s">
        <v>796</v>
      </c>
      <c r="HF290" t="s">
        <v>796</v>
      </c>
      <c r="HG290" t="s">
        <v>796</v>
      </c>
      <c r="HH290" t="s">
        <v>796</v>
      </c>
      <c r="HI290" t="s">
        <v>796</v>
      </c>
      <c r="HJ290" t="s">
        <v>796</v>
      </c>
      <c r="HK290" t="s">
        <v>796</v>
      </c>
      <c r="HL290" t="s">
        <v>796</v>
      </c>
      <c r="HM290" t="s">
        <v>796</v>
      </c>
      <c r="HN290" t="s">
        <v>796</v>
      </c>
      <c r="HO290" t="s">
        <v>796</v>
      </c>
      <c r="HP290" t="s">
        <v>796</v>
      </c>
      <c r="HQ290" t="s">
        <v>796</v>
      </c>
      <c r="HR290" t="s">
        <v>796</v>
      </c>
      <c r="HS290" t="s">
        <v>796</v>
      </c>
      <c r="HT290" t="s">
        <v>796</v>
      </c>
      <c r="HU290" t="s">
        <v>796</v>
      </c>
      <c r="HV290" t="s">
        <v>796</v>
      </c>
      <c r="HW290" t="s">
        <v>796</v>
      </c>
      <c r="HX290" t="s">
        <v>796</v>
      </c>
      <c r="HY290" t="s">
        <v>796</v>
      </c>
      <c r="HZ290" t="s">
        <v>796</v>
      </c>
      <c r="IA290" t="s">
        <v>796</v>
      </c>
      <c r="IB290" t="s">
        <v>796</v>
      </c>
      <c r="IC290" t="s">
        <v>796</v>
      </c>
      <c r="ID290" t="s">
        <v>796</v>
      </c>
      <c r="IE290" t="s">
        <v>796</v>
      </c>
      <c r="IF290" t="s">
        <v>796</v>
      </c>
      <c r="IG290" t="s">
        <v>796</v>
      </c>
      <c r="IH290" t="s">
        <v>796</v>
      </c>
      <c r="II290" t="s">
        <v>796</v>
      </c>
      <c r="IJ290" t="s">
        <v>796</v>
      </c>
      <c r="IK290" t="s">
        <v>796</v>
      </c>
      <c r="IL290" t="s">
        <v>796</v>
      </c>
      <c r="IM290" t="s">
        <v>796</v>
      </c>
      <c r="IN290" t="s">
        <v>796</v>
      </c>
      <c r="IO290" t="s">
        <v>796</v>
      </c>
      <c r="IP290" t="s">
        <v>796</v>
      </c>
      <c r="IQ290" t="s">
        <v>796</v>
      </c>
      <c r="IR290" t="s">
        <v>796</v>
      </c>
      <c r="IS290" t="s">
        <v>796</v>
      </c>
      <c r="IT290" t="s">
        <v>796</v>
      </c>
      <c r="IU290" t="s">
        <v>796</v>
      </c>
      <c r="IV290" t="s">
        <v>796</v>
      </c>
      <c r="IW290" t="s">
        <v>796</v>
      </c>
      <c r="IX290" t="s">
        <v>796</v>
      </c>
      <c r="IY290" t="s">
        <v>796</v>
      </c>
      <c r="IZ290" t="s">
        <v>796</v>
      </c>
      <c r="JA290" t="s">
        <v>796</v>
      </c>
      <c r="JB290" t="s">
        <v>796</v>
      </c>
      <c r="JC290" t="s">
        <v>796</v>
      </c>
      <c r="JD290" t="s">
        <v>796</v>
      </c>
      <c r="JE290" t="s">
        <v>796</v>
      </c>
      <c r="JF290" t="s">
        <v>796</v>
      </c>
      <c r="JG290" t="s">
        <v>796</v>
      </c>
      <c r="JH290" t="s">
        <v>796</v>
      </c>
      <c r="JI290" t="s">
        <v>796</v>
      </c>
      <c r="JJ290" t="s">
        <v>796</v>
      </c>
      <c r="JK290" t="s">
        <v>796</v>
      </c>
      <c r="JL290" t="s">
        <v>796</v>
      </c>
      <c r="JM290" t="s">
        <v>796</v>
      </c>
      <c r="JN290" t="s">
        <v>796</v>
      </c>
      <c r="JO290" t="s">
        <v>796</v>
      </c>
      <c r="JP290" t="s">
        <v>796</v>
      </c>
      <c r="JQ290" t="s">
        <v>796</v>
      </c>
      <c r="JR290" t="s">
        <v>796</v>
      </c>
      <c r="JS290" t="s">
        <v>796</v>
      </c>
      <c r="JT290" t="s">
        <v>796</v>
      </c>
      <c r="JU290" t="s">
        <v>796</v>
      </c>
      <c r="JV290" t="s">
        <v>796</v>
      </c>
      <c r="JW290" t="s">
        <v>796</v>
      </c>
      <c r="JX290" t="s">
        <v>796</v>
      </c>
      <c r="JY290" t="s">
        <v>796</v>
      </c>
      <c r="JZ290" t="s">
        <v>796</v>
      </c>
      <c r="KA290" t="s">
        <v>796</v>
      </c>
      <c r="KB290" t="s">
        <v>796</v>
      </c>
      <c r="KC290" t="s">
        <v>796</v>
      </c>
      <c r="KD290" t="s">
        <v>796</v>
      </c>
      <c r="KE290" t="s">
        <v>796</v>
      </c>
      <c r="KF290" t="s">
        <v>796</v>
      </c>
    </row>
    <row r="291" spans="1:292" x14ac:dyDescent="0.2">
      <c r="A291" t="s">
        <v>602</v>
      </c>
      <c r="B291" t="s">
        <v>239</v>
      </c>
      <c r="C291" t="s">
        <v>4</v>
      </c>
      <c r="D291" t="s">
        <v>19</v>
      </c>
      <c r="E291" t="s">
        <v>2</v>
      </c>
      <c r="F291" t="s">
        <v>20</v>
      </c>
      <c r="G291" t="s">
        <v>2</v>
      </c>
      <c r="H291" t="s">
        <v>2</v>
      </c>
      <c r="I291" t="s">
        <v>33</v>
      </c>
      <c r="J291" t="s">
        <v>5</v>
      </c>
      <c r="K291" t="s">
        <v>5</v>
      </c>
      <c r="L291" t="s">
        <v>4</v>
      </c>
      <c r="M291" t="s">
        <v>4</v>
      </c>
      <c r="N291" t="s">
        <v>4</v>
      </c>
      <c r="O291" t="s">
        <v>4</v>
      </c>
      <c r="P291" t="s">
        <v>4</v>
      </c>
      <c r="Q291" t="s">
        <v>4</v>
      </c>
      <c r="R291" t="s">
        <v>4</v>
      </c>
      <c r="S291" t="s">
        <v>4</v>
      </c>
      <c r="T291" t="s">
        <v>3</v>
      </c>
      <c r="U291" t="s">
        <v>4</v>
      </c>
      <c r="V291" t="s">
        <v>4</v>
      </c>
      <c r="W291" t="s">
        <v>17</v>
      </c>
      <c r="X291" t="s">
        <v>2</v>
      </c>
      <c r="Y291" t="s">
        <v>4</v>
      </c>
      <c r="Z291" t="s">
        <v>32</v>
      </c>
      <c r="AA291" t="s">
        <v>4</v>
      </c>
      <c r="AB291" t="s">
        <v>4</v>
      </c>
      <c r="AC291" t="s">
        <v>4</v>
      </c>
      <c r="AD291" t="s">
        <v>4</v>
      </c>
      <c r="AE291" t="s">
        <v>4</v>
      </c>
      <c r="AF291" t="s">
        <v>4</v>
      </c>
      <c r="AG291" t="s">
        <v>4</v>
      </c>
      <c r="AH291" t="s">
        <v>4</v>
      </c>
      <c r="AI291" t="s">
        <v>4</v>
      </c>
      <c r="AJ291" t="s">
        <v>4</v>
      </c>
      <c r="AK291" t="s">
        <v>4</v>
      </c>
      <c r="AL291" t="s">
        <v>4</v>
      </c>
      <c r="AM291" t="s">
        <v>4</v>
      </c>
      <c r="AN291" t="s">
        <v>4</v>
      </c>
      <c r="AO291" t="s">
        <v>4</v>
      </c>
      <c r="AP291" t="s">
        <v>4</v>
      </c>
      <c r="AQ291" t="s">
        <v>4</v>
      </c>
      <c r="AR291" t="s">
        <v>4</v>
      </c>
      <c r="AS291" t="s">
        <v>2</v>
      </c>
      <c r="AT291" t="s">
        <v>2</v>
      </c>
      <c r="AU291" t="s">
        <v>2</v>
      </c>
      <c r="AV291" t="s">
        <v>5</v>
      </c>
      <c r="AW291" t="s">
        <v>4</v>
      </c>
      <c r="AX291" t="s">
        <v>4</v>
      </c>
      <c r="AY291" t="s">
        <v>41</v>
      </c>
      <c r="AZ291" t="s">
        <v>41</v>
      </c>
      <c r="BA291" t="s">
        <v>41</v>
      </c>
      <c r="BB291" t="s">
        <v>41</v>
      </c>
      <c r="BC291" t="s">
        <v>41</v>
      </c>
      <c r="BD291" t="s">
        <v>41</v>
      </c>
      <c r="BE291" t="s">
        <v>41</v>
      </c>
      <c r="BF291" t="s">
        <v>41</v>
      </c>
      <c r="BG291" t="s">
        <v>41</v>
      </c>
      <c r="BH291" t="s">
        <v>41</v>
      </c>
      <c r="BI291" t="s">
        <v>41</v>
      </c>
      <c r="BJ291" t="s">
        <v>41</v>
      </c>
      <c r="BK291" t="s">
        <v>2</v>
      </c>
      <c r="BL291" t="s">
        <v>2</v>
      </c>
      <c r="BM291" t="s">
        <v>2</v>
      </c>
      <c r="BN291" t="s">
        <v>2</v>
      </c>
      <c r="BO291" t="s">
        <v>2</v>
      </c>
      <c r="BP291" t="s">
        <v>279</v>
      </c>
      <c r="BQ291" t="s">
        <v>2</v>
      </c>
      <c r="BR291" t="s">
        <v>2</v>
      </c>
      <c r="BS291" t="s">
        <v>2</v>
      </c>
      <c r="BT291" t="s">
        <v>2</v>
      </c>
      <c r="BU291" t="s">
        <v>2</v>
      </c>
      <c r="BV291" t="s">
        <v>2</v>
      </c>
      <c r="BW291" t="s">
        <v>2</v>
      </c>
      <c r="BX291" t="s">
        <v>2</v>
      </c>
      <c r="BY291" t="s">
        <v>2</v>
      </c>
      <c r="BZ291" t="s">
        <v>2</v>
      </c>
      <c r="CA291" t="s">
        <v>2</v>
      </c>
      <c r="CB291" t="s">
        <v>2</v>
      </c>
      <c r="CC291" t="s">
        <v>2</v>
      </c>
      <c r="CD291" t="s">
        <v>2</v>
      </c>
      <c r="CE291" t="s">
        <v>2</v>
      </c>
      <c r="CF291" t="s">
        <v>2</v>
      </c>
      <c r="CG291" t="s">
        <v>2</v>
      </c>
      <c r="CH291" t="s">
        <v>2</v>
      </c>
      <c r="CI291" t="s">
        <v>2</v>
      </c>
      <c r="CJ291" t="s">
        <v>2</v>
      </c>
      <c r="CK291" t="s">
        <v>2</v>
      </c>
      <c r="CL291" t="s">
        <v>2</v>
      </c>
      <c r="CM291" t="s">
        <v>2</v>
      </c>
      <c r="CN291" t="s">
        <v>2</v>
      </c>
      <c r="CO291" t="s">
        <v>2</v>
      </c>
      <c r="CP291" t="s">
        <v>2</v>
      </c>
      <c r="CQ291" t="s">
        <v>2</v>
      </c>
      <c r="CR291" t="s">
        <v>2</v>
      </c>
      <c r="CS291" t="s">
        <v>2</v>
      </c>
      <c r="CT291" t="s">
        <v>2</v>
      </c>
      <c r="CU291" t="s">
        <v>796</v>
      </c>
      <c r="CV291" t="s">
        <v>796</v>
      </c>
      <c r="CW291" t="s">
        <v>796</v>
      </c>
      <c r="CX291" t="s">
        <v>796</v>
      </c>
      <c r="CY291" t="s">
        <v>796</v>
      </c>
      <c r="CZ291" t="s">
        <v>796</v>
      </c>
      <c r="DA291" t="s">
        <v>796</v>
      </c>
      <c r="DB291" t="s">
        <v>796</v>
      </c>
      <c r="DC291" t="s">
        <v>796</v>
      </c>
      <c r="DD291" t="s">
        <v>796</v>
      </c>
      <c r="DE291" t="s">
        <v>796</v>
      </c>
      <c r="DF291" t="s">
        <v>796</v>
      </c>
      <c r="DG291" t="s">
        <v>796</v>
      </c>
      <c r="DH291" t="s">
        <v>796</v>
      </c>
      <c r="DI291" t="s">
        <v>796</v>
      </c>
      <c r="DJ291" t="s">
        <v>796</v>
      </c>
      <c r="DK291" t="s">
        <v>796</v>
      </c>
      <c r="DL291" t="s">
        <v>796</v>
      </c>
      <c r="DM291" t="s">
        <v>796</v>
      </c>
      <c r="DN291" t="s">
        <v>796</v>
      </c>
      <c r="DO291" t="s">
        <v>796</v>
      </c>
      <c r="DP291" t="s">
        <v>796</v>
      </c>
      <c r="DQ291" t="s">
        <v>796</v>
      </c>
      <c r="DR291" t="s">
        <v>796</v>
      </c>
      <c r="DS291" t="s">
        <v>796</v>
      </c>
      <c r="DT291" t="s">
        <v>796</v>
      </c>
      <c r="DU291" t="s">
        <v>796</v>
      </c>
      <c r="DV291" t="s">
        <v>796</v>
      </c>
      <c r="DW291" t="s">
        <v>796</v>
      </c>
      <c r="DX291" t="s">
        <v>796</v>
      </c>
      <c r="DY291" t="s">
        <v>796</v>
      </c>
      <c r="DZ291" t="s">
        <v>796</v>
      </c>
      <c r="EA291" t="s">
        <v>796</v>
      </c>
      <c r="EB291" t="s">
        <v>796</v>
      </c>
      <c r="EC291" t="s">
        <v>796</v>
      </c>
      <c r="ED291" t="s">
        <v>796</v>
      </c>
      <c r="EE291" t="s">
        <v>796</v>
      </c>
      <c r="EF291" t="s">
        <v>796</v>
      </c>
      <c r="EG291" t="s">
        <v>796</v>
      </c>
      <c r="EH291" t="s">
        <v>796</v>
      </c>
      <c r="EI291" t="s">
        <v>796</v>
      </c>
      <c r="EJ291" t="s">
        <v>796</v>
      </c>
      <c r="EK291" t="s">
        <v>796</v>
      </c>
      <c r="EL291" t="s">
        <v>796</v>
      </c>
      <c r="EM291" t="s">
        <v>796</v>
      </c>
      <c r="EN291" t="s">
        <v>796</v>
      </c>
      <c r="EO291" t="s">
        <v>796</v>
      </c>
      <c r="EP291" t="s">
        <v>796</v>
      </c>
      <c r="EQ291" t="s">
        <v>796</v>
      </c>
      <c r="ER291" t="s">
        <v>796</v>
      </c>
      <c r="ES291" t="s">
        <v>796</v>
      </c>
      <c r="ET291" t="s">
        <v>796</v>
      </c>
      <c r="EU291" t="s">
        <v>796</v>
      </c>
      <c r="EV291" t="s">
        <v>796</v>
      </c>
      <c r="EW291" t="s">
        <v>796</v>
      </c>
      <c r="EX291" t="s">
        <v>796</v>
      </c>
      <c r="EY291" t="s">
        <v>796</v>
      </c>
      <c r="EZ291" t="s">
        <v>796</v>
      </c>
      <c r="FA291" t="s">
        <v>796</v>
      </c>
      <c r="FB291" t="s">
        <v>796</v>
      </c>
      <c r="FC291" t="s">
        <v>796</v>
      </c>
      <c r="FD291" t="s">
        <v>796</v>
      </c>
      <c r="FE291" t="s">
        <v>796</v>
      </c>
      <c r="FF291" t="s">
        <v>796</v>
      </c>
      <c r="FG291" t="s">
        <v>796</v>
      </c>
      <c r="FH291" t="s">
        <v>796</v>
      </c>
      <c r="FI291" t="s">
        <v>796</v>
      </c>
      <c r="FJ291" t="s">
        <v>796</v>
      </c>
      <c r="FK291" t="s">
        <v>796</v>
      </c>
      <c r="FL291" t="s">
        <v>796</v>
      </c>
      <c r="FM291" t="s">
        <v>796</v>
      </c>
      <c r="FN291" t="s">
        <v>796</v>
      </c>
      <c r="FO291" t="s">
        <v>796</v>
      </c>
      <c r="FP291" t="s">
        <v>796</v>
      </c>
      <c r="FQ291" t="s">
        <v>796</v>
      </c>
      <c r="FR291" t="s">
        <v>796</v>
      </c>
      <c r="FS291" t="s">
        <v>796</v>
      </c>
      <c r="FT291" t="s">
        <v>796</v>
      </c>
      <c r="FU291" t="s">
        <v>796</v>
      </c>
      <c r="FV291" t="s">
        <v>796</v>
      </c>
      <c r="FW291" t="s">
        <v>796</v>
      </c>
      <c r="FX291" t="s">
        <v>796</v>
      </c>
      <c r="FY291" t="s">
        <v>796</v>
      </c>
      <c r="FZ291" t="s">
        <v>796</v>
      </c>
      <c r="GA291" t="s">
        <v>796</v>
      </c>
      <c r="GB291" t="s">
        <v>796</v>
      </c>
      <c r="GC291" t="s">
        <v>796</v>
      </c>
      <c r="GD291" t="s">
        <v>796</v>
      </c>
      <c r="GE291" t="s">
        <v>796</v>
      </c>
      <c r="GF291" t="s">
        <v>796</v>
      </c>
      <c r="GG291" t="s">
        <v>796</v>
      </c>
      <c r="GH291" t="s">
        <v>796</v>
      </c>
      <c r="GI291" t="s">
        <v>796</v>
      </c>
      <c r="GJ291" t="s">
        <v>796</v>
      </c>
      <c r="GK291" t="s">
        <v>796</v>
      </c>
      <c r="GL291" t="s">
        <v>796</v>
      </c>
      <c r="GM291" t="s">
        <v>796</v>
      </c>
      <c r="GN291" t="s">
        <v>796</v>
      </c>
      <c r="GO291" t="s">
        <v>796</v>
      </c>
      <c r="GP291" t="s">
        <v>796</v>
      </c>
      <c r="GQ291" t="s">
        <v>796</v>
      </c>
      <c r="GR291" t="s">
        <v>796</v>
      </c>
      <c r="GS291" t="s">
        <v>796</v>
      </c>
      <c r="GT291" t="s">
        <v>796</v>
      </c>
      <c r="GU291" t="s">
        <v>796</v>
      </c>
      <c r="GV291" t="s">
        <v>796</v>
      </c>
      <c r="GW291" t="s">
        <v>796</v>
      </c>
      <c r="GX291" t="s">
        <v>796</v>
      </c>
      <c r="GY291" t="s">
        <v>796</v>
      </c>
      <c r="GZ291" t="s">
        <v>796</v>
      </c>
      <c r="HA291" t="s">
        <v>796</v>
      </c>
      <c r="HB291" t="s">
        <v>796</v>
      </c>
      <c r="HC291" t="s">
        <v>796</v>
      </c>
      <c r="HD291" t="s">
        <v>796</v>
      </c>
      <c r="HE291" t="s">
        <v>796</v>
      </c>
      <c r="HF291" t="s">
        <v>796</v>
      </c>
      <c r="HG291" t="s">
        <v>796</v>
      </c>
      <c r="HH291" t="s">
        <v>796</v>
      </c>
      <c r="HI291" t="s">
        <v>796</v>
      </c>
      <c r="HJ291" t="s">
        <v>796</v>
      </c>
      <c r="HK291" t="s">
        <v>796</v>
      </c>
      <c r="HL291" t="s">
        <v>796</v>
      </c>
      <c r="HM291" t="s">
        <v>796</v>
      </c>
      <c r="HN291" t="s">
        <v>796</v>
      </c>
      <c r="HO291" t="s">
        <v>796</v>
      </c>
      <c r="HP291" t="s">
        <v>796</v>
      </c>
      <c r="HQ291" t="s">
        <v>796</v>
      </c>
      <c r="HR291" t="s">
        <v>796</v>
      </c>
      <c r="HS291" t="s">
        <v>796</v>
      </c>
      <c r="HT291" t="s">
        <v>796</v>
      </c>
      <c r="HU291" t="s">
        <v>796</v>
      </c>
      <c r="HV291" t="s">
        <v>796</v>
      </c>
      <c r="HW291" t="s">
        <v>796</v>
      </c>
      <c r="HX291" t="s">
        <v>796</v>
      </c>
      <c r="HY291" t="s">
        <v>796</v>
      </c>
      <c r="HZ291" t="s">
        <v>796</v>
      </c>
      <c r="IA291" t="s">
        <v>796</v>
      </c>
      <c r="IB291" t="s">
        <v>796</v>
      </c>
      <c r="IC291" t="s">
        <v>796</v>
      </c>
      <c r="ID291" t="s">
        <v>796</v>
      </c>
      <c r="IE291" t="s">
        <v>796</v>
      </c>
      <c r="IF291" t="s">
        <v>796</v>
      </c>
      <c r="IG291" t="s">
        <v>796</v>
      </c>
      <c r="IH291" t="s">
        <v>796</v>
      </c>
      <c r="II291" t="s">
        <v>796</v>
      </c>
      <c r="IJ291" t="s">
        <v>796</v>
      </c>
      <c r="IK291" t="s">
        <v>796</v>
      </c>
      <c r="IL291" t="s">
        <v>796</v>
      </c>
      <c r="IM291" t="s">
        <v>796</v>
      </c>
      <c r="IN291" t="s">
        <v>796</v>
      </c>
      <c r="IO291" t="s">
        <v>796</v>
      </c>
      <c r="IP291" t="s">
        <v>796</v>
      </c>
      <c r="IQ291" t="s">
        <v>796</v>
      </c>
      <c r="IR291" t="s">
        <v>796</v>
      </c>
      <c r="IS291" t="s">
        <v>796</v>
      </c>
      <c r="IT291" t="s">
        <v>796</v>
      </c>
      <c r="IU291" t="s">
        <v>796</v>
      </c>
      <c r="IV291" t="s">
        <v>796</v>
      </c>
      <c r="IW291" t="s">
        <v>796</v>
      </c>
      <c r="IX291" t="s">
        <v>796</v>
      </c>
      <c r="IY291" t="s">
        <v>796</v>
      </c>
      <c r="IZ291" t="s">
        <v>796</v>
      </c>
      <c r="JA291" t="s">
        <v>796</v>
      </c>
      <c r="JB291" t="s">
        <v>796</v>
      </c>
      <c r="JC291" t="s">
        <v>796</v>
      </c>
      <c r="JD291" t="s">
        <v>796</v>
      </c>
      <c r="JE291" t="s">
        <v>796</v>
      </c>
      <c r="JF291" t="s">
        <v>796</v>
      </c>
      <c r="JG291" t="s">
        <v>796</v>
      </c>
      <c r="JH291" t="s">
        <v>796</v>
      </c>
      <c r="JI291" t="s">
        <v>796</v>
      </c>
      <c r="JJ291" t="s">
        <v>796</v>
      </c>
      <c r="JK291" t="s">
        <v>796</v>
      </c>
      <c r="JL291" t="s">
        <v>796</v>
      </c>
      <c r="JM291" t="s">
        <v>796</v>
      </c>
      <c r="JN291" t="s">
        <v>796</v>
      </c>
      <c r="JO291" t="s">
        <v>796</v>
      </c>
      <c r="JP291" t="s">
        <v>796</v>
      </c>
      <c r="JQ291" t="s">
        <v>796</v>
      </c>
      <c r="JR291" t="s">
        <v>796</v>
      </c>
      <c r="JS291" t="s">
        <v>796</v>
      </c>
      <c r="JT291" t="s">
        <v>796</v>
      </c>
      <c r="JU291" t="s">
        <v>796</v>
      </c>
      <c r="JV291" t="s">
        <v>796</v>
      </c>
      <c r="JW291" t="s">
        <v>796</v>
      </c>
      <c r="JX291" t="s">
        <v>796</v>
      </c>
      <c r="JY291" t="s">
        <v>796</v>
      </c>
      <c r="JZ291" t="s">
        <v>796</v>
      </c>
      <c r="KA291" t="s">
        <v>796</v>
      </c>
      <c r="KB291" t="s">
        <v>796</v>
      </c>
      <c r="KC291" t="s">
        <v>796</v>
      </c>
      <c r="KD291" t="s">
        <v>796</v>
      </c>
      <c r="KE291" t="s">
        <v>796</v>
      </c>
      <c r="KF291" t="s">
        <v>796</v>
      </c>
    </row>
    <row r="292" spans="1:292" x14ac:dyDescent="0.2">
      <c r="A292" t="s">
        <v>436</v>
      </c>
      <c r="B292" t="s">
        <v>239</v>
      </c>
      <c r="C292" t="s">
        <v>4</v>
      </c>
      <c r="D292" t="s">
        <v>19</v>
      </c>
      <c r="E292" s="30">
        <v>47</v>
      </c>
      <c r="F292" t="s">
        <v>20</v>
      </c>
      <c r="G292" t="s">
        <v>10</v>
      </c>
      <c r="H292" t="s">
        <v>11</v>
      </c>
      <c r="I292" t="s">
        <v>65</v>
      </c>
      <c r="J292" t="s">
        <v>4</v>
      </c>
      <c r="K292" t="s">
        <v>5</v>
      </c>
      <c r="L292" t="s">
        <v>4</v>
      </c>
      <c r="M292" t="s">
        <v>4</v>
      </c>
      <c r="N292" t="s">
        <v>4</v>
      </c>
      <c r="O292" t="s">
        <v>4</v>
      </c>
      <c r="P292" t="s">
        <v>5</v>
      </c>
      <c r="Q292" t="s">
        <v>4</v>
      </c>
      <c r="R292" t="s">
        <v>4</v>
      </c>
      <c r="S292" t="s">
        <v>4</v>
      </c>
      <c r="T292" t="s">
        <v>3</v>
      </c>
      <c r="U292" t="s">
        <v>4</v>
      </c>
      <c r="V292" t="s">
        <v>5</v>
      </c>
      <c r="W292" t="s">
        <v>26</v>
      </c>
      <c r="X292" t="s">
        <v>27</v>
      </c>
      <c r="Y292" t="s">
        <v>5</v>
      </c>
      <c r="Z292" t="s">
        <v>6</v>
      </c>
      <c r="AA292" t="s">
        <v>4</v>
      </c>
      <c r="AB292" t="s">
        <v>4</v>
      </c>
      <c r="AC292" t="s">
        <v>4</v>
      </c>
      <c r="AD292" t="s">
        <v>4</v>
      </c>
      <c r="AE292" t="s">
        <v>5</v>
      </c>
      <c r="AF292" t="s">
        <v>4</v>
      </c>
      <c r="AG292" t="s">
        <v>4</v>
      </c>
      <c r="AH292" t="s">
        <v>5</v>
      </c>
      <c r="AI292" t="s">
        <v>5</v>
      </c>
      <c r="AJ292" t="s">
        <v>4</v>
      </c>
      <c r="AK292" t="s">
        <v>4</v>
      </c>
      <c r="AL292" t="s">
        <v>4</v>
      </c>
      <c r="AM292" t="s">
        <v>4</v>
      </c>
      <c r="AN292" t="s">
        <v>4</v>
      </c>
      <c r="AO292" t="s">
        <v>4</v>
      </c>
      <c r="AP292" t="s">
        <v>4</v>
      </c>
      <c r="AQ292" t="s">
        <v>4</v>
      </c>
      <c r="AR292" t="s">
        <v>4</v>
      </c>
      <c r="AS292" t="s">
        <v>2</v>
      </c>
      <c r="AT292" t="s">
        <v>2</v>
      </c>
      <c r="AU292" t="s">
        <v>2</v>
      </c>
      <c r="AV292" t="s">
        <v>5</v>
      </c>
      <c r="AW292" t="s">
        <v>41</v>
      </c>
      <c r="AX292" t="s">
        <v>41</v>
      </c>
      <c r="AY292" t="s">
        <v>4</v>
      </c>
      <c r="AZ292" t="s">
        <v>4</v>
      </c>
      <c r="BA292" t="s">
        <v>4</v>
      </c>
      <c r="BB292" t="s">
        <v>4</v>
      </c>
      <c r="BC292" t="s">
        <v>4</v>
      </c>
      <c r="BD292" t="s">
        <v>4</v>
      </c>
      <c r="BE292" t="s">
        <v>4</v>
      </c>
      <c r="BF292" t="s">
        <v>4</v>
      </c>
      <c r="BG292" t="s">
        <v>4</v>
      </c>
      <c r="BH292" t="s">
        <v>4</v>
      </c>
      <c r="BI292" t="s">
        <v>4</v>
      </c>
      <c r="BJ292" t="s">
        <v>4</v>
      </c>
      <c r="BK292" t="s">
        <v>5</v>
      </c>
      <c r="BL292" t="s">
        <v>5</v>
      </c>
      <c r="BM292" t="s">
        <v>5</v>
      </c>
      <c r="BN292" t="s">
        <v>4</v>
      </c>
      <c r="BO292" t="s">
        <v>4</v>
      </c>
      <c r="BP292" t="s">
        <v>2</v>
      </c>
      <c r="BQ292" t="s">
        <v>2</v>
      </c>
      <c r="BR292" t="s">
        <v>2</v>
      </c>
      <c r="BS292" t="s">
        <v>2</v>
      </c>
      <c r="BT292" t="s">
        <v>2</v>
      </c>
      <c r="BU292" t="s">
        <v>2</v>
      </c>
      <c r="BV292" t="s">
        <v>2</v>
      </c>
      <c r="BW292" t="s">
        <v>2</v>
      </c>
      <c r="BX292" t="s">
        <v>2</v>
      </c>
      <c r="BY292" t="s">
        <v>2</v>
      </c>
      <c r="BZ292" t="s">
        <v>2</v>
      </c>
      <c r="CA292" t="s">
        <v>2</v>
      </c>
      <c r="CB292" t="s">
        <v>2</v>
      </c>
      <c r="CC292" t="s">
        <v>2</v>
      </c>
      <c r="CD292" t="s">
        <v>2</v>
      </c>
      <c r="CE292" t="s">
        <v>2</v>
      </c>
      <c r="CF292" t="s">
        <v>2</v>
      </c>
      <c r="CG292" t="s">
        <v>2</v>
      </c>
      <c r="CH292" t="s">
        <v>2</v>
      </c>
      <c r="CI292" t="s">
        <v>2</v>
      </c>
      <c r="CJ292" t="s">
        <v>2</v>
      </c>
      <c r="CK292" t="s">
        <v>2</v>
      </c>
      <c r="CL292" t="s">
        <v>2</v>
      </c>
      <c r="CM292" t="s">
        <v>2</v>
      </c>
      <c r="CN292" t="s">
        <v>2</v>
      </c>
      <c r="CO292" t="s">
        <v>2</v>
      </c>
      <c r="CP292" t="s">
        <v>2</v>
      </c>
      <c r="CQ292" t="s">
        <v>2</v>
      </c>
      <c r="CR292" t="s">
        <v>2</v>
      </c>
      <c r="CS292" t="s">
        <v>2</v>
      </c>
      <c r="CT292" t="s">
        <v>2</v>
      </c>
      <c r="CU292" t="s">
        <v>239</v>
      </c>
      <c r="CV292" t="s">
        <v>4</v>
      </c>
      <c r="CW292" s="30">
        <v>46</v>
      </c>
      <c r="CX292" t="s">
        <v>20</v>
      </c>
      <c r="CY292" t="s">
        <v>4</v>
      </c>
      <c r="CZ292" t="s">
        <v>5</v>
      </c>
      <c r="DA292" t="s">
        <v>4</v>
      </c>
      <c r="DB292" t="s">
        <v>4</v>
      </c>
      <c r="DC292" t="s">
        <v>4</v>
      </c>
      <c r="DD292" t="s">
        <v>4</v>
      </c>
      <c r="DE292" t="s">
        <v>5</v>
      </c>
      <c r="DF292" t="s">
        <v>4</v>
      </c>
      <c r="DG292" t="s">
        <v>4</v>
      </c>
      <c r="DH292" t="s">
        <v>4</v>
      </c>
      <c r="DI292" t="s">
        <v>3</v>
      </c>
      <c r="DJ292" t="s">
        <v>4</v>
      </c>
      <c r="DK292" t="s">
        <v>4</v>
      </c>
      <c r="DL292" t="s">
        <v>26</v>
      </c>
      <c r="DM292" t="s">
        <v>105</v>
      </c>
      <c r="DN292" t="s">
        <v>5</v>
      </c>
      <c r="DO292" t="s">
        <v>523</v>
      </c>
      <c r="DP292" t="s">
        <v>4</v>
      </c>
      <c r="DQ292" t="s">
        <v>4</v>
      </c>
      <c r="DR292" t="s">
        <v>4</v>
      </c>
      <c r="DS292" t="s">
        <v>4</v>
      </c>
      <c r="DT292" t="s">
        <v>5</v>
      </c>
      <c r="DU292" t="s">
        <v>4</v>
      </c>
      <c r="DV292" t="s">
        <v>5</v>
      </c>
      <c r="DW292" t="s">
        <v>4</v>
      </c>
      <c r="DX292" t="s">
        <v>4</v>
      </c>
      <c r="DY292" t="s">
        <v>4</v>
      </c>
      <c r="DZ292" t="s">
        <v>4</v>
      </c>
      <c r="EA292" t="s">
        <v>4</v>
      </c>
      <c r="EB292" t="s">
        <v>4</v>
      </c>
      <c r="EC292" t="s">
        <v>4</v>
      </c>
      <c r="ED292" t="s">
        <v>4</v>
      </c>
      <c r="EE292" t="s">
        <v>4</v>
      </c>
      <c r="EF292" t="s">
        <v>4</v>
      </c>
      <c r="EG292" t="s">
        <v>4</v>
      </c>
      <c r="EH292" t="s">
        <v>2</v>
      </c>
      <c r="EI292" t="s">
        <v>2</v>
      </c>
      <c r="EJ292" t="s">
        <v>2</v>
      </c>
      <c r="EK292" t="s">
        <v>4</v>
      </c>
      <c r="EL292" t="s">
        <v>4</v>
      </c>
      <c r="EM292" t="s">
        <v>4</v>
      </c>
      <c r="EN292" t="s">
        <v>4</v>
      </c>
      <c r="EO292" t="s">
        <v>4</v>
      </c>
      <c r="EP292" t="s">
        <v>5</v>
      </c>
      <c r="EQ292" t="s">
        <v>4</v>
      </c>
      <c r="ER292" t="s">
        <v>4</v>
      </c>
      <c r="ES292" t="s">
        <v>4</v>
      </c>
      <c r="ET292" t="s">
        <v>4</v>
      </c>
      <c r="EU292" t="s">
        <v>4</v>
      </c>
      <c r="EV292" t="s">
        <v>4</v>
      </c>
      <c r="EW292" t="s">
        <v>4</v>
      </c>
      <c r="EX292" t="s">
        <v>4</v>
      </c>
      <c r="EY292" t="s">
        <v>4</v>
      </c>
      <c r="EZ292" t="s">
        <v>5</v>
      </c>
      <c r="FA292" t="s">
        <v>5</v>
      </c>
      <c r="FB292" t="s">
        <v>4</v>
      </c>
      <c r="FC292" t="s">
        <v>4</v>
      </c>
      <c r="FD292" t="s">
        <v>4</v>
      </c>
      <c r="FE292" t="s">
        <v>2</v>
      </c>
      <c r="FF292" t="s">
        <v>2</v>
      </c>
      <c r="FG292" t="s">
        <v>2</v>
      </c>
      <c r="FH292" t="s">
        <v>2</v>
      </c>
      <c r="FI292" t="s">
        <v>2</v>
      </c>
      <c r="FJ292" t="s">
        <v>2</v>
      </c>
      <c r="FK292" t="s">
        <v>2</v>
      </c>
      <c r="FL292" t="s">
        <v>2</v>
      </c>
      <c r="FM292" t="s">
        <v>2</v>
      </c>
      <c r="FN292" t="s">
        <v>2</v>
      </c>
      <c r="FO292" t="s">
        <v>2</v>
      </c>
      <c r="FP292" t="s">
        <v>2</v>
      </c>
      <c r="FQ292" t="s">
        <v>2</v>
      </c>
      <c r="FR292" t="s">
        <v>2</v>
      </c>
      <c r="FS292" t="s">
        <v>2</v>
      </c>
      <c r="FT292" t="s">
        <v>2</v>
      </c>
      <c r="FU292" t="s">
        <v>2</v>
      </c>
      <c r="FV292" t="s">
        <v>2</v>
      </c>
      <c r="FW292" t="s">
        <v>2</v>
      </c>
      <c r="FX292" t="s">
        <v>2</v>
      </c>
      <c r="FY292" t="s">
        <v>2</v>
      </c>
      <c r="FZ292" t="s">
        <v>2</v>
      </c>
      <c r="GA292" t="s">
        <v>2</v>
      </c>
      <c r="GB292" t="s">
        <v>2</v>
      </c>
      <c r="GC292" t="s">
        <v>2</v>
      </c>
      <c r="GD292" t="s">
        <v>2</v>
      </c>
      <c r="GE292" t="s">
        <v>2</v>
      </c>
      <c r="GF292" t="s">
        <v>2</v>
      </c>
      <c r="GG292" t="s">
        <v>2</v>
      </c>
      <c r="GH292" t="s">
        <v>2</v>
      </c>
      <c r="GI292" t="s">
        <v>2</v>
      </c>
      <c r="GJ292" t="s">
        <v>2</v>
      </c>
      <c r="GK292" t="s">
        <v>2</v>
      </c>
      <c r="GL292" t="s">
        <v>2</v>
      </c>
      <c r="GM292" t="s">
        <v>2</v>
      </c>
      <c r="GN292" t="s">
        <v>796</v>
      </c>
      <c r="GO292" t="s">
        <v>796</v>
      </c>
      <c r="GP292" t="s">
        <v>796</v>
      </c>
      <c r="GQ292" t="s">
        <v>796</v>
      </c>
      <c r="GR292" t="s">
        <v>796</v>
      </c>
      <c r="GS292" t="s">
        <v>796</v>
      </c>
      <c r="GT292" t="s">
        <v>796</v>
      </c>
      <c r="GU292" t="s">
        <v>796</v>
      </c>
      <c r="GV292" t="s">
        <v>796</v>
      </c>
      <c r="GW292" t="s">
        <v>796</v>
      </c>
      <c r="GX292" t="s">
        <v>796</v>
      </c>
      <c r="GY292" t="s">
        <v>796</v>
      </c>
      <c r="GZ292" t="s">
        <v>796</v>
      </c>
      <c r="HA292" t="s">
        <v>796</v>
      </c>
      <c r="HB292" t="s">
        <v>796</v>
      </c>
      <c r="HC292" t="s">
        <v>796</v>
      </c>
      <c r="HD292" t="s">
        <v>796</v>
      </c>
      <c r="HE292" t="s">
        <v>796</v>
      </c>
      <c r="HF292" t="s">
        <v>796</v>
      </c>
      <c r="HG292" t="s">
        <v>796</v>
      </c>
      <c r="HH292" t="s">
        <v>796</v>
      </c>
      <c r="HI292" t="s">
        <v>796</v>
      </c>
      <c r="HJ292" t="s">
        <v>796</v>
      </c>
      <c r="HK292" t="s">
        <v>796</v>
      </c>
      <c r="HL292" t="s">
        <v>796</v>
      </c>
      <c r="HM292" t="s">
        <v>796</v>
      </c>
      <c r="HN292" t="s">
        <v>796</v>
      </c>
      <c r="HO292" t="s">
        <v>796</v>
      </c>
      <c r="HP292" t="s">
        <v>796</v>
      </c>
      <c r="HQ292" t="s">
        <v>796</v>
      </c>
      <c r="HR292" t="s">
        <v>796</v>
      </c>
      <c r="HS292" t="s">
        <v>796</v>
      </c>
      <c r="HT292" t="s">
        <v>796</v>
      </c>
      <c r="HU292" t="s">
        <v>796</v>
      </c>
      <c r="HV292" t="s">
        <v>796</v>
      </c>
      <c r="HW292" t="s">
        <v>796</v>
      </c>
      <c r="HX292" t="s">
        <v>796</v>
      </c>
      <c r="HY292" t="s">
        <v>796</v>
      </c>
      <c r="HZ292" t="s">
        <v>796</v>
      </c>
      <c r="IA292" t="s">
        <v>796</v>
      </c>
      <c r="IB292" t="s">
        <v>796</v>
      </c>
      <c r="IC292" t="s">
        <v>796</v>
      </c>
      <c r="ID292" t="s">
        <v>796</v>
      </c>
      <c r="IE292" t="s">
        <v>796</v>
      </c>
      <c r="IF292" t="s">
        <v>796</v>
      </c>
      <c r="IG292" t="s">
        <v>796</v>
      </c>
      <c r="IH292" t="s">
        <v>796</v>
      </c>
      <c r="II292" t="s">
        <v>796</v>
      </c>
      <c r="IJ292" t="s">
        <v>796</v>
      </c>
      <c r="IK292" t="s">
        <v>796</v>
      </c>
      <c r="IL292" t="s">
        <v>796</v>
      </c>
      <c r="IM292" t="s">
        <v>796</v>
      </c>
      <c r="IN292" t="s">
        <v>796</v>
      </c>
      <c r="IO292" t="s">
        <v>796</v>
      </c>
      <c r="IP292" t="s">
        <v>796</v>
      </c>
      <c r="IQ292" t="s">
        <v>796</v>
      </c>
      <c r="IR292" t="s">
        <v>796</v>
      </c>
      <c r="IS292" t="s">
        <v>796</v>
      </c>
      <c r="IT292" t="s">
        <v>796</v>
      </c>
      <c r="IU292" t="s">
        <v>796</v>
      </c>
      <c r="IV292" t="s">
        <v>796</v>
      </c>
      <c r="IW292" t="s">
        <v>796</v>
      </c>
      <c r="IX292" t="s">
        <v>796</v>
      </c>
      <c r="IY292" t="s">
        <v>796</v>
      </c>
      <c r="IZ292" t="s">
        <v>796</v>
      </c>
      <c r="JA292" t="s">
        <v>796</v>
      </c>
      <c r="JB292" t="s">
        <v>796</v>
      </c>
      <c r="JC292" t="s">
        <v>796</v>
      </c>
      <c r="JD292" t="s">
        <v>796</v>
      </c>
      <c r="JE292" t="s">
        <v>796</v>
      </c>
      <c r="JF292" t="s">
        <v>796</v>
      </c>
      <c r="JG292" t="s">
        <v>796</v>
      </c>
      <c r="JH292" t="s">
        <v>796</v>
      </c>
      <c r="JI292" t="s">
        <v>796</v>
      </c>
      <c r="JJ292" t="s">
        <v>796</v>
      </c>
      <c r="JK292" t="s">
        <v>796</v>
      </c>
      <c r="JL292" t="s">
        <v>796</v>
      </c>
      <c r="JM292" t="s">
        <v>796</v>
      </c>
      <c r="JN292" t="s">
        <v>796</v>
      </c>
      <c r="JO292" t="s">
        <v>796</v>
      </c>
      <c r="JP292" t="s">
        <v>796</v>
      </c>
      <c r="JQ292" t="s">
        <v>796</v>
      </c>
      <c r="JR292" t="s">
        <v>796</v>
      </c>
      <c r="JS292" t="s">
        <v>796</v>
      </c>
      <c r="JT292" t="s">
        <v>796</v>
      </c>
      <c r="JU292" t="s">
        <v>796</v>
      </c>
      <c r="JV292" t="s">
        <v>796</v>
      </c>
      <c r="JW292" t="s">
        <v>796</v>
      </c>
      <c r="JX292" t="s">
        <v>796</v>
      </c>
      <c r="JY292" t="s">
        <v>796</v>
      </c>
      <c r="JZ292" t="s">
        <v>796</v>
      </c>
      <c r="KA292" t="s">
        <v>796</v>
      </c>
      <c r="KB292" t="s">
        <v>796</v>
      </c>
      <c r="KC292" t="s">
        <v>796</v>
      </c>
      <c r="KD292" t="s">
        <v>796</v>
      </c>
      <c r="KE292" t="s">
        <v>796</v>
      </c>
      <c r="KF292" t="s">
        <v>796</v>
      </c>
    </row>
    <row r="293" spans="1:292" x14ac:dyDescent="0.2">
      <c r="A293" t="s">
        <v>437</v>
      </c>
      <c r="B293" t="s">
        <v>239</v>
      </c>
      <c r="C293" t="s">
        <v>4</v>
      </c>
      <c r="D293" t="s">
        <v>19</v>
      </c>
      <c r="E293" s="30">
        <v>49</v>
      </c>
      <c r="F293" t="s">
        <v>20</v>
      </c>
      <c r="G293" t="s">
        <v>10</v>
      </c>
      <c r="H293" t="s">
        <v>11</v>
      </c>
      <c r="I293" t="s">
        <v>65</v>
      </c>
      <c r="J293" t="s">
        <v>4</v>
      </c>
      <c r="K293" t="s">
        <v>5</v>
      </c>
      <c r="L293" t="s">
        <v>4</v>
      </c>
      <c r="M293" t="s">
        <v>4</v>
      </c>
      <c r="N293" t="s">
        <v>4</v>
      </c>
      <c r="O293" t="s">
        <v>4</v>
      </c>
      <c r="P293" t="s">
        <v>5</v>
      </c>
      <c r="Q293" t="s">
        <v>4</v>
      </c>
      <c r="R293" t="s">
        <v>4</v>
      </c>
      <c r="S293" t="s">
        <v>4</v>
      </c>
      <c r="T293" t="s">
        <v>3</v>
      </c>
      <c r="U293" t="s">
        <v>4</v>
      </c>
      <c r="V293" t="s">
        <v>4</v>
      </c>
      <c r="W293" t="s">
        <v>17</v>
      </c>
      <c r="X293" t="s">
        <v>2</v>
      </c>
      <c r="Y293" t="s">
        <v>5</v>
      </c>
      <c r="Z293" t="s">
        <v>39</v>
      </c>
      <c r="AA293" t="s">
        <v>4</v>
      </c>
      <c r="AB293" t="s">
        <v>4</v>
      </c>
      <c r="AC293" t="s">
        <v>4</v>
      </c>
      <c r="AD293" t="s">
        <v>4</v>
      </c>
      <c r="AE293" t="s">
        <v>4</v>
      </c>
      <c r="AF293" t="s">
        <v>4</v>
      </c>
      <c r="AG293" t="s">
        <v>5</v>
      </c>
      <c r="AH293" t="s">
        <v>4</v>
      </c>
      <c r="AI293" t="s">
        <v>4</v>
      </c>
      <c r="AJ293" t="s">
        <v>4</v>
      </c>
      <c r="AK293" t="s">
        <v>4</v>
      </c>
      <c r="AL293" t="s">
        <v>4</v>
      </c>
      <c r="AM293" t="s">
        <v>4</v>
      </c>
      <c r="AN293" t="s">
        <v>4</v>
      </c>
      <c r="AO293" t="s">
        <v>4</v>
      </c>
      <c r="AP293" t="s">
        <v>4</v>
      </c>
      <c r="AQ293" t="s">
        <v>4</v>
      </c>
      <c r="AR293" t="s">
        <v>4</v>
      </c>
      <c r="AS293" t="s">
        <v>2</v>
      </c>
      <c r="AT293" t="s">
        <v>2</v>
      </c>
      <c r="AU293" t="s">
        <v>2</v>
      </c>
      <c r="AV293" t="s">
        <v>5</v>
      </c>
      <c r="AW293" t="s">
        <v>41</v>
      </c>
      <c r="AX293" t="s">
        <v>41</v>
      </c>
      <c r="AY293" t="s">
        <v>4</v>
      </c>
      <c r="AZ293" t="s">
        <v>4</v>
      </c>
      <c r="BA293" t="s">
        <v>4</v>
      </c>
      <c r="BB293" t="s">
        <v>4</v>
      </c>
      <c r="BC293" t="s">
        <v>4</v>
      </c>
      <c r="BD293" t="s">
        <v>4</v>
      </c>
      <c r="BE293" t="s">
        <v>4</v>
      </c>
      <c r="BF293" t="s">
        <v>4</v>
      </c>
      <c r="BG293" t="s">
        <v>4</v>
      </c>
      <c r="BH293" t="s">
        <v>4</v>
      </c>
      <c r="BI293" t="s">
        <v>4</v>
      </c>
      <c r="BJ293" t="s">
        <v>4</v>
      </c>
      <c r="BK293" t="s">
        <v>5</v>
      </c>
      <c r="BL293" t="s">
        <v>4</v>
      </c>
      <c r="BM293" t="s">
        <v>41</v>
      </c>
      <c r="BN293" t="s">
        <v>5</v>
      </c>
      <c r="BO293" t="s">
        <v>4</v>
      </c>
      <c r="BP293" t="s">
        <v>2</v>
      </c>
      <c r="BQ293" t="s">
        <v>2</v>
      </c>
      <c r="BR293" t="s">
        <v>2</v>
      </c>
      <c r="BS293" t="s">
        <v>2</v>
      </c>
      <c r="BT293" t="s">
        <v>2</v>
      </c>
      <c r="BU293" t="s">
        <v>2</v>
      </c>
      <c r="BV293" t="s">
        <v>2</v>
      </c>
      <c r="BW293" t="s">
        <v>2</v>
      </c>
      <c r="BX293" t="s">
        <v>2</v>
      </c>
      <c r="BY293" t="s">
        <v>2</v>
      </c>
      <c r="BZ293" t="s">
        <v>2</v>
      </c>
      <c r="CA293" t="s">
        <v>2</v>
      </c>
      <c r="CB293" t="s">
        <v>2</v>
      </c>
      <c r="CC293" t="s">
        <v>2</v>
      </c>
      <c r="CD293" t="s">
        <v>2</v>
      </c>
      <c r="CE293" t="s">
        <v>2</v>
      </c>
      <c r="CF293" t="s">
        <v>2</v>
      </c>
      <c r="CG293" t="s">
        <v>2</v>
      </c>
      <c r="CH293" t="s">
        <v>2</v>
      </c>
      <c r="CI293" t="s">
        <v>2</v>
      </c>
      <c r="CJ293" t="s">
        <v>2</v>
      </c>
      <c r="CK293" t="s">
        <v>2</v>
      </c>
      <c r="CL293" t="s">
        <v>2</v>
      </c>
      <c r="CM293" t="s">
        <v>2</v>
      </c>
      <c r="CN293" t="s">
        <v>2</v>
      </c>
      <c r="CO293" t="s">
        <v>2</v>
      </c>
      <c r="CP293" t="s">
        <v>2</v>
      </c>
      <c r="CQ293" t="s">
        <v>2</v>
      </c>
      <c r="CR293" t="s">
        <v>2</v>
      </c>
      <c r="CS293" t="s">
        <v>2</v>
      </c>
      <c r="CT293" t="s">
        <v>2</v>
      </c>
      <c r="CU293" t="s">
        <v>239</v>
      </c>
      <c r="CV293" t="s">
        <v>4</v>
      </c>
      <c r="CW293" s="30">
        <v>50</v>
      </c>
      <c r="CX293" t="s">
        <v>20</v>
      </c>
      <c r="CY293" t="s">
        <v>4</v>
      </c>
      <c r="CZ293" t="s">
        <v>5</v>
      </c>
      <c r="DA293" t="s">
        <v>4</v>
      </c>
      <c r="DB293" t="s">
        <v>4</v>
      </c>
      <c r="DC293" t="s">
        <v>4</v>
      </c>
      <c r="DD293" t="s">
        <v>4</v>
      </c>
      <c r="DE293" t="s">
        <v>5</v>
      </c>
      <c r="DF293" t="s">
        <v>4</v>
      </c>
      <c r="DG293" t="s">
        <v>4</v>
      </c>
      <c r="DH293" t="s">
        <v>4</v>
      </c>
      <c r="DI293" t="s">
        <v>987</v>
      </c>
      <c r="DJ293" t="s">
        <v>4</v>
      </c>
      <c r="DK293" t="s">
        <v>4</v>
      </c>
      <c r="DL293" t="s">
        <v>17</v>
      </c>
      <c r="DM293" t="s">
        <v>2</v>
      </c>
      <c r="DN293" t="s">
        <v>5</v>
      </c>
      <c r="DO293" t="s">
        <v>39</v>
      </c>
      <c r="DP293" t="s">
        <v>4</v>
      </c>
      <c r="DQ293" t="s">
        <v>4</v>
      </c>
      <c r="DR293" t="s">
        <v>4</v>
      </c>
      <c r="DS293" t="s">
        <v>4</v>
      </c>
      <c r="DT293" t="s">
        <v>4</v>
      </c>
      <c r="DU293" t="s">
        <v>4</v>
      </c>
      <c r="DV293" t="s">
        <v>5</v>
      </c>
      <c r="DW293" t="s">
        <v>4</v>
      </c>
      <c r="DX293" t="s">
        <v>4</v>
      </c>
      <c r="DY293" t="s">
        <v>4</v>
      </c>
      <c r="DZ293" t="s">
        <v>4</v>
      </c>
      <c r="EA293" t="s">
        <v>4</v>
      </c>
      <c r="EB293" t="s">
        <v>4</v>
      </c>
      <c r="EC293" t="s">
        <v>4</v>
      </c>
      <c r="ED293" t="s">
        <v>4</v>
      </c>
      <c r="EE293" t="s">
        <v>4</v>
      </c>
      <c r="EF293" t="s">
        <v>4</v>
      </c>
      <c r="EG293" t="s">
        <v>5</v>
      </c>
      <c r="EH293" t="s">
        <v>2</v>
      </c>
      <c r="EI293" t="s">
        <v>2</v>
      </c>
      <c r="EJ293" t="s">
        <v>2</v>
      </c>
      <c r="EK293" t="s">
        <v>4</v>
      </c>
      <c r="EL293" t="s">
        <v>4</v>
      </c>
      <c r="EM293" t="s">
        <v>4</v>
      </c>
      <c r="EN293" t="s">
        <v>4</v>
      </c>
      <c r="EO293" t="s">
        <v>5</v>
      </c>
      <c r="EP293" t="s">
        <v>4</v>
      </c>
      <c r="EQ293" t="s">
        <v>4</v>
      </c>
      <c r="ER293" t="s">
        <v>4</v>
      </c>
      <c r="ES293" t="s">
        <v>4</v>
      </c>
      <c r="ET293" t="s">
        <v>4</v>
      </c>
      <c r="EU293" t="s">
        <v>4</v>
      </c>
      <c r="EV293" t="s">
        <v>4</v>
      </c>
      <c r="EW293" t="s">
        <v>4</v>
      </c>
      <c r="EX293" t="s">
        <v>4</v>
      </c>
      <c r="EY293" t="s">
        <v>4</v>
      </c>
      <c r="EZ293" t="s">
        <v>5</v>
      </c>
      <c r="FA293" t="s">
        <v>4</v>
      </c>
      <c r="FB293" t="s">
        <v>4</v>
      </c>
      <c r="FC293" t="s">
        <v>41</v>
      </c>
      <c r="FD293" t="s">
        <v>4</v>
      </c>
      <c r="FE293" t="s">
        <v>2</v>
      </c>
      <c r="FF293" t="s">
        <v>2</v>
      </c>
      <c r="FG293" t="s">
        <v>2</v>
      </c>
      <c r="FH293" t="s">
        <v>2</v>
      </c>
      <c r="FI293" t="s">
        <v>2</v>
      </c>
      <c r="FJ293" t="s">
        <v>2</v>
      </c>
      <c r="FK293" t="s">
        <v>2</v>
      </c>
      <c r="FL293" t="s">
        <v>2</v>
      </c>
      <c r="FM293" t="s">
        <v>2</v>
      </c>
      <c r="FN293" t="s">
        <v>2</v>
      </c>
      <c r="FO293" t="s">
        <v>2</v>
      </c>
      <c r="FP293" t="s">
        <v>2</v>
      </c>
      <c r="FQ293" t="s">
        <v>2</v>
      </c>
      <c r="FR293" t="s">
        <v>2</v>
      </c>
      <c r="FS293" t="s">
        <v>2</v>
      </c>
      <c r="FT293" t="s">
        <v>2</v>
      </c>
      <c r="FU293" t="s">
        <v>2</v>
      </c>
      <c r="FV293" t="s">
        <v>2</v>
      </c>
      <c r="FW293" t="s">
        <v>2</v>
      </c>
      <c r="FX293" t="s">
        <v>2</v>
      </c>
      <c r="FY293" t="s">
        <v>2</v>
      </c>
      <c r="FZ293" t="s">
        <v>2</v>
      </c>
      <c r="GA293" t="s">
        <v>2</v>
      </c>
      <c r="GB293" t="s">
        <v>2</v>
      </c>
      <c r="GC293" t="s">
        <v>2</v>
      </c>
      <c r="GD293" t="s">
        <v>2</v>
      </c>
      <c r="GE293" t="s">
        <v>2</v>
      </c>
      <c r="GF293" t="s">
        <v>2</v>
      </c>
      <c r="GG293" t="s">
        <v>2</v>
      </c>
      <c r="GH293" t="s">
        <v>2</v>
      </c>
      <c r="GI293" t="s">
        <v>2</v>
      </c>
      <c r="GJ293" t="s">
        <v>2</v>
      </c>
      <c r="GK293" t="s">
        <v>2</v>
      </c>
      <c r="GL293" t="s">
        <v>2</v>
      </c>
      <c r="GM293" t="s">
        <v>2</v>
      </c>
      <c r="GN293" t="s">
        <v>796</v>
      </c>
      <c r="GO293" t="s">
        <v>796</v>
      </c>
      <c r="GP293" t="s">
        <v>796</v>
      </c>
      <c r="GQ293" t="s">
        <v>796</v>
      </c>
      <c r="GR293" t="s">
        <v>796</v>
      </c>
      <c r="GS293" t="s">
        <v>796</v>
      </c>
      <c r="GT293" t="s">
        <v>796</v>
      </c>
      <c r="GU293" t="s">
        <v>796</v>
      </c>
      <c r="GV293" t="s">
        <v>796</v>
      </c>
      <c r="GW293" t="s">
        <v>796</v>
      </c>
      <c r="GX293" t="s">
        <v>796</v>
      </c>
      <c r="GY293" t="s">
        <v>796</v>
      </c>
      <c r="GZ293" t="s">
        <v>796</v>
      </c>
      <c r="HA293" t="s">
        <v>796</v>
      </c>
      <c r="HB293" t="s">
        <v>796</v>
      </c>
      <c r="HC293" t="s">
        <v>796</v>
      </c>
      <c r="HD293" t="s">
        <v>796</v>
      </c>
      <c r="HE293" t="s">
        <v>796</v>
      </c>
      <c r="HF293" t="s">
        <v>796</v>
      </c>
      <c r="HG293" t="s">
        <v>796</v>
      </c>
      <c r="HH293" t="s">
        <v>796</v>
      </c>
      <c r="HI293" t="s">
        <v>796</v>
      </c>
      <c r="HJ293" t="s">
        <v>796</v>
      </c>
      <c r="HK293" t="s">
        <v>796</v>
      </c>
      <c r="HL293" t="s">
        <v>796</v>
      </c>
      <c r="HM293" t="s">
        <v>796</v>
      </c>
      <c r="HN293" t="s">
        <v>796</v>
      </c>
      <c r="HO293" t="s">
        <v>796</v>
      </c>
      <c r="HP293" t="s">
        <v>796</v>
      </c>
      <c r="HQ293" t="s">
        <v>796</v>
      </c>
      <c r="HR293" t="s">
        <v>796</v>
      </c>
      <c r="HS293" t="s">
        <v>796</v>
      </c>
      <c r="HT293" t="s">
        <v>796</v>
      </c>
      <c r="HU293" t="s">
        <v>796</v>
      </c>
      <c r="HV293" t="s">
        <v>796</v>
      </c>
      <c r="HW293" t="s">
        <v>796</v>
      </c>
      <c r="HX293" t="s">
        <v>796</v>
      </c>
      <c r="HY293" t="s">
        <v>796</v>
      </c>
      <c r="HZ293" t="s">
        <v>796</v>
      </c>
      <c r="IA293" t="s">
        <v>796</v>
      </c>
      <c r="IB293" t="s">
        <v>796</v>
      </c>
      <c r="IC293" t="s">
        <v>796</v>
      </c>
      <c r="ID293" t="s">
        <v>796</v>
      </c>
      <c r="IE293" t="s">
        <v>796</v>
      </c>
      <c r="IF293" t="s">
        <v>796</v>
      </c>
      <c r="IG293" t="s">
        <v>796</v>
      </c>
      <c r="IH293" t="s">
        <v>796</v>
      </c>
      <c r="II293" t="s">
        <v>796</v>
      </c>
      <c r="IJ293" t="s">
        <v>796</v>
      </c>
      <c r="IK293" t="s">
        <v>796</v>
      </c>
      <c r="IL293" t="s">
        <v>796</v>
      </c>
      <c r="IM293" t="s">
        <v>796</v>
      </c>
      <c r="IN293" t="s">
        <v>796</v>
      </c>
      <c r="IO293" t="s">
        <v>796</v>
      </c>
      <c r="IP293" t="s">
        <v>796</v>
      </c>
      <c r="IQ293" t="s">
        <v>796</v>
      </c>
      <c r="IR293" t="s">
        <v>796</v>
      </c>
      <c r="IS293" t="s">
        <v>796</v>
      </c>
      <c r="IT293" t="s">
        <v>796</v>
      </c>
      <c r="IU293" t="s">
        <v>796</v>
      </c>
      <c r="IV293" t="s">
        <v>796</v>
      </c>
      <c r="IW293" t="s">
        <v>796</v>
      </c>
      <c r="IX293" t="s">
        <v>796</v>
      </c>
      <c r="IY293" t="s">
        <v>796</v>
      </c>
      <c r="IZ293" t="s">
        <v>796</v>
      </c>
      <c r="JA293" t="s">
        <v>796</v>
      </c>
      <c r="JB293" t="s">
        <v>796</v>
      </c>
      <c r="JC293" t="s">
        <v>796</v>
      </c>
      <c r="JD293" t="s">
        <v>796</v>
      </c>
      <c r="JE293" t="s">
        <v>796</v>
      </c>
      <c r="JF293" t="s">
        <v>796</v>
      </c>
      <c r="JG293" t="s">
        <v>796</v>
      </c>
      <c r="JH293" t="s">
        <v>796</v>
      </c>
      <c r="JI293" t="s">
        <v>796</v>
      </c>
      <c r="JJ293" t="s">
        <v>796</v>
      </c>
      <c r="JK293" t="s">
        <v>796</v>
      </c>
      <c r="JL293" t="s">
        <v>796</v>
      </c>
      <c r="JM293" t="s">
        <v>796</v>
      </c>
      <c r="JN293" t="s">
        <v>796</v>
      </c>
      <c r="JO293" t="s">
        <v>796</v>
      </c>
      <c r="JP293" t="s">
        <v>796</v>
      </c>
      <c r="JQ293" t="s">
        <v>796</v>
      </c>
      <c r="JR293" t="s">
        <v>796</v>
      </c>
      <c r="JS293" t="s">
        <v>796</v>
      </c>
      <c r="JT293" t="s">
        <v>796</v>
      </c>
      <c r="JU293" t="s">
        <v>796</v>
      </c>
      <c r="JV293" t="s">
        <v>796</v>
      </c>
      <c r="JW293" t="s">
        <v>796</v>
      </c>
      <c r="JX293" t="s">
        <v>796</v>
      </c>
      <c r="JY293" t="s">
        <v>796</v>
      </c>
      <c r="JZ293" t="s">
        <v>796</v>
      </c>
      <c r="KA293" t="s">
        <v>796</v>
      </c>
      <c r="KB293" t="s">
        <v>796</v>
      </c>
      <c r="KC293" t="s">
        <v>796</v>
      </c>
      <c r="KD293" t="s">
        <v>796</v>
      </c>
      <c r="KE293" t="s">
        <v>796</v>
      </c>
      <c r="KF293" t="s">
        <v>796</v>
      </c>
    </row>
    <row r="294" spans="1:292" x14ac:dyDescent="0.2">
      <c r="A294" t="s">
        <v>438</v>
      </c>
      <c r="B294" t="s">
        <v>239</v>
      </c>
      <c r="C294" t="s">
        <v>4</v>
      </c>
      <c r="D294" t="s">
        <v>19</v>
      </c>
      <c r="E294" s="30">
        <v>42</v>
      </c>
      <c r="F294" t="s">
        <v>20</v>
      </c>
      <c r="G294" t="s">
        <v>21</v>
      </c>
      <c r="H294" t="s">
        <v>22</v>
      </c>
      <c r="I294" t="s">
        <v>33</v>
      </c>
      <c r="J294" t="s">
        <v>5</v>
      </c>
      <c r="K294" t="s">
        <v>5</v>
      </c>
      <c r="L294" t="s">
        <v>4</v>
      </c>
      <c r="M294" t="s">
        <v>4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T294" t="s">
        <v>3</v>
      </c>
      <c r="U294" t="s">
        <v>4</v>
      </c>
      <c r="V294" t="s">
        <v>4</v>
      </c>
      <c r="W294" t="s">
        <v>17</v>
      </c>
      <c r="X294" t="s">
        <v>2</v>
      </c>
      <c r="Y294" t="s">
        <v>4</v>
      </c>
      <c r="Z294" t="s">
        <v>32</v>
      </c>
      <c r="AA294" t="s">
        <v>4</v>
      </c>
      <c r="AB294" t="s">
        <v>4</v>
      </c>
      <c r="AC294" t="s">
        <v>4</v>
      </c>
      <c r="AD294" t="s">
        <v>4</v>
      </c>
      <c r="AE294" t="s">
        <v>4</v>
      </c>
      <c r="AF294" t="s">
        <v>4</v>
      </c>
      <c r="AG294" t="s">
        <v>4</v>
      </c>
      <c r="AH294" t="s">
        <v>5</v>
      </c>
      <c r="AI294" t="s">
        <v>4</v>
      </c>
      <c r="AJ294" t="s">
        <v>4</v>
      </c>
      <c r="AK294" t="s">
        <v>4</v>
      </c>
      <c r="AL294" t="s">
        <v>5</v>
      </c>
      <c r="AM294" t="s">
        <v>4</v>
      </c>
      <c r="AN294" t="s">
        <v>4</v>
      </c>
      <c r="AO294" t="s">
        <v>4</v>
      </c>
      <c r="AP294" t="s">
        <v>4</v>
      </c>
      <c r="AQ294" t="s">
        <v>4</v>
      </c>
      <c r="AR294" t="s">
        <v>4</v>
      </c>
      <c r="AS294" t="s">
        <v>2</v>
      </c>
      <c r="AT294" t="s">
        <v>2</v>
      </c>
      <c r="AU294" t="s">
        <v>2</v>
      </c>
      <c r="AV294" t="s">
        <v>5</v>
      </c>
      <c r="AW294" t="s">
        <v>5</v>
      </c>
      <c r="AX294" t="s">
        <v>4</v>
      </c>
      <c r="AY294" t="s">
        <v>4</v>
      </c>
      <c r="AZ294" t="s">
        <v>4</v>
      </c>
      <c r="BA294" t="s">
        <v>4</v>
      </c>
      <c r="BB294" t="s">
        <v>4</v>
      </c>
      <c r="BC294" t="s">
        <v>4</v>
      </c>
      <c r="BD294" t="s">
        <v>5</v>
      </c>
      <c r="BE294" t="s">
        <v>5</v>
      </c>
      <c r="BF294" t="s">
        <v>4</v>
      </c>
      <c r="BG294" t="s">
        <v>5</v>
      </c>
      <c r="BH294" t="s">
        <v>4</v>
      </c>
      <c r="BI294" t="s">
        <v>5</v>
      </c>
      <c r="BJ294" t="s">
        <v>4</v>
      </c>
      <c r="BK294" t="s">
        <v>2</v>
      </c>
      <c r="BL294" t="s">
        <v>2</v>
      </c>
      <c r="BM294" t="s">
        <v>2</v>
      </c>
      <c r="BN294" t="s">
        <v>2</v>
      </c>
      <c r="BO294" t="s">
        <v>2</v>
      </c>
      <c r="BP294" t="s">
        <v>30</v>
      </c>
      <c r="BQ294" t="s">
        <v>2</v>
      </c>
      <c r="BR294" t="s">
        <v>2</v>
      </c>
      <c r="BS294" t="s">
        <v>2</v>
      </c>
      <c r="BT294" t="s">
        <v>2</v>
      </c>
      <c r="BU294" t="s">
        <v>2</v>
      </c>
      <c r="BV294" t="s">
        <v>2</v>
      </c>
      <c r="BW294" t="s">
        <v>2</v>
      </c>
      <c r="BX294" t="s">
        <v>2</v>
      </c>
      <c r="BY294" t="s">
        <v>2</v>
      </c>
      <c r="BZ294" t="s">
        <v>2</v>
      </c>
      <c r="CA294" t="s">
        <v>2</v>
      </c>
      <c r="CB294" t="s">
        <v>2</v>
      </c>
      <c r="CC294" t="s">
        <v>2</v>
      </c>
      <c r="CD294" t="s">
        <v>2</v>
      </c>
      <c r="CE294" t="s">
        <v>2</v>
      </c>
      <c r="CF294" t="s">
        <v>2</v>
      </c>
      <c r="CG294" t="s">
        <v>2</v>
      </c>
      <c r="CH294" t="s">
        <v>2</v>
      </c>
      <c r="CI294" t="s">
        <v>2</v>
      </c>
      <c r="CJ294" t="s">
        <v>2</v>
      </c>
      <c r="CK294" t="s">
        <v>2</v>
      </c>
      <c r="CL294" t="s">
        <v>2</v>
      </c>
      <c r="CM294" t="s">
        <v>2</v>
      </c>
      <c r="CN294" t="s">
        <v>2</v>
      </c>
      <c r="CO294" t="s">
        <v>2</v>
      </c>
      <c r="CP294" t="s">
        <v>2</v>
      </c>
      <c r="CQ294" t="s">
        <v>2</v>
      </c>
      <c r="CR294" t="s">
        <v>2</v>
      </c>
      <c r="CS294" t="s">
        <v>2</v>
      </c>
      <c r="CT294" t="s">
        <v>2</v>
      </c>
      <c r="CU294" t="s">
        <v>796</v>
      </c>
      <c r="CV294" t="s">
        <v>796</v>
      </c>
      <c r="CW294" t="s">
        <v>796</v>
      </c>
      <c r="CX294" t="s">
        <v>796</v>
      </c>
      <c r="CY294" t="s">
        <v>796</v>
      </c>
      <c r="CZ294" t="s">
        <v>796</v>
      </c>
      <c r="DA294" t="s">
        <v>796</v>
      </c>
      <c r="DB294" t="s">
        <v>796</v>
      </c>
      <c r="DC294" t="s">
        <v>796</v>
      </c>
      <c r="DD294" t="s">
        <v>796</v>
      </c>
      <c r="DE294" t="s">
        <v>796</v>
      </c>
      <c r="DF294" t="s">
        <v>796</v>
      </c>
      <c r="DG294" t="s">
        <v>796</v>
      </c>
      <c r="DH294" t="s">
        <v>796</v>
      </c>
      <c r="DI294" t="s">
        <v>796</v>
      </c>
      <c r="DJ294" t="s">
        <v>796</v>
      </c>
      <c r="DK294" t="s">
        <v>796</v>
      </c>
      <c r="DL294" t="s">
        <v>796</v>
      </c>
      <c r="DM294" t="s">
        <v>796</v>
      </c>
      <c r="DN294" t="s">
        <v>796</v>
      </c>
      <c r="DO294" t="s">
        <v>796</v>
      </c>
      <c r="DP294" t="s">
        <v>796</v>
      </c>
      <c r="DQ294" t="s">
        <v>796</v>
      </c>
      <c r="DR294" t="s">
        <v>796</v>
      </c>
      <c r="DS294" t="s">
        <v>796</v>
      </c>
      <c r="DT294" t="s">
        <v>796</v>
      </c>
      <c r="DU294" t="s">
        <v>796</v>
      </c>
      <c r="DV294" t="s">
        <v>796</v>
      </c>
      <c r="DW294" t="s">
        <v>796</v>
      </c>
      <c r="DX294" t="s">
        <v>796</v>
      </c>
      <c r="DY294" t="s">
        <v>796</v>
      </c>
      <c r="DZ294" t="s">
        <v>796</v>
      </c>
      <c r="EA294" t="s">
        <v>796</v>
      </c>
      <c r="EB294" t="s">
        <v>796</v>
      </c>
      <c r="EC294" t="s">
        <v>796</v>
      </c>
      <c r="ED294" t="s">
        <v>796</v>
      </c>
      <c r="EE294" t="s">
        <v>796</v>
      </c>
      <c r="EF294" t="s">
        <v>796</v>
      </c>
      <c r="EG294" t="s">
        <v>796</v>
      </c>
      <c r="EH294" t="s">
        <v>796</v>
      </c>
      <c r="EI294" t="s">
        <v>796</v>
      </c>
      <c r="EJ294" t="s">
        <v>796</v>
      </c>
      <c r="EK294" t="s">
        <v>796</v>
      </c>
      <c r="EL294" t="s">
        <v>796</v>
      </c>
      <c r="EM294" t="s">
        <v>796</v>
      </c>
      <c r="EN294" t="s">
        <v>796</v>
      </c>
      <c r="EO294" t="s">
        <v>796</v>
      </c>
      <c r="EP294" t="s">
        <v>796</v>
      </c>
      <c r="EQ294" t="s">
        <v>796</v>
      </c>
      <c r="ER294" t="s">
        <v>796</v>
      </c>
      <c r="ES294" t="s">
        <v>796</v>
      </c>
      <c r="ET294" t="s">
        <v>796</v>
      </c>
      <c r="EU294" t="s">
        <v>796</v>
      </c>
      <c r="EV294" t="s">
        <v>796</v>
      </c>
      <c r="EW294" t="s">
        <v>796</v>
      </c>
      <c r="EX294" t="s">
        <v>796</v>
      </c>
      <c r="EY294" t="s">
        <v>796</v>
      </c>
      <c r="EZ294" t="s">
        <v>796</v>
      </c>
      <c r="FA294" t="s">
        <v>796</v>
      </c>
      <c r="FB294" t="s">
        <v>796</v>
      </c>
      <c r="FC294" t="s">
        <v>796</v>
      </c>
      <c r="FD294" t="s">
        <v>796</v>
      </c>
      <c r="FE294" t="s">
        <v>796</v>
      </c>
      <c r="FF294" t="s">
        <v>796</v>
      </c>
      <c r="FG294" t="s">
        <v>796</v>
      </c>
      <c r="FH294" t="s">
        <v>796</v>
      </c>
      <c r="FI294" t="s">
        <v>796</v>
      </c>
      <c r="FJ294" t="s">
        <v>796</v>
      </c>
      <c r="FK294" t="s">
        <v>796</v>
      </c>
      <c r="FL294" t="s">
        <v>796</v>
      </c>
      <c r="FM294" t="s">
        <v>796</v>
      </c>
      <c r="FN294" t="s">
        <v>796</v>
      </c>
      <c r="FO294" t="s">
        <v>796</v>
      </c>
      <c r="FP294" t="s">
        <v>796</v>
      </c>
      <c r="FQ294" t="s">
        <v>796</v>
      </c>
      <c r="FR294" t="s">
        <v>796</v>
      </c>
      <c r="FS294" t="s">
        <v>796</v>
      </c>
      <c r="FT294" t="s">
        <v>796</v>
      </c>
      <c r="FU294" t="s">
        <v>796</v>
      </c>
      <c r="FV294" t="s">
        <v>796</v>
      </c>
      <c r="FW294" t="s">
        <v>796</v>
      </c>
      <c r="FX294" t="s">
        <v>796</v>
      </c>
      <c r="FY294" t="s">
        <v>796</v>
      </c>
      <c r="FZ294" t="s">
        <v>796</v>
      </c>
      <c r="GA294" t="s">
        <v>796</v>
      </c>
      <c r="GB294" t="s">
        <v>796</v>
      </c>
      <c r="GC294" t="s">
        <v>796</v>
      </c>
      <c r="GD294" t="s">
        <v>796</v>
      </c>
      <c r="GE294" t="s">
        <v>796</v>
      </c>
      <c r="GF294" t="s">
        <v>796</v>
      </c>
      <c r="GG294" t="s">
        <v>796</v>
      </c>
      <c r="GH294" t="s">
        <v>796</v>
      </c>
      <c r="GI294" t="s">
        <v>796</v>
      </c>
      <c r="GJ294" t="s">
        <v>796</v>
      </c>
      <c r="GK294" t="s">
        <v>796</v>
      </c>
      <c r="GL294" t="s">
        <v>796</v>
      </c>
      <c r="GM294" t="s">
        <v>796</v>
      </c>
      <c r="GN294" t="s">
        <v>796</v>
      </c>
      <c r="GO294" t="s">
        <v>796</v>
      </c>
      <c r="GP294" t="s">
        <v>796</v>
      </c>
      <c r="GQ294" t="s">
        <v>796</v>
      </c>
      <c r="GR294" t="s">
        <v>796</v>
      </c>
      <c r="GS294" t="s">
        <v>796</v>
      </c>
      <c r="GT294" t="s">
        <v>796</v>
      </c>
      <c r="GU294" t="s">
        <v>796</v>
      </c>
      <c r="GV294" t="s">
        <v>796</v>
      </c>
      <c r="GW294" t="s">
        <v>796</v>
      </c>
      <c r="GX294" t="s">
        <v>796</v>
      </c>
      <c r="GY294" t="s">
        <v>796</v>
      </c>
      <c r="GZ294" t="s">
        <v>796</v>
      </c>
      <c r="HA294" t="s">
        <v>796</v>
      </c>
      <c r="HB294" t="s">
        <v>796</v>
      </c>
      <c r="HC294" t="s">
        <v>796</v>
      </c>
      <c r="HD294" t="s">
        <v>796</v>
      </c>
      <c r="HE294" t="s">
        <v>796</v>
      </c>
      <c r="HF294" t="s">
        <v>796</v>
      </c>
      <c r="HG294" t="s">
        <v>796</v>
      </c>
      <c r="HH294" t="s">
        <v>796</v>
      </c>
      <c r="HI294" t="s">
        <v>796</v>
      </c>
      <c r="HJ294" t="s">
        <v>796</v>
      </c>
      <c r="HK294" t="s">
        <v>796</v>
      </c>
      <c r="HL294" t="s">
        <v>796</v>
      </c>
      <c r="HM294" t="s">
        <v>796</v>
      </c>
      <c r="HN294" t="s">
        <v>796</v>
      </c>
      <c r="HO294" t="s">
        <v>796</v>
      </c>
      <c r="HP294" t="s">
        <v>796</v>
      </c>
      <c r="HQ294" t="s">
        <v>796</v>
      </c>
      <c r="HR294" t="s">
        <v>796</v>
      </c>
      <c r="HS294" t="s">
        <v>796</v>
      </c>
      <c r="HT294" t="s">
        <v>796</v>
      </c>
      <c r="HU294" t="s">
        <v>796</v>
      </c>
      <c r="HV294" t="s">
        <v>796</v>
      </c>
      <c r="HW294" t="s">
        <v>796</v>
      </c>
      <c r="HX294" t="s">
        <v>796</v>
      </c>
      <c r="HY294" t="s">
        <v>796</v>
      </c>
      <c r="HZ294" t="s">
        <v>796</v>
      </c>
      <c r="IA294" t="s">
        <v>796</v>
      </c>
      <c r="IB294" t="s">
        <v>796</v>
      </c>
      <c r="IC294" t="s">
        <v>796</v>
      </c>
      <c r="ID294" t="s">
        <v>796</v>
      </c>
      <c r="IE294" t="s">
        <v>796</v>
      </c>
      <c r="IF294" t="s">
        <v>796</v>
      </c>
      <c r="IG294" t="s">
        <v>796</v>
      </c>
      <c r="IH294" t="s">
        <v>796</v>
      </c>
      <c r="II294" t="s">
        <v>796</v>
      </c>
      <c r="IJ294" t="s">
        <v>796</v>
      </c>
      <c r="IK294" t="s">
        <v>796</v>
      </c>
      <c r="IL294" t="s">
        <v>796</v>
      </c>
      <c r="IM294" t="s">
        <v>796</v>
      </c>
      <c r="IN294" t="s">
        <v>796</v>
      </c>
      <c r="IO294" t="s">
        <v>796</v>
      </c>
      <c r="IP294" t="s">
        <v>796</v>
      </c>
      <c r="IQ294" t="s">
        <v>796</v>
      </c>
      <c r="IR294" t="s">
        <v>796</v>
      </c>
      <c r="IS294" t="s">
        <v>796</v>
      </c>
      <c r="IT294" t="s">
        <v>796</v>
      </c>
      <c r="IU294" t="s">
        <v>796</v>
      </c>
      <c r="IV294" t="s">
        <v>796</v>
      </c>
      <c r="IW294" t="s">
        <v>796</v>
      </c>
      <c r="IX294" t="s">
        <v>796</v>
      </c>
      <c r="IY294" t="s">
        <v>796</v>
      </c>
      <c r="IZ294" t="s">
        <v>796</v>
      </c>
      <c r="JA294" t="s">
        <v>796</v>
      </c>
      <c r="JB294" t="s">
        <v>796</v>
      </c>
      <c r="JC294" t="s">
        <v>796</v>
      </c>
      <c r="JD294" t="s">
        <v>796</v>
      </c>
      <c r="JE294" t="s">
        <v>796</v>
      </c>
      <c r="JF294" t="s">
        <v>796</v>
      </c>
      <c r="JG294" t="s">
        <v>796</v>
      </c>
      <c r="JH294" t="s">
        <v>796</v>
      </c>
      <c r="JI294" t="s">
        <v>796</v>
      </c>
      <c r="JJ294" t="s">
        <v>796</v>
      </c>
      <c r="JK294" t="s">
        <v>796</v>
      </c>
      <c r="JL294" t="s">
        <v>796</v>
      </c>
      <c r="JM294" t="s">
        <v>796</v>
      </c>
      <c r="JN294" t="s">
        <v>796</v>
      </c>
      <c r="JO294" t="s">
        <v>796</v>
      </c>
      <c r="JP294" t="s">
        <v>796</v>
      </c>
      <c r="JQ294" t="s">
        <v>796</v>
      </c>
      <c r="JR294" t="s">
        <v>796</v>
      </c>
      <c r="JS294" t="s">
        <v>796</v>
      </c>
      <c r="JT294" t="s">
        <v>796</v>
      </c>
      <c r="JU294" t="s">
        <v>796</v>
      </c>
      <c r="JV294" t="s">
        <v>796</v>
      </c>
      <c r="JW294" t="s">
        <v>796</v>
      </c>
      <c r="JX294" t="s">
        <v>796</v>
      </c>
      <c r="JY294" t="s">
        <v>796</v>
      </c>
      <c r="JZ294" t="s">
        <v>796</v>
      </c>
      <c r="KA294" t="s">
        <v>796</v>
      </c>
      <c r="KB294" t="s">
        <v>796</v>
      </c>
      <c r="KC294" t="s">
        <v>796</v>
      </c>
      <c r="KD294" t="s">
        <v>796</v>
      </c>
      <c r="KE294" t="s">
        <v>796</v>
      </c>
      <c r="KF294" t="s">
        <v>796</v>
      </c>
    </row>
    <row r="295" spans="1:292" x14ac:dyDescent="0.2">
      <c r="A295" t="s">
        <v>439</v>
      </c>
      <c r="B295" t="s">
        <v>239</v>
      </c>
      <c r="C295" t="s">
        <v>4</v>
      </c>
      <c r="D295" t="s">
        <v>8</v>
      </c>
      <c r="E295" s="30">
        <v>43</v>
      </c>
      <c r="F295" t="s">
        <v>20</v>
      </c>
      <c r="G295" t="s">
        <v>10</v>
      </c>
      <c r="H295" t="s">
        <v>56</v>
      </c>
      <c r="I295" t="s">
        <v>33</v>
      </c>
      <c r="J295" t="s">
        <v>4</v>
      </c>
      <c r="K295" t="s">
        <v>5</v>
      </c>
      <c r="L295" t="s">
        <v>4</v>
      </c>
      <c r="M295" t="s">
        <v>4</v>
      </c>
      <c r="N295" t="s">
        <v>4</v>
      </c>
      <c r="O295" t="s">
        <v>4</v>
      </c>
      <c r="P295" t="s">
        <v>5</v>
      </c>
      <c r="Q295" t="s">
        <v>4</v>
      </c>
      <c r="R295" t="s">
        <v>4</v>
      </c>
      <c r="S295" t="s">
        <v>4</v>
      </c>
      <c r="T295" t="s">
        <v>3</v>
      </c>
      <c r="U295" t="s">
        <v>4</v>
      </c>
      <c r="V295" t="s">
        <v>41</v>
      </c>
      <c r="W295" t="s">
        <v>17</v>
      </c>
      <c r="X295" t="s">
        <v>2</v>
      </c>
      <c r="Y295" t="s">
        <v>5</v>
      </c>
      <c r="Z295" t="s">
        <v>32</v>
      </c>
      <c r="AA295" t="s">
        <v>4</v>
      </c>
      <c r="AB295" t="s">
        <v>4</v>
      </c>
      <c r="AC295" t="s">
        <v>4</v>
      </c>
      <c r="AD295" t="s">
        <v>4</v>
      </c>
      <c r="AE295" t="s">
        <v>4</v>
      </c>
      <c r="AF295" t="s">
        <v>4</v>
      </c>
      <c r="AG295" t="s">
        <v>4</v>
      </c>
      <c r="AH295" t="s">
        <v>4</v>
      </c>
      <c r="AI295" t="s">
        <v>4</v>
      </c>
      <c r="AJ295" t="s">
        <v>4</v>
      </c>
      <c r="AK295" t="s">
        <v>4</v>
      </c>
      <c r="AL295" t="s">
        <v>4</v>
      </c>
      <c r="AM295" t="s">
        <v>4</v>
      </c>
      <c r="AN295" t="s">
        <v>4</v>
      </c>
      <c r="AO295" t="s">
        <v>4</v>
      </c>
      <c r="AP295" t="s">
        <v>4</v>
      </c>
      <c r="AQ295" t="s">
        <v>4</v>
      </c>
      <c r="AR295" t="s">
        <v>4</v>
      </c>
      <c r="AS295" t="s">
        <v>2</v>
      </c>
      <c r="AT295" t="s">
        <v>2</v>
      </c>
      <c r="AU295" t="s">
        <v>2</v>
      </c>
      <c r="AV295" t="s">
        <v>5</v>
      </c>
      <c r="AW295" t="s">
        <v>5</v>
      </c>
      <c r="AX295" t="s">
        <v>5</v>
      </c>
      <c r="AY295" t="s">
        <v>4</v>
      </c>
      <c r="AZ295" t="s">
        <v>5</v>
      </c>
      <c r="BA295" t="s">
        <v>4</v>
      </c>
      <c r="BB295" t="s">
        <v>4</v>
      </c>
      <c r="BC295" t="s">
        <v>4</v>
      </c>
      <c r="BD295" t="s">
        <v>5</v>
      </c>
      <c r="BE295" t="s">
        <v>4</v>
      </c>
      <c r="BF295" t="s">
        <v>5</v>
      </c>
      <c r="BG295" t="s">
        <v>5</v>
      </c>
      <c r="BH295" t="s">
        <v>4</v>
      </c>
      <c r="BI295" t="s">
        <v>4</v>
      </c>
      <c r="BJ295" t="s">
        <v>4</v>
      </c>
      <c r="BK295" t="s">
        <v>5</v>
      </c>
      <c r="BL295" t="s">
        <v>4</v>
      </c>
      <c r="BM295" t="s">
        <v>4</v>
      </c>
      <c r="BN295" t="s">
        <v>5</v>
      </c>
      <c r="BO295" t="s">
        <v>4</v>
      </c>
      <c r="BP295" t="s">
        <v>2</v>
      </c>
      <c r="BQ295" t="s">
        <v>2</v>
      </c>
      <c r="BR295" t="s">
        <v>2</v>
      </c>
      <c r="BS295" t="s">
        <v>2</v>
      </c>
      <c r="BT295" t="s">
        <v>2</v>
      </c>
      <c r="BU295" t="s">
        <v>2</v>
      </c>
      <c r="BV295" t="s">
        <v>2</v>
      </c>
      <c r="BW295" t="s">
        <v>2</v>
      </c>
      <c r="BX295" t="s">
        <v>2</v>
      </c>
      <c r="BY295" t="s">
        <v>2</v>
      </c>
      <c r="BZ295" t="s">
        <v>2</v>
      </c>
      <c r="CA295" t="s">
        <v>2</v>
      </c>
      <c r="CB295" t="s">
        <v>2</v>
      </c>
      <c r="CC295" t="s">
        <v>2</v>
      </c>
      <c r="CD295" t="s">
        <v>2</v>
      </c>
      <c r="CE295" t="s">
        <v>2</v>
      </c>
      <c r="CF295" t="s">
        <v>2</v>
      </c>
      <c r="CG295" t="s">
        <v>2</v>
      </c>
      <c r="CH295" t="s">
        <v>2</v>
      </c>
      <c r="CI295" t="s">
        <v>2</v>
      </c>
      <c r="CJ295" t="s">
        <v>2</v>
      </c>
      <c r="CK295" t="s">
        <v>2</v>
      </c>
      <c r="CL295" t="s">
        <v>2</v>
      </c>
      <c r="CM295" t="s">
        <v>2</v>
      </c>
      <c r="CN295" t="s">
        <v>2</v>
      </c>
      <c r="CO295" t="s">
        <v>2</v>
      </c>
      <c r="CP295" t="s">
        <v>2</v>
      </c>
      <c r="CQ295" t="s">
        <v>2</v>
      </c>
      <c r="CR295" t="s">
        <v>2</v>
      </c>
      <c r="CS295" t="s">
        <v>2</v>
      </c>
      <c r="CT295" t="s">
        <v>2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796</v>
      </c>
      <c r="GC295" t="s">
        <v>796</v>
      </c>
      <c r="GD295" t="s">
        <v>796</v>
      </c>
      <c r="GE295" t="s">
        <v>796</v>
      </c>
      <c r="GF295" t="s">
        <v>796</v>
      </c>
      <c r="GG295" t="s">
        <v>796</v>
      </c>
      <c r="GH295" t="s">
        <v>796</v>
      </c>
      <c r="GI295" t="s">
        <v>796</v>
      </c>
      <c r="GJ295" t="s">
        <v>796</v>
      </c>
      <c r="GK295" t="s">
        <v>796</v>
      </c>
      <c r="GL295" t="s">
        <v>796</v>
      </c>
      <c r="GM295" t="s">
        <v>796</v>
      </c>
      <c r="GN295" t="s">
        <v>796</v>
      </c>
      <c r="GO295" t="s">
        <v>796</v>
      </c>
      <c r="GP295" t="s">
        <v>796</v>
      </c>
      <c r="GQ295" t="s">
        <v>796</v>
      </c>
      <c r="GR295" t="s">
        <v>796</v>
      </c>
      <c r="GS295" t="s">
        <v>796</v>
      </c>
      <c r="GT295" t="s">
        <v>796</v>
      </c>
      <c r="GU295" t="s">
        <v>796</v>
      </c>
      <c r="GV295" t="s">
        <v>796</v>
      </c>
      <c r="GW295" t="s">
        <v>796</v>
      </c>
      <c r="GX295" t="s">
        <v>796</v>
      </c>
      <c r="GY295" t="s">
        <v>796</v>
      </c>
      <c r="GZ295" t="s">
        <v>796</v>
      </c>
      <c r="HA295" t="s">
        <v>796</v>
      </c>
      <c r="HB295" t="s">
        <v>796</v>
      </c>
      <c r="HC295" t="s">
        <v>796</v>
      </c>
      <c r="HD295" t="s">
        <v>796</v>
      </c>
      <c r="HE295" t="s">
        <v>796</v>
      </c>
      <c r="HF295" t="s">
        <v>796</v>
      </c>
      <c r="HG295" t="s">
        <v>796</v>
      </c>
      <c r="HH295" t="s">
        <v>796</v>
      </c>
      <c r="HI295" t="s">
        <v>796</v>
      </c>
      <c r="HJ295" t="s">
        <v>796</v>
      </c>
      <c r="HK295" t="s">
        <v>796</v>
      </c>
      <c r="HL295" t="s">
        <v>796</v>
      </c>
      <c r="HM295" t="s">
        <v>796</v>
      </c>
      <c r="HN295" t="s">
        <v>796</v>
      </c>
      <c r="HO295" t="s">
        <v>796</v>
      </c>
      <c r="HP295" t="s">
        <v>796</v>
      </c>
      <c r="HQ295" t="s">
        <v>796</v>
      </c>
      <c r="HR295" t="s">
        <v>796</v>
      </c>
      <c r="HS295" t="s">
        <v>796</v>
      </c>
      <c r="HT295" t="s">
        <v>796</v>
      </c>
      <c r="HU295" t="s">
        <v>796</v>
      </c>
      <c r="HV295" t="s">
        <v>796</v>
      </c>
      <c r="HW295" t="s">
        <v>796</v>
      </c>
      <c r="HX295" t="s">
        <v>796</v>
      </c>
      <c r="HY295" t="s">
        <v>796</v>
      </c>
      <c r="HZ295" t="s">
        <v>796</v>
      </c>
      <c r="IA295" t="s">
        <v>796</v>
      </c>
      <c r="IB295" t="s">
        <v>796</v>
      </c>
      <c r="IC295" t="s">
        <v>796</v>
      </c>
      <c r="ID295" t="s">
        <v>796</v>
      </c>
      <c r="IE295" t="s">
        <v>796</v>
      </c>
      <c r="IF295" t="s">
        <v>796</v>
      </c>
      <c r="IG295" t="s">
        <v>796</v>
      </c>
      <c r="IH295" t="s">
        <v>796</v>
      </c>
      <c r="II295" t="s">
        <v>796</v>
      </c>
      <c r="IJ295" t="s">
        <v>796</v>
      </c>
      <c r="IK295" t="s">
        <v>796</v>
      </c>
      <c r="IL295" t="s">
        <v>796</v>
      </c>
      <c r="IM295" t="s">
        <v>796</v>
      </c>
      <c r="IN295" t="s">
        <v>796</v>
      </c>
      <c r="IO295" t="s">
        <v>796</v>
      </c>
      <c r="IP295" t="s">
        <v>796</v>
      </c>
      <c r="IQ295" t="s">
        <v>796</v>
      </c>
      <c r="IR295" t="s">
        <v>796</v>
      </c>
      <c r="IS295" t="s">
        <v>796</v>
      </c>
      <c r="IT295" t="s">
        <v>796</v>
      </c>
      <c r="IU295" t="s">
        <v>796</v>
      </c>
      <c r="IV295" t="s">
        <v>796</v>
      </c>
      <c r="IW295" t="s">
        <v>796</v>
      </c>
      <c r="IX295" t="s">
        <v>796</v>
      </c>
      <c r="IY295" t="s">
        <v>796</v>
      </c>
      <c r="IZ295" t="s">
        <v>796</v>
      </c>
      <c r="JA295" t="s">
        <v>796</v>
      </c>
      <c r="JB295" t="s">
        <v>796</v>
      </c>
      <c r="JC295" t="s">
        <v>796</v>
      </c>
      <c r="JD295" t="s">
        <v>796</v>
      </c>
      <c r="JE295" t="s">
        <v>796</v>
      </c>
      <c r="JF295" t="s">
        <v>796</v>
      </c>
      <c r="JG295" t="s">
        <v>796</v>
      </c>
      <c r="JH295" t="s">
        <v>796</v>
      </c>
      <c r="JI295" t="s">
        <v>796</v>
      </c>
      <c r="JJ295" t="s">
        <v>796</v>
      </c>
      <c r="JK295" t="s">
        <v>796</v>
      </c>
      <c r="JL295" t="s">
        <v>796</v>
      </c>
      <c r="JM295" t="s">
        <v>796</v>
      </c>
      <c r="JN295" t="s">
        <v>796</v>
      </c>
      <c r="JO295" t="s">
        <v>796</v>
      </c>
      <c r="JP295" t="s">
        <v>796</v>
      </c>
      <c r="JQ295" t="s">
        <v>796</v>
      </c>
      <c r="JR295" t="s">
        <v>796</v>
      </c>
      <c r="JS295" t="s">
        <v>796</v>
      </c>
      <c r="JT295" t="s">
        <v>796</v>
      </c>
      <c r="JU295" t="s">
        <v>796</v>
      </c>
      <c r="JV295" t="s">
        <v>796</v>
      </c>
      <c r="JW295" t="s">
        <v>796</v>
      </c>
      <c r="JX295" t="s">
        <v>796</v>
      </c>
      <c r="JY295" t="s">
        <v>796</v>
      </c>
      <c r="JZ295" t="s">
        <v>796</v>
      </c>
      <c r="KA295" t="s">
        <v>796</v>
      </c>
      <c r="KB295" t="s">
        <v>796</v>
      </c>
      <c r="KC295" t="s">
        <v>796</v>
      </c>
      <c r="KD295" t="s">
        <v>796</v>
      </c>
      <c r="KE295" t="s">
        <v>796</v>
      </c>
      <c r="KF295" t="s">
        <v>796</v>
      </c>
    </row>
    <row r="296" spans="1:292" x14ac:dyDescent="0.2">
      <c r="A296" t="s">
        <v>440</v>
      </c>
      <c r="B296" t="s">
        <v>239</v>
      </c>
      <c r="C296" t="s">
        <v>4</v>
      </c>
      <c r="D296" t="s">
        <v>19</v>
      </c>
      <c r="E296" s="30">
        <v>42</v>
      </c>
      <c r="F296" t="s">
        <v>20</v>
      </c>
      <c r="G296" t="s">
        <v>10</v>
      </c>
      <c r="H296" t="s">
        <v>11</v>
      </c>
      <c r="I296" t="s">
        <v>33</v>
      </c>
      <c r="J296" t="s">
        <v>4</v>
      </c>
      <c r="K296" t="s">
        <v>5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 t="s">
        <v>3</v>
      </c>
      <c r="U296" t="s">
        <v>4</v>
      </c>
      <c r="V296" t="s">
        <v>5</v>
      </c>
      <c r="W296" t="s">
        <v>77</v>
      </c>
      <c r="X296" t="s">
        <v>105</v>
      </c>
      <c r="Y296" t="s">
        <v>5</v>
      </c>
      <c r="Z296" t="s">
        <v>6</v>
      </c>
      <c r="AA296" t="s">
        <v>4</v>
      </c>
      <c r="AB296" t="s">
        <v>5</v>
      </c>
      <c r="AC296" t="s">
        <v>4</v>
      </c>
      <c r="AD296" t="s">
        <v>4</v>
      </c>
      <c r="AE296" t="s">
        <v>4</v>
      </c>
      <c r="AF296" t="s">
        <v>41</v>
      </c>
      <c r="AG296" t="s">
        <v>41</v>
      </c>
      <c r="AH296" t="s">
        <v>5</v>
      </c>
      <c r="AI296" t="s">
        <v>4</v>
      </c>
      <c r="AJ296" t="s">
        <v>4</v>
      </c>
      <c r="AK296" t="s">
        <v>4</v>
      </c>
      <c r="AL296" t="s">
        <v>5</v>
      </c>
      <c r="AM296" t="s">
        <v>4</v>
      </c>
      <c r="AN296" t="s">
        <v>4</v>
      </c>
      <c r="AO296" t="s">
        <v>4</v>
      </c>
      <c r="AP296" t="s">
        <v>4</v>
      </c>
      <c r="AQ296" t="s">
        <v>4</v>
      </c>
      <c r="AR296" t="s">
        <v>4</v>
      </c>
      <c r="AS296" t="s">
        <v>2</v>
      </c>
      <c r="AT296" t="s">
        <v>2</v>
      </c>
      <c r="AU296" t="s">
        <v>2</v>
      </c>
      <c r="AV296" t="s">
        <v>5</v>
      </c>
      <c r="AW296" t="s">
        <v>5</v>
      </c>
      <c r="AX296" t="s">
        <v>5</v>
      </c>
      <c r="AY296" t="s">
        <v>4</v>
      </c>
      <c r="AZ296" t="s">
        <v>5</v>
      </c>
      <c r="BA296" t="s">
        <v>4</v>
      </c>
      <c r="BB296" t="s">
        <v>5</v>
      </c>
      <c r="BC296" t="s">
        <v>4</v>
      </c>
      <c r="BD296" t="s">
        <v>5</v>
      </c>
      <c r="BE296" t="s">
        <v>4</v>
      </c>
      <c r="BF296" t="s">
        <v>5</v>
      </c>
      <c r="BG296" t="s">
        <v>5</v>
      </c>
      <c r="BH296" t="s">
        <v>5</v>
      </c>
      <c r="BI296" t="s">
        <v>4</v>
      </c>
      <c r="BJ296" t="s">
        <v>4</v>
      </c>
      <c r="BK296" t="s">
        <v>2</v>
      </c>
      <c r="BL296" t="s">
        <v>2</v>
      </c>
      <c r="BM296" t="s">
        <v>2</v>
      </c>
      <c r="BN296" t="s">
        <v>2</v>
      </c>
      <c r="BO296" t="s">
        <v>2</v>
      </c>
      <c r="BP296" t="s">
        <v>2</v>
      </c>
      <c r="BQ296" t="s">
        <v>2</v>
      </c>
      <c r="BR296" t="s">
        <v>2</v>
      </c>
      <c r="BS296" t="s">
        <v>2</v>
      </c>
      <c r="BT296" t="s">
        <v>2</v>
      </c>
      <c r="BU296" t="s">
        <v>2</v>
      </c>
      <c r="BV296" t="s">
        <v>2</v>
      </c>
      <c r="BW296" t="s">
        <v>2</v>
      </c>
      <c r="BX296" t="s">
        <v>2</v>
      </c>
      <c r="BY296" t="s">
        <v>2</v>
      </c>
      <c r="BZ296" t="s">
        <v>2</v>
      </c>
      <c r="CA296" t="s">
        <v>2</v>
      </c>
      <c r="CB296" t="s">
        <v>2</v>
      </c>
      <c r="CC296" t="s">
        <v>2</v>
      </c>
      <c r="CD296" t="s">
        <v>2</v>
      </c>
      <c r="CE296" t="s">
        <v>2</v>
      </c>
      <c r="CF296" t="s">
        <v>2</v>
      </c>
      <c r="CG296" t="s">
        <v>2</v>
      </c>
      <c r="CH296" t="s">
        <v>2</v>
      </c>
      <c r="CI296" t="s">
        <v>2</v>
      </c>
      <c r="CJ296" t="s">
        <v>2</v>
      </c>
      <c r="CK296" t="s">
        <v>2</v>
      </c>
      <c r="CL296" t="s">
        <v>2</v>
      </c>
      <c r="CM296" t="s">
        <v>2</v>
      </c>
      <c r="CN296" t="s">
        <v>2</v>
      </c>
      <c r="CO296" t="s">
        <v>2</v>
      </c>
      <c r="CP296" t="s">
        <v>2</v>
      </c>
      <c r="CQ296" t="s">
        <v>2</v>
      </c>
      <c r="CR296" t="s">
        <v>2</v>
      </c>
      <c r="CS296" t="s">
        <v>2</v>
      </c>
      <c r="CT296" t="s">
        <v>2</v>
      </c>
      <c r="CU296" t="s">
        <v>239</v>
      </c>
      <c r="CV296" t="s">
        <v>4</v>
      </c>
      <c r="CW296" s="30">
        <v>42</v>
      </c>
      <c r="CX296" t="s">
        <v>20</v>
      </c>
      <c r="CY296" t="s">
        <v>4</v>
      </c>
      <c r="CZ296" t="s">
        <v>5</v>
      </c>
      <c r="DA296" t="s">
        <v>4</v>
      </c>
      <c r="DB296" t="s">
        <v>4</v>
      </c>
      <c r="DC296" t="s">
        <v>4</v>
      </c>
      <c r="DD296" t="s">
        <v>4</v>
      </c>
      <c r="DE296" t="s">
        <v>4</v>
      </c>
      <c r="DF296" t="s">
        <v>4</v>
      </c>
      <c r="DG296" t="s">
        <v>5</v>
      </c>
      <c r="DH296" t="s">
        <v>4</v>
      </c>
      <c r="DI296" t="s">
        <v>3</v>
      </c>
      <c r="DJ296" t="s">
        <v>4</v>
      </c>
      <c r="DK296" t="s">
        <v>5</v>
      </c>
      <c r="DL296" t="s">
        <v>17</v>
      </c>
      <c r="DM296" t="s">
        <v>27</v>
      </c>
      <c r="DN296" t="s">
        <v>5</v>
      </c>
      <c r="DO296" t="s">
        <v>523</v>
      </c>
      <c r="DP296" t="s">
        <v>4</v>
      </c>
      <c r="DQ296" t="s">
        <v>4</v>
      </c>
      <c r="DR296" t="s">
        <v>4</v>
      </c>
      <c r="DS296" t="s">
        <v>4</v>
      </c>
      <c r="DT296" t="s">
        <v>4</v>
      </c>
      <c r="DU296" t="s">
        <v>4</v>
      </c>
      <c r="DV296" t="s">
        <v>4</v>
      </c>
      <c r="DW296" t="s">
        <v>5</v>
      </c>
      <c r="DX296" t="s">
        <v>4</v>
      </c>
      <c r="DY296" t="s">
        <v>4</v>
      </c>
      <c r="DZ296" t="s">
        <v>4</v>
      </c>
      <c r="EA296" t="s">
        <v>5</v>
      </c>
      <c r="EB296" t="s">
        <v>4</v>
      </c>
      <c r="EC296" t="s">
        <v>4</v>
      </c>
      <c r="ED296" t="s">
        <v>4</v>
      </c>
      <c r="EE296" t="s">
        <v>4</v>
      </c>
      <c r="EF296" t="s">
        <v>4</v>
      </c>
      <c r="EG296" t="s">
        <v>4</v>
      </c>
      <c r="EH296" t="s">
        <v>2</v>
      </c>
      <c r="EI296" t="s">
        <v>2</v>
      </c>
      <c r="EJ296" t="s">
        <v>2</v>
      </c>
      <c r="EK296" t="s">
        <v>4</v>
      </c>
      <c r="EL296" t="s">
        <v>4</v>
      </c>
      <c r="EM296" t="s">
        <v>4</v>
      </c>
      <c r="EN296" t="s">
        <v>4</v>
      </c>
      <c r="EO296" t="s">
        <v>4</v>
      </c>
      <c r="EP296" t="s">
        <v>4</v>
      </c>
      <c r="EQ296" t="s">
        <v>5</v>
      </c>
      <c r="ER296" t="s">
        <v>4</v>
      </c>
      <c r="ES296" t="s">
        <v>4</v>
      </c>
      <c r="ET296" t="s">
        <v>4</v>
      </c>
      <c r="EU296" t="s">
        <v>4</v>
      </c>
      <c r="EV296" t="s">
        <v>4</v>
      </c>
      <c r="EW296" t="s">
        <v>4</v>
      </c>
      <c r="EX296" t="s">
        <v>4</v>
      </c>
      <c r="EY296" t="s">
        <v>4</v>
      </c>
      <c r="EZ296" t="s">
        <v>2</v>
      </c>
      <c r="FA296" t="s">
        <v>2</v>
      </c>
      <c r="FB296" t="s">
        <v>2</v>
      </c>
      <c r="FC296" t="s">
        <v>2</v>
      </c>
      <c r="FD296" t="s">
        <v>2</v>
      </c>
      <c r="FE296" t="s">
        <v>2</v>
      </c>
      <c r="FF296" t="s">
        <v>2</v>
      </c>
      <c r="FG296" t="s">
        <v>2</v>
      </c>
      <c r="FH296" t="s">
        <v>2</v>
      </c>
      <c r="FI296" t="s">
        <v>2</v>
      </c>
      <c r="FJ296" t="s">
        <v>2</v>
      </c>
      <c r="FK296" t="s">
        <v>2</v>
      </c>
      <c r="FL296" t="s">
        <v>2</v>
      </c>
      <c r="FM296" t="s">
        <v>2</v>
      </c>
      <c r="FN296" t="s">
        <v>2</v>
      </c>
      <c r="FO296" t="s">
        <v>2</v>
      </c>
      <c r="FP296" t="s">
        <v>2</v>
      </c>
      <c r="FQ296" t="s">
        <v>2</v>
      </c>
      <c r="FR296" t="s">
        <v>2</v>
      </c>
      <c r="FS296" t="s">
        <v>2</v>
      </c>
      <c r="FT296" t="s">
        <v>2</v>
      </c>
      <c r="FU296" t="s">
        <v>2</v>
      </c>
      <c r="FV296" t="s">
        <v>2</v>
      </c>
      <c r="FW296" t="s">
        <v>2</v>
      </c>
      <c r="FX296" t="s">
        <v>2</v>
      </c>
      <c r="FY296" t="s">
        <v>2</v>
      </c>
      <c r="FZ296" t="s">
        <v>2</v>
      </c>
      <c r="GA296" t="s">
        <v>2</v>
      </c>
      <c r="GB296" t="s">
        <v>2</v>
      </c>
      <c r="GC296" t="s">
        <v>2</v>
      </c>
      <c r="GD296" t="s">
        <v>2</v>
      </c>
      <c r="GE296" t="s">
        <v>2</v>
      </c>
      <c r="GF296" t="s">
        <v>2</v>
      </c>
      <c r="GG296" t="s">
        <v>2</v>
      </c>
      <c r="GH296" t="s">
        <v>2</v>
      </c>
      <c r="GI296" t="s">
        <v>2</v>
      </c>
      <c r="GJ296" t="s">
        <v>2</v>
      </c>
      <c r="GK296" t="s">
        <v>2</v>
      </c>
      <c r="GL296" t="s">
        <v>2</v>
      </c>
      <c r="GM296" t="s">
        <v>2</v>
      </c>
      <c r="GN296" t="s">
        <v>796</v>
      </c>
      <c r="GO296" t="s">
        <v>796</v>
      </c>
      <c r="GP296" t="s">
        <v>796</v>
      </c>
      <c r="GQ296" t="s">
        <v>796</v>
      </c>
      <c r="GR296" t="s">
        <v>796</v>
      </c>
      <c r="GS296" t="s">
        <v>796</v>
      </c>
      <c r="GT296" t="s">
        <v>796</v>
      </c>
      <c r="GU296" t="s">
        <v>796</v>
      </c>
      <c r="GV296" t="s">
        <v>796</v>
      </c>
      <c r="GW296" t="s">
        <v>796</v>
      </c>
      <c r="GX296" t="s">
        <v>796</v>
      </c>
      <c r="GY296" t="s">
        <v>796</v>
      </c>
      <c r="GZ296" t="s">
        <v>796</v>
      </c>
      <c r="HA296" t="s">
        <v>796</v>
      </c>
      <c r="HB296" t="s">
        <v>796</v>
      </c>
      <c r="HC296" t="s">
        <v>796</v>
      </c>
      <c r="HD296" t="s">
        <v>796</v>
      </c>
      <c r="HE296" t="s">
        <v>796</v>
      </c>
      <c r="HF296" t="s">
        <v>796</v>
      </c>
      <c r="HG296" t="s">
        <v>796</v>
      </c>
      <c r="HH296" t="s">
        <v>796</v>
      </c>
      <c r="HI296" t="s">
        <v>796</v>
      </c>
      <c r="HJ296" t="s">
        <v>796</v>
      </c>
      <c r="HK296" t="s">
        <v>796</v>
      </c>
      <c r="HL296" t="s">
        <v>796</v>
      </c>
      <c r="HM296" t="s">
        <v>796</v>
      </c>
      <c r="HN296" t="s">
        <v>796</v>
      </c>
      <c r="HO296" t="s">
        <v>796</v>
      </c>
      <c r="HP296" t="s">
        <v>796</v>
      </c>
      <c r="HQ296" t="s">
        <v>796</v>
      </c>
      <c r="HR296" t="s">
        <v>796</v>
      </c>
      <c r="HS296" t="s">
        <v>796</v>
      </c>
      <c r="HT296" t="s">
        <v>796</v>
      </c>
      <c r="HU296" t="s">
        <v>796</v>
      </c>
      <c r="HV296" t="s">
        <v>796</v>
      </c>
      <c r="HW296" t="s">
        <v>796</v>
      </c>
      <c r="HX296" t="s">
        <v>796</v>
      </c>
      <c r="HY296" t="s">
        <v>796</v>
      </c>
      <c r="HZ296" t="s">
        <v>796</v>
      </c>
      <c r="IA296" t="s">
        <v>796</v>
      </c>
      <c r="IB296" t="s">
        <v>796</v>
      </c>
      <c r="IC296" t="s">
        <v>796</v>
      </c>
      <c r="ID296" t="s">
        <v>796</v>
      </c>
      <c r="IE296" t="s">
        <v>796</v>
      </c>
      <c r="IF296" t="s">
        <v>796</v>
      </c>
      <c r="IG296" t="s">
        <v>796</v>
      </c>
      <c r="IH296" t="s">
        <v>796</v>
      </c>
      <c r="II296" t="s">
        <v>796</v>
      </c>
      <c r="IJ296" t="s">
        <v>796</v>
      </c>
      <c r="IK296" t="s">
        <v>796</v>
      </c>
      <c r="IL296" t="s">
        <v>796</v>
      </c>
      <c r="IM296" t="s">
        <v>796</v>
      </c>
      <c r="IN296" t="s">
        <v>796</v>
      </c>
      <c r="IO296" t="s">
        <v>796</v>
      </c>
      <c r="IP296" t="s">
        <v>796</v>
      </c>
      <c r="IQ296" t="s">
        <v>796</v>
      </c>
      <c r="IR296" t="s">
        <v>796</v>
      </c>
      <c r="IS296" t="s">
        <v>796</v>
      </c>
      <c r="IT296" t="s">
        <v>796</v>
      </c>
      <c r="IU296" t="s">
        <v>796</v>
      </c>
      <c r="IV296" t="s">
        <v>796</v>
      </c>
      <c r="IW296" t="s">
        <v>796</v>
      </c>
      <c r="IX296" t="s">
        <v>796</v>
      </c>
      <c r="IY296" t="s">
        <v>796</v>
      </c>
      <c r="IZ296" t="s">
        <v>796</v>
      </c>
      <c r="JA296" t="s">
        <v>796</v>
      </c>
      <c r="JB296" t="s">
        <v>796</v>
      </c>
      <c r="JC296" t="s">
        <v>796</v>
      </c>
      <c r="JD296" t="s">
        <v>796</v>
      </c>
      <c r="JE296" t="s">
        <v>796</v>
      </c>
      <c r="JF296" t="s">
        <v>796</v>
      </c>
      <c r="JG296" t="s">
        <v>796</v>
      </c>
      <c r="JH296" t="s">
        <v>796</v>
      </c>
      <c r="JI296" t="s">
        <v>796</v>
      </c>
      <c r="JJ296" t="s">
        <v>796</v>
      </c>
      <c r="JK296" t="s">
        <v>796</v>
      </c>
      <c r="JL296" t="s">
        <v>796</v>
      </c>
      <c r="JM296" t="s">
        <v>796</v>
      </c>
      <c r="JN296" t="s">
        <v>796</v>
      </c>
      <c r="JO296" t="s">
        <v>796</v>
      </c>
      <c r="JP296" t="s">
        <v>796</v>
      </c>
      <c r="JQ296" t="s">
        <v>796</v>
      </c>
      <c r="JR296" t="s">
        <v>796</v>
      </c>
      <c r="JS296" t="s">
        <v>796</v>
      </c>
      <c r="JT296" t="s">
        <v>796</v>
      </c>
      <c r="JU296" t="s">
        <v>796</v>
      </c>
      <c r="JV296" t="s">
        <v>796</v>
      </c>
      <c r="JW296" t="s">
        <v>796</v>
      </c>
      <c r="JX296" t="s">
        <v>796</v>
      </c>
      <c r="JY296" t="s">
        <v>796</v>
      </c>
      <c r="JZ296" t="s">
        <v>796</v>
      </c>
      <c r="KA296" t="s">
        <v>796</v>
      </c>
      <c r="KB296" t="s">
        <v>796</v>
      </c>
      <c r="KC296" t="s">
        <v>796</v>
      </c>
      <c r="KD296" t="s">
        <v>796</v>
      </c>
      <c r="KE296" t="s">
        <v>796</v>
      </c>
      <c r="KF296" t="s">
        <v>796</v>
      </c>
    </row>
    <row r="297" spans="1:292" x14ac:dyDescent="0.2">
      <c r="A297" t="s">
        <v>441</v>
      </c>
      <c r="B297" t="s">
        <v>239</v>
      </c>
      <c r="C297" t="s">
        <v>4</v>
      </c>
      <c r="D297" t="s">
        <v>19</v>
      </c>
      <c r="E297" s="30">
        <v>50</v>
      </c>
      <c r="F297" t="s">
        <v>20</v>
      </c>
      <c r="G297" t="s">
        <v>10</v>
      </c>
      <c r="H297" t="s">
        <v>11</v>
      </c>
      <c r="I297" t="s">
        <v>33</v>
      </c>
      <c r="J297" t="s">
        <v>4</v>
      </c>
      <c r="K297" t="s">
        <v>5</v>
      </c>
      <c r="L297" t="s">
        <v>4</v>
      </c>
      <c r="M297" t="s">
        <v>4</v>
      </c>
      <c r="N297" t="s">
        <v>4</v>
      </c>
      <c r="O297" t="s">
        <v>4</v>
      </c>
      <c r="P297" t="s">
        <v>5</v>
      </c>
      <c r="Q297" t="s">
        <v>4</v>
      </c>
      <c r="R297" t="s">
        <v>4</v>
      </c>
      <c r="S297" t="s">
        <v>4</v>
      </c>
      <c r="T297" t="s">
        <v>3</v>
      </c>
      <c r="U297" t="s">
        <v>4</v>
      </c>
      <c r="V297" t="s">
        <v>4</v>
      </c>
      <c r="W297" t="s">
        <v>17</v>
      </c>
      <c r="X297" t="s">
        <v>2</v>
      </c>
      <c r="Y297" t="s">
        <v>5</v>
      </c>
      <c r="Z297" t="s">
        <v>6</v>
      </c>
      <c r="AA297" t="s">
        <v>4</v>
      </c>
      <c r="AB297" t="s">
        <v>4</v>
      </c>
      <c r="AC297" t="s">
        <v>4</v>
      </c>
      <c r="AD297" t="s">
        <v>4</v>
      </c>
      <c r="AE297" t="s">
        <v>4</v>
      </c>
      <c r="AF297" t="s">
        <v>4</v>
      </c>
      <c r="AG297" t="s">
        <v>5</v>
      </c>
      <c r="AH297" t="s">
        <v>4</v>
      </c>
      <c r="AI297" t="s">
        <v>4</v>
      </c>
      <c r="AJ297" t="s">
        <v>4</v>
      </c>
      <c r="AK297" t="s">
        <v>4</v>
      </c>
      <c r="AL297" t="s">
        <v>4</v>
      </c>
      <c r="AM297" t="s">
        <v>4</v>
      </c>
      <c r="AN297" t="s">
        <v>4</v>
      </c>
      <c r="AO297" t="s">
        <v>4</v>
      </c>
      <c r="AP297" t="s">
        <v>4</v>
      </c>
      <c r="AQ297" t="s">
        <v>4</v>
      </c>
      <c r="AR297" t="s">
        <v>4</v>
      </c>
      <c r="AS297" t="s">
        <v>2</v>
      </c>
      <c r="AT297" t="s">
        <v>2</v>
      </c>
      <c r="AU297" t="s">
        <v>2</v>
      </c>
      <c r="AV297" t="s">
        <v>5</v>
      </c>
      <c r="AW297" t="s">
        <v>4</v>
      </c>
      <c r="AX297" t="s">
        <v>5</v>
      </c>
      <c r="AY297" t="s">
        <v>4</v>
      </c>
      <c r="AZ297" t="s">
        <v>5</v>
      </c>
      <c r="BA297" t="s">
        <v>5</v>
      </c>
      <c r="BB297" t="s">
        <v>4</v>
      </c>
      <c r="BC297" t="s">
        <v>4</v>
      </c>
      <c r="BD297" t="s">
        <v>5</v>
      </c>
      <c r="BE297" t="s">
        <v>4</v>
      </c>
      <c r="BF297" t="s">
        <v>5</v>
      </c>
      <c r="BG297" t="s">
        <v>5</v>
      </c>
      <c r="BH297" t="s">
        <v>5</v>
      </c>
      <c r="BI297" t="s">
        <v>5</v>
      </c>
      <c r="BJ297" t="s">
        <v>4</v>
      </c>
      <c r="BK297" t="s">
        <v>4</v>
      </c>
      <c r="BL297" t="s">
        <v>5</v>
      </c>
      <c r="BM297" t="s">
        <v>4</v>
      </c>
      <c r="BN297" t="s">
        <v>4</v>
      </c>
      <c r="BO297" t="s">
        <v>4</v>
      </c>
      <c r="BP297" t="s">
        <v>2</v>
      </c>
      <c r="BQ297" t="s">
        <v>2</v>
      </c>
      <c r="BR297" t="s">
        <v>2</v>
      </c>
      <c r="BS297" t="s">
        <v>2</v>
      </c>
      <c r="BT297" t="s">
        <v>2</v>
      </c>
      <c r="BU297" t="s">
        <v>2</v>
      </c>
      <c r="BV297" t="s">
        <v>2</v>
      </c>
      <c r="BW297" t="s">
        <v>2</v>
      </c>
      <c r="BX297" t="s">
        <v>2</v>
      </c>
      <c r="BY297" t="s">
        <v>2</v>
      </c>
      <c r="BZ297" t="s">
        <v>2</v>
      </c>
      <c r="CA297" t="s">
        <v>2</v>
      </c>
      <c r="CB297" t="s">
        <v>2</v>
      </c>
      <c r="CC297" t="s">
        <v>2</v>
      </c>
      <c r="CD297" t="s">
        <v>2</v>
      </c>
      <c r="CE297" t="s">
        <v>2</v>
      </c>
      <c r="CF297" t="s">
        <v>2</v>
      </c>
      <c r="CG297" t="s">
        <v>2</v>
      </c>
      <c r="CH297" t="s">
        <v>2</v>
      </c>
      <c r="CI297" t="s">
        <v>2</v>
      </c>
      <c r="CJ297" t="s">
        <v>2</v>
      </c>
      <c r="CK297" t="s">
        <v>2</v>
      </c>
      <c r="CL297" t="s">
        <v>2</v>
      </c>
      <c r="CM297" t="s">
        <v>2</v>
      </c>
      <c r="CN297" t="s">
        <v>2</v>
      </c>
      <c r="CO297" t="s">
        <v>2</v>
      </c>
      <c r="CP297" t="s">
        <v>2</v>
      </c>
      <c r="CQ297" t="s">
        <v>2</v>
      </c>
      <c r="CR297" t="s">
        <v>2</v>
      </c>
      <c r="CS297" t="s">
        <v>2</v>
      </c>
      <c r="CT297" t="s">
        <v>2</v>
      </c>
      <c r="CU297" t="s">
        <v>239</v>
      </c>
      <c r="CV297" t="s">
        <v>4</v>
      </c>
      <c r="CW297" s="30">
        <v>53</v>
      </c>
      <c r="CX297" t="s">
        <v>20</v>
      </c>
      <c r="CY297" t="s">
        <v>4</v>
      </c>
      <c r="CZ297" t="s">
        <v>5</v>
      </c>
      <c r="DA297" t="s">
        <v>4</v>
      </c>
      <c r="DB297" t="s">
        <v>4</v>
      </c>
      <c r="DC297" t="s">
        <v>4</v>
      </c>
      <c r="DD297" t="s">
        <v>4</v>
      </c>
      <c r="DE297" t="s">
        <v>5</v>
      </c>
      <c r="DF297" t="s">
        <v>4</v>
      </c>
      <c r="DG297" t="s">
        <v>4</v>
      </c>
      <c r="DH297" t="s">
        <v>4</v>
      </c>
      <c r="DI297" t="s">
        <v>2</v>
      </c>
      <c r="DJ297" t="s">
        <v>4</v>
      </c>
      <c r="DK297" t="s">
        <v>41</v>
      </c>
      <c r="DL297" t="s">
        <v>26</v>
      </c>
      <c r="DM297" t="s">
        <v>27</v>
      </c>
      <c r="DN297" t="s">
        <v>5</v>
      </c>
      <c r="DO297" t="s">
        <v>523</v>
      </c>
      <c r="DP297" t="s">
        <v>4</v>
      </c>
      <c r="DQ297" t="s">
        <v>4</v>
      </c>
      <c r="DR297" t="s">
        <v>4</v>
      </c>
      <c r="DS297" t="s">
        <v>4</v>
      </c>
      <c r="DT297" t="s">
        <v>4</v>
      </c>
      <c r="DU297" t="s">
        <v>4</v>
      </c>
      <c r="DV297" t="s">
        <v>5</v>
      </c>
      <c r="DW297" t="s">
        <v>5</v>
      </c>
      <c r="DX297" t="s">
        <v>4</v>
      </c>
      <c r="DY297" t="s">
        <v>4</v>
      </c>
      <c r="DZ297" t="s">
        <v>4</v>
      </c>
      <c r="EA297" t="s">
        <v>4</v>
      </c>
      <c r="EB297" t="s">
        <v>4</v>
      </c>
      <c r="EC297" t="s">
        <v>4</v>
      </c>
      <c r="ED297" t="s">
        <v>4</v>
      </c>
      <c r="EE297" t="s">
        <v>4</v>
      </c>
      <c r="EF297" t="s">
        <v>4</v>
      </c>
      <c r="EG297" t="s">
        <v>4</v>
      </c>
      <c r="EH297" t="s">
        <v>2</v>
      </c>
      <c r="EI297" t="s">
        <v>2</v>
      </c>
      <c r="EJ297" t="s">
        <v>2</v>
      </c>
      <c r="EK297" t="s">
        <v>5</v>
      </c>
      <c r="EL297" t="s">
        <v>4</v>
      </c>
      <c r="EM297" t="s">
        <v>4</v>
      </c>
      <c r="EN297" t="s">
        <v>4</v>
      </c>
      <c r="EO297" t="s">
        <v>4</v>
      </c>
      <c r="EP297" t="s">
        <v>4</v>
      </c>
      <c r="EQ297" t="s">
        <v>4</v>
      </c>
      <c r="ER297" t="s">
        <v>4</v>
      </c>
      <c r="ES297" t="s">
        <v>4</v>
      </c>
      <c r="ET297" t="s">
        <v>4</v>
      </c>
      <c r="EU297" t="s">
        <v>4</v>
      </c>
      <c r="EV297" t="s">
        <v>4</v>
      </c>
      <c r="EW297" t="s">
        <v>4</v>
      </c>
      <c r="EX297" t="s">
        <v>4</v>
      </c>
      <c r="EY297" t="s">
        <v>4</v>
      </c>
      <c r="EZ297" t="s">
        <v>5</v>
      </c>
      <c r="FA297" t="s">
        <v>5</v>
      </c>
      <c r="FB297" t="s">
        <v>4</v>
      </c>
      <c r="FC297" t="s">
        <v>4</v>
      </c>
      <c r="FD297" t="s">
        <v>4</v>
      </c>
      <c r="FE297" t="s">
        <v>2</v>
      </c>
      <c r="FF297" t="s">
        <v>2</v>
      </c>
      <c r="FG297" t="s">
        <v>2</v>
      </c>
      <c r="FH297" t="s">
        <v>2</v>
      </c>
      <c r="FI297" t="s">
        <v>2</v>
      </c>
      <c r="FJ297" t="s">
        <v>2</v>
      </c>
      <c r="FK297" t="s">
        <v>2</v>
      </c>
      <c r="FL297" t="s">
        <v>2</v>
      </c>
      <c r="FM297" t="s">
        <v>2</v>
      </c>
      <c r="FN297" t="s">
        <v>2</v>
      </c>
      <c r="FO297" t="s">
        <v>2</v>
      </c>
      <c r="FP297" t="s">
        <v>2</v>
      </c>
      <c r="FQ297" t="s">
        <v>2</v>
      </c>
      <c r="FR297" t="s">
        <v>2</v>
      </c>
      <c r="FS297" t="s">
        <v>2</v>
      </c>
      <c r="FT297" t="s">
        <v>2</v>
      </c>
      <c r="FU297" t="s">
        <v>2</v>
      </c>
      <c r="FV297" t="s">
        <v>2</v>
      </c>
      <c r="FW297" t="s">
        <v>2</v>
      </c>
      <c r="FX297" t="s">
        <v>2</v>
      </c>
      <c r="FY297" t="s">
        <v>2</v>
      </c>
      <c r="FZ297" t="s">
        <v>2</v>
      </c>
      <c r="GA297" t="s">
        <v>2</v>
      </c>
      <c r="GB297" t="s">
        <v>2</v>
      </c>
      <c r="GC297" t="s">
        <v>2</v>
      </c>
      <c r="GD297" t="s">
        <v>2</v>
      </c>
      <c r="GE297" t="s">
        <v>2</v>
      </c>
      <c r="GF297" t="s">
        <v>2</v>
      </c>
      <c r="GG297" t="s">
        <v>2</v>
      </c>
      <c r="GH297" t="s">
        <v>2</v>
      </c>
      <c r="GI297" t="s">
        <v>2</v>
      </c>
      <c r="GJ297" t="s">
        <v>2</v>
      </c>
      <c r="GK297" t="s">
        <v>2</v>
      </c>
      <c r="GL297" t="s">
        <v>2</v>
      </c>
      <c r="GM297" t="s">
        <v>2</v>
      </c>
      <c r="GN297" t="s">
        <v>796</v>
      </c>
      <c r="GO297" t="s">
        <v>796</v>
      </c>
      <c r="GP297" t="s">
        <v>796</v>
      </c>
      <c r="GQ297" t="s">
        <v>796</v>
      </c>
      <c r="GR297" t="s">
        <v>796</v>
      </c>
      <c r="GS297" t="s">
        <v>796</v>
      </c>
      <c r="GT297" t="s">
        <v>796</v>
      </c>
      <c r="GU297" t="s">
        <v>796</v>
      </c>
      <c r="GV297" t="s">
        <v>796</v>
      </c>
      <c r="GW297" t="s">
        <v>796</v>
      </c>
      <c r="GX297" t="s">
        <v>796</v>
      </c>
      <c r="GY297" t="s">
        <v>796</v>
      </c>
      <c r="GZ297" t="s">
        <v>796</v>
      </c>
      <c r="HA297" t="s">
        <v>796</v>
      </c>
      <c r="HB297" t="s">
        <v>796</v>
      </c>
      <c r="HC297" t="s">
        <v>796</v>
      </c>
      <c r="HD297" t="s">
        <v>796</v>
      </c>
      <c r="HE297" t="s">
        <v>796</v>
      </c>
      <c r="HF297" t="s">
        <v>796</v>
      </c>
      <c r="HG297" t="s">
        <v>796</v>
      </c>
      <c r="HH297" t="s">
        <v>796</v>
      </c>
      <c r="HI297" t="s">
        <v>796</v>
      </c>
      <c r="HJ297" t="s">
        <v>796</v>
      </c>
      <c r="HK297" t="s">
        <v>796</v>
      </c>
      <c r="HL297" t="s">
        <v>796</v>
      </c>
      <c r="HM297" t="s">
        <v>796</v>
      </c>
      <c r="HN297" t="s">
        <v>796</v>
      </c>
      <c r="HO297" t="s">
        <v>796</v>
      </c>
      <c r="HP297" t="s">
        <v>796</v>
      </c>
      <c r="HQ297" t="s">
        <v>796</v>
      </c>
      <c r="HR297" t="s">
        <v>796</v>
      </c>
      <c r="HS297" t="s">
        <v>796</v>
      </c>
      <c r="HT297" t="s">
        <v>796</v>
      </c>
      <c r="HU297" t="s">
        <v>796</v>
      </c>
      <c r="HV297" t="s">
        <v>796</v>
      </c>
      <c r="HW297" t="s">
        <v>796</v>
      </c>
      <c r="HX297" t="s">
        <v>796</v>
      </c>
      <c r="HY297" t="s">
        <v>796</v>
      </c>
      <c r="HZ297" t="s">
        <v>796</v>
      </c>
      <c r="IA297" t="s">
        <v>796</v>
      </c>
      <c r="IB297" t="s">
        <v>796</v>
      </c>
      <c r="IC297" t="s">
        <v>796</v>
      </c>
      <c r="ID297" t="s">
        <v>796</v>
      </c>
      <c r="IE297" t="s">
        <v>796</v>
      </c>
      <c r="IF297" t="s">
        <v>796</v>
      </c>
      <c r="IG297" t="s">
        <v>796</v>
      </c>
      <c r="IH297" t="s">
        <v>796</v>
      </c>
      <c r="II297" t="s">
        <v>796</v>
      </c>
      <c r="IJ297" t="s">
        <v>796</v>
      </c>
      <c r="IK297" t="s">
        <v>796</v>
      </c>
      <c r="IL297" t="s">
        <v>796</v>
      </c>
      <c r="IM297" t="s">
        <v>796</v>
      </c>
      <c r="IN297" t="s">
        <v>796</v>
      </c>
      <c r="IO297" t="s">
        <v>796</v>
      </c>
      <c r="IP297" t="s">
        <v>796</v>
      </c>
      <c r="IQ297" t="s">
        <v>796</v>
      </c>
      <c r="IR297" t="s">
        <v>796</v>
      </c>
      <c r="IS297" t="s">
        <v>796</v>
      </c>
      <c r="IT297" t="s">
        <v>796</v>
      </c>
      <c r="IU297" t="s">
        <v>796</v>
      </c>
      <c r="IV297" t="s">
        <v>796</v>
      </c>
      <c r="IW297" t="s">
        <v>796</v>
      </c>
      <c r="IX297" t="s">
        <v>796</v>
      </c>
      <c r="IY297" t="s">
        <v>796</v>
      </c>
      <c r="IZ297" t="s">
        <v>796</v>
      </c>
      <c r="JA297" t="s">
        <v>796</v>
      </c>
      <c r="JB297" t="s">
        <v>796</v>
      </c>
      <c r="JC297" t="s">
        <v>796</v>
      </c>
      <c r="JD297" t="s">
        <v>796</v>
      </c>
      <c r="JE297" t="s">
        <v>796</v>
      </c>
      <c r="JF297" t="s">
        <v>796</v>
      </c>
      <c r="JG297" t="s">
        <v>796</v>
      </c>
      <c r="JH297" t="s">
        <v>796</v>
      </c>
      <c r="JI297" t="s">
        <v>796</v>
      </c>
      <c r="JJ297" t="s">
        <v>796</v>
      </c>
      <c r="JK297" t="s">
        <v>796</v>
      </c>
      <c r="JL297" t="s">
        <v>796</v>
      </c>
      <c r="JM297" t="s">
        <v>796</v>
      </c>
      <c r="JN297" t="s">
        <v>796</v>
      </c>
      <c r="JO297" t="s">
        <v>796</v>
      </c>
      <c r="JP297" t="s">
        <v>796</v>
      </c>
      <c r="JQ297" t="s">
        <v>796</v>
      </c>
      <c r="JR297" t="s">
        <v>796</v>
      </c>
      <c r="JS297" t="s">
        <v>796</v>
      </c>
      <c r="JT297" t="s">
        <v>796</v>
      </c>
      <c r="JU297" t="s">
        <v>796</v>
      </c>
      <c r="JV297" t="s">
        <v>796</v>
      </c>
      <c r="JW297" t="s">
        <v>796</v>
      </c>
      <c r="JX297" t="s">
        <v>796</v>
      </c>
      <c r="JY297" t="s">
        <v>796</v>
      </c>
      <c r="JZ297" t="s">
        <v>796</v>
      </c>
      <c r="KA297" t="s">
        <v>796</v>
      </c>
      <c r="KB297" t="s">
        <v>796</v>
      </c>
      <c r="KC297" t="s">
        <v>796</v>
      </c>
      <c r="KD297" t="s">
        <v>796</v>
      </c>
      <c r="KE297" t="s">
        <v>796</v>
      </c>
      <c r="KF297" t="s">
        <v>796</v>
      </c>
    </row>
    <row r="298" spans="1:292" x14ac:dyDescent="0.2">
      <c r="A298" t="s">
        <v>442</v>
      </c>
      <c r="B298" t="s">
        <v>239</v>
      </c>
      <c r="C298" t="s">
        <v>4</v>
      </c>
      <c r="D298" t="s">
        <v>19</v>
      </c>
      <c r="E298" s="30">
        <v>43</v>
      </c>
      <c r="F298" t="s">
        <v>20</v>
      </c>
      <c r="G298" t="s">
        <v>21</v>
      </c>
      <c r="H298" t="s">
        <v>40</v>
      </c>
      <c r="I298" t="s">
        <v>33</v>
      </c>
      <c r="J298" t="s">
        <v>4</v>
      </c>
      <c r="K298" t="s">
        <v>5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  <c r="T298" t="s">
        <v>3</v>
      </c>
      <c r="U298" t="s">
        <v>4</v>
      </c>
      <c r="V298" t="s">
        <v>4</v>
      </c>
      <c r="W298" t="s">
        <v>17</v>
      </c>
      <c r="X298" t="s">
        <v>2</v>
      </c>
      <c r="Y298" t="s">
        <v>4</v>
      </c>
      <c r="Z298" t="s">
        <v>32</v>
      </c>
      <c r="AA298" t="s">
        <v>4</v>
      </c>
      <c r="AB298" t="s">
        <v>4</v>
      </c>
      <c r="AC298" t="s">
        <v>4</v>
      </c>
      <c r="AD298" t="s">
        <v>4</v>
      </c>
      <c r="AE298" t="s">
        <v>4</v>
      </c>
      <c r="AF298" t="s">
        <v>4</v>
      </c>
      <c r="AG298" t="s">
        <v>4</v>
      </c>
      <c r="AH298" t="s">
        <v>5</v>
      </c>
      <c r="AI298" t="s">
        <v>4</v>
      </c>
      <c r="AJ298" t="s">
        <v>4</v>
      </c>
      <c r="AK298" t="s">
        <v>4</v>
      </c>
      <c r="AL298" t="s">
        <v>5</v>
      </c>
      <c r="AM298" t="s">
        <v>4</v>
      </c>
      <c r="AN298" t="s">
        <v>4</v>
      </c>
      <c r="AO298" t="s">
        <v>4</v>
      </c>
      <c r="AP298" t="s">
        <v>4</v>
      </c>
      <c r="AQ298" t="s">
        <v>4</v>
      </c>
      <c r="AR298" t="s">
        <v>4</v>
      </c>
      <c r="AS298" t="s">
        <v>2</v>
      </c>
      <c r="AT298" t="s">
        <v>2</v>
      </c>
      <c r="AU298" t="s">
        <v>2</v>
      </c>
      <c r="AV298" t="s">
        <v>5</v>
      </c>
      <c r="AW298" t="s">
        <v>4</v>
      </c>
      <c r="AX298" t="s">
        <v>4</v>
      </c>
      <c r="AY298" t="s">
        <v>4</v>
      </c>
      <c r="AZ298" t="s">
        <v>4</v>
      </c>
      <c r="BA298" t="s">
        <v>4</v>
      </c>
      <c r="BB298" t="s">
        <v>4</v>
      </c>
      <c r="BC298" t="s">
        <v>4</v>
      </c>
      <c r="BD298" t="s">
        <v>5</v>
      </c>
      <c r="BE298" t="s">
        <v>4</v>
      </c>
      <c r="BF298" t="s">
        <v>4</v>
      </c>
      <c r="BG298" t="s">
        <v>4</v>
      </c>
      <c r="BH298" t="s">
        <v>4</v>
      </c>
      <c r="BI298" t="s">
        <v>4</v>
      </c>
      <c r="BJ298" t="s">
        <v>4</v>
      </c>
      <c r="BK298" t="s">
        <v>2</v>
      </c>
      <c r="BL298" t="s">
        <v>2</v>
      </c>
      <c r="BM298" t="s">
        <v>2</v>
      </c>
      <c r="BN298" t="s">
        <v>2</v>
      </c>
      <c r="BO298" t="s">
        <v>2</v>
      </c>
      <c r="BP298" t="s">
        <v>2</v>
      </c>
      <c r="BQ298" t="s">
        <v>2</v>
      </c>
      <c r="BR298" t="s">
        <v>2</v>
      </c>
      <c r="BS298" t="s">
        <v>2</v>
      </c>
      <c r="BT298" t="s">
        <v>2</v>
      </c>
      <c r="BU298" t="s">
        <v>2</v>
      </c>
      <c r="BV298" t="s">
        <v>2</v>
      </c>
      <c r="BW298" t="s">
        <v>2</v>
      </c>
      <c r="BX298" t="s">
        <v>2</v>
      </c>
      <c r="BY298" t="s">
        <v>2</v>
      </c>
      <c r="BZ298" t="s">
        <v>2</v>
      </c>
      <c r="CA298" t="s">
        <v>2</v>
      </c>
      <c r="CB298" t="s">
        <v>2</v>
      </c>
      <c r="CC298" t="s">
        <v>2</v>
      </c>
      <c r="CD298" t="s">
        <v>2</v>
      </c>
      <c r="CE298" t="s">
        <v>2</v>
      </c>
      <c r="CF298" t="s">
        <v>2</v>
      </c>
      <c r="CG298" t="s">
        <v>2</v>
      </c>
      <c r="CH298" t="s">
        <v>2</v>
      </c>
      <c r="CI298" t="s">
        <v>2</v>
      </c>
      <c r="CJ298" t="s">
        <v>2</v>
      </c>
      <c r="CK298" t="s">
        <v>2</v>
      </c>
      <c r="CL298" t="s">
        <v>2</v>
      </c>
      <c r="CM298" t="s">
        <v>2</v>
      </c>
      <c r="CN298" t="s">
        <v>2</v>
      </c>
      <c r="CO298" t="s">
        <v>2</v>
      </c>
      <c r="CP298" t="s">
        <v>2</v>
      </c>
      <c r="CQ298" t="s">
        <v>2</v>
      </c>
      <c r="CR298" t="s">
        <v>2</v>
      </c>
      <c r="CS298" t="s">
        <v>2</v>
      </c>
      <c r="CT298" t="s">
        <v>2</v>
      </c>
      <c r="CU298" t="s">
        <v>796</v>
      </c>
      <c r="CV298" t="s">
        <v>796</v>
      </c>
      <c r="CW298" t="s">
        <v>796</v>
      </c>
      <c r="CX298" t="s">
        <v>796</v>
      </c>
      <c r="CY298" t="s">
        <v>796</v>
      </c>
      <c r="CZ298" t="s">
        <v>796</v>
      </c>
      <c r="DA298" t="s">
        <v>796</v>
      </c>
      <c r="DB298" t="s">
        <v>796</v>
      </c>
      <c r="DC298" t="s">
        <v>796</v>
      </c>
      <c r="DD298" t="s">
        <v>796</v>
      </c>
      <c r="DE298" t="s">
        <v>796</v>
      </c>
      <c r="DF298" t="s">
        <v>796</v>
      </c>
      <c r="DG298" t="s">
        <v>796</v>
      </c>
      <c r="DH298" t="s">
        <v>796</v>
      </c>
      <c r="DI298" t="s">
        <v>796</v>
      </c>
      <c r="DJ298" t="s">
        <v>796</v>
      </c>
      <c r="DK298" t="s">
        <v>796</v>
      </c>
      <c r="DL298" t="s">
        <v>796</v>
      </c>
      <c r="DM298" t="s">
        <v>796</v>
      </c>
      <c r="DN298" t="s">
        <v>796</v>
      </c>
      <c r="DO298" t="s">
        <v>796</v>
      </c>
      <c r="DP298" t="s">
        <v>796</v>
      </c>
      <c r="DQ298" t="s">
        <v>796</v>
      </c>
      <c r="DR298" t="s">
        <v>796</v>
      </c>
      <c r="DS298" t="s">
        <v>796</v>
      </c>
      <c r="DT298" t="s">
        <v>796</v>
      </c>
      <c r="DU298" t="s">
        <v>796</v>
      </c>
      <c r="DV298" t="s">
        <v>796</v>
      </c>
      <c r="DW298" t="s">
        <v>796</v>
      </c>
      <c r="DX298" t="s">
        <v>796</v>
      </c>
      <c r="DY298" t="s">
        <v>796</v>
      </c>
      <c r="DZ298" t="s">
        <v>796</v>
      </c>
      <c r="EA298" t="s">
        <v>796</v>
      </c>
      <c r="EB298" t="s">
        <v>796</v>
      </c>
      <c r="EC298" t="s">
        <v>796</v>
      </c>
      <c r="ED298" t="s">
        <v>796</v>
      </c>
      <c r="EE298" t="s">
        <v>796</v>
      </c>
      <c r="EF298" t="s">
        <v>796</v>
      </c>
      <c r="EG298" t="s">
        <v>796</v>
      </c>
      <c r="EH298" t="s">
        <v>796</v>
      </c>
      <c r="EI298" t="s">
        <v>796</v>
      </c>
      <c r="EJ298" t="s">
        <v>796</v>
      </c>
      <c r="EK298" t="s">
        <v>796</v>
      </c>
      <c r="EL298" t="s">
        <v>796</v>
      </c>
      <c r="EM298" t="s">
        <v>796</v>
      </c>
      <c r="EN298" t="s">
        <v>796</v>
      </c>
      <c r="EO298" t="s">
        <v>796</v>
      </c>
      <c r="EP298" t="s">
        <v>796</v>
      </c>
      <c r="EQ298" t="s">
        <v>796</v>
      </c>
      <c r="ER298" t="s">
        <v>796</v>
      </c>
      <c r="ES298" t="s">
        <v>796</v>
      </c>
      <c r="ET298" t="s">
        <v>796</v>
      </c>
      <c r="EU298" t="s">
        <v>796</v>
      </c>
      <c r="EV298" t="s">
        <v>796</v>
      </c>
      <c r="EW298" t="s">
        <v>796</v>
      </c>
      <c r="EX298" t="s">
        <v>796</v>
      </c>
      <c r="EY298" t="s">
        <v>796</v>
      </c>
      <c r="EZ298" t="s">
        <v>796</v>
      </c>
      <c r="FA298" t="s">
        <v>796</v>
      </c>
      <c r="FB298" t="s">
        <v>796</v>
      </c>
      <c r="FC298" t="s">
        <v>796</v>
      </c>
      <c r="FD298" t="s">
        <v>796</v>
      </c>
      <c r="FE298" t="s">
        <v>796</v>
      </c>
      <c r="FF298" t="s">
        <v>796</v>
      </c>
      <c r="FG298" t="s">
        <v>796</v>
      </c>
      <c r="FH298" t="s">
        <v>796</v>
      </c>
      <c r="FI298" t="s">
        <v>796</v>
      </c>
      <c r="FJ298" t="s">
        <v>796</v>
      </c>
      <c r="FK298" t="s">
        <v>796</v>
      </c>
      <c r="FL298" t="s">
        <v>796</v>
      </c>
      <c r="FM298" t="s">
        <v>796</v>
      </c>
      <c r="FN298" t="s">
        <v>796</v>
      </c>
      <c r="FO298" t="s">
        <v>796</v>
      </c>
      <c r="FP298" t="s">
        <v>796</v>
      </c>
      <c r="FQ298" t="s">
        <v>796</v>
      </c>
      <c r="FR298" t="s">
        <v>796</v>
      </c>
      <c r="FS298" t="s">
        <v>796</v>
      </c>
      <c r="FT298" t="s">
        <v>796</v>
      </c>
      <c r="FU298" t="s">
        <v>796</v>
      </c>
      <c r="FV298" t="s">
        <v>796</v>
      </c>
      <c r="FW298" t="s">
        <v>796</v>
      </c>
      <c r="FX298" t="s">
        <v>796</v>
      </c>
      <c r="FY298" t="s">
        <v>796</v>
      </c>
      <c r="FZ298" t="s">
        <v>796</v>
      </c>
      <c r="GA298" t="s">
        <v>796</v>
      </c>
      <c r="GB298" t="s">
        <v>796</v>
      </c>
      <c r="GC298" t="s">
        <v>796</v>
      </c>
      <c r="GD298" t="s">
        <v>796</v>
      </c>
      <c r="GE298" t="s">
        <v>796</v>
      </c>
      <c r="GF298" t="s">
        <v>796</v>
      </c>
      <c r="GG298" t="s">
        <v>796</v>
      </c>
      <c r="GH298" t="s">
        <v>796</v>
      </c>
      <c r="GI298" t="s">
        <v>796</v>
      </c>
      <c r="GJ298" t="s">
        <v>796</v>
      </c>
      <c r="GK298" t="s">
        <v>796</v>
      </c>
      <c r="GL298" t="s">
        <v>796</v>
      </c>
      <c r="GM298" t="s">
        <v>796</v>
      </c>
      <c r="GN298" t="s">
        <v>796</v>
      </c>
      <c r="GO298" t="s">
        <v>796</v>
      </c>
      <c r="GP298" t="s">
        <v>796</v>
      </c>
      <c r="GQ298" t="s">
        <v>796</v>
      </c>
      <c r="GR298" t="s">
        <v>796</v>
      </c>
      <c r="GS298" t="s">
        <v>796</v>
      </c>
      <c r="GT298" t="s">
        <v>796</v>
      </c>
      <c r="GU298" t="s">
        <v>796</v>
      </c>
      <c r="GV298" t="s">
        <v>796</v>
      </c>
      <c r="GW298" t="s">
        <v>796</v>
      </c>
      <c r="GX298" t="s">
        <v>796</v>
      </c>
      <c r="GY298" t="s">
        <v>796</v>
      </c>
      <c r="GZ298" t="s">
        <v>796</v>
      </c>
      <c r="HA298" t="s">
        <v>796</v>
      </c>
      <c r="HB298" t="s">
        <v>796</v>
      </c>
      <c r="HC298" t="s">
        <v>796</v>
      </c>
      <c r="HD298" t="s">
        <v>796</v>
      </c>
      <c r="HE298" t="s">
        <v>796</v>
      </c>
      <c r="HF298" t="s">
        <v>796</v>
      </c>
      <c r="HG298" t="s">
        <v>796</v>
      </c>
      <c r="HH298" t="s">
        <v>796</v>
      </c>
      <c r="HI298" t="s">
        <v>796</v>
      </c>
      <c r="HJ298" t="s">
        <v>796</v>
      </c>
      <c r="HK298" t="s">
        <v>796</v>
      </c>
      <c r="HL298" t="s">
        <v>796</v>
      </c>
      <c r="HM298" t="s">
        <v>796</v>
      </c>
      <c r="HN298" t="s">
        <v>796</v>
      </c>
      <c r="HO298" t="s">
        <v>796</v>
      </c>
      <c r="HP298" t="s">
        <v>796</v>
      </c>
      <c r="HQ298" t="s">
        <v>796</v>
      </c>
      <c r="HR298" t="s">
        <v>796</v>
      </c>
      <c r="HS298" t="s">
        <v>796</v>
      </c>
      <c r="HT298" t="s">
        <v>796</v>
      </c>
      <c r="HU298" t="s">
        <v>796</v>
      </c>
      <c r="HV298" t="s">
        <v>796</v>
      </c>
      <c r="HW298" t="s">
        <v>796</v>
      </c>
      <c r="HX298" t="s">
        <v>796</v>
      </c>
      <c r="HY298" t="s">
        <v>796</v>
      </c>
      <c r="HZ298" t="s">
        <v>796</v>
      </c>
      <c r="IA298" t="s">
        <v>796</v>
      </c>
      <c r="IB298" t="s">
        <v>796</v>
      </c>
      <c r="IC298" t="s">
        <v>796</v>
      </c>
      <c r="ID298" t="s">
        <v>796</v>
      </c>
      <c r="IE298" t="s">
        <v>796</v>
      </c>
      <c r="IF298" t="s">
        <v>796</v>
      </c>
      <c r="IG298" t="s">
        <v>796</v>
      </c>
      <c r="IH298" t="s">
        <v>796</v>
      </c>
      <c r="II298" t="s">
        <v>796</v>
      </c>
      <c r="IJ298" t="s">
        <v>796</v>
      </c>
      <c r="IK298" t="s">
        <v>796</v>
      </c>
      <c r="IL298" t="s">
        <v>796</v>
      </c>
      <c r="IM298" t="s">
        <v>796</v>
      </c>
      <c r="IN298" t="s">
        <v>796</v>
      </c>
      <c r="IO298" t="s">
        <v>796</v>
      </c>
      <c r="IP298" t="s">
        <v>796</v>
      </c>
      <c r="IQ298" t="s">
        <v>796</v>
      </c>
      <c r="IR298" t="s">
        <v>796</v>
      </c>
      <c r="IS298" t="s">
        <v>796</v>
      </c>
      <c r="IT298" t="s">
        <v>796</v>
      </c>
      <c r="IU298" t="s">
        <v>796</v>
      </c>
      <c r="IV298" t="s">
        <v>796</v>
      </c>
      <c r="IW298" t="s">
        <v>796</v>
      </c>
      <c r="IX298" t="s">
        <v>796</v>
      </c>
      <c r="IY298" t="s">
        <v>796</v>
      </c>
      <c r="IZ298" t="s">
        <v>796</v>
      </c>
      <c r="JA298" t="s">
        <v>796</v>
      </c>
      <c r="JB298" t="s">
        <v>796</v>
      </c>
      <c r="JC298" t="s">
        <v>796</v>
      </c>
      <c r="JD298" t="s">
        <v>796</v>
      </c>
      <c r="JE298" t="s">
        <v>796</v>
      </c>
      <c r="JF298" t="s">
        <v>796</v>
      </c>
      <c r="JG298" t="s">
        <v>796</v>
      </c>
      <c r="JH298" t="s">
        <v>796</v>
      </c>
      <c r="JI298" t="s">
        <v>796</v>
      </c>
      <c r="JJ298" t="s">
        <v>796</v>
      </c>
      <c r="JK298" t="s">
        <v>796</v>
      </c>
      <c r="JL298" t="s">
        <v>796</v>
      </c>
      <c r="JM298" t="s">
        <v>796</v>
      </c>
      <c r="JN298" t="s">
        <v>796</v>
      </c>
      <c r="JO298" t="s">
        <v>796</v>
      </c>
      <c r="JP298" t="s">
        <v>796</v>
      </c>
      <c r="JQ298" t="s">
        <v>796</v>
      </c>
      <c r="JR298" t="s">
        <v>796</v>
      </c>
      <c r="JS298" t="s">
        <v>796</v>
      </c>
      <c r="JT298" t="s">
        <v>796</v>
      </c>
      <c r="JU298" t="s">
        <v>796</v>
      </c>
      <c r="JV298" t="s">
        <v>796</v>
      </c>
      <c r="JW298" t="s">
        <v>796</v>
      </c>
      <c r="JX298" t="s">
        <v>796</v>
      </c>
      <c r="JY298" t="s">
        <v>796</v>
      </c>
      <c r="JZ298" t="s">
        <v>796</v>
      </c>
      <c r="KA298" t="s">
        <v>796</v>
      </c>
      <c r="KB298" t="s">
        <v>796</v>
      </c>
      <c r="KC298" t="s">
        <v>796</v>
      </c>
      <c r="KD298" t="s">
        <v>796</v>
      </c>
      <c r="KE298" t="s">
        <v>796</v>
      </c>
      <c r="KF298" t="s">
        <v>796</v>
      </c>
    </row>
    <row r="299" spans="1:292" x14ac:dyDescent="0.2">
      <c r="A299" t="s">
        <v>443</v>
      </c>
      <c r="B299" t="s">
        <v>239</v>
      </c>
      <c r="C299" t="s">
        <v>4</v>
      </c>
      <c r="D299" t="s">
        <v>19</v>
      </c>
      <c r="E299" s="30">
        <v>57</v>
      </c>
      <c r="F299" t="s">
        <v>20</v>
      </c>
      <c r="G299" t="s">
        <v>10</v>
      </c>
      <c r="H299" t="s">
        <v>11</v>
      </c>
      <c r="I299" t="s">
        <v>65</v>
      </c>
      <c r="J299" t="s">
        <v>4</v>
      </c>
      <c r="K299" t="s">
        <v>4</v>
      </c>
      <c r="L299" t="s">
        <v>4</v>
      </c>
      <c r="M299" t="s">
        <v>4</v>
      </c>
      <c r="N299" t="s">
        <v>4</v>
      </c>
      <c r="O299" t="s">
        <v>4</v>
      </c>
      <c r="P299" t="s">
        <v>5</v>
      </c>
      <c r="Q299" t="s">
        <v>4</v>
      </c>
      <c r="R299" t="s">
        <v>4</v>
      </c>
      <c r="S299" t="s">
        <v>4</v>
      </c>
      <c r="T299" t="s">
        <v>3</v>
      </c>
      <c r="U299" t="s">
        <v>4</v>
      </c>
      <c r="V299" t="s">
        <v>4</v>
      </c>
      <c r="W299" t="s">
        <v>17</v>
      </c>
      <c r="X299" t="s">
        <v>2</v>
      </c>
      <c r="Y299" t="s">
        <v>5</v>
      </c>
      <c r="Z299" t="s">
        <v>18</v>
      </c>
      <c r="AA299" t="s">
        <v>4</v>
      </c>
      <c r="AB299" t="s">
        <v>4</v>
      </c>
      <c r="AC299" t="s">
        <v>4</v>
      </c>
      <c r="AD299" t="s">
        <v>4</v>
      </c>
      <c r="AE299" t="s">
        <v>4</v>
      </c>
      <c r="AF299" t="s">
        <v>4</v>
      </c>
      <c r="AG299" t="s">
        <v>4</v>
      </c>
      <c r="AH299" t="s">
        <v>4</v>
      </c>
      <c r="AI299" t="s">
        <v>5</v>
      </c>
      <c r="AJ299" t="s">
        <v>4</v>
      </c>
      <c r="AK299" t="s">
        <v>4</v>
      </c>
      <c r="AL299" t="s">
        <v>4</v>
      </c>
      <c r="AM299" t="s">
        <v>4</v>
      </c>
      <c r="AN299" t="s">
        <v>4</v>
      </c>
      <c r="AO299" t="s">
        <v>4</v>
      </c>
      <c r="AP299" t="s">
        <v>4</v>
      </c>
      <c r="AQ299" t="s">
        <v>4</v>
      </c>
      <c r="AR299" t="s">
        <v>4</v>
      </c>
      <c r="AS299" t="s">
        <v>2</v>
      </c>
      <c r="AT299" t="s">
        <v>2</v>
      </c>
      <c r="AU299" t="s">
        <v>2</v>
      </c>
      <c r="AV299" t="s">
        <v>2</v>
      </c>
      <c r="AW299" t="s">
        <v>2</v>
      </c>
      <c r="AX299" t="s">
        <v>2</v>
      </c>
      <c r="AY299" t="s">
        <v>2</v>
      </c>
      <c r="AZ299" t="s">
        <v>2</v>
      </c>
      <c r="BA299" t="s">
        <v>2</v>
      </c>
      <c r="BB299" t="s">
        <v>2</v>
      </c>
      <c r="BC299" t="s">
        <v>2</v>
      </c>
      <c r="BD299" t="s">
        <v>2</v>
      </c>
      <c r="BE299" t="s">
        <v>2</v>
      </c>
      <c r="BF299" t="s">
        <v>2</v>
      </c>
      <c r="BG299" t="s">
        <v>2</v>
      </c>
      <c r="BH299" t="s">
        <v>2</v>
      </c>
      <c r="BI299" t="s">
        <v>2</v>
      </c>
      <c r="BJ299" t="s">
        <v>2</v>
      </c>
      <c r="BK299" t="s">
        <v>5</v>
      </c>
      <c r="BL299" t="s">
        <v>5</v>
      </c>
      <c r="BM299" t="s">
        <v>4</v>
      </c>
      <c r="BN299" t="s">
        <v>4</v>
      </c>
      <c r="BO299" t="s">
        <v>4</v>
      </c>
      <c r="BP299" t="s">
        <v>2</v>
      </c>
      <c r="BQ299" t="s">
        <v>2</v>
      </c>
      <c r="BR299" t="s">
        <v>2</v>
      </c>
      <c r="BS299" t="s">
        <v>2</v>
      </c>
      <c r="BT299" t="s">
        <v>2</v>
      </c>
      <c r="BU299" t="s">
        <v>2</v>
      </c>
      <c r="BV299" t="s">
        <v>2</v>
      </c>
      <c r="BW299" t="s">
        <v>2</v>
      </c>
      <c r="BX299" t="s">
        <v>2</v>
      </c>
      <c r="BY299" t="s">
        <v>2</v>
      </c>
      <c r="BZ299" t="s">
        <v>2</v>
      </c>
      <c r="CA299" t="s">
        <v>2</v>
      </c>
      <c r="CB299" t="s">
        <v>2</v>
      </c>
      <c r="CC299" t="s">
        <v>2</v>
      </c>
      <c r="CD299" t="s">
        <v>2</v>
      </c>
      <c r="CE299" t="s">
        <v>2</v>
      </c>
      <c r="CF299" t="s">
        <v>2</v>
      </c>
      <c r="CG299" t="s">
        <v>2</v>
      </c>
      <c r="CH299" t="s">
        <v>2</v>
      </c>
      <c r="CI299" t="s">
        <v>2</v>
      </c>
      <c r="CJ299" t="s">
        <v>2</v>
      </c>
      <c r="CK299" t="s">
        <v>2</v>
      </c>
      <c r="CL299" t="s">
        <v>2</v>
      </c>
      <c r="CM299" t="s">
        <v>2</v>
      </c>
      <c r="CN299" t="s">
        <v>2</v>
      </c>
      <c r="CO299" t="s">
        <v>2</v>
      </c>
      <c r="CP299" t="s">
        <v>2</v>
      </c>
      <c r="CQ299" t="s">
        <v>2</v>
      </c>
      <c r="CR299" t="s">
        <v>2</v>
      </c>
      <c r="CS299" t="s">
        <v>2</v>
      </c>
      <c r="CT299" t="s">
        <v>2</v>
      </c>
      <c r="CU299" t="s">
        <v>239</v>
      </c>
      <c r="CV299" t="s">
        <v>4</v>
      </c>
      <c r="CW299" s="30">
        <v>57</v>
      </c>
      <c r="CX299" t="s">
        <v>20</v>
      </c>
      <c r="CY299" t="s">
        <v>4</v>
      </c>
      <c r="CZ299" t="s">
        <v>5</v>
      </c>
      <c r="DA299" t="s">
        <v>4</v>
      </c>
      <c r="DB299" t="s">
        <v>4</v>
      </c>
      <c r="DC299" t="s">
        <v>4</v>
      </c>
      <c r="DD299" t="s">
        <v>4</v>
      </c>
      <c r="DE299" t="s">
        <v>5</v>
      </c>
      <c r="DF299" t="s">
        <v>4</v>
      </c>
      <c r="DG299" t="s">
        <v>4</v>
      </c>
      <c r="DH299" t="s">
        <v>4</v>
      </c>
      <c r="DI299" t="s">
        <v>2</v>
      </c>
      <c r="DJ299" t="s">
        <v>4</v>
      </c>
      <c r="DK299" t="s">
        <v>4</v>
      </c>
      <c r="DL299" t="s">
        <v>17</v>
      </c>
      <c r="DM299" t="s">
        <v>2</v>
      </c>
      <c r="DN299" t="s">
        <v>5</v>
      </c>
      <c r="DO299" t="s">
        <v>18</v>
      </c>
      <c r="DP299" t="s">
        <v>4</v>
      </c>
      <c r="DQ299" t="s">
        <v>4</v>
      </c>
      <c r="DR299" t="s">
        <v>4</v>
      </c>
      <c r="DS299" t="s">
        <v>4</v>
      </c>
      <c r="DT299" t="s">
        <v>4</v>
      </c>
      <c r="DU299" t="s">
        <v>4</v>
      </c>
      <c r="DV299" t="s">
        <v>5</v>
      </c>
      <c r="DW299" t="s">
        <v>5</v>
      </c>
      <c r="DX299" t="s">
        <v>4</v>
      </c>
      <c r="DY299" t="s">
        <v>4</v>
      </c>
      <c r="DZ299" t="s">
        <v>4</v>
      </c>
      <c r="EA299" t="s">
        <v>4</v>
      </c>
      <c r="EB299" t="s">
        <v>4</v>
      </c>
      <c r="EC299" t="s">
        <v>4</v>
      </c>
      <c r="ED299" t="s">
        <v>4</v>
      </c>
      <c r="EE299" t="s">
        <v>4</v>
      </c>
      <c r="EF299" t="s">
        <v>4</v>
      </c>
      <c r="EG299" t="s">
        <v>4</v>
      </c>
      <c r="EH299" t="s">
        <v>2</v>
      </c>
      <c r="EI299" t="s">
        <v>2</v>
      </c>
      <c r="EJ299" t="s">
        <v>2</v>
      </c>
      <c r="EK299" t="s">
        <v>4</v>
      </c>
      <c r="EL299" t="s">
        <v>4</v>
      </c>
      <c r="EM299" t="s">
        <v>4</v>
      </c>
      <c r="EN299" t="s">
        <v>41</v>
      </c>
      <c r="EO299" t="s">
        <v>41</v>
      </c>
      <c r="EP299" t="s">
        <v>41</v>
      </c>
      <c r="EQ299" t="s">
        <v>4</v>
      </c>
      <c r="ER299" t="s">
        <v>4</v>
      </c>
      <c r="ES299" t="s">
        <v>4</v>
      </c>
      <c r="ET299" t="s">
        <v>4</v>
      </c>
      <c r="EU299" t="s">
        <v>4</v>
      </c>
      <c r="EV299" t="s">
        <v>4</v>
      </c>
      <c r="EW299" t="s">
        <v>4</v>
      </c>
      <c r="EX299" t="s">
        <v>4</v>
      </c>
      <c r="EY299" t="s">
        <v>4</v>
      </c>
      <c r="EZ299" t="s">
        <v>5</v>
      </c>
      <c r="FA299" t="s">
        <v>5</v>
      </c>
      <c r="FB299" t="s">
        <v>4</v>
      </c>
      <c r="FC299" t="s">
        <v>4</v>
      </c>
      <c r="FD299" t="s">
        <v>4</v>
      </c>
      <c r="FE299" t="s">
        <v>2</v>
      </c>
      <c r="FF299" t="s">
        <v>2</v>
      </c>
      <c r="FG299" t="s">
        <v>2</v>
      </c>
      <c r="FH299" t="s">
        <v>2</v>
      </c>
      <c r="FI299" t="s">
        <v>2</v>
      </c>
      <c r="FJ299" t="s">
        <v>2</v>
      </c>
      <c r="FK299" t="s">
        <v>2</v>
      </c>
      <c r="FL299" t="s">
        <v>2</v>
      </c>
      <c r="FM299" t="s">
        <v>2</v>
      </c>
      <c r="FN299" t="s">
        <v>2</v>
      </c>
      <c r="FO299" t="s">
        <v>2</v>
      </c>
      <c r="FP299" t="s">
        <v>2</v>
      </c>
      <c r="FQ299" t="s">
        <v>2</v>
      </c>
      <c r="FR299" t="s">
        <v>2</v>
      </c>
      <c r="FS299" t="s">
        <v>2</v>
      </c>
      <c r="FT299" t="s">
        <v>2</v>
      </c>
      <c r="FU299" t="s">
        <v>2</v>
      </c>
      <c r="FV299" t="s">
        <v>2</v>
      </c>
      <c r="FW299" t="s">
        <v>2</v>
      </c>
      <c r="FX299" t="s">
        <v>2</v>
      </c>
      <c r="FY299" t="s">
        <v>2</v>
      </c>
      <c r="FZ299" t="s">
        <v>2</v>
      </c>
      <c r="GA299" t="s">
        <v>2</v>
      </c>
      <c r="GB299" t="s">
        <v>2</v>
      </c>
      <c r="GC299" t="s">
        <v>2</v>
      </c>
      <c r="GD299" t="s">
        <v>2</v>
      </c>
      <c r="GE299" t="s">
        <v>2</v>
      </c>
      <c r="GF299" t="s">
        <v>2</v>
      </c>
      <c r="GG299" t="s">
        <v>2</v>
      </c>
      <c r="GH299" t="s">
        <v>2</v>
      </c>
      <c r="GI299" t="s">
        <v>2</v>
      </c>
      <c r="GJ299" t="s">
        <v>2</v>
      </c>
      <c r="GK299" t="s">
        <v>2</v>
      </c>
      <c r="GL299" t="s">
        <v>2</v>
      </c>
      <c r="GM299" t="s">
        <v>2</v>
      </c>
      <c r="GN299" t="s">
        <v>796</v>
      </c>
      <c r="GO299" t="s">
        <v>796</v>
      </c>
      <c r="GP299" t="s">
        <v>796</v>
      </c>
      <c r="GQ299" t="s">
        <v>796</v>
      </c>
      <c r="GR299" t="s">
        <v>796</v>
      </c>
      <c r="GS299" t="s">
        <v>796</v>
      </c>
      <c r="GT299" t="s">
        <v>796</v>
      </c>
      <c r="GU299" t="s">
        <v>796</v>
      </c>
      <c r="GV299" t="s">
        <v>796</v>
      </c>
      <c r="GW299" t="s">
        <v>796</v>
      </c>
      <c r="GX299" t="s">
        <v>796</v>
      </c>
      <c r="GY299" t="s">
        <v>796</v>
      </c>
      <c r="GZ299" t="s">
        <v>796</v>
      </c>
      <c r="HA299" t="s">
        <v>796</v>
      </c>
      <c r="HB299" t="s">
        <v>796</v>
      </c>
      <c r="HC299" t="s">
        <v>796</v>
      </c>
      <c r="HD299" t="s">
        <v>796</v>
      </c>
      <c r="HE299" t="s">
        <v>796</v>
      </c>
      <c r="HF299" t="s">
        <v>796</v>
      </c>
      <c r="HG299" t="s">
        <v>796</v>
      </c>
      <c r="HH299" t="s">
        <v>796</v>
      </c>
      <c r="HI299" t="s">
        <v>796</v>
      </c>
      <c r="HJ299" t="s">
        <v>796</v>
      </c>
      <c r="HK299" t="s">
        <v>796</v>
      </c>
      <c r="HL299" t="s">
        <v>796</v>
      </c>
      <c r="HM299" t="s">
        <v>796</v>
      </c>
      <c r="HN299" t="s">
        <v>796</v>
      </c>
      <c r="HO299" t="s">
        <v>796</v>
      </c>
      <c r="HP299" t="s">
        <v>796</v>
      </c>
      <c r="HQ299" t="s">
        <v>796</v>
      </c>
      <c r="HR299" t="s">
        <v>796</v>
      </c>
      <c r="HS299" t="s">
        <v>796</v>
      </c>
      <c r="HT299" t="s">
        <v>796</v>
      </c>
      <c r="HU299" t="s">
        <v>796</v>
      </c>
      <c r="HV299" t="s">
        <v>796</v>
      </c>
      <c r="HW299" t="s">
        <v>796</v>
      </c>
      <c r="HX299" t="s">
        <v>796</v>
      </c>
      <c r="HY299" t="s">
        <v>796</v>
      </c>
      <c r="HZ299" t="s">
        <v>796</v>
      </c>
      <c r="IA299" t="s">
        <v>796</v>
      </c>
      <c r="IB299" t="s">
        <v>796</v>
      </c>
      <c r="IC299" t="s">
        <v>796</v>
      </c>
      <c r="ID299" t="s">
        <v>796</v>
      </c>
      <c r="IE299" t="s">
        <v>796</v>
      </c>
      <c r="IF299" t="s">
        <v>796</v>
      </c>
      <c r="IG299" t="s">
        <v>796</v>
      </c>
      <c r="IH299" t="s">
        <v>796</v>
      </c>
      <c r="II299" t="s">
        <v>796</v>
      </c>
      <c r="IJ299" t="s">
        <v>796</v>
      </c>
      <c r="IK299" t="s">
        <v>796</v>
      </c>
      <c r="IL299" t="s">
        <v>796</v>
      </c>
      <c r="IM299" t="s">
        <v>796</v>
      </c>
      <c r="IN299" t="s">
        <v>796</v>
      </c>
      <c r="IO299" t="s">
        <v>796</v>
      </c>
      <c r="IP299" t="s">
        <v>796</v>
      </c>
      <c r="IQ299" t="s">
        <v>796</v>
      </c>
      <c r="IR299" t="s">
        <v>796</v>
      </c>
      <c r="IS299" t="s">
        <v>796</v>
      </c>
      <c r="IT299" t="s">
        <v>796</v>
      </c>
      <c r="IU299" t="s">
        <v>796</v>
      </c>
      <c r="IV299" t="s">
        <v>796</v>
      </c>
      <c r="IW299" t="s">
        <v>796</v>
      </c>
      <c r="IX299" t="s">
        <v>796</v>
      </c>
      <c r="IY299" t="s">
        <v>796</v>
      </c>
      <c r="IZ299" t="s">
        <v>796</v>
      </c>
      <c r="JA299" t="s">
        <v>796</v>
      </c>
      <c r="JB299" t="s">
        <v>796</v>
      </c>
      <c r="JC299" t="s">
        <v>796</v>
      </c>
      <c r="JD299" t="s">
        <v>796</v>
      </c>
      <c r="JE299" t="s">
        <v>796</v>
      </c>
      <c r="JF299" t="s">
        <v>796</v>
      </c>
      <c r="JG299" t="s">
        <v>796</v>
      </c>
      <c r="JH299" t="s">
        <v>796</v>
      </c>
      <c r="JI299" t="s">
        <v>796</v>
      </c>
      <c r="JJ299" t="s">
        <v>796</v>
      </c>
      <c r="JK299" t="s">
        <v>796</v>
      </c>
      <c r="JL299" t="s">
        <v>796</v>
      </c>
      <c r="JM299" t="s">
        <v>796</v>
      </c>
      <c r="JN299" t="s">
        <v>796</v>
      </c>
      <c r="JO299" t="s">
        <v>796</v>
      </c>
      <c r="JP299" t="s">
        <v>796</v>
      </c>
      <c r="JQ299" t="s">
        <v>796</v>
      </c>
      <c r="JR299" t="s">
        <v>796</v>
      </c>
      <c r="JS299" t="s">
        <v>796</v>
      </c>
      <c r="JT299" t="s">
        <v>796</v>
      </c>
      <c r="JU299" t="s">
        <v>796</v>
      </c>
      <c r="JV299" t="s">
        <v>796</v>
      </c>
      <c r="JW299" t="s">
        <v>796</v>
      </c>
      <c r="JX299" t="s">
        <v>796</v>
      </c>
      <c r="JY299" t="s">
        <v>796</v>
      </c>
      <c r="JZ299" t="s">
        <v>796</v>
      </c>
      <c r="KA299" t="s">
        <v>796</v>
      </c>
      <c r="KB299" t="s">
        <v>796</v>
      </c>
      <c r="KC299" t="s">
        <v>796</v>
      </c>
      <c r="KD299" t="s">
        <v>796</v>
      </c>
      <c r="KE299" t="s">
        <v>796</v>
      </c>
      <c r="KF299" t="s">
        <v>796</v>
      </c>
    </row>
    <row r="300" spans="1:292" x14ac:dyDescent="0.2">
      <c r="A300" t="s">
        <v>444</v>
      </c>
      <c r="B300" t="s">
        <v>239</v>
      </c>
      <c r="C300" t="s">
        <v>4</v>
      </c>
      <c r="D300" t="s">
        <v>19</v>
      </c>
      <c r="E300" s="30">
        <v>44</v>
      </c>
      <c r="F300" t="s">
        <v>20</v>
      </c>
      <c r="G300" t="s">
        <v>2</v>
      </c>
      <c r="H300" t="s">
        <v>2</v>
      </c>
      <c r="I300" t="s">
        <v>65</v>
      </c>
      <c r="J300" t="s">
        <v>4</v>
      </c>
      <c r="K300" t="s">
        <v>4</v>
      </c>
      <c r="L300" t="s">
        <v>4</v>
      </c>
      <c r="M300" t="s">
        <v>4</v>
      </c>
      <c r="N300" t="s">
        <v>4</v>
      </c>
      <c r="O300" t="s">
        <v>4</v>
      </c>
      <c r="P300" t="s">
        <v>5</v>
      </c>
      <c r="Q300" t="s">
        <v>4</v>
      </c>
      <c r="R300" t="s">
        <v>4</v>
      </c>
      <c r="S300" t="s">
        <v>4</v>
      </c>
      <c r="T300" t="s">
        <v>3</v>
      </c>
      <c r="U300" t="s">
        <v>4</v>
      </c>
      <c r="V300" t="s">
        <v>4</v>
      </c>
      <c r="W300" t="s">
        <v>17</v>
      </c>
      <c r="X300" t="s">
        <v>2</v>
      </c>
      <c r="Y300" t="s">
        <v>5</v>
      </c>
      <c r="Z300" t="s">
        <v>6</v>
      </c>
      <c r="AA300" t="s">
        <v>4</v>
      </c>
      <c r="AB300" t="s">
        <v>4</v>
      </c>
      <c r="AC300" t="s">
        <v>4</v>
      </c>
      <c r="AD300" t="s">
        <v>4</v>
      </c>
      <c r="AE300" t="s">
        <v>4</v>
      </c>
      <c r="AF300" t="s">
        <v>4</v>
      </c>
      <c r="AG300" t="s">
        <v>4</v>
      </c>
      <c r="AH300" t="s">
        <v>4</v>
      </c>
      <c r="AI300" t="s">
        <v>4</v>
      </c>
      <c r="AJ300" t="s">
        <v>5</v>
      </c>
      <c r="AK300" t="s">
        <v>4</v>
      </c>
      <c r="AL300" t="s">
        <v>4</v>
      </c>
      <c r="AM300" t="s">
        <v>4</v>
      </c>
      <c r="AN300" t="s">
        <v>4</v>
      </c>
      <c r="AO300" t="s">
        <v>4</v>
      </c>
      <c r="AP300" t="s">
        <v>4</v>
      </c>
      <c r="AQ300" t="s">
        <v>4</v>
      </c>
      <c r="AR300" t="s">
        <v>4</v>
      </c>
      <c r="AS300" t="s">
        <v>2</v>
      </c>
      <c r="AT300" t="s">
        <v>2</v>
      </c>
      <c r="AU300" t="s">
        <v>2</v>
      </c>
      <c r="AV300" t="s">
        <v>2</v>
      </c>
      <c r="AW300" t="s">
        <v>2</v>
      </c>
      <c r="AX300" t="s">
        <v>2</v>
      </c>
      <c r="AY300" t="s">
        <v>2</v>
      </c>
      <c r="AZ300" t="s">
        <v>2</v>
      </c>
      <c r="BA300" t="s">
        <v>2</v>
      </c>
      <c r="BB300" t="s">
        <v>2</v>
      </c>
      <c r="BC300" t="s">
        <v>2</v>
      </c>
      <c r="BD300" t="s">
        <v>2</v>
      </c>
      <c r="BE300" t="s">
        <v>2</v>
      </c>
      <c r="BF300" t="s">
        <v>2</v>
      </c>
      <c r="BG300" t="s">
        <v>2</v>
      </c>
      <c r="BH300" t="s">
        <v>2</v>
      </c>
      <c r="BI300" t="s">
        <v>2</v>
      </c>
      <c r="BJ300" t="s">
        <v>2</v>
      </c>
      <c r="BK300" t="s">
        <v>5</v>
      </c>
      <c r="BL300" t="s">
        <v>41</v>
      </c>
      <c r="BM300" t="s">
        <v>4</v>
      </c>
      <c r="BN300" t="s">
        <v>4</v>
      </c>
      <c r="BO300" t="s">
        <v>4</v>
      </c>
      <c r="BP300" t="s">
        <v>2</v>
      </c>
      <c r="BQ300" t="s">
        <v>2</v>
      </c>
      <c r="BR300" t="s">
        <v>2</v>
      </c>
      <c r="BS300" t="s">
        <v>2</v>
      </c>
      <c r="BT300" t="s">
        <v>2</v>
      </c>
      <c r="BU300" t="s">
        <v>2</v>
      </c>
      <c r="BV300" t="s">
        <v>2</v>
      </c>
      <c r="BW300" t="s">
        <v>2</v>
      </c>
      <c r="BX300" t="s">
        <v>2</v>
      </c>
      <c r="BY300" t="s">
        <v>2</v>
      </c>
      <c r="BZ300" t="s">
        <v>2</v>
      </c>
      <c r="CA300" t="s">
        <v>2</v>
      </c>
      <c r="CB300" t="s">
        <v>2</v>
      </c>
      <c r="CC300" t="s">
        <v>2</v>
      </c>
      <c r="CD300" t="s">
        <v>2</v>
      </c>
      <c r="CE300" t="s">
        <v>2</v>
      </c>
      <c r="CF300" t="s">
        <v>2</v>
      </c>
      <c r="CG300" t="s">
        <v>2</v>
      </c>
      <c r="CH300" t="s">
        <v>2</v>
      </c>
      <c r="CI300" t="s">
        <v>2</v>
      </c>
      <c r="CJ300" t="s">
        <v>2</v>
      </c>
      <c r="CK300" t="s">
        <v>2</v>
      </c>
      <c r="CL300" t="s">
        <v>2</v>
      </c>
      <c r="CM300" t="s">
        <v>2</v>
      </c>
      <c r="CN300" t="s">
        <v>2</v>
      </c>
      <c r="CO300" t="s">
        <v>2</v>
      </c>
      <c r="CP300" t="s">
        <v>2</v>
      </c>
      <c r="CQ300" t="s">
        <v>2</v>
      </c>
      <c r="CR300" t="s">
        <v>2</v>
      </c>
      <c r="CS300" t="s">
        <v>2</v>
      </c>
      <c r="CT300" t="s">
        <v>2</v>
      </c>
      <c r="CU300" t="s">
        <v>239</v>
      </c>
      <c r="CV300" t="s">
        <v>4</v>
      </c>
      <c r="CW300" s="30">
        <v>46</v>
      </c>
      <c r="CX300" t="s">
        <v>20</v>
      </c>
      <c r="CY300" t="s">
        <v>4</v>
      </c>
      <c r="CZ300" t="s">
        <v>5</v>
      </c>
      <c r="DA300" t="s">
        <v>4</v>
      </c>
      <c r="DB300" t="s">
        <v>4</v>
      </c>
      <c r="DC300" t="s">
        <v>4</v>
      </c>
      <c r="DD300" t="s">
        <v>4</v>
      </c>
      <c r="DE300" t="s">
        <v>5</v>
      </c>
      <c r="DF300" t="s">
        <v>4</v>
      </c>
      <c r="DG300" t="s">
        <v>4</v>
      </c>
      <c r="DH300" t="s">
        <v>4</v>
      </c>
      <c r="DI300" t="s">
        <v>2</v>
      </c>
      <c r="DJ300" t="s">
        <v>2</v>
      </c>
      <c r="DK300" t="s">
        <v>4</v>
      </c>
      <c r="DL300" t="s">
        <v>2</v>
      </c>
      <c r="DM300" t="s">
        <v>2</v>
      </c>
      <c r="DN300" t="s">
        <v>5</v>
      </c>
      <c r="DO300" t="s">
        <v>523</v>
      </c>
      <c r="DP300" t="s">
        <v>4</v>
      </c>
      <c r="DQ300" t="s">
        <v>4</v>
      </c>
      <c r="DR300" t="s">
        <v>4</v>
      </c>
      <c r="DS300" t="s">
        <v>4</v>
      </c>
      <c r="DT300" t="s">
        <v>4</v>
      </c>
      <c r="DU300" t="s">
        <v>4</v>
      </c>
      <c r="DV300" t="s">
        <v>5</v>
      </c>
      <c r="DW300" t="s">
        <v>5</v>
      </c>
      <c r="DX300" t="s">
        <v>4</v>
      </c>
      <c r="DY300" t="s">
        <v>4</v>
      </c>
      <c r="DZ300" t="s">
        <v>4</v>
      </c>
      <c r="EA300" t="s">
        <v>4</v>
      </c>
      <c r="EB300" t="s">
        <v>4</v>
      </c>
      <c r="EC300" t="s">
        <v>4</v>
      </c>
      <c r="ED300" t="s">
        <v>4</v>
      </c>
      <c r="EE300" t="s">
        <v>4</v>
      </c>
      <c r="EF300" t="s">
        <v>4</v>
      </c>
      <c r="EG300" t="s">
        <v>4</v>
      </c>
      <c r="EH300" t="s">
        <v>2</v>
      </c>
      <c r="EI300" t="s">
        <v>2</v>
      </c>
      <c r="EJ300" t="s">
        <v>2</v>
      </c>
      <c r="EK300" t="s">
        <v>4</v>
      </c>
      <c r="EL300" t="s">
        <v>4</v>
      </c>
      <c r="EM300" t="s">
        <v>4</v>
      </c>
      <c r="EN300" t="s">
        <v>4</v>
      </c>
      <c r="EO300" t="s">
        <v>4</v>
      </c>
      <c r="EP300" t="s">
        <v>4</v>
      </c>
      <c r="EQ300" t="s">
        <v>4</v>
      </c>
      <c r="ER300" t="s">
        <v>4</v>
      </c>
      <c r="ES300" t="s">
        <v>4</v>
      </c>
      <c r="ET300" t="s">
        <v>4</v>
      </c>
      <c r="EU300" t="s">
        <v>4</v>
      </c>
      <c r="EV300" t="s">
        <v>4</v>
      </c>
      <c r="EW300" t="s">
        <v>4</v>
      </c>
      <c r="EX300" t="s">
        <v>4</v>
      </c>
      <c r="EY300" t="s">
        <v>4</v>
      </c>
      <c r="EZ300" t="s">
        <v>5</v>
      </c>
      <c r="FA300" t="s">
        <v>4</v>
      </c>
      <c r="FB300" t="s">
        <v>4</v>
      </c>
      <c r="FC300" t="s">
        <v>4</v>
      </c>
      <c r="FD300" t="s">
        <v>4</v>
      </c>
      <c r="FE300" t="s">
        <v>2</v>
      </c>
      <c r="FF300" t="s">
        <v>2</v>
      </c>
      <c r="FG300" t="s">
        <v>2</v>
      </c>
      <c r="FH300" t="s">
        <v>2</v>
      </c>
      <c r="FI300" t="s">
        <v>2</v>
      </c>
      <c r="FJ300" t="s">
        <v>2</v>
      </c>
      <c r="FK300" t="s">
        <v>2</v>
      </c>
      <c r="FL300" t="s">
        <v>2</v>
      </c>
      <c r="FM300" t="s">
        <v>2</v>
      </c>
      <c r="FN300" t="s">
        <v>2</v>
      </c>
      <c r="FO300" t="s">
        <v>2</v>
      </c>
      <c r="FP300" t="s">
        <v>2</v>
      </c>
      <c r="FQ300" t="s">
        <v>2</v>
      </c>
      <c r="FR300" t="s">
        <v>2</v>
      </c>
      <c r="FS300" t="s">
        <v>2</v>
      </c>
      <c r="FT300" t="s">
        <v>2</v>
      </c>
      <c r="FU300" t="s">
        <v>2</v>
      </c>
      <c r="FV300" t="s">
        <v>2</v>
      </c>
      <c r="FW300" t="s">
        <v>2</v>
      </c>
      <c r="FX300" t="s">
        <v>2</v>
      </c>
      <c r="FY300" t="s">
        <v>2</v>
      </c>
      <c r="FZ300" t="s">
        <v>2</v>
      </c>
      <c r="GA300" t="s">
        <v>2</v>
      </c>
      <c r="GB300" t="s">
        <v>2</v>
      </c>
      <c r="GC300" t="s">
        <v>2</v>
      </c>
      <c r="GD300" t="s">
        <v>2</v>
      </c>
      <c r="GE300" t="s">
        <v>2</v>
      </c>
      <c r="GF300" t="s">
        <v>2</v>
      </c>
      <c r="GG300" t="s">
        <v>2</v>
      </c>
      <c r="GH300" t="s">
        <v>2</v>
      </c>
      <c r="GI300" t="s">
        <v>2</v>
      </c>
      <c r="GJ300" t="s">
        <v>2</v>
      </c>
      <c r="GK300" t="s">
        <v>2</v>
      </c>
      <c r="GL300" t="s">
        <v>2</v>
      </c>
      <c r="GM300" t="s">
        <v>2</v>
      </c>
      <c r="GN300" t="s">
        <v>796</v>
      </c>
      <c r="GO300" t="s">
        <v>796</v>
      </c>
      <c r="GP300" t="s">
        <v>796</v>
      </c>
      <c r="GQ300" t="s">
        <v>796</v>
      </c>
      <c r="GR300" t="s">
        <v>796</v>
      </c>
      <c r="GS300" t="s">
        <v>796</v>
      </c>
      <c r="GT300" t="s">
        <v>796</v>
      </c>
      <c r="GU300" t="s">
        <v>796</v>
      </c>
      <c r="GV300" t="s">
        <v>796</v>
      </c>
      <c r="GW300" t="s">
        <v>796</v>
      </c>
      <c r="GX300" t="s">
        <v>796</v>
      </c>
      <c r="GY300" t="s">
        <v>796</v>
      </c>
      <c r="GZ300" t="s">
        <v>796</v>
      </c>
      <c r="HA300" t="s">
        <v>796</v>
      </c>
      <c r="HB300" t="s">
        <v>796</v>
      </c>
      <c r="HC300" t="s">
        <v>796</v>
      </c>
      <c r="HD300" t="s">
        <v>796</v>
      </c>
      <c r="HE300" t="s">
        <v>796</v>
      </c>
      <c r="HF300" t="s">
        <v>796</v>
      </c>
      <c r="HG300" t="s">
        <v>796</v>
      </c>
      <c r="HH300" t="s">
        <v>796</v>
      </c>
      <c r="HI300" t="s">
        <v>796</v>
      </c>
      <c r="HJ300" t="s">
        <v>796</v>
      </c>
      <c r="HK300" t="s">
        <v>796</v>
      </c>
      <c r="HL300" t="s">
        <v>796</v>
      </c>
      <c r="HM300" t="s">
        <v>796</v>
      </c>
      <c r="HN300" t="s">
        <v>796</v>
      </c>
      <c r="HO300" t="s">
        <v>796</v>
      </c>
      <c r="HP300" t="s">
        <v>796</v>
      </c>
      <c r="HQ300" t="s">
        <v>796</v>
      </c>
      <c r="HR300" t="s">
        <v>796</v>
      </c>
      <c r="HS300" t="s">
        <v>796</v>
      </c>
      <c r="HT300" t="s">
        <v>796</v>
      </c>
      <c r="HU300" t="s">
        <v>796</v>
      </c>
      <c r="HV300" t="s">
        <v>796</v>
      </c>
      <c r="HW300" t="s">
        <v>796</v>
      </c>
      <c r="HX300" t="s">
        <v>796</v>
      </c>
      <c r="HY300" t="s">
        <v>796</v>
      </c>
      <c r="HZ300" t="s">
        <v>796</v>
      </c>
      <c r="IA300" t="s">
        <v>796</v>
      </c>
      <c r="IB300" t="s">
        <v>796</v>
      </c>
      <c r="IC300" t="s">
        <v>796</v>
      </c>
      <c r="ID300" t="s">
        <v>796</v>
      </c>
      <c r="IE300" t="s">
        <v>796</v>
      </c>
      <c r="IF300" t="s">
        <v>796</v>
      </c>
      <c r="IG300" t="s">
        <v>796</v>
      </c>
      <c r="IH300" t="s">
        <v>796</v>
      </c>
      <c r="II300" t="s">
        <v>796</v>
      </c>
      <c r="IJ300" t="s">
        <v>796</v>
      </c>
      <c r="IK300" t="s">
        <v>796</v>
      </c>
      <c r="IL300" t="s">
        <v>796</v>
      </c>
      <c r="IM300" t="s">
        <v>796</v>
      </c>
      <c r="IN300" t="s">
        <v>796</v>
      </c>
      <c r="IO300" t="s">
        <v>796</v>
      </c>
      <c r="IP300" t="s">
        <v>796</v>
      </c>
      <c r="IQ300" t="s">
        <v>796</v>
      </c>
      <c r="IR300" t="s">
        <v>796</v>
      </c>
      <c r="IS300" t="s">
        <v>796</v>
      </c>
      <c r="IT300" t="s">
        <v>796</v>
      </c>
      <c r="IU300" t="s">
        <v>796</v>
      </c>
      <c r="IV300" t="s">
        <v>796</v>
      </c>
      <c r="IW300" t="s">
        <v>796</v>
      </c>
      <c r="IX300" t="s">
        <v>796</v>
      </c>
      <c r="IY300" t="s">
        <v>796</v>
      </c>
      <c r="IZ300" t="s">
        <v>796</v>
      </c>
      <c r="JA300" t="s">
        <v>796</v>
      </c>
      <c r="JB300" t="s">
        <v>796</v>
      </c>
      <c r="JC300" t="s">
        <v>796</v>
      </c>
      <c r="JD300" t="s">
        <v>796</v>
      </c>
      <c r="JE300" t="s">
        <v>796</v>
      </c>
      <c r="JF300" t="s">
        <v>796</v>
      </c>
      <c r="JG300" t="s">
        <v>796</v>
      </c>
      <c r="JH300" t="s">
        <v>796</v>
      </c>
      <c r="JI300" t="s">
        <v>796</v>
      </c>
      <c r="JJ300" t="s">
        <v>796</v>
      </c>
      <c r="JK300" t="s">
        <v>796</v>
      </c>
      <c r="JL300" t="s">
        <v>796</v>
      </c>
      <c r="JM300" t="s">
        <v>796</v>
      </c>
      <c r="JN300" t="s">
        <v>796</v>
      </c>
      <c r="JO300" t="s">
        <v>796</v>
      </c>
      <c r="JP300" t="s">
        <v>796</v>
      </c>
      <c r="JQ300" t="s">
        <v>796</v>
      </c>
      <c r="JR300" t="s">
        <v>796</v>
      </c>
      <c r="JS300" t="s">
        <v>796</v>
      </c>
      <c r="JT300" t="s">
        <v>796</v>
      </c>
      <c r="JU300" t="s">
        <v>796</v>
      </c>
      <c r="JV300" t="s">
        <v>796</v>
      </c>
      <c r="JW300" t="s">
        <v>796</v>
      </c>
      <c r="JX300" t="s">
        <v>796</v>
      </c>
      <c r="JY300" t="s">
        <v>796</v>
      </c>
      <c r="JZ300" t="s">
        <v>796</v>
      </c>
      <c r="KA300" t="s">
        <v>796</v>
      </c>
      <c r="KB300" t="s">
        <v>796</v>
      </c>
      <c r="KC300" t="s">
        <v>796</v>
      </c>
      <c r="KD300" t="s">
        <v>796</v>
      </c>
      <c r="KE300" t="s">
        <v>796</v>
      </c>
      <c r="KF300" t="s">
        <v>796</v>
      </c>
    </row>
    <row r="301" spans="1:292" x14ac:dyDescent="0.2">
      <c r="A301" t="s">
        <v>445</v>
      </c>
      <c r="B301" t="s">
        <v>239</v>
      </c>
      <c r="C301" t="s">
        <v>4</v>
      </c>
      <c r="D301" t="s">
        <v>19</v>
      </c>
      <c r="E301" s="30">
        <v>51</v>
      </c>
      <c r="F301" t="s">
        <v>20</v>
      </c>
      <c r="G301" t="s">
        <v>10</v>
      </c>
      <c r="H301" t="s">
        <v>11</v>
      </c>
      <c r="I301" t="s">
        <v>33</v>
      </c>
      <c r="J301" t="s">
        <v>4</v>
      </c>
      <c r="K301" t="s">
        <v>5</v>
      </c>
      <c r="L301" t="s">
        <v>4</v>
      </c>
      <c r="M301" t="s">
        <v>4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4</v>
      </c>
      <c r="T301" t="s">
        <v>3</v>
      </c>
      <c r="U301" t="s">
        <v>4</v>
      </c>
      <c r="V301" t="s">
        <v>4</v>
      </c>
      <c r="W301" t="s">
        <v>17</v>
      </c>
      <c r="X301" t="s">
        <v>2</v>
      </c>
      <c r="Y301" t="s">
        <v>5</v>
      </c>
      <c r="Z301" t="s">
        <v>32</v>
      </c>
      <c r="AA301" t="s">
        <v>4</v>
      </c>
      <c r="AB301" t="s">
        <v>4</v>
      </c>
      <c r="AC301" t="s">
        <v>4</v>
      </c>
      <c r="AD301" t="s">
        <v>4</v>
      </c>
      <c r="AE301" t="s">
        <v>4</v>
      </c>
      <c r="AF301" t="s">
        <v>4</v>
      </c>
      <c r="AG301" t="s">
        <v>4</v>
      </c>
      <c r="AH301" t="s">
        <v>4</v>
      </c>
      <c r="AI301" t="s">
        <v>4</v>
      </c>
      <c r="AJ301" t="s">
        <v>4</v>
      </c>
      <c r="AK301" t="s">
        <v>4</v>
      </c>
      <c r="AL301" t="s">
        <v>5</v>
      </c>
      <c r="AM301" t="s">
        <v>4</v>
      </c>
      <c r="AN301" t="s">
        <v>4</v>
      </c>
      <c r="AO301" t="s">
        <v>4</v>
      </c>
      <c r="AP301" t="s">
        <v>4</v>
      </c>
      <c r="AQ301" t="s">
        <v>4</v>
      </c>
      <c r="AR301" t="s">
        <v>4</v>
      </c>
      <c r="AS301" t="s">
        <v>2</v>
      </c>
      <c r="AT301" t="s">
        <v>2</v>
      </c>
      <c r="AU301" t="s">
        <v>2</v>
      </c>
      <c r="AV301" t="s">
        <v>5</v>
      </c>
      <c r="AW301" t="s">
        <v>4</v>
      </c>
      <c r="AX301" t="s">
        <v>4</v>
      </c>
      <c r="AY301" t="s">
        <v>4</v>
      </c>
      <c r="AZ301" t="s">
        <v>4</v>
      </c>
      <c r="BA301" t="s">
        <v>4</v>
      </c>
      <c r="BB301" t="s">
        <v>5</v>
      </c>
      <c r="BC301" t="s">
        <v>4</v>
      </c>
      <c r="BD301" t="s">
        <v>4</v>
      </c>
      <c r="BE301" t="s">
        <v>4</v>
      </c>
      <c r="BF301" t="s">
        <v>4</v>
      </c>
      <c r="BG301" t="s">
        <v>5</v>
      </c>
      <c r="BH301" t="s">
        <v>4</v>
      </c>
      <c r="BI301" t="s">
        <v>4</v>
      </c>
      <c r="BJ301" t="s">
        <v>4</v>
      </c>
      <c r="BK301" t="s">
        <v>2</v>
      </c>
      <c r="BL301" t="s">
        <v>2</v>
      </c>
      <c r="BM301" t="s">
        <v>2</v>
      </c>
      <c r="BN301" t="s">
        <v>2</v>
      </c>
      <c r="BO301" t="s">
        <v>2</v>
      </c>
      <c r="BP301" t="s">
        <v>2</v>
      </c>
      <c r="BQ301" t="s">
        <v>2</v>
      </c>
      <c r="BR301" t="s">
        <v>2</v>
      </c>
      <c r="BS301" t="s">
        <v>2</v>
      </c>
      <c r="BT301" t="s">
        <v>2</v>
      </c>
      <c r="BU301" t="s">
        <v>2</v>
      </c>
      <c r="BV301" t="s">
        <v>2</v>
      </c>
      <c r="BW301" t="s">
        <v>2</v>
      </c>
      <c r="BX301" t="s">
        <v>2</v>
      </c>
      <c r="BY301" t="s">
        <v>2</v>
      </c>
      <c r="BZ301" t="s">
        <v>2</v>
      </c>
      <c r="CA301" t="s">
        <v>2</v>
      </c>
      <c r="CB301" t="s">
        <v>2</v>
      </c>
      <c r="CC301" t="s">
        <v>2</v>
      </c>
      <c r="CD301" t="s">
        <v>2</v>
      </c>
      <c r="CE301" t="s">
        <v>2</v>
      </c>
      <c r="CF301" t="s">
        <v>2</v>
      </c>
      <c r="CG301" t="s">
        <v>2</v>
      </c>
      <c r="CH301" t="s">
        <v>2</v>
      </c>
      <c r="CI301" t="s">
        <v>2</v>
      </c>
      <c r="CJ301" t="s">
        <v>2</v>
      </c>
      <c r="CK301" t="s">
        <v>2</v>
      </c>
      <c r="CL301" t="s">
        <v>2</v>
      </c>
      <c r="CM301" t="s">
        <v>2</v>
      </c>
      <c r="CN301" t="s">
        <v>2</v>
      </c>
      <c r="CO301" t="s">
        <v>2</v>
      </c>
      <c r="CP301" t="s">
        <v>2</v>
      </c>
      <c r="CQ301" t="s">
        <v>2</v>
      </c>
      <c r="CR301" t="s">
        <v>2</v>
      </c>
      <c r="CS301" t="s">
        <v>2</v>
      </c>
      <c r="CT301" t="s">
        <v>2</v>
      </c>
      <c r="CU301" t="s">
        <v>239</v>
      </c>
      <c r="CV301" t="s">
        <v>4</v>
      </c>
      <c r="CW301" s="30">
        <v>52</v>
      </c>
      <c r="CX301" t="s">
        <v>20</v>
      </c>
      <c r="CY301" t="s">
        <v>4</v>
      </c>
      <c r="CZ301" t="s">
        <v>5</v>
      </c>
      <c r="DA301" t="s">
        <v>4</v>
      </c>
      <c r="DB301" t="s">
        <v>4</v>
      </c>
      <c r="DC301" t="s">
        <v>4</v>
      </c>
      <c r="DD301" t="s">
        <v>4</v>
      </c>
      <c r="DE301" t="s">
        <v>4</v>
      </c>
      <c r="DF301" t="s">
        <v>4</v>
      </c>
      <c r="DG301" t="s">
        <v>4</v>
      </c>
      <c r="DH301" t="s">
        <v>4</v>
      </c>
      <c r="DI301" t="s">
        <v>2</v>
      </c>
      <c r="DJ301" t="s">
        <v>2</v>
      </c>
      <c r="DK301" t="s">
        <v>4</v>
      </c>
      <c r="DL301" t="s">
        <v>17</v>
      </c>
      <c r="DM301" t="s">
        <v>2</v>
      </c>
      <c r="DN301" t="s">
        <v>5</v>
      </c>
      <c r="DO301" t="s">
        <v>32</v>
      </c>
      <c r="DP301" t="s">
        <v>4</v>
      </c>
      <c r="DQ301" t="s">
        <v>4</v>
      </c>
      <c r="DR301" t="s">
        <v>4</v>
      </c>
      <c r="DS301" t="s">
        <v>4</v>
      </c>
      <c r="DT301" t="s">
        <v>4</v>
      </c>
      <c r="DU301" t="s">
        <v>4</v>
      </c>
      <c r="DV301" t="s">
        <v>4</v>
      </c>
      <c r="DW301" t="s">
        <v>4</v>
      </c>
      <c r="DX301" t="s">
        <v>4</v>
      </c>
      <c r="DY301" t="s">
        <v>4</v>
      </c>
      <c r="DZ301" t="s">
        <v>4</v>
      </c>
      <c r="EA301" t="s">
        <v>5</v>
      </c>
      <c r="EB301" t="s">
        <v>4</v>
      </c>
      <c r="EC301" t="s">
        <v>4</v>
      </c>
      <c r="ED301" t="s">
        <v>4</v>
      </c>
      <c r="EE301" t="s">
        <v>4</v>
      </c>
      <c r="EF301" t="s">
        <v>4</v>
      </c>
      <c r="EG301" t="s">
        <v>4</v>
      </c>
      <c r="EH301" t="s">
        <v>2</v>
      </c>
      <c r="EI301" t="s">
        <v>2</v>
      </c>
      <c r="EJ301" t="s">
        <v>2</v>
      </c>
      <c r="EK301" t="s">
        <v>5</v>
      </c>
      <c r="EL301" t="s">
        <v>4</v>
      </c>
      <c r="EM301" t="s">
        <v>4</v>
      </c>
      <c r="EN301" t="s">
        <v>4</v>
      </c>
      <c r="EO301" t="s">
        <v>4</v>
      </c>
      <c r="EP301" t="s">
        <v>4</v>
      </c>
      <c r="EQ301" t="s">
        <v>4</v>
      </c>
      <c r="ER301" t="s">
        <v>4</v>
      </c>
      <c r="ES301" t="s">
        <v>4</v>
      </c>
      <c r="ET301" t="s">
        <v>4</v>
      </c>
      <c r="EU301" t="s">
        <v>4</v>
      </c>
      <c r="EV301" t="s">
        <v>4</v>
      </c>
      <c r="EW301" t="s">
        <v>4</v>
      </c>
      <c r="EX301" t="s">
        <v>4</v>
      </c>
      <c r="EY301" t="s">
        <v>4</v>
      </c>
      <c r="EZ301" t="s">
        <v>2</v>
      </c>
      <c r="FA301" t="s">
        <v>2</v>
      </c>
      <c r="FB301" t="s">
        <v>2</v>
      </c>
      <c r="FC301" t="s">
        <v>2</v>
      </c>
      <c r="FD301" t="s">
        <v>2</v>
      </c>
      <c r="FE301" t="s">
        <v>2</v>
      </c>
      <c r="FF301" t="s">
        <v>2</v>
      </c>
      <c r="FG301" t="s">
        <v>2</v>
      </c>
      <c r="FH301" t="s">
        <v>2</v>
      </c>
      <c r="FI301" t="s">
        <v>2</v>
      </c>
      <c r="FJ301" t="s">
        <v>2</v>
      </c>
      <c r="FK301" t="s">
        <v>2</v>
      </c>
      <c r="FL301" t="s">
        <v>2</v>
      </c>
      <c r="FM301" t="s">
        <v>2</v>
      </c>
      <c r="FN301" t="s">
        <v>2</v>
      </c>
      <c r="FO301" t="s">
        <v>2</v>
      </c>
      <c r="FP301" t="s">
        <v>2</v>
      </c>
      <c r="FQ301" t="s">
        <v>2</v>
      </c>
      <c r="FR301" t="s">
        <v>2</v>
      </c>
      <c r="FS301" t="s">
        <v>2</v>
      </c>
      <c r="FT301" t="s">
        <v>2</v>
      </c>
      <c r="FU301" t="s">
        <v>2</v>
      </c>
      <c r="FV301" t="s">
        <v>2</v>
      </c>
      <c r="FW301" t="s">
        <v>2</v>
      </c>
      <c r="FX301" t="s">
        <v>2</v>
      </c>
      <c r="FY301" t="s">
        <v>2</v>
      </c>
      <c r="FZ301" t="s">
        <v>2</v>
      </c>
      <c r="GA301" t="s">
        <v>2</v>
      </c>
      <c r="GB301" t="s">
        <v>2</v>
      </c>
      <c r="GC301" t="s">
        <v>2</v>
      </c>
      <c r="GD301" t="s">
        <v>2</v>
      </c>
      <c r="GE301" t="s">
        <v>2</v>
      </c>
      <c r="GF301" t="s">
        <v>2</v>
      </c>
      <c r="GG301" t="s">
        <v>2</v>
      </c>
      <c r="GH301" t="s">
        <v>2</v>
      </c>
      <c r="GI301" t="s">
        <v>2</v>
      </c>
      <c r="GJ301" t="s">
        <v>2</v>
      </c>
      <c r="GK301" t="s">
        <v>2</v>
      </c>
      <c r="GL301" t="s">
        <v>2</v>
      </c>
      <c r="GM301" t="s">
        <v>2</v>
      </c>
      <c r="GN301" t="s">
        <v>796</v>
      </c>
      <c r="GO301" t="s">
        <v>796</v>
      </c>
      <c r="GP301" t="s">
        <v>796</v>
      </c>
      <c r="GQ301" t="s">
        <v>796</v>
      </c>
      <c r="GR301" t="s">
        <v>796</v>
      </c>
      <c r="GS301" t="s">
        <v>796</v>
      </c>
      <c r="GT301" t="s">
        <v>796</v>
      </c>
      <c r="GU301" t="s">
        <v>796</v>
      </c>
      <c r="GV301" t="s">
        <v>796</v>
      </c>
      <c r="GW301" t="s">
        <v>796</v>
      </c>
      <c r="GX301" t="s">
        <v>796</v>
      </c>
      <c r="GY301" t="s">
        <v>796</v>
      </c>
      <c r="GZ301" t="s">
        <v>796</v>
      </c>
      <c r="HA301" t="s">
        <v>796</v>
      </c>
      <c r="HB301" t="s">
        <v>796</v>
      </c>
      <c r="HC301" t="s">
        <v>796</v>
      </c>
      <c r="HD301" t="s">
        <v>796</v>
      </c>
      <c r="HE301" t="s">
        <v>796</v>
      </c>
      <c r="HF301" t="s">
        <v>796</v>
      </c>
      <c r="HG301" t="s">
        <v>796</v>
      </c>
      <c r="HH301" t="s">
        <v>796</v>
      </c>
      <c r="HI301" t="s">
        <v>796</v>
      </c>
      <c r="HJ301" t="s">
        <v>796</v>
      </c>
      <c r="HK301" t="s">
        <v>796</v>
      </c>
      <c r="HL301" t="s">
        <v>796</v>
      </c>
      <c r="HM301" t="s">
        <v>796</v>
      </c>
      <c r="HN301" t="s">
        <v>796</v>
      </c>
      <c r="HO301" t="s">
        <v>796</v>
      </c>
      <c r="HP301" t="s">
        <v>796</v>
      </c>
      <c r="HQ301" t="s">
        <v>796</v>
      </c>
      <c r="HR301" t="s">
        <v>796</v>
      </c>
      <c r="HS301" t="s">
        <v>796</v>
      </c>
      <c r="HT301" t="s">
        <v>796</v>
      </c>
      <c r="HU301" t="s">
        <v>796</v>
      </c>
      <c r="HV301" t="s">
        <v>796</v>
      </c>
      <c r="HW301" t="s">
        <v>796</v>
      </c>
      <c r="HX301" t="s">
        <v>796</v>
      </c>
      <c r="HY301" t="s">
        <v>796</v>
      </c>
      <c r="HZ301" t="s">
        <v>796</v>
      </c>
      <c r="IA301" t="s">
        <v>796</v>
      </c>
      <c r="IB301" t="s">
        <v>796</v>
      </c>
      <c r="IC301" t="s">
        <v>796</v>
      </c>
      <c r="ID301" t="s">
        <v>796</v>
      </c>
      <c r="IE301" t="s">
        <v>796</v>
      </c>
      <c r="IF301" t="s">
        <v>796</v>
      </c>
      <c r="IG301" t="s">
        <v>796</v>
      </c>
      <c r="IH301" t="s">
        <v>796</v>
      </c>
      <c r="II301" t="s">
        <v>796</v>
      </c>
      <c r="IJ301" t="s">
        <v>796</v>
      </c>
      <c r="IK301" t="s">
        <v>796</v>
      </c>
      <c r="IL301" t="s">
        <v>796</v>
      </c>
      <c r="IM301" t="s">
        <v>796</v>
      </c>
      <c r="IN301" t="s">
        <v>796</v>
      </c>
      <c r="IO301" t="s">
        <v>796</v>
      </c>
      <c r="IP301" t="s">
        <v>796</v>
      </c>
      <c r="IQ301" t="s">
        <v>796</v>
      </c>
      <c r="IR301" t="s">
        <v>796</v>
      </c>
      <c r="IS301" t="s">
        <v>796</v>
      </c>
      <c r="IT301" t="s">
        <v>796</v>
      </c>
      <c r="IU301" t="s">
        <v>796</v>
      </c>
      <c r="IV301" t="s">
        <v>796</v>
      </c>
      <c r="IW301" t="s">
        <v>796</v>
      </c>
      <c r="IX301" t="s">
        <v>796</v>
      </c>
      <c r="IY301" t="s">
        <v>796</v>
      </c>
      <c r="IZ301" t="s">
        <v>796</v>
      </c>
      <c r="JA301" t="s">
        <v>796</v>
      </c>
      <c r="JB301" t="s">
        <v>796</v>
      </c>
      <c r="JC301" t="s">
        <v>796</v>
      </c>
      <c r="JD301" t="s">
        <v>796</v>
      </c>
      <c r="JE301" t="s">
        <v>796</v>
      </c>
      <c r="JF301" t="s">
        <v>796</v>
      </c>
      <c r="JG301" t="s">
        <v>796</v>
      </c>
      <c r="JH301" t="s">
        <v>796</v>
      </c>
      <c r="JI301" t="s">
        <v>796</v>
      </c>
      <c r="JJ301" t="s">
        <v>796</v>
      </c>
      <c r="JK301" t="s">
        <v>796</v>
      </c>
      <c r="JL301" t="s">
        <v>796</v>
      </c>
      <c r="JM301" t="s">
        <v>796</v>
      </c>
      <c r="JN301" t="s">
        <v>796</v>
      </c>
      <c r="JO301" t="s">
        <v>796</v>
      </c>
      <c r="JP301" t="s">
        <v>796</v>
      </c>
      <c r="JQ301" t="s">
        <v>796</v>
      </c>
      <c r="JR301" t="s">
        <v>796</v>
      </c>
      <c r="JS301" t="s">
        <v>796</v>
      </c>
      <c r="JT301" t="s">
        <v>796</v>
      </c>
      <c r="JU301" t="s">
        <v>796</v>
      </c>
      <c r="JV301" t="s">
        <v>796</v>
      </c>
      <c r="JW301" t="s">
        <v>796</v>
      </c>
      <c r="JX301" t="s">
        <v>796</v>
      </c>
      <c r="JY301" t="s">
        <v>796</v>
      </c>
      <c r="JZ301" t="s">
        <v>796</v>
      </c>
      <c r="KA301" t="s">
        <v>796</v>
      </c>
      <c r="KB301" t="s">
        <v>796</v>
      </c>
      <c r="KC301" t="s">
        <v>796</v>
      </c>
      <c r="KD301" t="s">
        <v>796</v>
      </c>
      <c r="KE301" t="s">
        <v>796</v>
      </c>
      <c r="KF301" t="s">
        <v>796</v>
      </c>
    </row>
    <row r="302" spans="1:292" x14ac:dyDescent="0.2">
      <c r="A302" t="s">
        <v>446</v>
      </c>
      <c r="B302" t="s">
        <v>239</v>
      </c>
      <c r="C302" t="s">
        <v>4</v>
      </c>
      <c r="D302" t="s">
        <v>8</v>
      </c>
      <c r="E302" s="30">
        <v>44</v>
      </c>
      <c r="F302" t="s">
        <v>9</v>
      </c>
      <c r="G302" t="s">
        <v>10</v>
      </c>
      <c r="H302" t="s">
        <v>11</v>
      </c>
      <c r="I302" t="s">
        <v>65</v>
      </c>
      <c r="J302" t="s">
        <v>4</v>
      </c>
      <c r="K302" t="s">
        <v>4</v>
      </c>
      <c r="L302" t="s">
        <v>4</v>
      </c>
      <c r="M302" t="s">
        <v>5</v>
      </c>
      <c r="N302" t="s">
        <v>4</v>
      </c>
      <c r="O302" t="s">
        <v>4</v>
      </c>
      <c r="P302" t="s">
        <v>5</v>
      </c>
      <c r="Q302" t="s">
        <v>4</v>
      </c>
      <c r="R302" t="s">
        <v>4</v>
      </c>
      <c r="S302" t="s">
        <v>4</v>
      </c>
      <c r="T302" t="s">
        <v>3</v>
      </c>
      <c r="U302" t="s">
        <v>4</v>
      </c>
      <c r="V302" t="s">
        <v>5</v>
      </c>
      <c r="W302" t="s">
        <v>26</v>
      </c>
      <c r="X302" t="s">
        <v>78</v>
      </c>
      <c r="Y302" t="s">
        <v>5</v>
      </c>
      <c r="Z302" t="s">
        <v>70</v>
      </c>
      <c r="AA302" t="s">
        <v>4</v>
      </c>
      <c r="AB302" t="s">
        <v>4</v>
      </c>
      <c r="AC302" t="s">
        <v>4</v>
      </c>
      <c r="AD302" t="s">
        <v>5</v>
      </c>
      <c r="AE302" t="s">
        <v>5</v>
      </c>
      <c r="AF302" t="s">
        <v>4</v>
      </c>
      <c r="AG302" t="s">
        <v>5</v>
      </c>
      <c r="AH302" t="s">
        <v>4</v>
      </c>
      <c r="AI302" t="s">
        <v>4</v>
      </c>
      <c r="AJ302" t="s">
        <v>4</v>
      </c>
      <c r="AK302" t="s">
        <v>4</v>
      </c>
      <c r="AL302" t="s">
        <v>4</v>
      </c>
      <c r="AM302" t="s">
        <v>4</v>
      </c>
      <c r="AN302" t="s">
        <v>4</v>
      </c>
      <c r="AO302" t="s">
        <v>4</v>
      </c>
      <c r="AP302" t="s">
        <v>4</v>
      </c>
      <c r="AQ302" t="s">
        <v>4</v>
      </c>
      <c r="AR302" t="s">
        <v>4</v>
      </c>
      <c r="AS302" t="s">
        <v>58</v>
      </c>
      <c r="AT302" t="s">
        <v>13</v>
      </c>
      <c r="AU302" t="s">
        <v>14</v>
      </c>
      <c r="AV302" t="s">
        <v>2</v>
      </c>
      <c r="AW302" t="s">
        <v>2</v>
      </c>
      <c r="AX302" t="s">
        <v>2</v>
      </c>
      <c r="AY302" t="s">
        <v>2</v>
      </c>
      <c r="AZ302" t="s">
        <v>2</v>
      </c>
      <c r="BA302" t="s">
        <v>2</v>
      </c>
      <c r="BB302" t="s">
        <v>2</v>
      </c>
      <c r="BC302" t="s">
        <v>2</v>
      </c>
      <c r="BD302" t="s">
        <v>2</v>
      </c>
      <c r="BE302" t="s">
        <v>2</v>
      </c>
      <c r="BF302" t="s">
        <v>2</v>
      </c>
      <c r="BG302" t="s">
        <v>2</v>
      </c>
      <c r="BH302" t="s">
        <v>2</v>
      </c>
      <c r="BI302" t="s">
        <v>2</v>
      </c>
      <c r="BJ302" t="s">
        <v>2</v>
      </c>
      <c r="BK302" t="s">
        <v>5</v>
      </c>
      <c r="BL302" t="s">
        <v>5</v>
      </c>
      <c r="BM302" t="s">
        <v>4</v>
      </c>
      <c r="BN302" t="s">
        <v>4</v>
      </c>
      <c r="BO302" t="s">
        <v>4</v>
      </c>
      <c r="BP302" t="s">
        <v>2</v>
      </c>
      <c r="BQ302" t="s">
        <v>2</v>
      </c>
      <c r="BR302" t="s">
        <v>2</v>
      </c>
      <c r="BS302" t="s">
        <v>2</v>
      </c>
      <c r="BT302" t="s">
        <v>2</v>
      </c>
      <c r="BU302" t="s">
        <v>2</v>
      </c>
      <c r="BV302" t="s">
        <v>2</v>
      </c>
      <c r="BW302" t="s">
        <v>2</v>
      </c>
      <c r="BX302" t="s">
        <v>2</v>
      </c>
      <c r="BY302" t="s">
        <v>2</v>
      </c>
      <c r="BZ302" t="s">
        <v>2</v>
      </c>
      <c r="CA302" t="s">
        <v>2</v>
      </c>
      <c r="CB302" t="s">
        <v>2</v>
      </c>
      <c r="CC302" t="s">
        <v>2</v>
      </c>
      <c r="CD302" t="s">
        <v>2</v>
      </c>
      <c r="CE302" t="s">
        <v>2</v>
      </c>
      <c r="CF302" t="s">
        <v>2</v>
      </c>
      <c r="CG302" t="s">
        <v>2</v>
      </c>
      <c r="CH302" t="s">
        <v>2</v>
      </c>
      <c r="CI302" t="s">
        <v>2</v>
      </c>
      <c r="CJ302" t="s">
        <v>2</v>
      </c>
      <c r="CK302" t="s">
        <v>2</v>
      </c>
      <c r="CL302" t="s">
        <v>2</v>
      </c>
      <c r="CM302" t="s">
        <v>2</v>
      </c>
      <c r="CN302" t="s">
        <v>2</v>
      </c>
      <c r="CO302" t="s">
        <v>2</v>
      </c>
      <c r="CP302" t="s">
        <v>2</v>
      </c>
      <c r="CQ302" t="s">
        <v>2</v>
      </c>
      <c r="CR302" t="s">
        <v>2</v>
      </c>
      <c r="CS302" t="s">
        <v>2</v>
      </c>
      <c r="CT302" t="s">
        <v>2</v>
      </c>
      <c r="CU302" t="s">
        <v>239</v>
      </c>
      <c r="CV302" t="s">
        <v>4</v>
      </c>
      <c r="CW302" s="30">
        <v>45</v>
      </c>
      <c r="CX302" t="s">
        <v>9</v>
      </c>
      <c r="CY302" t="s">
        <v>4</v>
      </c>
      <c r="CZ302" t="s">
        <v>4</v>
      </c>
      <c r="DA302" t="s">
        <v>4</v>
      </c>
      <c r="DB302" t="s">
        <v>5</v>
      </c>
      <c r="DC302" t="s">
        <v>4</v>
      </c>
      <c r="DD302" t="s">
        <v>4</v>
      </c>
      <c r="DE302" t="s">
        <v>5</v>
      </c>
      <c r="DF302" t="s">
        <v>4</v>
      </c>
      <c r="DG302" t="s">
        <v>4</v>
      </c>
      <c r="DH302" t="s">
        <v>4</v>
      </c>
      <c r="DI302" t="s">
        <v>90</v>
      </c>
      <c r="DJ302" t="s">
        <v>4</v>
      </c>
      <c r="DK302" t="s">
        <v>4</v>
      </c>
      <c r="DL302" t="s">
        <v>17</v>
      </c>
      <c r="DM302" t="s">
        <v>2</v>
      </c>
      <c r="DN302" t="s">
        <v>5</v>
      </c>
      <c r="DO302" t="s">
        <v>70</v>
      </c>
      <c r="DP302" t="s">
        <v>4</v>
      </c>
      <c r="DQ302" t="s">
        <v>4</v>
      </c>
      <c r="DR302" t="s">
        <v>5</v>
      </c>
      <c r="DS302" t="s">
        <v>5</v>
      </c>
      <c r="DT302" t="s">
        <v>5</v>
      </c>
      <c r="DU302" t="s">
        <v>4</v>
      </c>
      <c r="DV302" t="s">
        <v>5</v>
      </c>
      <c r="DW302" t="s">
        <v>4</v>
      </c>
      <c r="DX302" t="s">
        <v>4</v>
      </c>
      <c r="DY302" t="s">
        <v>4</v>
      </c>
      <c r="DZ302" t="s">
        <v>4</v>
      </c>
      <c r="EA302" t="s">
        <v>4</v>
      </c>
      <c r="EB302" t="s">
        <v>4</v>
      </c>
      <c r="EC302" t="s">
        <v>4</v>
      </c>
      <c r="ED302" t="s">
        <v>4</v>
      </c>
      <c r="EE302" t="s">
        <v>4</v>
      </c>
      <c r="EF302" t="s">
        <v>4</v>
      </c>
      <c r="EG302" t="s">
        <v>4</v>
      </c>
      <c r="EH302" t="s">
        <v>58</v>
      </c>
      <c r="EI302" t="s">
        <v>62</v>
      </c>
      <c r="EJ302" t="s">
        <v>994</v>
      </c>
      <c r="EK302" t="s">
        <v>2</v>
      </c>
      <c r="EL302" t="s">
        <v>2</v>
      </c>
      <c r="EM302" t="s">
        <v>2</v>
      </c>
      <c r="EN302" t="s">
        <v>2</v>
      </c>
      <c r="EO302" t="s">
        <v>2</v>
      </c>
      <c r="EP302" t="s">
        <v>2</v>
      </c>
      <c r="EQ302" t="s">
        <v>2</v>
      </c>
      <c r="ER302" t="s">
        <v>2</v>
      </c>
      <c r="ES302" t="s">
        <v>2</v>
      </c>
      <c r="ET302" t="s">
        <v>2</v>
      </c>
      <c r="EU302" t="s">
        <v>2</v>
      </c>
      <c r="EV302" t="s">
        <v>2</v>
      </c>
      <c r="EW302" t="s">
        <v>2</v>
      </c>
      <c r="EX302" t="s">
        <v>2</v>
      </c>
      <c r="EY302" t="s">
        <v>2</v>
      </c>
      <c r="EZ302" t="s">
        <v>5</v>
      </c>
      <c r="FA302" t="s">
        <v>4</v>
      </c>
      <c r="FB302" t="s">
        <v>4</v>
      </c>
      <c r="FC302" t="s">
        <v>4</v>
      </c>
      <c r="FD302" t="s">
        <v>4</v>
      </c>
      <c r="FE302" t="s">
        <v>2</v>
      </c>
      <c r="FF302" t="s">
        <v>2</v>
      </c>
      <c r="FG302" t="s">
        <v>2</v>
      </c>
      <c r="FH302" t="s">
        <v>2</v>
      </c>
      <c r="FI302" t="s">
        <v>2</v>
      </c>
      <c r="FJ302" t="s">
        <v>2</v>
      </c>
      <c r="FK302" t="s">
        <v>2</v>
      </c>
      <c r="FL302" t="s">
        <v>2</v>
      </c>
      <c r="FM302" t="s">
        <v>2</v>
      </c>
      <c r="FN302" t="s">
        <v>2</v>
      </c>
      <c r="FO302" t="s">
        <v>2</v>
      </c>
      <c r="FP302" t="s">
        <v>2</v>
      </c>
      <c r="FQ302" t="s">
        <v>2</v>
      </c>
      <c r="FR302" t="s">
        <v>2</v>
      </c>
      <c r="FS302" t="s">
        <v>2</v>
      </c>
      <c r="FT302" t="s">
        <v>2</v>
      </c>
      <c r="FU302" t="s">
        <v>2</v>
      </c>
      <c r="FV302" t="s">
        <v>2</v>
      </c>
      <c r="FW302" t="s">
        <v>2</v>
      </c>
      <c r="FX302" t="s">
        <v>2</v>
      </c>
      <c r="FY302" t="s">
        <v>2</v>
      </c>
      <c r="FZ302" t="s">
        <v>2</v>
      </c>
      <c r="GA302" t="s">
        <v>2</v>
      </c>
      <c r="GB302" t="s">
        <v>2</v>
      </c>
      <c r="GC302" t="s">
        <v>2</v>
      </c>
      <c r="GD302" t="s">
        <v>2</v>
      </c>
      <c r="GE302" t="s">
        <v>2</v>
      </c>
      <c r="GF302" t="s">
        <v>2</v>
      </c>
      <c r="GG302" t="s">
        <v>2</v>
      </c>
      <c r="GH302" t="s">
        <v>2</v>
      </c>
      <c r="GI302" t="s">
        <v>2</v>
      </c>
      <c r="GJ302" t="s">
        <v>2</v>
      </c>
      <c r="GK302" t="s">
        <v>2</v>
      </c>
      <c r="GL302" t="s">
        <v>2</v>
      </c>
      <c r="GM302" t="s">
        <v>2</v>
      </c>
      <c r="GN302" t="s">
        <v>796</v>
      </c>
      <c r="GO302" t="s">
        <v>796</v>
      </c>
      <c r="GP302" t="s">
        <v>796</v>
      </c>
      <c r="GQ302" t="s">
        <v>796</v>
      </c>
      <c r="GR302" t="s">
        <v>796</v>
      </c>
      <c r="GS302" t="s">
        <v>796</v>
      </c>
      <c r="GT302" t="s">
        <v>796</v>
      </c>
      <c r="GU302" t="s">
        <v>796</v>
      </c>
      <c r="GV302" t="s">
        <v>796</v>
      </c>
      <c r="GW302" t="s">
        <v>796</v>
      </c>
      <c r="GX302" t="s">
        <v>796</v>
      </c>
      <c r="GY302" t="s">
        <v>796</v>
      </c>
      <c r="GZ302" t="s">
        <v>796</v>
      </c>
      <c r="HA302" t="s">
        <v>796</v>
      </c>
      <c r="HB302" t="s">
        <v>796</v>
      </c>
      <c r="HC302" t="s">
        <v>796</v>
      </c>
      <c r="HD302" t="s">
        <v>796</v>
      </c>
      <c r="HE302" t="s">
        <v>796</v>
      </c>
      <c r="HF302" t="s">
        <v>796</v>
      </c>
      <c r="HG302" t="s">
        <v>796</v>
      </c>
      <c r="HH302" t="s">
        <v>796</v>
      </c>
      <c r="HI302" t="s">
        <v>796</v>
      </c>
      <c r="HJ302" t="s">
        <v>796</v>
      </c>
      <c r="HK302" t="s">
        <v>796</v>
      </c>
      <c r="HL302" t="s">
        <v>796</v>
      </c>
      <c r="HM302" t="s">
        <v>796</v>
      </c>
      <c r="HN302" t="s">
        <v>796</v>
      </c>
      <c r="HO302" t="s">
        <v>796</v>
      </c>
      <c r="HP302" t="s">
        <v>796</v>
      </c>
      <c r="HQ302" t="s">
        <v>796</v>
      </c>
      <c r="HR302" t="s">
        <v>796</v>
      </c>
      <c r="HS302" t="s">
        <v>796</v>
      </c>
      <c r="HT302" t="s">
        <v>796</v>
      </c>
      <c r="HU302" t="s">
        <v>796</v>
      </c>
      <c r="HV302" t="s">
        <v>796</v>
      </c>
      <c r="HW302" t="s">
        <v>796</v>
      </c>
      <c r="HX302" t="s">
        <v>796</v>
      </c>
      <c r="HY302" t="s">
        <v>796</v>
      </c>
      <c r="HZ302" t="s">
        <v>796</v>
      </c>
      <c r="IA302" t="s">
        <v>796</v>
      </c>
      <c r="IB302" t="s">
        <v>796</v>
      </c>
      <c r="IC302" t="s">
        <v>796</v>
      </c>
      <c r="ID302" t="s">
        <v>796</v>
      </c>
      <c r="IE302" t="s">
        <v>796</v>
      </c>
      <c r="IF302" t="s">
        <v>796</v>
      </c>
      <c r="IG302" t="s">
        <v>796</v>
      </c>
      <c r="IH302" t="s">
        <v>796</v>
      </c>
      <c r="II302" t="s">
        <v>796</v>
      </c>
      <c r="IJ302" t="s">
        <v>796</v>
      </c>
      <c r="IK302" t="s">
        <v>796</v>
      </c>
      <c r="IL302" t="s">
        <v>796</v>
      </c>
      <c r="IM302" t="s">
        <v>796</v>
      </c>
      <c r="IN302" t="s">
        <v>796</v>
      </c>
      <c r="IO302" t="s">
        <v>796</v>
      </c>
      <c r="IP302" t="s">
        <v>796</v>
      </c>
      <c r="IQ302" t="s">
        <v>796</v>
      </c>
      <c r="IR302" t="s">
        <v>796</v>
      </c>
      <c r="IS302" t="s">
        <v>796</v>
      </c>
      <c r="IT302" t="s">
        <v>796</v>
      </c>
      <c r="IU302" t="s">
        <v>796</v>
      </c>
      <c r="IV302" t="s">
        <v>796</v>
      </c>
      <c r="IW302" t="s">
        <v>796</v>
      </c>
      <c r="IX302" t="s">
        <v>796</v>
      </c>
      <c r="IY302" t="s">
        <v>796</v>
      </c>
      <c r="IZ302" t="s">
        <v>796</v>
      </c>
      <c r="JA302" t="s">
        <v>796</v>
      </c>
      <c r="JB302" t="s">
        <v>796</v>
      </c>
      <c r="JC302" t="s">
        <v>796</v>
      </c>
      <c r="JD302" t="s">
        <v>796</v>
      </c>
      <c r="JE302" t="s">
        <v>796</v>
      </c>
      <c r="JF302" t="s">
        <v>796</v>
      </c>
      <c r="JG302" t="s">
        <v>796</v>
      </c>
      <c r="JH302" t="s">
        <v>796</v>
      </c>
      <c r="JI302" t="s">
        <v>796</v>
      </c>
      <c r="JJ302" t="s">
        <v>796</v>
      </c>
      <c r="JK302" t="s">
        <v>796</v>
      </c>
      <c r="JL302" t="s">
        <v>796</v>
      </c>
      <c r="JM302" t="s">
        <v>796</v>
      </c>
      <c r="JN302" t="s">
        <v>796</v>
      </c>
      <c r="JO302" t="s">
        <v>796</v>
      </c>
      <c r="JP302" t="s">
        <v>796</v>
      </c>
      <c r="JQ302" t="s">
        <v>796</v>
      </c>
      <c r="JR302" t="s">
        <v>796</v>
      </c>
      <c r="JS302" t="s">
        <v>796</v>
      </c>
      <c r="JT302" t="s">
        <v>796</v>
      </c>
      <c r="JU302" t="s">
        <v>796</v>
      </c>
      <c r="JV302" t="s">
        <v>796</v>
      </c>
      <c r="JW302" t="s">
        <v>796</v>
      </c>
      <c r="JX302" t="s">
        <v>796</v>
      </c>
      <c r="JY302" t="s">
        <v>796</v>
      </c>
      <c r="JZ302" t="s">
        <v>796</v>
      </c>
      <c r="KA302" t="s">
        <v>796</v>
      </c>
      <c r="KB302" t="s">
        <v>796</v>
      </c>
      <c r="KC302" t="s">
        <v>796</v>
      </c>
      <c r="KD302" t="s">
        <v>796</v>
      </c>
      <c r="KE302" t="s">
        <v>796</v>
      </c>
      <c r="KF302" t="s">
        <v>796</v>
      </c>
    </row>
    <row r="303" spans="1:292" x14ac:dyDescent="0.2">
      <c r="A303" t="s">
        <v>447</v>
      </c>
      <c r="B303" t="s">
        <v>239</v>
      </c>
      <c r="C303" t="s">
        <v>4</v>
      </c>
      <c r="D303" t="s">
        <v>8</v>
      </c>
      <c r="E303" s="30">
        <v>59</v>
      </c>
      <c r="F303" t="s">
        <v>20</v>
      </c>
      <c r="G303" t="s">
        <v>10</v>
      </c>
      <c r="H303" t="s">
        <v>11</v>
      </c>
      <c r="I303" t="s">
        <v>65</v>
      </c>
      <c r="J303" t="s">
        <v>4</v>
      </c>
      <c r="K303" t="s">
        <v>4</v>
      </c>
      <c r="L303" t="s">
        <v>4</v>
      </c>
      <c r="M303" t="s">
        <v>4</v>
      </c>
      <c r="N303" t="s">
        <v>4</v>
      </c>
      <c r="O303" t="s">
        <v>4</v>
      </c>
      <c r="P303" t="s">
        <v>5</v>
      </c>
      <c r="Q303" t="s">
        <v>4</v>
      </c>
      <c r="R303" t="s">
        <v>4</v>
      </c>
      <c r="S303" t="s">
        <v>4</v>
      </c>
      <c r="T303" t="s">
        <v>3</v>
      </c>
      <c r="U303" t="s">
        <v>4</v>
      </c>
      <c r="V303" t="s">
        <v>5</v>
      </c>
      <c r="W303" t="s">
        <v>17</v>
      </c>
      <c r="X303" t="s">
        <v>2</v>
      </c>
      <c r="Y303" t="s">
        <v>5</v>
      </c>
      <c r="Z303" t="s">
        <v>70</v>
      </c>
      <c r="AA303" t="s">
        <v>4</v>
      </c>
      <c r="AB303" t="s">
        <v>4</v>
      </c>
      <c r="AC303" t="s">
        <v>4</v>
      </c>
      <c r="AD303" t="s">
        <v>4</v>
      </c>
      <c r="AE303" t="s">
        <v>4</v>
      </c>
      <c r="AF303" t="s">
        <v>4</v>
      </c>
      <c r="AG303" t="s">
        <v>5</v>
      </c>
      <c r="AH303" t="s">
        <v>4</v>
      </c>
      <c r="AI303" t="s">
        <v>4</v>
      </c>
      <c r="AJ303" t="s">
        <v>4</v>
      </c>
      <c r="AK303" t="s">
        <v>4</v>
      </c>
      <c r="AL303" t="s">
        <v>4</v>
      </c>
      <c r="AM303" t="s">
        <v>4</v>
      </c>
      <c r="AN303" t="s">
        <v>4</v>
      </c>
      <c r="AO303" t="s">
        <v>4</v>
      </c>
      <c r="AP303" t="s">
        <v>4</v>
      </c>
      <c r="AQ303" t="s">
        <v>4</v>
      </c>
      <c r="AR303" t="s">
        <v>4</v>
      </c>
      <c r="AS303" t="s">
        <v>2</v>
      </c>
      <c r="AT303" t="s">
        <v>2</v>
      </c>
      <c r="AU303" t="s">
        <v>2</v>
      </c>
      <c r="AV303" t="s">
        <v>2</v>
      </c>
      <c r="AW303" t="s">
        <v>2</v>
      </c>
      <c r="AX303" t="s">
        <v>2</v>
      </c>
      <c r="AY303" t="s">
        <v>2</v>
      </c>
      <c r="AZ303" t="s">
        <v>2</v>
      </c>
      <c r="BA303" t="s">
        <v>2</v>
      </c>
      <c r="BB303" t="s">
        <v>2</v>
      </c>
      <c r="BC303" t="s">
        <v>2</v>
      </c>
      <c r="BD303" t="s">
        <v>2</v>
      </c>
      <c r="BE303" t="s">
        <v>2</v>
      </c>
      <c r="BF303" t="s">
        <v>2</v>
      </c>
      <c r="BG303" t="s">
        <v>2</v>
      </c>
      <c r="BH303" t="s">
        <v>2</v>
      </c>
      <c r="BI303" t="s">
        <v>2</v>
      </c>
      <c r="BJ303" t="s">
        <v>2</v>
      </c>
      <c r="BK303" t="s">
        <v>5</v>
      </c>
      <c r="BL303" t="s">
        <v>5</v>
      </c>
      <c r="BM303" t="s">
        <v>4</v>
      </c>
      <c r="BN303" t="s">
        <v>4</v>
      </c>
      <c r="BO303" t="s">
        <v>4</v>
      </c>
      <c r="BP303" t="s">
        <v>2</v>
      </c>
      <c r="BQ303" t="s">
        <v>2</v>
      </c>
      <c r="BR303" t="s">
        <v>2</v>
      </c>
      <c r="BS303" t="s">
        <v>2</v>
      </c>
      <c r="BT303" t="s">
        <v>2</v>
      </c>
      <c r="BU303" t="s">
        <v>2</v>
      </c>
      <c r="BV303" t="s">
        <v>2</v>
      </c>
      <c r="BW303" t="s">
        <v>2</v>
      </c>
      <c r="BX303" t="s">
        <v>2</v>
      </c>
      <c r="BY303" t="s">
        <v>2</v>
      </c>
      <c r="BZ303" t="s">
        <v>2</v>
      </c>
      <c r="CA303" t="s">
        <v>2</v>
      </c>
      <c r="CB303" t="s">
        <v>2</v>
      </c>
      <c r="CC303" t="s">
        <v>2</v>
      </c>
      <c r="CD303" t="s">
        <v>2</v>
      </c>
      <c r="CE303" t="s">
        <v>2</v>
      </c>
      <c r="CF303" t="s">
        <v>2</v>
      </c>
      <c r="CG303" t="s">
        <v>2</v>
      </c>
      <c r="CH303" t="s">
        <v>2</v>
      </c>
      <c r="CI303" t="s">
        <v>2</v>
      </c>
      <c r="CJ303" t="s">
        <v>2</v>
      </c>
      <c r="CK303" t="s">
        <v>2</v>
      </c>
      <c r="CL303" t="s">
        <v>2</v>
      </c>
      <c r="CM303" t="s">
        <v>2</v>
      </c>
      <c r="CN303" t="s">
        <v>2</v>
      </c>
      <c r="CO303" t="s">
        <v>2</v>
      </c>
      <c r="CP303" t="s">
        <v>2</v>
      </c>
      <c r="CQ303" t="s">
        <v>2</v>
      </c>
      <c r="CR303" t="s">
        <v>2</v>
      </c>
      <c r="CS303" t="s">
        <v>2</v>
      </c>
      <c r="CT303" t="s">
        <v>2</v>
      </c>
      <c r="CU303" t="s">
        <v>796</v>
      </c>
      <c r="CV303" t="s">
        <v>796</v>
      </c>
      <c r="CW303" t="s">
        <v>796</v>
      </c>
      <c r="CX303" t="s">
        <v>796</v>
      </c>
      <c r="CY303" t="s">
        <v>796</v>
      </c>
      <c r="CZ303" t="s">
        <v>796</v>
      </c>
      <c r="DA303" t="s">
        <v>796</v>
      </c>
      <c r="DB303" t="s">
        <v>796</v>
      </c>
      <c r="DC303" t="s">
        <v>796</v>
      </c>
      <c r="DD303" t="s">
        <v>796</v>
      </c>
      <c r="DE303" t="s">
        <v>796</v>
      </c>
      <c r="DF303" t="s">
        <v>796</v>
      </c>
      <c r="DG303" t="s">
        <v>796</v>
      </c>
      <c r="DH303" t="s">
        <v>796</v>
      </c>
      <c r="DI303" t="s">
        <v>796</v>
      </c>
      <c r="DJ303" t="s">
        <v>796</v>
      </c>
      <c r="DK303" t="s">
        <v>796</v>
      </c>
      <c r="DL303" t="s">
        <v>796</v>
      </c>
      <c r="DM303" t="s">
        <v>796</v>
      </c>
      <c r="DN303" t="s">
        <v>796</v>
      </c>
      <c r="DO303" t="s">
        <v>796</v>
      </c>
      <c r="DP303" t="s">
        <v>796</v>
      </c>
      <c r="DQ303" t="s">
        <v>796</v>
      </c>
      <c r="DR303" t="s">
        <v>796</v>
      </c>
      <c r="DS303" t="s">
        <v>796</v>
      </c>
      <c r="DT303" t="s">
        <v>796</v>
      </c>
      <c r="DU303" t="s">
        <v>796</v>
      </c>
      <c r="DV303" t="s">
        <v>796</v>
      </c>
      <c r="DW303" t="s">
        <v>796</v>
      </c>
      <c r="DX303" t="s">
        <v>796</v>
      </c>
      <c r="DY303" t="s">
        <v>796</v>
      </c>
      <c r="DZ303" t="s">
        <v>796</v>
      </c>
      <c r="EA303" t="s">
        <v>796</v>
      </c>
      <c r="EB303" t="s">
        <v>796</v>
      </c>
      <c r="EC303" t="s">
        <v>796</v>
      </c>
      <c r="ED303" t="s">
        <v>796</v>
      </c>
      <c r="EE303" t="s">
        <v>796</v>
      </c>
      <c r="EF303" t="s">
        <v>796</v>
      </c>
      <c r="EG303" t="s">
        <v>796</v>
      </c>
      <c r="EH303" t="s">
        <v>796</v>
      </c>
      <c r="EI303" t="s">
        <v>796</v>
      </c>
      <c r="EJ303" t="s">
        <v>796</v>
      </c>
      <c r="EK303" t="s">
        <v>796</v>
      </c>
      <c r="EL303" t="s">
        <v>796</v>
      </c>
      <c r="EM303" t="s">
        <v>796</v>
      </c>
      <c r="EN303" t="s">
        <v>796</v>
      </c>
      <c r="EO303" t="s">
        <v>796</v>
      </c>
      <c r="EP303" t="s">
        <v>796</v>
      </c>
      <c r="EQ303" t="s">
        <v>796</v>
      </c>
      <c r="ER303" t="s">
        <v>796</v>
      </c>
      <c r="ES303" t="s">
        <v>796</v>
      </c>
      <c r="ET303" t="s">
        <v>796</v>
      </c>
      <c r="EU303" t="s">
        <v>796</v>
      </c>
      <c r="EV303" t="s">
        <v>796</v>
      </c>
      <c r="EW303" t="s">
        <v>796</v>
      </c>
      <c r="EX303" t="s">
        <v>796</v>
      </c>
      <c r="EY303" t="s">
        <v>796</v>
      </c>
      <c r="EZ303" t="s">
        <v>796</v>
      </c>
      <c r="FA303" t="s">
        <v>796</v>
      </c>
      <c r="FB303" t="s">
        <v>796</v>
      </c>
      <c r="FC303" t="s">
        <v>796</v>
      </c>
      <c r="FD303" t="s">
        <v>796</v>
      </c>
      <c r="FE303" t="s">
        <v>796</v>
      </c>
      <c r="FF303" t="s">
        <v>796</v>
      </c>
      <c r="FG303" t="s">
        <v>796</v>
      </c>
      <c r="FH303" t="s">
        <v>796</v>
      </c>
      <c r="FI303" t="s">
        <v>796</v>
      </c>
      <c r="FJ303" t="s">
        <v>796</v>
      </c>
      <c r="FK303" t="s">
        <v>796</v>
      </c>
      <c r="FL303" t="s">
        <v>796</v>
      </c>
      <c r="FM303" t="s">
        <v>796</v>
      </c>
      <c r="FN303" t="s">
        <v>796</v>
      </c>
      <c r="FO303" t="s">
        <v>796</v>
      </c>
      <c r="FP303" t="s">
        <v>796</v>
      </c>
      <c r="FQ303" t="s">
        <v>796</v>
      </c>
      <c r="FR303" t="s">
        <v>796</v>
      </c>
      <c r="FS303" t="s">
        <v>796</v>
      </c>
      <c r="FT303" t="s">
        <v>796</v>
      </c>
      <c r="FU303" t="s">
        <v>796</v>
      </c>
      <c r="FV303" t="s">
        <v>796</v>
      </c>
      <c r="FW303" t="s">
        <v>796</v>
      </c>
      <c r="FX303" t="s">
        <v>796</v>
      </c>
      <c r="FY303" t="s">
        <v>796</v>
      </c>
      <c r="FZ303" t="s">
        <v>796</v>
      </c>
      <c r="GA303" t="s">
        <v>796</v>
      </c>
      <c r="GB303" t="s">
        <v>796</v>
      </c>
      <c r="GC303" t="s">
        <v>796</v>
      </c>
      <c r="GD303" t="s">
        <v>796</v>
      </c>
      <c r="GE303" t="s">
        <v>796</v>
      </c>
      <c r="GF303" t="s">
        <v>796</v>
      </c>
      <c r="GG303" t="s">
        <v>796</v>
      </c>
      <c r="GH303" t="s">
        <v>796</v>
      </c>
      <c r="GI303" t="s">
        <v>796</v>
      </c>
      <c r="GJ303" t="s">
        <v>796</v>
      </c>
      <c r="GK303" t="s">
        <v>796</v>
      </c>
      <c r="GL303" t="s">
        <v>796</v>
      </c>
      <c r="GM303" t="s">
        <v>796</v>
      </c>
      <c r="GN303" t="s">
        <v>796</v>
      </c>
      <c r="GO303" t="s">
        <v>796</v>
      </c>
      <c r="GP303" t="s">
        <v>796</v>
      </c>
      <c r="GQ303" t="s">
        <v>796</v>
      </c>
      <c r="GR303" t="s">
        <v>796</v>
      </c>
      <c r="GS303" t="s">
        <v>796</v>
      </c>
      <c r="GT303" t="s">
        <v>796</v>
      </c>
      <c r="GU303" t="s">
        <v>796</v>
      </c>
      <c r="GV303" t="s">
        <v>796</v>
      </c>
      <c r="GW303" t="s">
        <v>796</v>
      </c>
      <c r="GX303" t="s">
        <v>796</v>
      </c>
      <c r="GY303" t="s">
        <v>796</v>
      </c>
      <c r="GZ303" t="s">
        <v>796</v>
      </c>
      <c r="HA303" t="s">
        <v>796</v>
      </c>
      <c r="HB303" t="s">
        <v>796</v>
      </c>
      <c r="HC303" t="s">
        <v>796</v>
      </c>
      <c r="HD303" t="s">
        <v>796</v>
      </c>
      <c r="HE303" t="s">
        <v>796</v>
      </c>
      <c r="HF303" t="s">
        <v>796</v>
      </c>
      <c r="HG303" t="s">
        <v>796</v>
      </c>
      <c r="HH303" t="s">
        <v>796</v>
      </c>
      <c r="HI303" t="s">
        <v>796</v>
      </c>
      <c r="HJ303" t="s">
        <v>796</v>
      </c>
      <c r="HK303" t="s">
        <v>796</v>
      </c>
      <c r="HL303" t="s">
        <v>796</v>
      </c>
      <c r="HM303" t="s">
        <v>796</v>
      </c>
      <c r="HN303" t="s">
        <v>796</v>
      </c>
      <c r="HO303" t="s">
        <v>796</v>
      </c>
      <c r="HP303" t="s">
        <v>796</v>
      </c>
      <c r="HQ303" t="s">
        <v>796</v>
      </c>
      <c r="HR303" t="s">
        <v>796</v>
      </c>
      <c r="HS303" t="s">
        <v>796</v>
      </c>
      <c r="HT303" t="s">
        <v>796</v>
      </c>
      <c r="HU303" t="s">
        <v>796</v>
      </c>
      <c r="HV303" t="s">
        <v>796</v>
      </c>
      <c r="HW303" t="s">
        <v>796</v>
      </c>
      <c r="HX303" t="s">
        <v>796</v>
      </c>
      <c r="HY303" t="s">
        <v>796</v>
      </c>
      <c r="HZ303" t="s">
        <v>796</v>
      </c>
      <c r="IA303" t="s">
        <v>796</v>
      </c>
      <c r="IB303" t="s">
        <v>796</v>
      </c>
      <c r="IC303" t="s">
        <v>796</v>
      </c>
      <c r="ID303" t="s">
        <v>796</v>
      </c>
      <c r="IE303" t="s">
        <v>796</v>
      </c>
      <c r="IF303" t="s">
        <v>796</v>
      </c>
      <c r="IG303" t="s">
        <v>796</v>
      </c>
      <c r="IH303" t="s">
        <v>796</v>
      </c>
      <c r="II303" t="s">
        <v>796</v>
      </c>
      <c r="IJ303" t="s">
        <v>796</v>
      </c>
      <c r="IK303" t="s">
        <v>796</v>
      </c>
      <c r="IL303" t="s">
        <v>796</v>
      </c>
      <c r="IM303" t="s">
        <v>796</v>
      </c>
      <c r="IN303" t="s">
        <v>796</v>
      </c>
      <c r="IO303" t="s">
        <v>796</v>
      </c>
      <c r="IP303" t="s">
        <v>796</v>
      </c>
      <c r="IQ303" t="s">
        <v>796</v>
      </c>
      <c r="IR303" t="s">
        <v>796</v>
      </c>
      <c r="IS303" t="s">
        <v>796</v>
      </c>
      <c r="IT303" t="s">
        <v>796</v>
      </c>
      <c r="IU303" t="s">
        <v>796</v>
      </c>
      <c r="IV303" t="s">
        <v>796</v>
      </c>
      <c r="IW303" t="s">
        <v>796</v>
      </c>
      <c r="IX303" t="s">
        <v>796</v>
      </c>
      <c r="IY303" t="s">
        <v>796</v>
      </c>
      <c r="IZ303" t="s">
        <v>796</v>
      </c>
      <c r="JA303" t="s">
        <v>796</v>
      </c>
      <c r="JB303" t="s">
        <v>796</v>
      </c>
      <c r="JC303" t="s">
        <v>796</v>
      </c>
      <c r="JD303" t="s">
        <v>796</v>
      </c>
      <c r="JE303" t="s">
        <v>796</v>
      </c>
      <c r="JF303" t="s">
        <v>796</v>
      </c>
      <c r="JG303" t="s">
        <v>796</v>
      </c>
      <c r="JH303" t="s">
        <v>796</v>
      </c>
      <c r="JI303" t="s">
        <v>796</v>
      </c>
      <c r="JJ303" t="s">
        <v>796</v>
      </c>
      <c r="JK303" t="s">
        <v>796</v>
      </c>
      <c r="JL303" t="s">
        <v>796</v>
      </c>
      <c r="JM303" t="s">
        <v>796</v>
      </c>
      <c r="JN303" t="s">
        <v>796</v>
      </c>
      <c r="JO303" t="s">
        <v>796</v>
      </c>
      <c r="JP303" t="s">
        <v>796</v>
      </c>
      <c r="JQ303" t="s">
        <v>796</v>
      </c>
      <c r="JR303" t="s">
        <v>796</v>
      </c>
      <c r="JS303" t="s">
        <v>796</v>
      </c>
      <c r="JT303" t="s">
        <v>796</v>
      </c>
      <c r="JU303" t="s">
        <v>796</v>
      </c>
      <c r="JV303" t="s">
        <v>796</v>
      </c>
      <c r="JW303" t="s">
        <v>796</v>
      </c>
      <c r="JX303" t="s">
        <v>796</v>
      </c>
      <c r="JY303" t="s">
        <v>796</v>
      </c>
      <c r="JZ303" t="s">
        <v>796</v>
      </c>
      <c r="KA303" t="s">
        <v>796</v>
      </c>
      <c r="KB303" t="s">
        <v>796</v>
      </c>
      <c r="KC303" t="s">
        <v>796</v>
      </c>
      <c r="KD303" t="s">
        <v>796</v>
      </c>
      <c r="KE303" t="s">
        <v>796</v>
      </c>
      <c r="KF303" t="s">
        <v>796</v>
      </c>
    </row>
    <row r="304" spans="1:292" x14ac:dyDescent="0.2">
      <c r="A304" t="s">
        <v>448</v>
      </c>
      <c r="B304" t="s">
        <v>239</v>
      </c>
      <c r="C304" t="s">
        <v>4</v>
      </c>
      <c r="D304" t="s">
        <v>19</v>
      </c>
      <c r="E304" s="30">
        <v>34</v>
      </c>
      <c r="F304" t="s">
        <v>20</v>
      </c>
      <c r="G304" t="s">
        <v>10</v>
      </c>
      <c r="H304" t="s">
        <v>56</v>
      </c>
      <c r="I304" t="s">
        <v>33</v>
      </c>
      <c r="J304" t="s">
        <v>4</v>
      </c>
      <c r="K304" t="s">
        <v>5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  <c r="Q304" t="s">
        <v>4</v>
      </c>
      <c r="R304" t="s">
        <v>4</v>
      </c>
      <c r="S304" t="s">
        <v>4</v>
      </c>
      <c r="T304" t="s">
        <v>3</v>
      </c>
      <c r="U304" t="s">
        <v>4</v>
      </c>
      <c r="V304" t="s">
        <v>4</v>
      </c>
      <c r="W304" t="s">
        <v>17</v>
      </c>
      <c r="X304" t="s">
        <v>2</v>
      </c>
      <c r="Y304" t="s">
        <v>5</v>
      </c>
      <c r="Z304" t="s">
        <v>35</v>
      </c>
      <c r="AA304" t="s">
        <v>4</v>
      </c>
      <c r="AB304" t="s">
        <v>4</v>
      </c>
      <c r="AC304" t="s">
        <v>4</v>
      </c>
      <c r="AD304" t="s">
        <v>4</v>
      </c>
      <c r="AE304" t="s">
        <v>4</v>
      </c>
      <c r="AF304" t="s">
        <v>4</v>
      </c>
      <c r="AG304" t="s">
        <v>4</v>
      </c>
      <c r="AH304" t="s">
        <v>4</v>
      </c>
      <c r="AI304" t="s">
        <v>4</v>
      </c>
      <c r="AJ304" t="s">
        <v>4</v>
      </c>
      <c r="AK304" t="s">
        <v>4</v>
      </c>
      <c r="AL304" t="s">
        <v>4</v>
      </c>
      <c r="AM304" t="s">
        <v>4</v>
      </c>
      <c r="AN304" t="s">
        <v>4</v>
      </c>
      <c r="AO304" t="s">
        <v>4</v>
      </c>
      <c r="AP304" t="s">
        <v>4</v>
      </c>
      <c r="AQ304" t="s">
        <v>4</v>
      </c>
      <c r="AR304" t="s">
        <v>4</v>
      </c>
      <c r="AS304" t="s">
        <v>2</v>
      </c>
      <c r="AT304" t="s">
        <v>2</v>
      </c>
      <c r="AU304" t="s">
        <v>2</v>
      </c>
      <c r="AV304" t="s">
        <v>5</v>
      </c>
      <c r="AW304" t="s">
        <v>5</v>
      </c>
      <c r="AX304" t="s">
        <v>5</v>
      </c>
      <c r="AY304" t="s">
        <v>4</v>
      </c>
      <c r="AZ304" t="s">
        <v>5</v>
      </c>
      <c r="BA304" t="s">
        <v>4</v>
      </c>
      <c r="BB304" t="s">
        <v>4</v>
      </c>
      <c r="BC304" t="s">
        <v>4</v>
      </c>
      <c r="BD304" t="s">
        <v>4</v>
      </c>
      <c r="BE304" t="s">
        <v>4</v>
      </c>
      <c r="BF304" t="s">
        <v>5</v>
      </c>
      <c r="BG304" t="s">
        <v>5</v>
      </c>
      <c r="BH304" t="s">
        <v>5</v>
      </c>
      <c r="BI304" t="s">
        <v>4</v>
      </c>
      <c r="BJ304" t="s">
        <v>4</v>
      </c>
      <c r="BK304" t="s">
        <v>2</v>
      </c>
      <c r="BL304" t="s">
        <v>2</v>
      </c>
      <c r="BM304" t="s">
        <v>2</v>
      </c>
      <c r="BN304" t="s">
        <v>2</v>
      </c>
      <c r="BO304" t="s">
        <v>2</v>
      </c>
      <c r="BP304" t="s">
        <v>2</v>
      </c>
      <c r="BQ304" t="s">
        <v>2</v>
      </c>
      <c r="BR304" t="s">
        <v>2</v>
      </c>
      <c r="BS304" t="s">
        <v>2</v>
      </c>
      <c r="BT304" t="s">
        <v>2</v>
      </c>
      <c r="BU304" t="s">
        <v>2</v>
      </c>
      <c r="BV304" t="s">
        <v>2</v>
      </c>
      <c r="BW304" t="s">
        <v>2</v>
      </c>
      <c r="BX304" t="s">
        <v>2</v>
      </c>
      <c r="BY304" t="s">
        <v>2</v>
      </c>
      <c r="BZ304" t="s">
        <v>2</v>
      </c>
      <c r="CA304" t="s">
        <v>2</v>
      </c>
      <c r="CB304" t="s">
        <v>2</v>
      </c>
      <c r="CC304" t="s">
        <v>2</v>
      </c>
      <c r="CD304" t="s">
        <v>2</v>
      </c>
      <c r="CE304" t="s">
        <v>2</v>
      </c>
      <c r="CF304" t="s">
        <v>2</v>
      </c>
      <c r="CG304" t="s">
        <v>2</v>
      </c>
      <c r="CH304" t="s">
        <v>2</v>
      </c>
      <c r="CI304" t="s">
        <v>2</v>
      </c>
      <c r="CJ304" t="s">
        <v>2</v>
      </c>
      <c r="CK304" t="s">
        <v>2</v>
      </c>
      <c r="CL304" t="s">
        <v>2</v>
      </c>
      <c r="CM304" t="s">
        <v>2</v>
      </c>
      <c r="CN304" t="s">
        <v>2</v>
      </c>
      <c r="CO304" t="s">
        <v>2</v>
      </c>
      <c r="CP304" t="s">
        <v>2</v>
      </c>
      <c r="CQ304" t="s">
        <v>2</v>
      </c>
      <c r="CR304" t="s">
        <v>2</v>
      </c>
      <c r="CS304" t="s">
        <v>2</v>
      </c>
      <c r="CT304" t="s">
        <v>2</v>
      </c>
      <c r="CU304" t="s">
        <v>796</v>
      </c>
      <c r="CV304" t="s">
        <v>796</v>
      </c>
      <c r="CW304" t="s">
        <v>796</v>
      </c>
      <c r="CX304" t="s">
        <v>796</v>
      </c>
      <c r="CY304" t="s">
        <v>796</v>
      </c>
      <c r="CZ304" t="s">
        <v>796</v>
      </c>
      <c r="DA304" t="s">
        <v>796</v>
      </c>
      <c r="DB304" t="s">
        <v>796</v>
      </c>
      <c r="DC304" t="s">
        <v>796</v>
      </c>
      <c r="DD304" t="s">
        <v>796</v>
      </c>
      <c r="DE304" t="s">
        <v>796</v>
      </c>
      <c r="DF304" t="s">
        <v>796</v>
      </c>
      <c r="DG304" t="s">
        <v>796</v>
      </c>
      <c r="DH304" t="s">
        <v>796</v>
      </c>
      <c r="DI304" t="s">
        <v>796</v>
      </c>
      <c r="DJ304" t="s">
        <v>796</v>
      </c>
      <c r="DK304" t="s">
        <v>796</v>
      </c>
      <c r="DL304" t="s">
        <v>796</v>
      </c>
      <c r="DM304" t="s">
        <v>796</v>
      </c>
      <c r="DN304" t="s">
        <v>796</v>
      </c>
      <c r="DO304" t="s">
        <v>796</v>
      </c>
      <c r="DP304" t="s">
        <v>796</v>
      </c>
      <c r="DQ304" t="s">
        <v>796</v>
      </c>
      <c r="DR304" t="s">
        <v>796</v>
      </c>
      <c r="DS304" t="s">
        <v>796</v>
      </c>
      <c r="DT304" t="s">
        <v>796</v>
      </c>
      <c r="DU304" t="s">
        <v>796</v>
      </c>
      <c r="DV304" t="s">
        <v>796</v>
      </c>
      <c r="DW304" t="s">
        <v>796</v>
      </c>
      <c r="DX304" t="s">
        <v>796</v>
      </c>
      <c r="DY304" t="s">
        <v>796</v>
      </c>
      <c r="DZ304" t="s">
        <v>796</v>
      </c>
      <c r="EA304" t="s">
        <v>796</v>
      </c>
      <c r="EB304" t="s">
        <v>796</v>
      </c>
      <c r="EC304" t="s">
        <v>796</v>
      </c>
      <c r="ED304" t="s">
        <v>796</v>
      </c>
      <c r="EE304" t="s">
        <v>796</v>
      </c>
      <c r="EF304" t="s">
        <v>796</v>
      </c>
      <c r="EG304" t="s">
        <v>796</v>
      </c>
      <c r="EH304" t="s">
        <v>796</v>
      </c>
      <c r="EI304" t="s">
        <v>796</v>
      </c>
      <c r="EJ304" t="s">
        <v>796</v>
      </c>
      <c r="EK304" t="s">
        <v>796</v>
      </c>
      <c r="EL304" t="s">
        <v>796</v>
      </c>
      <c r="EM304" t="s">
        <v>796</v>
      </c>
      <c r="EN304" t="s">
        <v>796</v>
      </c>
      <c r="EO304" t="s">
        <v>796</v>
      </c>
      <c r="EP304" t="s">
        <v>796</v>
      </c>
      <c r="EQ304" t="s">
        <v>796</v>
      </c>
      <c r="ER304" t="s">
        <v>796</v>
      </c>
      <c r="ES304" t="s">
        <v>796</v>
      </c>
      <c r="ET304" t="s">
        <v>796</v>
      </c>
      <c r="EU304" t="s">
        <v>796</v>
      </c>
      <c r="EV304" t="s">
        <v>796</v>
      </c>
      <c r="EW304" t="s">
        <v>796</v>
      </c>
      <c r="EX304" t="s">
        <v>796</v>
      </c>
      <c r="EY304" t="s">
        <v>796</v>
      </c>
      <c r="EZ304" t="s">
        <v>796</v>
      </c>
      <c r="FA304" t="s">
        <v>796</v>
      </c>
      <c r="FB304" t="s">
        <v>796</v>
      </c>
      <c r="FC304" t="s">
        <v>796</v>
      </c>
      <c r="FD304" t="s">
        <v>796</v>
      </c>
      <c r="FE304" t="s">
        <v>796</v>
      </c>
      <c r="FF304" t="s">
        <v>796</v>
      </c>
      <c r="FG304" t="s">
        <v>796</v>
      </c>
      <c r="FH304" t="s">
        <v>796</v>
      </c>
      <c r="FI304" t="s">
        <v>796</v>
      </c>
      <c r="FJ304" t="s">
        <v>796</v>
      </c>
      <c r="FK304" t="s">
        <v>796</v>
      </c>
      <c r="FL304" t="s">
        <v>796</v>
      </c>
      <c r="FM304" t="s">
        <v>796</v>
      </c>
      <c r="FN304" t="s">
        <v>796</v>
      </c>
      <c r="FO304" t="s">
        <v>796</v>
      </c>
      <c r="FP304" t="s">
        <v>796</v>
      </c>
      <c r="FQ304" t="s">
        <v>796</v>
      </c>
      <c r="FR304" t="s">
        <v>796</v>
      </c>
      <c r="FS304" t="s">
        <v>796</v>
      </c>
      <c r="FT304" t="s">
        <v>796</v>
      </c>
      <c r="FU304" t="s">
        <v>796</v>
      </c>
      <c r="FV304" t="s">
        <v>796</v>
      </c>
      <c r="FW304" t="s">
        <v>796</v>
      </c>
      <c r="FX304" t="s">
        <v>796</v>
      </c>
      <c r="FY304" t="s">
        <v>796</v>
      </c>
      <c r="FZ304" t="s">
        <v>796</v>
      </c>
      <c r="GA304" t="s">
        <v>796</v>
      </c>
      <c r="GB304" t="s">
        <v>796</v>
      </c>
      <c r="GC304" t="s">
        <v>796</v>
      </c>
      <c r="GD304" t="s">
        <v>796</v>
      </c>
      <c r="GE304" t="s">
        <v>796</v>
      </c>
      <c r="GF304" t="s">
        <v>796</v>
      </c>
      <c r="GG304" t="s">
        <v>796</v>
      </c>
      <c r="GH304" t="s">
        <v>796</v>
      </c>
      <c r="GI304" t="s">
        <v>796</v>
      </c>
      <c r="GJ304" t="s">
        <v>796</v>
      </c>
      <c r="GK304" t="s">
        <v>796</v>
      </c>
      <c r="GL304" t="s">
        <v>796</v>
      </c>
      <c r="GM304" t="s">
        <v>796</v>
      </c>
      <c r="GN304" t="s">
        <v>796</v>
      </c>
      <c r="GO304" t="s">
        <v>796</v>
      </c>
      <c r="GP304" t="s">
        <v>796</v>
      </c>
      <c r="GQ304" t="s">
        <v>796</v>
      </c>
      <c r="GR304" t="s">
        <v>796</v>
      </c>
      <c r="GS304" t="s">
        <v>796</v>
      </c>
      <c r="GT304" t="s">
        <v>796</v>
      </c>
      <c r="GU304" t="s">
        <v>796</v>
      </c>
      <c r="GV304" t="s">
        <v>796</v>
      </c>
      <c r="GW304" t="s">
        <v>796</v>
      </c>
      <c r="GX304" t="s">
        <v>796</v>
      </c>
      <c r="GY304" t="s">
        <v>796</v>
      </c>
      <c r="GZ304" t="s">
        <v>796</v>
      </c>
      <c r="HA304" t="s">
        <v>796</v>
      </c>
      <c r="HB304" t="s">
        <v>796</v>
      </c>
      <c r="HC304" t="s">
        <v>796</v>
      </c>
      <c r="HD304" t="s">
        <v>796</v>
      </c>
      <c r="HE304" t="s">
        <v>796</v>
      </c>
      <c r="HF304" t="s">
        <v>796</v>
      </c>
      <c r="HG304" t="s">
        <v>796</v>
      </c>
      <c r="HH304" t="s">
        <v>796</v>
      </c>
      <c r="HI304" t="s">
        <v>796</v>
      </c>
      <c r="HJ304" t="s">
        <v>796</v>
      </c>
      <c r="HK304" t="s">
        <v>796</v>
      </c>
      <c r="HL304" t="s">
        <v>796</v>
      </c>
      <c r="HM304" t="s">
        <v>796</v>
      </c>
      <c r="HN304" t="s">
        <v>796</v>
      </c>
      <c r="HO304" t="s">
        <v>796</v>
      </c>
      <c r="HP304" t="s">
        <v>796</v>
      </c>
      <c r="HQ304" t="s">
        <v>796</v>
      </c>
      <c r="HR304" t="s">
        <v>796</v>
      </c>
      <c r="HS304" t="s">
        <v>796</v>
      </c>
      <c r="HT304" t="s">
        <v>796</v>
      </c>
      <c r="HU304" t="s">
        <v>796</v>
      </c>
      <c r="HV304" t="s">
        <v>796</v>
      </c>
      <c r="HW304" t="s">
        <v>796</v>
      </c>
      <c r="HX304" t="s">
        <v>796</v>
      </c>
      <c r="HY304" t="s">
        <v>796</v>
      </c>
      <c r="HZ304" t="s">
        <v>796</v>
      </c>
      <c r="IA304" t="s">
        <v>796</v>
      </c>
      <c r="IB304" t="s">
        <v>796</v>
      </c>
      <c r="IC304" t="s">
        <v>796</v>
      </c>
      <c r="ID304" t="s">
        <v>796</v>
      </c>
      <c r="IE304" t="s">
        <v>796</v>
      </c>
      <c r="IF304" t="s">
        <v>796</v>
      </c>
      <c r="IG304" t="s">
        <v>796</v>
      </c>
      <c r="IH304" t="s">
        <v>796</v>
      </c>
      <c r="II304" t="s">
        <v>796</v>
      </c>
      <c r="IJ304" t="s">
        <v>796</v>
      </c>
      <c r="IK304" t="s">
        <v>796</v>
      </c>
      <c r="IL304" t="s">
        <v>796</v>
      </c>
      <c r="IM304" t="s">
        <v>796</v>
      </c>
      <c r="IN304" t="s">
        <v>796</v>
      </c>
      <c r="IO304" t="s">
        <v>796</v>
      </c>
      <c r="IP304" t="s">
        <v>796</v>
      </c>
      <c r="IQ304" t="s">
        <v>796</v>
      </c>
      <c r="IR304" t="s">
        <v>796</v>
      </c>
      <c r="IS304" t="s">
        <v>796</v>
      </c>
      <c r="IT304" t="s">
        <v>796</v>
      </c>
      <c r="IU304" t="s">
        <v>796</v>
      </c>
      <c r="IV304" t="s">
        <v>796</v>
      </c>
      <c r="IW304" t="s">
        <v>796</v>
      </c>
      <c r="IX304" t="s">
        <v>796</v>
      </c>
      <c r="IY304" t="s">
        <v>796</v>
      </c>
      <c r="IZ304" t="s">
        <v>796</v>
      </c>
      <c r="JA304" t="s">
        <v>796</v>
      </c>
      <c r="JB304" t="s">
        <v>796</v>
      </c>
      <c r="JC304" t="s">
        <v>796</v>
      </c>
      <c r="JD304" t="s">
        <v>796</v>
      </c>
      <c r="JE304" t="s">
        <v>796</v>
      </c>
      <c r="JF304" t="s">
        <v>796</v>
      </c>
      <c r="JG304" t="s">
        <v>796</v>
      </c>
      <c r="JH304" t="s">
        <v>796</v>
      </c>
      <c r="JI304" t="s">
        <v>796</v>
      </c>
      <c r="JJ304" t="s">
        <v>796</v>
      </c>
      <c r="JK304" t="s">
        <v>796</v>
      </c>
      <c r="JL304" t="s">
        <v>796</v>
      </c>
      <c r="JM304" t="s">
        <v>796</v>
      </c>
      <c r="JN304" t="s">
        <v>796</v>
      </c>
      <c r="JO304" t="s">
        <v>796</v>
      </c>
      <c r="JP304" t="s">
        <v>796</v>
      </c>
      <c r="JQ304" t="s">
        <v>796</v>
      </c>
      <c r="JR304" t="s">
        <v>796</v>
      </c>
      <c r="JS304" t="s">
        <v>796</v>
      </c>
      <c r="JT304" t="s">
        <v>796</v>
      </c>
      <c r="JU304" t="s">
        <v>796</v>
      </c>
      <c r="JV304" t="s">
        <v>796</v>
      </c>
      <c r="JW304" t="s">
        <v>796</v>
      </c>
      <c r="JX304" t="s">
        <v>796</v>
      </c>
      <c r="JY304" t="s">
        <v>796</v>
      </c>
      <c r="JZ304" t="s">
        <v>796</v>
      </c>
      <c r="KA304" t="s">
        <v>796</v>
      </c>
      <c r="KB304" t="s">
        <v>796</v>
      </c>
      <c r="KC304" t="s">
        <v>796</v>
      </c>
      <c r="KD304" t="s">
        <v>796</v>
      </c>
      <c r="KE304" t="s">
        <v>796</v>
      </c>
      <c r="KF304" t="s">
        <v>796</v>
      </c>
    </row>
    <row r="305" spans="1:292" x14ac:dyDescent="0.2">
      <c r="A305" t="s">
        <v>449</v>
      </c>
      <c r="B305" t="s">
        <v>239</v>
      </c>
      <c r="C305" t="s">
        <v>4</v>
      </c>
      <c r="D305" t="s">
        <v>8</v>
      </c>
      <c r="E305" s="30">
        <v>43</v>
      </c>
      <c r="F305" t="s">
        <v>20</v>
      </c>
      <c r="G305" t="s">
        <v>10</v>
      </c>
      <c r="H305" t="s">
        <v>11</v>
      </c>
      <c r="I305" t="s">
        <v>33</v>
      </c>
      <c r="J305" t="s">
        <v>4</v>
      </c>
      <c r="K305" t="s">
        <v>5</v>
      </c>
      <c r="L305" t="s">
        <v>4</v>
      </c>
      <c r="M305" t="s">
        <v>4</v>
      </c>
      <c r="N305" t="s">
        <v>4</v>
      </c>
      <c r="O305" t="s">
        <v>4</v>
      </c>
      <c r="P305" t="s">
        <v>4</v>
      </c>
      <c r="Q305" t="s">
        <v>4</v>
      </c>
      <c r="R305" t="s">
        <v>5</v>
      </c>
      <c r="S305" t="s">
        <v>4</v>
      </c>
      <c r="T305" t="s">
        <v>67</v>
      </c>
      <c r="U305" t="s">
        <v>4</v>
      </c>
      <c r="V305" t="s">
        <v>5</v>
      </c>
      <c r="W305" t="s">
        <v>17</v>
      </c>
      <c r="X305" t="s">
        <v>2</v>
      </c>
      <c r="Y305" t="s">
        <v>5</v>
      </c>
      <c r="Z305" t="s">
        <v>6</v>
      </c>
      <c r="AA305" t="s">
        <v>4</v>
      </c>
      <c r="AB305" t="s">
        <v>4</v>
      </c>
      <c r="AC305" t="s">
        <v>4</v>
      </c>
      <c r="AD305" t="s">
        <v>4</v>
      </c>
      <c r="AE305" t="s">
        <v>4</v>
      </c>
      <c r="AF305" t="s">
        <v>4</v>
      </c>
      <c r="AG305" t="s">
        <v>4</v>
      </c>
      <c r="AH305" t="s">
        <v>4</v>
      </c>
      <c r="AI305" t="s">
        <v>4</v>
      </c>
      <c r="AJ305" t="s">
        <v>4</v>
      </c>
      <c r="AK305" t="s">
        <v>4</v>
      </c>
      <c r="AL305" t="s">
        <v>4</v>
      </c>
      <c r="AM305" t="s">
        <v>4</v>
      </c>
      <c r="AN305" t="s">
        <v>4</v>
      </c>
      <c r="AO305" t="s">
        <v>4</v>
      </c>
      <c r="AP305" t="s">
        <v>4</v>
      </c>
      <c r="AQ305" t="s">
        <v>4</v>
      </c>
      <c r="AR305" t="s">
        <v>4</v>
      </c>
      <c r="AS305" t="s">
        <v>2</v>
      </c>
      <c r="AT305" t="s">
        <v>2</v>
      </c>
      <c r="AU305" t="s">
        <v>2</v>
      </c>
      <c r="AV305" t="s">
        <v>5</v>
      </c>
      <c r="AW305" t="s">
        <v>4</v>
      </c>
      <c r="AX305" t="s">
        <v>4</v>
      </c>
      <c r="AY305" t="s">
        <v>4</v>
      </c>
      <c r="AZ305" t="s">
        <v>4</v>
      </c>
      <c r="BA305" t="s">
        <v>5</v>
      </c>
      <c r="BB305" t="s">
        <v>5</v>
      </c>
      <c r="BC305" t="s">
        <v>4</v>
      </c>
      <c r="BD305" t="s">
        <v>4</v>
      </c>
      <c r="BE305" t="s">
        <v>4</v>
      </c>
      <c r="BF305" t="s">
        <v>4</v>
      </c>
      <c r="BG305" t="s">
        <v>4</v>
      </c>
      <c r="BH305" t="s">
        <v>4</v>
      </c>
      <c r="BI305" t="s">
        <v>4</v>
      </c>
      <c r="BJ305" t="s">
        <v>4</v>
      </c>
      <c r="BK305" t="s">
        <v>2</v>
      </c>
      <c r="BL305" t="s">
        <v>2</v>
      </c>
      <c r="BM305" t="s">
        <v>2</v>
      </c>
      <c r="BN305" t="s">
        <v>2</v>
      </c>
      <c r="BO305" t="s">
        <v>2</v>
      </c>
      <c r="BP305" t="s">
        <v>2</v>
      </c>
      <c r="BQ305" t="s">
        <v>2</v>
      </c>
      <c r="BR305" t="s">
        <v>2</v>
      </c>
      <c r="BS305" t="s">
        <v>2</v>
      </c>
      <c r="BT305" t="s">
        <v>2</v>
      </c>
      <c r="BU305" t="s">
        <v>2</v>
      </c>
      <c r="BV305" t="s">
        <v>2</v>
      </c>
      <c r="BW305" t="s">
        <v>2</v>
      </c>
      <c r="BX305" t="s">
        <v>2</v>
      </c>
      <c r="BY305" t="s">
        <v>2</v>
      </c>
      <c r="BZ305" t="s">
        <v>2</v>
      </c>
      <c r="CA305" t="s">
        <v>2</v>
      </c>
      <c r="CB305" t="s">
        <v>2</v>
      </c>
      <c r="CC305" t="s">
        <v>2</v>
      </c>
      <c r="CD305" t="s">
        <v>2</v>
      </c>
      <c r="CE305" t="s">
        <v>2</v>
      </c>
      <c r="CF305" t="s">
        <v>2</v>
      </c>
      <c r="CG305" t="s">
        <v>2</v>
      </c>
      <c r="CH305" t="s">
        <v>2</v>
      </c>
      <c r="CI305" t="s">
        <v>2</v>
      </c>
      <c r="CJ305" t="s">
        <v>2</v>
      </c>
      <c r="CK305" t="s">
        <v>2</v>
      </c>
      <c r="CL305" t="s">
        <v>2</v>
      </c>
      <c r="CM305" t="s">
        <v>2</v>
      </c>
      <c r="CN305" t="s">
        <v>2</v>
      </c>
      <c r="CO305" t="s">
        <v>2</v>
      </c>
      <c r="CP305" t="s">
        <v>2</v>
      </c>
      <c r="CQ305" t="s">
        <v>2</v>
      </c>
      <c r="CR305" t="s">
        <v>2</v>
      </c>
      <c r="CS305" t="s">
        <v>2</v>
      </c>
      <c r="CT305" t="s">
        <v>2</v>
      </c>
      <c r="CU305" t="s">
        <v>239</v>
      </c>
      <c r="CV305" t="s">
        <v>4</v>
      </c>
      <c r="CW305" s="30">
        <v>44</v>
      </c>
      <c r="CX305" t="s">
        <v>20</v>
      </c>
      <c r="CY305" t="s">
        <v>4</v>
      </c>
      <c r="CZ305" t="s">
        <v>5</v>
      </c>
      <c r="DA305" t="s">
        <v>4</v>
      </c>
      <c r="DB305" t="s">
        <v>4</v>
      </c>
      <c r="DC305" t="s">
        <v>4</v>
      </c>
      <c r="DD305" t="s">
        <v>4</v>
      </c>
      <c r="DE305" t="s">
        <v>5</v>
      </c>
      <c r="DF305" t="s">
        <v>4</v>
      </c>
      <c r="DG305" t="s">
        <v>4</v>
      </c>
      <c r="DH305" t="s">
        <v>4</v>
      </c>
      <c r="DI305" t="s">
        <v>67</v>
      </c>
      <c r="DJ305" t="s">
        <v>4</v>
      </c>
      <c r="DK305" t="s">
        <v>4</v>
      </c>
      <c r="DL305" t="s">
        <v>17</v>
      </c>
      <c r="DM305" t="s">
        <v>2</v>
      </c>
      <c r="DN305" t="s">
        <v>4</v>
      </c>
      <c r="DO305" t="s">
        <v>523</v>
      </c>
      <c r="DP305" t="s">
        <v>2</v>
      </c>
      <c r="DQ305" t="s">
        <v>2</v>
      </c>
      <c r="DR305" t="s">
        <v>2</v>
      </c>
      <c r="DS305" t="s">
        <v>2</v>
      </c>
      <c r="DT305" t="s">
        <v>2</v>
      </c>
      <c r="DU305" t="s">
        <v>2</v>
      </c>
      <c r="DV305" t="s">
        <v>2</v>
      </c>
      <c r="DW305" t="s">
        <v>2</v>
      </c>
      <c r="DX305" t="s">
        <v>2</v>
      </c>
      <c r="DY305" t="s">
        <v>2</v>
      </c>
      <c r="DZ305" t="s">
        <v>2</v>
      </c>
      <c r="EA305" t="s">
        <v>2</v>
      </c>
      <c r="EB305" t="s">
        <v>2</v>
      </c>
      <c r="EC305" t="s">
        <v>2</v>
      </c>
      <c r="ED305" t="s">
        <v>2</v>
      </c>
      <c r="EE305" t="s">
        <v>2</v>
      </c>
      <c r="EF305" t="s">
        <v>2</v>
      </c>
      <c r="EG305" t="s">
        <v>2</v>
      </c>
      <c r="EH305" t="s">
        <v>2</v>
      </c>
      <c r="EI305" t="s">
        <v>2</v>
      </c>
      <c r="EJ305" t="s">
        <v>2</v>
      </c>
      <c r="EK305" t="s">
        <v>4</v>
      </c>
      <c r="EL305" t="s">
        <v>4</v>
      </c>
      <c r="EM305" t="s">
        <v>4</v>
      </c>
      <c r="EN305" t="s">
        <v>4</v>
      </c>
      <c r="EO305" t="s">
        <v>4</v>
      </c>
      <c r="EP305" t="s">
        <v>5</v>
      </c>
      <c r="EQ305" t="s">
        <v>4</v>
      </c>
      <c r="ER305" t="s">
        <v>4</v>
      </c>
      <c r="ES305" t="s">
        <v>4</v>
      </c>
      <c r="ET305" t="s">
        <v>4</v>
      </c>
      <c r="EU305" t="s">
        <v>4</v>
      </c>
      <c r="EV305" t="s">
        <v>4</v>
      </c>
      <c r="EW305" t="s">
        <v>4</v>
      </c>
      <c r="EX305" t="s">
        <v>4</v>
      </c>
      <c r="EY305" t="s">
        <v>4</v>
      </c>
      <c r="EZ305" t="s">
        <v>5</v>
      </c>
      <c r="FA305" t="s">
        <v>5</v>
      </c>
      <c r="FB305" t="s">
        <v>4</v>
      </c>
      <c r="FC305" t="s">
        <v>4</v>
      </c>
      <c r="FD305" t="s">
        <v>4</v>
      </c>
      <c r="FE305" t="s">
        <v>2</v>
      </c>
      <c r="FF305" t="s">
        <v>2</v>
      </c>
      <c r="FG305" t="s">
        <v>2</v>
      </c>
      <c r="FH305" t="s">
        <v>2</v>
      </c>
      <c r="FI305" t="s">
        <v>2</v>
      </c>
      <c r="FJ305" t="s">
        <v>2</v>
      </c>
      <c r="FK305" t="s">
        <v>2</v>
      </c>
      <c r="FL305" t="s">
        <v>2</v>
      </c>
      <c r="FM305" t="s">
        <v>2</v>
      </c>
      <c r="FN305" t="s">
        <v>2</v>
      </c>
      <c r="FO305" t="s">
        <v>2</v>
      </c>
      <c r="FP305" t="s">
        <v>2</v>
      </c>
      <c r="FQ305" t="s">
        <v>2</v>
      </c>
      <c r="FR305" t="s">
        <v>2</v>
      </c>
      <c r="FS305" t="s">
        <v>2</v>
      </c>
      <c r="FT305" t="s">
        <v>2</v>
      </c>
      <c r="FU305" t="s">
        <v>2</v>
      </c>
      <c r="FV305" t="s">
        <v>2</v>
      </c>
      <c r="FW305" t="s">
        <v>2</v>
      </c>
      <c r="FX305" t="s">
        <v>2</v>
      </c>
      <c r="FY305" t="s">
        <v>2</v>
      </c>
      <c r="FZ305" t="s">
        <v>2</v>
      </c>
      <c r="GA305" t="s">
        <v>2</v>
      </c>
      <c r="GB305" t="s">
        <v>2</v>
      </c>
      <c r="GC305" t="s">
        <v>2</v>
      </c>
      <c r="GD305" t="s">
        <v>2</v>
      </c>
      <c r="GE305" t="s">
        <v>2</v>
      </c>
      <c r="GF305" t="s">
        <v>2</v>
      </c>
      <c r="GG305" t="s">
        <v>2</v>
      </c>
      <c r="GH305" t="s">
        <v>2</v>
      </c>
      <c r="GI305" t="s">
        <v>2</v>
      </c>
      <c r="GJ305" t="s">
        <v>2</v>
      </c>
      <c r="GK305" t="s">
        <v>2</v>
      </c>
      <c r="GL305" t="s">
        <v>2</v>
      </c>
      <c r="GM305" t="s">
        <v>2</v>
      </c>
      <c r="GN305" t="s">
        <v>796</v>
      </c>
      <c r="GO305" t="s">
        <v>796</v>
      </c>
      <c r="GP305" t="s">
        <v>796</v>
      </c>
      <c r="GQ305" t="s">
        <v>796</v>
      </c>
      <c r="GR305" t="s">
        <v>796</v>
      </c>
      <c r="GS305" t="s">
        <v>796</v>
      </c>
      <c r="GT305" t="s">
        <v>796</v>
      </c>
      <c r="GU305" t="s">
        <v>796</v>
      </c>
      <c r="GV305" t="s">
        <v>796</v>
      </c>
      <c r="GW305" t="s">
        <v>796</v>
      </c>
      <c r="GX305" t="s">
        <v>796</v>
      </c>
      <c r="GY305" t="s">
        <v>796</v>
      </c>
      <c r="GZ305" t="s">
        <v>796</v>
      </c>
      <c r="HA305" t="s">
        <v>796</v>
      </c>
      <c r="HB305" t="s">
        <v>796</v>
      </c>
      <c r="HC305" t="s">
        <v>796</v>
      </c>
      <c r="HD305" t="s">
        <v>796</v>
      </c>
      <c r="HE305" t="s">
        <v>796</v>
      </c>
      <c r="HF305" t="s">
        <v>796</v>
      </c>
      <c r="HG305" t="s">
        <v>796</v>
      </c>
      <c r="HH305" t="s">
        <v>796</v>
      </c>
      <c r="HI305" t="s">
        <v>796</v>
      </c>
      <c r="HJ305" t="s">
        <v>796</v>
      </c>
      <c r="HK305" t="s">
        <v>796</v>
      </c>
      <c r="HL305" t="s">
        <v>796</v>
      </c>
      <c r="HM305" t="s">
        <v>796</v>
      </c>
      <c r="HN305" t="s">
        <v>796</v>
      </c>
      <c r="HO305" t="s">
        <v>796</v>
      </c>
      <c r="HP305" t="s">
        <v>796</v>
      </c>
      <c r="HQ305" t="s">
        <v>796</v>
      </c>
      <c r="HR305" t="s">
        <v>796</v>
      </c>
      <c r="HS305" t="s">
        <v>796</v>
      </c>
      <c r="HT305" t="s">
        <v>796</v>
      </c>
      <c r="HU305" t="s">
        <v>796</v>
      </c>
      <c r="HV305" t="s">
        <v>796</v>
      </c>
      <c r="HW305" t="s">
        <v>796</v>
      </c>
      <c r="HX305" t="s">
        <v>796</v>
      </c>
      <c r="HY305" t="s">
        <v>796</v>
      </c>
      <c r="HZ305" t="s">
        <v>796</v>
      </c>
      <c r="IA305" t="s">
        <v>796</v>
      </c>
      <c r="IB305" t="s">
        <v>796</v>
      </c>
      <c r="IC305" t="s">
        <v>796</v>
      </c>
      <c r="ID305" t="s">
        <v>796</v>
      </c>
      <c r="IE305" t="s">
        <v>796</v>
      </c>
      <c r="IF305" t="s">
        <v>796</v>
      </c>
      <c r="IG305" t="s">
        <v>796</v>
      </c>
      <c r="IH305" t="s">
        <v>796</v>
      </c>
      <c r="II305" t="s">
        <v>796</v>
      </c>
      <c r="IJ305" t="s">
        <v>796</v>
      </c>
      <c r="IK305" t="s">
        <v>796</v>
      </c>
      <c r="IL305" t="s">
        <v>796</v>
      </c>
      <c r="IM305" t="s">
        <v>796</v>
      </c>
      <c r="IN305" t="s">
        <v>796</v>
      </c>
      <c r="IO305" t="s">
        <v>796</v>
      </c>
      <c r="IP305" t="s">
        <v>796</v>
      </c>
      <c r="IQ305" t="s">
        <v>796</v>
      </c>
      <c r="IR305" t="s">
        <v>796</v>
      </c>
      <c r="IS305" t="s">
        <v>796</v>
      </c>
      <c r="IT305" t="s">
        <v>796</v>
      </c>
      <c r="IU305" t="s">
        <v>796</v>
      </c>
      <c r="IV305" t="s">
        <v>796</v>
      </c>
      <c r="IW305" t="s">
        <v>796</v>
      </c>
      <c r="IX305" t="s">
        <v>796</v>
      </c>
      <c r="IY305" t="s">
        <v>796</v>
      </c>
      <c r="IZ305" t="s">
        <v>796</v>
      </c>
      <c r="JA305" t="s">
        <v>796</v>
      </c>
      <c r="JB305" t="s">
        <v>796</v>
      </c>
      <c r="JC305" t="s">
        <v>796</v>
      </c>
      <c r="JD305" t="s">
        <v>796</v>
      </c>
      <c r="JE305" t="s">
        <v>796</v>
      </c>
      <c r="JF305" t="s">
        <v>796</v>
      </c>
      <c r="JG305" t="s">
        <v>796</v>
      </c>
      <c r="JH305" t="s">
        <v>796</v>
      </c>
      <c r="JI305" t="s">
        <v>796</v>
      </c>
      <c r="JJ305" t="s">
        <v>796</v>
      </c>
      <c r="JK305" t="s">
        <v>796</v>
      </c>
      <c r="JL305" t="s">
        <v>796</v>
      </c>
      <c r="JM305" t="s">
        <v>796</v>
      </c>
      <c r="JN305" t="s">
        <v>796</v>
      </c>
      <c r="JO305" t="s">
        <v>796</v>
      </c>
      <c r="JP305" t="s">
        <v>796</v>
      </c>
      <c r="JQ305" t="s">
        <v>796</v>
      </c>
      <c r="JR305" t="s">
        <v>796</v>
      </c>
      <c r="JS305" t="s">
        <v>796</v>
      </c>
      <c r="JT305" t="s">
        <v>796</v>
      </c>
      <c r="JU305" t="s">
        <v>796</v>
      </c>
      <c r="JV305" t="s">
        <v>796</v>
      </c>
      <c r="JW305" t="s">
        <v>796</v>
      </c>
      <c r="JX305" t="s">
        <v>796</v>
      </c>
      <c r="JY305" t="s">
        <v>796</v>
      </c>
      <c r="JZ305" t="s">
        <v>796</v>
      </c>
      <c r="KA305" t="s">
        <v>796</v>
      </c>
      <c r="KB305" t="s">
        <v>796</v>
      </c>
      <c r="KC305" t="s">
        <v>796</v>
      </c>
      <c r="KD305" t="s">
        <v>796</v>
      </c>
      <c r="KE305" t="s">
        <v>796</v>
      </c>
      <c r="KF305" t="s">
        <v>796</v>
      </c>
    </row>
    <row r="306" spans="1:292" x14ac:dyDescent="0.2">
      <c r="A306" t="s">
        <v>450</v>
      </c>
      <c r="B306" t="s">
        <v>239</v>
      </c>
      <c r="C306" t="s">
        <v>4</v>
      </c>
      <c r="D306" t="s">
        <v>19</v>
      </c>
      <c r="E306" s="30">
        <v>53</v>
      </c>
      <c r="F306" t="s">
        <v>20</v>
      </c>
      <c r="G306" t="s">
        <v>10</v>
      </c>
      <c r="H306" t="s">
        <v>11</v>
      </c>
      <c r="I306" t="s">
        <v>33</v>
      </c>
      <c r="J306" t="s">
        <v>4</v>
      </c>
      <c r="K306" t="s">
        <v>5</v>
      </c>
      <c r="L306" t="s">
        <v>4</v>
      </c>
      <c r="M306" t="s">
        <v>4</v>
      </c>
      <c r="N306" t="s">
        <v>4</v>
      </c>
      <c r="O306" t="s">
        <v>4</v>
      </c>
      <c r="P306" t="s">
        <v>4</v>
      </c>
      <c r="Q306" t="s">
        <v>4</v>
      </c>
      <c r="R306" t="s">
        <v>4</v>
      </c>
      <c r="S306" t="s">
        <v>4</v>
      </c>
      <c r="T306" t="s">
        <v>69</v>
      </c>
      <c r="U306" t="s">
        <v>4</v>
      </c>
      <c r="V306" t="s">
        <v>4</v>
      </c>
      <c r="W306" t="s">
        <v>17</v>
      </c>
      <c r="X306" t="s">
        <v>2</v>
      </c>
      <c r="Y306" t="s">
        <v>5</v>
      </c>
      <c r="Z306" t="s">
        <v>35</v>
      </c>
      <c r="AA306" t="s">
        <v>4</v>
      </c>
      <c r="AB306" t="s">
        <v>4</v>
      </c>
      <c r="AC306" t="s">
        <v>4</v>
      </c>
      <c r="AD306" t="s">
        <v>4</v>
      </c>
      <c r="AE306" t="s">
        <v>4</v>
      </c>
      <c r="AF306" t="s">
        <v>4</v>
      </c>
      <c r="AG306" t="s">
        <v>4</v>
      </c>
      <c r="AH306" t="s">
        <v>4</v>
      </c>
      <c r="AI306" t="s">
        <v>4</v>
      </c>
      <c r="AJ306" t="s">
        <v>4</v>
      </c>
      <c r="AK306" t="s">
        <v>4</v>
      </c>
      <c r="AL306" t="s">
        <v>4</v>
      </c>
      <c r="AM306" t="s">
        <v>4</v>
      </c>
      <c r="AN306" t="s">
        <v>4</v>
      </c>
      <c r="AO306" t="s">
        <v>4</v>
      </c>
      <c r="AP306" t="s">
        <v>4</v>
      </c>
      <c r="AQ306" t="s">
        <v>4</v>
      </c>
      <c r="AR306" t="s">
        <v>4</v>
      </c>
      <c r="AS306" t="s">
        <v>2</v>
      </c>
      <c r="AT306" t="s">
        <v>2</v>
      </c>
      <c r="AU306" t="s">
        <v>2</v>
      </c>
      <c r="AV306" t="s">
        <v>5</v>
      </c>
      <c r="AW306" t="s">
        <v>5</v>
      </c>
      <c r="AX306" t="s">
        <v>5</v>
      </c>
      <c r="AY306" t="s">
        <v>4</v>
      </c>
      <c r="AZ306" t="s">
        <v>5</v>
      </c>
      <c r="BA306" t="s">
        <v>5</v>
      </c>
      <c r="BB306" t="s">
        <v>4</v>
      </c>
      <c r="BC306" t="s">
        <v>4</v>
      </c>
      <c r="BD306" t="s">
        <v>5</v>
      </c>
      <c r="BE306" t="s">
        <v>4</v>
      </c>
      <c r="BF306" t="s">
        <v>5</v>
      </c>
      <c r="BG306" t="s">
        <v>5</v>
      </c>
      <c r="BH306" t="s">
        <v>4</v>
      </c>
      <c r="BI306" t="s">
        <v>5</v>
      </c>
      <c r="BJ306" t="s">
        <v>5</v>
      </c>
      <c r="BK306" t="s">
        <v>2</v>
      </c>
      <c r="BL306" t="s">
        <v>2</v>
      </c>
      <c r="BM306" t="s">
        <v>2</v>
      </c>
      <c r="BN306" t="s">
        <v>2</v>
      </c>
      <c r="BO306" t="s">
        <v>2</v>
      </c>
      <c r="BP306" t="s">
        <v>2</v>
      </c>
      <c r="BQ306" t="s">
        <v>2</v>
      </c>
      <c r="BR306" t="s">
        <v>2</v>
      </c>
      <c r="BS306" t="s">
        <v>2</v>
      </c>
      <c r="BT306" t="s">
        <v>2</v>
      </c>
      <c r="BU306" t="s">
        <v>2</v>
      </c>
      <c r="BV306" t="s">
        <v>2</v>
      </c>
      <c r="BW306" t="s">
        <v>2</v>
      </c>
      <c r="BX306" t="s">
        <v>2</v>
      </c>
      <c r="BY306" t="s">
        <v>2</v>
      </c>
      <c r="BZ306" t="s">
        <v>2</v>
      </c>
      <c r="CA306" t="s">
        <v>2</v>
      </c>
      <c r="CB306" t="s">
        <v>2</v>
      </c>
      <c r="CC306" t="s">
        <v>2</v>
      </c>
      <c r="CD306" t="s">
        <v>2</v>
      </c>
      <c r="CE306" t="s">
        <v>2</v>
      </c>
      <c r="CF306" t="s">
        <v>2</v>
      </c>
      <c r="CG306" t="s">
        <v>2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796</v>
      </c>
      <c r="CV306" t="s">
        <v>796</v>
      </c>
      <c r="CW306" t="s">
        <v>796</v>
      </c>
      <c r="CX306" t="s">
        <v>796</v>
      </c>
      <c r="CY306" t="s">
        <v>796</v>
      </c>
      <c r="CZ306" t="s">
        <v>796</v>
      </c>
      <c r="DA306" t="s">
        <v>796</v>
      </c>
      <c r="DB306" t="s">
        <v>796</v>
      </c>
      <c r="DC306" t="s">
        <v>796</v>
      </c>
      <c r="DD306" t="s">
        <v>796</v>
      </c>
      <c r="DE306" t="s">
        <v>796</v>
      </c>
      <c r="DF306" t="s">
        <v>796</v>
      </c>
      <c r="DG306" t="s">
        <v>796</v>
      </c>
      <c r="DH306" t="s">
        <v>796</v>
      </c>
      <c r="DI306" t="s">
        <v>796</v>
      </c>
      <c r="DJ306" t="s">
        <v>796</v>
      </c>
      <c r="DK306" t="s">
        <v>796</v>
      </c>
      <c r="DL306" t="s">
        <v>796</v>
      </c>
      <c r="DM306" t="s">
        <v>796</v>
      </c>
      <c r="DN306" t="s">
        <v>796</v>
      </c>
      <c r="DO306" t="s">
        <v>796</v>
      </c>
      <c r="DP306" t="s">
        <v>796</v>
      </c>
      <c r="DQ306" t="s">
        <v>796</v>
      </c>
      <c r="DR306" t="s">
        <v>796</v>
      </c>
      <c r="DS306" t="s">
        <v>796</v>
      </c>
      <c r="DT306" t="s">
        <v>796</v>
      </c>
      <c r="DU306" t="s">
        <v>796</v>
      </c>
      <c r="DV306" t="s">
        <v>796</v>
      </c>
      <c r="DW306" t="s">
        <v>796</v>
      </c>
      <c r="DX306" t="s">
        <v>796</v>
      </c>
      <c r="DY306" t="s">
        <v>796</v>
      </c>
      <c r="DZ306" t="s">
        <v>796</v>
      </c>
      <c r="EA306" t="s">
        <v>796</v>
      </c>
      <c r="EB306" t="s">
        <v>796</v>
      </c>
      <c r="EC306" t="s">
        <v>796</v>
      </c>
      <c r="ED306" t="s">
        <v>796</v>
      </c>
      <c r="EE306" t="s">
        <v>796</v>
      </c>
      <c r="EF306" t="s">
        <v>796</v>
      </c>
      <c r="EG306" t="s">
        <v>796</v>
      </c>
      <c r="EH306" t="s">
        <v>796</v>
      </c>
      <c r="EI306" t="s">
        <v>796</v>
      </c>
      <c r="EJ306" t="s">
        <v>796</v>
      </c>
      <c r="EK306" t="s">
        <v>796</v>
      </c>
      <c r="EL306" t="s">
        <v>796</v>
      </c>
      <c r="EM306" t="s">
        <v>796</v>
      </c>
      <c r="EN306" t="s">
        <v>796</v>
      </c>
      <c r="EO306" t="s">
        <v>796</v>
      </c>
      <c r="EP306" t="s">
        <v>796</v>
      </c>
      <c r="EQ306" t="s">
        <v>796</v>
      </c>
      <c r="ER306" t="s">
        <v>796</v>
      </c>
      <c r="ES306" t="s">
        <v>796</v>
      </c>
      <c r="ET306" t="s">
        <v>796</v>
      </c>
      <c r="EU306" t="s">
        <v>796</v>
      </c>
      <c r="EV306" t="s">
        <v>796</v>
      </c>
      <c r="EW306" t="s">
        <v>796</v>
      </c>
      <c r="EX306" t="s">
        <v>796</v>
      </c>
      <c r="EY306" t="s">
        <v>796</v>
      </c>
      <c r="EZ306" t="s">
        <v>796</v>
      </c>
      <c r="FA306" t="s">
        <v>796</v>
      </c>
      <c r="FB306" t="s">
        <v>796</v>
      </c>
      <c r="FC306" t="s">
        <v>796</v>
      </c>
      <c r="FD306" t="s">
        <v>796</v>
      </c>
      <c r="FE306" t="s">
        <v>796</v>
      </c>
      <c r="FF306" t="s">
        <v>796</v>
      </c>
      <c r="FG306" t="s">
        <v>796</v>
      </c>
      <c r="FH306" t="s">
        <v>796</v>
      </c>
      <c r="FI306" t="s">
        <v>796</v>
      </c>
      <c r="FJ306" t="s">
        <v>796</v>
      </c>
      <c r="FK306" t="s">
        <v>796</v>
      </c>
      <c r="FL306" t="s">
        <v>796</v>
      </c>
      <c r="FM306" t="s">
        <v>796</v>
      </c>
      <c r="FN306" t="s">
        <v>796</v>
      </c>
      <c r="FO306" t="s">
        <v>796</v>
      </c>
      <c r="FP306" t="s">
        <v>796</v>
      </c>
      <c r="FQ306" t="s">
        <v>796</v>
      </c>
      <c r="FR306" t="s">
        <v>796</v>
      </c>
      <c r="FS306" t="s">
        <v>796</v>
      </c>
      <c r="FT306" t="s">
        <v>796</v>
      </c>
      <c r="FU306" t="s">
        <v>796</v>
      </c>
      <c r="FV306" t="s">
        <v>796</v>
      </c>
      <c r="FW306" t="s">
        <v>796</v>
      </c>
      <c r="FX306" t="s">
        <v>796</v>
      </c>
      <c r="FY306" t="s">
        <v>796</v>
      </c>
      <c r="FZ306" t="s">
        <v>796</v>
      </c>
      <c r="GA306" t="s">
        <v>796</v>
      </c>
      <c r="GB306" t="s">
        <v>796</v>
      </c>
      <c r="GC306" t="s">
        <v>796</v>
      </c>
      <c r="GD306" t="s">
        <v>796</v>
      </c>
      <c r="GE306" t="s">
        <v>796</v>
      </c>
      <c r="GF306" t="s">
        <v>796</v>
      </c>
      <c r="GG306" t="s">
        <v>796</v>
      </c>
      <c r="GH306" t="s">
        <v>796</v>
      </c>
      <c r="GI306" t="s">
        <v>796</v>
      </c>
      <c r="GJ306" t="s">
        <v>796</v>
      </c>
      <c r="GK306" t="s">
        <v>796</v>
      </c>
      <c r="GL306" t="s">
        <v>796</v>
      </c>
      <c r="GM306" t="s">
        <v>796</v>
      </c>
      <c r="GN306" t="s">
        <v>796</v>
      </c>
      <c r="GO306" t="s">
        <v>796</v>
      </c>
      <c r="GP306" t="s">
        <v>796</v>
      </c>
      <c r="GQ306" t="s">
        <v>796</v>
      </c>
      <c r="GR306" t="s">
        <v>796</v>
      </c>
      <c r="GS306" t="s">
        <v>796</v>
      </c>
      <c r="GT306" t="s">
        <v>796</v>
      </c>
      <c r="GU306" t="s">
        <v>796</v>
      </c>
      <c r="GV306" t="s">
        <v>796</v>
      </c>
      <c r="GW306" t="s">
        <v>796</v>
      </c>
      <c r="GX306" t="s">
        <v>796</v>
      </c>
      <c r="GY306" t="s">
        <v>796</v>
      </c>
      <c r="GZ306" t="s">
        <v>796</v>
      </c>
      <c r="HA306" t="s">
        <v>796</v>
      </c>
      <c r="HB306" t="s">
        <v>796</v>
      </c>
      <c r="HC306" t="s">
        <v>796</v>
      </c>
      <c r="HD306" t="s">
        <v>796</v>
      </c>
      <c r="HE306" t="s">
        <v>796</v>
      </c>
      <c r="HF306" t="s">
        <v>796</v>
      </c>
      <c r="HG306" t="s">
        <v>796</v>
      </c>
      <c r="HH306" t="s">
        <v>796</v>
      </c>
      <c r="HI306" t="s">
        <v>796</v>
      </c>
      <c r="HJ306" t="s">
        <v>796</v>
      </c>
      <c r="HK306" t="s">
        <v>796</v>
      </c>
      <c r="HL306" t="s">
        <v>796</v>
      </c>
      <c r="HM306" t="s">
        <v>796</v>
      </c>
      <c r="HN306" t="s">
        <v>796</v>
      </c>
      <c r="HO306" t="s">
        <v>796</v>
      </c>
      <c r="HP306" t="s">
        <v>796</v>
      </c>
      <c r="HQ306" t="s">
        <v>796</v>
      </c>
      <c r="HR306" t="s">
        <v>796</v>
      </c>
      <c r="HS306" t="s">
        <v>796</v>
      </c>
      <c r="HT306" t="s">
        <v>796</v>
      </c>
      <c r="HU306" t="s">
        <v>796</v>
      </c>
      <c r="HV306" t="s">
        <v>796</v>
      </c>
      <c r="HW306" t="s">
        <v>796</v>
      </c>
      <c r="HX306" t="s">
        <v>796</v>
      </c>
      <c r="HY306" t="s">
        <v>796</v>
      </c>
      <c r="HZ306" t="s">
        <v>796</v>
      </c>
      <c r="IA306" t="s">
        <v>796</v>
      </c>
      <c r="IB306" t="s">
        <v>796</v>
      </c>
      <c r="IC306" t="s">
        <v>796</v>
      </c>
      <c r="ID306" t="s">
        <v>796</v>
      </c>
      <c r="IE306" t="s">
        <v>796</v>
      </c>
      <c r="IF306" t="s">
        <v>796</v>
      </c>
      <c r="IG306" t="s">
        <v>796</v>
      </c>
      <c r="IH306" t="s">
        <v>796</v>
      </c>
      <c r="II306" t="s">
        <v>796</v>
      </c>
      <c r="IJ306" t="s">
        <v>796</v>
      </c>
      <c r="IK306" t="s">
        <v>796</v>
      </c>
      <c r="IL306" t="s">
        <v>796</v>
      </c>
      <c r="IM306" t="s">
        <v>796</v>
      </c>
      <c r="IN306" t="s">
        <v>796</v>
      </c>
      <c r="IO306" t="s">
        <v>796</v>
      </c>
      <c r="IP306" t="s">
        <v>796</v>
      </c>
      <c r="IQ306" t="s">
        <v>796</v>
      </c>
      <c r="IR306" t="s">
        <v>796</v>
      </c>
      <c r="IS306" t="s">
        <v>796</v>
      </c>
      <c r="IT306" t="s">
        <v>796</v>
      </c>
      <c r="IU306" t="s">
        <v>796</v>
      </c>
      <c r="IV306" t="s">
        <v>796</v>
      </c>
      <c r="IW306" t="s">
        <v>796</v>
      </c>
      <c r="IX306" t="s">
        <v>796</v>
      </c>
      <c r="IY306" t="s">
        <v>796</v>
      </c>
      <c r="IZ306" t="s">
        <v>796</v>
      </c>
      <c r="JA306" t="s">
        <v>796</v>
      </c>
      <c r="JB306" t="s">
        <v>796</v>
      </c>
      <c r="JC306" t="s">
        <v>796</v>
      </c>
      <c r="JD306" t="s">
        <v>796</v>
      </c>
      <c r="JE306" t="s">
        <v>796</v>
      </c>
      <c r="JF306" t="s">
        <v>796</v>
      </c>
      <c r="JG306" t="s">
        <v>796</v>
      </c>
      <c r="JH306" t="s">
        <v>796</v>
      </c>
      <c r="JI306" t="s">
        <v>796</v>
      </c>
      <c r="JJ306" t="s">
        <v>796</v>
      </c>
      <c r="JK306" t="s">
        <v>796</v>
      </c>
      <c r="JL306" t="s">
        <v>796</v>
      </c>
      <c r="JM306" t="s">
        <v>796</v>
      </c>
      <c r="JN306" t="s">
        <v>796</v>
      </c>
      <c r="JO306" t="s">
        <v>796</v>
      </c>
      <c r="JP306" t="s">
        <v>796</v>
      </c>
      <c r="JQ306" t="s">
        <v>796</v>
      </c>
      <c r="JR306" t="s">
        <v>796</v>
      </c>
      <c r="JS306" t="s">
        <v>796</v>
      </c>
      <c r="JT306" t="s">
        <v>796</v>
      </c>
      <c r="JU306" t="s">
        <v>796</v>
      </c>
      <c r="JV306" t="s">
        <v>796</v>
      </c>
      <c r="JW306" t="s">
        <v>796</v>
      </c>
      <c r="JX306" t="s">
        <v>796</v>
      </c>
      <c r="JY306" t="s">
        <v>796</v>
      </c>
      <c r="JZ306" t="s">
        <v>796</v>
      </c>
      <c r="KA306" t="s">
        <v>796</v>
      </c>
      <c r="KB306" t="s">
        <v>796</v>
      </c>
      <c r="KC306" t="s">
        <v>796</v>
      </c>
      <c r="KD306" t="s">
        <v>796</v>
      </c>
      <c r="KE306" t="s">
        <v>796</v>
      </c>
      <c r="KF306" t="s">
        <v>796</v>
      </c>
    </row>
    <row r="307" spans="1:292" x14ac:dyDescent="0.2">
      <c r="A307" t="s">
        <v>451</v>
      </c>
      <c r="B307" t="s">
        <v>239</v>
      </c>
      <c r="C307" t="s">
        <v>4</v>
      </c>
      <c r="D307" t="s">
        <v>19</v>
      </c>
      <c r="E307" s="30">
        <v>42</v>
      </c>
      <c r="F307" t="s">
        <v>20</v>
      </c>
      <c r="G307" t="s">
        <v>10</v>
      </c>
      <c r="H307" t="s">
        <v>87</v>
      </c>
      <c r="I307" t="s">
        <v>33</v>
      </c>
      <c r="J307" t="s">
        <v>4</v>
      </c>
      <c r="K307" t="s">
        <v>5</v>
      </c>
      <c r="L307" t="s">
        <v>4</v>
      </c>
      <c r="M307" t="s">
        <v>4</v>
      </c>
      <c r="N307" t="s">
        <v>4</v>
      </c>
      <c r="O307" t="s">
        <v>4</v>
      </c>
      <c r="P307" t="s">
        <v>4</v>
      </c>
      <c r="Q307" t="s">
        <v>4</v>
      </c>
      <c r="R307" t="s">
        <v>4</v>
      </c>
      <c r="S307" t="s">
        <v>4</v>
      </c>
      <c r="T307" t="s">
        <v>3</v>
      </c>
      <c r="U307" t="s">
        <v>4</v>
      </c>
      <c r="V307" t="s">
        <v>4</v>
      </c>
      <c r="W307" t="s">
        <v>17</v>
      </c>
      <c r="X307" t="s">
        <v>2</v>
      </c>
      <c r="Y307" t="s">
        <v>5</v>
      </c>
      <c r="Z307" t="s">
        <v>35</v>
      </c>
      <c r="AA307" t="s">
        <v>4</v>
      </c>
      <c r="AB307" t="s">
        <v>4</v>
      </c>
      <c r="AC307" t="s">
        <v>4</v>
      </c>
      <c r="AD307" t="s">
        <v>4</v>
      </c>
      <c r="AE307" t="s">
        <v>4</v>
      </c>
      <c r="AF307" t="s">
        <v>4</v>
      </c>
      <c r="AG307" t="s">
        <v>4</v>
      </c>
      <c r="AH307" t="s">
        <v>5</v>
      </c>
      <c r="AI307" t="s">
        <v>4</v>
      </c>
      <c r="AJ307" t="s">
        <v>4</v>
      </c>
      <c r="AK307" t="s">
        <v>4</v>
      </c>
      <c r="AL307" t="s">
        <v>5</v>
      </c>
      <c r="AM307" t="s">
        <v>4</v>
      </c>
      <c r="AN307" t="s">
        <v>4</v>
      </c>
      <c r="AO307" t="s">
        <v>4</v>
      </c>
      <c r="AP307" t="s">
        <v>4</v>
      </c>
      <c r="AQ307" t="s">
        <v>4</v>
      </c>
      <c r="AR307" t="s">
        <v>4</v>
      </c>
      <c r="AS307" t="s">
        <v>2</v>
      </c>
      <c r="AT307" t="s">
        <v>2</v>
      </c>
      <c r="AU307" t="s">
        <v>2</v>
      </c>
      <c r="AV307" t="s">
        <v>5</v>
      </c>
      <c r="AW307" t="s">
        <v>4</v>
      </c>
      <c r="AX307" t="s">
        <v>5</v>
      </c>
      <c r="AY307" t="s">
        <v>4</v>
      </c>
      <c r="AZ307" t="s">
        <v>5</v>
      </c>
      <c r="BA307" t="s">
        <v>4</v>
      </c>
      <c r="BB307" t="s">
        <v>5</v>
      </c>
      <c r="BC307" t="s">
        <v>4</v>
      </c>
      <c r="BD307" t="s">
        <v>4</v>
      </c>
      <c r="BE307" t="s">
        <v>4</v>
      </c>
      <c r="BF307" t="s">
        <v>5</v>
      </c>
      <c r="BG307" t="s">
        <v>4</v>
      </c>
      <c r="BH307" t="s">
        <v>4</v>
      </c>
      <c r="BI307" t="s">
        <v>4</v>
      </c>
      <c r="BJ307" t="s">
        <v>4</v>
      </c>
      <c r="BK307" t="s">
        <v>2</v>
      </c>
      <c r="BL307" t="s">
        <v>2</v>
      </c>
      <c r="BM307" t="s">
        <v>2</v>
      </c>
      <c r="BN307" t="s">
        <v>2</v>
      </c>
      <c r="BO307" t="s">
        <v>2</v>
      </c>
      <c r="BP307" t="s">
        <v>2</v>
      </c>
      <c r="BQ307" t="s">
        <v>2</v>
      </c>
      <c r="BR307" t="s">
        <v>2</v>
      </c>
      <c r="BS307" t="s">
        <v>2</v>
      </c>
      <c r="BT307" t="s">
        <v>2</v>
      </c>
      <c r="BU307" t="s">
        <v>2</v>
      </c>
      <c r="BV307" t="s">
        <v>2</v>
      </c>
      <c r="BW307" t="s">
        <v>2</v>
      </c>
      <c r="BX307" t="s">
        <v>2</v>
      </c>
      <c r="BY307" t="s">
        <v>2</v>
      </c>
      <c r="BZ307" t="s">
        <v>2</v>
      </c>
      <c r="CA307" t="s">
        <v>2</v>
      </c>
      <c r="CB307" t="s">
        <v>2</v>
      </c>
      <c r="CC307" t="s">
        <v>2</v>
      </c>
      <c r="CD307" t="s">
        <v>2</v>
      </c>
      <c r="CE307" t="s">
        <v>2</v>
      </c>
      <c r="CF307" t="s">
        <v>2</v>
      </c>
      <c r="CG307" t="s">
        <v>2</v>
      </c>
      <c r="CH307" t="s">
        <v>2</v>
      </c>
      <c r="CI307" t="s">
        <v>2</v>
      </c>
      <c r="CJ307" t="s">
        <v>2</v>
      </c>
      <c r="CK307" t="s">
        <v>2</v>
      </c>
      <c r="CL307" t="s">
        <v>2</v>
      </c>
      <c r="CM307" t="s">
        <v>2</v>
      </c>
      <c r="CN307" t="s">
        <v>2</v>
      </c>
      <c r="CO307" t="s">
        <v>2</v>
      </c>
      <c r="CP307" t="s">
        <v>2</v>
      </c>
      <c r="CQ307" t="s">
        <v>2</v>
      </c>
      <c r="CR307" t="s">
        <v>2</v>
      </c>
      <c r="CS307" t="s">
        <v>2</v>
      </c>
      <c r="CT307" t="s">
        <v>2</v>
      </c>
      <c r="CU307" t="s">
        <v>239</v>
      </c>
      <c r="CV307" t="s">
        <v>4</v>
      </c>
      <c r="CW307" s="30">
        <v>43</v>
      </c>
      <c r="CX307" t="s">
        <v>20</v>
      </c>
      <c r="CY307" t="s">
        <v>4</v>
      </c>
      <c r="CZ307" t="s">
        <v>5</v>
      </c>
      <c r="DA307" t="s">
        <v>4</v>
      </c>
      <c r="DB307" t="s">
        <v>4</v>
      </c>
      <c r="DC307" t="s">
        <v>4</v>
      </c>
      <c r="DD307" t="s">
        <v>4</v>
      </c>
      <c r="DE307" t="s">
        <v>4</v>
      </c>
      <c r="DF307" t="s">
        <v>4</v>
      </c>
      <c r="DG307" t="s">
        <v>4</v>
      </c>
      <c r="DH307" t="s">
        <v>4</v>
      </c>
      <c r="DI307" t="s">
        <v>2</v>
      </c>
      <c r="DJ307" t="s">
        <v>4</v>
      </c>
      <c r="DK307" t="s">
        <v>4</v>
      </c>
      <c r="DL307" t="s">
        <v>17</v>
      </c>
      <c r="DM307" t="s">
        <v>2</v>
      </c>
      <c r="DN307" t="s">
        <v>5</v>
      </c>
      <c r="DO307" t="s">
        <v>18</v>
      </c>
      <c r="DP307" t="s">
        <v>4</v>
      </c>
      <c r="DQ307" t="s">
        <v>4</v>
      </c>
      <c r="DR307" t="s">
        <v>4</v>
      </c>
      <c r="DS307" t="s">
        <v>4</v>
      </c>
      <c r="DT307" t="s">
        <v>4</v>
      </c>
      <c r="DU307" t="s">
        <v>4</v>
      </c>
      <c r="DV307" t="s">
        <v>5</v>
      </c>
      <c r="DW307" t="s">
        <v>5</v>
      </c>
      <c r="DX307" t="s">
        <v>4</v>
      </c>
      <c r="DY307" t="s">
        <v>4</v>
      </c>
      <c r="DZ307" t="s">
        <v>4</v>
      </c>
      <c r="EA307" t="s">
        <v>4</v>
      </c>
      <c r="EB307" t="s">
        <v>4</v>
      </c>
      <c r="EC307" t="s">
        <v>4</v>
      </c>
      <c r="ED307" t="s">
        <v>4</v>
      </c>
      <c r="EE307" t="s">
        <v>4</v>
      </c>
      <c r="EF307" t="s">
        <v>4</v>
      </c>
      <c r="EG307" t="s">
        <v>4</v>
      </c>
      <c r="EH307" t="s">
        <v>2</v>
      </c>
      <c r="EI307" t="s">
        <v>2</v>
      </c>
      <c r="EJ307" t="s">
        <v>2</v>
      </c>
      <c r="EK307" t="s">
        <v>4</v>
      </c>
      <c r="EL307" t="s">
        <v>4</v>
      </c>
      <c r="EM307" t="s">
        <v>4</v>
      </c>
      <c r="EN307" t="s">
        <v>4</v>
      </c>
      <c r="EO307" t="s">
        <v>4</v>
      </c>
      <c r="EP307" t="s">
        <v>5</v>
      </c>
      <c r="EQ307" t="s">
        <v>4</v>
      </c>
      <c r="ER307" t="s">
        <v>4</v>
      </c>
      <c r="ES307" t="s">
        <v>4</v>
      </c>
      <c r="ET307" t="s">
        <v>4</v>
      </c>
      <c r="EU307" t="s">
        <v>4</v>
      </c>
      <c r="EV307" t="s">
        <v>4</v>
      </c>
      <c r="EW307" t="s">
        <v>4</v>
      </c>
      <c r="EX307" t="s">
        <v>4</v>
      </c>
      <c r="EY307" t="s">
        <v>4</v>
      </c>
      <c r="EZ307" t="s">
        <v>5</v>
      </c>
      <c r="FA307" t="s">
        <v>5</v>
      </c>
      <c r="FB307" t="s">
        <v>4</v>
      </c>
      <c r="FC307" t="s">
        <v>4</v>
      </c>
      <c r="FD307" t="s">
        <v>4</v>
      </c>
      <c r="FE307" t="s">
        <v>2</v>
      </c>
      <c r="FF307" t="s">
        <v>2</v>
      </c>
      <c r="FG307" t="s">
        <v>2</v>
      </c>
      <c r="FH307" t="s">
        <v>2</v>
      </c>
      <c r="FI307" t="s">
        <v>2</v>
      </c>
      <c r="FJ307" t="s">
        <v>2</v>
      </c>
      <c r="FK307" t="s">
        <v>2</v>
      </c>
      <c r="FL307" t="s">
        <v>2</v>
      </c>
      <c r="FM307" t="s">
        <v>2</v>
      </c>
      <c r="FN307" t="s">
        <v>2</v>
      </c>
      <c r="FO307" t="s">
        <v>2</v>
      </c>
      <c r="FP307" t="s">
        <v>2</v>
      </c>
      <c r="FQ307" t="s">
        <v>2</v>
      </c>
      <c r="FR307" t="s">
        <v>2</v>
      </c>
      <c r="FS307" t="s">
        <v>2</v>
      </c>
      <c r="FT307" t="s">
        <v>2</v>
      </c>
      <c r="FU307" t="s">
        <v>2</v>
      </c>
      <c r="FV307" t="s">
        <v>2</v>
      </c>
      <c r="FW307" t="s">
        <v>2</v>
      </c>
      <c r="FX307" t="s">
        <v>2</v>
      </c>
      <c r="FY307" t="s">
        <v>2</v>
      </c>
      <c r="FZ307" t="s">
        <v>2</v>
      </c>
      <c r="GA307" t="s">
        <v>2</v>
      </c>
      <c r="GB307" t="s">
        <v>2</v>
      </c>
      <c r="GC307" t="s">
        <v>2</v>
      </c>
      <c r="GD307" t="s">
        <v>2</v>
      </c>
      <c r="GE307" t="s">
        <v>2</v>
      </c>
      <c r="GF307" t="s">
        <v>2</v>
      </c>
      <c r="GG307" t="s">
        <v>2</v>
      </c>
      <c r="GH307" t="s">
        <v>2</v>
      </c>
      <c r="GI307" t="s">
        <v>2</v>
      </c>
      <c r="GJ307" t="s">
        <v>2</v>
      </c>
      <c r="GK307" t="s">
        <v>2</v>
      </c>
      <c r="GL307" t="s">
        <v>2</v>
      </c>
      <c r="GM307" t="s">
        <v>2</v>
      </c>
      <c r="GN307" t="s">
        <v>796</v>
      </c>
      <c r="GO307" t="s">
        <v>796</v>
      </c>
      <c r="GP307" t="s">
        <v>796</v>
      </c>
      <c r="GQ307" t="s">
        <v>796</v>
      </c>
      <c r="GR307" t="s">
        <v>796</v>
      </c>
      <c r="GS307" t="s">
        <v>796</v>
      </c>
      <c r="GT307" t="s">
        <v>796</v>
      </c>
      <c r="GU307" t="s">
        <v>796</v>
      </c>
      <c r="GV307" t="s">
        <v>796</v>
      </c>
      <c r="GW307" t="s">
        <v>796</v>
      </c>
      <c r="GX307" t="s">
        <v>796</v>
      </c>
      <c r="GY307" t="s">
        <v>796</v>
      </c>
      <c r="GZ307" t="s">
        <v>796</v>
      </c>
      <c r="HA307" t="s">
        <v>796</v>
      </c>
      <c r="HB307" t="s">
        <v>796</v>
      </c>
      <c r="HC307" t="s">
        <v>796</v>
      </c>
      <c r="HD307" t="s">
        <v>796</v>
      </c>
      <c r="HE307" t="s">
        <v>796</v>
      </c>
      <c r="HF307" t="s">
        <v>796</v>
      </c>
      <c r="HG307" t="s">
        <v>796</v>
      </c>
      <c r="HH307" t="s">
        <v>796</v>
      </c>
      <c r="HI307" t="s">
        <v>796</v>
      </c>
      <c r="HJ307" t="s">
        <v>796</v>
      </c>
      <c r="HK307" t="s">
        <v>796</v>
      </c>
      <c r="HL307" t="s">
        <v>796</v>
      </c>
      <c r="HM307" t="s">
        <v>796</v>
      </c>
      <c r="HN307" t="s">
        <v>796</v>
      </c>
      <c r="HO307" t="s">
        <v>796</v>
      </c>
      <c r="HP307" t="s">
        <v>796</v>
      </c>
      <c r="HQ307" t="s">
        <v>796</v>
      </c>
      <c r="HR307" t="s">
        <v>796</v>
      </c>
      <c r="HS307" t="s">
        <v>796</v>
      </c>
      <c r="HT307" t="s">
        <v>796</v>
      </c>
      <c r="HU307" t="s">
        <v>796</v>
      </c>
      <c r="HV307" t="s">
        <v>796</v>
      </c>
      <c r="HW307" t="s">
        <v>796</v>
      </c>
      <c r="HX307" t="s">
        <v>796</v>
      </c>
      <c r="HY307" t="s">
        <v>796</v>
      </c>
      <c r="HZ307" t="s">
        <v>796</v>
      </c>
      <c r="IA307" t="s">
        <v>796</v>
      </c>
      <c r="IB307" t="s">
        <v>796</v>
      </c>
      <c r="IC307" t="s">
        <v>796</v>
      </c>
      <c r="ID307" t="s">
        <v>796</v>
      </c>
      <c r="IE307" t="s">
        <v>796</v>
      </c>
      <c r="IF307" t="s">
        <v>796</v>
      </c>
      <c r="IG307" t="s">
        <v>796</v>
      </c>
      <c r="IH307" t="s">
        <v>796</v>
      </c>
      <c r="II307" t="s">
        <v>796</v>
      </c>
      <c r="IJ307" t="s">
        <v>796</v>
      </c>
      <c r="IK307" t="s">
        <v>796</v>
      </c>
      <c r="IL307" t="s">
        <v>796</v>
      </c>
      <c r="IM307" t="s">
        <v>796</v>
      </c>
      <c r="IN307" t="s">
        <v>796</v>
      </c>
      <c r="IO307" t="s">
        <v>796</v>
      </c>
      <c r="IP307" t="s">
        <v>796</v>
      </c>
      <c r="IQ307" t="s">
        <v>796</v>
      </c>
      <c r="IR307" t="s">
        <v>796</v>
      </c>
      <c r="IS307" t="s">
        <v>796</v>
      </c>
      <c r="IT307" t="s">
        <v>796</v>
      </c>
      <c r="IU307" t="s">
        <v>796</v>
      </c>
      <c r="IV307" t="s">
        <v>796</v>
      </c>
      <c r="IW307" t="s">
        <v>796</v>
      </c>
      <c r="IX307" t="s">
        <v>796</v>
      </c>
      <c r="IY307" t="s">
        <v>796</v>
      </c>
      <c r="IZ307" t="s">
        <v>796</v>
      </c>
      <c r="JA307" t="s">
        <v>796</v>
      </c>
      <c r="JB307" t="s">
        <v>796</v>
      </c>
      <c r="JC307" t="s">
        <v>796</v>
      </c>
      <c r="JD307" t="s">
        <v>796</v>
      </c>
      <c r="JE307" t="s">
        <v>796</v>
      </c>
      <c r="JF307" t="s">
        <v>796</v>
      </c>
      <c r="JG307" t="s">
        <v>796</v>
      </c>
      <c r="JH307" t="s">
        <v>796</v>
      </c>
      <c r="JI307" t="s">
        <v>796</v>
      </c>
      <c r="JJ307" t="s">
        <v>796</v>
      </c>
      <c r="JK307" t="s">
        <v>796</v>
      </c>
      <c r="JL307" t="s">
        <v>796</v>
      </c>
      <c r="JM307" t="s">
        <v>796</v>
      </c>
      <c r="JN307" t="s">
        <v>796</v>
      </c>
      <c r="JO307" t="s">
        <v>796</v>
      </c>
      <c r="JP307" t="s">
        <v>796</v>
      </c>
      <c r="JQ307" t="s">
        <v>796</v>
      </c>
      <c r="JR307" t="s">
        <v>796</v>
      </c>
      <c r="JS307" t="s">
        <v>796</v>
      </c>
      <c r="JT307" t="s">
        <v>796</v>
      </c>
      <c r="JU307" t="s">
        <v>796</v>
      </c>
      <c r="JV307" t="s">
        <v>796</v>
      </c>
      <c r="JW307" t="s">
        <v>796</v>
      </c>
      <c r="JX307" t="s">
        <v>796</v>
      </c>
      <c r="JY307" t="s">
        <v>796</v>
      </c>
      <c r="JZ307" t="s">
        <v>796</v>
      </c>
      <c r="KA307" t="s">
        <v>796</v>
      </c>
      <c r="KB307" t="s">
        <v>796</v>
      </c>
      <c r="KC307" t="s">
        <v>796</v>
      </c>
      <c r="KD307" t="s">
        <v>796</v>
      </c>
      <c r="KE307" t="s">
        <v>796</v>
      </c>
      <c r="KF307" t="s">
        <v>796</v>
      </c>
    </row>
    <row r="308" spans="1:292" x14ac:dyDescent="0.2">
      <c r="A308" t="s">
        <v>452</v>
      </c>
      <c r="B308" t="s">
        <v>239</v>
      </c>
      <c r="C308" t="s">
        <v>4</v>
      </c>
      <c r="D308" t="s">
        <v>19</v>
      </c>
      <c r="E308" s="30">
        <v>63</v>
      </c>
      <c r="F308" t="s">
        <v>20</v>
      </c>
      <c r="G308" t="s">
        <v>10</v>
      </c>
      <c r="H308" t="s">
        <v>11</v>
      </c>
      <c r="I308" t="s">
        <v>33</v>
      </c>
      <c r="J308" t="s">
        <v>4</v>
      </c>
      <c r="K308" t="s">
        <v>5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  <c r="Q308" t="s">
        <v>4</v>
      </c>
      <c r="R308" t="s">
        <v>4</v>
      </c>
      <c r="S308" t="s">
        <v>4</v>
      </c>
      <c r="T308" t="s">
        <v>3</v>
      </c>
      <c r="U308" t="s">
        <v>4</v>
      </c>
      <c r="V308" t="s">
        <v>4</v>
      </c>
      <c r="W308" t="s">
        <v>17</v>
      </c>
      <c r="X308" t="s">
        <v>2</v>
      </c>
      <c r="Y308" t="s">
        <v>5</v>
      </c>
      <c r="Z308" t="s">
        <v>22</v>
      </c>
      <c r="AA308" t="s">
        <v>4</v>
      </c>
      <c r="AB308" t="s">
        <v>4</v>
      </c>
      <c r="AC308" t="s">
        <v>4</v>
      </c>
      <c r="AD308" t="s">
        <v>4</v>
      </c>
      <c r="AE308" t="s">
        <v>4</v>
      </c>
      <c r="AF308" t="s">
        <v>4</v>
      </c>
      <c r="AG308" t="s">
        <v>4</v>
      </c>
      <c r="AH308" t="s">
        <v>4</v>
      </c>
      <c r="AI308" t="s">
        <v>4</v>
      </c>
      <c r="AJ308" t="s">
        <v>4</v>
      </c>
      <c r="AK308" t="s">
        <v>4</v>
      </c>
      <c r="AL308" t="s">
        <v>4</v>
      </c>
      <c r="AM308" t="s">
        <v>4</v>
      </c>
      <c r="AN308" t="s">
        <v>4</v>
      </c>
      <c r="AO308" t="s">
        <v>4</v>
      </c>
      <c r="AP308" t="s">
        <v>4</v>
      </c>
      <c r="AQ308" t="s">
        <v>4</v>
      </c>
      <c r="AR308" t="s">
        <v>5</v>
      </c>
      <c r="AS308" t="s">
        <v>2</v>
      </c>
      <c r="AT308" t="s">
        <v>2</v>
      </c>
      <c r="AU308" t="s">
        <v>2</v>
      </c>
      <c r="AV308" t="s">
        <v>5</v>
      </c>
      <c r="AW308" t="s">
        <v>4</v>
      </c>
      <c r="AX308" t="s">
        <v>4</v>
      </c>
      <c r="AY308" t="s">
        <v>4</v>
      </c>
      <c r="AZ308" t="s">
        <v>4</v>
      </c>
      <c r="BA308" t="s">
        <v>4</v>
      </c>
      <c r="BB308" t="s">
        <v>5</v>
      </c>
      <c r="BC308" t="s">
        <v>4</v>
      </c>
      <c r="BD308" t="s">
        <v>4</v>
      </c>
      <c r="BE308" t="s">
        <v>4</v>
      </c>
      <c r="BF308" t="s">
        <v>4</v>
      </c>
      <c r="BG308" t="s">
        <v>4</v>
      </c>
      <c r="BH308" t="s">
        <v>4</v>
      </c>
      <c r="BI308" t="s">
        <v>4</v>
      </c>
      <c r="BJ308" t="s">
        <v>4</v>
      </c>
      <c r="BK308" t="s">
        <v>2</v>
      </c>
      <c r="BL308" t="s">
        <v>2</v>
      </c>
      <c r="BM308" t="s">
        <v>2</v>
      </c>
      <c r="BN308" t="s">
        <v>2</v>
      </c>
      <c r="BO308" t="s">
        <v>2</v>
      </c>
      <c r="BP308" t="s">
        <v>2</v>
      </c>
      <c r="BQ308" t="s">
        <v>2</v>
      </c>
      <c r="BR308" t="s">
        <v>2</v>
      </c>
      <c r="BS308" t="s">
        <v>2</v>
      </c>
      <c r="BT308" t="s">
        <v>2</v>
      </c>
      <c r="BU308" t="s">
        <v>2</v>
      </c>
      <c r="BV308" t="s">
        <v>2</v>
      </c>
      <c r="BW308" t="s">
        <v>2</v>
      </c>
      <c r="BX308" t="s">
        <v>2</v>
      </c>
      <c r="BY308" t="s">
        <v>2</v>
      </c>
      <c r="BZ308" t="s">
        <v>2</v>
      </c>
      <c r="CA308" t="s">
        <v>2</v>
      </c>
      <c r="CB308" t="s">
        <v>2</v>
      </c>
      <c r="CC308" t="s">
        <v>2</v>
      </c>
      <c r="CD308" t="s">
        <v>2</v>
      </c>
      <c r="CE308" t="s">
        <v>2</v>
      </c>
      <c r="CF308" t="s">
        <v>2</v>
      </c>
      <c r="CG308" t="s">
        <v>2</v>
      </c>
      <c r="CH308" t="s">
        <v>2</v>
      </c>
      <c r="CI308" t="s">
        <v>2</v>
      </c>
      <c r="CJ308" t="s">
        <v>2</v>
      </c>
      <c r="CK308" t="s">
        <v>2</v>
      </c>
      <c r="CL308" t="s">
        <v>2</v>
      </c>
      <c r="CM308" t="s">
        <v>2</v>
      </c>
      <c r="CN308" t="s">
        <v>2</v>
      </c>
      <c r="CO308" t="s">
        <v>2</v>
      </c>
      <c r="CP308" t="s">
        <v>2</v>
      </c>
      <c r="CQ308" t="s">
        <v>2</v>
      </c>
      <c r="CR308" t="s">
        <v>2</v>
      </c>
      <c r="CS308" t="s">
        <v>2</v>
      </c>
      <c r="CT308" t="s">
        <v>2</v>
      </c>
      <c r="CU308" t="s">
        <v>239</v>
      </c>
      <c r="CV308" t="s">
        <v>4</v>
      </c>
      <c r="CW308" s="30">
        <v>64</v>
      </c>
      <c r="CX308" t="s">
        <v>20</v>
      </c>
      <c r="CY308" t="s">
        <v>4</v>
      </c>
      <c r="CZ308" t="s">
        <v>5</v>
      </c>
      <c r="DA308" t="s">
        <v>4</v>
      </c>
      <c r="DB308" t="s">
        <v>4</v>
      </c>
      <c r="DC308" t="s">
        <v>4</v>
      </c>
      <c r="DD308" t="s">
        <v>4</v>
      </c>
      <c r="DE308" t="s">
        <v>4</v>
      </c>
      <c r="DF308" t="s">
        <v>4</v>
      </c>
      <c r="DG308" t="s">
        <v>4</v>
      </c>
      <c r="DH308" t="s">
        <v>4</v>
      </c>
      <c r="DI308" t="s">
        <v>3</v>
      </c>
      <c r="DJ308" t="s">
        <v>4</v>
      </c>
      <c r="DK308" t="s">
        <v>4</v>
      </c>
      <c r="DL308" t="s">
        <v>17</v>
      </c>
      <c r="DM308" t="s">
        <v>2</v>
      </c>
      <c r="DN308" t="s">
        <v>5</v>
      </c>
      <c r="DO308" t="s">
        <v>523</v>
      </c>
      <c r="DP308" t="s">
        <v>4</v>
      </c>
      <c r="DQ308" t="s">
        <v>4</v>
      </c>
      <c r="DR308" t="s">
        <v>4</v>
      </c>
      <c r="DS308" t="s">
        <v>4</v>
      </c>
      <c r="DT308" t="s">
        <v>4</v>
      </c>
      <c r="DU308" t="s">
        <v>4</v>
      </c>
      <c r="DV308" t="s">
        <v>4</v>
      </c>
      <c r="DW308" t="s">
        <v>5</v>
      </c>
      <c r="DX308" t="s">
        <v>4</v>
      </c>
      <c r="DY308" t="s">
        <v>4</v>
      </c>
      <c r="DZ308" t="s">
        <v>4</v>
      </c>
      <c r="EA308" t="s">
        <v>4</v>
      </c>
      <c r="EB308" t="s">
        <v>4</v>
      </c>
      <c r="EC308" t="s">
        <v>4</v>
      </c>
      <c r="ED308" t="s">
        <v>4</v>
      </c>
      <c r="EE308" t="s">
        <v>4</v>
      </c>
      <c r="EF308" t="s">
        <v>4</v>
      </c>
      <c r="EG308" t="s">
        <v>5</v>
      </c>
      <c r="EH308" t="s">
        <v>2</v>
      </c>
      <c r="EI308" t="s">
        <v>2</v>
      </c>
      <c r="EJ308" t="s">
        <v>2</v>
      </c>
      <c r="EK308" t="s">
        <v>4</v>
      </c>
      <c r="EL308" t="s">
        <v>4</v>
      </c>
      <c r="EM308" t="s">
        <v>4</v>
      </c>
      <c r="EN308" t="s">
        <v>4</v>
      </c>
      <c r="EO308" t="s">
        <v>4</v>
      </c>
      <c r="EP308" t="s">
        <v>4</v>
      </c>
      <c r="EQ308" t="s">
        <v>4</v>
      </c>
      <c r="ER308" t="s">
        <v>4</v>
      </c>
      <c r="ES308" t="s">
        <v>4</v>
      </c>
      <c r="ET308" t="s">
        <v>4</v>
      </c>
      <c r="EU308" t="s">
        <v>4</v>
      </c>
      <c r="EV308" t="s">
        <v>4</v>
      </c>
      <c r="EW308" t="s">
        <v>4</v>
      </c>
      <c r="EX308" t="s">
        <v>4</v>
      </c>
      <c r="EY308" t="s">
        <v>4</v>
      </c>
      <c r="EZ308" t="s">
        <v>5</v>
      </c>
      <c r="FA308" t="s">
        <v>4</v>
      </c>
      <c r="FB308" t="s">
        <v>4</v>
      </c>
      <c r="FC308" t="s">
        <v>4</v>
      </c>
      <c r="FD308" t="s">
        <v>4</v>
      </c>
      <c r="FE308" t="s">
        <v>2</v>
      </c>
      <c r="FF308" t="s">
        <v>2</v>
      </c>
      <c r="FG308" t="s">
        <v>2</v>
      </c>
      <c r="FH308" t="s">
        <v>2</v>
      </c>
      <c r="FI308" t="s">
        <v>2</v>
      </c>
      <c r="FJ308" t="s">
        <v>2</v>
      </c>
      <c r="FK308" t="s">
        <v>2</v>
      </c>
      <c r="FL308" t="s">
        <v>2</v>
      </c>
      <c r="FM308" t="s">
        <v>2</v>
      </c>
      <c r="FN308" t="s">
        <v>2</v>
      </c>
      <c r="FO308" t="s">
        <v>2</v>
      </c>
      <c r="FP308" t="s">
        <v>2</v>
      </c>
      <c r="FQ308" t="s">
        <v>2</v>
      </c>
      <c r="FR308" t="s">
        <v>2</v>
      </c>
      <c r="FS308" t="s">
        <v>2</v>
      </c>
      <c r="FT308" t="s">
        <v>2</v>
      </c>
      <c r="FU308" t="s">
        <v>2</v>
      </c>
      <c r="FV308" t="s">
        <v>2</v>
      </c>
      <c r="FW308" t="s">
        <v>2</v>
      </c>
      <c r="FX308" t="s">
        <v>2</v>
      </c>
      <c r="FY308" t="s">
        <v>2</v>
      </c>
      <c r="FZ308" t="s">
        <v>2</v>
      </c>
      <c r="GA308" t="s">
        <v>2</v>
      </c>
      <c r="GB308" t="s">
        <v>2</v>
      </c>
      <c r="GC308" t="s">
        <v>2</v>
      </c>
      <c r="GD308" t="s">
        <v>2</v>
      </c>
      <c r="GE308" t="s">
        <v>2</v>
      </c>
      <c r="GF308" t="s">
        <v>2</v>
      </c>
      <c r="GG308" t="s">
        <v>2</v>
      </c>
      <c r="GH308" t="s">
        <v>2</v>
      </c>
      <c r="GI308" t="s">
        <v>2</v>
      </c>
      <c r="GJ308" t="s">
        <v>2</v>
      </c>
      <c r="GK308" t="s">
        <v>2</v>
      </c>
      <c r="GL308" t="s">
        <v>2</v>
      </c>
      <c r="GM308" t="s">
        <v>2</v>
      </c>
      <c r="GN308" t="s">
        <v>796</v>
      </c>
      <c r="GO308" t="s">
        <v>796</v>
      </c>
      <c r="GP308" t="s">
        <v>796</v>
      </c>
      <c r="GQ308" t="s">
        <v>796</v>
      </c>
      <c r="GR308" t="s">
        <v>796</v>
      </c>
      <c r="GS308" t="s">
        <v>796</v>
      </c>
      <c r="GT308" t="s">
        <v>796</v>
      </c>
      <c r="GU308" t="s">
        <v>796</v>
      </c>
      <c r="GV308" t="s">
        <v>796</v>
      </c>
      <c r="GW308" t="s">
        <v>796</v>
      </c>
      <c r="GX308" t="s">
        <v>796</v>
      </c>
      <c r="GY308" t="s">
        <v>796</v>
      </c>
      <c r="GZ308" t="s">
        <v>796</v>
      </c>
      <c r="HA308" t="s">
        <v>796</v>
      </c>
      <c r="HB308" t="s">
        <v>796</v>
      </c>
      <c r="HC308" t="s">
        <v>796</v>
      </c>
      <c r="HD308" t="s">
        <v>796</v>
      </c>
      <c r="HE308" t="s">
        <v>796</v>
      </c>
      <c r="HF308" t="s">
        <v>796</v>
      </c>
      <c r="HG308" t="s">
        <v>796</v>
      </c>
      <c r="HH308" t="s">
        <v>796</v>
      </c>
      <c r="HI308" t="s">
        <v>796</v>
      </c>
      <c r="HJ308" t="s">
        <v>796</v>
      </c>
      <c r="HK308" t="s">
        <v>796</v>
      </c>
      <c r="HL308" t="s">
        <v>796</v>
      </c>
      <c r="HM308" t="s">
        <v>796</v>
      </c>
      <c r="HN308" t="s">
        <v>796</v>
      </c>
      <c r="HO308" t="s">
        <v>796</v>
      </c>
      <c r="HP308" t="s">
        <v>796</v>
      </c>
      <c r="HQ308" t="s">
        <v>796</v>
      </c>
      <c r="HR308" t="s">
        <v>796</v>
      </c>
      <c r="HS308" t="s">
        <v>796</v>
      </c>
      <c r="HT308" t="s">
        <v>796</v>
      </c>
      <c r="HU308" t="s">
        <v>796</v>
      </c>
      <c r="HV308" t="s">
        <v>796</v>
      </c>
      <c r="HW308" t="s">
        <v>796</v>
      </c>
      <c r="HX308" t="s">
        <v>796</v>
      </c>
      <c r="HY308" t="s">
        <v>796</v>
      </c>
      <c r="HZ308" t="s">
        <v>796</v>
      </c>
      <c r="IA308" t="s">
        <v>796</v>
      </c>
      <c r="IB308" t="s">
        <v>796</v>
      </c>
      <c r="IC308" t="s">
        <v>796</v>
      </c>
      <c r="ID308" t="s">
        <v>796</v>
      </c>
      <c r="IE308" t="s">
        <v>796</v>
      </c>
      <c r="IF308" t="s">
        <v>796</v>
      </c>
      <c r="IG308" t="s">
        <v>796</v>
      </c>
      <c r="IH308" t="s">
        <v>796</v>
      </c>
      <c r="II308" t="s">
        <v>796</v>
      </c>
      <c r="IJ308" t="s">
        <v>796</v>
      </c>
      <c r="IK308" t="s">
        <v>796</v>
      </c>
      <c r="IL308" t="s">
        <v>796</v>
      </c>
      <c r="IM308" t="s">
        <v>796</v>
      </c>
      <c r="IN308" t="s">
        <v>796</v>
      </c>
      <c r="IO308" t="s">
        <v>796</v>
      </c>
      <c r="IP308" t="s">
        <v>796</v>
      </c>
      <c r="IQ308" t="s">
        <v>796</v>
      </c>
      <c r="IR308" t="s">
        <v>796</v>
      </c>
      <c r="IS308" t="s">
        <v>796</v>
      </c>
      <c r="IT308" t="s">
        <v>796</v>
      </c>
      <c r="IU308" t="s">
        <v>796</v>
      </c>
      <c r="IV308" t="s">
        <v>796</v>
      </c>
      <c r="IW308" t="s">
        <v>796</v>
      </c>
      <c r="IX308" t="s">
        <v>796</v>
      </c>
      <c r="IY308" t="s">
        <v>796</v>
      </c>
      <c r="IZ308" t="s">
        <v>796</v>
      </c>
      <c r="JA308" t="s">
        <v>796</v>
      </c>
      <c r="JB308" t="s">
        <v>796</v>
      </c>
      <c r="JC308" t="s">
        <v>796</v>
      </c>
      <c r="JD308" t="s">
        <v>796</v>
      </c>
      <c r="JE308" t="s">
        <v>796</v>
      </c>
      <c r="JF308" t="s">
        <v>796</v>
      </c>
      <c r="JG308" t="s">
        <v>796</v>
      </c>
      <c r="JH308" t="s">
        <v>796</v>
      </c>
      <c r="JI308" t="s">
        <v>796</v>
      </c>
      <c r="JJ308" t="s">
        <v>796</v>
      </c>
      <c r="JK308" t="s">
        <v>796</v>
      </c>
      <c r="JL308" t="s">
        <v>796</v>
      </c>
      <c r="JM308" t="s">
        <v>796</v>
      </c>
      <c r="JN308" t="s">
        <v>796</v>
      </c>
      <c r="JO308" t="s">
        <v>796</v>
      </c>
      <c r="JP308" t="s">
        <v>796</v>
      </c>
      <c r="JQ308" t="s">
        <v>796</v>
      </c>
      <c r="JR308" t="s">
        <v>796</v>
      </c>
      <c r="JS308" t="s">
        <v>796</v>
      </c>
      <c r="JT308" t="s">
        <v>796</v>
      </c>
      <c r="JU308" t="s">
        <v>796</v>
      </c>
      <c r="JV308" t="s">
        <v>796</v>
      </c>
      <c r="JW308" t="s">
        <v>796</v>
      </c>
      <c r="JX308" t="s">
        <v>796</v>
      </c>
      <c r="JY308" t="s">
        <v>796</v>
      </c>
      <c r="JZ308" t="s">
        <v>796</v>
      </c>
      <c r="KA308" t="s">
        <v>796</v>
      </c>
      <c r="KB308" t="s">
        <v>796</v>
      </c>
      <c r="KC308" t="s">
        <v>796</v>
      </c>
      <c r="KD308" t="s">
        <v>796</v>
      </c>
      <c r="KE308" t="s">
        <v>796</v>
      </c>
      <c r="KF308" t="s">
        <v>796</v>
      </c>
    </row>
    <row r="309" spans="1:292" x14ac:dyDescent="0.2">
      <c r="A309" t="s">
        <v>453</v>
      </c>
      <c r="B309" t="s">
        <v>239</v>
      </c>
      <c r="C309" t="s">
        <v>4</v>
      </c>
      <c r="D309" t="s">
        <v>19</v>
      </c>
      <c r="E309" s="30">
        <v>46</v>
      </c>
      <c r="F309" t="s">
        <v>20</v>
      </c>
      <c r="G309" t="s">
        <v>10</v>
      </c>
      <c r="H309" t="s">
        <v>56</v>
      </c>
      <c r="I309" t="s">
        <v>65</v>
      </c>
      <c r="J309" t="s">
        <v>4</v>
      </c>
      <c r="K309" t="s">
        <v>5</v>
      </c>
      <c r="L309" t="s">
        <v>4</v>
      </c>
      <c r="M309" t="s">
        <v>4</v>
      </c>
      <c r="N309" t="s">
        <v>4</v>
      </c>
      <c r="O309" t="s">
        <v>4</v>
      </c>
      <c r="P309" t="s">
        <v>5</v>
      </c>
      <c r="Q309" t="s">
        <v>4</v>
      </c>
      <c r="R309" t="s">
        <v>4</v>
      </c>
      <c r="S309" t="s">
        <v>4</v>
      </c>
      <c r="T309" t="s">
        <v>3</v>
      </c>
      <c r="U309" t="s">
        <v>4</v>
      </c>
      <c r="V309" t="s">
        <v>4</v>
      </c>
      <c r="W309" t="s">
        <v>17</v>
      </c>
      <c r="X309" t="s">
        <v>2</v>
      </c>
      <c r="Y309" t="s">
        <v>5</v>
      </c>
      <c r="Z309" t="s">
        <v>32</v>
      </c>
      <c r="AA309" t="s">
        <v>4</v>
      </c>
      <c r="AB309" t="s">
        <v>4</v>
      </c>
      <c r="AC309" t="s">
        <v>4</v>
      </c>
      <c r="AD309" t="s">
        <v>4</v>
      </c>
      <c r="AE309" t="s">
        <v>4</v>
      </c>
      <c r="AF309" t="s">
        <v>5</v>
      </c>
      <c r="AG309" t="s">
        <v>4</v>
      </c>
      <c r="AH309" t="s">
        <v>4</v>
      </c>
      <c r="AI309" t="s">
        <v>4</v>
      </c>
      <c r="AJ309" t="s">
        <v>4</v>
      </c>
      <c r="AK309" t="s">
        <v>4</v>
      </c>
      <c r="AL309" t="s">
        <v>4</v>
      </c>
      <c r="AM309" t="s">
        <v>4</v>
      </c>
      <c r="AN309" t="s">
        <v>4</v>
      </c>
      <c r="AO309" t="s">
        <v>4</v>
      </c>
      <c r="AP309" t="s">
        <v>4</v>
      </c>
      <c r="AQ309" t="s">
        <v>4</v>
      </c>
      <c r="AR309" t="s">
        <v>4</v>
      </c>
      <c r="AS309" t="s">
        <v>2</v>
      </c>
      <c r="AT309" t="s">
        <v>2</v>
      </c>
      <c r="AU309" t="s">
        <v>2</v>
      </c>
      <c r="AV309" t="s">
        <v>5</v>
      </c>
      <c r="AW309" t="s">
        <v>5</v>
      </c>
      <c r="AX309" t="s">
        <v>5</v>
      </c>
      <c r="AY309" t="s">
        <v>4</v>
      </c>
      <c r="AZ309" t="s">
        <v>5</v>
      </c>
      <c r="BA309" t="s">
        <v>5</v>
      </c>
      <c r="BB309" t="s">
        <v>41</v>
      </c>
      <c r="BC309" t="s">
        <v>4</v>
      </c>
      <c r="BD309" t="s">
        <v>4</v>
      </c>
      <c r="BE309" t="s">
        <v>4</v>
      </c>
      <c r="BF309" t="s">
        <v>5</v>
      </c>
      <c r="BG309" t="s">
        <v>4</v>
      </c>
      <c r="BH309" t="s">
        <v>4</v>
      </c>
      <c r="BI309" t="s">
        <v>4</v>
      </c>
      <c r="BJ309" t="s">
        <v>4</v>
      </c>
      <c r="BK309" t="s">
        <v>5</v>
      </c>
      <c r="BL309" t="s">
        <v>5</v>
      </c>
      <c r="BM309" t="s">
        <v>4</v>
      </c>
      <c r="BN309" t="s">
        <v>4</v>
      </c>
      <c r="BO309" t="s">
        <v>4</v>
      </c>
      <c r="BP309" t="s">
        <v>2</v>
      </c>
      <c r="BQ309" t="s">
        <v>2</v>
      </c>
      <c r="BR309" t="s">
        <v>2</v>
      </c>
      <c r="BS309" t="s">
        <v>2</v>
      </c>
      <c r="BT309" t="s">
        <v>2</v>
      </c>
      <c r="BU309" t="s">
        <v>2</v>
      </c>
      <c r="BV309" t="s">
        <v>2</v>
      </c>
      <c r="BW309" t="s">
        <v>2</v>
      </c>
      <c r="BX309" t="s">
        <v>2</v>
      </c>
      <c r="BY309" t="s">
        <v>2</v>
      </c>
      <c r="BZ309" t="s">
        <v>2</v>
      </c>
      <c r="CA309" t="s">
        <v>2</v>
      </c>
      <c r="CB309" t="s">
        <v>2</v>
      </c>
      <c r="CC309" t="s">
        <v>2</v>
      </c>
      <c r="CD309" t="s">
        <v>2</v>
      </c>
      <c r="CE309" t="s">
        <v>2</v>
      </c>
      <c r="CF309" t="s">
        <v>2</v>
      </c>
      <c r="CG309" t="s">
        <v>2</v>
      </c>
      <c r="CH309" t="s">
        <v>2</v>
      </c>
      <c r="CI309" t="s">
        <v>2</v>
      </c>
      <c r="CJ309" t="s">
        <v>2</v>
      </c>
      <c r="CK309" t="s">
        <v>2</v>
      </c>
      <c r="CL309" t="s">
        <v>2</v>
      </c>
      <c r="CM309" t="s">
        <v>2</v>
      </c>
      <c r="CN309" t="s">
        <v>2</v>
      </c>
      <c r="CO309" t="s">
        <v>2</v>
      </c>
      <c r="CP309" t="s">
        <v>2</v>
      </c>
      <c r="CQ309" t="s">
        <v>2</v>
      </c>
      <c r="CR309" t="s">
        <v>2</v>
      </c>
      <c r="CS309" t="s">
        <v>2</v>
      </c>
      <c r="CT309" t="s">
        <v>2</v>
      </c>
      <c r="CU309" t="s">
        <v>796</v>
      </c>
      <c r="CV309" t="s">
        <v>796</v>
      </c>
      <c r="CW309" t="s">
        <v>796</v>
      </c>
      <c r="CX309" t="s">
        <v>796</v>
      </c>
      <c r="CY309" t="s">
        <v>796</v>
      </c>
      <c r="CZ309" t="s">
        <v>796</v>
      </c>
      <c r="DA309" t="s">
        <v>796</v>
      </c>
      <c r="DB309" t="s">
        <v>796</v>
      </c>
      <c r="DC309" t="s">
        <v>796</v>
      </c>
      <c r="DD309" t="s">
        <v>796</v>
      </c>
      <c r="DE309" t="s">
        <v>796</v>
      </c>
      <c r="DF309" t="s">
        <v>796</v>
      </c>
      <c r="DG309" t="s">
        <v>796</v>
      </c>
      <c r="DH309" t="s">
        <v>796</v>
      </c>
      <c r="DI309" t="s">
        <v>796</v>
      </c>
      <c r="DJ309" t="s">
        <v>796</v>
      </c>
      <c r="DK309" t="s">
        <v>796</v>
      </c>
      <c r="DL309" t="s">
        <v>796</v>
      </c>
      <c r="DM309" t="s">
        <v>796</v>
      </c>
      <c r="DN309" t="s">
        <v>796</v>
      </c>
      <c r="DO309" t="s">
        <v>796</v>
      </c>
      <c r="DP309" t="s">
        <v>796</v>
      </c>
      <c r="DQ309" t="s">
        <v>796</v>
      </c>
      <c r="DR309" t="s">
        <v>796</v>
      </c>
      <c r="DS309" t="s">
        <v>796</v>
      </c>
      <c r="DT309" t="s">
        <v>796</v>
      </c>
      <c r="DU309" t="s">
        <v>796</v>
      </c>
      <c r="DV309" t="s">
        <v>796</v>
      </c>
      <c r="DW309" t="s">
        <v>796</v>
      </c>
      <c r="DX309" t="s">
        <v>796</v>
      </c>
      <c r="DY309" t="s">
        <v>796</v>
      </c>
      <c r="DZ309" t="s">
        <v>796</v>
      </c>
      <c r="EA309" t="s">
        <v>796</v>
      </c>
      <c r="EB309" t="s">
        <v>796</v>
      </c>
      <c r="EC309" t="s">
        <v>796</v>
      </c>
      <c r="ED309" t="s">
        <v>796</v>
      </c>
      <c r="EE309" t="s">
        <v>796</v>
      </c>
      <c r="EF309" t="s">
        <v>796</v>
      </c>
      <c r="EG309" t="s">
        <v>796</v>
      </c>
      <c r="EH309" t="s">
        <v>796</v>
      </c>
      <c r="EI309" t="s">
        <v>796</v>
      </c>
      <c r="EJ309" t="s">
        <v>796</v>
      </c>
      <c r="EK309" t="s">
        <v>796</v>
      </c>
      <c r="EL309" t="s">
        <v>796</v>
      </c>
      <c r="EM309" t="s">
        <v>796</v>
      </c>
      <c r="EN309" t="s">
        <v>796</v>
      </c>
      <c r="EO309" t="s">
        <v>796</v>
      </c>
      <c r="EP309" t="s">
        <v>796</v>
      </c>
      <c r="EQ309" t="s">
        <v>796</v>
      </c>
      <c r="ER309" t="s">
        <v>796</v>
      </c>
      <c r="ES309" t="s">
        <v>796</v>
      </c>
      <c r="ET309" t="s">
        <v>796</v>
      </c>
      <c r="EU309" t="s">
        <v>796</v>
      </c>
      <c r="EV309" t="s">
        <v>796</v>
      </c>
      <c r="EW309" t="s">
        <v>796</v>
      </c>
      <c r="EX309" t="s">
        <v>796</v>
      </c>
      <c r="EY309" t="s">
        <v>796</v>
      </c>
      <c r="EZ309" t="s">
        <v>796</v>
      </c>
      <c r="FA309" t="s">
        <v>796</v>
      </c>
      <c r="FB309" t="s">
        <v>796</v>
      </c>
      <c r="FC309" t="s">
        <v>796</v>
      </c>
      <c r="FD309" t="s">
        <v>796</v>
      </c>
      <c r="FE309" t="s">
        <v>796</v>
      </c>
      <c r="FF309" t="s">
        <v>5</v>
      </c>
      <c r="FG309" t="s">
        <v>4</v>
      </c>
      <c r="FH309" t="s">
        <v>41</v>
      </c>
      <c r="FI309" t="s">
        <v>41</v>
      </c>
      <c r="FJ309" t="s">
        <v>41</v>
      </c>
      <c r="FK309" t="s">
        <v>41</v>
      </c>
      <c r="FL309" t="s">
        <v>41</v>
      </c>
      <c r="FM309" t="s">
        <v>41</v>
      </c>
      <c r="FN309" t="s">
        <v>41</v>
      </c>
      <c r="FO309" t="s">
        <v>41</v>
      </c>
      <c r="FP309" t="s">
        <v>41</v>
      </c>
      <c r="FQ309" t="s">
        <v>796</v>
      </c>
      <c r="FR309" t="s">
        <v>796</v>
      </c>
      <c r="FS309" t="s">
        <v>796</v>
      </c>
      <c r="FT309" t="s">
        <v>796</v>
      </c>
      <c r="FU309" t="s">
        <v>796</v>
      </c>
      <c r="FV309" t="s">
        <v>796</v>
      </c>
      <c r="FW309" t="s">
        <v>796</v>
      </c>
      <c r="FX309" t="s">
        <v>796</v>
      </c>
      <c r="FY309" t="s">
        <v>796</v>
      </c>
      <c r="FZ309" t="s">
        <v>796</v>
      </c>
      <c r="GA309" t="s">
        <v>796</v>
      </c>
      <c r="GB309" t="s">
        <v>796</v>
      </c>
      <c r="GC309" t="s">
        <v>796</v>
      </c>
      <c r="GD309" t="s">
        <v>796</v>
      </c>
      <c r="GE309" t="s">
        <v>796</v>
      </c>
      <c r="GF309" t="s">
        <v>796</v>
      </c>
      <c r="GG309" t="s">
        <v>796</v>
      </c>
      <c r="GH309" t="s">
        <v>796</v>
      </c>
      <c r="GI309" t="s">
        <v>796</v>
      </c>
      <c r="GJ309" t="s">
        <v>796</v>
      </c>
      <c r="GK309" t="s">
        <v>796</v>
      </c>
      <c r="GL309" t="s">
        <v>796</v>
      </c>
      <c r="GM309" t="s">
        <v>796</v>
      </c>
      <c r="GN309" t="s">
        <v>796</v>
      </c>
      <c r="GO309" t="s">
        <v>796</v>
      </c>
      <c r="GP309" t="s">
        <v>796</v>
      </c>
      <c r="GQ309" t="s">
        <v>796</v>
      </c>
      <c r="GR309" t="s">
        <v>796</v>
      </c>
      <c r="GS309" t="s">
        <v>796</v>
      </c>
      <c r="GT309" t="s">
        <v>796</v>
      </c>
      <c r="GU309" t="s">
        <v>796</v>
      </c>
      <c r="GV309" t="s">
        <v>796</v>
      </c>
      <c r="GW309" t="s">
        <v>796</v>
      </c>
      <c r="GX309" t="s">
        <v>796</v>
      </c>
      <c r="GY309" t="s">
        <v>796</v>
      </c>
      <c r="GZ309" t="s">
        <v>796</v>
      </c>
      <c r="HA309" t="s">
        <v>796</v>
      </c>
      <c r="HB309" t="s">
        <v>796</v>
      </c>
      <c r="HC309" t="s">
        <v>796</v>
      </c>
      <c r="HD309" t="s">
        <v>796</v>
      </c>
      <c r="HE309" t="s">
        <v>796</v>
      </c>
      <c r="HF309" t="s">
        <v>796</v>
      </c>
      <c r="HG309" t="s">
        <v>796</v>
      </c>
      <c r="HH309" t="s">
        <v>796</v>
      </c>
      <c r="HI309" t="s">
        <v>796</v>
      </c>
      <c r="HJ309" t="s">
        <v>796</v>
      </c>
      <c r="HK309" t="s">
        <v>796</v>
      </c>
      <c r="HL309" t="s">
        <v>796</v>
      </c>
      <c r="HM309" t="s">
        <v>796</v>
      </c>
      <c r="HN309" t="s">
        <v>796</v>
      </c>
      <c r="HO309" t="s">
        <v>796</v>
      </c>
      <c r="HP309" t="s">
        <v>796</v>
      </c>
      <c r="HQ309" t="s">
        <v>796</v>
      </c>
      <c r="HR309" t="s">
        <v>796</v>
      </c>
      <c r="HS309" t="s">
        <v>796</v>
      </c>
      <c r="HT309" t="s">
        <v>796</v>
      </c>
      <c r="HU309" t="s">
        <v>796</v>
      </c>
      <c r="HV309" t="s">
        <v>796</v>
      </c>
      <c r="HW309" t="s">
        <v>796</v>
      </c>
      <c r="HX309" t="s">
        <v>796</v>
      </c>
      <c r="HY309" t="s">
        <v>796</v>
      </c>
      <c r="HZ309" t="s">
        <v>796</v>
      </c>
      <c r="IA309" t="s">
        <v>796</v>
      </c>
      <c r="IB309" t="s">
        <v>796</v>
      </c>
      <c r="IC309" t="s">
        <v>796</v>
      </c>
      <c r="ID309" t="s">
        <v>796</v>
      </c>
      <c r="IE309" t="s">
        <v>796</v>
      </c>
      <c r="IF309" t="s">
        <v>796</v>
      </c>
      <c r="IG309" t="s">
        <v>796</v>
      </c>
      <c r="IH309" t="s">
        <v>796</v>
      </c>
      <c r="II309" t="s">
        <v>796</v>
      </c>
      <c r="IJ309" t="s">
        <v>796</v>
      </c>
      <c r="IK309" t="s">
        <v>796</v>
      </c>
      <c r="IL309" t="s">
        <v>796</v>
      </c>
      <c r="IM309" t="s">
        <v>796</v>
      </c>
      <c r="IN309" t="s">
        <v>796</v>
      </c>
      <c r="IO309" t="s">
        <v>796</v>
      </c>
      <c r="IP309" t="s">
        <v>796</v>
      </c>
      <c r="IQ309" t="s">
        <v>796</v>
      </c>
      <c r="IR309" t="s">
        <v>796</v>
      </c>
      <c r="IS309" t="s">
        <v>796</v>
      </c>
      <c r="IT309" t="s">
        <v>796</v>
      </c>
      <c r="IU309" t="s">
        <v>796</v>
      </c>
      <c r="IV309" t="s">
        <v>796</v>
      </c>
      <c r="IW309" t="s">
        <v>796</v>
      </c>
      <c r="IX309" t="s">
        <v>796</v>
      </c>
      <c r="IY309" t="s">
        <v>796</v>
      </c>
      <c r="IZ309" t="s">
        <v>796</v>
      </c>
      <c r="JA309" t="s">
        <v>796</v>
      </c>
      <c r="JB309" t="s">
        <v>796</v>
      </c>
      <c r="JC309" t="s">
        <v>796</v>
      </c>
      <c r="JD309" t="s">
        <v>796</v>
      </c>
      <c r="JE309" t="s">
        <v>796</v>
      </c>
      <c r="JF309" t="s">
        <v>796</v>
      </c>
      <c r="JG309" t="s">
        <v>796</v>
      </c>
      <c r="JH309" t="s">
        <v>796</v>
      </c>
      <c r="JI309" t="s">
        <v>796</v>
      </c>
      <c r="JJ309" t="s">
        <v>796</v>
      </c>
      <c r="JK309" t="s">
        <v>796</v>
      </c>
      <c r="JL309" t="s">
        <v>796</v>
      </c>
      <c r="JM309" t="s">
        <v>796</v>
      </c>
      <c r="JN309" t="s">
        <v>796</v>
      </c>
      <c r="JO309" t="s">
        <v>796</v>
      </c>
      <c r="JP309" t="s">
        <v>796</v>
      </c>
      <c r="JQ309" t="s">
        <v>796</v>
      </c>
      <c r="JR309" t="s">
        <v>796</v>
      </c>
      <c r="JS309" t="s">
        <v>796</v>
      </c>
      <c r="JT309" t="s">
        <v>796</v>
      </c>
      <c r="JU309" t="s">
        <v>796</v>
      </c>
      <c r="JV309" t="s">
        <v>796</v>
      </c>
      <c r="JW309" t="s">
        <v>796</v>
      </c>
      <c r="JX309" t="s">
        <v>796</v>
      </c>
      <c r="JY309" t="s">
        <v>796</v>
      </c>
      <c r="JZ309" t="s">
        <v>796</v>
      </c>
      <c r="KA309" t="s">
        <v>796</v>
      </c>
      <c r="KB309" t="s">
        <v>796</v>
      </c>
      <c r="KC309" t="s">
        <v>796</v>
      </c>
      <c r="KD309" t="s">
        <v>796</v>
      </c>
      <c r="KE309" t="s">
        <v>796</v>
      </c>
      <c r="KF309" t="s">
        <v>796</v>
      </c>
    </row>
    <row r="310" spans="1:292" x14ac:dyDescent="0.2">
      <c r="A310" t="s">
        <v>454</v>
      </c>
      <c r="B310" t="s">
        <v>239</v>
      </c>
      <c r="C310" t="s">
        <v>4</v>
      </c>
      <c r="D310" t="s">
        <v>19</v>
      </c>
      <c r="E310" s="30">
        <v>29</v>
      </c>
      <c r="F310" t="s">
        <v>20</v>
      </c>
      <c r="G310" t="s">
        <v>455</v>
      </c>
      <c r="H310" t="s">
        <v>22</v>
      </c>
      <c r="I310" t="s">
        <v>33</v>
      </c>
      <c r="J310" t="s">
        <v>4</v>
      </c>
      <c r="K310" t="s">
        <v>5</v>
      </c>
      <c r="L310" t="s">
        <v>4</v>
      </c>
      <c r="M310" t="s">
        <v>4</v>
      </c>
      <c r="N310" t="s">
        <v>4</v>
      </c>
      <c r="O310" t="s">
        <v>4</v>
      </c>
      <c r="P310" t="s">
        <v>4</v>
      </c>
      <c r="Q310" t="s">
        <v>4</v>
      </c>
      <c r="R310" t="s">
        <v>4</v>
      </c>
      <c r="S310" t="s">
        <v>4</v>
      </c>
      <c r="T310" t="s">
        <v>3</v>
      </c>
      <c r="U310" t="s">
        <v>4</v>
      </c>
      <c r="V310" t="s">
        <v>4</v>
      </c>
      <c r="W310" t="s">
        <v>17</v>
      </c>
      <c r="X310" t="s">
        <v>2</v>
      </c>
      <c r="Y310" t="s">
        <v>4</v>
      </c>
      <c r="Z310" t="s">
        <v>32</v>
      </c>
      <c r="AA310" t="s">
        <v>4</v>
      </c>
      <c r="AB310" t="s">
        <v>4</v>
      </c>
      <c r="AC310" t="s">
        <v>4</v>
      </c>
      <c r="AD310" t="s">
        <v>4</v>
      </c>
      <c r="AE310" t="s">
        <v>4</v>
      </c>
      <c r="AF310" t="s">
        <v>4</v>
      </c>
      <c r="AG310" t="s">
        <v>4</v>
      </c>
      <c r="AH310" t="s">
        <v>4</v>
      </c>
      <c r="AI310" t="s">
        <v>4</v>
      </c>
      <c r="AJ310" t="s">
        <v>4</v>
      </c>
      <c r="AK310" t="s">
        <v>4</v>
      </c>
      <c r="AL310" t="s">
        <v>4</v>
      </c>
      <c r="AM310" t="s">
        <v>4</v>
      </c>
      <c r="AN310" t="s">
        <v>4</v>
      </c>
      <c r="AO310" t="s">
        <v>4</v>
      </c>
      <c r="AP310" t="s">
        <v>4</v>
      </c>
      <c r="AQ310" t="s">
        <v>4</v>
      </c>
      <c r="AR310" t="s">
        <v>4</v>
      </c>
      <c r="AS310" t="s">
        <v>2</v>
      </c>
      <c r="AT310" t="s">
        <v>2</v>
      </c>
      <c r="AU310" t="s">
        <v>2</v>
      </c>
      <c r="AV310" t="s">
        <v>5</v>
      </c>
      <c r="AW310" t="s">
        <v>5</v>
      </c>
      <c r="AX310" t="s">
        <v>4</v>
      </c>
      <c r="AY310" t="s">
        <v>5</v>
      </c>
      <c r="AZ310" t="s">
        <v>4</v>
      </c>
      <c r="BA310" t="s">
        <v>5</v>
      </c>
      <c r="BB310" t="s">
        <v>41</v>
      </c>
      <c r="BC310" t="s">
        <v>41</v>
      </c>
      <c r="BD310" t="s">
        <v>41</v>
      </c>
      <c r="BE310" t="s">
        <v>41</v>
      </c>
      <c r="BF310" t="s">
        <v>41</v>
      </c>
      <c r="BG310" t="s">
        <v>41</v>
      </c>
      <c r="BH310" t="s">
        <v>41</v>
      </c>
      <c r="BI310" t="s">
        <v>41</v>
      </c>
      <c r="BJ310" t="s">
        <v>41</v>
      </c>
      <c r="BK310" t="s">
        <v>2</v>
      </c>
      <c r="BL310" t="s">
        <v>2</v>
      </c>
      <c r="BM310" t="s">
        <v>2</v>
      </c>
      <c r="BN310" t="s">
        <v>2</v>
      </c>
      <c r="BO310" t="s">
        <v>2</v>
      </c>
      <c r="BP310" t="s">
        <v>2</v>
      </c>
      <c r="BQ310" t="s">
        <v>2</v>
      </c>
      <c r="BR310" t="s">
        <v>2</v>
      </c>
      <c r="BS310" t="s">
        <v>2</v>
      </c>
      <c r="BT310" t="s">
        <v>2</v>
      </c>
      <c r="BU310" t="s">
        <v>2</v>
      </c>
      <c r="BV310" t="s">
        <v>2</v>
      </c>
      <c r="BW310" t="s">
        <v>2</v>
      </c>
      <c r="BX310" t="s">
        <v>2</v>
      </c>
      <c r="BY310" t="s">
        <v>2</v>
      </c>
      <c r="BZ310" t="s">
        <v>2</v>
      </c>
      <c r="CA310" t="s">
        <v>2</v>
      </c>
      <c r="CB310" t="s">
        <v>2</v>
      </c>
      <c r="CC310" t="s">
        <v>2</v>
      </c>
      <c r="CD310" t="s">
        <v>2</v>
      </c>
      <c r="CE310" t="s">
        <v>2</v>
      </c>
      <c r="CF310" t="s">
        <v>2</v>
      </c>
      <c r="CG310" t="s">
        <v>2</v>
      </c>
      <c r="CH310" t="s">
        <v>2</v>
      </c>
      <c r="CI310" t="s">
        <v>2</v>
      </c>
      <c r="CJ310" t="s">
        <v>2</v>
      </c>
      <c r="CK310" t="s">
        <v>2</v>
      </c>
      <c r="CL310" t="s">
        <v>2</v>
      </c>
      <c r="CM310" t="s">
        <v>2</v>
      </c>
      <c r="CN310" t="s">
        <v>2</v>
      </c>
      <c r="CO310" t="s">
        <v>2</v>
      </c>
      <c r="CP310" t="s">
        <v>2</v>
      </c>
      <c r="CQ310" t="s">
        <v>2</v>
      </c>
      <c r="CR310" t="s">
        <v>2</v>
      </c>
      <c r="CS310" t="s">
        <v>2</v>
      </c>
      <c r="CT310" t="s">
        <v>2</v>
      </c>
      <c r="CU310" t="s">
        <v>796</v>
      </c>
      <c r="CV310" t="s">
        <v>796</v>
      </c>
      <c r="CW310" t="s">
        <v>796</v>
      </c>
      <c r="CX310" t="s">
        <v>796</v>
      </c>
      <c r="CY310" t="s">
        <v>796</v>
      </c>
      <c r="CZ310" t="s">
        <v>796</v>
      </c>
      <c r="DA310" t="s">
        <v>796</v>
      </c>
      <c r="DB310" t="s">
        <v>796</v>
      </c>
      <c r="DC310" t="s">
        <v>796</v>
      </c>
      <c r="DD310" t="s">
        <v>796</v>
      </c>
      <c r="DE310" t="s">
        <v>796</v>
      </c>
      <c r="DF310" t="s">
        <v>796</v>
      </c>
      <c r="DG310" t="s">
        <v>796</v>
      </c>
      <c r="DH310" t="s">
        <v>796</v>
      </c>
      <c r="DI310" t="s">
        <v>796</v>
      </c>
      <c r="DJ310" t="s">
        <v>796</v>
      </c>
      <c r="DK310" t="s">
        <v>796</v>
      </c>
      <c r="DL310" t="s">
        <v>796</v>
      </c>
      <c r="DM310" t="s">
        <v>796</v>
      </c>
      <c r="DN310" t="s">
        <v>796</v>
      </c>
      <c r="DO310" t="s">
        <v>796</v>
      </c>
      <c r="DP310" t="s">
        <v>4</v>
      </c>
      <c r="DQ310" t="s">
        <v>4</v>
      </c>
      <c r="DR310" t="s">
        <v>4</v>
      </c>
      <c r="DS310" t="s">
        <v>4</v>
      </c>
      <c r="DT310" t="s">
        <v>4</v>
      </c>
      <c r="DU310" t="s">
        <v>4</v>
      </c>
      <c r="DV310" t="s">
        <v>4</v>
      </c>
      <c r="DW310" t="s">
        <v>5</v>
      </c>
      <c r="DX310" t="s">
        <v>4</v>
      </c>
      <c r="DY310" t="s">
        <v>4</v>
      </c>
      <c r="DZ310" t="s">
        <v>4</v>
      </c>
      <c r="EA310" t="s">
        <v>5</v>
      </c>
      <c r="EB310" t="s">
        <v>4</v>
      </c>
      <c r="EC310" t="s">
        <v>4</v>
      </c>
      <c r="ED310" t="s">
        <v>4</v>
      </c>
      <c r="EE310" t="s">
        <v>4</v>
      </c>
      <c r="EF310" t="s">
        <v>4</v>
      </c>
      <c r="EG310" t="s">
        <v>4</v>
      </c>
      <c r="EH310" t="s">
        <v>796</v>
      </c>
      <c r="EI310" t="s">
        <v>796</v>
      </c>
      <c r="EJ310" t="s">
        <v>796</v>
      </c>
      <c r="EK310" t="s">
        <v>796</v>
      </c>
      <c r="EL310" t="s">
        <v>796</v>
      </c>
      <c r="EM310" t="s">
        <v>796</v>
      </c>
      <c r="EN310" t="s">
        <v>796</v>
      </c>
      <c r="EO310" t="s">
        <v>796</v>
      </c>
      <c r="EP310" t="s">
        <v>796</v>
      </c>
      <c r="EQ310" t="s">
        <v>796</v>
      </c>
      <c r="ER310" t="s">
        <v>796</v>
      </c>
      <c r="ES310" t="s">
        <v>796</v>
      </c>
      <c r="ET310" t="s">
        <v>796</v>
      </c>
      <c r="EU310" t="s">
        <v>796</v>
      </c>
      <c r="EV310" t="s">
        <v>796</v>
      </c>
      <c r="EW310" t="s">
        <v>796</v>
      </c>
      <c r="EX310" t="s">
        <v>796</v>
      </c>
      <c r="EY310" t="s">
        <v>796</v>
      </c>
      <c r="EZ310" t="s">
        <v>796</v>
      </c>
      <c r="FA310" t="s">
        <v>796</v>
      </c>
      <c r="FB310" t="s">
        <v>796</v>
      </c>
      <c r="FC310" t="s">
        <v>796</v>
      </c>
      <c r="FD310" t="s">
        <v>796</v>
      </c>
      <c r="FE310" t="s">
        <v>796</v>
      </c>
      <c r="FF310" t="s">
        <v>796</v>
      </c>
      <c r="FG310" t="s">
        <v>796</v>
      </c>
      <c r="FH310" t="s">
        <v>796</v>
      </c>
      <c r="FI310" t="s">
        <v>796</v>
      </c>
      <c r="FJ310" t="s">
        <v>796</v>
      </c>
      <c r="FK310" t="s">
        <v>796</v>
      </c>
      <c r="FL310" t="s">
        <v>796</v>
      </c>
      <c r="FM310" t="s">
        <v>796</v>
      </c>
      <c r="FN310" t="s">
        <v>796</v>
      </c>
      <c r="FO310" t="s">
        <v>796</v>
      </c>
      <c r="FP310" t="s">
        <v>796</v>
      </c>
      <c r="FQ310" t="s">
        <v>796</v>
      </c>
      <c r="FR310" t="s">
        <v>796</v>
      </c>
      <c r="FS310" t="s">
        <v>796</v>
      </c>
      <c r="FT310" t="s">
        <v>796</v>
      </c>
      <c r="FU310" t="s">
        <v>796</v>
      </c>
      <c r="FV310" t="s">
        <v>796</v>
      </c>
      <c r="FW310" t="s">
        <v>796</v>
      </c>
      <c r="FX310" t="s">
        <v>796</v>
      </c>
      <c r="FY310" t="s">
        <v>796</v>
      </c>
      <c r="FZ310" t="s">
        <v>796</v>
      </c>
      <c r="GA310" t="s">
        <v>796</v>
      </c>
      <c r="GB310" t="s">
        <v>796</v>
      </c>
      <c r="GC310" t="s">
        <v>796</v>
      </c>
      <c r="GD310" t="s">
        <v>796</v>
      </c>
      <c r="GE310" t="s">
        <v>796</v>
      </c>
      <c r="GF310" t="s">
        <v>796</v>
      </c>
      <c r="GG310" t="s">
        <v>796</v>
      </c>
      <c r="GH310" t="s">
        <v>796</v>
      </c>
      <c r="GI310" t="s">
        <v>796</v>
      </c>
      <c r="GJ310" t="s">
        <v>796</v>
      </c>
      <c r="GK310" t="s">
        <v>796</v>
      </c>
      <c r="GL310" t="s">
        <v>796</v>
      </c>
      <c r="GM310" t="s">
        <v>796</v>
      </c>
      <c r="GN310" t="s">
        <v>796</v>
      </c>
      <c r="GO310" t="s">
        <v>796</v>
      </c>
      <c r="GP310" t="s">
        <v>796</v>
      </c>
      <c r="GQ310" t="s">
        <v>796</v>
      </c>
      <c r="GR310" t="s">
        <v>796</v>
      </c>
      <c r="GS310" t="s">
        <v>796</v>
      </c>
      <c r="GT310" t="s">
        <v>796</v>
      </c>
      <c r="GU310" t="s">
        <v>796</v>
      </c>
      <c r="GV310" t="s">
        <v>796</v>
      </c>
      <c r="GW310" t="s">
        <v>796</v>
      </c>
      <c r="GX310" t="s">
        <v>796</v>
      </c>
      <c r="GY310" t="s">
        <v>796</v>
      </c>
      <c r="GZ310" t="s">
        <v>796</v>
      </c>
      <c r="HA310" t="s">
        <v>796</v>
      </c>
      <c r="HB310" t="s">
        <v>796</v>
      </c>
      <c r="HC310" t="s">
        <v>796</v>
      </c>
      <c r="HD310" t="s">
        <v>796</v>
      </c>
      <c r="HE310" t="s">
        <v>796</v>
      </c>
      <c r="HF310" t="s">
        <v>796</v>
      </c>
      <c r="HG310" t="s">
        <v>796</v>
      </c>
      <c r="HH310" t="s">
        <v>796</v>
      </c>
      <c r="HI310" t="s">
        <v>796</v>
      </c>
      <c r="HJ310" t="s">
        <v>796</v>
      </c>
      <c r="HK310" t="s">
        <v>796</v>
      </c>
      <c r="HL310" t="s">
        <v>796</v>
      </c>
      <c r="HM310" t="s">
        <v>796</v>
      </c>
      <c r="HN310" t="s">
        <v>796</v>
      </c>
      <c r="HO310" t="s">
        <v>796</v>
      </c>
      <c r="HP310" t="s">
        <v>796</v>
      </c>
      <c r="HQ310" t="s">
        <v>796</v>
      </c>
      <c r="HR310" t="s">
        <v>796</v>
      </c>
      <c r="HS310" t="s">
        <v>796</v>
      </c>
      <c r="HT310" t="s">
        <v>796</v>
      </c>
      <c r="HU310" t="s">
        <v>796</v>
      </c>
      <c r="HV310" t="s">
        <v>796</v>
      </c>
      <c r="HW310" t="s">
        <v>796</v>
      </c>
      <c r="HX310" t="s">
        <v>796</v>
      </c>
      <c r="HY310" t="s">
        <v>796</v>
      </c>
      <c r="HZ310" t="s">
        <v>796</v>
      </c>
      <c r="IA310" t="s">
        <v>796</v>
      </c>
      <c r="IB310" t="s">
        <v>796</v>
      </c>
      <c r="IC310" t="s">
        <v>796</v>
      </c>
      <c r="ID310" t="s">
        <v>796</v>
      </c>
      <c r="IE310" t="s">
        <v>796</v>
      </c>
      <c r="IF310" t="s">
        <v>796</v>
      </c>
      <c r="IG310" t="s">
        <v>796</v>
      </c>
      <c r="IH310" t="s">
        <v>796</v>
      </c>
      <c r="II310" t="s">
        <v>796</v>
      </c>
      <c r="IJ310" t="s">
        <v>796</v>
      </c>
      <c r="IK310" t="s">
        <v>796</v>
      </c>
      <c r="IL310" t="s">
        <v>796</v>
      </c>
      <c r="IM310" t="s">
        <v>796</v>
      </c>
      <c r="IN310" t="s">
        <v>796</v>
      </c>
      <c r="IO310" t="s">
        <v>796</v>
      </c>
      <c r="IP310" t="s">
        <v>796</v>
      </c>
      <c r="IQ310" t="s">
        <v>796</v>
      </c>
      <c r="IR310" t="s">
        <v>796</v>
      </c>
      <c r="IS310" t="s">
        <v>796</v>
      </c>
      <c r="IT310" t="s">
        <v>796</v>
      </c>
      <c r="IU310" t="s">
        <v>796</v>
      </c>
      <c r="IV310" t="s">
        <v>796</v>
      </c>
      <c r="IW310" t="s">
        <v>796</v>
      </c>
      <c r="IX310" t="s">
        <v>796</v>
      </c>
      <c r="IY310" t="s">
        <v>796</v>
      </c>
      <c r="IZ310" t="s">
        <v>796</v>
      </c>
      <c r="JA310" t="s">
        <v>796</v>
      </c>
      <c r="JB310" t="s">
        <v>796</v>
      </c>
      <c r="JC310" t="s">
        <v>796</v>
      </c>
      <c r="JD310" t="s">
        <v>796</v>
      </c>
      <c r="JE310" t="s">
        <v>796</v>
      </c>
      <c r="JF310" t="s">
        <v>796</v>
      </c>
      <c r="JG310" t="s">
        <v>796</v>
      </c>
      <c r="JH310" t="s">
        <v>796</v>
      </c>
      <c r="JI310" t="s">
        <v>796</v>
      </c>
      <c r="JJ310" t="s">
        <v>796</v>
      </c>
      <c r="JK310" t="s">
        <v>796</v>
      </c>
      <c r="JL310" t="s">
        <v>796</v>
      </c>
      <c r="JM310" t="s">
        <v>796</v>
      </c>
      <c r="JN310" t="s">
        <v>796</v>
      </c>
      <c r="JO310" t="s">
        <v>796</v>
      </c>
      <c r="JP310" t="s">
        <v>796</v>
      </c>
      <c r="JQ310" t="s">
        <v>796</v>
      </c>
      <c r="JR310" t="s">
        <v>796</v>
      </c>
      <c r="JS310" t="s">
        <v>796</v>
      </c>
      <c r="JT310" t="s">
        <v>796</v>
      </c>
      <c r="JU310" t="s">
        <v>796</v>
      </c>
      <c r="JV310" t="s">
        <v>796</v>
      </c>
      <c r="JW310" t="s">
        <v>796</v>
      </c>
      <c r="JX310" t="s">
        <v>796</v>
      </c>
      <c r="JY310" t="s">
        <v>796</v>
      </c>
      <c r="JZ310" t="s">
        <v>796</v>
      </c>
      <c r="KA310" t="s">
        <v>796</v>
      </c>
      <c r="KB310" t="s">
        <v>796</v>
      </c>
      <c r="KC310" t="s">
        <v>796</v>
      </c>
      <c r="KD310" t="s">
        <v>796</v>
      </c>
      <c r="KE310" t="s">
        <v>796</v>
      </c>
      <c r="KF310" t="s">
        <v>796</v>
      </c>
    </row>
    <row r="311" spans="1:292" x14ac:dyDescent="0.2">
      <c r="A311" t="s">
        <v>456</v>
      </c>
      <c r="B311" t="s">
        <v>239</v>
      </c>
      <c r="C311" t="s">
        <v>4</v>
      </c>
      <c r="D311" t="s">
        <v>8</v>
      </c>
      <c r="E311" s="30">
        <v>24</v>
      </c>
      <c r="F311" t="s">
        <v>9</v>
      </c>
      <c r="G311" t="s">
        <v>10</v>
      </c>
      <c r="H311" t="s">
        <v>40</v>
      </c>
      <c r="I311" t="s">
        <v>57</v>
      </c>
      <c r="J311" t="s">
        <v>4</v>
      </c>
      <c r="K311" t="s">
        <v>4</v>
      </c>
      <c r="L311" t="s">
        <v>4</v>
      </c>
      <c r="M311" t="s">
        <v>5</v>
      </c>
      <c r="N311" t="s">
        <v>4</v>
      </c>
      <c r="O311" t="s">
        <v>4</v>
      </c>
      <c r="P311" t="s">
        <v>4</v>
      </c>
      <c r="Q311" t="s">
        <v>4</v>
      </c>
      <c r="R311" t="s">
        <v>5</v>
      </c>
      <c r="S311" t="s">
        <v>4</v>
      </c>
      <c r="T311" t="s">
        <v>64</v>
      </c>
      <c r="U311" t="s">
        <v>4</v>
      </c>
      <c r="V311" t="s">
        <v>5</v>
      </c>
      <c r="W311" t="s">
        <v>17</v>
      </c>
      <c r="X311" t="s">
        <v>2</v>
      </c>
      <c r="Y311" t="s">
        <v>5</v>
      </c>
      <c r="Z311" t="s">
        <v>6</v>
      </c>
      <c r="AA311" t="s">
        <v>4</v>
      </c>
      <c r="AB311" t="s">
        <v>4</v>
      </c>
      <c r="AC311" t="s">
        <v>5</v>
      </c>
      <c r="AD311" t="s">
        <v>5</v>
      </c>
      <c r="AE311" t="s">
        <v>4</v>
      </c>
      <c r="AF311" t="s">
        <v>4</v>
      </c>
      <c r="AG311" t="s">
        <v>4</v>
      </c>
      <c r="AH311" t="s">
        <v>5</v>
      </c>
      <c r="AI311" t="s">
        <v>4</v>
      </c>
      <c r="AJ311" t="s">
        <v>4</v>
      </c>
      <c r="AK311" t="s">
        <v>4</v>
      </c>
      <c r="AL311" t="s">
        <v>5</v>
      </c>
      <c r="AM311" t="s">
        <v>4</v>
      </c>
      <c r="AN311" t="s">
        <v>4</v>
      </c>
      <c r="AO311" t="s">
        <v>4</v>
      </c>
      <c r="AP311" t="s">
        <v>4</v>
      </c>
      <c r="AQ311" t="s">
        <v>4</v>
      </c>
      <c r="AR311" t="s">
        <v>4</v>
      </c>
      <c r="AS311" t="s">
        <v>58</v>
      </c>
      <c r="AT311" t="s">
        <v>62</v>
      </c>
      <c r="AU311" t="s">
        <v>59</v>
      </c>
      <c r="AV311" t="s">
        <v>2</v>
      </c>
      <c r="AW311" t="s">
        <v>2</v>
      </c>
      <c r="AX311" t="s">
        <v>2</v>
      </c>
      <c r="AY311" t="s">
        <v>2</v>
      </c>
      <c r="AZ311" t="s">
        <v>2</v>
      </c>
      <c r="BA311" t="s">
        <v>2</v>
      </c>
      <c r="BB311" t="s">
        <v>2</v>
      </c>
      <c r="BC311" t="s">
        <v>2</v>
      </c>
      <c r="BD311" t="s">
        <v>2</v>
      </c>
      <c r="BE311" t="s">
        <v>2</v>
      </c>
      <c r="BF311" t="s">
        <v>2</v>
      </c>
      <c r="BG311" t="s">
        <v>2</v>
      </c>
      <c r="BH311" t="s">
        <v>2</v>
      </c>
      <c r="BI311" t="s">
        <v>2</v>
      </c>
      <c r="BJ311" t="s">
        <v>2</v>
      </c>
      <c r="BK311" t="s">
        <v>2</v>
      </c>
      <c r="BL311" t="s">
        <v>2</v>
      </c>
      <c r="BM311" t="s">
        <v>2</v>
      </c>
      <c r="BN311" t="s">
        <v>2</v>
      </c>
      <c r="BO311" t="s">
        <v>2</v>
      </c>
      <c r="BP311" t="s">
        <v>2</v>
      </c>
      <c r="BQ311" t="s">
        <v>2</v>
      </c>
      <c r="BR311" t="s">
        <v>2</v>
      </c>
      <c r="BS311" t="s">
        <v>2</v>
      </c>
      <c r="BT311" t="s">
        <v>2</v>
      </c>
      <c r="BU311" t="s">
        <v>2</v>
      </c>
      <c r="BV311" t="s">
        <v>2</v>
      </c>
      <c r="BW311" t="s">
        <v>2</v>
      </c>
      <c r="BX311" t="s">
        <v>2</v>
      </c>
      <c r="BY311" t="s">
        <v>2</v>
      </c>
      <c r="BZ311" t="s">
        <v>2</v>
      </c>
      <c r="CA311" t="s">
        <v>2</v>
      </c>
      <c r="CB311" t="s">
        <v>2</v>
      </c>
      <c r="CC311" t="s">
        <v>2</v>
      </c>
      <c r="CD311" t="s">
        <v>2</v>
      </c>
      <c r="CE311" t="s">
        <v>2</v>
      </c>
      <c r="CF311" t="s">
        <v>2</v>
      </c>
      <c r="CG311" t="s">
        <v>2</v>
      </c>
      <c r="CH311" t="s">
        <v>2</v>
      </c>
      <c r="CI311" t="s">
        <v>2</v>
      </c>
      <c r="CJ311" t="s">
        <v>2</v>
      </c>
      <c r="CK311" t="s">
        <v>2</v>
      </c>
      <c r="CL311" t="s">
        <v>2</v>
      </c>
      <c r="CM311" t="s">
        <v>2</v>
      </c>
      <c r="CN311" t="s">
        <v>2</v>
      </c>
      <c r="CO311" t="s">
        <v>2</v>
      </c>
      <c r="CP311" t="s">
        <v>2</v>
      </c>
      <c r="CQ311" t="s">
        <v>2</v>
      </c>
      <c r="CR311" t="s">
        <v>2</v>
      </c>
      <c r="CS311" t="s">
        <v>2</v>
      </c>
      <c r="CT311" t="s">
        <v>2</v>
      </c>
      <c r="CU311" t="s">
        <v>239</v>
      </c>
      <c r="CV311" t="s">
        <v>4</v>
      </c>
      <c r="CW311" t="s">
        <v>2</v>
      </c>
      <c r="CX311" t="s">
        <v>9</v>
      </c>
      <c r="CY311" t="s">
        <v>4</v>
      </c>
      <c r="CZ311" t="s">
        <v>4</v>
      </c>
      <c r="DA311" t="s">
        <v>4</v>
      </c>
      <c r="DB311" t="s">
        <v>5</v>
      </c>
      <c r="DC311" t="s">
        <v>4</v>
      </c>
      <c r="DD311" t="s">
        <v>4</v>
      </c>
      <c r="DE311" t="s">
        <v>4</v>
      </c>
      <c r="DF311" t="s">
        <v>4</v>
      </c>
      <c r="DG311" t="s">
        <v>4</v>
      </c>
      <c r="DH311" t="s">
        <v>4</v>
      </c>
      <c r="DI311" t="s">
        <v>996</v>
      </c>
      <c r="DJ311" t="s">
        <v>4</v>
      </c>
      <c r="DK311" t="s">
        <v>5</v>
      </c>
      <c r="DL311" t="s">
        <v>77</v>
      </c>
      <c r="DM311" t="s">
        <v>105</v>
      </c>
      <c r="DN311" t="s">
        <v>5</v>
      </c>
      <c r="DO311" t="s">
        <v>523</v>
      </c>
      <c r="DP311" t="s">
        <v>4</v>
      </c>
      <c r="DQ311" t="s">
        <v>4</v>
      </c>
      <c r="DR311" t="s">
        <v>5</v>
      </c>
      <c r="DS311" t="s">
        <v>5</v>
      </c>
      <c r="DT311" t="s">
        <v>4</v>
      </c>
      <c r="DU311" t="s">
        <v>4</v>
      </c>
      <c r="DV311" t="s">
        <v>4</v>
      </c>
      <c r="DW311" t="s">
        <v>5</v>
      </c>
      <c r="DX311" t="s">
        <v>4</v>
      </c>
      <c r="DY311" t="s">
        <v>4</v>
      </c>
      <c r="DZ311" t="s">
        <v>4</v>
      </c>
      <c r="EA311" t="s">
        <v>4</v>
      </c>
      <c r="EB311" t="s">
        <v>4</v>
      </c>
      <c r="EC311" t="s">
        <v>4</v>
      </c>
      <c r="ED311" t="s">
        <v>4</v>
      </c>
      <c r="EE311" t="s">
        <v>4</v>
      </c>
      <c r="EF311" t="s">
        <v>5</v>
      </c>
      <c r="EG311" t="s">
        <v>4</v>
      </c>
      <c r="EH311" t="s">
        <v>58</v>
      </c>
      <c r="EI311" t="s">
        <v>62</v>
      </c>
      <c r="EJ311" t="s">
        <v>59</v>
      </c>
      <c r="EK311" t="s">
        <v>2</v>
      </c>
      <c r="EL311" t="s">
        <v>2</v>
      </c>
      <c r="EM311" t="s">
        <v>2</v>
      </c>
      <c r="EN311" t="s">
        <v>2</v>
      </c>
      <c r="EO311" t="s">
        <v>2</v>
      </c>
      <c r="EP311" t="s">
        <v>2</v>
      </c>
      <c r="EQ311" t="s">
        <v>2</v>
      </c>
      <c r="ER311" t="s">
        <v>2</v>
      </c>
      <c r="ES311" t="s">
        <v>2</v>
      </c>
      <c r="ET311" t="s">
        <v>2</v>
      </c>
      <c r="EU311" t="s">
        <v>2</v>
      </c>
      <c r="EV311" t="s">
        <v>2</v>
      </c>
      <c r="EW311" t="s">
        <v>2</v>
      </c>
      <c r="EX311" t="s">
        <v>2</v>
      </c>
      <c r="EY311" t="s">
        <v>2</v>
      </c>
      <c r="EZ311" t="s">
        <v>2</v>
      </c>
      <c r="FA311" t="s">
        <v>2</v>
      </c>
      <c r="FB311" t="s">
        <v>2</v>
      </c>
      <c r="FC311" t="s">
        <v>2</v>
      </c>
      <c r="FD311" t="s">
        <v>2</v>
      </c>
      <c r="FE311" t="s">
        <v>2</v>
      </c>
      <c r="FF311" t="s">
        <v>2</v>
      </c>
      <c r="FG311" t="s">
        <v>2</v>
      </c>
      <c r="FH311" t="s">
        <v>2</v>
      </c>
      <c r="FI311" t="s">
        <v>2</v>
      </c>
      <c r="FJ311" t="s">
        <v>2</v>
      </c>
      <c r="FK311" t="s">
        <v>2</v>
      </c>
      <c r="FL311" t="s">
        <v>2</v>
      </c>
      <c r="FM311" t="s">
        <v>2</v>
      </c>
      <c r="FN311" t="s">
        <v>2</v>
      </c>
      <c r="FO311" t="s">
        <v>2</v>
      </c>
      <c r="FP311" t="s">
        <v>2</v>
      </c>
      <c r="FQ311" t="s">
        <v>2</v>
      </c>
      <c r="FR311" t="s">
        <v>2</v>
      </c>
      <c r="FS311" t="s">
        <v>2</v>
      </c>
      <c r="FT311" t="s">
        <v>2</v>
      </c>
      <c r="FU311" t="s">
        <v>2</v>
      </c>
      <c r="FV311" t="s">
        <v>2</v>
      </c>
      <c r="FW311" t="s">
        <v>2</v>
      </c>
      <c r="FX311" t="s">
        <v>2</v>
      </c>
      <c r="FY311" t="s">
        <v>2</v>
      </c>
      <c r="FZ311" t="s">
        <v>2</v>
      </c>
      <c r="GA311" t="s">
        <v>2</v>
      </c>
      <c r="GB311" t="s">
        <v>2</v>
      </c>
      <c r="GC311" t="s">
        <v>2</v>
      </c>
      <c r="GD311" t="s">
        <v>2</v>
      </c>
      <c r="GE311" t="s">
        <v>2</v>
      </c>
      <c r="GF311" t="s">
        <v>2</v>
      </c>
      <c r="GG311" t="s">
        <v>2</v>
      </c>
      <c r="GH311" t="s">
        <v>2</v>
      </c>
      <c r="GI311" t="s">
        <v>2</v>
      </c>
      <c r="GJ311" t="s">
        <v>2</v>
      </c>
      <c r="GK311" t="s">
        <v>2</v>
      </c>
      <c r="GL311" t="s">
        <v>2</v>
      </c>
      <c r="GM311" t="s">
        <v>2</v>
      </c>
      <c r="GN311" t="s">
        <v>796</v>
      </c>
      <c r="GO311" t="s">
        <v>796</v>
      </c>
      <c r="GP311" t="s">
        <v>796</v>
      </c>
      <c r="GQ311" t="s">
        <v>796</v>
      </c>
      <c r="GR311" t="s">
        <v>796</v>
      </c>
      <c r="GS311" t="s">
        <v>796</v>
      </c>
      <c r="GT311" t="s">
        <v>796</v>
      </c>
      <c r="GU311" t="s">
        <v>796</v>
      </c>
      <c r="GV311" t="s">
        <v>796</v>
      </c>
      <c r="GW311" t="s">
        <v>796</v>
      </c>
      <c r="GX311" t="s">
        <v>796</v>
      </c>
      <c r="GY311" t="s">
        <v>796</v>
      </c>
      <c r="GZ311" t="s">
        <v>796</v>
      </c>
      <c r="HA311" t="s">
        <v>796</v>
      </c>
      <c r="HB311" t="s">
        <v>796</v>
      </c>
      <c r="HC311" t="s">
        <v>796</v>
      </c>
      <c r="HD311" t="s">
        <v>796</v>
      </c>
      <c r="HE311" t="s">
        <v>796</v>
      </c>
      <c r="HF311" t="s">
        <v>796</v>
      </c>
      <c r="HG311" t="s">
        <v>796</v>
      </c>
      <c r="HH311" t="s">
        <v>796</v>
      </c>
      <c r="HI311" t="s">
        <v>796</v>
      </c>
      <c r="HJ311" t="s">
        <v>796</v>
      </c>
      <c r="HK311" t="s">
        <v>796</v>
      </c>
      <c r="HL311" t="s">
        <v>796</v>
      </c>
      <c r="HM311" t="s">
        <v>796</v>
      </c>
      <c r="HN311" t="s">
        <v>796</v>
      </c>
      <c r="HO311" t="s">
        <v>796</v>
      </c>
      <c r="HP311" t="s">
        <v>796</v>
      </c>
      <c r="HQ311" t="s">
        <v>796</v>
      </c>
      <c r="HR311" t="s">
        <v>796</v>
      </c>
      <c r="HS311" t="s">
        <v>796</v>
      </c>
      <c r="HT311" t="s">
        <v>796</v>
      </c>
      <c r="HU311" t="s">
        <v>796</v>
      </c>
      <c r="HV311" t="s">
        <v>796</v>
      </c>
      <c r="HW311" t="s">
        <v>796</v>
      </c>
      <c r="HX311" t="s">
        <v>796</v>
      </c>
      <c r="HY311" t="s">
        <v>796</v>
      </c>
      <c r="HZ311" t="s">
        <v>796</v>
      </c>
      <c r="IA311" t="s">
        <v>796</v>
      </c>
      <c r="IB311" t="s">
        <v>796</v>
      </c>
      <c r="IC311" t="s">
        <v>796</v>
      </c>
      <c r="ID311" t="s">
        <v>796</v>
      </c>
      <c r="IE311" t="s">
        <v>796</v>
      </c>
      <c r="IF311" t="s">
        <v>796</v>
      </c>
      <c r="IG311" t="s">
        <v>796</v>
      </c>
      <c r="IH311" t="s">
        <v>796</v>
      </c>
      <c r="II311" t="s">
        <v>796</v>
      </c>
      <c r="IJ311" t="s">
        <v>796</v>
      </c>
      <c r="IK311" t="s">
        <v>796</v>
      </c>
      <c r="IL311" t="s">
        <v>796</v>
      </c>
      <c r="IM311" t="s">
        <v>796</v>
      </c>
      <c r="IN311" t="s">
        <v>796</v>
      </c>
      <c r="IO311" t="s">
        <v>796</v>
      </c>
      <c r="IP311" t="s">
        <v>796</v>
      </c>
      <c r="IQ311" t="s">
        <v>796</v>
      </c>
      <c r="IR311" t="s">
        <v>796</v>
      </c>
      <c r="IS311" t="s">
        <v>796</v>
      </c>
      <c r="IT311" t="s">
        <v>796</v>
      </c>
      <c r="IU311" t="s">
        <v>796</v>
      </c>
      <c r="IV311" t="s">
        <v>796</v>
      </c>
      <c r="IW311" t="s">
        <v>796</v>
      </c>
      <c r="IX311" t="s">
        <v>796</v>
      </c>
      <c r="IY311" t="s">
        <v>796</v>
      </c>
      <c r="IZ311" t="s">
        <v>796</v>
      </c>
      <c r="JA311" t="s">
        <v>796</v>
      </c>
      <c r="JB311" t="s">
        <v>796</v>
      </c>
      <c r="JC311" t="s">
        <v>796</v>
      </c>
      <c r="JD311" t="s">
        <v>796</v>
      </c>
      <c r="JE311" t="s">
        <v>796</v>
      </c>
      <c r="JF311" t="s">
        <v>796</v>
      </c>
      <c r="JG311" t="s">
        <v>796</v>
      </c>
      <c r="JH311" t="s">
        <v>796</v>
      </c>
      <c r="JI311" t="s">
        <v>796</v>
      </c>
      <c r="JJ311" t="s">
        <v>796</v>
      </c>
      <c r="JK311" t="s">
        <v>796</v>
      </c>
      <c r="JL311" t="s">
        <v>796</v>
      </c>
      <c r="JM311" t="s">
        <v>796</v>
      </c>
      <c r="JN311" t="s">
        <v>796</v>
      </c>
      <c r="JO311" t="s">
        <v>796</v>
      </c>
      <c r="JP311" t="s">
        <v>796</v>
      </c>
      <c r="JQ311" t="s">
        <v>796</v>
      </c>
      <c r="JR311" t="s">
        <v>796</v>
      </c>
      <c r="JS311" t="s">
        <v>796</v>
      </c>
      <c r="JT311" t="s">
        <v>796</v>
      </c>
      <c r="JU311" t="s">
        <v>796</v>
      </c>
      <c r="JV311" t="s">
        <v>796</v>
      </c>
      <c r="JW311" t="s">
        <v>796</v>
      </c>
      <c r="JX311" t="s">
        <v>796</v>
      </c>
      <c r="JY311" t="s">
        <v>796</v>
      </c>
      <c r="JZ311" t="s">
        <v>796</v>
      </c>
      <c r="KA311" t="s">
        <v>796</v>
      </c>
      <c r="KB311" t="s">
        <v>796</v>
      </c>
      <c r="KC311" t="s">
        <v>796</v>
      </c>
      <c r="KD311" t="s">
        <v>796</v>
      </c>
      <c r="KE311" t="s">
        <v>796</v>
      </c>
      <c r="KF311" t="s">
        <v>796</v>
      </c>
    </row>
    <row r="312" spans="1:292" x14ac:dyDescent="0.2">
      <c r="A312" t="s">
        <v>457</v>
      </c>
      <c r="B312" t="s">
        <v>239</v>
      </c>
      <c r="C312" t="s">
        <v>4</v>
      </c>
      <c r="D312" t="s">
        <v>19</v>
      </c>
      <c r="E312" s="30">
        <v>25</v>
      </c>
      <c r="F312" t="s">
        <v>20</v>
      </c>
      <c r="G312" t="s">
        <v>10</v>
      </c>
      <c r="H312" t="s">
        <v>11</v>
      </c>
      <c r="I312" t="s">
        <v>36</v>
      </c>
      <c r="J312" t="s">
        <v>4</v>
      </c>
      <c r="K312" t="s">
        <v>4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  <c r="Q312" t="s">
        <v>5</v>
      </c>
      <c r="R312" t="s">
        <v>5</v>
      </c>
      <c r="S312" t="s">
        <v>4</v>
      </c>
      <c r="T312" t="s">
        <v>3</v>
      </c>
      <c r="U312" t="s">
        <v>4</v>
      </c>
      <c r="V312" t="s">
        <v>5</v>
      </c>
      <c r="W312" t="s">
        <v>77</v>
      </c>
      <c r="X312" t="s">
        <v>78</v>
      </c>
      <c r="Y312" t="s">
        <v>5</v>
      </c>
      <c r="Z312" t="s">
        <v>6</v>
      </c>
      <c r="AA312" t="s">
        <v>4</v>
      </c>
      <c r="AB312" t="s">
        <v>4</v>
      </c>
      <c r="AC312" t="s">
        <v>4</v>
      </c>
      <c r="AD312" t="s">
        <v>4</v>
      </c>
      <c r="AE312" t="s">
        <v>4</v>
      </c>
      <c r="AF312" t="s">
        <v>4</v>
      </c>
      <c r="AG312" t="s">
        <v>4</v>
      </c>
      <c r="AH312" t="s">
        <v>5</v>
      </c>
      <c r="AI312" t="s">
        <v>4</v>
      </c>
      <c r="AJ312" t="s">
        <v>4</v>
      </c>
      <c r="AK312" t="s">
        <v>4</v>
      </c>
      <c r="AL312" t="s">
        <v>5</v>
      </c>
      <c r="AM312" t="s">
        <v>4</v>
      </c>
      <c r="AN312" t="s">
        <v>4</v>
      </c>
      <c r="AO312" t="s">
        <v>4</v>
      </c>
      <c r="AP312" t="s">
        <v>4</v>
      </c>
      <c r="AQ312" t="s">
        <v>4</v>
      </c>
      <c r="AR312" t="s">
        <v>4</v>
      </c>
      <c r="AS312" t="s">
        <v>2</v>
      </c>
      <c r="AT312" t="s">
        <v>2</v>
      </c>
      <c r="AU312" t="s">
        <v>2</v>
      </c>
      <c r="AV312" t="s">
        <v>2</v>
      </c>
      <c r="AW312" t="s">
        <v>2</v>
      </c>
      <c r="AX312" t="s">
        <v>2</v>
      </c>
      <c r="AY312" t="s">
        <v>2</v>
      </c>
      <c r="AZ312" t="s">
        <v>2</v>
      </c>
      <c r="BA312" t="s">
        <v>2</v>
      </c>
      <c r="BB312" t="s">
        <v>2</v>
      </c>
      <c r="BC312" t="s">
        <v>2</v>
      </c>
      <c r="BD312" t="s">
        <v>2</v>
      </c>
      <c r="BE312" t="s">
        <v>2</v>
      </c>
      <c r="BF312" t="s">
        <v>2</v>
      </c>
      <c r="BG312" t="s">
        <v>2</v>
      </c>
      <c r="BH312" t="s">
        <v>2</v>
      </c>
      <c r="BI312" t="s">
        <v>2</v>
      </c>
      <c r="BJ312" t="s">
        <v>2</v>
      </c>
      <c r="BK312" t="s">
        <v>2</v>
      </c>
      <c r="BL312" t="s">
        <v>2</v>
      </c>
      <c r="BM312" t="s">
        <v>2</v>
      </c>
      <c r="BN312" t="s">
        <v>2</v>
      </c>
      <c r="BO312" t="s">
        <v>2</v>
      </c>
      <c r="BP312" t="s">
        <v>2</v>
      </c>
      <c r="BQ312" t="s">
        <v>4</v>
      </c>
      <c r="BR312" t="s">
        <v>41</v>
      </c>
      <c r="BS312" t="s">
        <v>5</v>
      </c>
      <c r="BT312" t="s">
        <v>4</v>
      </c>
      <c r="BU312" t="s">
        <v>4</v>
      </c>
      <c r="BV312" t="s">
        <v>4</v>
      </c>
      <c r="BW312" t="s">
        <v>4</v>
      </c>
      <c r="BX312" t="s">
        <v>5</v>
      </c>
      <c r="BY312" t="s">
        <v>4</v>
      </c>
      <c r="BZ312" t="s">
        <v>5</v>
      </c>
      <c r="CA312" t="s">
        <v>5</v>
      </c>
      <c r="CB312" t="s">
        <v>2</v>
      </c>
      <c r="CC312" t="s">
        <v>2</v>
      </c>
      <c r="CD312" t="s">
        <v>2</v>
      </c>
      <c r="CE312" t="s">
        <v>2</v>
      </c>
      <c r="CF312" t="s">
        <v>2</v>
      </c>
      <c r="CG312" t="s">
        <v>2</v>
      </c>
      <c r="CH312" t="s">
        <v>2</v>
      </c>
      <c r="CI312" t="s">
        <v>2</v>
      </c>
      <c r="CJ312" t="s">
        <v>2</v>
      </c>
      <c r="CK312" t="s">
        <v>2</v>
      </c>
      <c r="CL312" t="s">
        <v>2</v>
      </c>
      <c r="CM312" t="s">
        <v>2</v>
      </c>
      <c r="CN312" t="s">
        <v>2</v>
      </c>
      <c r="CO312" t="s">
        <v>2</v>
      </c>
      <c r="CP312" t="s">
        <v>2</v>
      </c>
      <c r="CQ312" t="s">
        <v>2</v>
      </c>
      <c r="CR312" t="s">
        <v>2</v>
      </c>
      <c r="CS312" t="s">
        <v>2</v>
      </c>
      <c r="CT312" t="s">
        <v>2</v>
      </c>
      <c r="CU312" t="s">
        <v>239</v>
      </c>
      <c r="CV312" t="s">
        <v>4</v>
      </c>
      <c r="CW312" s="30">
        <v>26</v>
      </c>
      <c r="CX312" t="s">
        <v>20</v>
      </c>
      <c r="CY312" t="s">
        <v>4</v>
      </c>
      <c r="CZ312" t="s">
        <v>5</v>
      </c>
      <c r="DA312" t="s">
        <v>4</v>
      </c>
      <c r="DB312" t="s">
        <v>4</v>
      </c>
      <c r="DC312" t="s">
        <v>4</v>
      </c>
      <c r="DD312" t="s">
        <v>4</v>
      </c>
      <c r="DE312" t="s">
        <v>4</v>
      </c>
      <c r="DF312" t="s">
        <v>5</v>
      </c>
      <c r="DG312" t="s">
        <v>4</v>
      </c>
      <c r="DH312" t="s">
        <v>4</v>
      </c>
      <c r="DI312" t="s">
        <v>3</v>
      </c>
      <c r="DJ312" t="s">
        <v>4</v>
      </c>
      <c r="DK312" t="s">
        <v>4</v>
      </c>
      <c r="DL312" t="s">
        <v>17</v>
      </c>
      <c r="DM312" t="s">
        <v>27</v>
      </c>
      <c r="DN312" t="s">
        <v>4</v>
      </c>
      <c r="DO312" t="s">
        <v>108</v>
      </c>
      <c r="DP312" t="s">
        <v>4</v>
      </c>
      <c r="DQ312" t="s">
        <v>4</v>
      </c>
      <c r="DR312" t="s">
        <v>4</v>
      </c>
      <c r="DS312" t="s">
        <v>4</v>
      </c>
      <c r="DT312" t="s">
        <v>4</v>
      </c>
      <c r="DU312" t="s">
        <v>4</v>
      </c>
      <c r="DV312" t="s">
        <v>4</v>
      </c>
      <c r="DW312" t="s">
        <v>4</v>
      </c>
      <c r="DX312" t="s">
        <v>4</v>
      </c>
      <c r="DY312" t="s">
        <v>4</v>
      </c>
      <c r="DZ312" t="s">
        <v>4</v>
      </c>
      <c r="EA312" t="s">
        <v>4</v>
      </c>
      <c r="EB312" t="s">
        <v>4</v>
      </c>
      <c r="EC312" t="s">
        <v>4</v>
      </c>
      <c r="ED312" t="s">
        <v>4</v>
      </c>
      <c r="EE312" t="s">
        <v>4</v>
      </c>
      <c r="EF312" t="s">
        <v>4</v>
      </c>
      <c r="EG312" t="s">
        <v>4</v>
      </c>
      <c r="EH312" t="s">
        <v>2</v>
      </c>
      <c r="EI312" t="s">
        <v>2</v>
      </c>
      <c r="EJ312" t="s">
        <v>2</v>
      </c>
      <c r="EK312" t="s">
        <v>4</v>
      </c>
      <c r="EL312" t="s">
        <v>4</v>
      </c>
      <c r="EM312" t="s">
        <v>4</v>
      </c>
      <c r="EN312" t="s">
        <v>4</v>
      </c>
      <c r="EO312" t="s">
        <v>4</v>
      </c>
      <c r="EP312" t="s">
        <v>4</v>
      </c>
      <c r="EQ312" t="s">
        <v>4</v>
      </c>
      <c r="ER312" t="s">
        <v>4</v>
      </c>
      <c r="ES312" t="s">
        <v>4</v>
      </c>
      <c r="ET312" t="s">
        <v>4</v>
      </c>
      <c r="EU312" t="s">
        <v>4</v>
      </c>
      <c r="EV312" t="s">
        <v>4</v>
      </c>
      <c r="EW312" t="s">
        <v>4</v>
      </c>
      <c r="EX312" t="s">
        <v>4</v>
      </c>
      <c r="EY312" t="s">
        <v>4</v>
      </c>
      <c r="EZ312" t="s">
        <v>2</v>
      </c>
      <c r="FA312" t="s">
        <v>2</v>
      </c>
      <c r="FB312" t="s">
        <v>2</v>
      </c>
      <c r="FC312" t="s">
        <v>2</v>
      </c>
      <c r="FD312" t="s">
        <v>2</v>
      </c>
      <c r="FE312" t="s">
        <v>2</v>
      </c>
      <c r="FF312" t="s">
        <v>4</v>
      </c>
      <c r="FG312" t="s">
        <v>4</v>
      </c>
      <c r="FH312" t="s">
        <v>4</v>
      </c>
      <c r="FI312" t="s">
        <v>4</v>
      </c>
      <c r="FJ312" t="s">
        <v>4</v>
      </c>
      <c r="FK312" t="s">
        <v>4</v>
      </c>
      <c r="FL312" t="s">
        <v>4</v>
      </c>
      <c r="FM312" t="s">
        <v>4</v>
      </c>
      <c r="FN312" t="s">
        <v>4</v>
      </c>
      <c r="FO312" t="s">
        <v>4</v>
      </c>
      <c r="FP312" t="s">
        <v>4</v>
      </c>
      <c r="FQ312" t="s">
        <v>2</v>
      </c>
      <c r="FR312" t="s">
        <v>2</v>
      </c>
      <c r="FS312" t="s">
        <v>2</v>
      </c>
      <c r="FT312" t="s">
        <v>2</v>
      </c>
      <c r="FU312" t="s">
        <v>2</v>
      </c>
      <c r="FV312" t="s">
        <v>2</v>
      </c>
      <c r="FW312" t="s">
        <v>2</v>
      </c>
      <c r="FX312" t="s">
        <v>2</v>
      </c>
      <c r="FY312" t="s">
        <v>2</v>
      </c>
      <c r="FZ312" t="s">
        <v>2</v>
      </c>
      <c r="GA312" t="s">
        <v>2</v>
      </c>
      <c r="GB312" t="s">
        <v>2</v>
      </c>
      <c r="GC312" t="s">
        <v>2</v>
      </c>
      <c r="GD312" t="s">
        <v>2</v>
      </c>
      <c r="GE312" t="s">
        <v>2</v>
      </c>
      <c r="GF312" t="s">
        <v>2</v>
      </c>
      <c r="GG312" t="s">
        <v>2</v>
      </c>
      <c r="GH312" t="s">
        <v>2</v>
      </c>
      <c r="GI312" t="s">
        <v>2</v>
      </c>
      <c r="GJ312" t="s">
        <v>2</v>
      </c>
      <c r="GK312" t="s">
        <v>2</v>
      </c>
      <c r="GL312" t="s">
        <v>2</v>
      </c>
      <c r="GM312" t="s">
        <v>2</v>
      </c>
      <c r="GN312" t="s">
        <v>796</v>
      </c>
      <c r="GO312" t="s">
        <v>796</v>
      </c>
      <c r="GP312" t="s">
        <v>796</v>
      </c>
      <c r="GQ312" t="s">
        <v>796</v>
      </c>
      <c r="GR312" t="s">
        <v>796</v>
      </c>
      <c r="GS312" t="s">
        <v>796</v>
      </c>
      <c r="GT312" t="s">
        <v>796</v>
      </c>
      <c r="GU312" t="s">
        <v>796</v>
      </c>
      <c r="GV312" t="s">
        <v>796</v>
      </c>
      <c r="GW312" t="s">
        <v>796</v>
      </c>
      <c r="GX312" t="s">
        <v>796</v>
      </c>
      <c r="GY312" t="s">
        <v>796</v>
      </c>
      <c r="GZ312" t="s">
        <v>796</v>
      </c>
      <c r="HA312" t="s">
        <v>796</v>
      </c>
      <c r="HB312" t="s">
        <v>796</v>
      </c>
      <c r="HC312" t="s">
        <v>796</v>
      </c>
      <c r="HD312" t="s">
        <v>796</v>
      </c>
      <c r="HE312" t="s">
        <v>796</v>
      </c>
      <c r="HF312" t="s">
        <v>796</v>
      </c>
      <c r="HG312" t="s">
        <v>796</v>
      </c>
      <c r="HH312" t="s">
        <v>796</v>
      </c>
      <c r="HI312" t="s">
        <v>796</v>
      </c>
      <c r="HJ312" t="s">
        <v>796</v>
      </c>
      <c r="HK312" t="s">
        <v>796</v>
      </c>
      <c r="HL312" t="s">
        <v>796</v>
      </c>
      <c r="HM312" t="s">
        <v>796</v>
      </c>
      <c r="HN312" t="s">
        <v>796</v>
      </c>
      <c r="HO312" t="s">
        <v>796</v>
      </c>
      <c r="HP312" t="s">
        <v>796</v>
      </c>
      <c r="HQ312" t="s">
        <v>796</v>
      </c>
      <c r="HR312" t="s">
        <v>796</v>
      </c>
      <c r="HS312" t="s">
        <v>796</v>
      </c>
      <c r="HT312" t="s">
        <v>796</v>
      </c>
      <c r="HU312" t="s">
        <v>796</v>
      </c>
      <c r="HV312" t="s">
        <v>796</v>
      </c>
      <c r="HW312" t="s">
        <v>796</v>
      </c>
      <c r="HX312" t="s">
        <v>796</v>
      </c>
      <c r="HY312" t="s">
        <v>796</v>
      </c>
      <c r="HZ312" t="s">
        <v>796</v>
      </c>
      <c r="IA312" t="s">
        <v>796</v>
      </c>
      <c r="IB312" t="s">
        <v>796</v>
      </c>
      <c r="IC312" t="s">
        <v>796</v>
      </c>
      <c r="ID312" t="s">
        <v>796</v>
      </c>
      <c r="IE312" t="s">
        <v>796</v>
      </c>
      <c r="IF312" t="s">
        <v>796</v>
      </c>
      <c r="IG312" t="s">
        <v>796</v>
      </c>
      <c r="IH312" t="s">
        <v>796</v>
      </c>
      <c r="II312" t="s">
        <v>796</v>
      </c>
      <c r="IJ312" t="s">
        <v>796</v>
      </c>
      <c r="IK312" t="s">
        <v>796</v>
      </c>
      <c r="IL312" t="s">
        <v>796</v>
      </c>
      <c r="IM312" t="s">
        <v>796</v>
      </c>
      <c r="IN312" t="s">
        <v>796</v>
      </c>
      <c r="IO312" t="s">
        <v>796</v>
      </c>
      <c r="IP312" t="s">
        <v>796</v>
      </c>
      <c r="IQ312" t="s">
        <v>796</v>
      </c>
      <c r="IR312" t="s">
        <v>796</v>
      </c>
      <c r="IS312" t="s">
        <v>796</v>
      </c>
      <c r="IT312" t="s">
        <v>796</v>
      </c>
      <c r="IU312" t="s">
        <v>796</v>
      </c>
      <c r="IV312" t="s">
        <v>796</v>
      </c>
      <c r="IW312" t="s">
        <v>796</v>
      </c>
      <c r="IX312" t="s">
        <v>796</v>
      </c>
      <c r="IY312" t="s">
        <v>796</v>
      </c>
      <c r="IZ312" t="s">
        <v>796</v>
      </c>
      <c r="JA312" t="s">
        <v>796</v>
      </c>
      <c r="JB312" t="s">
        <v>796</v>
      </c>
      <c r="JC312" t="s">
        <v>796</v>
      </c>
      <c r="JD312" t="s">
        <v>796</v>
      </c>
      <c r="JE312" t="s">
        <v>796</v>
      </c>
      <c r="JF312" t="s">
        <v>796</v>
      </c>
      <c r="JG312" t="s">
        <v>796</v>
      </c>
      <c r="JH312" t="s">
        <v>796</v>
      </c>
      <c r="JI312" t="s">
        <v>796</v>
      </c>
      <c r="JJ312" t="s">
        <v>796</v>
      </c>
      <c r="JK312" t="s">
        <v>796</v>
      </c>
      <c r="JL312" t="s">
        <v>796</v>
      </c>
      <c r="JM312" t="s">
        <v>796</v>
      </c>
      <c r="JN312" t="s">
        <v>796</v>
      </c>
      <c r="JO312" t="s">
        <v>796</v>
      </c>
      <c r="JP312" t="s">
        <v>796</v>
      </c>
      <c r="JQ312" t="s">
        <v>796</v>
      </c>
      <c r="JR312" t="s">
        <v>796</v>
      </c>
      <c r="JS312" t="s">
        <v>796</v>
      </c>
      <c r="JT312" t="s">
        <v>796</v>
      </c>
      <c r="JU312" t="s">
        <v>796</v>
      </c>
      <c r="JV312" t="s">
        <v>796</v>
      </c>
      <c r="JW312" t="s">
        <v>796</v>
      </c>
      <c r="JX312" t="s">
        <v>796</v>
      </c>
      <c r="JY312" t="s">
        <v>796</v>
      </c>
      <c r="JZ312" t="s">
        <v>796</v>
      </c>
      <c r="KA312" t="s">
        <v>796</v>
      </c>
      <c r="KB312" t="s">
        <v>796</v>
      </c>
      <c r="KC312" t="s">
        <v>796</v>
      </c>
      <c r="KD312" t="s">
        <v>796</v>
      </c>
      <c r="KE312" t="s">
        <v>796</v>
      </c>
      <c r="KF312" t="s">
        <v>796</v>
      </c>
    </row>
    <row r="313" spans="1:292" x14ac:dyDescent="0.2">
      <c r="A313" t="s">
        <v>458</v>
      </c>
      <c r="B313" t="s">
        <v>239</v>
      </c>
      <c r="C313" t="s">
        <v>4</v>
      </c>
      <c r="D313" t="s">
        <v>8</v>
      </c>
      <c r="E313" s="30">
        <v>27</v>
      </c>
      <c r="F313" t="s">
        <v>9</v>
      </c>
      <c r="G313" t="s">
        <v>10</v>
      </c>
      <c r="H313" t="s">
        <v>11</v>
      </c>
      <c r="I313" t="s">
        <v>57</v>
      </c>
      <c r="J313" t="s">
        <v>4</v>
      </c>
      <c r="K313" t="s">
        <v>4</v>
      </c>
      <c r="L313" t="s">
        <v>4</v>
      </c>
      <c r="M313" t="s">
        <v>5</v>
      </c>
      <c r="N313" t="s">
        <v>4</v>
      </c>
      <c r="O313" t="s">
        <v>4</v>
      </c>
      <c r="P313" t="s">
        <v>4</v>
      </c>
      <c r="Q313" t="s">
        <v>4</v>
      </c>
      <c r="R313" t="s">
        <v>4</v>
      </c>
      <c r="S313" t="s">
        <v>4</v>
      </c>
      <c r="T313" t="s">
        <v>3</v>
      </c>
      <c r="U313" t="s">
        <v>4</v>
      </c>
      <c r="V313" t="s">
        <v>5</v>
      </c>
      <c r="W313" t="s">
        <v>26</v>
      </c>
      <c r="X313" t="s">
        <v>27</v>
      </c>
      <c r="Y313" t="s">
        <v>5</v>
      </c>
      <c r="Z313" t="s">
        <v>6</v>
      </c>
      <c r="AA313" t="s">
        <v>4</v>
      </c>
      <c r="AB313" t="s">
        <v>4</v>
      </c>
      <c r="AC313" t="s">
        <v>5</v>
      </c>
      <c r="AD313" t="s">
        <v>5</v>
      </c>
      <c r="AE313" t="s">
        <v>4</v>
      </c>
      <c r="AF313" t="s">
        <v>4</v>
      </c>
      <c r="AG313" t="s">
        <v>4</v>
      </c>
      <c r="AH313" t="s">
        <v>5</v>
      </c>
      <c r="AI313" t="s">
        <v>4</v>
      </c>
      <c r="AJ313" t="s">
        <v>5</v>
      </c>
      <c r="AK313" t="s">
        <v>4</v>
      </c>
      <c r="AL313" t="s">
        <v>4</v>
      </c>
      <c r="AM313" t="s">
        <v>4</v>
      </c>
      <c r="AN313" t="s">
        <v>4</v>
      </c>
      <c r="AO313" t="s">
        <v>4</v>
      </c>
      <c r="AP313" t="s">
        <v>4</v>
      </c>
      <c r="AQ313" t="s">
        <v>4</v>
      </c>
      <c r="AR313" t="s">
        <v>4</v>
      </c>
      <c r="AS313" t="s">
        <v>73</v>
      </c>
      <c r="AT313" t="s">
        <v>62</v>
      </c>
      <c r="AU313" t="s">
        <v>59</v>
      </c>
      <c r="AV313" t="s">
        <v>2</v>
      </c>
      <c r="AW313" t="s">
        <v>2</v>
      </c>
      <c r="AX313" t="s">
        <v>2</v>
      </c>
      <c r="AY313" t="s">
        <v>2</v>
      </c>
      <c r="AZ313" t="s">
        <v>2</v>
      </c>
      <c r="BA313" t="s">
        <v>2</v>
      </c>
      <c r="BB313" t="s">
        <v>2</v>
      </c>
      <c r="BC313" t="s">
        <v>2</v>
      </c>
      <c r="BD313" t="s">
        <v>2</v>
      </c>
      <c r="BE313" t="s">
        <v>2</v>
      </c>
      <c r="BF313" t="s">
        <v>2</v>
      </c>
      <c r="BG313" t="s">
        <v>2</v>
      </c>
      <c r="BH313" t="s">
        <v>2</v>
      </c>
      <c r="BI313" t="s">
        <v>2</v>
      </c>
      <c r="BJ313" t="s">
        <v>2</v>
      </c>
      <c r="BK313" t="s">
        <v>2</v>
      </c>
      <c r="BL313" t="s">
        <v>2</v>
      </c>
      <c r="BM313" t="s">
        <v>2</v>
      </c>
      <c r="BN313" t="s">
        <v>2</v>
      </c>
      <c r="BO313" t="s">
        <v>2</v>
      </c>
      <c r="BP313" t="s">
        <v>2</v>
      </c>
      <c r="BQ313" t="s">
        <v>2</v>
      </c>
      <c r="BR313" t="s">
        <v>2</v>
      </c>
      <c r="BS313" t="s">
        <v>2</v>
      </c>
      <c r="BT313" t="s">
        <v>2</v>
      </c>
      <c r="BU313" t="s">
        <v>2</v>
      </c>
      <c r="BV313" t="s">
        <v>2</v>
      </c>
      <c r="BW313" t="s">
        <v>2</v>
      </c>
      <c r="BX313" t="s">
        <v>2</v>
      </c>
      <c r="BY313" t="s">
        <v>2</v>
      </c>
      <c r="BZ313" t="s">
        <v>2</v>
      </c>
      <c r="CA313" t="s">
        <v>2</v>
      </c>
      <c r="CB313" t="s">
        <v>2</v>
      </c>
      <c r="CC313" t="s">
        <v>2</v>
      </c>
      <c r="CD313" t="s">
        <v>2</v>
      </c>
      <c r="CE313" t="s">
        <v>2</v>
      </c>
      <c r="CF313" t="s">
        <v>2</v>
      </c>
      <c r="CG313" t="s">
        <v>2</v>
      </c>
      <c r="CH313" t="s">
        <v>2</v>
      </c>
      <c r="CI313" t="s">
        <v>2</v>
      </c>
      <c r="CJ313" t="s">
        <v>2</v>
      </c>
      <c r="CK313" t="s">
        <v>2</v>
      </c>
      <c r="CL313" t="s">
        <v>2</v>
      </c>
      <c r="CM313" t="s">
        <v>2</v>
      </c>
      <c r="CN313" t="s">
        <v>2</v>
      </c>
      <c r="CO313" t="s">
        <v>2</v>
      </c>
      <c r="CP313" t="s">
        <v>2</v>
      </c>
      <c r="CQ313" t="s">
        <v>2</v>
      </c>
      <c r="CR313" t="s">
        <v>2</v>
      </c>
      <c r="CS313" t="s">
        <v>2</v>
      </c>
      <c r="CT313" t="s">
        <v>2</v>
      </c>
      <c r="CU313" t="s">
        <v>239</v>
      </c>
      <c r="CV313" t="s">
        <v>4</v>
      </c>
      <c r="CW313" t="s">
        <v>2</v>
      </c>
      <c r="CX313" t="s">
        <v>9</v>
      </c>
      <c r="CY313" t="s">
        <v>4</v>
      </c>
      <c r="CZ313" t="s">
        <v>4</v>
      </c>
      <c r="DA313" t="s">
        <v>4</v>
      </c>
      <c r="DB313" t="s">
        <v>5</v>
      </c>
      <c r="DC313" t="s">
        <v>4</v>
      </c>
      <c r="DD313" t="s">
        <v>4</v>
      </c>
      <c r="DE313" t="s">
        <v>4</v>
      </c>
      <c r="DF313" t="s">
        <v>4</v>
      </c>
      <c r="DG313" t="s">
        <v>4</v>
      </c>
      <c r="DH313" t="s">
        <v>4</v>
      </c>
      <c r="DI313" t="s">
        <v>3</v>
      </c>
      <c r="DJ313" t="s">
        <v>4</v>
      </c>
      <c r="DK313" t="s">
        <v>4</v>
      </c>
      <c r="DL313" t="s">
        <v>17</v>
      </c>
      <c r="DM313" t="s">
        <v>27</v>
      </c>
      <c r="DN313" t="s">
        <v>5</v>
      </c>
      <c r="DO313" t="s">
        <v>523</v>
      </c>
      <c r="DP313" t="s">
        <v>4</v>
      </c>
      <c r="DQ313" t="s">
        <v>5</v>
      </c>
      <c r="DR313" t="s">
        <v>5</v>
      </c>
      <c r="DS313" t="s">
        <v>5</v>
      </c>
      <c r="DT313" t="s">
        <v>5</v>
      </c>
      <c r="DU313" t="s">
        <v>4</v>
      </c>
      <c r="DV313" t="s">
        <v>4</v>
      </c>
      <c r="DW313" t="s">
        <v>5</v>
      </c>
      <c r="DX313" t="s">
        <v>5</v>
      </c>
      <c r="DY313" t="s">
        <v>4</v>
      </c>
      <c r="DZ313" t="s">
        <v>4</v>
      </c>
      <c r="EA313" t="s">
        <v>4</v>
      </c>
      <c r="EB313" t="s">
        <v>4</v>
      </c>
      <c r="EC313" t="s">
        <v>4</v>
      </c>
      <c r="ED313" t="s">
        <v>4</v>
      </c>
      <c r="EE313" t="s">
        <v>4</v>
      </c>
      <c r="EF313" t="s">
        <v>4</v>
      </c>
      <c r="EG313" t="s">
        <v>4</v>
      </c>
      <c r="EH313" t="s">
        <v>73</v>
      </c>
      <c r="EI313" t="s">
        <v>62</v>
      </c>
      <c r="EJ313" t="s">
        <v>2</v>
      </c>
      <c r="EK313" t="s">
        <v>2</v>
      </c>
      <c r="EL313" t="s">
        <v>2</v>
      </c>
      <c r="EM313" t="s">
        <v>2</v>
      </c>
      <c r="EN313" t="s">
        <v>2</v>
      </c>
      <c r="EO313" t="s">
        <v>2</v>
      </c>
      <c r="EP313" t="s">
        <v>2</v>
      </c>
      <c r="EQ313" t="s">
        <v>2</v>
      </c>
      <c r="ER313" t="s">
        <v>2</v>
      </c>
      <c r="ES313" t="s">
        <v>2</v>
      </c>
      <c r="ET313" t="s">
        <v>2</v>
      </c>
      <c r="EU313" t="s">
        <v>2</v>
      </c>
      <c r="EV313" t="s">
        <v>2</v>
      </c>
      <c r="EW313" t="s">
        <v>2</v>
      </c>
      <c r="EX313" t="s">
        <v>2</v>
      </c>
      <c r="EY313" t="s">
        <v>2</v>
      </c>
      <c r="EZ313" t="s">
        <v>2</v>
      </c>
      <c r="FA313" t="s">
        <v>2</v>
      </c>
      <c r="FB313" t="s">
        <v>2</v>
      </c>
      <c r="FC313" t="s">
        <v>2</v>
      </c>
      <c r="FD313" t="s">
        <v>2</v>
      </c>
      <c r="FE313" t="s">
        <v>2</v>
      </c>
      <c r="FF313" t="s">
        <v>2</v>
      </c>
      <c r="FG313" t="s">
        <v>2</v>
      </c>
      <c r="FH313" t="s">
        <v>2</v>
      </c>
      <c r="FI313" t="s">
        <v>2</v>
      </c>
      <c r="FJ313" t="s">
        <v>2</v>
      </c>
      <c r="FK313" t="s">
        <v>2</v>
      </c>
      <c r="FL313" t="s">
        <v>2</v>
      </c>
      <c r="FM313" t="s">
        <v>2</v>
      </c>
      <c r="FN313" t="s">
        <v>2</v>
      </c>
      <c r="FO313" t="s">
        <v>2</v>
      </c>
      <c r="FP313" t="s">
        <v>2</v>
      </c>
      <c r="FQ313" t="s">
        <v>2</v>
      </c>
      <c r="FR313" t="s">
        <v>2</v>
      </c>
      <c r="FS313" t="s">
        <v>2</v>
      </c>
      <c r="FT313" t="s">
        <v>2</v>
      </c>
      <c r="FU313" t="s">
        <v>2</v>
      </c>
      <c r="FV313" t="s">
        <v>2</v>
      </c>
      <c r="FW313" t="s">
        <v>2</v>
      </c>
      <c r="FX313" t="s">
        <v>2</v>
      </c>
      <c r="FY313" t="s">
        <v>2</v>
      </c>
      <c r="FZ313" t="s">
        <v>2</v>
      </c>
      <c r="GA313" t="s">
        <v>2</v>
      </c>
      <c r="GB313" t="s">
        <v>2</v>
      </c>
      <c r="GC313" t="s">
        <v>2</v>
      </c>
      <c r="GD313" t="s">
        <v>2</v>
      </c>
      <c r="GE313" t="s">
        <v>2</v>
      </c>
      <c r="GF313" t="s">
        <v>2</v>
      </c>
      <c r="GG313" t="s">
        <v>2</v>
      </c>
      <c r="GH313" t="s">
        <v>2</v>
      </c>
      <c r="GI313" t="s">
        <v>2</v>
      </c>
      <c r="GJ313" t="s">
        <v>2</v>
      </c>
      <c r="GK313" t="s">
        <v>2</v>
      </c>
      <c r="GL313" t="s">
        <v>2</v>
      </c>
      <c r="GM313" t="s">
        <v>2</v>
      </c>
      <c r="GN313" t="s">
        <v>796</v>
      </c>
      <c r="GO313" t="s">
        <v>796</v>
      </c>
      <c r="GP313" t="s">
        <v>796</v>
      </c>
      <c r="GQ313" t="s">
        <v>796</v>
      </c>
      <c r="GR313" t="s">
        <v>796</v>
      </c>
      <c r="GS313" t="s">
        <v>796</v>
      </c>
      <c r="GT313" t="s">
        <v>796</v>
      </c>
      <c r="GU313" t="s">
        <v>796</v>
      </c>
      <c r="GV313" t="s">
        <v>796</v>
      </c>
      <c r="GW313" t="s">
        <v>796</v>
      </c>
      <c r="GX313" t="s">
        <v>796</v>
      </c>
      <c r="GY313" t="s">
        <v>796</v>
      </c>
      <c r="GZ313" t="s">
        <v>796</v>
      </c>
      <c r="HA313" t="s">
        <v>796</v>
      </c>
      <c r="HB313" t="s">
        <v>796</v>
      </c>
      <c r="HC313" t="s">
        <v>796</v>
      </c>
      <c r="HD313" t="s">
        <v>796</v>
      </c>
      <c r="HE313" t="s">
        <v>796</v>
      </c>
      <c r="HF313" t="s">
        <v>796</v>
      </c>
      <c r="HG313" t="s">
        <v>796</v>
      </c>
      <c r="HH313" t="s">
        <v>796</v>
      </c>
      <c r="HI313" t="s">
        <v>796</v>
      </c>
      <c r="HJ313" t="s">
        <v>796</v>
      </c>
      <c r="HK313" t="s">
        <v>796</v>
      </c>
      <c r="HL313" t="s">
        <v>796</v>
      </c>
      <c r="HM313" t="s">
        <v>796</v>
      </c>
      <c r="HN313" t="s">
        <v>796</v>
      </c>
      <c r="HO313" t="s">
        <v>796</v>
      </c>
      <c r="HP313" t="s">
        <v>796</v>
      </c>
      <c r="HQ313" t="s">
        <v>796</v>
      </c>
      <c r="HR313" t="s">
        <v>796</v>
      </c>
      <c r="HS313" t="s">
        <v>796</v>
      </c>
      <c r="HT313" t="s">
        <v>796</v>
      </c>
      <c r="HU313" t="s">
        <v>796</v>
      </c>
      <c r="HV313" t="s">
        <v>796</v>
      </c>
      <c r="HW313" t="s">
        <v>796</v>
      </c>
      <c r="HX313" t="s">
        <v>796</v>
      </c>
      <c r="HY313" t="s">
        <v>796</v>
      </c>
      <c r="HZ313" t="s">
        <v>796</v>
      </c>
      <c r="IA313" t="s">
        <v>796</v>
      </c>
      <c r="IB313" t="s">
        <v>796</v>
      </c>
      <c r="IC313" t="s">
        <v>796</v>
      </c>
      <c r="ID313" t="s">
        <v>796</v>
      </c>
      <c r="IE313" t="s">
        <v>796</v>
      </c>
      <c r="IF313" t="s">
        <v>796</v>
      </c>
      <c r="IG313" t="s">
        <v>796</v>
      </c>
      <c r="IH313" t="s">
        <v>796</v>
      </c>
      <c r="II313" t="s">
        <v>796</v>
      </c>
      <c r="IJ313" t="s">
        <v>796</v>
      </c>
      <c r="IK313" t="s">
        <v>796</v>
      </c>
      <c r="IL313" t="s">
        <v>796</v>
      </c>
      <c r="IM313" t="s">
        <v>796</v>
      </c>
      <c r="IN313" t="s">
        <v>796</v>
      </c>
      <c r="IO313" t="s">
        <v>796</v>
      </c>
      <c r="IP313" t="s">
        <v>796</v>
      </c>
      <c r="IQ313" t="s">
        <v>796</v>
      </c>
      <c r="IR313" t="s">
        <v>796</v>
      </c>
      <c r="IS313" t="s">
        <v>796</v>
      </c>
      <c r="IT313" t="s">
        <v>796</v>
      </c>
      <c r="IU313" t="s">
        <v>796</v>
      </c>
      <c r="IV313" t="s">
        <v>796</v>
      </c>
      <c r="IW313" t="s">
        <v>796</v>
      </c>
      <c r="IX313" t="s">
        <v>796</v>
      </c>
      <c r="IY313" t="s">
        <v>796</v>
      </c>
      <c r="IZ313" t="s">
        <v>796</v>
      </c>
      <c r="JA313" t="s">
        <v>796</v>
      </c>
      <c r="JB313" t="s">
        <v>796</v>
      </c>
      <c r="JC313" t="s">
        <v>796</v>
      </c>
      <c r="JD313" t="s">
        <v>796</v>
      </c>
      <c r="JE313" t="s">
        <v>796</v>
      </c>
      <c r="JF313" t="s">
        <v>796</v>
      </c>
      <c r="JG313" t="s">
        <v>796</v>
      </c>
      <c r="JH313" t="s">
        <v>796</v>
      </c>
      <c r="JI313" t="s">
        <v>796</v>
      </c>
      <c r="JJ313" t="s">
        <v>796</v>
      </c>
      <c r="JK313" t="s">
        <v>796</v>
      </c>
      <c r="JL313" t="s">
        <v>796</v>
      </c>
      <c r="JM313" t="s">
        <v>796</v>
      </c>
      <c r="JN313" t="s">
        <v>796</v>
      </c>
      <c r="JO313" t="s">
        <v>796</v>
      </c>
      <c r="JP313" t="s">
        <v>796</v>
      </c>
      <c r="JQ313" t="s">
        <v>796</v>
      </c>
      <c r="JR313" t="s">
        <v>796</v>
      </c>
      <c r="JS313" t="s">
        <v>796</v>
      </c>
      <c r="JT313" t="s">
        <v>796</v>
      </c>
      <c r="JU313" t="s">
        <v>796</v>
      </c>
      <c r="JV313" t="s">
        <v>796</v>
      </c>
      <c r="JW313" t="s">
        <v>796</v>
      </c>
      <c r="JX313" t="s">
        <v>796</v>
      </c>
      <c r="JY313" t="s">
        <v>796</v>
      </c>
      <c r="JZ313" t="s">
        <v>796</v>
      </c>
      <c r="KA313" t="s">
        <v>796</v>
      </c>
      <c r="KB313" t="s">
        <v>796</v>
      </c>
      <c r="KC313" t="s">
        <v>796</v>
      </c>
      <c r="KD313" t="s">
        <v>796</v>
      </c>
      <c r="KE313" t="s">
        <v>796</v>
      </c>
      <c r="KF313" t="s">
        <v>796</v>
      </c>
    </row>
    <row r="314" spans="1:292" x14ac:dyDescent="0.2">
      <c r="A314" t="s">
        <v>1104</v>
      </c>
      <c r="B314" t="s">
        <v>249</v>
      </c>
      <c r="C314" t="s">
        <v>4</v>
      </c>
      <c r="D314" t="s">
        <v>8</v>
      </c>
      <c r="E314" s="30">
        <v>39</v>
      </c>
      <c r="F314" t="s">
        <v>20</v>
      </c>
      <c r="G314" t="s">
        <v>21</v>
      </c>
      <c r="H314" t="s">
        <v>40</v>
      </c>
      <c r="I314" t="s">
        <v>215</v>
      </c>
      <c r="J314" t="s">
        <v>5</v>
      </c>
      <c r="K314" t="s">
        <v>4</v>
      </c>
      <c r="L314" t="s">
        <v>4</v>
      </c>
      <c r="M314" t="s">
        <v>4</v>
      </c>
      <c r="N314" t="s">
        <v>4</v>
      </c>
      <c r="O314" t="s">
        <v>5</v>
      </c>
      <c r="P314" t="s">
        <v>4</v>
      </c>
      <c r="Q314" t="s">
        <v>4</v>
      </c>
      <c r="R314" t="s">
        <v>4</v>
      </c>
      <c r="S314" t="s">
        <v>4</v>
      </c>
      <c r="T314" t="s">
        <v>3</v>
      </c>
      <c r="U314" t="s">
        <v>4</v>
      </c>
      <c r="V314" t="s">
        <v>5</v>
      </c>
      <c r="W314" t="s">
        <v>17</v>
      </c>
      <c r="X314" t="s">
        <v>2</v>
      </c>
      <c r="Y314" t="s">
        <v>5</v>
      </c>
      <c r="Z314" t="s">
        <v>6</v>
      </c>
      <c r="AA314" t="s">
        <v>4</v>
      </c>
      <c r="AB314" t="s">
        <v>4</v>
      </c>
      <c r="AC314" t="s">
        <v>4</v>
      </c>
      <c r="AD314" t="s">
        <v>4</v>
      </c>
      <c r="AE314" t="s">
        <v>4</v>
      </c>
      <c r="AF314" t="s">
        <v>4</v>
      </c>
      <c r="AG314" t="s">
        <v>4</v>
      </c>
      <c r="AH314" t="s">
        <v>4</v>
      </c>
      <c r="AI314" t="s">
        <v>4</v>
      </c>
      <c r="AJ314" t="s">
        <v>4</v>
      </c>
      <c r="AK314" t="s">
        <v>4</v>
      </c>
      <c r="AL314" t="s">
        <v>4</v>
      </c>
      <c r="AM314" t="s">
        <v>4</v>
      </c>
      <c r="AN314" t="s">
        <v>4</v>
      </c>
      <c r="AO314" t="s">
        <v>4</v>
      </c>
      <c r="AP314" t="s">
        <v>5</v>
      </c>
      <c r="AQ314" t="s">
        <v>4</v>
      </c>
      <c r="AR314" t="s">
        <v>4</v>
      </c>
      <c r="AS314" t="s">
        <v>2</v>
      </c>
      <c r="AT314" t="s">
        <v>2</v>
      </c>
      <c r="AU314" t="s">
        <v>2</v>
      </c>
      <c r="AV314" t="s">
        <v>2</v>
      </c>
      <c r="AW314" t="s">
        <v>2</v>
      </c>
      <c r="AX314" t="s">
        <v>2</v>
      </c>
      <c r="AY314" t="s">
        <v>2</v>
      </c>
      <c r="AZ314" t="s">
        <v>2</v>
      </c>
      <c r="BA314" t="s">
        <v>2</v>
      </c>
      <c r="BB314" t="s">
        <v>2</v>
      </c>
      <c r="BC314" t="s">
        <v>2</v>
      </c>
      <c r="BD314" t="s">
        <v>2</v>
      </c>
      <c r="BE314" t="s">
        <v>2</v>
      </c>
      <c r="BF314" t="s">
        <v>2</v>
      </c>
      <c r="BG314" t="s">
        <v>2</v>
      </c>
      <c r="BH314" t="s">
        <v>2</v>
      </c>
      <c r="BI314" t="s">
        <v>2</v>
      </c>
      <c r="BJ314" t="s">
        <v>2</v>
      </c>
      <c r="BK314" t="s">
        <v>2</v>
      </c>
      <c r="BL314" t="s">
        <v>2</v>
      </c>
      <c r="BM314" t="s">
        <v>2</v>
      </c>
      <c r="BN314" t="s">
        <v>2</v>
      </c>
      <c r="BO314" t="s">
        <v>2</v>
      </c>
      <c r="BP314" t="s">
        <v>181</v>
      </c>
      <c r="BQ314" t="s">
        <v>2</v>
      </c>
      <c r="BR314" t="s">
        <v>2</v>
      </c>
      <c r="BS314" t="s">
        <v>2</v>
      </c>
      <c r="BT314" t="s">
        <v>2</v>
      </c>
      <c r="BU314" t="s">
        <v>2</v>
      </c>
      <c r="BV314" t="s">
        <v>2</v>
      </c>
      <c r="BW314" t="s">
        <v>2</v>
      </c>
      <c r="BX314" t="s">
        <v>2</v>
      </c>
      <c r="BY314" t="s">
        <v>2</v>
      </c>
      <c r="BZ314" t="s">
        <v>2</v>
      </c>
      <c r="CA314" t="s">
        <v>2</v>
      </c>
      <c r="CB314" t="s">
        <v>2</v>
      </c>
      <c r="CC314" t="s">
        <v>2</v>
      </c>
      <c r="CD314" t="s">
        <v>2</v>
      </c>
      <c r="CE314" t="s">
        <v>2</v>
      </c>
      <c r="CF314" t="s">
        <v>2</v>
      </c>
      <c r="CG314" t="s">
        <v>2</v>
      </c>
      <c r="CH314" t="s">
        <v>2</v>
      </c>
      <c r="CI314" t="s">
        <v>2</v>
      </c>
      <c r="CJ314" t="s">
        <v>2</v>
      </c>
      <c r="CK314" t="s">
        <v>2</v>
      </c>
      <c r="CL314" t="s">
        <v>2</v>
      </c>
      <c r="CM314" t="s">
        <v>2</v>
      </c>
      <c r="CN314" t="s">
        <v>2</v>
      </c>
      <c r="CO314" t="s">
        <v>2</v>
      </c>
      <c r="CP314" t="s">
        <v>2</v>
      </c>
      <c r="CQ314" t="s">
        <v>2</v>
      </c>
      <c r="CR314" t="s">
        <v>2</v>
      </c>
      <c r="CS314" t="s">
        <v>2</v>
      </c>
      <c r="CT314" t="s">
        <v>2</v>
      </c>
      <c r="CU314" t="s">
        <v>249</v>
      </c>
      <c r="CV314" t="s">
        <v>4</v>
      </c>
      <c r="CW314" s="30">
        <v>40</v>
      </c>
      <c r="CX314" t="s">
        <v>20</v>
      </c>
      <c r="CY314" t="s">
        <v>5</v>
      </c>
      <c r="CZ314" t="s">
        <v>4</v>
      </c>
      <c r="DA314" t="s">
        <v>4</v>
      </c>
      <c r="DB314" t="s">
        <v>4</v>
      </c>
      <c r="DC314" t="s">
        <v>5</v>
      </c>
      <c r="DD314" t="s">
        <v>5</v>
      </c>
      <c r="DE314" t="s">
        <v>4</v>
      </c>
      <c r="DF314" t="s">
        <v>4</v>
      </c>
      <c r="DG314" t="s">
        <v>4</v>
      </c>
      <c r="DH314" t="s">
        <v>4</v>
      </c>
      <c r="DI314" t="s">
        <v>3</v>
      </c>
      <c r="DJ314" t="s">
        <v>4</v>
      </c>
      <c r="DK314" t="s">
        <v>4</v>
      </c>
      <c r="DL314" t="s">
        <v>17</v>
      </c>
      <c r="DM314" t="s">
        <v>2</v>
      </c>
      <c r="DN314" t="s">
        <v>5</v>
      </c>
      <c r="DO314" t="s">
        <v>523</v>
      </c>
      <c r="DP314" t="s">
        <v>4</v>
      </c>
      <c r="DQ314" t="s">
        <v>4</v>
      </c>
      <c r="DR314" t="s">
        <v>4</v>
      </c>
      <c r="DS314" t="s">
        <v>4</v>
      </c>
      <c r="DT314" t="s">
        <v>4</v>
      </c>
      <c r="DU314" t="s">
        <v>4</v>
      </c>
      <c r="DV314" t="s">
        <v>4</v>
      </c>
      <c r="DW314" t="s">
        <v>4</v>
      </c>
      <c r="DX314" t="s">
        <v>4</v>
      </c>
      <c r="DY314" t="s">
        <v>4</v>
      </c>
      <c r="DZ314" t="s">
        <v>4</v>
      </c>
      <c r="EA314" t="s">
        <v>4</v>
      </c>
      <c r="EB314" t="s">
        <v>4</v>
      </c>
      <c r="EC314" t="s">
        <v>4</v>
      </c>
      <c r="ED314" t="s">
        <v>4</v>
      </c>
      <c r="EE314" t="s">
        <v>5</v>
      </c>
      <c r="EF314" t="s">
        <v>4</v>
      </c>
      <c r="EG314" t="s">
        <v>4</v>
      </c>
      <c r="EH314" t="s">
        <v>2</v>
      </c>
      <c r="EI314" t="s">
        <v>2</v>
      </c>
      <c r="EJ314" t="s">
        <v>2</v>
      </c>
      <c r="EK314" t="s">
        <v>2</v>
      </c>
      <c r="EL314" t="s">
        <v>2</v>
      </c>
      <c r="EM314" t="s">
        <v>2</v>
      </c>
      <c r="EN314" t="s">
        <v>2</v>
      </c>
      <c r="EO314" t="s">
        <v>2</v>
      </c>
      <c r="EP314" t="s">
        <v>2</v>
      </c>
      <c r="EQ314" t="s">
        <v>2</v>
      </c>
      <c r="ER314" t="s">
        <v>2</v>
      </c>
      <c r="ES314" t="s">
        <v>2</v>
      </c>
      <c r="ET314" t="s">
        <v>2</v>
      </c>
      <c r="EU314" t="s">
        <v>2</v>
      </c>
      <c r="EV314" t="s">
        <v>2</v>
      </c>
      <c r="EW314" t="s">
        <v>2</v>
      </c>
      <c r="EX314" t="s">
        <v>2</v>
      </c>
      <c r="EY314" t="s">
        <v>2</v>
      </c>
      <c r="EZ314" t="s">
        <v>2</v>
      </c>
      <c r="FA314" t="s">
        <v>2</v>
      </c>
      <c r="FB314" t="s">
        <v>2</v>
      </c>
      <c r="FC314" t="s">
        <v>2</v>
      </c>
      <c r="FD314" t="s">
        <v>2</v>
      </c>
      <c r="FE314" t="s">
        <v>181</v>
      </c>
      <c r="FF314" t="s">
        <v>2</v>
      </c>
      <c r="FG314" t="s">
        <v>2</v>
      </c>
      <c r="FH314" t="s">
        <v>2</v>
      </c>
      <c r="FI314" t="s">
        <v>2</v>
      </c>
      <c r="FJ314" t="s">
        <v>2</v>
      </c>
      <c r="FK314" t="s">
        <v>2</v>
      </c>
      <c r="FL314" t="s">
        <v>2</v>
      </c>
      <c r="FM314" t="s">
        <v>2</v>
      </c>
      <c r="FN314" t="s">
        <v>2</v>
      </c>
      <c r="FO314" t="s">
        <v>2</v>
      </c>
      <c r="FP314" t="s">
        <v>2</v>
      </c>
      <c r="FQ314" t="s">
        <v>2</v>
      </c>
      <c r="FR314" t="s">
        <v>2</v>
      </c>
      <c r="FS314" t="s">
        <v>2</v>
      </c>
      <c r="FT314" t="s">
        <v>2</v>
      </c>
      <c r="FU314" t="s">
        <v>2</v>
      </c>
      <c r="FV314" t="s">
        <v>2</v>
      </c>
      <c r="FW314" t="s">
        <v>2</v>
      </c>
      <c r="FX314" t="s">
        <v>2</v>
      </c>
      <c r="FY314" t="s">
        <v>2</v>
      </c>
      <c r="FZ314" t="s">
        <v>2</v>
      </c>
      <c r="GA314" t="s">
        <v>2</v>
      </c>
      <c r="GB314" t="s">
        <v>2</v>
      </c>
      <c r="GC314" t="s">
        <v>2</v>
      </c>
      <c r="GD314" t="s">
        <v>2</v>
      </c>
      <c r="GE314" t="s">
        <v>123</v>
      </c>
      <c r="GF314" t="s">
        <v>4</v>
      </c>
      <c r="GG314" t="s">
        <v>4</v>
      </c>
      <c r="GH314" t="s">
        <v>4</v>
      </c>
      <c r="GI314" t="s">
        <v>4</v>
      </c>
      <c r="GJ314" t="s">
        <v>4</v>
      </c>
      <c r="GK314" t="s">
        <v>4</v>
      </c>
      <c r="GL314" t="s">
        <v>4</v>
      </c>
      <c r="GM314" t="s">
        <v>4</v>
      </c>
      <c r="GN314" t="s">
        <v>796</v>
      </c>
      <c r="GO314" t="s">
        <v>796</v>
      </c>
      <c r="GP314" t="s">
        <v>796</v>
      </c>
      <c r="GQ314" t="s">
        <v>796</v>
      </c>
      <c r="GR314" t="s">
        <v>796</v>
      </c>
      <c r="GS314" t="s">
        <v>796</v>
      </c>
      <c r="GT314" t="s">
        <v>796</v>
      </c>
      <c r="GU314" t="s">
        <v>796</v>
      </c>
      <c r="GV314" t="s">
        <v>796</v>
      </c>
      <c r="GW314" t="s">
        <v>796</v>
      </c>
      <c r="GX314" t="s">
        <v>796</v>
      </c>
      <c r="GY314" t="s">
        <v>796</v>
      </c>
      <c r="GZ314" t="s">
        <v>796</v>
      </c>
      <c r="HA314" t="s">
        <v>796</v>
      </c>
      <c r="HB314" t="s">
        <v>796</v>
      </c>
      <c r="HC314" t="s">
        <v>796</v>
      </c>
      <c r="HD314" t="s">
        <v>796</v>
      </c>
      <c r="HE314" t="s">
        <v>796</v>
      </c>
      <c r="HF314" t="s">
        <v>796</v>
      </c>
      <c r="HG314" t="s">
        <v>796</v>
      </c>
      <c r="HH314" t="s">
        <v>796</v>
      </c>
      <c r="HI314" t="s">
        <v>796</v>
      </c>
      <c r="HJ314" t="s">
        <v>796</v>
      </c>
      <c r="HK314" t="s">
        <v>796</v>
      </c>
      <c r="HL314" t="s">
        <v>796</v>
      </c>
      <c r="HM314" t="s">
        <v>796</v>
      </c>
      <c r="HN314" t="s">
        <v>796</v>
      </c>
      <c r="HO314" t="s">
        <v>796</v>
      </c>
      <c r="HP314" t="s">
        <v>796</v>
      </c>
      <c r="HQ314" t="s">
        <v>796</v>
      </c>
      <c r="HR314" t="s">
        <v>796</v>
      </c>
      <c r="HS314" t="s">
        <v>796</v>
      </c>
      <c r="HT314" t="s">
        <v>796</v>
      </c>
      <c r="HU314" t="s">
        <v>796</v>
      </c>
      <c r="HV314" t="s">
        <v>796</v>
      </c>
      <c r="HW314" t="s">
        <v>796</v>
      </c>
      <c r="HX314" t="s">
        <v>796</v>
      </c>
      <c r="HY314" t="s">
        <v>796</v>
      </c>
      <c r="HZ314" t="s">
        <v>796</v>
      </c>
      <c r="IA314" t="s">
        <v>796</v>
      </c>
      <c r="IB314" t="s">
        <v>796</v>
      </c>
      <c r="IC314" t="s">
        <v>796</v>
      </c>
      <c r="ID314" t="s">
        <v>796</v>
      </c>
      <c r="IE314" t="s">
        <v>796</v>
      </c>
      <c r="IF314" t="s">
        <v>796</v>
      </c>
      <c r="IG314" t="s">
        <v>796</v>
      </c>
      <c r="IH314" t="s">
        <v>796</v>
      </c>
      <c r="II314" t="s">
        <v>796</v>
      </c>
      <c r="IJ314" t="s">
        <v>796</v>
      </c>
      <c r="IK314" t="s">
        <v>796</v>
      </c>
      <c r="IL314" t="s">
        <v>796</v>
      </c>
      <c r="IM314" t="s">
        <v>796</v>
      </c>
      <c r="IN314" t="s">
        <v>796</v>
      </c>
      <c r="IO314" t="s">
        <v>796</v>
      </c>
      <c r="IP314" t="s">
        <v>796</v>
      </c>
      <c r="IQ314" t="s">
        <v>796</v>
      </c>
      <c r="IR314" t="s">
        <v>796</v>
      </c>
      <c r="IS314" t="s">
        <v>796</v>
      </c>
      <c r="IT314" t="s">
        <v>796</v>
      </c>
      <c r="IU314" t="s">
        <v>796</v>
      </c>
      <c r="IV314" t="s">
        <v>796</v>
      </c>
      <c r="IW314" t="s">
        <v>796</v>
      </c>
      <c r="IX314" t="s">
        <v>796</v>
      </c>
      <c r="IY314" t="s">
        <v>796</v>
      </c>
      <c r="IZ314" t="s">
        <v>796</v>
      </c>
      <c r="JA314" t="s">
        <v>796</v>
      </c>
      <c r="JB314" t="s">
        <v>796</v>
      </c>
      <c r="JC314" t="s">
        <v>796</v>
      </c>
      <c r="JD314" t="s">
        <v>796</v>
      </c>
      <c r="JE314" t="s">
        <v>796</v>
      </c>
      <c r="JF314" t="s">
        <v>796</v>
      </c>
      <c r="JG314" t="s">
        <v>796</v>
      </c>
      <c r="JH314" t="s">
        <v>796</v>
      </c>
      <c r="JI314" t="s">
        <v>796</v>
      </c>
      <c r="JJ314" t="s">
        <v>796</v>
      </c>
      <c r="JK314" t="s">
        <v>796</v>
      </c>
      <c r="JL314" t="s">
        <v>796</v>
      </c>
      <c r="JM314" t="s">
        <v>796</v>
      </c>
      <c r="JN314" t="s">
        <v>796</v>
      </c>
      <c r="JO314" t="s">
        <v>796</v>
      </c>
      <c r="JP314" t="s">
        <v>796</v>
      </c>
      <c r="JQ314" t="s">
        <v>796</v>
      </c>
      <c r="JR314" t="s">
        <v>796</v>
      </c>
      <c r="JS314" t="s">
        <v>796</v>
      </c>
      <c r="JT314" t="s">
        <v>796</v>
      </c>
      <c r="JU314" t="s">
        <v>796</v>
      </c>
      <c r="JV314" t="s">
        <v>796</v>
      </c>
      <c r="JW314" t="s">
        <v>796</v>
      </c>
      <c r="JX314" t="s">
        <v>796</v>
      </c>
      <c r="JY314" t="s">
        <v>796</v>
      </c>
      <c r="JZ314" t="s">
        <v>796</v>
      </c>
      <c r="KA314" t="s">
        <v>796</v>
      </c>
      <c r="KB314" t="s">
        <v>796</v>
      </c>
      <c r="KC314" t="s">
        <v>796</v>
      </c>
      <c r="KD314" t="s">
        <v>796</v>
      </c>
      <c r="KE314" t="s">
        <v>796</v>
      </c>
      <c r="KF314" t="s">
        <v>796</v>
      </c>
    </row>
    <row r="315" spans="1:292" x14ac:dyDescent="0.2">
      <c r="A315" t="s">
        <v>1105</v>
      </c>
      <c r="B315" t="s">
        <v>249</v>
      </c>
      <c r="C315" t="s">
        <v>4</v>
      </c>
      <c r="D315" t="s">
        <v>19</v>
      </c>
      <c r="E315" s="30">
        <v>41</v>
      </c>
      <c r="F315" t="s">
        <v>20</v>
      </c>
      <c r="G315" t="s">
        <v>10</v>
      </c>
      <c r="H315" t="s">
        <v>11</v>
      </c>
      <c r="I315" t="s">
        <v>215</v>
      </c>
      <c r="J315" t="s">
        <v>4</v>
      </c>
      <c r="K315" t="s">
        <v>4</v>
      </c>
      <c r="L315" t="s">
        <v>4</v>
      </c>
      <c r="M315" t="s">
        <v>4</v>
      </c>
      <c r="N315" t="s">
        <v>4</v>
      </c>
      <c r="O315" t="s">
        <v>5</v>
      </c>
      <c r="P315" t="s">
        <v>4</v>
      </c>
      <c r="Q315" t="s">
        <v>4</v>
      </c>
      <c r="R315" t="s">
        <v>4</v>
      </c>
      <c r="S315" t="s">
        <v>4</v>
      </c>
      <c r="T315" t="s">
        <v>67</v>
      </c>
      <c r="U315" t="s">
        <v>4</v>
      </c>
      <c r="V315" t="s">
        <v>5</v>
      </c>
      <c r="W315" t="s">
        <v>77</v>
      </c>
      <c r="X315" t="s">
        <v>54</v>
      </c>
      <c r="Y315" t="s">
        <v>5</v>
      </c>
      <c r="Z315" t="s">
        <v>6</v>
      </c>
      <c r="AA315" t="s">
        <v>4</v>
      </c>
      <c r="AB315" t="s">
        <v>4</v>
      </c>
      <c r="AC315" t="s">
        <v>4</v>
      </c>
      <c r="AD315" t="s">
        <v>4</v>
      </c>
      <c r="AE315" t="s">
        <v>4</v>
      </c>
      <c r="AF315" t="s">
        <v>4</v>
      </c>
      <c r="AG315" t="s">
        <v>4</v>
      </c>
      <c r="AH315" t="s">
        <v>4</v>
      </c>
      <c r="AI315" t="s">
        <v>4</v>
      </c>
      <c r="AJ315" t="s">
        <v>4</v>
      </c>
      <c r="AK315" t="s">
        <v>4</v>
      </c>
      <c r="AL315" t="s">
        <v>4</v>
      </c>
      <c r="AM315" t="s">
        <v>4</v>
      </c>
      <c r="AN315" t="s">
        <v>4</v>
      </c>
      <c r="AO315" t="s">
        <v>4</v>
      </c>
      <c r="AP315" t="s">
        <v>5</v>
      </c>
      <c r="AQ315" t="s">
        <v>4</v>
      </c>
      <c r="AR315" t="s">
        <v>4</v>
      </c>
      <c r="AS315" t="s">
        <v>2</v>
      </c>
      <c r="AT315" t="s">
        <v>2</v>
      </c>
      <c r="AU315" t="s">
        <v>2</v>
      </c>
      <c r="AV315" t="s">
        <v>2</v>
      </c>
      <c r="AW315" t="s">
        <v>2</v>
      </c>
      <c r="AX315" t="s">
        <v>2</v>
      </c>
      <c r="AY315" t="s">
        <v>2</v>
      </c>
      <c r="AZ315" t="s">
        <v>2</v>
      </c>
      <c r="BA315" t="s">
        <v>2</v>
      </c>
      <c r="BB315" t="s">
        <v>2</v>
      </c>
      <c r="BC315" t="s">
        <v>2</v>
      </c>
      <c r="BD315" t="s">
        <v>2</v>
      </c>
      <c r="BE315" t="s">
        <v>2</v>
      </c>
      <c r="BF315" t="s">
        <v>2</v>
      </c>
      <c r="BG315" t="s">
        <v>2</v>
      </c>
      <c r="BH315" t="s">
        <v>2</v>
      </c>
      <c r="BI315" t="s">
        <v>2</v>
      </c>
      <c r="BJ315" t="s">
        <v>2</v>
      </c>
      <c r="BK315" t="s">
        <v>2</v>
      </c>
      <c r="BL315" t="s">
        <v>2</v>
      </c>
      <c r="BM315" t="s">
        <v>2</v>
      </c>
      <c r="BN315" t="s">
        <v>2</v>
      </c>
      <c r="BO315" t="s">
        <v>2</v>
      </c>
      <c r="BP315" t="s">
        <v>2</v>
      </c>
      <c r="BQ315" t="s">
        <v>2</v>
      </c>
      <c r="BR315" t="s">
        <v>2</v>
      </c>
      <c r="BS315" t="s">
        <v>2</v>
      </c>
      <c r="BT315" t="s">
        <v>2</v>
      </c>
      <c r="BU315" t="s">
        <v>2</v>
      </c>
      <c r="BV315" t="s">
        <v>2</v>
      </c>
      <c r="BW315" t="s">
        <v>2</v>
      </c>
      <c r="BX315" t="s">
        <v>2</v>
      </c>
      <c r="BY315" t="s">
        <v>2</v>
      </c>
      <c r="BZ315" t="s">
        <v>2</v>
      </c>
      <c r="CA315" t="s">
        <v>2</v>
      </c>
      <c r="CB315" t="s">
        <v>2</v>
      </c>
      <c r="CC315" t="s">
        <v>2</v>
      </c>
      <c r="CD315" t="s">
        <v>2</v>
      </c>
      <c r="CE315" t="s">
        <v>2</v>
      </c>
      <c r="CF315" t="s">
        <v>2</v>
      </c>
      <c r="CG315" t="s">
        <v>2</v>
      </c>
      <c r="CH315" t="s">
        <v>2</v>
      </c>
      <c r="CI315" t="s">
        <v>2</v>
      </c>
      <c r="CJ315" t="s">
        <v>2</v>
      </c>
      <c r="CK315" t="s">
        <v>2</v>
      </c>
      <c r="CL315" t="s">
        <v>2</v>
      </c>
      <c r="CM315" t="s">
        <v>2</v>
      </c>
      <c r="CN315" t="s">
        <v>2</v>
      </c>
      <c r="CO315" t="s">
        <v>2</v>
      </c>
      <c r="CP315" t="s">
        <v>2</v>
      </c>
      <c r="CQ315" t="s">
        <v>2</v>
      </c>
      <c r="CR315" t="s">
        <v>2</v>
      </c>
      <c r="CS315" t="s">
        <v>2</v>
      </c>
      <c r="CT315" t="s">
        <v>2</v>
      </c>
      <c r="CU315" t="s">
        <v>249</v>
      </c>
      <c r="CV315" t="s">
        <v>4</v>
      </c>
      <c r="CW315" s="30">
        <v>42</v>
      </c>
      <c r="CX315" t="s">
        <v>20</v>
      </c>
      <c r="CY315" t="s">
        <v>4</v>
      </c>
      <c r="CZ315" t="s">
        <v>4</v>
      </c>
      <c r="DA315" t="s">
        <v>4</v>
      </c>
      <c r="DB315" t="s">
        <v>4</v>
      </c>
      <c r="DC315" t="s">
        <v>5</v>
      </c>
      <c r="DD315" t="s">
        <v>5</v>
      </c>
      <c r="DE315" t="s">
        <v>4</v>
      </c>
      <c r="DF315" t="s">
        <v>4</v>
      </c>
      <c r="DG315" t="s">
        <v>4</v>
      </c>
      <c r="DH315" t="s">
        <v>4</v>
      </c>
      <c r="DI315" t="s">
        <v>67</v>
      </c>
      <c r="DJ315" t="s">
        <v>4</v>
      </c>
      <c r="DK315" t="s">
        <v>5</v>
      </c>
      <c r="DL315" t="s">
        <v>17</v>
      </c>
      <c r="DM315" t="s">
        <v>27</v>
      </c>
      <c r="DN315" t="s">
        <v>5</v>
      </c>
      <c r="DO315" t="s">
        <v>523</v>
      </c>
      <c r="DP315" t="s">
        <v>4</v>
      </c>
      <c r="DQ315" t="s">
        <v>4</v>
      </c>
      <c r="DR315" t="s">
        <v>4</v>
      </c>
      <c r="DS315" t="s">
        <v>4</v>
      </c>
      <c r="DT315" t="s">
        <v>4</v>
      </c>
      <c r="DU315" t="s">
        <v>4</v>
      </c>
      <c r="DV315" t="s">
        <v>4</v>
      </c>
      <c r="DW315" t="s">
        <v>4</v>
      </c>
      <c r="DX315" t="s">
        <v>4</v>
      </c>
      <c r="DY315" t="s">
        <v>4</v>
      </c>
      <c r="DZ315" t="s">
        <v>4</v>
      </c>
      <c r="EA315" t="s">
        <v>4</v>
      </c>
      <c r="EB315" t="s">
        <v>4</v>
      </c>
      <c r="EC315" t="s">
        <v>4</v>
      </c>
      <c r="ED315" t="s">
        <v>4</v>
      </c>
      <c r="EE315" t="s">
        <v>5</v>
      </c>
      <c r="EF315" t="s">
        <v>4</v>
      </c>
      <c r="EG315" t="s">
        <v>4</v>
      </c>
      <c r="EH315" t="s">
        <v>2</v>
      </c>
      <c r="EI315" t="s">
        <v>2</v>
      </c>
      <c r="EJ315" t="s">
        <v>2</v>
      </c>
      <c r="EK315" t="s">
        <v>2</v>
      </c>
      <c r="EL315" t="s">
        <v>2</v>
      </c>
      <c r="EM315" t="s">
        <v>2</v>
      </c>
      <c r="EN315" t="s">
        <v>2</v>
      </c>
      <c r="EO315" t="s">
        <v>2</v>
      </c>
      <c r="EP315" t="s">
        <v>2</v>
      </c>
      <c r="EQ315" t="s">
        <v>2</v>
      </c>
      <c r="ER315" t="s">
        <v>2</v>
      </c>
      <c r="ES315" t="s">
        <v>2</v>
      </c>
      <c r="ET315" t="s">
        <v>2</v>
      </c>
      <c r="EU315" t="s">
        <v>2</v>
      </c>
      <c r="EV315" t="s">
        <v>2</v>
      </c>
      <c r="EW315" t="s">
        <v>2</v>
      </c>
      <c r="EX315" t="s">
        <v>2</v>
      </c>
      <c r="EY315" t="s">
        <v>2</v>
      </c>
      <c r="EZ315" t="s">
        <v>2</v>
      </c>
      <c r="FA315" t="s">
        <v>2</v>
      </c>
      <c r="FB315" t="s">
        <v>2</v>
      </c>
      <c r="FC315" t="s">
        <v>2</v>
      </c>
      <c r="FD315" t="s">
        <v>2</v>
      </c>
      <c r="FE315" t="s">
        <v>2</v>
      </c>
      <c r="FF315" t="s">
        <v>2</v>
      </c>
      <c r="FG315" t="s">
        <v>2</v>
      </c>
      <c r="FH315" t="s">
        <v>2</v>
      </c>
      <c r="FI315" t="s">
        <v>2</v>
      </c>
      <c r="FJ315" t="s">
        <v>2</v>
      </c>
      <c r="FK315" t="s">
        <v>2</v>
      </c>
      <c r="FL315" t="s">
        <v>2</v>
      </c>
      <c r="FM315" t="s">
        <v>2</v>
      </c>
      <c r="FN315" t="s">
        <v>2</v>
      </c>
      <c r="FO315" t="s">
        <v>2</v>
      </c>
      <c r="FP315" t="s">
        <v>2</v>
      </c>
      <c r="FQ315" t="s">
        <v>2</v>
      </c>
      <c r="FR315" t="s">
        <v>2</v>
      </c>
      <c r="FS315" t="s">
        <v>2</v>
      </c>
      <c r="FT315" t="s">
        <v>2</v>
      </c>
      <c r="FU315" t="s">
        <v>2</v>
      </c>
      <c r="FV315" t="s">
        <v>2</v>
      </c>
      <c r="FW315" t="s">
        <v>2</v>
      </c>
      <c r="FX315" t="s">
        <v>2</v>
      </c>
      <c r="FY315" t="s">
        <v>2</v>
      </c>
      <c r="FZ315" t="s">
        <v>2</v>
      </c>
      <c r="GA315" t="s">
        <v>2</v>
      </c>
      <c r="GB315" t="s">
        <v>2</v>
      </c>
      <c r="GC315" t="s">
        <v>2</v>
      </c>
      <c r="GD315" t="s">
        <v>2</v>
      </c>
      <c r="GE315" t="s">
        <v>123</v>
      </c>
      <c r="GF315" t="s">
        <v>4</v>
      </c>
      <c r="GG315" t="s">
        <v>4</v>
      </c>
      <c r="GH315" t="s">
        <v>4</v>
      </c>
      <c r="GI315" t="s">
        <v>4</v>
      </c>
      <c r="GJ315" t="s">
        <v>4</v>
      </c>
      <c r="GK315" t="s">
        <v>4</v>
      </c>
      <c r="GL315" t="s">
        <v>4</v>
      </c>
      <c r="GM315" t="s">
        <v>4</v>
      </c>
      <c r="GN315" t="s">
        <v>796</v>
      </c>
      <c r="GO315" t="s">
        <v>796</v>
      </c>
      <c r="GP315" t="s">
        <v>796</v>
      </c>
      <c r="GQ315" t="s">
        <v>796</v>
      </c>
      <c r="GR315" t="s">
        <v>796</v>
      </c>
      <c r="GS315" t="s">
        <v>796</v>
      </c>
      <c r="GT315" t="s">
        <v>796</v>
      </c>
      <c r="GU315" t="s">
        <v>796</v>
      </c>
      <c r="GV315" t="s">
        <v>796</v>
      </c>
      <c r="GW315" t="s">
        <v>796</v>
      </c>
      <c r="GX315" t="s">
        <v>796</v>
      </c>
      <c r="GY315" t="s">
        <v>796</v>
      </c>
      <c r="GZ315" t="s">
        <v>796</v>
      </c>
      <c r="HA315" t="s">
        <v>796</v>
      </c>
      <c r="HB315" t="s">
        <v>796</v>
      </c>
      <c r="HC315" t="s">
        <v>796</v>
      </c>
      <c r="HD315" t="s">
        <v>796</v>
      </c>
      <c r="HE315" t="s">
        <v>796</v>
      </c>
      <c r="HF315" t="s">
        <v>796</v>
      </c>
      <c r="HG315" t="s">
        <v>796</v>
      </c>
      <c r="HH315" t="s">
        <v>796</v>
      </c>
      <c r="HI315" t="s">
        <v>796</v>
      </c>
      <c r="HJ315" t="s">
        <v>796</v>
      </c>
      <c r="HK315" t="s">
        <v>796</v>
      </c>
      <c r="HL315" t="s">
        <v>796</v>
      </c>
      <c r="HM315" t="s">
        <v>796</v>
      </c>
      <c r="HN315" t="s">
        <v>796</v>
      </c>
      <c r="HO315" t="s">
        <v>796</v>
      </c>
      <c r="HP315" t="s">
        <v>796</v>
      </c>
      <c r="HQ315" t="s">
        <v>796</v>
      </c>
      <c r="HR315" t="s">
        <v>796</v>
      </c>
      <c r="HS315" t="s">
        <v>796</v>
      </c>
      <c r="HT315" t="s">
        <v>796</v>
      </c>
      <c r="HU315" t="s">
        <v>796</v>
      </c>
      <c r="HV315" t="s">
        <v>796</v>
      </c>
      <c r="HW315" t="s">
        <v>796</v>
      </c>
      <c r="HX315" t="s">
        <v>796</v>
      </c>
      <c r="HY315" t="s">
        <v>796</v>
      </c>
      <c r="HZ315" t="s">
        <v>796</v>
      </c>
      <c r="IA315" t="s">
        <v>796</v>
      </c>
      <c r="IB315" t="s">
        <v>796</v>
      </c>
      <c r="IC315" t="s">
        <v>796</v>
      </c>
      <c r="ID315" t="s">
        <v>796</v>
      </c>
      <c r="IE315" t="s">
        <v>796</v>
      </c>
      <c r="IF315" t="s">
        <v>796</v>
      </c>
      <c r="IG315" t="s">
        <v>796</v>
      </c>
      <c r="IH315" t="s">
        <v>796</v>
      </c>
      <c r="II315" t="s">
        <v>796</v>
      </c>
      <c r="IJ315" t="s">
        <v>796</v>
      </c>
      <c r="IK315" t="s">
        <v>796</v>
      </c>
      <c r="IL315" t="s">
        <v>796</v>
      </c>
      <c r="IM315" t="s">
        <v>796</v>
      </c>
      <c r="IN315" t="s">
        <v>796</v>
      </c>
      <c r="IO315" t="s">
        <v>796</v>
      </c>
      <c r="IP315" t="s">
        <v>796</v>
      </c>
      <c r="IQ315" t="s">
        <v>796</v>
      </c>
      <c r="IR315" t="s">
        <v>796</v>
      </c>
      <c r="IS315" t="s">
        <v>796</v>
      </c>
      <c r="IT315" t="s">
        <v>796</v>
      </c>
      <c r="IU315" t="s">
        <v>796</v>
      </c>
      <c r="IV315" t="s">
        <v>796</v>
      </c>
      <c r="IW315" t="s">
        <v>796</v>
      </c>
      <c r="IX315" t="s">
        <v>796</v>
      </c>
      <c r="IY315" t="s">
        <v>796</v>
      </c>
      <c r="IZ315" t="s">
        <v>796</v>
      </c>
      <c r="JA315" t="s">
        <v>796</v>
      </c>
      <c r="JB315" t="s">
        <v>796</v>
      </c>
      <c r="JC315" t="s">
        <v>796</v>
      </c>
      <c r="JD315" t="s">
        <v>796</v>
      </c>
      <c r="JE315" t="s">
        <v>796</v>
      </c>
      <c r="JF315" t="s">
        <v>796</v>
      </c>
      <c r="JG315" t="s">
        <v>796</v>
      </c>
      <c r="JH315" t="s">
        <v>796</v>
      </c>
      <c r="JI315" t="s">
        <v>796</v>
      </c>
      <c r="JJ315" t="s">
        <v>796</v>
      </c>
      <c r="JK315" t="s">
        <v>796</v>
      </c>
      <c r="JL315" t="s">
        <v>796</v>
      </c>
      <c r="JM315" t="s">
        <v>796</v>
      </c>
      <c r="JN315" t="s">
        <v>796</v>
      </c>
      <c r="JO315" t="s">
        <v>796</v>
      </c>
      <c r="JP315" t="s">
        <v>796</v>
      </c>
      <c r="JQ315" t="s">
        <v>796</v>
      </c>
      <c r="JR315" t="s">
        <v>796</v>
      </c>
      <c r="JS315" t="s">
        <v>796</v>
      </c>
      <c r="JT315" t="s">
        <v>796</v>
      </c>
      <c r="JU315" t="s">
        <v>796</v>
      </c>
      <c r="JV315" t="s">
        <v>796</v>
      </c>
      <c r="JW315" t="s">
        <v>796</v>
      </c>
      <c r="JX315" t="s">
        <v>796</v>
      </c>
      <c r="JY315" t="s">
        <v>796</v>
      </c>
      <c r="JZ315" t="s">
        <v>796</v>
      </c>
      <c r="KA315" t="s">
        <v>796</v>
      </c>
      <c r="KB315" t="s">
        <v>796</v>
      </c>
      <c r="KC315" t="s">
        <v>796</v>
      </c>
      <c r="KD315" t="s">
        <v>796</v>
      </c>
      <c r="KE315" t="s">
        <v>796</v>
      </c>
      <c r="KF315" t="s">
        <v>796</v>
      </c>
    </row>
    <row r="316" spans="1:292" x14ac:dyDescent="0.2">
      <c r="A316" t="s">
        <v>248</v>
      </c>
      <c r="B316" t="s">
        <v>249</v>
      </c>
      <c r="C316" t="s">
        <v>4</v>
      </c>
      <c r="D316" t="s">
        <v>8</v>
      </c>
      <c r="E316" s="30">
        <v>30</v>
      </c>
      <c r="F316" t="s">
        <v>20</v>
      </c>
      <c r="G316" t="s">
        <v>10</v>
      </c>
      <c r="H316" t="s">
        <v>11</v>
      </c>
      <c r="I316" t="s">
        <v>215</v>
      </c>
      <c r="J316" t="s">
        <v>4</v>
      </c>
      <c r="K316" t="s">
        <v>4</v>
      </c>
      <c r="L316" t="s">
        <v>4</v>
      </c>
      <c r="M316" t="s">
        <v>4</v>
      </c>
      <c r="N316" t="s">
        <v>5</v>
      </c>
      <c r="O316" t="s">
        <v>5</v>
      </c>
      <c r="P316" t="s">
        <v>4</v>
      </c>
      <c r="Q316" t="s">
        <v>4</v>
      </c>
      <c r="R316" t="s">
        <v>4</v>
      </c>
      <c r="S316" t="s">
        <v>4</v>
      </c>
      <c r="T316" t="s">
        <v>69</v>
      </c>
      <c r="U316" t="s">
        <v>4</v>
      </c>
      <c r="V316" t="s">
        <v>5</v>
      </c>
      <c r="W316" t="s">
        <v>48</v>
      </c>
      <c r="X316" t="s">
        <v>78</v>
      </c>
      <c r="Y316" t="s">
        <v>5</v>
      </c>
      <c r="Z316" t="s">
        <v>6</v>
      </c>
      <c r="AA316" t="s">
        <v>4</v>
      </c>
      <c r="AB316" t="s">
        <v>4</v>
      </c>
      <c r="AC316" t="s">
        <v>4</v>
      </c>
      <c r="AD316" t="s">
        <v>4</v>
      </c>
      <c r="AE316" t="s">
        <v>4</v>
      </c>
      <c r="AF316" t="s">
        <v>4</v>
      </c>
      <c r="AG316" t="s">
        <v>4</v>
      </c>
      <c r="AH316" t="s">
        <v>4</v>
      </c>
      <c r="AI316" t="s">
        <v>4</v>
      </c>
      <c r="AJ316" t="s">
        <v>4</v>
      </c>
      <c r="AK316" t="s">
        <v>4</v>
      </c>
      <c r="AL316" t="s">
        <v>4</v>
      </c>
      <c r="AM316" t="s">
        <v>4</v>
      </c>
      <c r="AN316" t="s">
        <v>4</v>
      </c>
      <c r="AO316" t="s">
        <v>4</v>
      </c>
      <c r="AP316" t="s">
        <v>5</v>
      </c>
      <c r="AQ316" t="s">
        <v>4</v>
      </c>
      <c r="AR316" t="s">
        <v>4</v>
      </c>
      <c r="AS316" t="s">
        <v>2</v>
      </c>
      <c r="AT316" t="s">
        <v>2</v>
      </c>
      <c r="AU316" t="s">
        <v>2</v>
      </c>
      <c r="AV316" t="s">
        <v>2</v>
      </c>
      <c r="AW316" t="s">
        <v>2</v>
      </c>
      <c r="AX316" t="s">
        <v>2</v>
      </c>
      <c r="AY316" t="s">
        <v>2</v>
      </c>
      <c r="AZ316" t="s">
        <v>2</v>
      </c>
      <c r="BA316" t="s">
        <v>2</v>
      </c>
      <c r="BB316" t="s">
        <v>2</v>
      </c>
      <c r="BC316" t="s">
        <v>2</v>
      </c>
      <c r="BD316" t="s">
        <v>2</v>
      </c>
      <c r="BE316" t="s">
        <v>2</v>
      </c>
      <c r="BF316" t="s">
        <v>2</v>
      </c>
      <c r="BG316" t="s">
        <v>2</v>
      </c>
      <c r="BH316" t="s">
        <v>2</v>
      </c>
      <c r="BI316" t="s">
        <v>2</v>
      </c>
      <c r="BJ316" t="s">
        <v>2</v>
      </c>
      <c r="BK316" t="s">
        <v>2</v>
      </c>
      <c r="BL316" t="s">
        <v>2</v>
      </c>
      <c r="BM316" t="s">
        <v>2</v>
      </c>
      <c r="BN316" t="s">
        <v>2</v>
      </c>
      <c r="BO316" t="s">
        <v>2</v>
      </c>
      <c r="BP316" t="s">
        <v>2</v>
      </c>
      <c r="BQ316" t="s">
        <v>2</v>
      </c>
      <c r="BR316" t="s">
        <v>2</v>
      </c>
      <c r="BS316" t="s">
        <v>2</v>
      </c>
      <c r="BT316" t="s">
        <v>2</v>
      </c>
      <c r="BU316" t="s">
        <v>2</v>
      </c>
      <c r="BV316" t="s">
        <v>2</v>
      </c>
      <c r="BW316" t="s">
        <v>2</v>
      </c>
      <c r="BX316" t="s">
        <v>2</v>
      </c>
      <c r="BY316" t="s">
        <v>2</v>
      </c>
      <c r="BZ316" t="s">
        <v>2</v>
      </c>
      <c r="CA316" t="s">
        <v>2</v>
      </c>
      <c r="CB316" t="s">
        <v>2</v>
      </c>
      <c r="CC316" t="s">
        <v>2</v>
      </c>
      <c r="CD316" t="s">
        <v>2</v>
      </c>
      <c r="CE316" t="s">
        <v>2</v>
      </c>
      <c r="CF316" t="s">
        <v>2</v>
      </c>
      <c r="CG316" t="s">
        <v>2</v>
      </c>
      <c r="CH316" t="s">
        <v>2</v>
      </c>
      <c r="CI316" t="s">
        <v>2</v>
      </c>
      <c r="CJ316" t="s">
        <v>2</v>
      </c>
      <c r="CK316" t="s">
        <v>2</v>
      </c>
      <c r="CL316" t="s">
        <v>2</v>
      </c>
      <c r="CM316" t="s">
        <v>2</v>
      </c>
      <c r="CN316" t="s">
        <v>2</v>
      </c>
      <c r="CO316" t="s">
        <v>2</v>
      </c>
      <c r="CP316" t="s">
        <v>15</v>
      </c>
      <c r="CQ316" t="s">
        <v>5</v>
      </c>
      <c r="CR316" t="s">
        <v>4</v>
      </c>
      <c r="CS316" t="s">
        <v>4</v>
      </c>
      <c r="CT316" t="s">
        <v>4</v>
      </c>
      <c r="CU316" t="s">
        <v>796</v>
      </c>
      <c r="CV316" t="s">
        <v>796</v>
      </c>
      <c r="CW316" t="s">
        <v>796</v>
      </c>
      <c r="CX316" t="s">
        <v>796</v>
      </c>
      <c r="CY316" t="s">
        <v>796</v>
      </c>
      <c r="CZ316" t="s">
        <v>796</v>
      </c>
      <c r="DA316" t="s">
        <v>796</v>
      </c>
      <c r="DB316" t="s">
        <v>796</v>
      </c>
      <c r="DC316" t="s">
        <v>796</v>
      </c>
      <c r="DD316" t="s">
        <v>796</v>
      </c>
      <c r="DE316" t="s">
        <v>796</v>
      </c>
      <c r="DF316" t="s">
        <v>796</v>
      </c>
      <c r="DG316" t="s">
        <v>796</v>
      </c>
      <c r="DH316" t="s">
        <v>796</v>
      </c>
      <c r="DI316" t="s">
        <v>796</v>
      </c>
      <c r="DJ316" t="s">
        <v>796</v>
      </c>
      <c r="DK316" t="s">
        <v>796</v>
      </c>
      <c r="DL316" t="s">
        <v>796</v>
      </c>
      <c r="DM316" t="s">
        <v>796</v>
      </c>
      <c r="DN316" t="s">
        <v>796</v>
      </c>
      <c r="DO316" t="s">
        <v>796</v>
      </c>
      <c r="DP316" t="s">
        <v>796</v>
      </c>
      <c r="DQ316" t="s">
        <v>796</v>
      </c>
      <c r="DR316" t="s">
        <v>796</v>
      </c>
      <c r="DS316" t="s">
        <v>796</v>
      </c>
      <c r="DT316" t="s">
        <v>796</v>
      </c>
      <c r="DU316" t="s">
        <v>796</v>
      </c>
      <c r="DV316" t="s">
        <v>796</v>
      </c>
      <c r="DW316" t="s">
        <v>796</v>
      </c>
      <c r="DX316" t="s">
        <v>796</v>
      </c>
      <c r="DY316" t="s">
        <v>796</v>
      </c>
      <c r="DZ316" t="s">
        <v>796</v>
      </c>
      <c r="EA316" t="s">
        <v>796</v>
      </c>
      <c r="EB316" t="s">
        <v>796</v>
      </c>
      <c r="EC316" t="s">
        <v>796</v>
      </c>
      <c r="ED316" t="s">
        <v>796</v>
      </c>
      <c r="EE316" t="s">
        <v>796</v>
      </c>
      <c r="EF316" t="s">
        <v>796</v>
      </c>
      <c r="EG316" t="s">
        <v>796</v>
      </c>
      <c r="EH316" t="s">
        <v>796</v>
      </c>
      <c r="EI316" t="s">
        <v>796</v>
      </c>
      <c r="EJ316" t="s">
        <v>796</v>
      </c>
      <c r="EK316" t="s">
        <v>796</v>
      </c>
      <c r="EL316" t="s">
        <v>796</v>
      </c>
      <c r="EM316" t="s">
        <v>796</v>
      </c>
      <c r="EN316" t="s">
        <v>796</v>
      </c>
      <c r="EO316" t="s">
        <v>796</v>
      </c>
      <c r="EP316" t="s">
        <v>796</v>
      </c>
      <c r="EQ316" t="s">
        <v>796</v>
      </c>
      <c r="ER316" t="s">
        <v>796</v>
      </c>
      <c r="ES316" t="s">
        <v>796</v>
      </c>
      <c r="ET316" t="s">
        <v>796</v>
      </c>
      <c r="EU316" t="s">
        <v>796</v>
      </c>
      <c r="EV316" t="s">
        <v>796</v>
      </c>
      <c r="EW316" t="s">
        <v>796</v>
      </c>
      <c r="EX316" t="s">
        <v>796</v>
      </c>
      <c r="EY316" t="s">
        <v>796</v>
      </c>
      <c r="EZ316" t="s">
        <v>796</v>
      </c>
      <c r="FA316" t="s">
        <v>796</v>
      </c>
      <c r="FB316" t="s">
        <v>796</v>
      </c>
      <c r="FC316" t="s">
        <v>796</v>
      </c>
      <c r="FD316" t="s">
        <v>796</v>
      </c>
      <c r="FE316" t="s">
        <v>796</v>
      </c>
      <c r="FF316" t="s">
        <v>796</v>
      </c>
      <c r="FG316" t="s">
        <v>796</v>
      </c>
      <c r="FH316" t="s">
        <v>796</v>
      </c>
      <c r="FI316" t="s">
        <v>796</v>
      </c>
      <c r="FJ316" t="s">
        <v>796</v>
      </c>
      <c r="FK316" t="s">
        <v>796</v>
      </c>
      <c r="FL316" t="s">
        <v>796</v>
      </c>
      <c r="FM316" t="s">
        <v>796</v>
      </c>
      <c r="FN316" t="s">
        <v>796</v>
      </c>
      <c r="FO316" t="s">
        <v>796</v>
      </c>
      <c r="FP316" t="s">
        <v>796</v>
      </c>
      <c r="FQ316" t="s">
        <v>796</v>
      </c>
      <c r="FR316" t="s">
        <v>796</v>
      </c>
      <c r="FS316" t="s">
        <v>796</v>
      </c>
      <c r="FT316" t="s">
        <v>796</v>
      </c>
      <c r="FU316" t="s">
        <v>796</v>
      </c>
      <c r="FV316" t="s">
        <v>796</v>
      </c>
      <c r="FW316" t="s">
        <v>796</v>
      </c>
      <c r="FX316" t="s">
        <v>796</v>
      </c>
      <c r="FY316" t="s">
        <v>796</v>
      </c>
      <c r="FZ316" t="s">
        <v>796</v>
      </c>
      <c r="GA316" t="s">
        <v>796</v>
      </c>
      <c r="GB316" t="s">
        <v>796</v>
      </c>
      <c r="GC316" t="s">
        <v>796</v>
      </c>
      <c r="GD316" t="s">
        <v>796</v>
      </c>
      <c r="GE316" t="s">
        <v>796</v>
      </c>
      <c r="GF316" t="s">
        <v>796</v>
      </c>
      <c r="GG316" t="s">
        <v>796</v>
      </c>
      <c r="GH316" t="s">
        <v>796</v>
      </c>
      <c r="GI316" t="s">
        <v>796</v>
      </c>
      <c r="GJ316" t="s">
        <v>796</v>
      </c>
      <c r="GK316" t="s">
        <v>796</v>
      </c>
      <c r="GL316" t="s">
        <v>796</v>
      </c>
      <c r="GM316" t="s">
        <v>796</v>
      </c>
      <c r="GN316" t="s">
        <v>796</v>
      </c>
      <c r="GO316" t="s">
        <v>796</v>
      </c>
      <c r="GP316" t="s">
        <v>796</v>
      </c>
      <c r="GQ316" t="s">
        <v>796</v>
      </c>
      <c r="GR316" t="s">
        <v>796</v>
      </c>
      <c r="GS316" t="s">
        <v>796</v>
      </c>
      <c r="GT316" t="s">
        <v>796</v>
      </c>
      <c r="GU316" t="s">
        <v>796</v>
      </c>
      <c r="GV316" t="s">
        <v>796</v>
      </c>
      <c r="GW316" t="s">
        <v>796</v>
      </c>
      <c r="GX316" t="s">
        <v>796</v>
      </c>
      <c r="GY316" t="s">
        <v>796</v>
      </c>
      <c r="GZ316" t="s">
        <v>796</v>
      </c>
      <c r="HA316" t="s">
        <v>796</v>
      </c>
      <c r="HB316" t="s">
        <v>796</v>
      </c>
      <c r="HC316" t="s">
        <v>796</v>
      </c>
      <c r="HD316" t="s">
        <v>796</v>
      </c>
      <c r="HE316" t="s">
        <v>796</v>
      </c>
      <c r="HF316" t="s">
        <v>796</v>
      </c>
      <c r="HG316" t="s">
        <v>796</v>
      </c>
      <c r="HH316" t="s">
        <v>796</v>
      </c>
      <c r="HI316" t="s">
        <v>796</v>
      </c>
      <c r="HJ316" t="s">
        <v>796</v>
      </c>
      <c r="HK316" t="s">
        <v>796</v>
      </c>
      <c r="HL316" t="s">
        <v>796</v>
      </c>
      <c r="HM316" t="s">
        <v>796</v>
      </c>
      <c r="HN316" t="s">
        <v>796</v>
      </c>
      <c r="HO316" t="s">
        <v>796</v>
      </c>
      <c r="HP316" t="s">
        <v>796</v>
      </c>
      <c r="HQ316" t="s">
        <v>796</v>
      </c>
      <c r="HR316" t="s">
        <v>796</v>
      </c>
      <c r="HS316" t="s">
        <v>796</v>
      </c>
      <c r="HT316" t="s">
        <v>796</v>
      </c>
      <c r="HU316" t="s">
        <v>796</v>
      </c>
      <c r="HV316" t="s">
        <v>796</v>
      </c>
      <c r="HW316" t="s">
        <v>796</v>
      </c>
      <c r="HX316" t="s">
        <v>796</v>
      </c>
      <c r="HY316" t="s">
        <v>796</v>
      </c>
      <c r="HZ316" t="s">
        <v>796</v>
      </c>
      <c r="IA316" t="s">
        <v>796</v>
      </c>
      <c r="IB316" t="s">
        <v>796</v>
      </c>
      <c r="IC316" t="s">
        <v>796</v>
      </c>
      <c r="ID316" t="s">
        <v>796</v>
      </c>
      <c r="IE316" t="s">
        <v>796</v>
      </c>
      <c r="IF316" t="s">
        <v>796</v>
      </c>
      <c r="IG316" t="s">
        <v>796</v>
      </c>
      <c r="IH316" t="s">
        <v>796</v>
      </c>
      <c r="II316" t="s">
        <v>796</v>
      </c>
      <c r="IJ316" t="s">
        <v>796</v>
      </c>
      <c r="IK316" t="s">
        <v>796</v>
      </c>
      <c r="IL316" t="s">
        <v>796</v>
      </c>
      <c r="IM316" t="s">
        <v>796</v>
      </c>
      <c r="IN316" t="s">
        <v>796</v>
      </c>
      <c r="IO316" t="s">
        <v>796</v>
      </c>
      <c r="IP316" t="s">
        <v>796</v>
      </c>
      <c r="IQ316" t="s">
        <v>796</v>
      </c>
      <c r="IR316" t="s">
        <v>796</v>
      </c>
      <c r="IS316" t="s">
        <v>796</v>
      </c>
      <c r="IT316" t="s">
        <v>796</v>
      </c>
      <c r="IU316" t="s">
        <v>796</v>
      </c>
      <c r="IV316" t="s">
        <v>796</v>
      </c>
      <c r="IW316" t="s">
        <v>796</v>
      </c>
      <c r="IX316" t="s">
        <v>796</v>
      </c>
      <c r="IY316" t="s">
        <v>796</v>
      </c>
      <c r="IZ316" t="s">
        <v>796</v>
      </c>
      <c r="JA316" t="s">
        <v>796</v>
      </c>
      <c r="JB316" t="s">
        <v>796</v>
      </c>
      <c r="JC316" t="s">
        <v>796</v>
      </c>
      <c r="JD316" t="s">
        <v>796</v>
      </c>
      <c r="JE316" t="s">
        <v>796</v>
      </c>
      <c r="JF316" t="s">
        <v>796</v>
      </c>
      <c r="JG316" t="s">
        <v>796</v>
      </c>
      <c r="JH316" t="s">
        <v>796</v>
      </c>
      <c r="JI316" t="s">
        <v>796</v>
      </c>
      <c r="JJ316" t="s">
        <v>796</v>
      </c>
      <c r="JK316" t="s">
        <v>796</v>
      </c>
      <c r="JL316" t="s">
        <v>796</v>
      </c>
      <c r="JM316" t="s">
        <v>796</v>
      </c>
      <c r="JN316" t="s">
        <v>796</v>
      </c>
      <c r="JO316" t="s">
        <v>796</v>
      </c>
      <c r="JP316" t="s">
        <v>796</v>
      </c>
      <c r="JQ316" t="s">
        <v>796</v>
      </c>
      <c r="JR316" t="s">
        <v>796</v>
      </c>
      <c r="JS316" t="s">
        <v>796</v>
      </c>
      <c r="JT316" t="s">
        <v>796</v>
      </c>
      <c r="JU316" t="s">
        <v>796</v>
      </c>
      <c r="JV316" t="s">
        <v>796</v>
      </c>
      <c r="JW316" t="s">
        <v>796</v>
      </c>
      <c r="JX316" t="s">
        <v>796</v>
      </c>
      <c r="JY316" t="s">
        <v>796</v>
      </c>
      <c r="JZ316" t="s">
        <v>796</v>
      </c>
      <c r="KA316" t="s">
        <v>796</v>
      </c>
      <c r="KB316" t="s">
        <v>796</v>
      </c>
      <c r="KC316" t="s">
        <v>796</v>
      </c>
      <c r="KD316" t="s">
        <v>796</v>
      </c>
      <c r="KE316" t="s">
        <v>796</v>
      </c>
      <c r="KF316" t="s">
        <v>796</v>
      </c>
    </row>
    <row r="317" spans="1:292" x14ac:dyDescent="0.2">
      <c r="A317" t="s">
        <v>255</v>
      </c>
      <c r="B317" t="s">
        <v>249</v>
      </c>
      <c r="C317" t="s">
        <v>4</v>
      </c>
      <c r="D317" t="s">
        <v>8</v>
      </c>
      <c r="E317" s="30">
        <v>21</v>
      </c>
      <c r="F317" t="s">
        <v>20</v>
      </c>
      <c r="G317" t="s">
        <v>10</v>
      </c>
      <c r="H317" t="s">
        <v>40</v>
      </c>
      <c r="I317" t="s">
        <v>215</v>
      </c>
      <c r="J317" t="s">
        <v>4</v>
      </c>
      <c r="K317" t="s">
        <v>4</v>
      </c>
      <c r="L317" t="s">
        <v>4</v>
      </c>
      <c r="M317" t="s">
        <v>4</v>
      </c>
      <c r="N317" t="s">
        <v>5</v>
      </c>
      <c r="O317" t="s">
        <v>5</v>
      </c>
      <c r="P317" t="s">
        <v>4</v>
      </c>
      <c r="Q317" t="s">
        <v>4</v>
      </c>
      <c r="R317" t="s">
        <v>4</v>
      </c>
      <c r="S317" t="s">
        <v>4</v>
      </c>
      <c r="T317" t="s">
        <v>3</v>
      </c>
      <c r="U317" t="s">
        <v>4</v>
      </c>
      <c r="V317" t="s">
        <v>4</v>
      </c>
      <c r="W317" t="s">
        <v>17</v>
      </c>
      <c r="X317" t="s">
        <v>2</v>
      </c>
      <c r="Y317" t="s">
        <v>5</v>
      </c>
      <c r="Z317" t="s">
        <v>6</v>
      </c>
      <c r="AA317" t="s">
        <v>4</v>
      </c>
      <c r="AB317" t="s">
        <v>4</v>
      </c>
      <c r="AC317" t="s">
        <v>4</v>
      </c>
      <c r="AD317" t="s">
        <v>4</v>
      </c>
      <c r="AE317" t="s">
        <v>4</v>
      </c>
      <c r="AF317" t="s">
        <v>4</v>
      </c>
      <c r="AG317" t="s">
        <v>4</v>
      </c>
      <c r="AH317" t="s">
        <v>4</v>
      </c>
      <c r="AI317" t="s">
        <v>4</v>
      </c>
      <c r="AJ317" t="s">
        <v>4</v>
      </c>
      <c r="AK317" t="s">
        <v>4</v>
      </c>
      <c r="AL317" t="s">
        <v>4</v>
      </c>
      <c r="AM317" t="s">
        <v>4</v>
      </c>
      <c r="AN317" t="s">
        <v>4</v>
      </c>
      <c r="AO317" t="s">
        <v>4</v>
      </c>
      <c r="AP317" t="s">
        <v>5</v>
      </c>
      <c r="AQ317" t="s">
        <v>4</v>
      </c>
      <c r="AR317" t="s">
        <v>4</v>
      </c>
      <c r="AS317" t="s">
        <v>2</v>
      </c>
      <c r="AT317" t="s">
        <v>2</v>
      </c>
      <c r="AU317" t="s">
        <v>2</v>
      </c>
      <c r="AV317" t="s">
        <v>2</v>
      </c>
      <c r="AW317" t="s">
        <v>2</v>
      </c>
      <c r="AX317" t="s">
        <v>2</v>
      </c>
      <c r="AY317" t="s">
        <v>2</v>
      </c>
      <c r="AZ317" t="s">
        <v>2</v>
      </c>
      <c r="BA317" t="s">
        <v>2</v>
      </c>
      <c r="BB317" t="s">
        <v>2</v>
      </c>
      <c r="BC317" t="s">
        <v>2</v>
      </c>
      <c r="BD317" t="s">
        <v>2</v>
      </c>
      <c r="BE317" t="s">
        <v>2</v>
      </c>
      <c r="BF317" t="s">
        <v>2</v>
      </c>
      <c r="BG317" t="s">
        <v>2</v>
      </c>
      <c r="BH317" t="s">
        <v>2</v>
      </c>
      <c r="BI317" t="s">
        <v>2</v>
      </c>
      <c r="BJ317" t="s">
        <v>2</v>
      </c>
      <c r="BK317" t="s">
        <v>2</v>
      </c>
      <c r="BL317" t="s">
        <v>2</v>
      </c>
      <c r="BM317" t="s">
        <v>2</v>
      </c>
      <c r="BN317" t="s">
        <v>2</v>
      </c>
      <c r="BO317" t="s">
        <v>2</v>
      </c>
      <c r="BP317" t="s">
        <v>2</v>
      </c>
      <c r="BQ317" t="s">
        <v>2</v>
      </c>
      <c r="BR317" t="s">
        <v>2</v>
      </c>
      <c r="BS317" t="s">
        <v>2</v>
      </c>
      <c r="BT317" t="s">
        <v>2</v>
      </c>
      <c r="BU317" t="s">
        <v>2</v>
      </c>
      <c r="BV317" t="s">
        <v>2</v>
      </c>
      <c r="BW317" t="s">
        <v>2</v>
      </c>
      <c r="BX317" t="s">
        <v>2</v>
      </c>
      <c r="BY317" t="s">
        <v>2</v>
      </c>
      <c r="BZ317" t="s">
        <v>2</v>
      </c>
      <c r="CA317" t="s">
        <v>2</v>
      </c>
      <c r="CB317" t="s">
        <v>2</v>
      </c>
      <c r="CC317" t="s">
        <v>2</v>
      </c>
      <c r="CD317" t="s">
        <v>2</v>
      </c>
      <c r="CE317" t="s">
        <v>2</v>
      </c>
      <c r="CF317" t="s">
        <v>2</v>
      </c>
      <c r="CG317" t="s">
        <v>2</v>
      </c>
      <c r="CH317" t="s">
        <v>2</v>
      </c>
      <c r="CI317" t="s">
        <v>2</v>
      </c>
      <c r="CJ317" t="s">
        <v>2</v>
      </c>
      <c r="CK317" t="s">
        <v>2</v>
      </c>
      <c r="CL317" t="s">
        <v>2</v>
      </c>
      <c r="CM317" t="s">
        <v>2</v>
      </c>
      <c r="CN317" t="s">
        <v>2</v>
      </c>
      <c r="CO317" t="s">
        <v>2</v>
      </c>
      <c r="CP317" t="s">
        <v>41</v>
      </c>
      <c r="CQ317" t="s">
        <v>4</v>
      </c>
      <c r="CR317" t="s">
        <v>4</v>
      </c>
      <c r="CS317" t="s">
        <v>4</v>
      </c>
      <c r="CT317" t="s">
        <v>4</v>
      </c>
      <c r="CU317" t="s">
        <v>796</v>
      </c>
      <c r="CV317" t="s">
        <v>796</v>
      </c>
      <c r="CW317" t="s">
        <v>796</v>
      </c>
      <c r="CX317" t="s">
        <v>796</v>
      </c>
      <c r="CY317" t="s">
        <v>796</v>
      </c>
      <c r="CZ317" t="s">
        <v>796</v>
      </c>
      <c r="DA317" t="s">
        <v>796</v>
      </c>
      <c r="DB317" t="s">
        <v>796</v>
      </c>
      <c r="DC317" t="s">
        <v>796</v>
      </c>
      <c r="DD317" t="s">
        <v>796</v>
      </c>
      <c r="DE317" t="s">
        <v>796</v>
      </c>
      <c r="DF317" t="s">
        <v>796</v>
      </c>
      <c r="DG317" t="s">
        <v>796</v>
      </c>
      <c r="DH317" t="s">
        <v>796</v>
      </c>
      <c r="DI317" t="s">
        <v>796</v>
      </c>
      <c r="DJ317" t="s">
        <v>796</v>
      </c>
      <c r="DK317" t="s">
        <v>796</v>
      </c>
      <c r="DL317" t="s">
        <v>796</v>
      </c>
      <c r="DM317" t="s">
        <v>796</v>
      </c>
      <c r="DN317" t="s">
        <v>796</v>
      </c>
      <c r="DO317" t="s">
        <v>796</v>
      </c>
      <c r="DP317" t="s">
        <v>796</v>
      </c>
      <c r="DQ317" t="s">
        <v>796</v>
      </c>
      <c r="DR317" t="s">
        <v>796</v>
      </c>
      <c r="DS317" t="s">
        <v>796</v>
      </c>
      <c r="DT317" t="s">
        <v>796</v>
      </c>
      <c r="DU317" t="s">
        <v>796</v>
      </c>
      <c r="DV317" t="s">
        <v>796</v>
      </c>
      <c r="DW317" t="s">
        <v>796</v>
      </c>
      <c r="DX317" t="s">
        <v>796</v>
      </c>
      <c r="DY317" t="s">
        <v>796</v>
      </c>
      <c r="DZ317" t="s">
        <v>796</v>
      </c>
      <c r="EA317" t="s">
        <v>796</v>
      </c>
      <c r="EB317" t="s">
        <v>796</v>
      </c>
      <c r="EC317" t="s">
        <v>796</v>
      </c>
      <c r="ED317" t="s">
        <v>796</v>
      </c>
      <c r="EE317" t="s">
        <v>796</v>
      </c>
      <c r="EF317" t="s">
        <v>796</v>
      </c>
      <c r="EG317" t="s">
        <v>796</v>
      </c>
      <c r="EH317" t="s">
        <v>796</v>
      </c>
      <c r="EI317" t="s">
        <v>796</v>
      </c>
      <c r="EJ317" t="s">
        <v>796</v>
      </c>
      <c r="EK317" t="s">
        <v>796</v>
      </c>
      <c r="EL317" t="s">
        <v>796</v>
      </c>
      <c r="EM317" t="s">
        <v>796</v>
      </c>
      <c r="EN317" t="s">
        <v>796</v>
      </c>
      <c r="EO317" t="s">
        <v>796</v>
      </c>
      <c r="EP317" t="s">
        <v>796</v>
      </c>
      <c r="EQ317" t="s">
        <v>796</v>
      </c>
      <c r="ER317" t="s">
        <v>796</v>
      </c>
      <c r="ES317" t="s">
        <v>796</v>
      </c>
      <c r="ET317" t="s">
        <v>796</v>
      </c>
      <c r="EU317" t="s">
        <v>796</v>
      </c>
      <c r="EV317" t="s">
        <v>796</v>
      </c>
      <c r="EW317" t="s">
        <v>796</v>
      </c>
      <c r="EX317" t="s">
        <v>796</v>
      </c>
      <c r="EY317" t="s">
        <v>796</v>
      </c>
      <c r="EZ317" t="s">
        <v>796</v>
      </c>
      <c r="FA317" t="s">
        <v>796</v>
      </c>
      <c r="FB317" t="s">
        <v>796</v>
      </c>
      <c r="FC317" t="s">
        <v>796</v>
      </c>
      <c r="FD317" t="s">
        <v>796</v>
      </c>
      <c r="FE317" t="s">
        <v>796</v>
      </c>
      <c r="FF317" t="s">
        <v>796</v>
      </c>
      <c r="FG317" t="s">
        <v>796</v>
      </c>
      <c r="FH317" t="s">
        <v>796</v>
      </c>
      <c r="FI317" t="s">
        <v>796</v>
      </c>
      <c r="FJ317" t="s">
        <v>796</v>
      </c>
      <c r="FK317" t="s">
        <v>796</v>
      </c>
      <c r="FL317" t="s">
        <v>796</v>
      </c>
      <c r="FM317" t="s">
        <v>796</v>
      </c>
      <c r="FN317" t="s">
        <v>796</v>
      </c>
      <c r="FO317" t="s">
        <v>796</v>
      </c>
      <c r="FP317" t="s">
        <v>796</v>
      </c>
      <c r="FQ317" t="s">
        <v>796</v>
      </c>
      <c r="FR317" t="s">
        <v>796</v>
      </c>
      <c r="FS317" t="s">
        <v>796</v>
      </c>
      <c r="FT317" t="s">
        <v>796</v>
      </c>
      <c r="FU317" t="s">
        <v>796</v>
      </c>
      <c r="FV317" t="s">
        <v>796</v>
      </c>
      <c r="FW317" t="s">
        <v>796</v>
      </c>
      <c r="FX317" t="s">
        <v>796</v>
      </c>
      <c r="FY317" t="s">
        <v>796</v>
      </c>
      <c r="FZ317" t="s">
        <v>796</v>
      </c>
      <c r="GA317" t="s">
        <v>796</v>
      </c>
      <c r="GB317" t="s">
        <v>796</v>
      </c>
      <c r="GC317" t="s">
        <v>796</v>
      </c>
      <c r="GD317" t="s">
        <v>796</v>
      </c>
      <c r="GE317" t="s">
        <v>796</v>
      </c>
      <c r="GF317" t="s">
        <v>796</v>
      </c>
      <c r="GG317" t="s">
        <v>796</v>
      </c>
      <c r="GH317" t="s">
        <v>796</v>
      </c>
      <c r="GI317" t="s">
        <v>796</v>
      </c>
      <c r="GJ317" t="s">
        <v>796</v>
      </c>
      <c r="GK317" t="s">
        <v>796</v>
      </c>
      <c r="GL317" t="s">
        <v>796</v>
      </c>
      <c r="GM317" t="s">
        <v>796</v>
      </c>
      <c r="GN317" t="s">
        <v>796</v>
      </c>
      <c r="GO317" t="s">
        <v>796</v>
      </c>
      <c r="GP317" t="s">
        <v>796</v>
      </c>
      <c r="GQ317" t="s">
        <v>796</v>
      </c>
      <c r="GR317" t="s">
        <v>796</v>
      </c>
      <c r="GS317" t="s">
        <v>796</v>
      </c>
      <c r="GT317" t="s">
        <v>796</v>
      </c>
      <c r="GU317" t="s">
        <v>796</v>
      </c>
      <c r="GV317" t="s">
        <v>796</v>
      </c>
      <c r="GW317" t="s">
        <v>796</v>
      </c>
      <c r="GX317" t="s">
        <v>796</v>
      </c>
      <c r="GY317" t="s">
        <v>796</v>
      </c>
      <c r="GZ317" t="s">
        <v>796</v>
      </c>
      <c r="HA317" t="s">
        <v>796</v>
      </c>
      <c r="HB317" t="s">
        <v>796</v>
      </c>
      <c r="HC317" t="s">
        <v>796</v>
      </c>
      <c r="HD317" t="s">
        <v>796</v>
      </c>
      <c r="HE317" t="s">
        <v>796</v>
      </c>
      <c r="HF317" t="s">
        <v>796</v>
      </c>
      <c r="HG317" t="s">
        <v>796</v>
      </c>
      <c r="HH317" t="s">
        <v>796</v>
      </c>
      <c r="HI317" t="s">
        <v>796</v>
      </c>
      <c r="HJ317" t="s">
        <v>796</v>
      </c>
      <c r="HK317" t="s">
        <v>796</v>
      </c>
      <c r="HL317" t="s">
        <v>796</v>
      </c>
      <c r="HM317" t="s">
        <v>796</v>
      </c>
      <c r="HN317" t="s">
        <v>796</v>
      </c>
      <c r="HO317" t="s">
        <v>796</v>
      </c>
      <c r="HP317" t="s">
        <v>796</v>
      </c>
      <c r="HQ317" t="s">
        <v>796</v>
      </c>
      <c r="HR317" t="s">
        <v>796</v>
      </c>
      <c r="HS317" t="s">
        <v>796</v>
      </c>
      <c r="HT317" t="s">
        <v>796</v>
      </c>
      <c r="HU317" t="s">
        <v>796</v>
      </c>
      <c r="HV317" t="s">
        <v>796</v>
      </c>
      <c r="HW317" t="s">
        <v>796</v>
      </c>
      <c r="HX317" t="s">
        <v>796</v>
      </c>
      <c r="HY317" t="s">
        <v>796</v>
      </c>
      <c r="HZ317" t="s">
        <v>796</v>
      </c>
      <c r="IA317" t="s">
        <v>796</v>
      </c>
      <c r="IB317" t="s">
        <v>796</v>
      </c>
      <c r="IC317" t="s">
        <v>796</v>
      </c>
      <c r="ID317" t="s">
        <v>796</v>
      </c>
      <c r="IE317" t="s">
        <v>796</v>
      </c>
      <c r="IF317" t="s">
        <v>796</v>
      </c>
      <c r="IG317" t="s">
        <v>796</v>
      </c>
      <c r="IH317" t="s">
        <v>796</v>
      </c>
      <c r="II317" t="s">
        <v>796</v>
      </c>
      <c r="IJ317" t="s">
        <v>796</v>
      </c>
      <c r="IK317" t="s">
        <v>796</v>
      </c>
      <c r="IL317" t="s">
        <v>796</v>
      </c>
      <c r="IM317" t="s">
        <v>796</v>
      </c>
      <c r="IN317" t="s">
        <v>796</v>
      </c>
      <c r="IO317" t="s">
        <v>796</v>
      </c>
      <c r="IP317" t="s">
        <v>796</v>
      </c>
      <c r="IQ317" t="s">
        <v>796</v>
      </c>
      <c r="IR317" t="s">
        <v>796</v>
      </c>
      <c r="IS317" t="s">
        <v>796</v>
      </c>
      <c r="IT317" t="s">
        <v>796</v>
      </c>
      <c r="IU317" t="s">
        <v>796</v>
      </c>
      <c r="IV317" t="s">
        <v>796</v>
      </c>
      <c r="IW317" t="s">
        <v>796</v>
      </c>
      <c r="IX317" t="s">
        <v>796</v>
      </c>
      <c r="IY317" t="s">
        <v>796</v>
      </c>
      <c r="IZ317" t="s">
        <v>796</v>
      </c>
      <c r="JA317" t="s">
        <v>796</v>
      </c>
      <c r="JB317" t="s">
        <v>796</v>
      </c>
      <c r="JC317" t="s">
        <v>796</v>
      </c>
      <c r="JD317" t="s">
        <v>796</v>
      </c>
      <c r="JE317" t="s">
        <v>796</v>
      </c>
      <c r="JF317" t="s">
        <v>796</v>
      </c>
      <c r="JG317" t="s">
        <v>796</v>
      </c>
      <c r="JH317" t="s">
        <v>796</v>
      </c>
      <c r="JI317" t="s">
        <v>796</v>
      </c>
      <c r="JJ317" t="s">
        <v>796</v>
      </c>
      <c r="JK317" t="s">
        <v>796</v>
      </c>
      <c r="JL317" t="s">
        <v>796</v>
      </c>
      <c r="JM317" t="s">
        <v>796</v>
      </c>
      <c r="JN317" t="s">
        <v>796</v>
      </c>
      <c r="JO317" t="s">
        <v>796</v>
      </c>
      <c r="JP317" t="s">
        <v>796</v>
      </c>
      <c r="JQ317" t="s">
        <v>796</v>
      </c>
      <c r="JR317" t="s">
        <v>796</v>
      </c>
      <c r="JS317" t="s">
        <v>796</v>
      </c>
      <c r="JT317" t="s">
        <v>796</v>
      </c>
      <c r="JU317" t="s">
        <v>796</v>
      </c>
      <c r="JV317" t="s">
        <v>796</v>
      </c>
      <c r="JW317" t="s">
        <v>796</v>
      </c>
      <c r="JX317" t="s">
        <v>796</v>
      </c>
      <c r="JY317" t="s">
        <v>796</v>
      </c>
      <c r="JZ317" t="s">
        <v>796</v>
      </c>
      <c r="KA317" t="s">
        <v>796</v>
      </c>
      <c r="KB317" t="s">
        <v>796</v>
      </c>
      <c r="KC317" t="s">
        <v>796</v>
      </c>
      <c r="KD317" t="s">
        <v>796</v>
      </c>
      <c r="KE317" t="s">
        <v>796</v>
      </c>
      <c r="KF317" t="s">
        <v>796</v>
      </c>
    </row>
    <row r="318" spans="1:292" x14ac:dyDescent="0.2">
      <c r="A318" t="s">
        <v>599</v>
      </c>
      <c r="B318" t="s">
        <v>249</v>
      </c>
      <c r="C318" t="s">
        <v>4</v>
      </c>
      <c r="D318" t="s">
        <v>19</v>
      </c>
      <c r="E318" s="30">
        <v>46</v>
      </c>
      <c r="F318" t="s">
        <v>110</v>
      </c>
      <c r="G318" t="s">
        <v>10</v>
      </c>
      <c r="H318" t="s">
        <v>56</v>
      </c>
      <c r="I318" t="s">
        <v>215</v>
      </c>
      <c r="J318" t="s">
        <v>4</v>
      </c>
      <c r="K318" t="s">
        <v>4</v>
      </c>
      <c r="L318" t="s">
        <v>4</v>
      </c>
      <c r="M318" t="s">
        <v>4</v>
      </c>
      <c r="N318" t="s">
        <v>5</v>
      </c>
      <c r="O318" t="s">
        <v>5</v>
      </c>
      <c r="P318" t="s">
        <v>4</v>
      </c>
      <c r="Q318" t="s">
        <v>4</v>
      </c>
      <c r="R318" t="s">
        <v>4</v>
      </c>
      <c r="S318" t="s">
        <v>4</v>
      </c>
      <c r="T318" t="s">
        <v>67</v>
      </c>
      <c r="U318" t="s">
        <v>4</v>
      </c>
      <c r="V318" t="s">
        <v>4</v>
      </c>
      <c r="W318" t="s">
        <v>17</v>
      </c>
      <c r="X318" t="s">
        <v>2</v>
      </c>
      <c r="Y318" t="s">
        <v>5</v>
      </c>
      <c r="Z318" t="s">
        <v>6</v>
      </c>
      <c r="AA318" t="s">
        <v>4</v>
      </c>
      <c r="AB318" t="s">
        <v>4</v>
      </c>
      <c r="AC318" t="s">
        <v>4</v>
      </c>
      <c r="AD318" t="s">
        <v>4</v>
      </c>
      <c r="AE318" t="s">
        <v>4</v>
      </c>
      <c r="AF318" t="s">
        <v>4</v>
      </c>
      <c r="AG318" t="s">
        <v>4</v>
      </c>
      <c r="AH318" t="s">
        <v>4</v>
      </c>
      <c r="AI318" t="s">
        <v>4</v>
      </c>
      <c r="AJ318" t="s">
        <v>4</v>
      </c>
      <c r="AK318" t="s">
        <v>4</v>
      </c>
      <c r="AL318" t="s">
        <v>4</v>
      </c>
      <c r="AM318" t="s">
        <v>4</v>
      </c>
      <c r="AN318" t="s">
        <v>4</v>
      </c>
      <c r="AO318" t="s">
        <v>4</v>
      </c>
      <c r="AP318" t="s">
        <v>4</v>
      </c>
      <c r="AQ318" t="s">
        <v>4</v>
      </c>
      <c r="AR318" t="s">
        <v>4</v>
      </c>
      <c r="AS318" t="s">
        <v>2</v>
      </c>
      <c r="AT318" t="s">
        <v>2</v>
      </c>
      <c r="AU318" t="s">
        <v>2</v>
      </c>
      <c r="AV318" t="s">
        <v>2</v>
      </c>
      <c r="AW318" t="s">
        <v>2</v>
      </c>
      <c r="AX318" t="s">
        <v>2</v>
      </c>
      <c r="AY318" t="s">
        <v>2</v>
      </c>
      <c r="AZ318" t="s">
        <v>2</v>
      </c>
      <c r="BA318" t="s">
        <v>2</v>
      </c>
      <c r="BB318" t="s">
        <v>2</v>
      </c>
      <c r="BC318" t="s">
        <v>2</v>
      </c>
      <c r="BD318" t="s">
        <v>2</v>
      </c>
      <c r="BE318" t="s">
        <v>2</v>
      </c>
      <c r="BF318" t="s">
        <v>2</v>
      </c>
      <c r="BG318" t="s">
        <v>2</v>
      </c>
      <c r="BH318" t="s">
        <v>2</v>
      </c>
      <c r="BI318" t="s">
        <v>2</v>
      </c>
      <c r="BJ318" t="s">
        <v>2</v>
      </c>
      <c r="BK318" t="s">
        <v>2</v>
      </c>
      <c r="BL318" t="s">
        <v>2</v>
      </c>
      <c r="BM318" t="s">
        <v>2</v>
      </c>
      <c r="BN318" t="s">
        <v>2</v>
      </c>
      <c r="BO318" t="s">
        <v>2</v>
      </c>
      <c r="BP318" t="s">
        <v>2</v>
      </c>
      <c r="BQ318" t="s">
        <v>2</v>
      </c>
      <c r="BR318" t="s">
        <v>2</v>
      </c>
      <c r="BS318" t="s">
        <v>2</v>
      </c>
      <c r="BT318" t="s">
        <v>2</v>
      </c>
      <c r="BU318" t="s">
        <v>2</v>
      </c>
      <c r="BV318" t="s">
        <v>2</v>
      </c>
      <c r="BW318" t="s">
        <v>2</v>
      </c>
      <c r="BX318" t="s">
        <v>2</v>
      </c>
      <c r="BY318" t="s">
        <v>2</v>
      </c>
      <c r="BZ318" t="s">
        <v>2</v>
      </c>
      <c r="CA318" t="s">
        <v>2</v>
      </c>
      <c r="CB318" t="s">
        <v>2</v>
      </c>
      <c r="CC318" t="s">
        <v>2</v>
      </c>
      <c r="CD318" t="s">
        <v>2</v>
      </c>
      <c r="CE318" t="s">
        <v>2</v>
      </c>
      <c r="CF318" t="s">
        <v>2</v>
      </c>
      <c r="CG318" t="s">
        <v>2</v>
      </c>
      <c r="CH318" t="s">
        <v>2</v>
      </c>
      <c r="CI318" t="s">
        <v>2</v>
      </c>
      <c r="CJ318" t="s">
        <v>2</v>
      </c>
      <c r="CK318" t="s">
        <v>2</v>
      </c>
      <c r="CL318" t="s">
        <v>2</v>
      </c>
      <c r="CM318" t="s">
        <v>2</v>
      </c>
      <c r="CN318" t="s">
        <v>2</v>
      </c>
      <c r="CO318" t="s">
        <v>2</v>
      </c>
      <c r="CP318" t="s">
        <v>41</v>
      </c>
      <c r="CQ318" t="s">
        <v>4</v>
      </c>
      <c r="CR318" t="s">
        <v>4</v>
      </c>
      <c r="CS318" t="s">
        <v>4</v>
      </c>
      <c r="CT318" t="s">
        <v>4</v>
      </c>
      <c r="CU318" t="s">
        <v>249</v>
      </c>
      <c r="CV318" t="s">
        <v>4</v>
      </c>
      <c r="CW318" s="30">
        <v>47</v>
      </c>
      <c r="CX318" t="s">
        <v>20</v>
      </c>
      <c r="CY318" t="s">
        <v>4</v>
      </c>
      <c r="CZ318" t="s">
        <v>4</v>
      </c>
      <c r="DA318" t="s">
        <v>4</v>
      </c>
      <c r="DB318" t="s">
        <v>5</v>
      </c>
      <c r="DC318" t="s">
        <v>5</v>
      </c>
      <c r="DD318" t="s">
        <v>5</v>
      </c>
      <c r="DE318" t="s">
        <v>4</v>
      </c>
      <c r="DF318" t="s">
        <v>4</v>
      </c>
      <c r="DG318" t="s">
        <v>4</v>
      </c>
      <c r="DH318" t="s">
        <v>4</v>
      </c>
      <c r="DI318" t="s">
        <v>3</v>
      </c>
      <c r="DJ318" t="s">
        <v>4</v>
      </c>
      <c r="DK318" t="s">
        <v>4</v>
      </c>
      <c r="DL318" t="s">
        <v>17</v>
      </c>
      <c r="DM318" t="s">
        <v>2</v>
      </c>
      <c r="DN318" t="s">
        <v>5</v>
      </c>
      <c r="DO318" t="s">
        <v>523</v>
      </c>
      <c r="DP318" t="s">
        <v>4</v>
      </c>
      <c r="DQ318" t="s">
        <v>4</v>
      </c>
      <c r="DR318" t="s">
        <v>4</v>
      </c>
      <c r="DS318" t="s">
        <v>4</v>
      </c>
      <c r="DT318" t="s">
        <v>4</v>
      </c>
      <c r="DU318" t="s">
        <v>4</v>
      </c>
      <c r="DV318" t="s">
        <v>4</v>
      </c>
      <c r="DW318" t="s">
        <v>4</v>
      </c>
      <c r="DX318" t="s">
        <v>4</v>
      </c>
      <c r="DY318" t="s">
        <v>4</v>
      </c>
      <c r="DZ318" t="s">
        <v>4</v>
      </c>
      <c r="EA318" t="s">
        <v>4</v>
      </c>
      <c r="EB318" t="s">
        <v>4</v>
      </c>
      <c r="EC318" t="s">
        <v>4</v>
      </c>
      <c r="ED318" t="s">
        <v>4</v>
      </c>
      <c r="EE318" t="s">
        <v>5</v>
      </c>
      <c r="EF318" t="s">
        <v>4</v>
      </c>
      <c r="EG318" t="s">
        <v>4</v>
      </c>
      <c r="EH318" t="s">
        <v>58</v>
      </c>
      <c r="EI318" t="s">
        <v>13</v>
      </c>
      <c r="EJ318" t="s">
        <v>994</v>
      </c>
      <c r="EK318" t="s">
        <v>2</v>
      </c>
      <c r="EL318" t="s">
        <v>2</v>
      </c>
      <c r="EM318" t="s">
        <v>2</v>
      </c>
      <c r="EN318" t="s">
        <v>2</v>
      </c>
      <c r="EO318" t="s">
        <v>2</v>
      </c>
      <c r="EP318" t="s">
        <v>2</v>
      </c>
      <c r="EQ318" t="s">
        <v>2</v>
      </c>
      <c r="ER318" t="s">
        <v>2</v>
      </c>
      <c r="ES318" t="s">
        <v>2</v>
      </c>
      <c r="ET318" t="s">
        <v>2</v>
      </c>
      <c r="EU318" t="s">
        <v>2</v>
      </c>
      <c r="EV318" t="s">
        <v>2</v>
      </c>
      <c r="EW318" t="s">
        <v>2</v>
      </c>
      <c r="EX318" t="s">
        <v>2</v>
      </c>
      <c r="EY318" t="s">
        <v>2</v>
      </c>
      <c r="EZ318" t="s">
        <v>2</v>
      </c>
      <c r="FA318" t="s">
        <v>2</v>
      </c>
      <c r="FB318" t="s">
        <v>2</v>
      </c>
      <c r="FC318" t="s">
        <v>2</v>
      </c>
      <c r="FD318" t="s">
        <v>2</v>
      </c>
      <c r="FE318" t="s">
        <v>2</v>
      </c>
      <c r="FF318" t="s">
        <v>2</v>
      </c>
      <c r="FG318" t="s">
        <v>2</v>
      </c>
      <c r="FH318" t="s">
        <v>2</v>
      </c>
      <c r="FI318" t="s">
        <v>2</v>
      </c>
      <c r="FJ318" t="s">
        <v>2</v>
      </c>
      <c r="FK318" t="s">
        <v>2</v>
      </c>
      <c r="FL318" t="s">
        <v>2</v>
      </c>
      <c r="FM318" t="s">
        <v>2</v>
      </c>
      <c r="FN318" t="s">
        <v>2</v>
      </c>
      <c r="FO318" t="s">
        <v>2</v>
      </c>
      <c r="FP318" t="s">
        <v>2</v>
      </c>
      <c r="FQ318" t="s">
        <v>2</v>
      </c>
      <c r="FR318" t="s">
        <v>2</v>
      </c>
      <c r="FS318" t="s">
        <v>2</v>
      </c>
      <c r="FT318" t="s">
        <v>2</v>
      </c>
      <c r="FU318" t="s">
        <v>2</v>
      </c>
      <c r="FV318" t="s">
        <v>2</v>
      </c>
      <c r="FW318" t="s">
        <v>2</v>
      </c>
      <c r="FX318" t="s">
        <v>2</v>
      </c>
      <c r="FY318" t="s">
        <v>2</v>
      </c>
      <c r="FZ318" t="s">
        <v>2</v>
      </c>
      <c r="GA318" t="s">
        <v>2</v>
      </c>
      <c r="GB318" t="s">
        <v>2</v>
      </c>
      <c r="GC318" t="s">
        <v>2</v>
      </c>
      <c r="GD318" t="s">
        <v>2</v>
      </c>
      <c r="GE318" t="s">
        <v>2</v>
      </c>
      <c r="GF318" t="s">
        <v>2</v>
      </c>
      <c r="GG318" t="s">
        <v>2</v>
      </c>
      <c r="GH318" t="s">
        <v>2</v>
      </c>
      <c r="GI318" t="s">
        <v>2</v>
      </c>
      <c r="GJ318" t="s">
        <v>2</v>
      </c>
      <c r="GK318" t="s">
        <v>2</v>
      </c>
      <c r="GL318" t="s">
        <v>2</v>
      </c>
      <c r="GM318" t="s">
        <v>2</v>
      </c>
      <c r="GN318" t="s">
        <v>796</v>
      </c>
      <c r="GO318" t="s">
        <v>796</v>
      </c>
      <c r="GP318" t="s">
        <v>796</v>
      </c>
      <c r="GQ318" t="s">
        <v>796</v>
      </c>
      <c r="GR318" t="s">
        <v>796</v>
      </c>
      <c r="GS318" t="s">
        <v>796</v>
      </c>
      <c r="GT318" t="s">
        <v>796</v>
      </c>
      <c r="GU318" t="s">
        <v>796</v>
      </c>
      <c r="GV318" t="s">
        <v>796</v>
      </c>
      <c r="GW318" t="s">
        <v>796</v>
      </c>
      <c r="GX318" t="s">
        <v>796</v>
      </c>
      <c r="GY318" t="s">
        <v>796</v>
      </c>
      <c r="GZ318" t="s">
        <v>796</v>
      </c>
      <c r="HA318" t="s">
        <v>796</v>
      </c>
      <c r="HB318" t="s">
        <v>796</v>
      </c>
      <c r="HC318" t="s">
        <v>796</v>
      </c>
      <c r="HD318" t="s">
        <v>796</v>
      </c>
      <c r="HE318" t="s">
        <v>796</v>
      </c>
      <c r="HF318" t="s">
        <v>796</v>
      </c>
      <c r="HG318" t="s">
        <v>796</v>
      </c>
      <c r="HH318" t="s">
        <v>796</v>
      </c>
      <c r="HI318" t="s">
        <v>796</v>
      </c>
      <c r="HJ318" t="s">
        <v>796</v>
      </c>
      <c r="HK318" t="s">
        <v>796</v>
      </c>
      <c r="HL318" t="s">
        <v>796</v>
      </c>
      <c r="HM318" t="s">
        <v>796</v>
      </c>
      <c r="HN318" t="s">
        <v>796</v>
      </c>
      <c r="HO318" t="s">
        <v>796</v>
      </c>
      <c r="HP318" t="s">
        <v>796</v>
      </c>
      <c r="HQ318" t="s">
        <v>796</v>
      </c>
      <c r="HR318" t="s">
        <v>796</v>
      </c>
      <c r="HS318" t="s">
        <v>796</v>
      </c>
      <c r="HT318" t="s">
        <v>796</v>
      </c>
      <c r="HU318" t="s">
        <v>796</v>
      </c>
      <c r="HV318" t="s">
        <v>796</v>
      </c>
      <c r="HW318" t="s">
        <v>796</v>
      </c>
      <c r="HX318" t="s">
        <v>796</v>
      </c>
      <c r="HY318" t="s">
        <v>796</v>
      </c>
      <c r="HZ318" t="s">
        <v>796</v>
      </c>
      <c r="IA318" t="s">
        <v>796</v>
      </c>
      <c r="IB318" t="s">
        <v>796</v>
      </c>
      <c r="IC318" t="s">
        <v>796</v>
      </c>
      <c r="ID318" t="s">
        <v>796</v>
      </c>
      <c r="IE318" t="s">
        <v>796</v>
      </c>
      <c r="IF318" t="s">
        <v>796</v>
      </c>
      <c r="IG318" t="s">
        <v>796</v>
      </c>
      <c r="IH318" t="s">
        <v>796</v>
      </c>
      <c r="II318" t="s">
        <v>796</v>
      </c>
      <c r="IJ318" t="s">
        <v>796</v>
      </c>
      <c r="IK318" t="s">
        <v>796</v>
      </c>
      <c r="IL318" t="s">
        <v>796</v>
      </c>
      <c r="IM318" t="s">
        <v>796</v>
      </c>
      <c r="IN318" t="s">
        <v>796</v>
      </c>
      <c r="IO318" t="s">
        <v>796</v>
      </c>
      <c r="IP318" t="s">
        <v>796</v>
      </c>
      <c r="IQ318" t="s">
        <v>796</v>
      </c>
      <c r="IR318" t="s">
        <v>796</v>
      </c>
      <c r="IS318" t="s">
        <v>796</v>
      </c>
      <c r="IT318" t="s">
        <v>796</v>
      </c>
      <c r="IU318" t="s">
        <v>796</v>
      </c>
      <c r="IV318" t="s">
        <v>796</v>
      </c>
      <c r="IW318" t="s">
        <v>796</v>
      </c>
      <c r="IX318" t="s">
        <v>796</v>
      </c>
      <c r="IY318" t="s">
        <v>796</v>
      </c>
      <c r="IZ318" t="s">
        <v>796</v>
      </c>
      <c r="JA318" t="s">
        <v>796</v>
      </c>
      <c r="JB318" t="s">
        <v>796</v>
      </c>
      <c r="JC318" t="s">
        <v>796</v>
      </c>
      <c r="JD318" t="s">
        <v>796</v>
      </c>
      <c r="JE318" t="s">
        <v>796</v>
      </c>
      <c r="JF318" t="s">
        <v>796</v>
      </c>
      <c r="JG318" t="s">
        <v>796</v>
      </c>
      <c r="JH318" t="s">
        <v>796</v>
      </c>
      <c r="JI318" t="s">
        <v>796</v>
      </c>
      <c r="JJ318" t="s">
        <v>796</v>
      </c>
      <c r="JK318" t="s">
        <v>796</v>
      </c>
      <c r="JL318" t="s">
        <v>796</v>
      </c>
      <c r="JM318" t="s">
        <v>796</v>
      </c>
      <c r="JN318" t="s">
        <v>796</v>
      </c>
      <c r="JO318" t="s">
        <v>796</v>
      </c>
      <c r="JP318" t="s">
        <v>796</v>
      </c>
      <c r="JQ318" t="s">
        <v>796</v>
      </c>
      <c r="JR318" t="s">
        <v>796</v>
      </c>
      <c r="JS318" t="s">
        <v>796</v>
      </c>
      <c r="JT318" t="s">
        <v>796</v>
      </c>
      <c r="JU318" t="s">
        <v>796</v>
      </c>
      <c r="JV318" t="s">
        <v>796</v>
      </c>
      <c r="JW318" t="s">
        <v>796</v>
      </c>
      <c r="JX318" t="s">
        <v>796</v>
      </c>
      <c r="JY318" t="s">
        <v>796</v>
      </c>
      <c r="JZ318" t="s">
        <v>796</v>
      </c>
      <c r="KA318" t="s">
        <v>796</v>
      </c>
      <c r="KB318" t="s">
        <v>796</v>
      </c>
      <c r="KC318" t="s">
        <v>796</v>
      </c>
      <c r="KD318" t="s">
        <v>796</v>
      </c>
      <c r="KE318" t="s">
        <v>796</v>
      </c>
      <c r="KF318" t="s">
        <v>796</v>
      </c>
    </row>
    <row r="319" spans="1:292" x14ac:dyDescent="0.2">
      <c r="A319" t="s">
        <v>260</v>
      </c>
      <c r="B319" t="s">
        <v>249</v>
      </c>
      <c r="C319" t="s">
        <v>4</v>
      </c>
      <c r="D319" t="s">
        <v>19</v>
      </c>
      <c r="E319" s="30">
        <v>52</v>
      </c>
      <c r="F319" t="s">
        <v>20</v>
      </c>
      <c r="G319" t="s">
        <v>10</v>
      </c>
      <c r="H319" t="s">
        <v>40</v>
      </c>
      <c r="I319" t="s">
        <v>215</v>
      </c>
      <c r="J319" t="s">
        <v>4</v>
      </c>
      <c r="K319" t="s">
        <v>4</v>
      </c>
      <c r="L319" t="s">
        <v>4</v>
      </c>
      <c r="M319" t="s">
        <v>4</v>
      </c>
      <c r="N319" t="s">
        <v>5</v>
      </c>
      <c r="O319" t="s">
        <v>5</v>
      </c>
      <c r="P319" t="s">
        <v>4</v>
      </c>
      <c r="Q319" t="s">
        <v>4</v>
      </c>
      <c r="R319" t="s">
        <v>4</v>
      </c>
      <c r="S319" t="s">
        <v>4</v>
      </c>
      <c r="T319" t="s">
        <v>3</v>
      </c>
      <c r="U319" t="s">
        <v>4</v>
      </c>
      <c r="V319" t="s">
        <v>5</v>
      </c>
      <c r="W319" t="s">
        <v>17</v>
      </c>
      <c r="X319" t="s">
        <v>2</v>
      </c>
      <c r="Y319" t="s">
        <v>5</v>
      </c>
      <c r="Z319" t="s">
        <v>6</v>
      </c>
      <c r="AA319" t="s">
        <v>4</v>
      </c>
      <c r="AB319" t="s">
        <v>4</v>
      </c>
      <c r="AC319" t="s">
        <v>4</v>
      </c>
      <c r="AD319" t="s">
        <v>4</v>
      </c>
      <c r="AE319" t="s">
        <v>4</v>
      </c>
      <c r="AF319" t="s">
        <v>4</v>
      </c>
      <c r="AG319" t="s">
        <v>4</v>
      </c>
      <c r="AH319" t="s">
        <v>4</v>
      </c>
      <c r="AI319" t="s">
        <v>4</v>
      </c>
      <c r="AJ319" t="s">
        <v>4</v>
      </c>
      <c r="AK319" t="s">
        <v>4</v>
      </c>
      <c r="AL319" t="s">
        <v>4</v>
      </c>
      <c r="AM319" t="s">
        <v>4</v>
      </c>
      <c r="AN319" t="s">
        <v>4</v>
      </c>
      <c r="AO319" t="s">
        <v>4</v>
      </c>
      <c r="AP319" t="s">
        <v>5</v>
      </c>
      <c r="AQ319" t="s">
        <v>4</v>
      </c>
      <c r="AR319" t="s">
        <v>4</v>
      </c>
      <c r="AS319" t="s">
        <v>2</v>
      </c>
      <c r="AT319" t="s">
        <v>2</v>
      </c>
      <c r="AU319" t="s">
        <v>2</v>
      </c>
      <c r="AV319" t="s">
        <v>2</v>
      </c>
      <c r="AW319" t="s">
        <v>2</v>
      </c>
      <c r="AX319" t="s">
        <v>2</v>
      </c>
      <c r="AY319" t="s">
        <v>2</v>
      </c>
      <c r="AZ319" t="s">
        <v>2</v>
      </c>
      <c r="BA319" t="s">
        <v>2</v>
      </c>
      <c r="BB319" t="s">
        <v>2</v>
      </c>
      <c r="BC319" t="s">
        <v>2</v>
      </c>
      <c r="BD319" t="s">
        <v>2</v>
      </c>
      <c r="BE319" t="s">
        <v>2</v>
      </c>
      <c r="BF319" t="s">
        <v>2</v>
      </c>
      <c r="BG319" t="s">
        <v>2</v>
      </c>
      <c r="BH319" t="s">
        <v>2</v>
      </c>
      <c r="BI319" t="s">
        <v>2</v>
      </c>
      <c r="BJ319" t="s">
        <v>2</v>
      </c>
      <c r="BK319" t="s">
        <v>2</v>
      </c>
      <c r="BL319" t="s">
        <v>2</v>
      </c>
      <c r="BM319" t="s">
        <v>2</v>
      </c>
      <c r="BN319" t="s">
        <v>2</v>
      </c>
      <c r="BO319" t="s">
        <v>2</v>
      </c>
      <c r="BP319" t="s">
        <v>2</v>
      </c>
      <c r="BQ319" t="s">
        <v>2</v>
      </c>
      <c r="BR319" t="s">
        <v>2</v>
      </c>
      <c r="BS319" t="s">
        <v>2</v>
      </c>
      <c r="BT319" t="s">
        <v>2</v>
      </c>
      <c r="BU319" t="s">
        <v>2</v>
      </c>
      <c r="BV319" t="s">
        <v>2</v>
      </c>
      <c r="BW319" t="s">
        <v>2</v>
      </c>
      <c r="BX319" t="s">
        <v>2</v>
      </c>
      <c r="BY319" t="s">
        <v>2</v>
      </c>
      <c r="BZ319" t="s">
        <v>2</v>
      </c>
      <c r="CA319" t="s">
        <v>2</v>
      </c>
      <c r="CB319" t="s">
        <v>2</v>
      </c>
      <c r="CC319" t="s">
        <v>2</v>
      </c>
      <c r="CD319" t="s">
        <v>2</v>
      </c>
      <c r="CE319" t="s">
        <v>2</v>
      </c>
      <c r="CF319" t="s">
        <v>2</v>
      </c>
      <c r="CG319" t="s">
        <v>2</v>
      </c>
      <c r="CH319" t="s">
        <v>2</v>
      </c>
      <c r="CI319" t="s">
        <v>2</v>
      </c>
      <c r="CJ319" t="s">
        <v>2</v>
      </c>
      <c r="CK319" t="s">
        <v>2</v>
      </c>
      <c r="CL319" t="s">
        <v>2</v>
      </c>
      <c r="CM319" t="s">
        <v>2</v>
      </c>
      <c r="CN319" t="s">
        <v>2</v>
      </c>
      <c r="CO319" t="s">
        <v>2</v>
      </c>
      <c r="CP319" t="s">
        <v>123</v>
      </c>
      <c r="CQ319" t="s">
        <v>4</v>
      </c>
      <c r="CR319" t="s">
        <v>4</v>
      </c>
      <c r="CS319" t="s">
        <v>4</v>
      </c>
      <c r="CT319" t="s">
        <v>4</v>
      </c>
      <c r="CU319" t="s">
        <v>249</v>
      </c>
      <c r="CV319" t="s">
        <v>4</v>
      </c>
      <c r="CW319" s="30">
        <v>53</v>
      </c>
      <c r="CX319" t="s">
        <v>20</v>
      </c>
      <c r="CY319" t="s">
        <v>4</v>
      </c>
      <c r="CZ319" t="s">
        <v>4</v>
      </c>
      <c r="DA319" t="s">
        <v>4</v>
      </c>
      <c r="DB319" t="s">
        <v>4</v>
      </c>
      <c r="DC319" t="s">
        <v>5</v>
      </c>
      <c r="DD319" t="s">
        <v>5</v>
      </c>
      <c r="DE319" t="s">
        <v>4</v>
      </c>
      <c r="DF319" t="s">
        <v>4</v>
      </c>
      <c r="DG319" t="s">
        <v>4</v>
      </c>
      <c r="DH319" t="s">
        <v>4</v>
      </c>
      <c r="DI319" t="s">
        <v>67</v>
      </c>
      <c r="DJ319" t="s">
        <v>4</v>
      </c>
      <c r="DK319" t="s">
        <v>5</v>
      </c>
      <c r="DL319" t="s">
        <v>41</v>
      </c>
      <c r="DM319" t="s">
        <v>41</v>
      </c>
      <c r="DN319" t="s">
        <v>5</v>
      </c>
      <c r="DO319" t="s">
        <v>523</v>
      </c>
      <c r="DP319" t="s">
        <v>4</v>
      </c>
      <c r="DQ319" t="s">
        <v>4</v>
      </c>
      <c r="DR319" t="s">
        <v>4</v>
      </c>
      <c r="DS319" t="s">
        <v>4</v>
      </c>
      <c r="DT319" t="s">
        <v>4</v>
      </c>
      <c r="DU319" t="s">
        <v>4</v>
      </c>
      <c r="DV319" t="s">
        <v>4</v>
      </c>
      <c r="DW319" t="s">
        <v>4</v>
      </c>
      <c r="DX319" t="s">
        <v>4</v>
      </c>
      <c r="DY319" t="s">
        <v>4</v>
      </c>
      <c r="DZ319" t="s">
        <v>4</v>
      </c>
      <c r="EA319" t="s">
        <v>4</v>
      </c>
      <c r="EB319" t="s">
        <v>4</v>
      </c>
      <c r="EC319" t="s">
        <v>4</v>
      </c>
      <c r="ED319" t="s">
        <v>4</v>
      </c>
      <c r="EE319" t="s">
        <v>4</v>
      </c>
      <c r="EF319" t="s">
        <v>4</v>
      </c>
      <c r="EG319" t="s">
        <v>4</v>
      </c>
      <c r="EH319" t="s">
        <v>2</v>
      </c>
      <c r="EI319" t="s">
        <v>2</v>
      </c>
      <c r="EJ319" t="s">
        <v>2</v>
      </c>
      <c r="EK319" t="s">
        <v>2</v>
      </c>
      <c r="EL319" t="s">
        <v>2</v>
      </c>
      <c r="EM319" t="s">
        <v>2</v>
      </c>
      <c r="EN319" t="s">
        <v>2</v>
      </c>
      <c r="EO319" t="s">
        <v>2</v>
      </c>
      <c r="EP319" t="s">
        <v>2</v>
      </c>
      <c r="EQ319" t="s">
        <v>2</v>
      </c>
      <c r="ER319" t="s">
        <v>2</v>
      </c>
      <c r="ES319" t="s">
        <v>2</v>
      </c>
      <c r="ET319" t="s">
        <v>2</v>
      </c>
      <c r="EU319" t="s">
        <v>2</v>
      </c>
      <c r="EV319" t="s">
        <v>2</v>
      </c>
      <c r="EW319" t="s">
        <v>2</v>
      </c>
      <c r="EX319" t="s">
        <v>2</v>
      </c>
      <c r="EY319" t="s">
        <v>2</v>
      </c>
      <c r="EZ319" t="s">
        <v>2</v>
      </c>
      <c r="FA319" t="s">
        <v>2</v>
      </c>
      <c r="FB319" t="s">
        <v>2</v>
      </c>
      <c r="FC319" t="s">
        <v>2</v>
      </c>
      <c r="FD319" t="s">
        <v>2</v>
      </c>
      <c r="FE319" t="s">
        <v>2</v>
      </c>
      <c r="FF319" t="s">
        <v>2</v>
      </c>
      <c r="FG319" t="s">
        <v>2</v>
      </c>
      <c r="FH319" t="s">
        <v>2</v>
      </c>
      <c r="FI319" t="s">
        <v>2</v>
      </c>
      <c r="FJ319" t="s">
        <v>2</v>
      </c>
      <c r="FK319" t="s">
        <v>2</v>
      </c>
      <c r="FL319" t="s">
        <v>2</v>
      </c>
      <c r="FM319" t="s">
        <v>2</v>
      </c>
      <c r="FN319" t="s">
        <v>2</v>
      </c>
      <c r="FO319" t="s">
        <v>2</v>
      </c>
      <c r="FP319" t="s">
        <v>2</v>
      </c>
      <c r="FQ319" t="s">
        <v>2</v>
      </c>
      <c r="FR319" t="s">
        <v>2</v>
      </c>
      <c r="FS319" t="s">
        <v>2</v>
      </c>
      <c r="FT319" t="s">
        <v>2</v>
      </c>
      <c r="FU319" t="s">
        <v>2</v>
      </c>
      <c r="FV319" t="s">
        <v>2</v>
      </c>
      <c r="FW319" t="s">
        <v>2</v>
      </c>
      <c r="FX319" t="s">
        <v>2</v>
      </c>
      <c r="FY319" t="s">
        <v>2</v>
      </c>
      <c r="FZ319" t="s">
        <v>2</v>
      </c>
      <c r="GA319" t="s">
        <v>2</v>
      </c>
      <c r="GB319" t="s">
        <v>2</v>
      </c>
      <c r="GC319" t="s">
        <v>2</v>
      </c>
      <c r="GD319" t="s">
        <v>2</v>
      </c>
      <c r="GE319" t="s">
        <v>123</v>
      </c>
      <c r="GF319" t="s">
        <v>4</v>
      </c>
      <c r="GG319" t="s">
        <v>4</v>
      </c>
      <c r="GH319" t="s">
        <v>4</v>
      </c>
      <c r="GI319" t="s">
        <v>4</v>
      </c>
      <c r="GJ319" t="s">
        <v>4</v>
      </c>
      <c r="GK319" t="s">
        <v>4</v>
      </c>
      <c r="GL319" t="s">
        <v>4</v>
      </c>
      <c r="GM319" t="s">
        <v>4</v>
      </c>
      <c r="GN319" t="s">
        <v>796</v>
      </c>
      <c r="GO319" t="s">
        <v>796</v>
      </c>
      <c r="GP319" t="s">
        <v>796</v>
      </c>
      <c r="GQ319" t="s">
        <v>796</v>
      </c>
      <c r="GR319" t="s">
        <v>796</v>
      </c>
      <c r="GS319" t="s">
        <v>796</v>
      </c>
      <c r="GT319" t="s">
        <v>796</v>
      </c>
      <c r="GU319" t="s">
        <v>796</v>
      </c>
      <c r="GV319" t="s">
        <v>796</v>
      </c>
      <c r="GW319" t="s">
        <v>796</v>
      </c>
      <c r="GX319" t="s">
        <v>796</v>
      </c>
      <c r="GY319" t="s">
        <v>796</v>
      </c>
      <c r="GZ319" t="s">
        <v>796</v>
      </c>
      <c r="HA319" t="s">
        <v>796</v>
      </c>
      <c r="HB319" t="s">
        <v>796</v>
      </c>
      <c r="HC319" t="s">
        <v>796</v>
      </c>
      <c r="HD319" t="s">
        <v>796</v>
      </c>
      <c r="HE319" t="s">
        <v>796</v>
      </c>
      <c r="HF319" t="s">
        <v>796</v>
      </c>
      <c r="HG319" t="s">
        <v>796</v>
      </c>
      <c r="HH319" t="s">
        <v>796</v>
      </c>
      <c r="HI319" t="s">
        <v>796</v>
      </c>
      <c r="HJ319" t="s">
        <v>796</v>
      </c>
      <c r="HK319" t="s">
        <v>796</v>
      </c>
      <c r="HL319" t="s">
        <v>796</v>
      </c>
      <c r="HM319" t="s">
        <v>796</v>
      </c>
      <c r="HN319" t="s">
        <v>796</v>
      </c>
      <c r="HO319" t="s">
        <v>796</v>
      </c>
      <c r="HP319" t="s">
        <v>796</v>
      </c>
      <c r="HQ319" t="s">
        <v>796</v>
      </c>
      <c r="HR319" t="s">
        <v>796</v>
      </c>
      <c r="HS319" t="s">
        <v>796</v>
      </c>
      <c r="HT319" t="s">
        <v>796</v>
      </c>
      <c r="HU319" t="s">
        <v>796</v>
      </c>
      <c r="HV319" t="s">
        <v>796</v>
      </c>
      <c r="HW319" t="s">
        <v>796</v>
      </c>
      <c r="HX319" t="s">
        <v>796</v>
      </c>
      <c r="HY319" t="s">
        <v>796</v>
      </c>
      <c r="HZ319" t="s">
        <v>796</v>
      </c>
      <c r="IA319" t="s">
        <v>796</v>
      </c>
      <c r="IB319" t="s">
        <v>796</v>
      </c>
      <c r="IC319" t="s">
        <v>796</v>
      </c>
      <c r="ID319" t="s">
        <v>796</v>
      </c>
      <c r="IE319" t="s">
        <v>796</v>
      </c>
      <c r="IF319" t="s">
        <v>796</v>
      </c>
      <c r="IG319" t="s">
        <v>796</v>
      </c>
      <c r="IH319" t="s">
        <v>796</v>
      </c>
      <c r="II319" t="s">
        <v>796</v>
      </c>
      <c r="IJ319" t="s">
        <v>796</v>
      </c>
      <c r="IK319" t="s">
        <v>796</v>
      </c>
      <c r="IL319" t="s">
        <v>796</v>
      </c>
      <c r="IM319" t="s">
        <v>796</v>
      </c>
      <c r="IN319" t="s">
        <v>796</v>
      </c>
      <c r="IO319" t="s">
        <v>796</v>
      </c>
      <c r="IP319" t="s">
        <v>796</v>
      </c>
      <c r="IQ319" t="s">
        <v>796</v>
      </c>
      <c r="IR319" t="s">
        <v>796</v>
      </c>
      <c r="IS319" t="s">
        <v>796</v>
      </c>
      <c r="IT319" t="s">
        <v>796</v>
      </c>
      <c r="IU319" t="s">
        <v>796</v>
      </c>
      <c r="IV319" t="s">
        <v>796</v>
      </c>
      <c r="IW319" t="s">
        <v>796</v>
      </c>
      <c r="IX319" t="s">
        <v>796</v>
      </c>
      <c r="IY319" t="s">
        <v>796</v>
      </c>
      <c r="IZ319" t="s">
        <v>796</v>
      </c>
      <c r="JA319" t="s">
        <v>796</v>
      </c>
      <c r="JB319" t="s">
        <v>796</v>
      </c>
      <c r="JC319" t="s">
        <v>796</v>
      </c>
      <c r="JD319" t="s">
        <v>796</v>
      </c>
      <c r="JE319" t="s">
        <v>796</v>
      </c>
      <c r="JF319" t="s">
        <v>796</v>
      </c>
      <c r="JG319" t="s">
        <v>796</v>
      </c>
      <c r="JH319" t="s">
        <v>796</v>
      </c>
      <c r="JI319" t="s">
        <v>796</v>
      </c>
      <c r="JJ319" t="s">
        <v>796</v>
      </c>
      <c r="JK319" t="s">
        <v>796</v>
      </c>
      <c r="JL319" t="s">
        <v>796</v>
      </c>
      <c r="JM319" t="s">
        <v>796</v>
      </c>
      <c r="JN319" t="s">
        <v>796</v>
      </c>
      <c r="JO319" t="s">
        <v>796</v>
      </c>
      <c r="JP319" t="s">
        <v>796</v>
      </c>
      <c r="JQ319" t="s">
        <v>796</v>
      </c>
      <c r="JR319" t="s">
        <v>796</v>
      </c>
      <c r="JS319" t="s">
        <v>796</v>
      </c>
      <c r="JT319" t="s">
        <v>796</v>
      </c>
      <c r="JU319" t="s">
        <v>796</v>
      </c>
      <c r="JV319" t="s">
        <v>796</v>
      </c>
      <c r="JW319" t="s">
        <v>796</v>
      </c>
      <c r="JX319" t="s">
        <v>796</v>
      </c>
      <c r="JY319" t="s">
        <v>796</v>
      </c>
      <c r="JZ319" t="s">
        <v>796</v>
      </c>
      <c r="KA319" t="s">
        <v>796</v>
      </c>
      <c r="KB319" t="s">
        <v>796</v>
      </c>
      <c r="KC319" t="s">
        <v>796</v>
      </c>
      <c r="KD319" t="s">
        <v>796</v>
      </c>
      <c r="KE319" t="s">
        <v>796</v>
      </c>
      <c r="KF319" t="s">
        <v>796</v>
      </c>
    </row>
    <row r="320" spans="1:292" x14ac:dyDescent="0.2">
      <c r="A320" t="s">
        <v>261</v>
      </c>
      <c r="B320" t="s">
        <v>249</v>
      </c>
      <c r="C320" t="s">
        <v>4</v>
      </c>
      <c r="D320" t="s">
        <v>19</v>
      </c>
      <c r="E320" s="30">
        <v>51</v>
      </c>
      <c r="F320" t="s">
        <v>9</v>
      </c>
      <c r="G320" t="s">
        <v>10</v>
      </c>
      <c r="H320" t="s">
        <v>11</v>
      </c>
      <c r="I320" t="s">
        <v>215</v>
      </c>
      <c r="J320" t="s">
        <v>4</v>
      </c>
      <c r="K320" t="s">
        <v>4</v>
      </c>
      <c r="L320" t="s">
        <v>4</v>
      </c>
      <c r="M320" t="s">
        <v>5</v>
      </c>
      <c r="N320" t="s">
        <v>5</v>
      </c>
      <c r="O320" t="s">
        <v>5</v>
      </c>
      <c r="P320" t="s">
        <v>4</v>
      </c>
      <c r="Q320" t="s">
        <v>4</v>
      </c>
      <c r="R320" t="s">
        <v>4</v>
      </c>
      <c r="S320" t="s">
        <v>4</v>
      </c>
      <c r="T320" t="s">
        <v>3</v>
      </c>
      <c r="U320" t="s">
        <v>4</v>
      </c>
      <c r="V320" t="s">
        <v>5</v>
      </c>
      <c r="W320" t="s">
        <v>26</v>
      </c>
      <c r="X320" t="s">
        <v>54</v>
      </c>
      <c r="Y320" t="s">
        <v>5</v>
      </c>
      <c r="Z320" t="s">
        <v>6</v>
      </c>
      <c r="AA320" t="s">
        <v>4</v>
      </c>
      <c r="AB320" t="s">
        <v>4</v>
      </c>
      <c r="AC320" t="s">
        <v>4</v>
      </c>
      <c r="AD320" t="s">
        <v>4</v>
      </c>
      <c r="AE320" t="s">
        <v>4</v>
      </c>
      <c r="AF320" t="s">
        <v>4</v>
      </c>
      <c r="AG320" t="s">
        <v>4</v>
      </c>
      <c r="AH320" t="s">
        <v>4</v>
      </c>
      <c r="AI320" t="s">
        <v>4</v>
      </c>
      <c r="AJ320" t="s">
        <v>4</v>
      </c>
      <c r="AK320" t="s">
        <v>4</v>
      </c>
      <c r="AL320" t="s">
        <v>4</v>
      </c>
      <c r="AM320" t="s">
        <v>4</v>
      </c>
      <c r="AN320" t="s">
        <v>4</v>
      </c>
      <c r="AO320" t="s">
        <v>4</v>
      </c>
      <c r="AP320" t="s">
        <v>5</v>
      </c>
      <c r="AQ320" t="s">
        <v>4</v>
      </c>
      <c r="AR320" t="s">
        <v>4</v>
      </c>
      <c r="AS320" t="s">
        <v>58</v>
      </c>
      <c r="AT320" t="s">
        <v>62</v>
      </c>
      <c r="AU320" t="s">
        <v>59</v>
      </c>
      <c r="AV320" t="s">
        <v>2</v>
      </c>
      <c r="AW320" t="s">
        <v>2</v>
      </c>
      <c r="AX320" t="s">
        <v>2</v>
      </c>
      <c r="AY320" t="s">
        <v>2</v>
      </c>
      <c r="AZ320" t="s">
        <v>2</v>
      </c>
      <c r="BA320" t="s">
        <v>2</v>
      </c>
      <c r="BB320" t="s">
        <v>2</v>
      </c>
      <c r="BC320" t="s">
        <v>2</v>
      </c>
      <c r="BD320" t="s">
        <v>2</v>
      </c>
      <c r="BE320" t="s">
        <v>2</v>
      </c>
      <c r="BF320" t="s">
        <v>2</v>
      </c>
      <c r="BG320" t="s">
        <v>2</v>
      </c>
      <c r="BH320" t="s">
        <v>2</v>
      </c>
      <c r="BI320" t="s">
        <v>2</v>
      </c>
      <c r="BJ320" t="s">
        <v>2</v>
      </c>
      <c r="BK320" t="s">
        <v>2</v>
      </c>
      <c r="BL320" t="s">
        <v>2</v>
      </c>
      <c r="BM320" t="s">
        <v>2</v>
      </c>
      <c r="BN320" t="s">
        <v>2</v>
      </c>
      <c r="BO320" t="s">
        <v>2</v>
      </c>
      <c r="BP320" t="s">
        <v>2</v>
      </c>
      <c r="BQ320" t="s">
        <v>2</v>
      </c>
      <c r="BR320" t="s">
        <v>2</v>
      </c>
      <c r="BS320" t="s">
        <v>2</v>
      </c>
      <c r="BT320" t="s">
        <v>2</v>
      </c>
      <c r="BU320" t="s">
        <v>2</v>
      </c>
      <c r="BV320" t="s">
        <v>2</v>
      </c>
      <c r="BW320" t="s">
        <v>2</v>
      </c>
      <c r="BX320" t="s">
        <v>2</v>
      </c>
      <c r="BY320" t="s">
        <v>2</v>
      </c>
      <c r="BZ320" t="s">
        <v>2</v>
      </c>
      <c r="CA320" t="s">
        <v>2</v>
      </c>
      <c r="CB320" t="s">
        <v>2</v>
      </c>
      <c r="CC320" t="s">
        <v>2</v>
      </c>
      <c r="CD320" t="s">
        <v>2</v>
      </c>
      <c r="CE320" t="s">
        <v>2</v>
      </c>
      <c r="CF320" t="s">
        <v>2</v>
      </c>
      <c r="CG320" t="s">
        <v>2</v>
      </c>
      <c r="CH320" t="s">
        <v>2</v>
      </c>
      <c r="CI320" t="s">
        <v>2</v>
      </c>
      <c r="CJ320" t="s">
        <v>2</v>
      </c>
      <c r="CK320" t="s">
        <v>2</v>
      </c>
      <c r="CL320" t="s">
        <v>2</v>
      </c>
      <c r="CM320" t="s">
        <v>2</v>
      </c>
      <c r="CN320" t="s">
        <v>2</v>
      </c>
      <c r="CO320" t="s">
        <v>2</v>
      </c>
      <c r="CP320" t="s">
        <v>123</v>
      </c>
      <c r="CQ320" t="s">
        <v>4</v>
      </c>
      <c r="CR320" t="s">
        <v>4</v>
      </c>
      <c r="CS320" t="s">
        <v>4</v>
      </c>
      <c r="CT320" t="s">
        <v>4</v>
      </c>
      <c r="CU320" t="s">
        <v>249</v>
      </c>
      <c r="CV320" t="s">
        <v>4</v>
      </c>
      <c r="CW320" s="30">
        <v>52</v>
      </c>
      <c r="CX320" t="s">
        <v>9</v>
      </c>
      <c r="CY320" t="s">
        <v>4</v>
      </c>
      <c r="CZ320" t="s">
        <v>4</v>
      </c>
      <c r="DA320" t="s">
        <v>4</v>
      </c>
      <c r="DB320" t="s">
        <v>5</v>
      </c>
      <c r="DC320" t="s">
        <v>5</v>
      </c>
      <c r="DD320" t="s">
        <v>5</v>
      </c>
      <c r="DE320" t="s">
        <v>4</v>
      </c>
      <c r="DF320" t="s">
        <v>4</v>
      </c>
      <c r="DG320" t="s">
        <v>4</v>
      </c>
      <c r="DH320" t="s">
        <v>4</v>
      </c>
      <c r="DI320" t="s">
        <v>67</v>
      </c>
      <c r="DJ320" t="s">
        <v>4</v>
      </c>
      <c r="DK320" t="s">
        <v>5</v>
      </c>
      <c r="DL320" t="s">
        <v>26</v>
      </c>
      <c r="DM320" t="s">
        <v>105</v>
      </c>
      <c r="DN320" t="s">
        <v>5</v>
      </c>
      <c r="DO320" t="s">
        <v>523</v>
      </c>
      <c r="DP320" t="s">
        <v>4</v>
      </c>
      <c r="DQ320" t="s">
        <v>4</v>
      </c>
      <c r="DR320" t="s">
        <v>5</v>
      </c>
      <c r="DS320" t="s">
        <v>4</v>
      </c>
      <c r="DT320" t="s">
        <v>4</v>
      </c>
      <c r="DU320" t="s">
        <v>4</v>
      </c>
      <c r="DV320" t="s">
        <v>4</v>
      </c>
      <c r="DW320" t="s">
        <v>4</v>
      </c>
      <c r="DX320" t="s">
        <v>4</v>
      </c>
      <c r="DY320" t="s">
        <v>4</v>
      </c>
      <c r="DZ320" t="s">
        <v>4</v>
      </c>
      <c r="EA320" t="s">
        <v>4</v>
      </c>
      <c r="EB320" t="s">
        <v>4</v>
      </c>
      <c r="EC320" t="s">
        <v>4</v>
      </c>
      <c r="ED320" t="s">
        <v>4</v>
      </c>
      <c r="EE320" t="s">
        <v>5</v>
      </c>
      <c r="EF320" t="s">
        <v>4</v>
      </c>
      <c r="EG320" t="s">
        <v>4</v>
      </c>
      <c r="EH320" t="s">
        <v>94</v>
      </c>
      <c r="EI320" t="s">
        <v>13</v>
      </c>
      <c r="EJ320" t="s">
        <v>994</v>
      </c>
      <c r="EK320" t="s">
        <v>2</v>
      </c>
      <c r="EL320" t="s">
        <v>2</v>
      </c>
      <c r="EM320" t="s">
        <v>2</v>
      </c>
      <c r="EN320" t="s">
        <v>2</v>
      </c>
      <c r="EO320" t="s">
        <v>2</v>
      </c>
      <c r="EP320" t="s">
        <v>2</v>
      </c>
      <c r="EQ320" t="s">
        <v>2</v>
      </c>
      <c r="ER320" t="s">
        <v>2</v>
      </c>
      <c r="ES320" t="s">
        <v>2</v>
      </c>
      <c r="ET320" t="s">
        <v>2</v>
      </c>
      <c r="EU320" t="s">
        <v>2</v>
      </c>
      <c r="EV320" t="s">
        <v>2</v>
      </c>
      <c r="EW320" t="s">
        <v>2</v>
      </c>
      <c r="EX320" t="s">
        <v>2</v>
      </c>
      <c r="EY320" t="s">
        <v>2</v>
      </c>
      <c r="EZ320" t="s">
        <v>2</v>
      </c>
      <c r="FA320" t="s">
        <v>2</v>
      </c>
      <c r="FB320" t="s">
        <v>2</v>
      </c>
      <c r="FC320" t="s">
        <v>2</v>
      </c>
      <c r="FD320" t="s">
        <v>2</v>
      </c>
      <c r="FE320" t="s">
        <v>2</v>
      </c>
      <c r="FF320" t="s">
        <v>2</v>
      </c>
      <c r="FG320" t="s">
        <v>2</v>
      </c>
      <c r="FH320" t="s">
        <v>2</v>
      </c>
      <c r="FI320" t="s">
        <v>2</v>
      </c>
      <c r="FJ320" t="s">
        <v>2</v>
      </c>
      <c r="FK320" t="s">
        <v>2</v>
      </c>
      <c r="FL320" t="s">
        <v>2</v>
      </c>
      <c r="FM320" t="s">
        <v>2</v>
      </c>
      <c r="FN320" t="s">
        <v>2</v>
      </c>
      <c r="FO320" t="s">
        <v>2</v>
      </c>
      <c r="FP320" t="s">
        <v>2</v>
      </c>
      <c r="FQ320" t="s">
        <v>2</v>
      </c>
      <c r="FR320" t="s">
        <v>2</v>
      </c>
      <c r="FS320" t="s">
        <v>2</v>
      </c>
      <c r="FT320" t="s">
        <v>2</v>
      </c>
      <c r="FU320" t="s">
        <v>2</v>
      </c>
      <c r="FV320" t="s">
        <v>2</v>
      </c>
      <c r="FW320" t="s">
        <v>2</v>
      </c>
      <c r="FX320" t="s">
        <v>2</v>
      </c>
      <c r="FY320" t="s">
        <v>2</v>
      </c>
      <c r="FZ320" t="s">
        <v>2</v>
      </c>
      <c r="GA320" t="s">
        <v>2</v>
      </c>
      <c r="GB320" t="s">
        <v>2</v>
      </c>
      <c r="GC320" t="s">
        <v>2</v>
      </c>
      <c r="GD320" t="s">
        <v>2</v>
      </c>
      <c r="GE320" t="s">
        <v>123</v>
      </c>
      <c r="GF320" t="s">
        <v>4</v>
      </c>
      <c r="GG320" t="s">
        <v>4</v>
      </c>
      <c r="GH320" t="s">
        <v>4</v>
      </c>
      <c r="GI320" t="s">
        <v>4</v>
      </c>
      <c r="GJ320" t="s">
        <v>4</v>
      </c>
      <c r="GK320" t="s">
        <v>4</v>
      </c>
      <c r="GL320" t="s">
        <v>4</v>
      </c>
      <c r="GM320" t="s">
        <v>4</v>
      </c>
      <c r="GN320" t="s">
        <v>796</v>
      </c>
      <c r="GO320" t="s">
        <v>796</v>
      </c>
      <c r="GP320" t="s">
        <v>796</v>
      </c>
      <c r="GQ320" t="s">
        <v>796</v>
      </c>
      <c r="GR320" t="s">
        <v>796</v>
      </c>
      <c r="GS320" t="s">
        <v>796</v>
      </c>
      <c r="GT320" t="s">
        <v>796</v>
      </c>
      <c r="GU320" t="s">
        <v>796</v>
      </c>
      <c r="GV320" t="s">
        <v>796</v>
      </c>
      <c r="GW320" t="s">
        <v>796</v>
      </c>
      <c r="GX320" t="s">
        <v>796</v>
      </c>
      <c r="GY320" t="s">
        <v>796</v>
      </c>
      <c r="GZ320" t="s">
        <v>796</v>
      </c>
      <c r="HA320" t="s">
        <v>796</v>
      </c>
      <c r="HB320" t="s">
        <v>796</v>
      </c>
      <c r="HC320" t="s">
        <v>796</v>
      </c>
      <c r="HD320" t="s">
        <v>796</v>
      </c>
      <c r="HE320" t="s">
        <v>796</v>
      </c>
      <c r="HF320" t="s">
        <v>796</v>
      </c>
      <c r="HG320" t="s">
        <v>796</v>
      </c>
      <c r="HH320" t="s">
        <v>796</v>
      </c>
      <c r="HI320" t="s">
        <v>796</v>
      </c>
      <c r="HJ320" t="s">
        <v>796</v>
      </c>
      <c r="HK320" t="s">
        <v>796</v>
      </c>
      <c r="HL320" t="s">
        <v>796</v>
      </c>
      <c r="HM320" t="s">
        <v>796</v>
      </c>
      <c r="HN320" t="s">
        <v>796</v>
      </c>
      <c r="HO320" t="s">
        <v>796</v>
      </c>
      <c r="HP320" t="s">
        <v>796</v>
      </c>
      <c r="HQ320" t="s">
        <v>796</v>
      </c>
      <c r="HR320" t="s">
        <v>796</v>
      </c>
      <c r="HS320" t="s">
        <v>796</v>
      </c>
      <c r="HT320" t="s">
        <v>796</v>
      </c>
      <c r="HU320" t="s">
        <v>796</v>
      </c>
      <c r="HV320" t="s">
        <v>796</v>
      </c>
      <c r="HW320" t="s">
        <v>796</v>
      </c>
      <c r="HX320" t="s">
        <v>796</v>
      </c>
      <c r="HY320" t="s">
        <v>796</v>
      </c>
      <c r="HZ320" t="s">
        <v>796</v>
      </c>
      <c r="IA320" t="s">
        <v>796</v>
      </c>
      <c r="IB320" t="s">
        <v>796</v>
      </c>
      <c r="IC320" t="s">
        <v>796</v>
      </c>
      <c r="ID320" t="s">
        <v>796</v>
      </c>
      <c r="IE320" t="s">
        <v>796</v>
      </c>
      <c r="IF320" t="s">
        <v>796</v>
      </c>
      <c r="IG320" t="s">
        <v>796</v>
      </c>
      <c r="IH320" t="s">
        <v>796</v>
      </c>
      <c r="II320" t="s">
        <v>796</v>
      </c>
      <c r="IJ320" t="s">
        <v>796</v>
      </c>
      <c r="IK320" t="s">
        <v>796</v>
      </c>
      <c r="IL320" t="s">
        <v>796</v>
      </c>
      <c r="IM320" t="s">
        <v>796</v>
      </c>
      <c r="IN320" t="s">
        <v>796</v>
      </c>
      <c r="IO320" t="s">
        <v>796</v>
      </c>
      <c r="IP320" t="s">
        <v>796</v>
      </c>
      <c r="IQ320" t="s">
        <v>796</v>
      </c>
      <c r="IR320" t="s">
        <v>796</v>
      </c>
      <c r="IS320" t="s">
        <v>796</v>
      </c>
      <c r="IT320" t="s">
        <v>796</v>
      </c>
      <c r="IU320" t="s">
        <v>796</v>
      </c>
      <c r="IV320" t="s">
        <v>796</v>
      </c>
      <c r="IW320" t="s">
        <v>796</v>
      </c>
      <c r="IX320" t="s">
        <v>796</v>
      </c>
      <c r="IY320" t="s">
        <v>796</v>
      </c>
      <c r="IZ320" t="s">
        <v>796</v>
      </c>
      <c r="JA320" t="s">
        <v>796</v>
      </c>
      <c r="JB320" t="s">
        <v>796</v>
      </c>
      <c r="JC320" t="s">
        <v>796</v>
      </c>
      <c r="JD320" t="s">
        <v>796</v>
      </c>
      <c r="JE320" t="s">
        <v>796</v>
      </c>
      <c r="JF320" t="s">
        <v>796</v>
      </c>
      <c r="JG320" t="s">
        <v>796</v>
      </c>
      <c r="JH320" t="s">
        <v>796</v>
      </c>
      <c r="JI320" t="s">
        <v>796</v>
      </c>
      <c r="JJ320" t="s">
        <v>796</v>
      </c>
      <c r="JK320" t="s">
        <v>796</v>
      </c>
      <c r="JL320" t="s">
        <v>796</v>
      </c>
      <c r="JM320" t="s">
        <v>796</v>
      </c>
      <c r="JN320" t="s">
        <v>796</v>
      </c>
      <c r="JO320" t="s">
        <v>796</v>
      </c>
      <c r="JP320" t="s">
        <v>796</v>
      </c>
      <c r="JQ320" t="s">
        <v>796</v>
      </c>
      <c r="JR320" t="s">
        <v>796</v>
      </c>
      <c r="JS320" t="s">
        <v>796</v>
      </c>
      <c r="JT320" t="s">
        <v>796</v>
      </c>
      <c r="JU320" t="s">
        <v>796</v>
      </c>
      <c r="JV320" t="s">
        <v>796</v>
      </c>
      <c r="JW320" t="s">
        <v>796</v>
      </c>
      <c r="JX320" t="s">
        <v>796</v>
      </c>
      <c r="JY320" t="s">
        <v>796</v>
      </c>
      <c r="JZ320" t="s">
        <v>796</v>
      </c>
      <c r="KA320" t="s">
        <v>796</v>
      </c>
      <c r="KB320" t="s">
        <v>796</v>
      </c>
      <c r="KC320" t="s">
        <v>796</v>
      </c>
      <c r="KD320" t="s">
        <v>796</v>
      </c>
      <c r="KE320" t="s">
        <v>796</v>
      </c>
      <c r="KF320" t="s">
        <v>796</v>
      </c>
    </row>
    <row r="321" spans="1:292" x14ac:dyDescent="0.2">
      <c r="A321" t="s">
        <v>262</v>
      </c>
      <c r="B321" t="s">
        <v>249</v>
      </c>
      <c r="C321" t="s">
        <v>4</v>
      </c>
      <c r="D321" t="s">
        <v>19</v>
      </c>
      <c r="E321" s="30">
        <v>59</v>
      </c>
      <c r="F321" t="s">
        <v>20</v>
      </c>
      <c r="G321" t="s">
        <v>10</v>
      </c>
      <c r="H321" t="s">
        <v>11</v>
      </c>
      <c r="I321" t="s">
        <v>215</v>
      </c>
      <c r="J321" t="s">
        <v>4</v>
      </c>
      <c r="K321" t="s">
        <v>4</v>
      </c>
      <c r="L321" t="s">
        <v>4</v>
      </c>
      <c r="M321" t="s">
        <v>4</v>
      </c>
      <c r="N321" t="s">
        <v>5</v>
      </c>
      <c r="O321" t="s">
        <v>5</v>
      </c>
      <c r="P321" t="s">
        <v>4</v>
      </c>
      <c r="Q321" t="s">
        <v>4</v>
      </c>
      <c r="R321" t="s">
        <v>4</v>
      </c>
      <c r="S321" t="s">
        <v>4</v>
      </c>
      <c r="T321" t="s">
        <v>90</v>
      </c>
      <c r="U321" t="s">
        <v>4</v>
      </c>
      <c r="V321" t="s">
        <v>5</v>
      </c>
      <c r="W321" t="s">
        <v>17</v>
      </c>
      <c r="X321" t="s">
        <v>2</v>
      </c>
      <c r="Y321" t="s">
        <v>5</v>
      </c>
      <c r="Z321" t="s">
        <v>6</v>
      </c>
      <c r="AA321" t="s">
        <v>4</v>
      </c>
      <c r="AB321" t="s">
        <v>4</v>
      </c>
      <c r="AC321" t="s">
        <v>4</v>
      </c>
      <c r="AD321" t="s">
        <v>4</v>
      </c>
      <c r="AE321" t="s">
        <v>4</v>
      </c>
      <c r="AF321" t="s">
        <v>4</v>
      </c>
      <c r="AG321" t="s">
        <v>4</v>
      </c>
      <c r="AH321" t="s">
        <v>4</v>
      </c>
      <c r="AI321" t="s">
        <v>4</v>
      </c>
      <c r="AJ321" t="s">
        <v>4</v>
      </c>
      <c r="AK321" t="s">
        <v>4</v>
      </c>
      <c r="AL321" t="s">
        <v>4</v>
      </c>
      <c r="AM321" t="s">
        <v>4</v>
      </c>
      <c r="AN321" t="s">
        <v>4</v>
      </c>
      <c r="AO321" t="s">
        <v>4</v>
      </c>
      <c r="AP321" t="s">
        <v>5</v>
      </c>
      <c r="AQ321" t="s">
        <v>4</v>
      </c>
      <c r="AR321" t="s">
        <v>4</v>
      </c>
      <c r="AS321" t="s">
        <v>2</v>
      </c>
      <c r="AT321" t="s">
        <v>2</v>
      </c>
      <c r="AU321" t="s">
        <v>2</v>
      </c>
      <c r="AV321" t="s">
        <v>2</v>
      </c>
      <c r="AW321" t="s">
        <v>2</v>
      </c>
      <c r="AX321" t="s">
        <v>2</v>
      </c>
      <c r="AY321" t="s">
        <v>2</v>
      </c>
      <c r="AZ321" t="s">
        <v>2</v>
      </c>
      <c r="BA321" t="s">
        <v>2</v>
      </c>
      <c r="BB321" t="s">
        <v>2</v>
      </c>
      <c r="BC321" t="s">
        <v>2</v>
      </c>
      <c r="BD321" t="s">
        <v>2</v>
      </c>
      <c r="BE321" t="s">
        <v>2</v>
      </c>
      <c r="BF321" t="s">
        <v>2</v>
      </c>
      <c r="BG321" t="s">
        <v>2</v>
      </c>
      <c r="BH321" t="s">
        <v>2</v>
      </c>
      <c r="BI321" t="s">
        <v>2</v>
      </c>
      <c r="BJ321" t="s">
        <v>2</v>
      </c>
      <c r="BK321" t="s">
        <v>2</v>
      </c>
      <c r="BL321" t="s">
        <v>2</v>
      </c>
      <c r="BM321" t="s">
        <v>2</v>
      </c>
      <c r="BN321" t="s">
        <v>2</v>
      </c>
      <c r="BO321" t="s">
        <v>2</v>
      </c>
      <c r="BP321" t="s">
        <v>2</v>
      </c>
      <c r="BQ321" t="s">
        <v>2</v>
      </c>
      <c r="BR321" t="s">
        <v>2</v>
      </c>
      <c r="BS321" t="s">
        <v>2</v>
      </c>
      <c r="BT321" t="s">
        <v>2</v>
      </c>
      <c r="BU321" t="s">
        <v>2</v>
      </c>
      <c r="BV321" t="s">
        <v>2</v>
      </c>
      <c r="BW321" t="s">
        <v>2</v>
      </c>
      <c r="BX321" t="s">
        <v>2</v>
      </c>
      <c r="BY321" t="s">
        <v>2</v>
      </c>
      <c r="BZ321" t="s">
        <v>2</v>
      </c>
      <c r="CA321" t="s">
        <v>2</v>
      </c>
      <c r="CB321" t="s">
        <v>2</v>
      </c>
      <c r="CC321" t="s">
        <v>2</v>
      </c>
      <c r="CD321" t="s">
        <v>2</v>
      </c>
      <c r="CE321" t="s">
        <v>2</v>
      </c>
      <c r="CF321" t="s">
        <v>2</v>
      </c>
      <c r="CG321" t="s">
        <v>2</v>
      </c>
      <c r="CH321" t="s">
        <v>2</v>
      </c>
      <c r="CI321" t="s">
        <v>2</v>
      </c>
      <c r="CJ321" t="s">
        <v>2</v>
      </c>
      <c r="CK321" t="s">
        <v>2</v>
      </c>
      <c r="CL321" t="s">
        <v>2</v>
      </c>
      <c r="CM321" t="s">
        <v>2</v>
      </c>
      <c r="CN321" t="s">
        <v>2</v>
      </c>
      <c r="CO321" t="s">
        <v>2</v>
      </c>
      <c r="CP321" t="s">
        <v>123</v>
      </c>
      <c r="CQ321" t="s">
        <v>4</v>
      </c>
      <c r="CR321" t="s">
        <v>4</v>
      </c>
      <c r="CS321" t="s">
        <v>4</v>
      </c>
      <c r="CT321" t="s">
        <v>4</v>
      </c>
      <c r="CU321" t="s">
        <v>249</v>
      </c>
      <c r="CV321" t="s">
        <v>4</v>
      </c>
      <c r="CW321" s="30">
        <v>58</v>
      </c>
      <c r="CX321" t="s">
        <v>20</v>
      </c>
      <c r="CY321" t="s">
        <v>4</v>
      </c>
      <c r="CZ321" t="s">
        <v>4</v>
      </c>
      <c r="DA321" t="s">
        <v>4</v>
      </c>
      <c r="DB321" t="s">
        <v>4</v>
      </c>
      <c r="DC321" t="s">
        <v>5</v>
      </c>
      <c r="DD321" t="s">
        <v>5</v>
      </c>
      <c r="DE321" t="s">
        <v>4</v>
      </c>
      <c r="DF321" t="s">
        <v>4</v>
      </c>
      <c r="DG321" t="s">
        <v>4</v>
      </c>
      <c r="DH321" t="s">
        <v>4</v>
      </c>
      <c r="DI321" t="s">
        <v>3</v>
      </c>
      <c r="DJ321" t="s">
        <v>4</v>
      </c>
      <c r="DK321" t="s">
        <v>5</v>
      </c>
      <c r="DL321" t="s">
        <v>17</v>
      </c>
      <c r="DM321" t="s">
        <v>2</v>
      </c>
      <c r="DN321" t="s">
        <v>5</v>
      </c>
      <c r="DO321" t="s">
        <v>523</v>
      </c>
      <c r="DP321" t="s">
        <v>4</v>
      </c>
      <c r="DQ321" t="s">
        <v>4</v>
      </c>
      <c r="DR321" t="s">
        <v>4</v>
      </c>
      <c r="DS321" t="s">
        <v>4</v>
      </c>
      <c r="DT321" t="s">
        <v>4</v>
      </c>
      <c r="DU321" t="s">
        <v>4</v>
      </c>
      <c r="DV321" t="s">
        <v>4</v>
      </c>
      <c r="DW321" t="s">
        <v>5</v>
      </c>
      <c r="DX321" t="s">
        <v>4</v>
      </c>
      <c r="DY321" t="s">
        <v>4</v>
      </c>
      <c r="DZ321" t="s">
        <v>4</v>
      </c>
      <c r="EA321" t="s">
        <v>4</v>
      </c>
      <c r="EB321" t="s">
        <v>4</v>
      </c>
      <c r="EC321" t="s">
        <v>4</v>
      </c>
      <c r="ED321" t="s">
        <v>4</v>
      </c>
      <c r="EE321" t="s">
        <v>5</v>
      </c>
      <c r="EF321" t="s">
        <v>4</v>
      </c>
      <c r="EG321" t="s">
        <v>4</v>
      </c>
      <c r="EH321" t="s">
        <v>2</v>
      </c>
      <c r="EI321" t="s">
        <v>2</v>
      </c>
      <c r="EJ321" t="s">
        <v>2</v>
      </c>
      <c r="EK321" t="s">
        <v>2</v>
      </c>
      <c r="EL321" t="s">
        <v>2</v>
      </c>
      <c r="EM321" t="s">
        <v>2</v>
      </c>
      <c r="EN321" t="s">
        <v>2</v>
      </c>
      <c r="EO321" t="s">
        <v>2</v>
      </c>
      <c r="EP321" t="s">
        <v>2</v>
      </c>
      <c r="EQ321" t="s">
        <v>2</v>
      </c>
      <c r="ER321" t="s">
        <v>2</v>
      </c>
      <c r="ES321" t="s">
        <v>2</v>
      </c>
      <c r="ET321" t="s">
        <v>2</v>
      </c>
      <c r="EU321" t="s">
        <v>2</v>
      </c>
      <c r="EV321" t="s">
        <v>2</v>
      </c>
      <c r="EW321" t="s">
        <v>2</v>
      </c>
      <c r="EX321" t="s">
        <v>2</v>
      </c>
      <c r="EY321" t="s">
        <v>2</v>
      </c>
      <c r="EZ321" t="s">
        <v>2</v>
      </c>
      <c r="FA321" t="s">
        <v>2</v>
      </c>
      <c r="FB321" t="s">
        <v>2</v>
      </c>
      <c r="FC321" t="s">
        <v>2</v>
      </c>
      <c r="FD321" t="s">
        <v>2</v>
      </c>
      <c r="FE321" t="s">
        <v>2</v>
      </c>
      <c r="FF321" t="s">
        <v>2</v>
      </c>
      <c r="FG321" t="s">
        <v>2</v>
      </c>
      <c r="FH321" t="s">
        <v>2</v>
      </c>
      <c r="FI321" t="s">
        <v>2</v>
      </c>
      <c r="FJ321" t="s">
        <v>2</v>
      </c>
      <c r="FK321" t="s">
        <v>2</v>
      </c>
      <c r="FL321" t="s">
        <v>2</v>
      </c>
      <c r="FM321" t="s">
        <v>2</v>
      </c>
      <c r="FN321" t="s">
        <v>2</v>
      </c>
      <c r="FO321" t="s">
        <v>2</v>
      </c>
      <c r="FP321" t="s">
        <v>2</v>
      </c>
      <c r="FQ321" t="s">
        <v>2</v>
      </c>
      <c r="FR321" t="s">
        <v>2</v>
      </c>
      <c r="FS321" t="s">
        <v>2</v>
      </c>
      <c r="FT321" t="s">
        <v>2</v>
      </c>
      <c r="FU321" t="s">
        <v>2</v>
      </c>
      <c r="FV321" t="s">
        <v>2</v>
      </c>
      <c r="FW321" t="s">
        <v>2</v>
      </c>
      <c r="FX321" t="s">
        <v>2</v>
      </c>
      <c r="FY321" t="s">
        <v>2</v>
      </c>
      <c r="FZ321" t="s">
        <v>2</v>
      </c>
      <c r="GA321" t="s">
        <v>2</v>
      </c>
      <c r="GB321" t="s">
        <v>2</v>
      </c>
      <c r="GC321" t="s">
        <v>2</v>
      </c>
      <c r="GD321" t="s">
        <v>2</v>
      </c>
      <c r="GE321" t="s">
        <v>123</v>
      </c>
      <c r="GF321" t="s">
        <v>4</v>
      </c>
      <c r="GG321" t="s">
        <v>4</v>
      </c>
      <c r="GH321" t="s">
        <v>4</v>
      </c>
      <c r="GI321" t="s">
        <v>4</v>
      </c>
      <c r="GJ321" t="s">
        <v>4</v>
      </c>
      <c r="GK321" t="s">
        <v>4</v>
      </c>
      <c r="GL321" t="s">
        <v>4</v>
      </c>
      <c r="GM321" t="s">
        <v>4</v>
      </c>
      <c r="GN321" t="s">
        <v>796</v>
      </c>
      <c r="GO321" t="s">
        <v>796</v>
      </c>
      <c r="GP321" t="s">
        <v>796</v>
      </c>
      <c r="GQ321" t="s">
        <v>796</v>
      </c>
      <c r="GR321" t="s">
        <v>796</v>
      </c>
      <c r="GS321" t="s">
        <v>796</v>
      </c>
      <c r="GT321" t="s">
        <v>796</v>
      </c>
      <c r="GU321" t="s">
        <v>796</v>
      </c>
      <c r="GV321" t="s">
        <v>796</v>
      </c>
      <c r="GW321" t="s">
        <v>796</v>
      </c>
      <c r="GX321" t="s">
        <v>796</v>
      </c>
      <c r="GY321" t="s">
        <v>796</v>
      </c>
      <c r="GZ321" t="s">
        <v>796</v>
      </c>
      <c r="HA321" t="s">
        <v>796</v>
      </c>
      <c r="HB321" t="s">
        <v>796</v>
      </c>
      <c r="HC321" t="s">
        <v>796</v>
      </c>
      <c r="HD321" t="s">
        <v>796</v>
      </c>
      <c r="HE321" t="s">
        <v>796</v>
      </c>
      <c r="HF321" t="s">
        <v>796</v>
      </c>
      <c r="HG321" t="s">
        <v>796</v>
      </c>
      <c r="HH321" t="s">
        <v>796</v>
      </c>
      <c r="HI321" t="s">
        <v>796</v>
      </c>
      <c r="HJ321" t="s">
        <v>796</v>
      </c>
      <c r="HK321" t="s">
        <v>796</v>
      </c>
      <c r="HL321" t="s">
        <v>796</v>
      </c>
      <c r="HM321" t="s">
        <v>796</v>
      </c>
      <c r="HN321" t="s">
        <v>796</v>
      </c>
      <c r="HO321" t="s">
        <v>796</v>
      </c>
      <c r="HP321" t="s">
        <v>796</v>
      </c>
      <c r="HQ321" t="s">
        <v>796</v>
      </c>
      <c r="HR321" t="s">
        <v>796</v>
      </c>
      <c r="HS321" t="s">
        <v>796</v>
      </c>
      <c r="HT321" t="s">
        <v>796</v>
      </c>
      <c r="HU321" t="s">
        <v>796</v>
      </c>
      <c r="HV321" t="s">
        <v>796</v>
      </c>
      <c r="HW321" t="s">
        <v>796</v>
      </c>
      <c r="HX321" t="s">
        <v>796</v>
      </c>
      <c r="HY321" t="s">
        <v>796</v>
      </c>
      <c r="HZ321" t="s">
        <v>796</v>
      </c>
      <c r="IA321" t="s">
        <v>796</v>
      </c>
      <c r="IB321" t="s">
        <v>796</v>
      </c>
      <c r="IC321" t="s">
        <v>796</v>
      </c>
      <c r="ID321" t="s">
        <v>796</v>
      </c>
      <c r="IE321" t="s">
        <v>796</v>
      </c>
      <c r="IF321" t="s">
        <v>796</v>
      </c>
      <c r="IG321" t="s">
        <v>796</v>
      </c>
      <c r="IH321" t="s">
        <v>796</v>
      </c>
      <c r="II321" t="s">
        <v>796</v>
      </c>
      <c r="IJ321" t="s">
        <v>796</v>
      </c>
      <c r="IK321" t="s">
        <v>796</v>
      </c>
      <c r="IL321" t="s">
        <v>796</v>
      </c>
      <c r="IM321" t="s">
        <v>796</v>
      </c>
      <c r="IN321" t="s">
        <v>796</v>
      </c>
      <c r="IO321" t="s">
        <v>796</v>
      </c>
      <c r="IP321" t="s">
        <v>796</v>
      </c>
      <c r="IQ321" t="s">
        <v>796</v>
      </c>
      <c r="IR321" t="s">
        <v>796</v>
      </c>
      <c r="IS321" t="s">
        <v>796</v>
      </c>
      <c r="IT321" t="s">
        <v>796</v>
      </c>
      <c r="IU321" t="s">
        <v>796</v>
      </c>
      <c r="IV321" t="s">
        <v>796</v>
      </c>
      <c r="IW321" t="s">
        <v>796</v>
      </c>
      <c r="IX321" t="s">
        <v>796</v>
      </c>
      <c r="IY321" t="s">
        <v>796</v>
      </c>
      <c r="IZ321" t="s">
        <v>796</v>
      </c>
      <c r="JA321" t="s">
        <v>796</v>
      </c>
      <c r="JB321" t="s">
        <v>796</v>
      </c>
      <c r="JC321" t="s">
        <v>796</v>
      </c>
      <c r="JD321" t="s">
        <v>796</v>
      </c>
      <c r="JE321" t="s">
        <v>796</v>
      </c>
      <c r="JF321" t="s">
        <v>796</v>
      </c>
      <c r="JG321" t="s">
        <v>796</v>
      </c>
      <c r="JH321" t="s">
        <v>796</v>
      </c>
      <c r="JI321" t="s">
        <v>796</v>
      </c>
      <c r="JJ321" t="s">
        <v>796</v>
      </c>
      <c r="JK321" t="s">
        <v>796</v>
      </c>
      <c r="JL321" t="s">
        <v>796</v>
      </c>
      <c r="JM321" t="s">
        <v>796</v>
      </c>
      <c r="JN321" t="s">
        <v>796</v>
      </c>
      <c r="JO321" t="s">
        <v>796</v>
      </c>
      <c r="JP321" t="s">
        <v>796</v>
      </c>
      <c r="JQ321" t="s">
        <v>796</v>
      </c>
      <c r="JR321" t="s">
        <v>796</v>
      </c>
      <c r="JS321" t="s">
        <v>796</v>
      </c>
      <c r="JT321" t="s">
        <v>796</v>
      </c>
      <c r="JU321" t="s">
        <v>796</v>
      </c>
      <c r="JV321" t="s">
        <v>796</v>
      </c>
      <c r="JW321" t="s">
        <v>796</v>
      </c>
      <c r="JX321" t="s">
        <v>796</v>
      </c>
      <c r="JY321" t="s">
        <v>796</v>
      </c>
      <c r="JZ321" t="s">
        <v>796</v>
      </c>
      <c r="KA321" t="s">
        <v>796</v>
      </c>
      <c r="KB321" t="s">
        <v>796</v>
      </c>
      <c r="KC321" t="s">
        <v>796</v>
      </c>
      <c r="KD321" t="s">
        <v>796</v>
      </c>
      <c r="KE321" t="s">
        <v>796</v>
      </c>
      <c r="KF321" t="s">
        <v>796</v>
      </c>
    </row>
    <row r="322" spans="1:292" x14ac:dyDescent="0.2">
      <c r="A322" t="s">
        <v>263</v>
      </c>
      <c r="B322" t="s">
        <v>249</v>
      </c>
      <c r="C322" t="s">
        <v>4</v>
      </c>
      <c r="D322" t="s">
        <v>19</v>
      </c>
      <c r="E322" s="30">
        <v>55</v>
      </c>
      <c r="F322" t="s">
        <v>20</v>
      </c>
      <c r="G322" t="s">
        <v>10</v>
      </c>
      <c r="H322" t="s">
        <v>40</v>
      </c>
      <c r="I322" t="s">
        <v>215</v>
      </c>
      <c r="J322" t="s">
        <v>4</v>
      </c>
      <c r="K322" t="s">
        <v>4</v>
      </c>
      <c r="L322" t="s">
        <v>4</v>
      </c>
      <c r="M322" t="s">
        <v>4</v>
      </c>
      <c r="N322" t="s">
        <v>5</v>
      </c>
      <c r="O322" t="s">
        <v>5</v>
      </c>
      <c r="P322" t="s">
        <v>4</v>
      </c>
      <c r="Q322" t="s">
        <v>4</v>
      </c>
      <c r="R322" t="s">
        <v>4</v>
      </c>
      <c r="S322" t="s">
        <v>4</v>
      </c>
      <c r="T322" t="s">
        <v>3</v>
      </c>
      <c r="U322" t="s">
        <v>4</v>
      </c>
      <c r="V322" t="s">
        <v>5</v>
      </c>
      <c r="W322" t="s">
        <v>17</v>
      </c>
      <c r="X322" t="s">
        <v>2</v>
      </c>
      <c r="Y322" t="s">
        <v>5</v>
      </c>
      <c r="Z322" t="s">
        <v>6</v>
      </c>
      <c r="AA322" t="s">
        <v>4</v>
      </c>
      <c r="AB322" t="s">
        <v>4</v>
      </c>
      <c r="AC322" t="s">
        <v>4</v>
      </c>
      <c r="AD322" t="s">
        <v>4</v>
      </c>
      <c r="AE322" t="s">
        <v>4</v>
      </c>
      <c r="AF322" t="s">
        <v>4</v>
      </c>
      <c r="AG322" t="s">
        <v>4</v>
      </c>
      <c r="AH322" t="s">
        <v>4</v>
      </c>
      <c r="AI322" t="s">
        <v>4</v>
      </c>
      <c r="AJ322" t="s">
        <v>4</v>
      </c>
      <c r="AK322" t="s">
        <v>4</v>
      </c>
      <c r="AL322" t="s">
        <v>4</v>
      </c>
      <c r="AM322" t="s">
        <v>4</v>
      </c>
      <c r="AN322" t="s">
        <v>4</v>
      </c>
      <c r="AO322" t="s">
        <v>4</v>
      </c>
      <c r="AP322" t="s">
        <v>5</v>
      </c>
      <c r="AQ322" t="s">
        <v>4</v>
      </c>
      <c r="AR322" t="s">
        <v>4</v>
      </c>
      <c r="AS322" t="s">
        <v>2</v>
      </c>
      <c r="AT322" t="s">
        <v>2</v>
      </c>
      <c r="AU322" t="s">
        <v>2</v>
      </c>
      <c r="AV322" t="s">
        <v>2</v>
      </c>
      <c r="AW322" t="s">
        <v>2</v>
      </c>
      <c r="AX322" t="s">
        <v>2</v>
      </c>
      <c r="AY322" t="s">
        <v>2</v>
      </c>
      <c r="AZ322" t="s">
        <v>2</v>
      </c>
      <c r="BA322" t="s">
        <v>2</v>
      </c>
      <c r="BB322" t="s">
        <v>2</v>
      </c>
      <c r="BC322" t="s">
        <v>2</v>
      </c>
      <c r="BD322" t="s">
        <v>2</v>
      </c>
      <c r="BE322" t="s">
        <v>2</v>
      </c>
      <c r="BF322" t="s">
        <v>2</v>
      </c>
      <c r="BG322" t="s">
        <v>2</v>
      </c>
      <c r="BH322" t="s">
        <v>2</v>
      </c>
      <c r="BI322" t="s">
        <v>2</v>
      </c>
      <c r="BJ322" t="s">
        <v>2</v>
      </c>
      <c r="BK322" t="s">
        <v>2</v>
      </c>
      <c r="BL322" t="s">
        <v>2</v>
      </c>
      <c r="BM322" t="s">
        <v>2</v>
      </c>
      <c r="BN322" t="s">
        <v>2</v>
      </c>
      <c r="BO322" t="s">
        <v>2</v>
      </c>
      <c r="BP322" t="s">
        <v>2</v>
      </c>
      <c r="BQ322" t="s">
        <v>2</v>
      </c>
      <c r="BR322" t="s">
        <v>2</v>
      </c>
      <c r="BS322" t="s">
        <v>2</v>
      </c>
      <c r="BT322" t="s">
        <v>2</v>
      </c>
      <c r="BU322" t="s">
        <v>2</v>
      </c>
      <c r="BV322" t="s">
        <v>2</v>
      </c>
      <c r="BW322" t="s">
        <v>2</v>
      </c>
      <c r="BX322" t="s">
        <v>2</v>
      </c>
      <c r="BY322" t="s">
        <v>2</v>
      </c>
      <c r="BZ322" t="s">
        <v>2</v>
      </c>
      <c r="CA322" t="s">
        <v>2</v>
      </c>
      <c r="CB322" t="s">
        <v>2</v>
      </c>
      <c r="CC322" t="s">
        <v>2</v>
      </c>
      <c r="CD322" t="s">
        <v>2</v>
      </c>
      <c r="CE322" t="s">
        <v>2</v>
      </c>
      <c r="CF322" t="s">
        <v>2</v>
      </c>
      <c r="CG322" t="s">
        <v>2</v>
      </c>
      <c r="CH322" t="s">
        <v>2</v>
      </c>
      <c r="CI322" t="s">
        <v>2</v>
      </c>
      <c r="CJ322" t="s">
        <v>2</v>
      </c>
      <c r="CK322" t="s">
        <v>2</v>
      </c>
      <c r="CL322" t="s">
        <v>2</v>
      </c>
      <c r="CM322" t="s">
        <v>2</v>
      </c>
      <c r="CN322" t="s">
        <v>2</v>
      </c>
      <c r="CO322" t="s">
        <v>2</v>
      </c>
      <c r="CP322" t="s">
        <v>123</v>
      </c>
      <c r="CQ322" t="s">
        <v>4</v>
      </c>
      <c r="CR322" t="s">
        <v>4</v>
      </c>
      <c r="CS322" t="s">
        <v>4</v>
      </c>
      <c r="CT322" t="s">
        <v>4</v>
      </c>
      <c r="CU322" t="s">
        <v>796</v>
      </c>
      <c r="CV322" t="s">
        <v>796</v>
      </c>
      <c r="CW322" t="s">
        <v>796</v>
      </c>
      <c r="CX322" t="s">
        <v>796</v>
      </c>
      <c r="CY322" t="s">
        <v>796</v>
      </c>
      <c r="CZ322" t="s">
        <v>796</v>
      </c>
      <c r="DA322" t="s">
        <v>796</v>
      </c>
      <c r="DB322" t="s">
        <v>796</v>
      </c>
      <c r="DC322" t="s">
        <v>796</v>
      </c>
      <c r="DD322" t="s">
        <v>796</v>
      </c>
      <c r="DE322" t="s">
        <v>796</v>
      </c>
      <c r="DF322" t="s">
        <v>796</v>
      </c>
      <c r="DG322" t="s">
        <v>796</v>
      </c>
      <c r="DH322" t="s">
        <v>796</v>
      </c>
      <c r="DI322" t="s">
        <v>796</v>
      </c>
      <c r="DJ322" t="s">
        <v>796</v>
      </c>
      <c r="DK322" t="s">
        <v>796</v>
      </c>
      <c r="DL322" t="s">
        <v>796</v>
      </c>
      <c r="DM322" t="s">
        <v>796</v>
      </c>
      <c r="DN322" t="s">
        <v>796</v>
      </c>
      <c r="DO322" t="s">
        <v>796</v>
      </c>
      <c r="DP322" t="s">
        <v>796</v>
      </c>
      <c r="DQ322" t="s">
        <v>796</v>
      </c>
      <c r="DR322" t="s">
        <v>796</v>
      </c>
      <c r="DS322" t="s">
        <v>796</v>
      </c>
      <c r="DT322" t="s">
        <v>796</v>
      </c>
      <c r="DU322" t="s">
        <v>796</v>
      </c>
      <c r="DV322" t="s">
        <v>796</v>
      </c>
      <c r="DW322" t="s">
        <v>796</v>
      </c>
      <c r="DX322" t="s">
        <v>796</v>
      </c>
      <c r="DY322" t="s">
        <v>796</v>
      </c>
      <c r="DZ322" t="s">
        <v>796</v>
      </c>
      <c r="EA322" t="s">
        <v>796</v>
      </c>
      <c r="EB322" t="s">
        <v>796</v>
      </c>
      <c r="EC322" t="s">
        <v>796</v>
      </c>
      <c r="ED322" t="s">
        <v>796</v>
      </c>
      <c r="EE322" t="s">
        <v>796</v>
      </c>
      <c r="EF322" t="s">
        <v>796</v>
      </c>
      <c r="EG322" t="s">
        <v>796</v>
      </c>
      <c r="EH322" t="s">
        <v>796</v>
      </c>
      <c r="EI322" t="s">
        <v>796</v>
      </c>
      <c r="EJ322" t="s">
        <v>796</v>
      </c>
      <c r="EK322" t="s">
        <v>796</v>
      </c>
      <c r="EL322" t="s">
        <v>796</v>
      </c>
      <c r="EM322" t="s">
        <v>796</v>
      </c>
      <c r="EN322" t="s">
        <v>796</v>
      </c>
      <c r="EO322" t="s">
        <v>796</v>
      </c>
      <c r="EP322" t="s">
        <v>796</v>
      </c>
      <c r="EQ322" t="s">
        <v>796</v>
      </c>
      <c r="ER322" t="s">
        <v>796</v>
      </c>
      <c r="ES322" t="s">
        <v>796</v>
      </c>
      <c r="ET322" t="s">
        <v>796</v>
      </c>
      <c r="EU322" t="s">
        <v>796</v>
      </c>
      <c r="EV322" t="s">
        <v>796</v>
      </c>
      <c r="EW322" t="s">
        <v>796</v>
      </c>
      <c r="EX322" t="s">
        <v>796</v>
      </c>
      <c r="EY322" t="s">
        <v>796</v>
      </c>
      <c r="EZ322" t="s">
        <v>796</v>
      </c>
      <c r="FA322" t="s">
        <v>796</v>
      </c>
      <c r="FB322" t="s">
        <v>796</v>
      </c>
      <c r="FC322" t="s">
        <v>796</v>
      </c>
      <c r="FD322" t="s">
        <v>796</v>
      </c>
      <c r="FE322" t="s">
        <v>796</v>
      </c>
      <c r="FF322" t="s">
        <v>796</v>
      </c>
      <c r="FG322" t="s">
        <v>796</v>
      </c>
      <c r="FH322" t="s">
        <v>796</v>
      </c>
      <c r="FI322" t="s">
        <v>796</v>
      </c>
      <c r="FJ322" t="s">
        <v>796</v>
      </c>
      <c r="FK322" t="s">
        <v>796</v>
      </c>
      <c r="FL322" t="s">
        <v>796</v>
      </c>
      <c r="FM322" t="s">
        <v>796</v>
      </c>
      <c r="FN322" t="s">
        <v>796</v>
      </c>
      <c r="FO322" t="s">
        <v>796</v>
      </c>
      <c r="FP322" t="s">
        <v>796</v>
      </c>
      <c r="FQ322" t="s">
        <v>796</v>
      </c>
      <c r="FR322" t="s">
        <v>796</v>
      </c>
      <c r="FS322" t="s">
        <v>796</v>
      </c>
      <c r="FT322" t="s">
        <v>796</v>
      </c>
      <c r="FU322" t="s">
        <v>796</v>
      </c>
      <c r="FV322" t="s">
        <v>796</v>
      </c>
      <c r="FW322" t="s">
        <v>796</v>
      </c>
      <c r="FX322" t="s">
        <v>796</v>
      </c>
      <c r="FY322" t="s">
        <v>796</v>
      </c>
      <c r="FZ322" t="s">
        <v>796</v>
      </c>
      <c r="GA322" t="s">
        <v>796</v>
      </c>
      <c r="GB322" t="s">
        <v>796</v>
      </c>
      <c r="GC322" t="s">
        <v>796</v>
      </c>
      <c r="GD322" t="s">
        <v>796</v>
      </c>
      <c r="GE322" t="s">
        <v>796</v>
      </c>
      <c r="GF322" t="s">
        <v>796</v>
      </c>
      <c r="GG322" t="s">
        <v>796</v>
      </c>
      <c r="GH322" t="s">
        <v>796</v>
      </c>
      <c r="GI322" t="s">
        <v>796</v>
      </c>
      <c r="GJ322" t="s">
        <v>796</v>
      </c>
      <c r="GK322" t="s">
        <v>796</v>
      </c>
      <c r="GL322" t="s">
        <v>796</v>
      </c>
      <c r="GM322" t="s">
        <v>796</v>
      </c>
      <c r="GN322" t="s">
        <v>796</v>
      </c>
      <c r="GO322" t="s">
        <v>796</v>
      </c>
      <c r="GP322" t="s">
        <v>796</v>
      </c>
      <c r="GQ322" t="s">
        <v>796</v>
      </c>
      <c r="GR322" t="s">
        <v>796</v>
      </c>
      <c r="GS322" t="s">
        <v>796</v>
      </c>
      <c r="GT322" t="s">
        <v>796</v>
      </c>
      <c r="GU322" t="s">
        <v>796</v>
      </c>
      <c r="GV322" t="s">
        <v>796</v>
      </c>
      <c r="GW322" t="s">
        <v>796</v>
      </c>
      <c r="GX322" t="s">
        <v>796</v>
      </c>
      <c r="GY322" t="s">
        <v>796</v>
      </c>
      <c r="GZ322" t="s">
        <v>796</v>
      </c>
      <c r="HA322" t="s">
        <v>796</v>
      </c>
      <c r="HB322" t="s">
        <v>796</v>
      </c>
      <c r="HC322" t="s">
        <v>796</v>
      </c>
      <c r="HD322" t="s">
        <v>796</v>
      </c>
      <c r="HE322" t="s">
        <v>796</v>
      </c>
      <c r="HF322" t="s">
        <v>796</v>
      </c>
      <c r="HG322" t="s">
        <v>796</v>
      </c>
      <c r="HH322" t="s">
        <v>796</v>
      </c>
      <c r="HI322" t="s">
        <v>796</v>
      </c>
      <c r="HJ322" t="s">
        <v>796</v>
      </c>
      <c r="HK322" t="s">
        <v>796</v>
      </c>
      <c r="HL322" t="s">
        <v>796</v>
      </c>
      <c r="HM322" t="s">
        <v>796</v>
      </c>
      <c r="HN322" t="s">
        <v>796</v>
      </c>
      <c r="HO322" t="s">
        <v>796</v>
      </c>
      <c r="HP322" t="s">
        <v>796</v>
      </c>
      <c r="HQ322" t="s">
        <v>796</v>
      </c>
      <c r="HR322" t="s">
        <v>796</v>
      </c>
      <c r="HS322" t="s">
        <v>796</v>
      </c>
      <c r="HT322" t="s">
        <v>796</v>
      </c>
      <c r="HU322" t="s">
        <v>796</v>
      </c>
      <c r="HV322" t="s">
        <v>796</v>
      </c>
      <c r="HW322" t="s">
        <v>796</v>
      </c>
      <c r="HX322" t="s">
        <v>796</v>
      </c>
      <c r="HY322" t="s">
        <v>796</v>
      </c>
      <c r="HZ322" t="s">
        <v>796</v>
      </c>
      <c r="IA322" t="s">
        <v>796</v>
      </c>
      <c r="IB322" t="s">
        <v>796</v>
      </c>
      <c r="IC322" t="s">
        <v>796</v>
      </c>
      <c r="ID322" t="s">
        <v>796</v>
      </c>
      <c r="IE322" t="s">
        <v>796</v>
      </c>
      <c r="IF322" t="s">
        <v>796</v>
      </c>
      <c r="IG322" t="s">
        <v>796</v>
      </c>
      <c r="IH322" t="s">
        <v>796</v>
      </c>
      <c r="II322" t="s">
        <v>796</v>
      </c>
      <c r="IJ322" t="s">
        <v>796</v>
      </c>
      <c r="IK322" t="s">
        <v>796</v>
      </c>
      <c r="IL322" t="s">
        <v>796</v>
      </c>
      <c r="IM322" t="s">
        <v>796</v>
      </c>
      <c r="IN322" t="s">
        <v>796</v>
      </c>
      <c r="IO322" t="s">
        <v>796</v>
      </c>
      <c r="IP322" t="s">
        <v>796</v>
      </c>
      <c r="IQ322" t="s">
        <v>796</v>
      </c>
      <c r="IR322" t="s">
        <v>796</v>
      </c>
      <c r="IS322" t="s">
        <v>796</v>
      </c>
      <c r="IT322" t="s">
        <v>796</v>
      </c>
      <c r="IU322" t="s">
        <v>796</v>
      </c>
      <c r="IV322" t="s">
        <v>796</v>
      </c>
      <c r="IW322" t="s">
        <v>796</v>
      </c>
      <c r="IX322" t="s">
        <v>796</v>
      </c>
      <c r="IY322" t="s">
        <v>796</v>
      </c>
      <c r="IZ322" t="s">
        <v>796</v>
      </c>
      <c r="JA322" t="s">
        <v>796</v>
      </c>
      <c r="JB322" t="s">
        <v>796</v>
      </c>
      <c r="JC322" t="s">
        <v>796</v>
      </c>
      <c r="JD322" t="s">
        <v>796</v>
      </c>
      <c r="JE322" t="s">
        <v>796</v>
      </c>
      <c r="JF322" t="s">
        <v>796</v>
      </c>
      <c r="JG322" t="s">
        <v>796</v>
      </c>
      <c r="JH322" t="s">
        <v>796</v>
      </c>
      <c r="JI322" t="s">
        <v>796</v>
      </c>
      <c r="JJ322" t="s">
        <v>796</v>
      </c>
      <c r="JK322" t="s">
        <v>796</v>
      </c>
      <c r="JL322" t="s">
        <v>796</v>
      </c>
      <c r="JM322" t="s">
        <v>796</v>
      </c>
      <c r="JN322" t="s">
        <v>796</v>
      </c>
      <c r="JO322" t="s">
        <v>796</v>
      </c>
      <c r="JP322" t="s">
        <v>796</v>
      </c>
      <c r="JQ322" t="s">
        <v>796</v>
      </c>
      <c r="JR322" t="s">
        <v>796</v>
      </c>
      <c r="JS322" t="s">
        <v>796</v>
      </c>
      <c r="JT322" t="s">
        <v>796</v>
      </c>
      <c r="JU322" t="s">
        <v>796</v>
      </c>
      <c r="JV322" t="s">
        <v>796</v>
      </c>
      <c r="JW322" t="s">
        <v>796</v>
      </c>
      <c r="JX322" t="s">
        <v>796</v>
      </c>
      <c r="JY322" t="s">
        <v>796</v>
      </c>
      <c r="JZ322" t="s">
        <v>796</v>
      </c>
      <c r="KA322" t="s">
        <v>796</v>
      </c>
      <c r="KB322" t="s">
        <v>796</v>
      </c>
      <c r="KC322" t="s">
        <v>796</v>
      </c>
      <c r="KD322" t="s">
        <v>796</v>
      </c>
      <c r="KE322" t="s">
        <v>796</v>
      </c>
      <c r="KF322" t="s">
        <v>796</v>
      </c>
    </row>
    <row r="323" spans="1:292" x14ac:dyDescent="0.2">
      <c r="A323" t="s">
        <v>264</v>
      </c>
      <c r="B323" t="s">
        <v>249</v>
      </c>
      <c r="C323" t="s">
        <v>4</v>
      </c>
      <c r="D323" t="s">
        <v>8</v>
      </c>
      <c r="E323" s="30">
        <v>42</v>
      </c>
      <c r="F323" t="s">
        <v>20</v>
      </c>
      <c r="G323" t="s">
        <v>10</v>
      </c>
      <c r="H323" t="s">
        <v>40</v>
      </c>
      <c r="I323" t="s">
        <v>215</v>
      </c>
      <c r="J323" t="s">
        <v>4</v>
      </c>
      <c r="K323" t="s">
        <v>4</v>
      </c>
      <c r="L323" t="s">
        <v>4</v>
      </c>
      <c r="M323" t="s">
        <v>4</v>
      </c>
      <c r="N323" t="s">
        <v>5</v>
      </c>
      <c r="O323" t="s">
        <v>5</v>
      </c>
      <c r="P323" t="s">
        <v>4</v>
      </c>
      <c r="Q323" t="s">
        <v>4</v>
      </c>
      <c r="R323" t="s">
        <v>4</v>
      </c>
      <c r="S323" t="s">
        <v>4</v>
      </c>
      <c r="T323" t="s">
        <v>67</v>
      </c>
      <c r="U323" t="s">
        <v>5</v>
      </c>
      <c r="V323" t="s">
        <v>5</v>
      </c>
      <c r="W323" t="s">
        <v>17</v>
      </c>
      <c r="X323" t="s">
        <v>2</v>
      </c>
      <c r="Y323" t="s">
        <v>5</v>
      </c>
      <c r="Z323" t="s">
        <v>6</v>
      </c>
      <c r="AA323" t="s">
        <v>4</v>
      </c>
      <c r="AB323" t="s">
        <v>4</v>
      </c>
      <c r="AC323" t="s">
        <v>4</v>
      </c>
      <c r="AD323" t="s">
        <v>4</v>
      </c>
      <c r="AE323" t="s">
        <v>4</v>
      </c>
      <c r="AF323" t="s">
        <v>4</v>
      </c>
      <c r="AG323" t="s">
        <v>4</v>
      </c>
      <c r="AH323" t="s">
        <v>4</v>
      </c>
      <c r="AI323" t="s">
        <v>4</v>
      </c>
      <c r="AJ323" t="s">
        <v>4</v>
      </c>
      <c r="AK323" t="s">
        <v>4</v>
      </c>
      <c r="AL323" t="s">
        <v>4</v>
      </c>
      <c r="AM323" t="s">
        <v>4</v>
      </c>
      <c r="AN323" t="s">
        <v>4</v>
      </c>
      <c r="AO323" t="s">
        <v>4</v>
      </c>
      <c r="AP323" t="s">
        <v>5</v>
      </c>
      <c r="AQ323" t="s">
        <v>4</v>
      </c>
      <c r="AR323" t="s">
        <v>4</v>
      </c>
      <c r="AS323" t="s">
        <v>2</v>
      </c>
      <c r="AT323" t="s">
        <v>2</v>
      </c>
      <c r="AU323" t="s">
        <v>2</v>
      </c>
      <c r="AV323" t="s">
        <v>2</v>
      </c>
      <c r="AW323" t="s">
        <v>2</v>
      </c>
      <c r="AX323" t="s">
        <v>2</v>
      </c>
      <c r="AY323" t="s">
        <v>2</v>
      </c>
      <c r="AZ323" t="s">
        <v>2</v>
      </c>
      <c r="BA323" t="s">
        <v>2</v>
      </c>
      <c r="BB323" t="s">
        <v>2</v>
      </c>
      <c r="BC323" t="s">
        <v>2</v>
      </c>
      <c r="BD323" t="s">
        <v>2</v>
      </c>
      <c r="BE323" t="s">
        <v>2</v>
      </c>
      <c r="BF323" t="s">
        <v>2</v>
      </c>
      <c r="BG323" t="s">
        <v>2</v>
      </c>
      <c r="BH323" t="s">
        <v>2</v>
      </c>
      <c r="BI323" t="s">
        <v>2</v>
      </c>
      <c r="BJ323" t="s">
        <v>2</v>
      </c>
      <c r="BK323" t="s">
        <v>2</v>
      </c>
      <c r="BL323" t="s">
        <v>2</v>
      </c>
      <c r="BM323" t="s">
        <v>2</v>
      </c>
      <c r="BN323" t="s">
        <v>2</v>
      </c>
      <c r="BO323" t="s">
        <v>2</v>
      </c>
      <c r="BP323" t="s">
        <v>2</v>
      </c>
      <c r="BQ323" t="s">
        <v>2</v>
      </c>
      <c r="BR323" t="s">
        <v>2</v>
      </c>
      <c r="BS323" t="s">
        <v>2</v>
      </c>
      <c r="BT323" t="s">
        <v>2</v>
      </c>
      <c r="BU323" t="s">
        <v>2</v>
      </c>
      <c r="BV323" t="s">
        <v>2</v>
      </c>
      <c r="BW323" t="s">
        <v>2</v>
      </c>
      <c r="BX323" t="s">
        <v>2</v>
      </c>
      <c r="BY323" t="s">
        <v>2</v>
      </c>
      <c r="BZ323" t="s">
        <v>2</v>
      </c>
      <c r="CA323" t="s">
        <v>2</v>
      </c>
      <c r="CB323" t="s">
        <v>2</v>
      </c>
      <c r="CC323" t="s">
        <v>2</v>
      </c>
      <c r="CD323" t="s">
        <v>2</v>
      </c>
      <c r="CE323" t="s">
        <v>2</v>
      </c>
      <c r="CF323" t="s">
        <v>2</v>
      </c>
      <c r="CG323" t="s">
        <v>2</v>
      </c>
      <c r="CH323" t="s">
        <v>2</v>
      </c>
      <c r="CI323" t="s">
        <v>2</v>
      </c>
      <c r="CJ323" t="s">
        <v>2</v>
      </c>
      <c r="CK323" t="s">
        <v>2</v>
      </c>
      <c r="CL323" t="s">
        <v>2</v>
      </c>
      <c r="CM323" t="s">
        <v>2</v>
      </c>
      <c r="CN323" t="s">
        <v>2</v>
      </c>
      <c r="CO323" t="s">
        <v>2</v>
      </c>
      <c r="CP323" t="s">
        <v>123</v>
      </c>
      <c r="CQ323" t="s">
        <v>4</v>
      </c>
      <c r="CR323" t="s">
        <v>4</v>
      </c>
      <c r="CS323" t="s">
        <v>4</v>
      </c>
      <c r="CT323" t="s">
        <v>4</v>
      </c>
      <c r="CU323" t="s">
        <v>249</v>
      </c>
      <c r="CV323" t="s">
        <v>4</v>
      </c>
      <c r="CW323" s="30">
        <v>43</v>
      </c>
      <c r="CX323" t="s">
        <v>20</v>
      </c>
      <c r="CY323" t="s">
        <v>4</v>
      </c>
      <c r="CZ323" t="s">
        <v>4</v>
      </c>
      <c r="DA323" t="s">
        <v>4</v>
      </c>
      <c r="DB323" t="s">
        <v>4</v>
      </c>
      <c r="DC323" t="s">
        <v>5</v>
      </c>
      <c r="DD323" t="s">
        <v>5</v>
      </c>
      <c r="DE323" t="s">
        <v>4</v>
      </c>
      <c r="DF323" t="s">
        <v>4</v>
      </c>
      <c r="DG323" t="s">
        <v>4</v>
      </c>
      <c r="DH323" t="s">
        <v>4</v>
      </c>
      <c r="DI323" t="s">
        <v>194</v>
      </c>
      <c r="DJ323" t="s">
        <v>5</v>
      </c>
      <c r="DK323" t="s">
        <v>5</v>
      </c>
      <c r="DL323" t="s">
        <v>41</v>
      </c>
      <c r="DM323" t="s">
        <v>41</v>
      </c>
      <c r="DN323" t="s">
        <v>5</v>
      </c>
      <c r="DO323" t="s">
        <v>523</v>
      </c>
      <c r="DP323" t="s">
        <v>4</v>
      </c>
      <c r="DQ323" t="s">
        <v>4</v>
      </c>
      <c r="DR323" t="s">
        <v>4</v>
      </c>
      <c r="DS323" t="s">
        <v>4</v>
      </c>
      <c r="DT323" t="s">
        <v>4</v>
      </c>
      <c r="DU323" t="s">
        <v>4</v>
      </c>
      <c r="DV323" t="s">
        <v>4</v>
      </c>
      <c r="DW323" t="s">
        <v>4</v>
      </c>
      <c r="DX323" t="s">
        <v>4</v>
      </c>
      <c r="DY323" t="s">
        <v>4</v>
      </c>
      <c r="DZ323" t="s">
        <v>4</v>
      </c>
      <c r="EA323" t="s">
        <v>4</v>
      </c>
      <c r="EB323" t="s">
        <v>4</v>
      </c>
      <c r="EC323" t="s">
        <v>4</v>
      </c>
      <c r="ED323" t="s">
        <v>4</v>
      </c>
      <c r="EE323" t="s">
        <v>4</v>
      </c>
      <c r="EF323" t="s">
        <v>4</v>
      </c>
      <c r="EG323" t="s">
        <v>4</v>
      </c>
      <c r="EH323" t="s">
        <v>2</v>
      </c>
      <c r="EI323" t="s">
        <v>2</v>
      </c>
      <c r="EJ323" t="s">
        <v>2</v>
      </c>
      <c r="EK323" t="s">
        <v>2</v>
      </c>
      <c r="EL323" t="s">
        <v>2</v>
      </c>
      <c r="EM323" t="s">
        <v>2</v>
      </c>
      <c r="EN323" t="s">
        <v>2</v>
      </c>
      <c r="EO323" t="s">
        <v>2</v>
      </c>
      <c r="EP323" t="s">
        <v>2</v>
      </c>
      <c r="EQ323" t="s">
        <v>2</v>
      </c>
      <c r="ER323" t="s">
        <v>2</v>
      </c>
      <c r="ES323" t="s">
        <v>2</v>
      </c>
      <c r="ET323" t="s">
        <v>2</v>
      </c>
      <c r="EU323" t="s">
        <v>2</v>
      </c>
      <c r="EV323" t="s">
        <v>2</v>
      </c>
      <c r="EW323" t="s">
        <v>2</v>
      </c>
      <c r="EX323" t="s">
        <v>2</v>
      </c>
      <c r="EY323" t="s">
        <v>2</v>
      </c>
      <c r="EZ323" t="s">
        <v>2</v>
      </c>
      <c r="FA323" t="s">
        <v>2</v>
      </c>
      <c r="FB323" t="s">
        <v>2</v>
      </c>
      <c r="FC323" t="s">
        <v>2</v>
      </c>
      <c r="FD323" t="s">
        <v>2</v>
      </c>
      <c r="FE323" t="s">
        <v>2</v>
      </c>
      <c r="FF323" t="s">
        <v>2</v>
      </c>
      <c r="FG323" t="s">
        <v>2</v>
      </c>
      <c r="FH323" t="s">
        <v>2</v>
      </c>
      <c r="FI323" t="s">
        <v>2</v>
      </c>
      <c r="FJ323" t="s">
        <v>2</v>
      </c>
      <c r="FK323" t="s">
        <v>2</v>
      </c>
      <c r="FL323" t="s">
        <v>2</v>
      </c>
      <c r="FM323" t="s">
        <v>2</v>
      </c>
      <c r="FN323" t="s">
        <v>2</v>
      </c>
      <c r="FO323" t="s">
        <v>2</v>
      </c>
      <c r="FP323" t="s">
        <v>2</v>
      </c>
      <c r="FQ323" t="s">
        <v>2</v>
      </c>
      <c r="FR323" t="s">
        <v>2</v>
      </c>
      <c r="FS323" t="s">
        <v>2</v>
      </c>
      <c r="FT323" t="s">
        <v>2</v>
      </c>
      <c r="FU323" t="s">
        <v>2</v>
      </c>
      <c r="FV323" t="s">
        <v>2</v>
      </c>
      <c r="FW323" t="s">
        <v>2</v>
      </c>
      <c r="FX323" t="s">
        <v>2</v>
      </c>
      <c r="FY323" t="s">
        <v>2</v>
      </c>
      <c r="FZ323" t="s">
        <v>2</v>
      </c>
      <c r="GA323" t="s">
        <v>2</v>
      </c>
      <c r="GB323" t="s">
        <v>2</v>
      </c>
      <c r="GC323" t="s">
        <v>2</v>
      </c>
      <c r="GD323" t="s">
        <v>2</v>
      </c>
      <c r="GE323" t="s">
        <v>123</v>
      </c>
      <c r="GF323" t="s">
        <v>4</v>
      </c>
      <c r="GG323" t="s">
        <v>4</v>
      </c>
      <c r="GH323" t="s">
        <v>4</v>
      </c>
      <c r="GI323" t="s">
        <v>4</v>
      </c>
      <c r="GJ323" t="s">
        <v>4</v>
      </c>
      <c r="GK323" t="s">
        <v>4</v>
      </c>
      <c r="GL323" t="s">
        <v>4</v>
      </c>
      <c r="GM323" t="s">
        <v>4</v>
      </c>
      <c r="GN323" t="s">
        <v>796</v>
      </c>
      <c r="GO323" t="s">
        <v>796</v>
      </c>
      <c r="GP323" t="s">
        <v>796</v>
      </c>
      <c r="GQ323" t="s">
        <v>796</v>
      </c>
      <c r="GR323" t="s">
        <v>796</v>
      </c>
      <c r="GS323" t="s">
        <v>796</v>
      </c>
      <c r="GT323" t="s">
        <v>796</v>
      </c>
      <c r="GU323" t="s">
        <v>796</v>
      </c>
      <c r="GV323" t="s">
        <v>796</v>
      </c>
      <c r="GW323" t="s">
        <v>796</v>
      </c>
      <c r="GX323" t="s">
        <v>796</v>
      </c>
      <c r="GY323" t="s">
        <v>796</v>
      </c>
      <c r="GZ323" t="s">
        <v>796</v>
      </c>
      <c r="HA323" t="s">
        <v>796</v>
      </c>
      <c r="HB323" t="s">
        <v>796</v>
      </c>
      <c r="HC323" t="s">
        <v>796</v>
      </c>
      <c r="HD323" t="s">
        <v>796</v>
      </c>
      <c r="HE323" t="s">
        <v>796</v>
      </c>
      <c r="HF323" t="s">
        <v>796</v>
      </c>
      <c r="HG323" t="s">
        <v>796</v>
      </c>
      <c r="HH323" t="s">
        <v>796</v>
      </c>
      <c r="HI323" t="s">
        <v>796</v>
      </c>
      <c r="HJ323" t="s">
        <v>796</v>
      </c>
      <c r="HK323" t="s">
        <v>796</v>
      </c>
      <c r="HL323" t="s">
        <v>796</v>
      </c>
      <c r="HM323" t="s">
        <v>796</v>
      </c>
      <c r="HN323" t="s">
        <v>796</v>
      </c>
      <c r="HO323" t="s">
        <v>796</v>
      </c>
      <c r="HP323" t="s">
        <v>796</v>
      </c>
      <c r="HQ323" t="s">
        <v>796</v>
      </c>
      <c r="HR323" t="s">
        <v>796</v>
      </c>
      <c r="HS323" t="s">
        <v>796</v>
      </c>
      <c r="HT323" t="s">
        <v>796</v>
      </c>
      <c r="HU323" t="s">
        <v>796</v>
      </c>
      <c r="HV323" t="s">
        <v>796</v>
      </c>
      <c r="HW323" t="s">
        <v>796</v>
      </c>
      <c r="HX323" t="s">
        <v>796</v>
      </c>
      <c r="HY323" t="s">
        <v>796</v>
      </c>
      <c r="HZ323" t="s">
        <v>796</v>
      </c>
      <c r="IA323" t="s">
        <v>796</v>
      </c>
      <c r="IB323" t="s">
        <v>796</v>
      </c>
      <c r="IC323" t="s">
        <v>796</v>
      </c>
      <c r="ID323" t="s">
        <v>796</v>
      </c>
      <c r="IE323" t="s">
        <v>796</v>
      </c>
      <c r="IF323" t="s">
        <v>796</v>
      </c>
      <c r="IG323" t="s">
        <v>796</v>
      </c>
      <c r="IH323" t="s">
        <v>796</v>
      </c>
      <c r="II323" t="s">
        <v>796</v>
      </c>
      <c r="IJ323" t="s">
        <v>796</v>
      </c>
      <c r="IK323" t="s">
        <v>796</v>
      </c>
      <c r="IL323" t="s">
        <v>796</v>
      </c>
      <c r="IM323" t="s">
        <v>796</v>
      </c>
      <c r="IN323" t="s">
        <v>796</v>
      </c>
      <c r="IO323" t="s">
        <v>796</v>
      </c>
      <c r="IP323" t="s">
        <v>796</v>
      </c>
      <c r="IQ323" t="s">
        <v>796</v>
      </c>
      <c r="IR323" t="s">
        <v>796</v>
      </c>
      <c r="IS323" t="s">
        <v>796</v>
      </c>
      <c r="IT323" t="s">
        <v>796</v>
      </c>
      <c r="IU323" t="s">
        <v>796</v>
      </c>
      <c r="IV323" t="s">
        <v>796</v>
      </c>
      <c r="IW323" t="s">
        <v>796</v>
      </c>
      <c r="IX323" t="s">
        <v>796</v>
      </c>
      <c r="IY323" t="s">
        <v>796</v>
      </c>
      <c r="IZ323" t="s">
        <v>796</v>
      </c>
      <c r="JA323" t="s">
        <v>796</v>
      </c>
      <c r="JB323" t="s">
        <v>796</v>
      </c>
      <c r="JC323" t="s">
        <v>796</v>
      </c>
      <c r="JD323" t="s">
        <v>796</v>
      </c>
      <c r="JE323" t="s">
        <v>796</v>
      </c>
      <c r="JF323" t="s">
        <v>796</v>
      </c>
      <c r="JG323" t="s">
        <v>796</v>
      </c>
      <c r="JH323" t="s">
        <v>796</v>
      </c>
      <c r="JI323" t="s">
        <v>796</v>
      </c>
      <c r="JJ323" t="s">
        <v>796</v>
      </c>
      <c r="JK323" t="s">
        <v>796</v>
      </c>
      <c r="JL323" t="s">
        <v>796</v>
      </c>
      <c r="JM323" t="s">
        <v>796</v>
      </c>
      <c r="JN323" t="s">
        <v>796</v>
      </c>
      <c r="JO323" t="s">
        <v>796</v>
      </c>
      <c r="JP323" t="s">
        <v>796</v>
      </c>
      <c r="JQ323" t="s">
        <v>796</v>
      </c>
      <c r="JR323" t="s">
        <v>796</v>
      </c>
      <c r="JS323" t="s">
        <v>796</v>
      </c>
      <c r="JT323" t="s">
        <v>796</v>
      </c>
      <c r="JU323" t="s">
        <v>796</v>
      </c>
      <c r="JV323" t="s">
        <v>796</v>
      </c>
      <c r="JW323" t="s">
        <v>796</v>
      </c>
      <c r="JX323" t="s">
        <v>796</v>
      </c>
      <c r="JY323" t="s">
        <v>796</v>
      </c>
      <c r="JZ323" t="s">
        <v>796</v>
      </c>
      <c r="KA323" t="s">
        <v>796</v>
      </c>
      <c r="KB323" t="s">
        <v>796</v>
      </c>
      <c r="KC323" t="s">
        <v>796</v>
      </c>
      <c r="KD323" t="s">
        <v>796</v>
      </c>
      <c r="KE323" t="s">
        <v>796</v>
      </c>
      <c r="KF323" t="s">
        <v>796</v>
      </c>
    </row>
    <row r="324" spans="1:292" x14ac:dyDescent="0.2">
      <c r="A324" t="s">
        <v>265</v>
      </c>
      <c r="B324" t="s">
        <v>249</v>
      </c>
      <c r="C324" t="s">
        <v>4</v>
      </c>
      <c r="D324" t="s">
        <v>8</v>
      </c>
      <c r="E324" s="30">
        <v>55</v>
      </c>
      <c r="F324" t="s">
        <v>20</v>
      </c>
      <c r="G324" t="s">
        <v>10</v>
      </c>
      <c r="H324" t="s">
        <v>11</v>
      </c>
      <c r="I324" t="s">
        <v>215</v>
      </c>
      <c r="J324" t="s">
        <v>4</v>
      </c>
      <c r="K324" t="s">
        <v>4</v>
      </c>
      <c r="L324" t="s">
        <v>4</v>
      </c>
      <c r="M324" t="s">
        <v>4</v>
      </c>
      <c r="N324" t="s">
        <v>5</v>
      </c>
      <c r="O324" t="s">
        <v>5</v>
      </c>
      <c r="P324" t="s">
        <v>4</v>
      </c>
      <c r="Q324" t="s">
        <v>4</v>
      </c>
      <c r="R324" t="s">
        <v>4</v>
      </c>
      <c r="S324" t="s">
        <v>4</v>
      </c>
      <c r="T324" t="s">
        <v>3</v>
      </c>
      <c r="U324" t="s">
        <v>4</v>
      </c>
      <c r="V324" t="s">
        <v>4</v>
      </c>
      <c r="W324" t="s">
        <v>17</v>
      </c>
      <c r="X324" t="s">
        <v>2</v>
      </c>
      <c r="Y324" t="s">
        <v>5</v>
      </c>
      <c r="Z324" t="s">
        <v>6</v>
      </c>
      <c r="AA324" t="s">
        <v>4</v>
      </c>
      <c r="AB324" t="s">
        <v>4</v>
      </c>
      <c r="AC324" t="s">
        <v>4</v>
      </c>
      <c r="AD324" t="s">
        <v>4</v>
      </c>
      <c r="AE324" t="s">
        <v>4</v>
      </c>
      <c r="AF324" t="s">
        <v>4</v>
      </c>
      <c r="AG324" t="s">
        <v>4</v>
      </c>
      <c r="AH324" t="s">
        <v>4</v>
      </c>
      <c r="AI324" t="s">
        <v>4</v>
      </c>
      <c r="AJ324" t="s">
        <v>4</v>
      </c>
      <c r="AK324" t="s">
        <v>4</v>
      </c>
      <c r="AL324" t="s">
        <v>4</v>
      </c>
      <c r="AM324" t="s">
        <v>4</v>
      </c>
      <c r="AN324" t="s">
        <v>4</v>
      </c>
      <c r="AO324" t="s">
        <v>4</v>
      </c>
      <c r="AP324" t="s">
        <v>5</v>
      </c>
      <c r="AQ324" t="s">
        <v>4</v>
      </c>
      <c r="AR324" t="s">
        <v>4</v>
      </c>
      <c r="AS324" t="s">
        <v>2</v>
      </c>
      <c r="AT324" t="s">
        <v>2</v>
      </c>
      <c r="AU324" t="s">
        <v>2</v>
      </c>
      <c r="AV324" t="s">
        <v>2</v>
      </c>
      <c r="AW324" t="s">
        <v>2</v>
      </c>
      <c r="AX324" t="s">
        <v>2</v>
      </c>
      <c r="AY324" t="s">
        <v>2</v>
      </c>
      <c r="AZ324" t="s">
        <v>2</v>
      </c>
      <c r="BA324" t="s">
        <v>2</v>
      </c>
      <c r="BB324" t="s">
        <v>2</v>
      </c>
      <c r="BC324" t="s">
        <v>2</v>
      </c>
      <c r="BD324" t="s">
        <v>2</v>
      </c>
      <c r="BE324" t="s">
        <v>2</v>
      </c>
      <c r="BF324" t="s">
        <v>2</v>
      </c>
      <c r="BG324" t="s">
        <v>2</v>
      </c>
      <c r="BH324" t="s">
        <v>2</v>
      </c>
      <c r="BI324" t="s">
        <v>2</v>
      </c>
      <c r="BJ324" t="s">
        <v>2</v>
      </c>
      <c r="BK324" t="s">
        <v>2</v>
      </c>
      <c r="BL324" t="s">
        <v>2</v>
      </c>
      <c r="BM324" t="s">
        <v>2</v>
      </c>
      <c r="BN324" t="s">
        <v>2</v>
      </c>
      <c r="BO324" t="s">
        <v>2</v>
      </c>
      <c r="BP324" t="s">
        <v>2</v>
      </c>
      <c r="BQ324" t="s">
        <v>2</v>
      </c>
      <c r="BR324" t="s">
        <v>2</v>
      </c>
      <c r="BS324" t="s">
        <v>2</v>
      </c>
      <c r="BT324" t="s">
        <v>2</v>
      </c>
      <c r="BU324" t="s">
        <v>2</v>
      </c>
      <c r="BV324" t="s">
        <v>2</v>
      </c>
      <c r="BW324" t="s">
        <v>2</v>
      </c>
      <c r="BX324" t="s">
        <v>2</v>
      </c>
      <c r="BY324" t="s">
        <v>2</v>
      </c>
      <c r="BZ324" t="s">
        <v>2</v>
      </c>
      <c r="CA324" t="s">
        <v>2</v>
      </c>
      <c r="CB324" t="s">
        <v>2</v>
      </c>
      <c r="CC324" t="s">
        <v>2</v>
      </c>
      <c r="CD324" t="s">
        <v>2</v>
      </c>
      <c r="CE324" t="s">
        <v>2</v>
      </c>
      <c r="CF324" t="s">
        <v>2</v>
      </c>
      <c r="CG324" t="s">
        <v>2</v>
      </c>
      <c r="CH324" t="s">
        <v>2</v>
      </c>
      <c r="CI324" t="s">
        <v>2</v>
      </c>
      <c r="CJ324" t="s">
        <v>2</v>
      </c>
      <c r="CK324" t="s">
        <v>2</v>
      </c>
      <c r="CL324" t="s">
        <v>2</v>
      </c>
      <c r="CM324" t="s">
        <v>2</v>
      </c>
      <c r="CN324" t="s">
        <v>2</v>
      </c>
      <c r="CO324" t="s">
        <v>2</v>
      </c>
      <c r="CP324" t="s">
        <v>123</v>
      </c>
      <c r="CQ324" t="s">
        <v>4</v>
      </c>
      <c r="CR324" t="s">
        <v>4</v>
      </c>
      <c r="CS324" t="s">
        <v>4</v>
      </c>
      <c r="CT324" t="s">
        <v>4</v>
      </c>
      <c r="CU324" t="s">
        <v>796</v>
      </c>
      <c r="CV324" t="s">
        <v>796</v>
      </c>
      <c r="CW324" t="s">
        <v>796</v>
      </c>
      <c r="CX324" t="s">
        <v>796</v>
      </c>
      <c r="CY324" t="s">
        <v>796</v>
      </c>
      <c r="CZ324" t="s">
        <v>796</v>
      </c>
      <c r="DA324" t="s">
        <v>796</v>
      </c>
      <c r="DB324" t="s">
        <v>796</v>
      </c>
      <c r="DC324" t="s">
        <v>796</v>
      </c>
      <c r="DD324" t="s">
        <v>796</v>
      </c>
      <c r="DE324" t="s">
        <v>796</v>
      </c>
      <c r="DF324" t="s">
        <v>796</v>
      </c>
      <c r="DG324" t="s">
        <v>796</v>
      </c>
      <c r="DH324" t="s">
        <v>796</v>
      </c>
      <c r="DI324" t="s">
        <v>796</v>
      </c>
      <c r="DJ324" t="s">
        <v>796</v>
      </c>
      <c r="DK324" t="s">
        <v>796</v>
      </c>
      <c r="DL324" t="s">
        <v>796</v>
      </c>
      <c r="DM324" t="s">
        <v>796</v>
      </c>
      <c r="DN324" t="s">
        <v>796</v>
      </c>
      <c r="DO324" t="s">
        <v>796</v>
      </c>
      <c r="DP324" t="s">
        <v>796</v>
      </c>
      <c r="DQ324" t="s">
        <v>796</v>
      </c>
      <c r="DR324" t="s">
        <v>796</v>
      </c>
      <c r="DS324" t="s">
        <v>796</v>
      </c>
      <c r="DT324" t="s">
        <v>796</v>
      </c>
      <c r="DU324" t="s">
        <v>796</v>
      </c>
      <c r="DV324" t="s">
        <v>796</v>
      </c>
      <c r="DW324" t="s">
        <v>796</v>
      </c>
      <c r="DX324" t="s">
        <v>796</v>
      </c>
      <c r="DY324" t="s">
        <v>796</v>
      </c>
      <c r="DZ324" t="s">
        <v>796</v>
      </c>
      <c r="EA324" t="s">
        <v>796</v>
      </c>
      <c r="EB324" t="s">
        <v>796</v>
      </c>
      <c r="EC324" t="s">
        <v>796</v>
      </c>
      <c r="ED324" t="s">
        <v>796</v>
      </c>
      <c r="EE324" t="s">
        <v>796</v>
      </c>
      <c r="EF324" t="s">
        <v>796</v>
      </c>
      <c r="EG324" t="s">
        <v>796</v>
      </c>
      <c r="EH324" t="s">
        <v>796</v>
      </c>
      <c r="EI324" t="s">
        <v>796</v>
      </c>
      <c r="EJ324" t="s">
        <v>796</v>
      </c>
      <c r="EK324" t="s">
        <v>796</v>
      </c>
      <c r="EL324" t="s">
        <v>796</v>
      </c>
      <c r="EM324" t="s">
        <v>796</v>
      </c>
      <c r="EN324" t="s">
        <v>796</v>
      </c>
      <c r="EO324" t="s">
        <v>796</v>
      </c>
      <c r="EP324" t="s">
        <v>796</v>
      </c>
      <c r="EQ324" t="s">
        <v>796</v>
      </c>
      <c r="ER324" t="s">
        <v>796</v>
      </c>
      <c r="ES324" t="s">
        <v>796</v>
      </c>
      <c r="ET324" t="s">
        <v>796</v>
      </c>
      <c r="EU324" t="s">
        <v>796</v>
      </c>
      <c r="EV324" t="s">
        <v>796</v>
      </c>
      <c r="EW324" t="s">
        <v>796</v>
      </c>
      <c r="EX324" t="s">
        <v>796</v>
      </c>
      <c r="EY324" t="s">
        <v>796</v>
      </c>
      <c r="EZ324" t="s">
        <v>796</v>
      </c>
      <c r="FA324" t="s">
        <v>796</v>
      </c>
      <c r="FB324" t="s">
        <v>796</v>
      </c>
      <c r="FC324" t="s">
        <v>796</v>
      </c>
      <c r="FD324" t="s">
        <v>796</v>
      </c>
      <c r="FE324" t="s">
        <v>796</v>
      </c>
      <c r="FF324" t="s">
        <v>796</v>
      </c>
      <c r="FG324" t="s">
        <v>796</v>
      </c>
      <c r="FH324" t="s">
        <v>796</v>
      </c>
      <c r="FI324" t="s">
        <v>796</v>
      </c>
      <c r="FJ324" t="s">
        <v>796</v>
      </c>
      <c r="FK324" t="s">
        <v>796</v>
      </c>
      <c r="FL324" t="s">
        <v>796</v>
      </c>
      <c r="FM324" t="s">
        <v>796</v>
      </c>
      <c r="FN324" t="s">
        <v>796</v>
      </c>
      <c r="FO324" t="s">
        <v>796</v>
      </c>
      <c r="FP324" t="s">
        <v>796</v>
      </c>
      <c r="FQ324" t="s">
        <v>796</v>
      </c>
      <c r="FR324" t="s">
        <v>796</v>
      </c>
      <c r="FS324" t="s">
        <v>796</v>
      </c>
      <c r="FT324" t="s">
        <v>796</v>
      </c>
      <c r="FU324" t="s">
        <v>796</v>
      </c>
      <c r="FV324" t="s">
        <v>796</v>
      </c>
      <c r="FW324" t="s">
        <v>796</v>
      </c>
      <c r="FX324" t="s">
        <v>796</v>
      </c>
      <c r="FY324" t="s">
        <v>796</v>
      </c>
      <c r="FZ324" t="s">
        <v>796</v>
      </c>
      <c r="GA324" t="s">
        <v>796</v>
      </c>
      <c r="GB324" t="s">
        <v>796</v>
      </c>
      <c r="GC324" t="s">
        <v>796</v>
      </c>
      <c r="GD324" t="s">
        <v>796</v>
      </c>
      <c r="GE324" t="s">
        <v>796</v>
      </c>
      <c r="GF324" t="s">
        <v>796</v>
      </c>
      <c r="GG324" t="s">
        <v>796</v>
      </c>
      <c r="GH324" t="s">
        <v>796</v>
      </c>
      <c r="GI324" t="s">
        <v>796</v>
      </c>
      <c r="GJ324" t="s">
        <v>796</v>
      </c>
      <c r="GK324" t="s">
        <v>796</v>
      </c>
      <c r="GL324" t="s">
        <v>796</v>
      </c>
      <c r="GM324" t="s">
        <v>796</v>
      </c>
      <c r="GN324" t="s">
        <v>796</v>
      </c>
      <c r="GO324" t="s">
        <v>796</v>
      </c>
      <c r="GP324" t="s">
        <v>796</v>
      </c>
      <c r="GQ324" t="s">
        <v>796</v>
      </c>
      <c r="GR324" t="s">
        <v>796</v>
      </c>
      <c r="GS324" t="s">
        <v>796</v>
      </c>
      <c r="GT324" t="s">
        <v>796</v>
      </c>
      <c r="GU324" t="s">
        <v>796</v>
      </c>
      <c r="GV324" t="s">
        <v>796</v>
      </c>
      <c r="GW324" t="s">
        <v>796</v>
      </c>
      <c r="GX324" t="s">
        <v>796</v>
      </c>
      <c r="GY324" t="s">
        <v>796</v>
      </c>
      <c r="GZ324" t="s">
        <v>796</v>
      </c>
      <c r="HA324" t="s">
        <v>796</v>
      </c>
      <c r="HB324" t="s">
        <v>796</v>
      </c>
      <c r="HC324" t="s">
        <v>796</v>
      </c>
      <c r="HD324" t="s">
        <v>796</v>
      </c>
      <c r="HE324" t="s">
        <v>796</v>
      </c>
      <c r="HF324" t="s">
        <v>796</v>
      </c>
      <c r="HG324" t="s">
        <v>796</v>
      </c>
      <c r="HH324" t="s">
        <v>796</v>
      </c>
      <c r="HI324" t="s">
        <v>796</v>
      </c>
      <c r="HJ324" t="s">
        <v>796</v>
      </c>
      <c r="HK324" t="s">
        <v>796</v>
      </c>
      <c r="HL324" t="s">
        <v>796</v>
      </c>
      <c r="HM324" t="s">
        <v>796</v>
      </c>
      <c r="HN324" t="s">
        <v>796</v>
      </c>
      <c r="HO324" t="s">
        <v>796</v>
      </c>
      <c r="HP324" t="s">
        <v>796</v>
      </c>
      <c r="HQ324" t="s">
        <v>796</v>
      </c>
      <c r="HR324" t="s">
        <v>796</v>
      </c>
      <c r="HS324" t="s">
        <v>796</v>
      </c>
      <c r="HT324" t="s">
        <v>796</v>
      </c>
      <c r="HU324" t="s">
        <v>796</v>
      </c>
      <c r="HV324" t="s">
        <v>796</v>
      </c>
      <c r="HW324" t="s">
        <v>796</v>
      </c>
      <c r="HX324" t="s">
        <v>796</v>
      </c>
      <c r="HY324" t="s">
        <v>796</v>
      </c>
      <c r="HZ324" t="s">
        <v>796</v>
      </c>
      <c r="IA324" t="s">
        <v>796</v>
      </c>
      <c r="IB324" t="s">
        <v>796</v>
      </c>
      <c r="IC324" t="s">
        <v>796</v>
      </c>
      <c r="ID324" t="s">
        <v>796</v>
      </c>
      <c r="IE324" t="s">
        <v>796</v>
      </c>
      <c r="IF324" t="s">
        <v>796</v>
      </c>
      <c r="IG324" t="s">
        <v>796</v>
      </c>
      <c r="IH324" t="s">
        <v>796</v>
      </c>
      <c r="II324" t="s">
        <v>796</v>
      </c>
      <c r="IJ324" t="s">
        <v>796</v>
      </c>
      <c r="IK324" t="s">
        <v>796</v>
      </c>
      <c r="IL324" t="s">
        <v>796</v>
      </c>
      <c r="IM324" t="s">
        <v>796</v>
      </c>
      <c r="IN324" t="s">
        <v>796</v>
      </c>
      <c r="IO324" t="s">
        <v>796</v>
      </c>
      <c r="IP324" t="s">
        <v>796</v>
      </c>
      <c r="IQ324" t="s">
        <v>796</v>
      </c>
      <c r="IR324" t="s">
        <v>796</v>
      </c>
      <c r="IS324" t="s">
        <v>796</v>
      </c>
      <c r="IT324" t="s">
        <v>796</v>
      </c>
      <c r="IU324" t="s">
        <v>796</v>
      </c>
      <c r="IV324" t="s">
        <v>796</v>
      </c>
      <c r="IW324" t="s">
        <v>796</v>
      </c>
      <c r="IX324" t="s">
        <v>796</v>
      </c>
      <c r="IY324" t="s">
        <v>796</v>
      </c>
      <c r="IZ324" t="s">
        <v>796</v>
      </c>
      <c r="JA324" t="s">
        <v>796</v>
      </c>
      <c r="JB324" t="s">
        <v>796</v>
      </c>
      <c r="JC324" t="s">
        <v>796</v>
      </c>
      <c r="JD324" t="s">
        <v>796</v>
      </c>
      <c r="JE324" t="s">
        <v>796</v>
      </c>
      <c r="JF324" t="s">
        <v>796</v>
      </c>
      <c r="JG324" t="s">
        <v>796</v>
      </c>
      <c r="JH324" t="s">
        <v>796</v>
      </c>
      <c r="JI324" t="s">
        <v>796</v>
      </c>
      <c r="JJ324" t="s">
        <v>796</v>
      </c>
      <c r="JK324" t="s">
        <v>796</v>
      </c>
      <c r="JL324" t="s">
        <v>796</v>
      </c>
      <c r="JM324" t="s">
        <v>796</v>
      </c>
      <c r="JN324" t="s">
        <v>796</v>
      </c>
      <c r="JO324" t="s">
        <v>796</v>
      </c>
      <c r="JP324" t="s">
        <v>796</v>
      </c>
      <c r="JQ324" t="s">
        <v>796</v>
      </c>
      <c r="JR324" t="s">
        <v>796</v>
      </c>
      <c r="JS324" t="s">
        <v>796</v>
      </c>
      <c r="JT324" t="s">
        <v>796</v>
      </c>
      <c r="JU324" t="s">
        <v>796</v>
      </c>
      <c r="JV324" t="s">
        <v>796</v>
      </c>
      <c r="JW324" t="s">
        <v>796</v>
      </c>
      <c r="JX324" t="s">
        <v>796</v>
      </c>
      <c r="JY324" t="s">
        <v>796</v>
      </c>
      <c r="JZ324" t="s">
        <v>796</v>
      </c>
      <c r="KA324" t="s">
        <v>796</v>
      </c>
      <c r="KB324" t="s">
        <v>796</v>
      </c>
      <c r="KC324" t="s">
        <v>796</v>
      </c>
      <c r="KD324" t="s">
        <v>796</v>
      </c>
      <c r="KE324" t="s">
        <v>796</v>
      </c>
      <c r="KF324" t="s">
        <v>796</v>
      </c>
    </row>
    <row r="325" spans="1:292" x14ac:dyDescent="0.2">
      <c r="A325" t="s">
        <v>266</v>
      </c>
      <c r="B325" t="s">
        <v>249</v>
      </c>
      <c r="C325" t="s">
        <v>4</v>
      </c>
      <c r="D325" t="s">
        <v>8</v>
      </c>
      <c r="E325" s="30">
        <v>39</v>
      </c>
      <c r="F325" t="s">
        <v>155</v>
      </c>
      <c r="G325" t="s">
        <v>10</v>
      </c>
      <c r="H325" t="s">
        <v>40</v>
      </c>
      <c r="I325" t="s">
        <v>215</v>
      </c>
      <c r="J325" t="s">
        <v>4</v>
      </c>
      <c r="K325" t="s">
        <v>4</v>
      </c>
      <c r="L325" t="s">
        <v>4</v>
      </c>
      <c r="M325" t="s">
        <v>4</v>
      </c>
      <c r="N325" t="s">
        <v>5</v>
      </c>
      <c r="O325" t="s">
        <v>5</v>
      </c>
      <c r="P325" t="s">
        <v>4</v>
      </c>
      <c r="Q325" t="s">
        <v>4</v>
      </c>
      <c r="R325" t="s">
        <v>4</v>
      </c>
      <c r="S325" t="s">
        <v>4</v>
      </c>
      <c r="T325" t="s">
        <v>64</v>
      </c>
      <c r="U325" t="s">
        <v>4</v>
      </c>
      <c r="V325" t="s">
        <v>4</v>
      </c>
      <c r="W325" t="s">
        <v>17</v>
      </c>
      <c r="X325" t="s">
        <v>2</v>
      </c>
      <c r="Y325" t="s">
        <v>5</v>
      </c>
      <c r="Z325" t="s">
        <v>6</v>
      </c>
      <c r="AA325" t="s">
        <v>4</v>
      </c>
      <c r="AB325" t="s">
        <v>4</v>
      </c>
      <c r="AC325" t="s">
        <v>5</v>
      </c>
      <c r="AD325" t="s">
        <v>4</v>
      </c>
      <c r="AE325" t="s">
        <v>4</v>
      </c>
      <c r="AF325" t="s">
        <v>4</v>
      </c>
      <c r="AG325" t="s">
        <v>4</v>
      </c>
      <c r="AH325" t="s">
        <v>4</v>
      </c>
      <c r="AI325" t="s">
        <v>4</v>
      </c>
      <c r="AJ325" t="s">
        <v>4</v>
      </c>
      <c r="AK325" t="s">
        <v>4</v>
      </c>
      <c r="AL325" t="s">
        <v>4</v>
      </c>
      <c r="AM325" t="s">
        <v>4</v>
      </c>
      <c r="AN325" t="s">
        <v>4</v>
      </c>
      <c r="AO325" t="s">
        <v>4</v>
      </c>
      <c r="AP325" t="s">
        <v>5</v>
      </c>
      <c r="AQ325" t="s">
        <v>4</v>
      </c>
      <c r="AR325" t="s">
        <v>4</v>
      </c>
      <c r="AS325" t="s">
        <v>2</v>
      </c>
      <c r="AT325" t="s">
        <v>2</v>
      </c>
      <c r="AU325" t="s">
        <v>2</v>
      </c>
      <c r="AV325" t="s">
        <v>2</v>
      </c>
      <c r="AW325" t="s">
        <v>2</v>
      </c>
      <c r="AX325" t="s">
        <v>2</v>
      </c>
      <c r="AY325" t="s">
        <v>2</v>
      </c>
      <c r="AZ325" t="s">
        <v>2</v>
      </c>
      <c r="BA325" t="s">
        <v>2</v>
      </c>
      <c r="BB325" t="s">
        <v>2</v>
      </c>
      <c r="BC325" t="s">
        <v>2</v>
      </c>
      <c r="BD325" t="s">
        <v>2</v>
      </c>
      <c r="BE325" t="s">
        <v>2</v>
      </c>
      <c r="BF325" t="s">
        <v>2</v>
      </c>
      <c r="BG325" t="s">
        <v>2</v>
      </c>
      <c r="BH325" t="s">
        <v>2</v>
      </c>
      <c r="BI325" t="s">
        <v>2</v>
      </c>
      <c r="BJ325" t="s">
        <v>2</v>
      </c>
      <c r="BK325" t="s">
        <v>2</v>
      </c>
      <c r="BL325" t="s">
        <v>2</v>
      </c>
      <c r="BM325" t="s">
        <v>2</v>
      </c>
      <c r="BN325" t="s">
        <v>2</v>
      </c>
      <c r="BO325" t="s">
        <v>2</v>
      </c>
      <c r="BP325" t="s">
        <v>2</v>
      </c>
      <c r="BQ325" t="s">
        <v>2</v>
      </c>
      <c r="BR325" t="s">
        <v>2</v>
      </c>
      <c r="BS325" t="s">
        <v>2</v>
      </c>
      <c r="BT325" t="s">
        <v>2</v>
      </c>
      <c r="BU325" t="s">
        <v>2</v>
      </c>
      <c r="BV325" t="s">
        <v>2</v>
      </c>
      <c r="BW325" t="s">
        <v>2</v>
      </c>
      <c r="BX325" t="s">
        <v>2</v>
      </c>
      <c r="BY325" t="s">
        <v>2</v>
      </c>
      <c r="BZ325" t="s">
        <v>2</v>
      </c>
      <c r="CA325" t="s">
        <v>2</v>
      </c>
      <c r="CB325" t="s">
        <v>2</v>
      </c>
      <c r="CC325" t="s">
        <v>2</v>
      </c>
      <c r="CD325" t="s">
        <v>2</v>
      </c>
      <c r="CE325" t="s">
        <v>2</v>
      </c>
      <c r="CF325" t="s">
        <v>2</v>
      </c>
      <c r="CG325" t="s">
        <v>2</v>
      </c>
      <c r="CH325" t="s">
        <v>2</v>
      </c>
      <c r="CI325" t="s">
        <v>2</v>
      </c>
      <c r="CJ325" t="s">
        <v>2</v>
      </c>
      <c r="CK325" t="s">
        <v>2</v>
      </c>
      <c r="CL325" t="s">
        <v>2</v>
      </c>
      <c r="CM325" t="s">
        <v>2</v>
      </c>
      <c r="CN325" t="s">
        <v>2</v>
      </c>
      <c r="CO325" t="s">
        <v>2</v>
      </c>
      <c r="CP325" t="s">
        <v>123</v>
      </c>
      <c r="CQ325" t="s">
        <v>4</v>
      </c>
      <c r="CR325" t="s">
        <v>4</v>
      </c>
      <c r="CS325" t="s">
        <v>4</v>
      </c>
      <c r="CT325" t="s">
        <v>4</v>
      </c>
      <c r="CU325" t="s">
        <v>796</v>
      </c>
      <c r="CV325" t="s">
        <v>796</v>
      </c>
      <c r="CW325" t="s">
        <v>796</v>
      </c>
      <c r="CX325" t="s">
        <v>796</v>
      </c>
      <c r="CY325" t="s">
        <v>796</v>
      </c>
      <c r="CZ325" t="s">
        <v>796</v>
      </c>
      <c r="DA325" t="s">
        <v>796</v>
      </c>
      <c r="DB325" t="s">
        <v>796</v>
      </c>
      <c r="DC325" t="s">
        <v>796</v>
      </c>
      <c r="DD325" t="s">
        <v>796</v>
      </c>
      <c r="DE325" t="s">
        <v>796</v>
      </c>
      <c r="DF325" t="s">
        <v>796</v>
      </c>
      <c r="DG325" t="s">
        <v>796</v>
      </c>
      <c r="DH325" t="s">
        <v>796</v>
      </c>
      <c r="DI325" t="s">
        <v>796</v>
      </c>
      <c r="DJ325" t="s">
        <v>796</v>
      </c>
      <c r="DK325" t="s">
        <v>796</v>
      </c>
      <c r="DL325" t="s">
        <v>796</v>
      </c>
      <c r="DM325" t="s">
        <v>796</v>
      </c>
      <c r="DN325" t="s">
        <v>796</v>
      </c>
      <c r="DO325" t="s">
        <v>796</v>
      </c>
      <c r="DP325" t="s">
        <v>796</v>
      </c>
      <c r="DQ325" t="s">
        <v>796</v>
      </c>
      <c r="DR325" t="s">
        <v>796</v>
      </c>
      <c r="DS325" t="s">
        <v>796</v>
      </c>
      <c r="DT325" t="s">
        <v>796</v>
      </c>
      <c r="DU325" t="s">
        <v>796</v>
      </c>
      <c r="DV325" t="s">
        <v>796</v>
      </c>
      <c r="DW325" t="s">
        <v>796</v>
      </c>
      <c r="DX325" t="s">
        <v>796</v>
      </c>
      <c r="DY325" t="s">
        <v>796</v>
      </c>
      <c r="DZ325" t="s">
        <v>796</v>
      </c>
      <c r="EA325" t="s">
        <v>796</v>
      </c>
      <c r="EB325" t="s">
        <v>796</v>
      </c>
      <c r="EC325" t="s">
        <v>796</v>
      </c>
      <c r="ED325" t="s">
        <v>796</v>
      </c>
      <c r="EE325" t="s">
        <v>796</v>
      </c>
      <c r="EF325" t="s">
        <v>796</v>
      </c>
      <c r="EG325" t="s">
        <v>796</v>
      </c>
      <c r="EH325" t="s">
        <v>796</v>
      </c>
      <c r="EI325" t="s">
        <v>796</v>
      </c>
      <c r="EJ325" t="s">
        <v>796</v>
      </c>
      <c r="EK325" t="s">
        <v>796</v>
      </c>
      <c r="EL325" t="s">
        <v>796</v>
      </c>
      <c r="EM325" t="s">
        <v>796</v>
      </c>
      <c r="EN325" t="s">
        <v>796</v>
      </c>
      <c r="EO325" t="s">
        <v>796</v>
      </c>
      <c r="EP325" t="s">
        <v>796</v>
      </c>
      <c r="EQ325" t="s">
        <v>796</v>
      </c>
      <c r="ER325" t="s">
        <v>796</v>
      </c>
      <c r="ES325" t="s">
        <v>796</v>
      </c>
      <c r="ET325" t="s">
        <v>796</v>
      </c>
      <c r="EU325" t="s">
        <v>796</v>
      </c>
      <c r="EV325" t="s">
        <v>796</v>
      </c>
      <c r="EW325" t="s">
        <v>796</v>
      </c>
      <c r="EX325" t="s">
        <v>796</v>
      </c>
      <c r="EY325" t="s">
        <v>796</v>
      </c>
      <c r="EZ325" t="s">
        <v>796</v>
      </c>
      <c r="FA325" t="s">
        <v>796</v>
      </c>
      <c r="FB325" t="s">
        <v>796</v>
      </c>
      <c r="FC325" t="s">
        <v>796</v>
      </c>
      <c r="FD325" t="s">
        <v>796</v>
      </c>
      <c r="FE325" t="s">
        <v>796</v>
      </c>
      <c r="FF325" t="s">
        <v>796</v>
      </c>
      <c r="FG325" t="s">
        <v>796</v>
      </c>
      <c r="FH325" t="s">
        <v>796</v>
      </c>
      <c r="FI325" t="s">
        <v>796</v>
      </c>
      <c r="FJ325" t="s">
        <v>796</v>
      </c>
      <c r="FK325" t="s">
        <v>796</v>
      </c>
      <c r="FL325" t="s">
        <v>796</v>
      </c>
      <c r="FM325" t="s">
        <v>796</v>
      </c>
      <c r="FN325" t="s">
        <v>796</v>
      </c>
      <c r="FO325" t="s">
        <v>796</v>
      </c>
      <c r="FP325" t="s">
        <v>796</v>
      </c>
      <c r="FQ325" t="s">
        <v>796</v>
      </c>
      <c r="FR325" t="s">
        <v>796</v>
      </c>
      <c r="FS325" t="s">
        <v>796</v>
      </c>
      <c r="FT325" t="s">
        <v>796</v>
      </c>
      <c r="FU325" t="s">
        <v>796</v>
      </c>
      <c r="FV325" t="s">
        <v>796</v>
      </c>
      <c r="FW325" t="s">
        <v>796</v>
      </c>
      <c r="FX325" t="s">
        <v>796</v>
      </c>
      <c r="FY325" t="s">
        <v>796</v>
      </c>
      <c r="FZ325" t="s">
        <v>796</v>
      </c>
      <c r="GA325" t="s">
        <v>796</v>
      </c>
      <c r="GB325" t="s">
        <v>796</v>
      </c>
      <c r="GC325" t="s">
        <v>796</v>
      </c>
      <c r="GD325" t="s">
        <v>796</v>
      </c>
      <c r="GE325" t="s">
        <v>796</v>
      </c>
      <c r="GF325" t="s">
        <v>796</v>
      </c>
      <c r="GG325" t="s">
        <v>796</v>
      </c>
      <c r="GH325" t="s">
        <v>796</v>
      </c>
      <c r="GI325" t="s">
        <v>796</v>
      </c>
      <c r="GJ325" t="s">
        <v>796</v>
      </c>
      <c r="GK325" t="s">
        <v>796</v>
      </c>
      <c r="GL325" t="s">
        <v>796</v>
      </c>
      <c r="GM325" t="s">
        <v>796</v>
      </c>
      <c r="GN325" t="s">
        <v>796</v>
      </c>
      <c r="GO325" t="s">
        <v>796</v>
      </c>
      <c r="GP325" t="s">
        <v>796</v>
      </c>
      <c r="GQ325" t="s">
        <v>796</v>
      </c>
      <c r="GR325" t="s">
        <v>796</v>
      </c>
      <c r="GS325" t="s">
        <v>796</v>
      </c>
      <c r="GT325" t="s">
        <v>796</v>
      </c>
      <c r="GU325" t="s">
        <v>796</v>
      </c>
      <c r="GV325" t="s">
        <v>796</v>
      </c>
      <c r="GW325" t="s">
        <v>796</v>
      </c>
      <c r="GX325" t="s">
        <v>796</v>
      </c>
      <c r="GY325" t="s">
        <v>796</v>
      </c>
      <c r="GZ325" t="s">
        <v>796</v>
      </c>
      <c r="HA325" t="s">
        <v>796</v>
      </c>
      <c r="HB325" t="s">
        <v>796</v>
      </c>
      <c r="HC325" t="s">
        <v>796</v>
      </c>
      <c r="HD325" t="s">
        <v>796</v>
      </c>
      <c r="HE325" t="s">
        <v>796</v>
      </c>
      <c r="HF325" t="s">
        <v>796</v>
      </c>
      <c r="HG325" t="s">
        <v>796</v>
      </c>
      <c r="HH325" t="s">
        <v>796</v>
      </c>
      <c r="HI325" t="s">
        <v>796</v>
      </c>
      <c r="HJ325" t="s">
        <v>796</v>
      </c>
      <c r="HK325" t="s">
        <v>796</v>
      </c>
      <c r="HL325" t="s">
        <v>796</v>
      </c>
      <c r="HM325" t="s">
        <v>796</v>
      </c>
      <c r="HN325" t="s">
        <v>796</v>
      </c>
      <c r="HO325" t="s">
        <v>796</v>
      </c>
      <c r="HP325" t="s">
        <v>796</v>
      </c>
      <c r="HQ325" t="s">
        <v>796</v>
      </c>
      <c r="HR325" t="s">
        <v>796</v>
      </c>
      <c r="HS325" t="s">
        <v>796</v>
      </c>
      <c r="HT325" t="s">
        <v>796</v>
      </c>
      <c r="HU325" t="s">
        <v>796</v>
      </c>
      <c r="HV325" t="s">
        <v>796</v>
      </c>
      <c r="HW325" t="s">
        <v>796</v>
      </c>
      <c r="HX325" t="s">
        <v>796</v>
      </c>
      <c r="HY325" t="s">
        <v>796</v>
      </c>
      <c r="HZ325" t="s">
        <v>796</v>
      </c>
      <c r="IA325" t="s">
        <v>796</v>
      </c>
      <c r="IB325" t="s">
        <v>796</v>
      </c>
      <c r="IC325" t="s">
        <v>796</v>
      </c>
      <c r="ID325" t="s">
        <v>796</v>
      </c>
      <c r="IE325" t="s">
        <v>796</v>
      </c>
      <c r="IF325" t="s">
        <v>796</v>
      </c>
      <c r="IG325" t="s">
        <v>796</v>
      </c>
      <c r="IH325" t="s">
        <v>796</v>
      </c>
      <c r="II325" t="s">
        <v>796</v>
      </c>
      <c r="IJ325" t="s">
        <v>796</v>
      </c>
      <c r="IK325" t="s">
        <v>796</v>
      </c>
      <c r="IL325" t="s">
        <v>796</v>
      </c>
      <c r="IM325" t="s">
        <v>796</v>
      </c>
      <c r="IN325" t="s">
        <v>796</v>
      </c>
      <c r="IO325" t="s">
        <v>796</v>
      </c>
      <c r="IP325" t="s">
        <v>796</v>
      </c>
      <c r="IQ325" t="s">
        <v>796</v>
      </c>
      <c r="IR325" t="s">
        <v>796</v>
      </c>
      <c r="IS325" t="s">
        <v>796</v>
      </c>
      <c r="IT325" t="s">
        <v>796</v>
      </c>
      <c r="IU325" t="s">
        <v>796</v>
      </c>
      <c r="IV325" t="s">
        <v>796</v>
      </c>
      <c r="IW325" t="s">
        <v>796</v>
      </c>
      <c r="IX325" t="s">
        <v>796</v>
      </c>
      <c r="IY325" t="s">
        <v>796</v>
      </c>
      <c r="IZ325" t="s">
        <v>796</v>
      </c>
      <c r="JA325" t="s">
        <v>796</v>
      </c>
      <c r="JB325" t="s">
        <v>796</v>
      </c>
      <c r="JC325" t="s">
        <v>796</v>
      </c>
      <c r="JD325" t="s">
        <v>796</v>
      </c>
      <c r="JE325" t="s">
        <v>796</v>
      </c>
      <c r="JF325" t="s">
        <v>796</v>
      </c>
      <c r="JG325" t="s">
        <v>796</v>
      </c>
      <c r="JH325" t="s">
        <v>796</v>
      </c>
      <c r="JI325" t="s">
        <v>796</v>
      </c>
      <c r="JJ325" t="s">
        <v>796</v>
      </c>
      <c r="JK325" t="s">
        <v>796</v>
      </c>
      <c r="JL325" t="s">
        <v>796</v>
      </c>
      <c r="JM325" t="s">
        <v>796</v>
      </c>
      <c r="JN325" t="s">
        <v>796</v>
      </c>
      <c r="JO325" t="s">
        <v>796</v>
      </c>
      <c r="JP325" t="s">
        <v>796</v>
      </c>
      <c r="JQ325" t="s">
        <v>796</v>
      </c>
      <c r="JR325" t="s">
        <v>796</v>
      </c>
      <c r="JS325" t="s">
        <v>796</v>
      </c>
      <c r="JT325" t="s">
        <v>796</v>
      </c>
      <c r="JU325" t="s">
        <v>796</v>
      </c>
      <c r="JV325" t="s">
        <v>796</v>
      </c>
      <c r="JW325" t="s">
        <v>796</v>
      </c>
      <c r="JX325" t="s">
        <v>796</v>
      </c>
      <c r="JY325" t="s">
        <v>796</v>
      </c>
      <c r="JZ325" t="s">
        <v>796</v>
      </c>
      <c r="KA325" t="s">
        <v>796</v>
      </c>
      <c r="KB325" t="s">
        <v>796</v>
      </c>
      <c r="KC325" t="s">
        <v>796</v>
      </c>
      <c r="KD325" t="s">
        <v>796</v>
      </c>
      <c r="KE325" t="s">
        <v>796</v>
      </c>
      <c r="KF325" t="s">
        <v>796</v>
      </c>
    </row>
    <row r="326" spans="1:292" x14ac:dyDescent="0.2">
      <c r="A326" t="s">
        <v>397</v>
      </c>
      <c r="B326" t="s">
        <v>249</v>
      </c>
      <c r="C326" t="s">
        <v>4</v>
      </c>
      <c r="D326" t="s">
        <v>19</v>
      </c>
      <c r="E326" s="30">
        <v>23</v>
      </c>
      <c r="F326" t="s">
        <v>91</v>
      </c>
      <c r="G326" t="s">
        <v>10</v>
      </c>
      <c r="H326" t="s">
        <v>40</v>
      </c>
      <c r="I326" t="s">
        <v>215</v>
      </c>
      <c r="J326" t="s">
        <v>4</v>
      </c>
      <c r="K326" t="s">
        <v>4</v>
      </c>
      <c r="L326" t="s">
        <v>4</v>
      </c>
      <c r="M326" t="s">
        <v>4</v>
      </c>
      <c r="N326" t="s">
        <v>4</v>
      </c>
      <c r="O326" t="s">
        <v>5</v>
      </c>
      <c r="P326" t="s">
        <v>4</v>
      </c>
      <c r="Q326" t="s">
        <v>4</v>
      </c>
      <c r="R326" t="s">
        <v>4</v>
      </c>
      <c r="S326" t="s">
        <v>4</v>
      </c>
      <c r="T326" t="s">
        <v>3</v>
      </c>
      <c r="U326" t="s">
        <v>4</v>
      </c>
      <c r="V326" t="s">
        <v>5</v>
      </c>
      <c r="W326" t="s">
        <v>77</v>
      </c>
      <c r="X326" t="s">
        <v>54</v>
      </c>
      <c r="Y326" t="s">
        <v>5</v>
      </c>
      <c r="Z326" t="s">
        <v>18</v>
      </c>
      <c r="AA326" t="s">
        <v>4</v>
      </c>
      <c r="AB326" t="s">
        <v>4</v>
      </c>
      <c r="AC326" t="s">
        <v>4</v>
      </c>
      <c r="AD326" t="s">
        <v>4</v>
      </c>
      <c r="AE326" t="s">
        <v>4</v>
      </c>
      <c r="AF326" t="s">
        <v>4</v>
      </c>
      <c r="AG326" t="s">
        <v>4</v>
      </c>
      <c r="AH326" t="s">
        <v>5</v>
      </c>
      <c r="AI326" t="s">
        <v>4</v>
      </c>
      <c r="AJ326" t="s">
        <v>4</v>
      </c>
      <c r="AK326" t="s">
        <v>4</v>
      </c>
      <c r="AL326" t="s">
        <v>4</v>
      </c>
      <c r="AM326" t="s">
        <v>4</v>
      </c>
      <c r="AN326" t="s">
        <v>4</v>
      </c>
      <c r="AO326" t="s">
        <v>4</v>
      </c>
      <c r="AP326" t="s">
        <v>5</v>
      </c>
      <c r="AQ326" t="s">
        <v>4</v>
      </c>
      <c r="AR326" t="s">
        <v>4</v>
      </c>
      <c r="AS326" t="s">
        <v>2</v>
      </c>
      <c r="AT326" t="s">
        <v>2</v>
      </c>
      <c r="AU326" t="s">
        <v>2</v>
      </c>
      <c r="AV326" t="s">
        <v>2</v>
      </c>
      <c r="AW326" t="s">
        <v>2</v>
      </c>
      <c r="AX326" t="s">
        <v>2</v>
      </c>
      <c r="AY326" t="s">
        <v>2</v>
      </c>
      <c r="AZ326" t="s">
        <v>2</v>
      </c>
      <c r="BA326" t="s">
        <v>2</v>
      </c>
      <c r="BB326" t="s">
        <v>2</v>
      </c>
      <c r="BC326" t="s">
        <v>2</v>
      </c>
      <c r="BD326" t="s">
        <v>2</v>
      </c>
      <c r="BE326" t="s">
        <v>2</v>
      </c>
      <c r="BF326" t="s">
        <v>2</v>
      </c>
      <c r="BG326" t="s">
        <v>2</v>
      </c>
      <c r="BH326" t="s">
        <v>2</v>
      </c>
      <c r="BI326" t="s">
        <v>2</v>
      </c>
      <c r="BJ326" t="s">
        <v>2</v>
      </c>
      <c r="BK326" t="s">
        <v>2</v>
      </c>
      <c r="BL326" t="s">
        <v>2</v>
      </c>
      <c r="BM326" t="s">
        <v>2</v>
      </c>
      <c r="BN326" t="s">
        <v>2</v>
      </c>
      <c r="BO326" t="s">
        <v>2</v>
      </c>
      <c r="BP326" t="s">
        <v>2</v>
      </c>
      <c r="BQ326" t="s">
        <v>2</v>
      </c>
      <c r="BR326" t="s">
        <v>2</v>
      </c>
      <c r="BS326" t="s">
        <v>2</v>
      </c>
      <c r="BT326" t="s">
        <v>2</v>
      </c>
      <c r="BU326" t="s">
        <v>2</v>
      </c>
      <c r="BV326" t="s">
        <v>2</v>
      </c>
      <c r="BW326" t="s">
        <v>2</v>
      </c>
      <c r="BX326" t="s">
        <v>2</v>
      </c>
      <c r="BY326" t="s">
        <v>2</v>
      </c>
      <c r="BZ326" t="s">
        <v>2</v>
      </c>
      <c r="CA326" t="s">
        <v>2</v>
      </c>
      <c r="CB326" t="s">
        <v>2</v>
      </c>
      <c r="CC326" t="s">
        <v>2</v>
      </c>
      <c r="CD326" t="s">
        <v>2</v>
      </c>
      <c r="CE326" t="s">
        <v>2</v>
      </c>
      <c r="CF326" t="s">
        <v>2</v>
      </c>
      <c r="CG326" t="s">
        <v>2</v>
      </c>
      <c r="CH326" t="s">
        <v>2</v>
      </c>
      <c r="CI326" t="s">
        <v>2</v>
      </c>
      <c r="CJ326" t="s">
        <v>2</v>
      </c>
      <c r="CK326" t="s">
        <v>2</v>
      </c>
      <c r="CL326" t="s">
        <v>2</v>
      </c>
      <c r="CM326" t="s">
        <v>2</v>
      </c>
      <c r="CN326" t="s">
        <v>2</v>
      </c>
      <c r="CO326" t="s">
        <v>2</v>
      </c>
      <c r="CP326" t="s">
        <v>2</v>
      </c>
      <c r="CQ326" t="s">
        <v>2</v>
      </c>
      <c r="CR326" t="s">
        <v>2</v>
      </c>
      <c r="CS326" t="s">
        <v>2</v>
      </c>
      <c r="CT326" t="s">
        <v>2</v>
      </c>
      <c r="CU326" t="s">
        <v>796</v>
      </c>
      <c r="CV326" t="s">
        <v>796</v>
      </c>
      <c r="CW326" t="s">
        <v>796</v>
      </c>
      <c r="CX326" t="s">
        <v>796</v>
      </c>
      <c r="CY326" t="s">
        <v>796</v>
      </c>
      <c r="CZ326" t="s">
        <v>796</v>
      </c>
      <c r="DA326" t="s">
        <v>796</v>
      </c>
      <c r="DB326" t="s">
        <v>796</v>
      </c>
      <c r="DC326" t="s">
        <v>796</v>
      </c>
      <c r="DD326" t="s">
        <v>796</v>
      </c>
      <c r="DE326" t="s">
        <v>796</v>
      </c>
      <c r="DF326" t="s">
        <v>796</v>
      </c>
      <c r="DG326" t="s">
        <v>796</v>
      </c>
      <c r="DH326" t="s">
        <v>796</v>
      </c>
      <c r="DI326" t="s">
        <v>796</v>
      </c>
      <c r="DJ326" t="s">
        <v>796</v>
      </c>
      <c r="DK326" t="s">
        <v>796</v>
      </c>
      <c r="DL326" t="s">
        <v>796</v>
      </c>
      <c r="DM326" t="s">
        <v>796</v>
      </c>
      <c r="DN326" t="s">
        <v>796</v>
      </c>
      <c r="DO326" t="s">
        <v>796</v>
      </c>
      <c r="DP326" t="s">
        <v>796</v>
      </c>
      <c r="DQ326" t="s">
        <v>796</v>
      </c>
      <c r="DR326" t="s">
        <v>796</v>
      </c>
      <c r="DS326" t="s">
        <v>796</v>
      </c>
      <c r="DT326" t="s">
        <v>796</v>
      </c>
      <c r="DU326" t="s">
        <v>796</v>
      </c>
      <c r="DV326" t="s">
        <v>796</v>
      </c>
      <c r="DW326" t="s">
        <v>796</v>
      </c>
      <c r="DX326" t="s">
        <v>796</v>
      </c>
      <c r="DY326" t="s">
        <v>796</v>
      </c>
      <c r="DZ326" t="s">
        <v>796</v>
      </c>
      <c r="EA326" t="s">
        <v>796</v>
      </c>
      <c r="EB326" t="s">
        <v>796</v>
      </c>
      <c r="EC326" t="s">
        <v>796</v>
      </c>
      <c r="ED326" t="s">
        <v>796</v>
      </c>
      <c r="EE326" t="s">
        <v>796</v>
      </c>
      <c r="EF326" t="s">
        <v>796</v>
      </c>
      <c r="EG326" t="s">
        <v>796</v>
      </c>
      <c r="EH326" t="s">
        <v>796</v>
      </c>
      <c r="EI326" t="s">
        <v>796</v>
      </c>
      <c r="EJ326" t="s">
        <v>796</v>
      </c>
      <c r="EK326" t="s">
        <v>796</v>
      </c>
      <c r="EL326" t="s">
        <v>796</v>
      </c>
      <c r="EM326" t="s">
        <v>796</v>
      </c>
      <c r="EN326" t="s">
        <v>796</v>
      </c>
      <c r="EO326" t="s">
        <v>796</v>
      </c>
      <c r="EP326" t="s">
        <v>796</v>
      </c>
      <c r="EQ326" t="s">
        <v>796</v>
      </c>
      <c r="ER326" t="s">
        <v>796</v>
      </c>
      <c r="ES326" t="s">
        <v>796</v>
      </c>
      <c r="ET326" t="s">
        <v>796</v>
      </c>
      <c r="EU326" t="s">
        <v>796</v>
      </c>
      <c r="EV326" t="s">
        <v>796</v>
      </c>
      <c r="EW326" t="s">
        <v>796</v>
      </c>
      <c r="EX326" t="s">
        <v>796</v>
      </c>
      <c r="EY326" t="s">
        <v>796</v>
      </c>
      <c r="EZ326" t="s">
        <v>796</v>
      </c>
      <c r="FA326" t="s">
        <v>796</v>
      </c>
      <c r="FB326" t="s">
        <v>796</v>
      </c>
      <c r="FC326" t="s">
        <v>796</v>
      </c>
      <c r="FD326" t="s">
        <v>796</v>
      </c>
      <c r="FE326" t="s">
        <v>796</v>
      </c>
      <c r="FF326" t="s">
        <v>796</v>
      </c>
      <c r="FG326" t="s">
        <v>796</v>
      </c>
      <c r="FH326" t="s">
        <v>796</v>
      </c>
      <c r="FI326" t="s">
        <v>796</v>
      </c>
      <c r="FJ326" t="s">
        <v>796</v>
      </c>
      <c r="FK326" t="s">
        <v>796</v>
      </c>
      <c r="FL326" t="s">
        <v>796</v>
      </c>
      <c r="FM326" t="s">
        <v>796</v>
      </c>
      <c r="FN326" t="s">
        <v>796</v>
      </c>
      <c r="FO326" t="s">
        <v>796</v>
      </c>
      <c r="FP326" t="s">
        <v>796</v>
      </c>
      <c r="FQ326" t="s">
        <v>796</v>
      </c>
      <c r="FR326" t="s">
        <v>796</v>
      </c>
      <c r="FS326" t="s">
        <v>796</v>
      </c>
      <c r="FT326" t="s">
        <v>796</v>
      </c>
      <c r="FU326" t="s">
        <v>796</v>
      </c>
      <c r="FV326" t="s">
        <v>796</v>
      </c>
      <c r="FW326" t="s">
        <v>796</v>
      </c>
      <c r="FX326" t="s">
        <v>796</v>
      </c>
      <c r="FY326" t="s">
        <v>796</v>
      </c>
      <c r="FZ326" t="s">
        <v>796</v>
      </c>
      <c r="GA326" t="s">
        <v>796</v>
      </c>
      <c r="GB326" t="s">
        <v>796</v>
      </c>
      <c r="GC326" t="s">
        <v>796</v>
      </c>
      <c r="GD326" t="s">
        <v>796</v>
      </c>
      <c r="GE326" t="s">
        <v>796</v>
      </c>
      <c r="GF326" t="s">
        <v>796</v>
      </c>
      <c r="GG326" t="s">
        <v>796</v>
      </c>
      <c r="GH326" t="s">
        <v>796</v>
      </c>
      <c r="GI326" t="s">
        <v>796</v>
      </c>
      <c r="GJ326" t="s">
        <v>796</v>
      </c>
      <c r="GK326" t="s">
        <v>796</v>
      </c>
      <c r="GL326" t="s">
        <v>796</v>
      </c>
      <c r="GM326" t="s">
        <v>796</v>
      </c>
      <c r="GN326" t="s">
        <v>796</v>
      </c>
      <c r="GO326" t="s">
        <v>796</v>
      </c>
      <c r="GP326" t="s">
        <v>796</v>
      </c>
      <c r="GQ326" t="s">
        <v>796</v>
      </c>
      <c r="GR326" t="s">
        <v>796</v>
      </c>
      <c r="GS326" t="s">
        <v>796</v>
      </c>
      <c r="GT326" t="s">
        <v>796</v>
      </c>
      <c r="GU326" t="s">
        <v>796</v>
      </c>
      <c r="GV326" t="s">
        <v>796</v>
      </c>
      <c r="GW326" t="s">
        <v>796</v>
      </c>
      <c r="GX326" t="s">
        <v>796</v>
      </c>
      <c r="GY326" t="s">
        <v>796</v>
      </c>
      <c r="GZ326" t="s">
        <v>796</v>
      </c>
      <c r="HA326" t="s">
        <v>796</v>
      </c>
      <c r="HB326" t="s">
        <v>796</v>
      </c>
      <c r="HC326" t="s">
        <v>796</v>
      </c>
      <c r="HD326" t="s">
        <v>796</v>
      </c>
      <c r="HE326" t="s">
        <v>796</v>
      </c>
      <c r="HF326" t="s">
        <v>796</v>
      </c>
      <c r="HG326" t="s">
        <v>796</v>
      </c>
      <c r="HH326" t="s">
        <v>796</v>
      </c>
      <c r="HI326" t="s">
        <v>796</v>
      </c>
      <c r="HJ326" t="s">
        <v>796</v>
      </c>
      <c r="HK326" t="s">
        <v>796</v>
      </c>
      <c r="HL326" t="s">
        <v>796</v>
      </c>
      <c r="HM326" t="s">
        <v>796</v>
      </c>
      <c r="HN326" t="s">
        <v>796</v>
      </c>
      <c r="HO326" t="s">
        <v>796</v>
      </c>
      <c r="HP326" t="s">
        <v>796</v>
      </c>
      <c r="HQ326" t="s">
        <v>796</v>
      </c>
      <c r="HR326" t="s">
        <v>796</v>
      </c>
      <c r="HS326" t="s">
        <v>796</v>
      </c>
      <c r="HT326" t="s">
        <v>796</v>
      </c>
      <c r="HU326" t="s">
        <v>796</v>
      </c>
      <c r="HV326" t="s">
        <v>796</v>
      </c>
      <c r="HW326" t="s">
        <v>796</v>
      </c>
      <c r="HX326" t="s">
        <v>796</v>
      </c>
      <c r="HY326" t="s">
        <v>796</v>
      </c>
      <c r="HZ326" t="s">
        <v>796</v>
      </c>
      <c r="IA326" t="s">
        <v>796</v>
      </c>
      <c r="IB326" t="s">
        <v>796</v>
      </c>
      <c r="IC326" t="s">
        <v>796</v>
      </c>
      <c r="ID326" t="s">
        <v>796</v>
      </c>
      <c r="IE326" t="s">
        <v>796</v>
      </c>
      <c r="IF326" t="s">
        <v>796</v>
      </c>
      <c r="IG326" t="s">
        <v>796</v>
      </c>
      <c r="IH326" t="s">
        <v>796</v>
      </c>
      <c r="II326" t="s">
        <v>796</v>
      </c>
      <c r="IJ326" t="s">
        <v>796</v>
      </c>
      <c r="IK326" t="s">
        <v>796</v>
      </c>
      <c r="IL326" t="s">
        <v>796</v>
      </c>
      <c r="IM326" t="s">
        <v>796</v>
      </c>
      <c r="IN326" t="s">
        <v>796</v>
      </c>
      <c r="IO326" t="s">
        <v>796</v>
      </c>
      <c r="IP326" t="s">
        <v>796</v>
      </c>
      <c r="IQ326" t="s">
        <v>796</v>
      </c>
      <c r="IR326" t="s">
        <v>796</v>
      </c>
      <c r="IS326" t="s">
        <v>796</v>
      </c>
      <c r="IT326" t="s">
        <v>796</v>
      </c>
      <c r="IU326" t="s">
        <v>796</v>
      </c>
      <c r="IV326" t="s">
        <v>796</v>
      </c>
      <c r="IW326" t="s">
        <v>796</v>
      </c>
      <c r="IX326" t="s">
        <v>796</v>
      </c>
      <c r="IY326" t="s">
        <v>796</v>
      </c>
      <c r="IZ326" t="s">
        <v>796</v>
      </c>
      <c r="JA326" t="s">
        <v>796</v>
      </c>
      <c r="JB326" t="s">
        <v>796</v>
      </c>
      <c r="JC326" t="s">
        <v>796</v>
      </c>
      <c r="JD326" t="s">
        <v>796</v>
      </c>
      <c r="JE326" t="s">
        <v>796</v>
      </c>
      <c r="JF326" t="s">
        <v>796</v>
      </c>
      <c r="JG326" t="s">
        <v>796</v>
      </c>
      <c r="JH326" t="s">
        <v>796</v>
      </c>
      <c r="JI326" t="s">
        <v>796</v>
      </c>
      <c r="JJ326" t="s">
        <v>796</v>
      </c>
      <c r="JK326" t="s">
        <v>796</v>
      </c>
      <c r="JL326" t="s">
        <v>796</v>
      </c>
      <c r="JM326" t="s">
        <v>796</v>
      </c>
      <c r="JN326" t="s">
        <v>796</v>
      </c>
      <c r="JO326" t="s">
        <v>796</v>
      </c>
      <c r="JP326" t="s">
        <v>796</v>
      </c>
      <c r="JQ326" t="s">
        <v>796</v>
      </c>
      <c r="JR326" t="s">
        <v>796</v>
      </c>
      <c r="JS326" t="s">
        <v>796</v>
      </c>
      <c r="JT326" t="s">
        <v>796</v>
      </c>
      <c r="JU326" t="s">
        <v>796</v>
      </c>
      <c r="JV326" t="s">
        <v>796</v>
      </c>
      <c r="JW326" t="s">
        <v>796</v>
      </c>
      <c r="JX326" t="s">
        <v>796</v>
      </c>
      <c r="JY326" t="s">
        <v>796</v>
      </c>
      <c r="JZ326" t="s">
        <v>796</v>
      </c>
      <c r="KA326" t="s">
        <v>796</v>
      </c>
      <c r="KB326" t="s">
        <v>796</v>
      </c>
      <c r="KC326" t="s">
        <v>796</v>
      </c>
      <c r="KD326" t="s">
        <v>796</v>
      </c>
      <c r="KE326" t="s">
        <v>796</v>
      </c>
      <c r="KF326" t="s">
        <v>796</v>
      </c>
    </row>
    <row r="327" spans="1:292" x14ac:dyDescent="0.2">
      <c r="A327" t="s">
        <v>620</v>
      </c>
      <c r="B327" t="s">
        <v>249</v>
      </c>
      <c r="C327" t="s">
        <v>4</v>
      </c>
      <c r="D327" t="s">
        <v>19</v>
      </c>
      <c r="E327" s="30">
        <v>19</v>
      </c>
      <c r="F327" t="s">
        <v>20</v>
      </c>
      <c r="G327" t="s">
        <v>10</v>
      </c>
      <c r="H327" t="s">
        <v>40</v>
      </c>
      <c r="I327" t="s">
        <v>215</v>
      </c>
      <c r="J327" t="s">
        <v>4</v>
      </c>
      <c r="K327" t="s">
        <v>4</v>
      </c>
      <c r="L327" t="s">
        <v>4</v>
      </c>
      <c r="M327" t="s">
        <v>4</v>
      </c>
      <c r="N327" t="s">
        <v>4</v>
      </c>
      <c r="O327" t="s">
        <v>5</v>
      </c>
      <c r="P327" t="s">
        <v>4</v>
      </c>
      <c r="Q327" t="s">
        <v>4</v>
      </c>
      <c r="R327" t="s">
        <v>4</v>
      </c>
      <c r="S327" t="s">
        <v>4</v>
      </c>
      <c r="T327" t="s">
        <v>3</v>
      </c>
      <c r="U327" t="s">
        <v>4</v>
      </c>
      <c r="V327" t="s">
        <v>5</v>
      </c>
      <c r="W327" t="s">
        <v>77</v>
      </c>
      <c r="X327" t="s">
        <v>54</v>
      </c>
      <c r="Y327" t="s">
        <v>4</v>
      </c>
      <c r="Z327" t="s">
        <v>100</v>
      </c>
      <c r="AA327" t="s">
        <v>4</v>
      </c>
      <c r="AB327" t="s">
        <v>4</v>
      </c>
      <c r="AC327" t="s">
        <v>4</v>
      </c>
      <c r="AD327" t="s">
        <v>4</v>
      </c>
      <c r="AE327" t="s">
        <v>4</v>
      </c>
      <c r="AF327" t="s">
        <v>4</v>
      </c>
      <c r="AG327" t="s">
        <v>4</v>
      </c>
      <c r="AH327" t="s">
        <v>4</v>
      </c>
      <c r="AI327" t="s">
        <v>4</v>
      </c>
      <c r="AJ327" t="s">
        <v>4</v>
      </c>
      <c r="AK327" t="s">
        <v>4</v>
      </c>
      <c r="AL327" t="s">
        <v>4</v>
      </c>
      <c r="AM327" t="s">
        <v>4</v>
      </c>
      <c r="AN327" t="s">
        <v>4</v>
      </c>
      <c r="AO327" t="s">
        <v>4</v>
      </c>
      <c r="AP327" t="s">
        <v>5</v>
      </c>
      <c r="AQ327" t="s">
        <v>4</v>
      </c>
      <c r="AR327" t="s">
        <v>4</v>
      </c>
      <c r="AS327" t="s">
        <v>2</v>
      </c>
      <c r="AT327" t="s">
        <v>2</v>
      </c>
      <c r="AU327" t="s">
        <v>2</v>
      </c>
      <c r="AV327" t="s">
        <v>2</v>
      </c>
      <c r="AW327" t="s">
        <v>2</v>
      </c>
      <c r="AX327" t="s">
        <v>2</v>
      </c>
      <c r="AY327" t="s">
        <v>2</v>
      </c>
      <c r="AZ327" t="s">
        <v>2</v>
      </c>
      <c r="BA327" t="s">
        <v>2</v>
      </c>
      <c r="BB327" t="s">
        <v>2</v>
      </c>
      <c r="BC327" t="s">
        <v>2</v>
      </c>
      <c r="BD327" t="s">
        <v>2</v>
      </c>
      <c r="BE327" t="s">
        <v>2</v>
      </c>
      <c r="BF327" t="s">
        <v>2</v>
      </c>
      <c r="BG327" t="s">
        <v>2</v>
      </c>
      <c r="BH327" t="s">
        <v>2</v>
      </c>
      <c r="BI327" t="s">
        <v>2</v>
      </c>
      <c r="BJ327" t="s">
        <v>2</v>
      </c>
      <c r="BK327" t="s">
        <v>2</v>
      </c>
      <c r="BL327" t="s">
        <v>2</v>
      </c>
      <c r="BM327" t="s">
        <v>2</v>
      </c>
      <c r="BN327" t="s">
        <v>2</v>
      </c>
      <c r="BO327" t="s">
        <v>2</v>
      </c>
      <c r="BP327" t="s">
        <v>2</v>
      </c>
      <c r="BQ327" t="s">
        <v>2</v>
      </c>
      <c r="BR327" t="s">
        <v>2</v>
      </c>
      <c r="BS327" t="s">
        <v>2</v>
      </c>
      <c r="BT327" t="s">
        <v>2</v>
      </c>
      <c r="BU327" t="s">
        <v>2</v>
      </c>
      <c r="BV327" t="s">
        <v>2</v>
      </c>
      <c r="BW327" t="s">
        <v>2</v>
      </c>
      <c r="BX327" t="s">
        <v>2</v>
      </c>
      <c r="BY327" t="s">
        <v>2</v>
      </c>
      <c r="BZ327" t="s">
        <v>2</v>
      </c>
      <c r="CA327" t="s">
        <v>2</v>
      </c>
      <c r="CB327" t="s">
        <v>2</v>
      </c>
      <c r="CC327" t="s">
        <v>2</v>
      </c>
      <c r="CD327" t="s">
        <v>2</v>
      </c>
      <c r="CE327" t="s">
        <v>2</v>
      </c>
      <c r="CF327" t="s">
        <v>2</v>
      </c>
      <c r="CG327" t="s">
        <v>2</v>
      </c>
      <c r="CH327" t="s">
        <v>2</v>
      </c>
      <c r="CI327" t="s">
        <v>2</v>
      </c>
      <c r="CJ327" t="s">
        <v>2</v>
      </c>
      <c r="CK327" t="s">
        <v>2</v>
      </c>
      <c r="CL327" t="s">
        <v>2</v>
      </c>
      <c r="CM327" t="s">
        <v>2</v>
      </c>
      <c r="CN327" t="s">
        <v>2</v>
      </c>
      <c r="CO327" t="s">
        <v>2</v>
      </c>
      <c r="CP327" t="s">
        <v>41</v>
      </c>
      <c r="CQ327" t="s">
        <v>2</v>
      </c>
      <c r="CR327" t="s">
        <v>2</v>
      </c>
      <c r="CS327" t="s">
        <v>2</v>
      </c>
      <c r="CT327" t="s">
        <v>2</v>
      </c>
      <c r="CU327" t="s">
        <v>796</v>
      </c>
      <c r="CV327" t="s">
        <v>796</v>
      </c>
      <c r="CW327" t="s">
        <v>796</v>
      </c>
      <c r="CX327" t="s">
        <v>796</v>
      </c>
      <c r="CY327" t="s">
        <v>796</v>
      </c>
      <c r="CZ327" t="s">
        <v>796</v>
      </c>
      <c r="DA327" t="s">
        <v>796</v>
      </c>
      <c r="DB327" t="s">
        <v>796</v>
      </c>
      <c r="DC327" t="s">
        <v>796</v>
      </c>
      <c r="DD327" t="s">
        <v>796</v>
      </c>
      <c r="DE327" t="s">
        <v>796</v>
      </c>
      <c r="DF327" t="s">
        <v>796</v>
      </c>
      <c r="DG327" t="s">
        <v>796</v>
      </c>
      <c r="DH327" t="s">
        <v>796</v>
      </c>
      <c r="DI327" t="s">
        <v>796</v>
      </c>
      <c r="DJ327" t="s">
        <v>796</v>
      </c>
      <c r="DK327" t="s">
        <v>796</v>
      </c>
      <c r="DL327" t="s">
        <v>796</v>
      </c>
      <c r="DM327" t="s">
        <v>796</v>
      </c>
      <c r="DN327" t="s">
        <v>796</v>
      </c>
      <c r="DO327" t="s">
        <v>796</v>
      </c>
      <c r="DP327" t="s">
        <v>796</v>
      </c>
      <c r="DQ327" t="s">
        <v>796</v>
      </c>
      <c r="DR327" t="s">
        <v>796</v>
      </c>
      <c r="DS327" t="s">
        <v>796</v>
      </c>
      <c r="DT327" t="s">
        <v>796</v>
      </c>
      <c r="DU327" t="s">
        <v>796</v>
      </c>
      <c r="DV327" t="s">
        <v>796</v>
      </c>
      <c r="DW327" t="s">
        <v>796</v>
      </c>
      <c r="DX327" t="s">
        <v>796</v>
      </c>
      <c r="DY327" t="s">
        <v>796</v>
      </c>
      <c r="DZ327" t="s">
        <v>796</v>
      </c>
      <c r="EA327" t="s">
        <v>796</v>
      </c>
      <c r="EB327" t="s">
        <v>796</v>
      </c>
      <c r="EC327" t="s">
        <v>796</v>
      </c>
      <c r="ED327" t="s">
        <v>796</v>
      </c>
      <c r="EE327" t="s">
        <v>796</v>
      </c>
      <c r="EF327" t="s">
        <v>796</v>
      </c>
      <c r="EG327" t="s">
        <v>796</v>
      </c>
      <c r="EH327" t="s">
        <v>796</v>
      </c>
      <c r="EI327" t="s">
        <v>796</v>
      </c>
      <c r="EJ327" t="s">
        <v>796</v>
      </c>
      <c r="EK327" t="s">
        <v>796</v>
      </c>
      <c r="EL327" t="s">
        <v>796</v>
      </c>
      <c r="EM327" t="s">
        <v>796</v>
      </c>
      <c r="EN327" t="s">
        <v>796</v>
      </c>
      <c r="EO327" t="s">
        <v>796</v>
      </c>
      <c r="EP327" t="s">
        <v>796</v>
      </c>
      <c r="EQ327" t="s">
        <v>796</v>
      </c>
      <c r="ER327" t="s">
        <v>796</v>
      </c>
      <c r="ES327" t="s">
        <v>796</v>
      </c>
      <c r="ET327" t="s">
        <v>796</v>
      </c>
      <c r="EU327" t="s">
        <v>796</v>
      </c>
      <c r="EV327" t="s">
        <v>796</v>
      </c>
      <c r="EW327" t="s">
        <v>796</v>
      </c>
      <c r="EX327" t="s">
        <v>796</v>
      </c>
      <c r="EY327" t="s">
        <v>796</v>
      </c>
      <c r="EZ327" t="s">
        <v>796</v>
      </c>
      <c r="FA327" t="s">
        <v>796</v>
      </c>
      <c r="FB327" t="s">
        <v>796</v>
      </c>
      <c r="FC327" t="s">
        <v>796</v>
      </c>
      <c r="FD327" t="s">
        <v>796</v>
      </c>
      <c r="FE327" t="s">
        <v>796</v>
      </c>
      <c r="FF327" t="s">
        <v>796</v>
      </c>
      <c r="FG327" t="s">
        <v>796</v>
      </c>
      <c r="FH327" t="s">
        <v>796</v>
      </c>
      <c r="FI327" t="s">
        <v>796</v>
      </c>
      <c r="FJ327" t="s">
        <v>796</v>
      </c>
      <c r="FK327" t="s">
        <v>796</v>
      </c>
      <c r="FL327" t="s">
        <v>796</v>
      </c>
      <c r="FM327" t="s">
        <v>796</v>
      </c>
      <c r="FN327" t="s">
        <v>796</v>
      </c>
      <c r="FO327" t="s">
        <v>796</v>
      </c>
      <c r="FP327" t="s">
        <v>796</v>
      </c>
      <c r="FQ327" t="s">
        <v>796</v>
      </c>
      <c r="FR327" t="s">
        <v>796</v>
      </c>
      <c r="FS327" t="s">
        <v>796</v>
      </c>
      <c r="FT327" t="s">
        <v>796</v>
      </c>
      <c r="FU327" t="s">
        <v>796</v>
      </c>
      <c r="FV327" t="s">
        <v>796</v>
      </c>
      <c r="FW327" t="s">
        <v>796</v>
      </c>
      <c r="FX327" t="s">
        <v>796</v>
      </c>
      <c r="FY327" t="s">
        <v>796</v>
      </c>
      <c r="FZ327" t="s">
        <v>796</v>
      </c>
      <c r="GA327" t="s">
        <v>796</v>
      </c>
      <c r="GB327" t="s">
        <v>796</v>
      </c>
      <c r="GC327" t="s">
        <v>796</v>
      </c>
      <c r="GD327" t="s">
        <v>796</v>
      </c>
      <c r="GE327" t="s">
        <v>796</v>
      </c>
      <c r="GF327" t="s">
        <v>796</v>
      </c>
      <c r="GG327" t="s">
        <v>796</v>
      </c>
      <c r="GH327" t="s">
        <v>796</v>
      </c>
      <c r="GI327" t="s">
        <v>796</v>
      </c>
      <c r="GJ327" t="s">
        <v>796</v>
      </c>
      <c r="GK327" t="s">
        <v>796</v>
      </c>
      <c r="GL327" t="s">
        <v>796</v>
      </c>
      <c r="GM327" t="s">
        <v>796</v>
      </c>
      <c r="GN327" t="s">
        <v>796</v>
      </c>
      <c r="GO327" t="s">
        <v>796</v>
      </c>
      <c r="GP327" t="s">
        <v>796</v>
      </c>
      <c r="GQ327" t="s">
        <v>796</v>
      </c>
      <c r="GR327" t="s">
        <v>796</v>
      </c>
      <c r="GS327" t="s">
        <v>796</v>
      </c>
      <c r="GT327" t="s">
        <v>796</v>
      </c>
      <c r="GU327" t="s">
        <v>796</v>
      </c>
      <c r="GV327" t="s">
        <v>796</v>
      </c>
      <c r="GW327" t="s">
        <v>796</v>
      </c>
      <c r="GX327" t="s">
        <v>796</v>
      </c>
      <c r="GY327" t="s">
        <v>796</v>
      </c>
      <c r="GZ327" t="s">
        <v>796</v>
      </c>
      <c r="HA327" t="s">
        <v>796</v>
      </c>
      <c r="HB327" t="s">
        <v>796</v>
      </c>
      <c r="HC327" t="s">
        <v>796</v>
      </c>
      <c r="HD327" t="s">
        <v>796</v>
      </c>
      <c r="HE327" t="s">
        <v>796</v>
      </c>
      <c r="HF327" t="s">
        <v>796</v>
      </c>
      <c r="HG327" t="s">
        <v>796</v>
      </c>
      <c r="HH327" t="s">
        <v>796</v>
      </c>
      <c r="HI327" t="s">
        <v>796</v>
      </c>
      <c r="HJ327" t="s">
        <v>796</v>
      </c>
      <c r="HK327" t="s">
        <v>796</v>
      </c>
      <c r="HL327" t="s">
        <v>796</v>
      </c>
      <c r="HM327" t="s">
        <v>796</v>
      </c>
      <c r="HN327" t="s">
        <v>796</v>
      </c>
      <c r="HO327" t="s">
        <v>796</v>
      </c>
      <c r="HP327" t="s">
        <v>796</v>
      </c>
      <c r="HQ327" t="s">
        <v>796</v>
      </c>
      <c r="HR327" t="s">
        <v>796</v>
      </c>
      <c r="HS327" t="s">
        <v>796</v>
      </c>
      <c r="HT327" t="s">
        <v>796</v>
      </c>
      <c r="HU327" t="s">
        <v>796</v>
      </c>
      <c r="HV327" t="s">
        <v>796</v>
      </c>
      <c r="HW327" t="s">
        <v>796</v>
      </c>
      <c r="HX327" t="s">
        <v>796</v>
      </c>
      <c r="HY327" t="s">
        <v>796</v>
      </c>
      <c r="HZ327" t="s">
        <v>796</v>
      </c>
      <c r="IA327" t="s">
        <v>796</v>
      </c>
      <c r="IB327" t="s">
        <v>796</v>
      </c>
      <c r="IC327" t="s">
        <v>796</v>
      </c>
      <c r="ID327" t="s">
        <v>796</v>
      </c>
      <c r="IE327" t="s">
        <v>796</v>
      </c>
      <c r="IF327" t="s">
        <v>796</v>
      </c>
      <c r="IG327" t="s">
        <v>796</v>
      </c>
      <c r="IH327" t="s">
        <v>796</v>
      </c>
      <c r="II327" t="s">
        <v>796</v>
      </c>
      <c r="IJ327" t="s">
        <v>796</v>
      </c>
      <c r="IK327" t="s">
        <v>796</v>
      </c>
      <c r="IL327" t="s">
        <v>796</v>
      </c>
      <c r="IM327" t="s">
        <v>796</v>
      </c>
      <c r="IN327" t="s">
        <v>796</v>
      </c>
      <c r="IO327" t="s">
        <v>796</v>
      </c>
      <c r="IP327" t="s">
        <v>796</v>
      </c>
      <c r="IQ327" t="s">
        <v>796</v>
      </c>
      <c r="IR327" t="s">
        <v>796</v>
      </c>
      <c r="IS327" t="s">
        <v>796</v>
      </c>
      <c r="IT327" t="s">
        <v>796</v>
      </c>
      <c r="IU327" t="s">
        <v>796</v>
      </c>
      <c r="IV327" t="s">
        <v>796</v>
      </c>
      <c r="IW327" t="s">
        <v>796</v>
      </c>
      <c r="IX327" t="s">
        <v>796</v>
      </c>
      <c r="IY327" t="s">
        <v>796</v>
      </c>
      <c r="IZ327" t="s">
        <v>796</v>
      </c>
      <c r="JA327" t="s">
        <v>796</v>
      </c>
      <c r="JB327" t="s">
        <v>796</v>
      </c>
      <c r="JC327" t="s">
        <v>796</v>
      </c>
      <c r="JD327" t="s">
        <v>796</v>
      </c>
      <c r="JE327" t="s">
        <v>796</v>
      </c>
      <c r="JF327" t="s">
        <v>796</v>
      </c>
      <c r="JG327" t="s">
        <v>796</v>
      </c>
      <c r="JH327" t="s">
        <v>796</v>
      </c>
      <c r="JI327" t="s">
        <v>796</v>
      </c>
      <c r="JJ327" t="s">
        <v>796</v>
      </c>
      <c r="JK327" t="s">
        <v>796</v>
      </c>
      <c r="JL327" t="s">
        <v>796</v>
      </c>
      <c r="JM327" t="s">
        <v>796</v>
      </c>
      <c r="JN327" t="s">
        <v>796</v>
      </c>
      <c r="JO327" t="s">
        <v>796</v>
      </c>
      <c r="JP327" t="s">
        <v>796</v>
      </c>
      <c r="JQ327" t="s">
        <v>796</v>
      </c>
      <c r="JR327" t="s">
        <v>796</v>
      </c>
      <c r="JS327" t="s">
        <v>796</v>
      </c>
      <c r="JT327" t="s">
        <v>796</v>
      </c>
      <c r="JU327" t="s">
        <v>796</v>
      </c>
      <c r="JV327" t="s">
        <v>796</v>
      </c>
      <c r="JW327" t="s">
        <v>796</v>
      </c>
      <c r="JX327" t="s">
        <v>796</v>
      </c>
      <c r="JY327" t="s">
        <v>796</v>
      </c>
      <c r="JZ327" t="s">
        <v>796</v>
      </c>
      <c r="KA327" t="s">
        <v>796</v>
      </c>
      <c r="KB327" t="s">
        <v>796</v>
      </c>
      <c r="KC327" t="s">
        <v>796</v>
      </c>
      <c r="KD327" t="s">
        <v>796</v>
      </c>
      <c r="KE327" t="s">
        <v>796</v>
      </c>
      <c r="KF327" t="s">
        <v>796</v>
      </c>
    </row>
    <row r="328" spans="1:292" x14ac:dyDescent="0.2">
      <c r="A328" t="s">
        <v>621</v>
      </c>
      <c r="B328" t="s">
        <v>249</v>
      </c>
      <c r="C328" t="s">
        <v>4</v>
      </c>
      <c r="D328" t="s">
        <v>19</v>
      </c>
      <c r="E328" s="30">
        <v>50</v>
      </c>
      <c r="F328" t="s">
        <v>20</v>
      </c>
      <c r="G328" t="s">
        <v>10</v>
      </c>
      <c r="H328" t="s">
        <v>40</v>
      </c>
      <c r="I328" t="s">
        <v>215</v>
      </c>
      <c r="J328" t="s">
        <v>4</v>
      </c>
      <c r="K328" t="s">
        <v>4</v>
      </c>
      <c r="L328" t="s">
        <v>4</v>
      </c>
      <c r="M328" t="s">
        <v>4</v>
      </c>
      <c r="N328" t="s">
        <v>5</v>
      </c>
      <c r="O328" t="s">
        <v>5</v>
      </c>
      <c r="P328" t="s">
        <v>4</v>
      </c>
      <c r="Q328" t="s">
        <v>4</v>
      </c>
      <c r="R328" t="s">
        <v>4</v>
      </c>
      <c r="S328" t="s">
        <v>4</v>
      </c>
      <c r="T328" t="s">
        <v>3</v>
      </c>
      <c r="U328" t="s">
        <v>4</v>
      </c>
      <c r="V328" t="s">
        <v>4</v>
      </c>
      <c r="W328" t="s">
        <v>17</v>
      </c>
      <c r="X328" t="s">
        <v>2</v>
      </c>
      <c r="Y328" t="s">
        <v>5</v>
      </c>
      <c r="Z328" t="s">
        <v>6</v>
      </c>
      <c r="AA328" t="s">
        <v>4</v>
      </c>
      <c r="AB328" t="s">
        <v>4</v>
      </c>
      <c r="AC328" t="s">
        <v>4</v>
      </c>
      <c r="AD328" t="s">
        <v>4</v>
      </c>
      <c r="AE328" t="s">
        <v>4</v>
      </c>
      <c r="AF328" t="s">
        <v>4</v>
      </c>
      <c r="AG328" t="s">
        <v>4</v>
      </c>
      <c r="AH328" t="s">
        <v>4</v>
      </c>
      <c r="AI328" t="s">
        <v>4</v>
      </c>
      <c r="AJ328" t="s">
        <v>4</v>
      </c>
      <c r="AK328" t="s">
        <v>4</v>
      </c>
      <c r="AL328" t="s">
        <v>4</v>
      </c>
      <c r="AM328" t="s">
        <v>4</v>
      </c>
      <c r="AN328" t="s">
        <v>4</v>
      </c>
      <c r="AO328" t="s">
        <v>4</v>
      </c>
      <c r="AP328" t="s">
        <v>5</v>
      </c>
      <c r="AQ328" t="s">
        <v>4</v>
      </c>
      <c r="AR328" t="s">
        <v>4</v>
      </c>
      <c r="AS328" t="s">
        <v>2</v>
      </c>
      <c r="AT328" t="s">
        <v>2</v>
      </c>
      <c r="AU328" t="s">
        <v>2</v>
      </c>
      <c r="AV328" t="s">
        <v>2</v>
      </c>
      <c r="AW328" t="s">
        <v>2</v>
      </c>
      <c r="AX328" t="s">
        <v>2</v>
      </c>
      <c r="AY328" t="s">
        <v>2</v>
      </c>
      <c r="AZ328" t="s">
        <v>2</v>
      </c>
      <c r="BA328" t="s">
        <v>2</v>
      </c>
      <c r="BB328" t="s">
        <v>2</v>
      </c>
      <c r="BC328" t="s">
        <v>2</v>
      </c>
      <c r="BD328" t="s">
        <v>2</v>
      </c>
      <c r="BE328" t="s">
        <v>2</v>
      </c>
      <c r="BF328" t="s">
        <v>2</v>
      </c>
      <c r="BG328" t="s">
        <v>2</v>
      </c>
      <c r="BH328" t="s">
        <v>2</v>
      </c>
      <c r="BI328" t="s">
        <v>2</v>
      </c>
      <c r="BJ328" t="s">
        <v>2</v>
      </c>
      <c r="BK328" t="s">
        <v>2</v>
      </c>
      <c r="BL328" t="s">
        <v>2</v>
      </c>
      <c r="BM328" t="s">
        <v>2</v>
      </c>
      <c r="BN328" t="s">
        <v>2</v>
      </c>
      <c r="BO328" t="s">
        <v>2</v>
      </c>
      <c r="BP328" t="s">
        <v>2</v>
      </c>
      <c r="BQ328" t="s">
        <v>2</v>
      </c>
      <c r="BR328" t="s">
        <v>2</v>
      </c>
      <c r="BS328" t="s">
        <v>2</v>
      </c>
      <c r="BT328" t="s">
        <v>2</v>
      </c>
      <c r="BU328" t="s">
        <v>2</v>
      </c>
      <c r="BV328" t="s">
        <v>2</v>
      </c>
      <c r="BW328" t="s">
        <v>2</v>
      </c>
      <c r="BX328" t="s">
        <v>2</v>
      </c>
      <c r="BY328" t="s">
        <v>2</v>
      </c>
      <c r="BZ328" t="s">
        <v>2</v>
      </c>
      <c r="CA328" t="s">
        <v>2</v>
      </c>
      <c r="CB328" t="s">
        <v>2</v>
      </c>
      <c r="CC328" t="s">
        <v>2</v>
      </c>
      <c r="CD328" t="s">
        <v>2</v>
      </c>
      <c r="CE328" t="s">
        <v>2</v>
      </c>
      <c r="CF328" t="s">
        <v>2</v>
      </c>
      <c r="CG328" t="s">
        <v>2</v>
      </c>
      <c r="CH328" t="s">
        <v>2</v>
      </c>
      <c r="CI328" t="s">
        <v>2</v>
      </c>
      <c r="CJ328" t="s">
        <v>2</v>
      </c>
      <c r="CK328" t="s">
        <v>2</v>
      </c>
      <c r="CL328" t="s">
        <v>2</v>
      </c>
      <c r="CM328" t="s">
        <v>2</v>
      </c>
      <c r="CN328" t="s">
        <v>2</v>
      </c>
      <c r="CO328" t="s">
        <v>2</v>
      </c>
      <c r="CP328" t="s">
        <v>123</v>
      </c>
      <c r="CQ328" t="s">
        <v>4</v>
      </c>
      <c r="CR328" t="s">
        <v>4</v>
      </c>
      <c r="CS328" t="s">
        <v>4</v>
      </c>
      <c r="CT328" t="s">
        <v>4</v>
      </c>
      <c r="CU328" t="s">
        <v>249</v>
      </c>
      <c r="CV328" t="s">
        <v>4</v>
      </c>
      <c r="CW328" s="30">
        <v>51</v>
      </c>
      <c r="CX328" t="s">
        <v>20</v>
      </c>
      <c r="CY328" t="s">
        <v>4</v>
      </c>
      <c r="CZ328" t="s">
        <v>4</v>
      </c>
      <c r="DA328" t="s">
        <v>4</v>
      </c>
      <c r="DB328" t="s">
        <v>4</v>
      </c>
      <c r="DC328" t="s">
        <v>5</v>
      </c>
      <c r="DD328" t="s">
        <v>5</v>
      </c>
      <c r="DE328" t="s">
        <v>4</v>
      </c>
      <c r="DF328" t="s">
        <v>4</v>
      </c>
      <c r="DG328" t="s">
        <v>4</v>
      </c>
      <c r="DH328" t="s">
        <v>4</v>
      </c>
      <c r="DI328" t="s">
        <v>69</v>
      </c>
      <c r="DJ328" t="s">
        <v>4</v>
      </c>
      <c r="DK328" t="s">
        <v>4</v>
      </c>
      <c r="DL328" t="s">
        <v>17</v>
      </c>
      <c r="DM328" t="s">
        <v>2</v>
      </c>
      <c r="DN328" t="s">
        <v>5</v>
      </c>
      <c r="DO328" t="s">
        <v>523</v>
      </c>
      <c r="DP328" t="s">
        <v>4</v>
      </c>
      <c r="DQ328" t="s">
        <v>4</v>
      </c>
      <c r="DR328" t="s">
        <v>4</v>
      </c>
      <c r="DS328" t="s">
        <v>4</v>
      </c>
      <c r="DT328" t="s">
        <v>4</v>
      </c>
      <c r="DU328" t="s">
        <v>4</v>
      </c>
      <c r="DV328" t="s">
        <v>4</v>
      </c>
      <c r="DW328" t="s">
        <v>4</v>
      </c>
      <c r="DX328" t="s">
        <v>4</v>
      </c>
      <c r="DY328" t="s">
        <v>4</v>
      </c>
      <c r="DZ328" t="s">
        <v>4</v>
      </c>
      <c r="EA328" t="s">
        <v>4</v>
      </c>
      <c r="EB328" t="s">
        <v>4</v>
      </c>
      <c r="EC328" t="s">
        <v>4</v>
      </c>
      <c r="ED328" t="s">
        <v>4</v>
      </c>
      <c r="EE328" t="s">
        <v>5</v>
      </c>
      <c r="EF328" t="s">
        <v>4</v>
      </c>
      <c r="EG328" t="s">
        <v>4</v>
      </c>
      <c r="EH328" t="s">
        <v>2</v>
      </c>
      <c r="EI328" t="s">
        <v>2</v>
      </c>
      <c r="EJ328" t="s">
        <v>2</v>
      </c>
      <c r="EK328" t="s">
        <v>2</v>
      </c>
      <c r="EL328" t="s">
        <v>2</v>
      </c>
      <c r="EM328" t="s">
        <v>2</v>
      </c>
      <c r="EN328" t="s">
        <v>2</v>
      </c>
      <c r="EO328" t="s">
        <v>2</v>
      </c>
      <c r="EP328" t="s">
        <v>2</v>
      </c>
      <c r="EQ328" t="s">
        <v>2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2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2</v>
      </c>
      <c r="FM328" t="s">
        <v>2</v>
      </c>
      <c r="FN328" t="s">
        <v>2</v>
      </c>
      <c r="FO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2</v>
      </c>
      <c r="FY328" t="s">
        <v>2</v>
      </c>
      <c r="FZ328" t="s">
        <v>2</v>
      </c>
      <c r="GA328" t="s">
        <v>2</v>
      </c>
      <c r="GB328" t="s">
        <v>2</v>
      </c>
      <c r="GC328" t="s">
        <v>2</v>
      </c>
      <c r="GD328" t="s">
        <v>2</v>
      </c>
      <c r="GE328" t="s">
        <v>123</v>
      </c>
      <c r="GF328" t="s">
        <v>4</v>
      </c>
      <c r="GG328" t="s">
        <v>4</v>
      </c>
      <c r="GH328" t="s">
        <v>4</v>
      </c>
      <c r="GI328" t="s">
        <v>4</v>
      </c>
      <c r="GJ328" t="s">
        <v>4</v>
      </c>
      <c r="GK328" t="s">
        <v>4</v>
      </c>
      <c r="GL328" t="s">
        <v>4</v>
      </c>
      <c r="GM328" t="s">
        <v>4</v>
      </c>
      <c r="GN328" t="s">
        <v>796</v>
      </c>
      <c r="GO328" t="s">
        <v>796</v>
      </c>
      <c r="GP328" t="s">
        <v>796</v>
      </c>
      <c r="GQ328" t="s">
        <v>796</v>
      </c>
      <c r="GR328" t="s">
        <v>796</v>
      </c>
      <c r="GS328" t="s">
        <v>796</v>
      </c>
      <c r="GT328" t="s">
        <v>796</v>
      </c>
      <c r="GU328" t="s">
        <v>796</v>
      </c>
      <c r="GV328" t="s">
        <v>796</v>
      </c>
      <c r="GW328" t="s">
        <v>796</v>
      </c>
      <c r="GX328" t="s">
        <v>796</v>
      </c>
      <c r="GY328" t="s">
        <v>796</v>
      </c>
      <c r="GZ328" t="s">
        <v>796</v>
      </c>
      <c r="HA328" t="s">
        <v>796</v>
      </c>
      <c r="HB328" t="s">
        <v>796</v>
      </c>
      <c r="HC328" t="s">
        <v>796</v>
      </c>
      <c r="HD328" t="s">
        <v>796</v>
      </c>
      <c r="HE328" t="s">
        <v>796</v>
      </c>
      <c r="HF328" t="s">
        <v>796</v>
      </c>
      <c r="HG328" t="s">
        <v>796</v>
      </c>
      <c r="HH328" t="s">
        <v>796</v>
      </c>
      <c r="HI328" t="s">
        <v>796</v>
      </c>
      <c r="HJ328" t="s">
        <v>796</v>
      </c>
      <c r="HK328" t="s">
        <v>796</v>
      </c>
      <c r="HL328" t="s">
        <v>796</v>
      </c>
      <c r="HM328" t="s">
        <v>796</v>
      </c>
      <c r="HN328" t="s">
        <v>796</v>
      </c>
      <c r="HO328" t="s">
        <v>796</v>
      </c>
      <c r="HP328" t="s">
        <v>796</v>
      </c>
      <c r="HQ328" t="s">
        <v>796</v>
      </c>
      <c r="HR328" t="s">
        <v>796</v>
      </c>
      <c r="HS328" t="s">
        <v>796</v>
      </c>
      <c r="HT328" t="s">
        <v>796</v>
      </c>
      <c r="HU328" t="s">
        <v>796</v>
      </c>
      <c r="HV328" t="s">
        <v>796</v>
      </c>
      <c r="HW328" t="s">
        <v>796</v>
      </c>
      <c r="HX328" t="s">
        <v>796</v>
      </c>
      <c r="HY328" t="s">
        <v>796</v>
      </c>
      <c r="HZ328" t="s">
        <v>796</v>
      </c>
      <c r="IA328" t="s">
        <v>796</v>
      </c>
      <c r="IB328" t="s">
        <v>796</v>
      </c>
      <c r="IC328" t="s">
        <v>796</v>
      </c>
      <c r="ID328" t="s">
        <v>796</v>
      </c>
      <c r="IE328" t="s">
        <v>796</v>
      </c>
      <c r="IF328" t="s">
        <v>796</v>
      </c>
      <c r="IG328" t="s">
        <v>796</v>
      </c>
      <c r="IH328" t="s">
        <v>796</v>
      </c>
      <c r="II328" t="s">
        <v>796</v>
      </c>
      <c r="IJ328" t="s">
        <v>796</v>
      </c>
      <c r="IK328" t="s">
        <v>796</v>
      </c>
      <c r="IL328" t="s">
        <v>796</v>
      </c>
      <c r="IM328" t="s">
        <v>796</v>
      </c>
      <c r="IN328" t="s">
        <v>796</v>
      </c>
      <c r="IO328" t="s">
        <v>796</v>
      </c>
      <c r="IP328" t="s">
        <v>796</v>
      </c>
      <c r="IQ328" t="s">
        <v>796</v>
      </c>
      <c r="IR328" t="s">
        <v>796</v>
      </c>
      <c r="IS328" t="s">
        <v>796</v>
      </c>
      <c r="IT328" t="s">
        <v>796</v>
      </c>
      <c r="IU328" t="s">
        <v>796</v>
      </c>
      <c r="IV328" t="s">
        <v>796</v>
      </c>
      <c r="IW328" t="s">
        <v>796</v>
      </c>
      <c r="IX328" t="s">
        <v>796</v>
      </c>
      <c r="IY328" t="s">
        <v>796</v>
      </c>
      <c r="IZ328" t="s">
        <v>796</v>
      </c>
      <c r="JA328" t="s">
        <v>796</v>
      </c>
      <c r="JB328" t="s">
        <v>796</v>
      </c>
      <c r="JC328" t="s">
        <v>796</v>
      </c>
      <c r="JD328" t="s">
        <v>796</v>
      </c>
      <c r="JE328" t="s">
        <v>796</v>
      </c>
      <c r="JF328" t="s">
        <v>796</v>
      </c>
      <c r="JG328" t="s">
        <v>796</v>
      </c>
      <c r="JH328" t="s">
        <v>796</v>
      </c>
      <c r="JI328" t="s">
        <v>796</v>
      </c>
      <c r="JJ328" t="s">
        <v>796</v>
      </c>
      <c r="JK328" t="s">
        <v>796</v>
      </c>
      <c r="JL328" t="s">
        <v>796</v>
      </c>
      <c r="JM328" t="s">
        <v>796</v>
      </c>
      <c r="JN328" t="s">
        <v>796</v>
      </c>
      <c r="JO328" t="s">
        <v>796</v>
      </c>
      <c r="JP328" t="s">
        <v>796</v>
      </c>
      <c r="JQ328" t="s">
        <v>796</v>
      </c>
      <c r="JR328" t="s">
        <v>796</v>
      </c>
      <c r="JS328" t="s">
        <v>796</v>
      </c>
      <c r="JT328" t="s">
        <v>796</v>
      </c>
      <c r="JU328" t="s">
        <v>796</v>
      </c>
      <c r="JV328" t="s">
        <v>796</v>
      </c>
      <c r="JW328" t="s">
        <v>796</v>
      </c>
      <c r="JX328" t="s">
        <v>796</v>
      </c>
      <c r="JY328" t="s">
        <v>796</v>
      </c>
      <c r="JZ328" t="s">
        <v>796</v>
      </c>
      <c r="KA328" t="s">
        <v>796</v>
      </c>
      <c r="KB328" t="s">
        <v>796</v>
      </c>
      <c r="KC328" t="s">
        <v>796</v>
      </c>
      <c r="KD328" t="s">
        <v>796</v>
      </c>
      <c r="KE328" t="s">
        <v>796</v>
      </c>
      <c r="KF328" t="s">
        <v>796</v>
      </c>
    </row>
    <row r="329" spans="1:292" x14ac:dyDescent="0.2">
      <c r="A329" t="s">
        <v>622</v>
      </c>
      <c r="B329" t="s">
        <v>249</v>
      </c>
      <c r="C329" t="s">
        <v>4</v>
      </c>
      <c r="D329" t="s">
        <v>8</v>
      </c>
      <c r="E329" s="30">
        <v>25</v>
      </c>
      <c r="F329" t="s">
        <v>155</v>
      </c>
      <c r="G329" t="s">
        <v>10</v>
      </c>
      <c r="H329" t="s">
        <v>40</v>
      </c>
      <c r="I329" t="s">
        <v>499</v>
      </c>
      <c r="J329" t="s">
        <v>4</v>
      </c>
      <c r="K329" t="s">
        <v>4</v>
      </c>
      <c r="L329" t="s">
        <v>5</v>
      </c>
      <c r="M329" t="s">
        <v>4</v>
      </c>
      <c r="N329" t="s">
        <v>4</v>
      </c>
      <c r="O329" t="s">
        <v>4</v>
      </c>
      <c r="P329" t="s">
        <v>4</v>
      </c>
      <c r="Q329" t="s">
        <v>4</v>
      </c>
      <c r="R329" t="s">
        <v>4</v>
      </c>
      <c r="S329" t="s">
        <v>5</v>
      </c>
      <c r="T329" t="s">
        <v>3</v>
      </c>
      <c r="U329" t="s">
        <v>4</v>
      </c>
      <c r="V329" t="s">
        <v>5</v>
      </c>
      <c r="W329" t="s">
        <v>17</v>
      </c>
      <c r="X329" t="s">
        <v>2</v>
      </c>
      <c r="Y329" t="s">
        <v>5</v>
      </c>
      <c r="Z329" t="s">
        <v>18</v>
      </c>
      <c r="AA329" t="s">
        <v>4</v>
      </c>
      <c r="AB329" t="s">
        <v>4</v>
      </c>
      <c r="AC329" t="s">
        <v>5</v>
      </c>
      <c r="AD329" t="s">
        <v>5</v>
      </c>
      <c r="AE329" t="s">
        <v>4</v>
      </c>
      <c r="AF329" t="s">
        <v>4</v>
      </c>
      <c r="AG329" t="s">
        <v>4</v>
      </c>
      <c r="AH329" t="s">
        <v>5</v>
      </c>
      <c r="AI329" t="s">
        <v>4</v>
      </c>
      <c r="AJ329" t="s">
        <v>5</v>
      </c>
      <c r="AK329" t="s">
        <v>4</v>
      </c>
      <c r="AL329" t="s">
        <v>4</v>
      </c>
      <c r="AM329" t="s">
        <v>4</v>
      </c>
      <c r="AN329" t="s">
        <v>4</v>
      </c>
      <c r="AO329" t="s">
        <v>4</v>
      </c>
      <c r="AP329" t="s">
        <v>4</v>
      </c>
      <c r="AQ329" t="s">
        <v>4</v>
      </c>
      <c r="AR329" t="s">
        <v>4</v>
      </c>
      <c r="AS329" t="s">
        <v>2</v>
      </c>
      <c r="AT329" t="s">
        <v>2</v>
      </c>
      <c r="AU329" t="s">
        <v>2</v>
      </c>
      <c r="AV329" t="s">
        <v>2</v>
      </c>
      <c r="AW329" t="s">
        <v>2</v>
      </c>
      <c r="AX329" t="s">
        <v>2</v>
      </c>
      <c r="AY329" t="s">
        <v>2</v>
      </c>
      <c r="AZ329" t="s">
        <v>2</v>
      </c>
      <c r="BA329" t="s">
        <v>2</v>
      </c>
      <c r="BB329" t="s">
        <v>2</v>
      </c>
      <c r="BC329" t="s">
        <v>2</v>
      </c>
      <c r="BD329" t="s">
        <v>2</v>
      </c>
      <c r="BE329" t="s">
        <v>2</v>
      </c>
      <c r="BF329" t="s">
        <v>2</v>
      </c>
      <c r="BG329" t="s">
        <v>2</v>
      </c>
      <c r="BH329" t="s">
        <v>2</v>
      </c>
      <c r="BI329" t="s">
        <v>2</v>
      </c>
      <c r="BJ329" t="s">
        <v>2</v>
      </c>
      <c r="BK329" t="s">
        <v>2</v>
      </c>
      <c r="BL329" t="s">
        <v>2</v>
      </c>
      <c r="BM329" t="s">
        <v>2</v>
      </c>
      <c r="BN329" t="s">
        <v>2</v>
      </c>
      <c r="BO329" t="s">
        <v>2</v>
      </c>
      <c r="BP329" t="s">
        <v>2</v>
      </c>
      <c r="BQ329" t="s">
        <v>2</v>
      </c>
      <c r="BR329" t="s">
        <v>2</v>
      </c>
      <c r="BS329" t="s">
        <v>2</v>
      </c>
      <c r="BT329" t="s">
        <v>2</v>
      </c>
      <c r="BU329" t="s">
        <v>2</v>
      </c>
      <c r="BV329" t="s">
        <v>2</v>
      </c>
      <c r="BW329" t="s">
        <v>2</v>
      </c>
      <c r="BX329" t="s">
        <v>2</v>
      </c>
      <c r="BY329" t="s">
        <v>2</v>
      </c>
      <c r="BZ329" t="s">
        <v>2</v>
      </c>
      <c r="CA329" t="s">
        <v>2</v>
      </c>
      <c r="CB329" t="s">
        <v>4</v>
      </c>
      <c r="CC329" t="s">
        <v>4</v>
      </c>
      <c r="CD329" t="s">
        <v>5</v>
      </c>
      <c r="CE329" t="s">
        <v>4</v>
      </c>
      <c r="CF329" t="s">
        <v>4</v>
      </c>
      <c r="CG329" t="s">
        <v>4</v>
      </c>
      <c r="CH329" t="s">
        <v>4</v>
      </c>
      <c r="CI329" t="s">
        <v>4</v>
      </c>
      <c r="CJ329" t="s">
        <v>4</v>
      </c>
      <c r="CK329" t="s">
        <v>4</v>
      </c>
      <c r="CL329" t="s">
        <v>4</v>
      </c>
      <c r="CM329" t="s">
        <v>4</v>
      </c>
      <c r="CN329" t="s">
        <v>4</v>
      </c>
      <c r="CO329" t="s">
        <v>4</v>
      </c>
      <c r="CP329" t="s">
        <v>2</v>
      </c>
      <c r="CQ329" t="s">
        <v>2</v>
      </c>
      <c r="CR329" t="s">
        <v>2</v>
      </c>
      <c r="CS329" t="s">
        <v>2</v>
      </c>
      <c r="CT329" t="s">
        <v>2</v>
      </c>
      <c r="CU329" t="s">
        <v>796</v>
      </c>
      <c r="CV329" t="s">
        <v>796</v>
      </c>
      <c r="CW329" t="s">
        <v>796</v>
      </c>
      <c r="CX329" t="s">
        <v>796</v>
      </c>
      <c r="CY329" t="s">
        <v>796</v>
      </c>
      <c r="CZ329" t="s">
        <v>796</v>
      </c>
      <c r="DA329" t="s">
        <v>796</v>
      </c>
      <c r="DB329" t="s">
        <v>796</v>
      </c>
      <c r="DC329" t="s">
        <v>796</v>
      </c>
      <c r="DD329" t="s">
        <v>796</v>
      </c>
      <c r="DE329" t="s">
        <v>796</v>
      </c>
      <c r="DF329" t="s">
        <v>796</v>
      </c>
      <c r="DG329" t="s">
        <v>796</v>
      </c>
      <c r="DH329" t="s">
        <v>796</v>
      </c>
      <c r="DI329" t="s">
        <v>796</v>
      </c>
      <c r="DJ329" t="s">
        <v>796</v>
      </c>
      <c r="DK329" t="s">
        <v>796</v>
      </c>
      <c r="DL329" t="s">
        <v>796</v>
      </c>
      <c r="DM329" t="s">
        <v>796</v>
      </c>
      <c r="DN329" t="s">
        <v>796</v>
      </c>
      <c r="DO329" t="s">
        <v>796</v>
      </c>
      <c r="DP329" t="s">
        <v>796</v>
      </c>
      <c r="DQ329" t="s">
        <v>796</v>
      </c>
      <c r="DR329" t="s">
        <v>796</v>
      </c>
      <c r="DS329" t="s">
        <v>796</v>
      </c>
      <c r="DT329" t="s">
        <v>796</v>
      </c>
      <c r="DU329" t="s">
        <v>796</v>
      </c>
      <c r="DV329" t="s">
        <v>796</v>
      </c>
      <c r="DW329" t="s">
        <v>796</v>
      </c>
      <c r="DX329" t="s">
        <v>796</v>
      </c>
      <c r="DY329" t="s">
        <v>796</v>
      </c>
      <c r="DZ329" t="s">
        <v>796</v>
      </c>
      <c r="EA329" t="s">
        <v>796</v>
      </c>
      <c r="EB329" t="s">
        <v>796</v>
      </c>
      <c r="EC329" t="s">
        <v>796</v>
      </c>
      <c r="ED329" t="s">
        <v>796</v>
      </c>
      <c r="EE329" t="s">
        <v>796</v>
      </c>
      <c r="EF329" t="s">
        <v>796</v>
      </c>
      <c r="EG329" t="s">
        <v>796</v>
      </c>
      <c r="EH329" t="s">
        <v>796</v>
      </c>
      <c r="EI329" t="s">
        <v>796</v>
      </c>
      <c r="EJ329" t="s">
        <v>796</v>
      </c>
      <c r="EK329" t="s">
        <v>796</v>
      </c>
      <c r="EL329" t="s">
        <v>796</v>
      </c>
      <c r="EM329" t="s">
        <v>796</v>
      </c>
      <c r="EN329" t="s">
        <v>796</v>
      </c>
      <c r="EO329" t="s">
        <v>796</v>
      </c>
      <c r="EP329" t="s">
        <v>796</v>
      </c>
      <c r="EQ329" t="s">
        <v>796</v>
      </c>
      <c r="ER329" t="s">
        <v>796</v>
      </c>
      <c r="ES329" t="s">
        <v>796</v>
      </c>
      <c r="ET329" t="s">
        <v>796</v>
      </c>
      <c r="EU329" t="s">
        <v>796</v>
      </c>
      <c r="EV329" t="s">
        <v>796</v>
      </c>
      <c r="EW329" t="s">
        <v>796</v>
      </c>
      <c r="EX329" t="s">
        <v>796</v>
      </c>
      <c r="EY329" t="s">
        <v>796</v>
      </c>
      <c r="EZ329" t="s">
        <v>796</v>
      </c>
      <c r="FA329" t="s">
        <v>796</v>
      </c>
      <c r="FB329" t="s">
        <v>796</v>
      </c>
      <c r="FC329" t="s">
        <v>796</v>
      </c>
      <c r="FD329" t="s">
        <v>796</v>
      </c>
      <c r="FE329" t="s">
        <v>796</v>
      </c>
      <c r="FF329" t="s">
        <v>796</v>
      </c>
      <c r="FG329" t="s">
        <v>796</v>
      </c>
      <c r="FH329" t="s">
        <v>796</v>
      </c>
      <c r="FI329" t="s">
        <v>796</v>
      </c>
      <c r="FJ329" t="s">
        <v>796</v>
      </c>
      <c r="FK329" t="s">
        <v>796</v>
      </c>
      <c r="FL329" t="s">
        <v>796</v>
      </c>
      <c r="FM329" t="s">
        <v>796</v>
      </c>
      <c r="FN329" t="s">
        <v>796</v>
      </c>
      <c r="FO329" t="s">
        <v>796</v>
      </c>
      <c r="FP329" t="s">
        <v>796</v>
      </c>
      <c r="FQ329" t="s">
        <v>796</v>
      </c>
      <c r="FR329" t="s">
        <v>796</v>
      </c>
      <c r="FS329" t="s">
        <v>796</v>
      </c>
      <c r="FT329" t="s">
        <v>796</v>
      </c>
      <c r="FU329" t="s">
        <v>796</v>
      </c>
      <c r="FV329" t="s">
        <v>796</v>
      </c>
      <c r="FW329" t="s">
        <v>796</v>
      </c>
      <c r="FX329" t="s">
        <v>796</v>
      </c>
      <c r="FY329" t="s">
        <v>796</v>
      </c>
      <c r="FZ329" t="s">
        <v>796</v>
      </c>
      <c r="GA329" t="s">
        <v>796</v>
      </c>
      <c r="GB329" t="s">
        <v>796</v>
      </c>
      <c r="GC329" t="s">
        <v>796</v>
      </c>
      <c r="GD329" t="s">
        <v>796</v>
      </c>
      <c r="GE329" t="s">
        <v>796</v>
      </c>
      <c r="GF329" t="s">
        <v>796</v>
      </c>
      <c r="GG329" t="s">
        <v>796</v>
      </c>
      <c r="GH329" t="s">
        <v>796</v>
      </c>
      <c r="GI329" t="s">
        <v>796</v>
      </c>
      <c r="GJ329" t="s">
        <v>796</v>
      </c>
      <c r="GK329" t="s">
        <v>796</v>
      </c>
      <c r="GL329" t="s">
        <v>796</v>
      </c>
      <c r="GM329" t="s">
        <v>796</v>
      </c>
      <c r="GN329" t="s">
        <v>796</v>
      </c>
      <c r="GO329" t="s">
        <v>796</v>
      </c>
      <c r="GP329" t="s">
        <v>796</v>
      </c>
      <c r="GQ329" t="s">
        <v>796</v>
      </c>
      <c r="GR329" t="s">
        <v>796</v>
      </c>
      <c r="GS329" t="s">
        <v>796</v>
      </c>
      <c r="GT329" t="s">
        <v>796</v>
      </c>
      <c r="GU329" t="s">
        <v>796</v>
      </c>
      <c r="GV329" t="s">
        <v>796</v>
      </c>
      <c r="GW329" t="s">
        <v>796</v>
      </c>
      <c r="GX329" t="s">
        <v>796</v>
      </c>
      <c r="GY329" t="s">
        <v>796</v>
      </c>
      <c r="GZ329" t="s">
        <v>796</v>
      </c>
      <c r="HA329" t="s">
        <v>796</v>
      </c>
      <c r="HB329" t="s">
        <v>796</v>
      </c>
      <c r="HC329" t="s">
        <v>796</v>
      </c>
      <c r="HD329" t="s">
        <v>796</v>
      </c>
      <c r="HE329" t="s">
        <v>796</v>
      </c>
      <c r="HF329" t="s">
        <v>796</v>
      </c>
      <c r="HG329" t="s">
        <v>796</v>
      </c>
      <c r="HH329" t="s">
        <v>796</v>
      </c>
      <c r="HI329" t="s">
        <v>796</v>
      </c>
      <c r="HJ329" t="s">
        <v>796</v>
      </c>
      <c r="HK329" t="s">
        <v>796</v>
      </c>
      <c r="HL329" t="s">
        <v>796</v>
      </c>
      <c r="HM329" t="s">
        <v>796</v>
      </c>
      <c r="HN329" t="s">
        <v>796</v>
      </c>
      <c r="HO329" t="s">
        <v>796</v>
      </c>
      <c r="HP329" t="s">
        <v>796</v>
      </c>
      <c r="HQ329" t="s">
        <v>796</v>
      </c>
      <c r="HR329" t="s">
        <v>796</v>
      </c>
      <c r="HS329" t="s">
        <v>796</v>
      </c>
      <c r="HT329" t="s">
        <v>796</v>
      </c>
      <c r="HU329" t="s">
        <v>796</v>
      </c>
      <c r="HV329" t="s">
        <v>796</v>
      </c>
      <c r="HW329" t="s">
        <v>796</v>
      </c>
      <c r="HX329" t="s">
        <v>796</v>
      </c>
      <c r="HY329" t="s">
        <v>796</v>
      </c>
      <c r="HZ329" t="s">
        <v>796</v>
      </c>
      <c r="IA329" t="s">
        <v>796</v>
      </c>
      <c r="IB329" t="s">
        <v>796</v>
      </c>
      <c r="IC329" t="s">
        <v>796</v>
      </c>
      <c r="ID329" t="s">
        <v>796</v>
      </c>
      <c r="IE329" t="s">
        <v>796</v>
      </c>
      <c r="IF329" t="s">
        <v>796</v>
      </c>
      <c r="IG329" t="s">
        <v>796</v>
      </c>
      <c r="IH329" t="s">
        <v>796</v>
      </c>
      <c r="II329" t="s">
        <v>796</v>
      </c>
      <c r="IJ329" t="s">
        <v>796</v>
      </c>
      <c r="IK329" t="s">
        <v>796</v>
      </c>
      <c r="IL329" t="s">
        <v>796</v>
      </c>
      <c r="IM329" t="s">
        <v>796</v>
      </c>
      <c r="IN329" t="s">
        <v>796</v>
      </c>
      <c r="IO329" t="s">
        <v>796</v>
      </c>
      <c r="IP329" t="s">
        <v>796</v>
      </c>
      <c r="IQ329" t="s">
        <v>796</v>
      </c>
      <c r="IR329" t="s">
        <v>796</v>
      </c>
      <c r="IS329" t="s">
        <v>796</v>
      </c>
      <c r="IT329" t="s">
        <v>796</v>
      </c>
      <c r="IU329" t="s">
        <v>796</v>
      </c>
      <c r="IV329" t="s">
        <v>796</v>
      </c>
      <c r="IW329" t="s">
        <v>796</v>
      </c>
      <c r="IX329" t="s">
        <v>796</v>
      </c>
      <c r="IY329" t="s">
        <v>796</v>
      </c>
      <c r="IZ329" t="s">
        <v>796</v>
      </c>
      <c r="JA329" t="s">
        <v>796</v>
      </c>
      <c r="JB329" t="s">
        <v>796</v>
      </c>
      <c r="JC329" t="s">
        <v>796</v>
      </c>
      <c r="JD329" t="s">
        <v>796</v>
      </c>
      <c r="JE329" t="s">
        <v>796</v>
      </c>
      <c r="JF329" t="s">
        <v>796</v>
      </c>
      <c r="JG329" t="s">
        <v>796</v>
      </c>
      <c r="JH329" t="s">
        <v>796</v>
      </c>
      <c r="JI329" t="s">
        <v>796</v>
      </c>
      <c r="JJ329" t="s">
        <v>796</v>
      </c>
      <c r="JK329" t="s">
        <v>796</v>
      </c>
      <c r="JL329" t="s">
        <v>796</v>
      </c>
      <c r="JM329" t="s">
        <v>796</v>
      </c>
      <c r="JN329" t="s">
        <v>796</v>
      </c>
      <c r="JO329" t="s">
        <v>796</v>
      </c>
      <c r="JP329" t="s">
        <v>796</v>
      </c>
      <c r="JQ329" t="s">
        <v>796</v>
      </c>
      <c r="JR329" t="s">
        <v>796</v>
      </c>
      <c r="JS329" t="s">
        <v>796</v>
      </c>
      <c r="JT329" t="s">
        <v>796</v>
      </c>
      <c r="JU329" t="s">
        <v>796</v>
      </c>
      <c r="JV329" t="s">
        <v>796</v>
      </c>
      <c r="JW329" t="s">
        <v>796</v>
      </c>
      <c r="JX329" t="s">
        <v>796</v>
      </c>
      <c r="JY329" t="s">
        <v>796</v>
      </c>
      <c r="JZ329" t="s">
        <v>796</v>
      </c>
      <c r="KA329" t="s">
        <v>796</v>
      </c>
      <c r="KB329" t="s">
        <v>796</v>
      </c>
      <c r="KC329" t="s">
        <v>796</v>
      </c>
      <c r="KD329" t="s">
        <v>796</v>
      </c>
      <c r="KE329" t="s">
        <v>796</v>
      </c>
      <c r="KF329" t="s">
        <v>796</v>
      </c>
    </row>
    <row r="330" spans="1:292" x14ac:dyDescent="0.2">
      <c r="A330" t="s">
        <v>623</v>
      </c>
      <c r="B330" t="s">
        <v>249</v>
      </c>
      <c r="C330" t="s">
        <v>4</v>
      </c>
      <c r="D330" t="s">
        <v>8</v>
      </c>
      <c r="E330" s="30">
        <v>44</v>
      </c>
      <c r="F330" t="s">
        <v>20</v>
      </c>
      <c r="G330" t="s">
        <v>10</v>
      </c>
      <c r="H330" t="s">
        <v>40</v>
      </c>
      <c r="I330" t="s">
        <v>6</v>
      </c>
      <c r="J330" t="s">
        <v>4</v>
      </c>
      <c r="K330" t="s">
        <v>4</v>
      </c>
      <c r="L330" t="s">
        <v>4</v>
      </c>
      <c r="M330" t="s">
        <v>5</v>
      </c>
      <c r="N330" t="s">
        <v>5</v>
      </c>
      <c r="O330" t="s">
        <v>4</v>
      </c>
      <c r="P330" t="s">
        <v>4</v>
      </c>
      <c r="Q330" t="s">
        <v>4</v>
      </c>
      <c r="R330" t="s">
        <v>4</v>
      </c>
      <c r="S330" t="s">
        <v>4</v>
      </c>
      <c r="T330" t="s">
        <v>3</v>
      </c>
      <c r="U330" t="s">
        <v>4</v>
      </c>
      <c r="V330" t="s">
        <v>4</v>
      </c>
      <c r="W330" t="s">
        <v>17</v>
      </c>
      <c r="X330" t="s">
        <v>2</v>
      </c>
      <c r="Y330" t="s">
        <v>5</v>
      </c>
      <c r="Z330" t="s">
        <v>6</v>
      </c>
      <c r="AA330" t="s">
        <v>4</v>
      </c>
      <c r="AB330" t="s">
        <v>4</v>
      </c>
      <c r="AC330" t="s">
        <v>5</v>
      </c>
      <c r="AD330" t="s">
        <v>5</v>
      </c>
      <c r="AE330" t="s">
        <v>4</v>
      </c>
      <c r="AF330" t="s">
        <v>4</v>
      </c>
      <c r="AG330" t="s">
        <v>4</v>
      </c>
      <c r="AH330" t="s">
        <v>5</v>
      </c>
      <c r="AI330" t="s">
        <v>4</v>
      </c>
      <c r="AJ330" t="s">
        <v>4</v>
      </c>
      <c r="AK330" t="s">
        <v>4</v>
      </c>
      <c r="AL330" t="s">
        <v>5</v>
      </c>
      <c r="AM330" t="s">
        <v>4</v>
      </c>
      <c r="AN330" t="s">
        <v>4</v>
      </c>
      <c r="AO330" t="s">
        <v>4</v>
      </c>
      <c r="AP330" t="s">
        <v>4</v>
      </c>
      <c r="AQ330" t="s">
        <v>4</v>
      </c>
      <c r="AR330" t="s">
        <v>4</v>
      </c>
      <c r="AS330" t="s">
        <v>58</v>
      </c>
      <c r="AT330" t="s">
        <v>13</v>
      </c>
      <c r="AU330" t="s">
        <v>14</v>
      </c>
      <c r="AV330" t="s">
        <v>2</v>
      </c>
      <c r="AW330" t="s">
        <v>2</v>
      </c>
      <c r="AX330" t="s">
        <v>2</v>
      </c>
      <c r="AY330" t="s">
        <v>2</v>
      </c>
      <c r="AZ330" t="s">
        <v>2</v>
      </c>
      <c r="BA330" t="s">
        <v>2</v>
      </c>
      <c r="BB330" t="s">
        <v>2</v>
      </c>
      <c r="BC330" t="s">
        <v>2</v>
      </c>
      <c r="BD330" t="s">
        <v>2</v>
      </c>
      <c r="BE330" t="s">
        <v>2</v>
      </c>
      <c r="BF330" t="s">
        <v>2</v>
      </c>
      <c r="BG330" t="s">
        <v>2</v>
      </c>
      <c r="BH330" t="s">
        <v>2</v>
      </c>
      <c r="BI330" t="s">
        <v>2</v>
      </c>
      <c r="BJ330" t="s">
        <v>2</v>
      </c>
      <c r="BK330" t="s">
        <v>2</v>
      </c>
      <c r="BL330" t="s">
        <v>2</v>
      </c>
      <c r="BM330" t="s">
        <v>2</v>
      </c>
      <c r="BN330" t="s">
        <v>2</v>
      </c>
      <c r="BO330" t="s">
        <v>2</v>
      </c>
      <c r="BP330" t="s">
        <v>2</v>
      </c>
      <c r="BQ330" t="s">
        <v>2</v>
      </c>
      <c r="BR330" t="s">
        <v>2</v>
      </c>
      <c r="BS330" t="s">
        <v>2</v>
      </c>
      <c r="BT330" t="s">
        <v>2</v>
      </c>
      <c r="BU330" t="s">
        <v>2</v>
      </c>
      <c r="BV330" t="s">
        <v>2</v>
      </c>
      <c r="BW330" t="s">
        <v>2</v>
      </c>
      <c r="BX330" t="s">
        <v>2</v>
      </c>
      <c r="BY330" t="s">
        <v>2</v>
      </c>
      <c r="BZ330" t="s">
        <v>2</v>
      </c>
      <c r="CA330" t="s">
        <v>2</v>
      </c>
      <c r="CB330" t="s">
        <v>2</v>
      </c>
      <c r="CC330" t="s">
        <v>2</v>
      </c>
      <c r="CD330" t="s">
        <v>2</v>
      </c>
      <c r="CE330" t="s">
        <v>2</v>
      </c>
      <c r="CF330" t="s">
        <v>2</v>
      </c>
      <c r="CG330" t="s">
        <v>2</v>
      </c>
      <c r="CH330" t="s">
        <v>2</v>
      </c>
      <c r="CI330" t="s">
        <v>2</v>
      </c>
      <c r="CJ330" t="s">
        <v>2</v>
      </c>
      <c r="CK330" t="s">
        <v>2</v>
      </c>
      <c r="CL330" t="s">
        <v>2</v>
      </c>
      <c r="CM330" t="s">
        <v>2</v>
      </c>
      <c r="CN330" t="s">
        <v>2</v>
      </c>
      <c r="CO330" t="s">
        <v>2</v>
      </c>
      <c r="CP330" t="s">
        <v>285</v>
      </c>
      <c r="CQ330" t="s">
        <v>4</v>
      </c>
      <c r="CR330" t="s">
        <v>4</v>
      </c>
      <c r="CS330" t="s">
        <v>4</v>
      </c>
      <c r="CT330" t="s">
        <v>4</v>
      </c>
      <c r="CU330" t="s">
        <v>249</v>
      </c>
      <c r="CV330" t="s">
        <v>4</v>
      </c>
      <c r="CW330" s="30">
        <v>45</v>
      </c>
      <c r="CX330" t="s">
        <v>9</v>
      </c>
      <c r="CY330" t="s">
        <v>4</v>
      </c>
      <c r="CZ330" t="s">
        <v>4</v>
      </c>
      <c r="DA330" t="s">
        <v>4</v>
      </c>
      <c r="DB330" t="s">
        <v>5</v>
      </c>
      <c r="DC330" t="s">
        <v>5</v>
      </c>
      <c r="DD330" t="s">
        <v>4</v>
      </c>
      <c r="DE330" t="s">
        <v>4</v>
      </c>
      <c r="DF330" t="s">
        <v>4</v>
      </c>
      <c r="DG330" t="s">
        <v>5</v>
      </c>
      <c r="DH330" t="s">
        <v>4</v>
      </c>
      <c r="DI330" t="s">
        <v>996</v>
      </c>
      <c r="DJ330" t="s">
        <v>4</v>
      </c>
      <c r="DK330" t="s">
        <v>4</v>
      </c>
      <c r="DL330" t="s">
        <v>17</v>
      </c>
      <c r="DM330" t="s">
        <v>2</v>
      </c>
      <c r="DN330" t="s">
        <v>5</v>
      </c>
      <c r="DO330" t="s">
        <v>523</v>
      </c>
      <c r="DP330" t="s">
        <v>4</v>
      </c>
      <c r="DQ330" t="s">
        <v>4</v>
      </c>
      <c r="DR330" t="s">
        <v>5</v>
      </c>
      <c r="DS330" t="s">
        <v>5</v>
      </c>
      <c r="DT330" t="s">
        <v>4</v>
      </c>
      <c r="DU330" t="s">
        <v>4</v>
      </c>
      <c r="DV330" t="s">
        <v>4</v>
      </c>
      <c r="DW330" t="s">
        <v>5</v>
      </c>
      <c r="DX330" t="s">
        <v>4</v>
      </c>
      <c r="DY330" t="s">
        <v>4</v>
      </c>
      <c r="DZ330" t="s">
        <v>4</v>
      </c>
      <c r="EA330" t="s">
        <v>4</v>
      </c>
      <c r="EB330" t="s">
        <v>4</v>
      </c>
      <c r="EC330" t="s">
        <v>4</v>
      </c>
      <c r="ED330" t="s">
        <v>4</v>
      </c>
      <c r="EE330" t="s">
        <v>4</v>
      </c>
      <c r="EF330" t="s">
        <v>5</v>
      </c>
      <c r="EG330" t="s">
        <v>4</v>
      </c>
      <c r="EH330" t="s">
        <v>58</v>
      </c>
      <c r="EI330" t="s">
        <v>13</v>
      </c>
      <c r="EJ330" t="s">
        <v>994</v>
      </c>
      <c r="EK330" t="s">
        <v>2</v>
      </c>
      <c r="EL330" t="s">
        <v>2</v>
      </c>
      <c r="EM330" t="s">
        <v>2</v>
      </c>
      <c r="EN330" t="s">
        <v>2</v>
      </c>
      <c r="EO330" t="s">
        <v>2</v>
      </c>
      <c r="EP330" t="s">
        <v>2</v>
      </c>
      <c r="EQ330" t="s">
        <v>2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2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2</v>
      </c>
      <c r="FM330" t="s">
        <v>2</v>
      </c>
      <c r="FN330" t="s">
        <v>2</v>
      </c>
      <c r="FO330" t="s">
        <v>2</v>
      </c>
      <c r="FP330" t="s">
        <v>2</v>
      </c>
      <c r="FQ330" t="s">
        <v>2</v>
      </c>
      <c r="FR330" t="s">
        <v>2</v>
      </c>
      <c r="FS330" t="s">
        <v>2</v>
      </c>
      <c r="FT330" t="s">
        <v>2</v>
      </c>
      <c r="FU330" t="s">
        <v>2</v>
      </c>
      <c r="FV330" t="s">
        <v>2</v>
      </c>
      <c r="FW330" t="s">
        <v>2</v>
      </c>
      <c r="FX330" t="s">
        <v>2</v>
      </c>
      <c r="FY330" t="s">
        <v>2</v>
      </c>
      <c r="FZ330" t="s">
        <v>2</v>
      </c>
      <c r="GA330" t="s">
        <v>2</v>
      </c>
      <c r="GB330" t="s">
        <v>2</v>
      </c>
      <c r="GC330" t="s">
        <v>2</v>
      </c>
      <c r="GD330" t="s">
        <v>2</v>
      </c>
      <c r="GE330" t="s">
        <v>123</v>
      </c>
      <c r="GF330" t="s">
        <v>4</v>
      </c>
      <c r="GG330" t="s">
        <v>4</v>
      </c>
      <c r="GH330" t="s">
        <v>4</v>
      </c>
      <c r="GI330" t="s">
        <v>4</v>
      </c>
      <c r="GJ330" t="s">
        <v>4</v>
      </c>
      <c r="GK330" t="s">
        <v>4</v>
      </c>
      <c r="GL330" t="s">
        <v>4</v>
      </c>
      <c r="GM330" t="s">
        <v>4</v>
      </c>
      <c r="GN330" t="s">
        <v>796</v>
      </c>
      <c r="GO330" t="s">
        <v>796</v>
      </c>
      <c r="GP330" t="s">
        <v>796</v>
      </c>
      <c r="GQ330" t="s">
        <v>796</v>
      </c>
      <c r="GR330" t="s">
        <v>796</v>
      </c>
      <c r="GS330" t="s">
        <v>796</v>
      </c>
      <c r="GT330" t="s">
        <v>796</v>
      </c>
      <c r="GU330" t="s">
        <v>796</v>
      </c>
      <c r="GV330" t="s">
        <v>796</v>
      </c>
      <c r="GW330" t="s">
        <v>796</v>
      </c>
      <c r="GX330" t="s">
        <v>796</v>
      </c>
      <c r="GY330" t="s">
        <v>796</v>
      </c>
      <c r="GZ330" t="s">
        <v>796</v>
      </c>
      <c r="HA330" t="s">
        <v>796</v>
      </c>
      <c r="HB330" t="s">
        <v>796</v>
      </c>
      <c r="HC330" t="s">
        <v>796</v>
      </c>
      <c r="HD330" t="s">
        <v>796</v>
      </c>
      <c r="HE330" t="s">
        <v>796</v>
      </c>
      <c r="HF330" t="s">
        <v>796</v>
      </c>
      <c r="HG330" t="s">
        <v>796</v>
      </c>
      <c r="HH330" t="s">
        <v>796</v>
      </c>
      <c r="HI330" t="s">
        <v>796</v>
      </c>
      <c r="HJ330" t="s">
        <v>796</v>
      </c>
      <c r="HK330" t="s">
        <v>796</v>
      </c>
      <c r="HL330" t="s">
        <v>796</v>
      </c>
      <c r="HM330" t="s">
        <v>796</v>
      </c>
      <c r="HN330" t="s">
        <v>796</v>
      </c>
      <c r="HO330" t="s">
        <v>796</v>
      </c>
      <c r="HP330" t="s">
        <v>796</v>
      </c>
      <c r="HQ330" t="s">
        <v>796</v>
      </c>
      <c r="HR330" t="s">
        <v>796</v>
      </c>
      <c r="HS330" t="s">
        <v>796</v>
      </c>
      <c r="HT330" t="s">
        <v>796</v>
      </c>
      <c r="HU330" t="s">
        <v>796</v>
      </c>
      <c r="HV330" t="s">
        <v>796</v>
      </c>
      <c r="HW330" t="s">
        <v>796</v>
      </c>
      <c r="HX330" t="s">
        <v>796</v>
      </c>
      <c r="HY330" t="s">
        <v>796</v>
      </c>
      <c r="HZ330" t="s">
        <v>796</v>
      </c>
      <c r="IA330" t="s">
        <v>796</v>
      </c>
      <c r="IB330" t="s">
        <v>796</v>
      </c>
      <c r="IC330" t="s">
        <v>796</v>
      </c>
      <c r="ID330" t="s">
        <v>796</v>
      </c>
      <c r="IE330" t="s">
        <v>796</v>
      </c>
      <c r="IF330" t="s">
        <v>796</v>
      </c>
      <c r="IG330" t="s">
        <v>796</v>
      </c>
      <c r="IH330" t="s">
        <v>796</v>
      </c>
      <c r="II330" t="s">
        <v>796</v>
      </c>
      <c r="IJ330" t="s">
        <v>796</v>
      </c>
      <c r="IK330" t="s">
        <v>796</v>
      </c>
      <c r="IL330" t="s">
        <v>796</v>
      </c>
      <c r="IM330" t="s">
        <v>796</v>
      </c>
      <c r="IN330" t="s">
        <v>796</v>
      </c>
      <c r="IO330" t="s">
        <v>796</v>
      </c>
      <c r="IP330" t="s">
        <v>796</v>
      </c>
      <c r="IQ330" t="s">
        <v>796</v>
      </c>
      <c r="IR330" t="s">
        <v>796</v>
      </c>
      <c r="IS330" t="s">
        <v>796</v>
      </c>
      <c r="IT330" t="s">
        <v>796</v>
      </c>
      <c r="IU330" t="s">
        <v>796</v>
      </c>
      <c r="IV330" t="s">
        <v>796</v>
      </c>
      <c r="IW330" t="s">
        <v>796</v>
      </c>
      <c r="IX330" t="s">
        <v>796</v>
      </c>
      <c r="IY330" t="s">
        <v>796</v>
      </c>
      <c r="IZ330" t="s">
        <v>796</v>
      </c>
      <c r="JA330" t="s">
        <v>796</v>
      </c>
      <c r="JB330" t="s">
        <v>796</v>
      </c>
      <c r="JC330" t="s">
        <v>796</v>
      </c>
      <c r="JD330" t="s">
        <v>796</v>
      </c>
      <c r="JE330" t="s">
        <v>796</v>
      </c>
      <c r="JF330" t="s">
        <v>796</v>
      </c>
      <c r="JG330" t="s">
        <v>796</v>
      </c>
      <c r="JH330" t="s">
        <v>796</v>
      </c>
      <c r="JI330" t="s">
        <v>796</v>
      </c>
      <c r="JJ330" t="s">
        <v>796</v>
      </c>
      <c r="JK330" t="s">
        <v>796</v>
      </c>
      <c r="JL330" t="s">
        <v>796</v>
      </c>
      <c r="JM330" t="s">
        <v>796</v>
      </c>
      <c r="JN330" t="s">
        <v>796</v>
      </c>
      <c r="JO330" t="s">
        <v>796</v>
      </c>
      <c r="JP330" t="s">
        <v>796</v>
      </c>
      <c r="JQ330" t="s">
        <v>796</v>
      </c>
      <c r="JR330" t="s">
        <v>796</v>
      </c>
      <c r="JS330" t="s">
        <v>796</v>
      </c>
      <c r="JT330" t="s">
        <v>796</v>
      </c>
      <c r="JU330" t="s">
        <v>796</v>
      </c>
      <c r="JV330" t="s">
        <v>796</v>
      </c>
      <c r="JW330" t="s">
        <v>796</v>
      </c>
      <c r="JX330" t="s">
        <v>796</v>
      </c>
      <c r="JY330" t="s">
        <v>796</v>
      </c>
      <c r="JZ330" t="s">
        <v>796</v>
      </c>
      <c r="KA330" t="s">
        <v>796</v>
      </c>
      <c r="KB330" t="s">
        <v>796</v>
      </c>
      <c r="KC330" t="s">
        <v>796</v>
      </c>
      <c r="KD330" t="s">
        <v>796</v>
      </c>
      <c r="KE330" t="s">
        <v>796</v>
      </c>
      <c r="KF330" t="s">
        <v>796</v>
      </c>
    </row>
    <row r="331" spans="1:292" x14ac:dyDescent="0.2">
      <c r="A331" t="s">
        <v>624</v>
      </c>
      <c r="B331" t="s">
        <v>249</v>
      </c>
      <c r="C331" t="s">
        <v>4</v>
      </c>
      <c r="D331" t="s">
        <v>8</v>
      </c>
      <c r="E331" s="30">
        <v>34</v>
      </c>
      <c r="F331" t="s">
        <v>9</v>
      </c>
      <c r="G331" t="s">
        <v>10</v>
      </c>
      <c r="H331" t="s">
        <v>40</v>
      </c>
      <c r="I331" t="s">
        <v>6</v>
      </c>
      <c r="J331" t="s">
        <v>4</v>
      </c>
      <c r="K331" t="s">
        <v>4</v>
      </c>
      <c r="L331" t="s">
        <v>4</v>
      </c>
      <c r="M331" t="s">
        <v>5</v>
      </c>
      <c r="N331" t="s">
        <v>5</v>
      </c>
      <c r="O331" t="s">
        <v>4</v>
      </c>
      <c r="P331" t="s">
        <v>4</v>
      </c>
      <c r="Q331" t="s">
        <v>4</v>
      </c>
      <c r="R331" t="s">
        <v>4</v>
      </c>
      <c r="S331" t="s">
        <v>4</v>
      </c>
      <c r="T331" t="s">
        <v>194</v>
      </c>
      <c r="U331" t="s">
        <v>4</v>
      </c>
      <c r="V331" t="s">
        <v>4</v>
      </c>
      <c r="W331" t="s">
        <v>17</v>
      </c>
      <c r="X331" t="s">
        <v>2</v>
      </c>
      <c r="Y331" t="s">
        <v>5</v>
      </c>
      <c r="Z331" t="s">
        <v>6</v>
      </c>
      <c r="AA331" t="s">
        <v>4</v>
      </c>
      <c r="AB331" t="s">
        <v>4</v>
      </c>
      <c r="AC331" t="s">
        <v>5</v>
      </c>
      <c r="AD331" t="s">
        <v>5</v>
      </c>
      <c r="AE331" t="s">
        <v>4</v>
      </c>
      <c r="AF331" t="s">
        <v>4</v>
      </c>
      <c r="AG331" t="s">
        <v>4</v>
      </c>
      <c r="AH331" t="s">
        <v>41</v>
      </c>
      <c r="AI331" t="s">
        <v>4</v>
      </c>
      <c r="AJ331" t="s">
        <v>4</v>
      </c>
      <c r="AK331" t="s">
        <v>4</v>
      </c>
      <c r="AL331" t="s">
        <v>4</v>
      </c>
      <c r="AM331" t="s">
        <v>4</v>
      </c>
      <c r="AN331" t="s">
        <v>4</v>
      </c>
      <c r="AO331" t="s">
        <v>4</v>
      </c>
      <c r="AP331" t="s">
        <v>4</v>
      </c>
      <c r="AQ331" t="s">
        <v>5</v>
      </c>
      <c r="AR331" t="s">
        <v>4</v>
      </c>
      <c r="AS331" t="s">
        <v>58</v>
      </c>
      <c r="AT331" t="s">
        <v>62</v>
      </c>
      <c r="AU331" t="s">
        <v>41</v>
      </c>
      <c r="AV331" t="s">
        <v>2</v>
      </c>
      <c r="AW331" t="s">
        <v>2</v>
      </c>
      <c r="AX331" t="s">
        <v>2</v>
      </c>
      <c r="AY331" t="s">
        <v>2</v>
      </c>
      <c r="AZ331" t="s">
        <v>2</v>
      </c>
      <c r="BA331" t="s">
        <v>2</v>
      </c>
      <c r="BB331" t="s">
        <v>2</v>
      </c>
      <c r="BC331" t="s">
        <v>2</v>
      </c>
      <c r="BD331" t="s">
        <v>2</v>
      </c>
      <c r="BE331" t="s">
        <v>2</v>
      </c>
      <c r="BF331" t="s">
        <v>2</v>
      </c>
      <c r="BG331" t="s">
        <v>2</v>
      </c>
      <c r="BH331" t="s">
        <v>2</v>
      </c>
      <c r="BI331" t="s">
        <v>2</v>
      </c>
      <c r="BJ331" t="s">
        <v>2</v>
      </c>
      <c r="BK331" t="s">
        <v>2</v>
      </c>
      <c r="BL331" t="s">
        <v>2</v>
      </c>
      <c r="BM331" t="s">
        <v>2</v>
      </c>
      <c r="BN331" t="s">
        <v>2</v>
      </c>
      <c r="BO331" t="s">
        <v>2</v>
      </c>
      <c r="BP331" t="s">
        <v>2</v>
      </c>
      <c r="BQ331" t="s">
        <v>2</v>
      </c>
      <c r="BR331" t="s">
        <v>2</v>
      </c>
      <c r="BS331" t="s">
        <v>2</v>
      </c>
      <c r="BT331" t="s">
        <v>2</v>
      </c>
      <c r="BU331" t="s">
        <v>2</v>
      </c>
      <c r="BV331" t="s">
        <v>2</v>
      </c>
      <c r="BW331" t="s">
        <v>2</v>
      </c>
      <c r="BX331" t="s">
        <v>2</v>
      </c>
      <c r="BY331" t="s">
        <v>2</v>
      </c>
      <c r="BZ331" t="s">
        <v>2</v>
      </c>
      <c r="CA331" t="s">
        <v>2</v>
      </c>
      <c r="CB331" t="s">
        <v>2</v>
      </c>
      <c r="CC331" t="s">
        <v>2</v>
      </c>
      <c r="CD331" t="s">
        <v>2</v>
      </c>
      <c r="CE331" t="s">
        <v>2</v>
      </c>
      <c r="CF331" t="s">
        <v>2</v>
      </c>
      <c r="CG331" t="s">
        <v>2</v>
      </c>
      <c r="CH331" t="s">
        <v>2</v>
      </c>
      <c r="CI331" t="s">
        <v>2</v>
      </c>
      <c r="CJ331" t="s">
        <v>2</v>
      </c>
      <c r="CK331" t="s">
        <v>2</v>
      </c>
      <c r="CL331" t="s">
        <v>2</v>
      </c>
      <c r="CM331" t="s">
        <v>2</v>
      </c>
      <c r="CN331" t="s">
        <v>2</v>
      </c>
      <c r="CO331" t="s">
        <v>2</v>
      </c>
      <c r="CP331" t="s">
        <v>285</v>
      </c>
      <c r="CQ331" t="s">
        <v>4</v>
      </c>
      <c r="CR331" t="s">
        <v>4</v>
      </c>
      <c r="CS331" t="s">
        <v>4</v>
      </c>
      <c r="CT331" t="s">
        <v>4</v>
      </c>
      <c r="CU331" t="s">
        <v>249</v>
      </c>
      <c r="CV331" t="s">
        <v>4</v>
      </c>
      <c r="CW331" s="30">
        <v>35</v>
      </c>
      <c r="CX331" t="s">
        <v>9</v>
      </c>
      <c r="CY331" t="s">
        <v>4</v>
      </c>
      <c r="CZ331" t="s">
        <v>4</v>
      </c>
      <c r="DA331" t="s">
        <v>4</v>
      </c>
      <c r="DB331" t="s">
        <v>5</v>
      </c>
      <c r="DC331" t="s">
        <v>5</v>
      </c>
      <c r="DD331" t="s">
        <v>4</v>
      </c>
      <c r="DE331" t="s">
        <v>4</v>
      </c>
      <c r="DF331" t="s">
        <v>4</v>
      </c>
      <c r="DG331" t="s">
        <v>4</v>
      </c>
      <c r="DH331" t="s">
        <v>4</v>
      </c>
      <c r="DI331" t="s">
        <v>194</v>
      </c>
      <c r="DJ331" t="s">
        <v>4</v>
      </c>
      <c r="DK331" t="s">
        <v>4</v>
      </c>
      <c r="DL331" t="s">
        <v>17</v>
      </c>
      <c r="DM331" t="s">
        <v>2</v>
      </c>
      <c r="DN331" t="s">
        <v>5</v>
      </c>
      <c r="DO331" t="s">
        <v>523</v>
      </c>
      <c r="DP331" t="s">
        <v>4</v>
      </c>
      <c r="DQ331" t="s">
        <v>4</v>
      </c>
      <c r="DR331" t="s">
        <v>5</v>
      </c>
      <c r="DS331" t="s">
        <v>5</v>
      </c>
      <c r="DT331" t="s">
        <v>4</v>
      </c>
      <c r="DU331" t="s">
        <v>4</v>
      </c>
      <c r="DV331" t="s">
        <v>4</v>
      </c>
      <c r="DW331" t="s">
        <v>5</v>
      </c>
      <c r="DX331" t="s">
        <v>4</v>
      </c>
      <c r="DY331" t="s">
        <v>4</v>
      </c>
      <c r="DZ331" t="s">
        <v>4</v>
      </c>
      <c r="EA331" t="s">
        <v>4</v>
      </c>
      <c r="EB331" t="s">
        <v>4</v>
      </c>
      <c r="EC331" t="s">
        <v>4</v>
      </c>
      <c r="ED331" t="s">
        <v>4</v>
      </c>
      <c r="EE331" t="s">
        <v>4</v>
      </c>
      <c r="EF331" t="s">
        <v>5</v>
      </c>
      <c r="EG331" t="s">
        <v>4</v>
      </c>
      <c r="EH331" t="s">
        <v>58</v>
      </c>
      <c r="EI331" t="s">
        <v>62</v>
      </c>
      <c r="EJ331" t="s">
        <v>74</v>
      </c>
      <c r="EK331" t="s">
        <v>2</v>
      </c>
      <c r="EL331" t="s">
        <v>2</v>
      </c>
      <c r="EM331" t="s">
        <v>2</v>
      </c>
      <c r="EN331" t="s">
        <v>2</v>
      </c>
      <c r="EO331" t="s">
        <v>2</v>
      </c>
      <c r="EP331" t="s">
        <v>2</v>
      </c>
      <c r="EQ331" t="s">
        <v>2</v>
      </c>
      <c r="ER331" t="s">
        <v>2</v>
      </c>
      <c r="ES331" t="s">
        <v>2</v>
      </c>
      <c r="ET331" t="s">
        <v>2</v>
      </c>
      <c r="EU331" t="s">
        <v>2</v>
      </c>
      <c r="EV331" t="s">
        <v>2</v>
      </c>
      <c r="EW331" t="s">
        <v>2</v>
      </c>
      <c r="EX331" t="s">
        <v>2</v>
      </c>
      <c r="EY331" t="s">
        <v>2</v>
      </c>
      <c r="EZ331" t="s">
        <v>2</v>
      </c>
      <c r="FA331" t="s">
        <v>2</v>
      </c>
      <c r="FB331" t="s">
        <v>2</v>
      </c>
      <c r="FC331" t="s">
        <v>2</v>
      </c>
      <c r="FD331" t="s">
        <v>2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2</v>
      </c>
      <c r="FK331" t="s">
        <v>2</v>
      </c>
      <c r="FL331" t="s">
        <v>2</v>
      </c>
      <c r="FM331" t="s">
        <v>2</v>
      </c>
      <c r="FN331" t="s">
        <v>2</v>
      </c>
      <c r="FO331" t="s">
        <v>2</v>
      </c>
      <c r="FP331" t="s">
        <v>2</v>
      </c>
      <c r="FQ331" t="s">
        <v>2</v>
      </c>
      <c r="FR331" t="s">
        <v>2</v>
      </c>
      <c r="FS331" t="s">
        <v>2</v>
      </c>
      <c r="FT331" t="s">
        <v>2</v>
      </c>
      <c r="FU331" t="s">
        <v>2</v>
      </c>
      <c r="FV331" t="s">
        <v>2</v>
      </c>
      <c r="FW331" t="s">
        <v>2</v>
      </c>
      <c r="FX331" t="s">
        <v>2</v>
      </c>
      <c r="FY331" t="s">
        <v>2</v>
      </c>
      <c r="FZ331" t="s">
        <v>2</v>
      </c>
      <c r="GA331" t="s">
        <v>2</v>
      </c>
      <c r="GB331" t="s">
        <v>2</v>
      </c>
      <c r="GC331" t="s">
        <v>2</v>
      </c>
      <c r="GD331" t="s">
        <v>2</v>
      </c>
      <c r="GE331" t="s">
        <v>123</v>
      </c>
      <c r="GF331" t="s">
        <v>4</v>
      </c>
      <c r="GG331" t="s">
        <v>4</v>
      </c>
      <c r="GH331" t="s">
        <v>4</v>
      </c>
      <c r="GI331" t="s">
        <v>4</v>
      </c>
      <c r="GJ331" t="s">
        <v>4</v>
      </c>
      <c r="GK331" t="s">
        <v>4</v>
      </c>
      <c r="GL331" t="s">
        <v>4</v>
      </c>
      <c r="GM331" t="s">
        <v>4</v>
      </c>
      <c r="GN331" t="s">
        <v>796</v>
      </c>
      <c r="GO331" t="s">
        <v>796</v>
      </c>
      <c r="GP331" t="s">
        <v>796</v>
      </c>
      <c r="GQ331" t="s">
        <v>796</v>
      </c>
      <c r="GR331" t="s">
        <v>796</v>
      </c>
      <c r="GS331" t="s">
        <v>796</v>
      </c>
      <c r="GT331" t="s">
        <v>796</v>
      </c>
      <c r="GU331" t="s">
        <v>796</v>
      </c>
      <c r="GV331" t="s">
        <v>796</v>
      </c>
      <c r="GW331" t="s">
        <v>796</v>
      </c>
      <c r="GX331" t="s">
        <v>796</v>
      </c>
      <c r="GY331" t="s">
        <v>796</v>
      </c>
      <c r="GZ331" t="s">
        <v>796</v>
      </c>
      <c r="HA331" t="s">
        <v>796</v>
      </c>
      <c r="HB331" t="s">
        <v>796</v>
      </c>
      <c r="HC331" t="s">
        <v>796</v>
      </c>
      <c r="HD331" t="s">
        <v>796</v>
      </c>
      <c r="HE331" t="s">
        <v>796</v>
      </c>
      <c r="HF331" t="s">
        <v>796</v>
      </c>
      <c r="HG331" t="s">
        <v>796</v>
      </c>
      <c r="HH331" t="s">
        <v>796</v>
      </c>
      <c r="HI331" t="s">
        <v>796</v>
      </c>
      <c r="HJ331" t="s">
        <v>796</v>
      </c>
      <c r="HK331" t="s">
        <v>796</v>
      </c>
      <c r="HL331" t="s">
        <v>796</v>
      </c>
      <c r="HM331" t="s">
        <v>796</v>
      </c>
      <c r="HN331" t="s">
        <v>796</v>
      </c>
      <c r="HO331" t="s">
        <v>796</v>
      </c>
      <c r="HP331" t="s">
        <v>796</v>
      </c>
      <c r="HQ331" t="s">
        <v>796</v>
      </c>
      <c r="HR331" t="s">
        <v>796</v>
      </c>
      <c r="HS331" t="s">
        <v>796</v>
      </c>
      <c r="HT331" t="s">
        <v>796</v>
      </c>
      <c r="HU331" t="s">
        <v>796</v>
      </c>
      <c r="HV331" t="s">
        <v>796</v>
      </c>
      <c r="HW331" t="s">
        <v>796</v>
      </c>
      <c r="HX331" t="s">
        <v>796</v>
      </c>
      <c r="HY331" t="s">
        <v>796</v>
      </c>
      <c r="HZ331" t="s">
        <v>796</v>
      </c>
      <c r="IA331" t="s">
        <v>796</v>
      </c>
      <c r="IB331" t="s">
        <v>796</v>
      </c>
      <c r="IC331" t="s">
        <v>796</v>
      </c>
      <c r="ID331" t="s">
        <v>796</v>
      </c>
      <c r="IE331" t="s">
        <v>796</v>
      </c>
      <c r="IF331" t="s">
        <v>796</v>
      </c>
      <c r="IG331" t="s">
        <v>796</v>
      </c>
      <c r="IH331" t="s">
        <v>796</v>
      </c>
      <c r="II331" t="s">
        <v>796</v>
      </c>
      <c r="IJ331" t="s">
        <v>796</v>
      </c>
      <c r="IK331" t="s">
        <v>796</v>
      </c>
      <c r="IL331" t="s">
        <v>796</v>
      </c>
      <c r="IM331" t="s">
        <v>796</v>
      </c>
      <c r="IN331" t="s">
        <v>796</v>
      </c>
      <c r="IO331" t="s">
        <v>796</v>
      </c>
      <c r="IP331" t="s">
        <v>796</v>
      </c>
      <c r="IQ331" t="s">
        <v>796</v>
      </c>
      <c r="IR331" t="s">
        <v>796</v>
      </c>
      <c r="IS331" t="s">
        <v>796</v>
      </c>
      <c r="IT331" t="s">
        <v>796</v>
      </c>
      <c r="IU331" t="s">
        <v>796</v>
      </c>
      <c r="IV331" t="s">
        <v>796</v>
      </c>
      <c r="IW331" t="s">
        <v>796</v>
      </c>
      <c r="IX331" t="s">
        <v>796</v>
      </c>
      <c r="IY331" t="s">
        <v>796</v>
      </c>
      <c r="IZ331" t="s">
        <v>796</v>
      </c>
      <c r="JA331" t="s">
        <v>796</v>
      </c>
      <c r="JB331" t="s">
        <v>796</v>
      </c>
      <c r="JC331" t="s">
        <v>796</v>
      </c>
      <c r="JD331" t="s">
        <v>796</v>
      </c>
      <c r="JE331" t="s">
        <v>796</v>
      </c>
      <c r="JF331" t="s">
        <v>796</v>
      </c>
      <c r="JG331" t="s">
        <v>796</v>
      </c>
      <c r="JH331" t="s">
        <v>796</v>
      </c>
      <c r="JI331" t="s">
        <v>796</v>
      </c>
      <c r="JJ331" t="s">
        <v>796</v>
      </c>
      <c r="JK331" t="s">
        <v>796</v>
      </c>
      <c r="JL331" t="s">
        <v>796</v>
      </c>
      <c r="JM331" t="s">
        <v>796</v>
      </c>
      <c r="JN331" t="s">
        <v>796</v>
      </c>
      <c r="JO331" t="s">
        <v>796</v>
      </c>
      <c r="JP331" t="s">
        <v>796</v>
      </c>
      <c r="JQ331" t="s">
        <v>796</v>
      </c>
      <c r="JR331" t="s">
        <v>796</v>
      </c>
      <c r="JS331" t="s">
        <v>796</v>
      </c>
      <c r="JT331" t="s">
        <v>796</v>
      </c>
      <c r="JU331" t="s">
        <v>796</v>
      </c>
      <c r="JV331" t="s">
        <v>796</v>
      </c>
      <c r="JW331" t="s">
        <v>796</v>
      </c>
      <c r="JX331" t="s">
        <v>796</v>
      </c>
      <c r="JY331" t="s">
        <v>796</v>
      </c>
      <c r="JZ331" t="s">
        <v>796</v>
      </c>
      <c r="KA331" t="s">
        <v>796</v>
      </c>
      <c r="KB331" t="s">
        <v>796</v>
      </c>
      <c r="KC331" t="s">
        <v>796</v>
      </c>
      <c r="KD331" t="s">
        <v>796</v>
      </c>
      <c r="KE331" t="s">
        <v>796</v>
      </c>
      <c r="KF331" t="s">
        <v>796</v>
      </c>
    </row>
    <row r="332" spans="1:292" x14ac:dyDescent="0.2">
      <c r="A332" t="s">
        <v>494</v>
      </c>
      <c r="B332" t="s">
        <v>249</v>
      </c>
      <c r="C332" t="s">
        <v>4</v>
      </c>
      <c r="D332" t="s">
        <v>19</v>
      </c>
      <c r="E332" s="30">
        <v>32</v>
      </c>
      <c r="F332" t="s">
        <v>155</v>
      </c>
      <c r="G332" t="s">
        <v>10</v>
      </c>
      <c r="H332" t="s">
        <v>40</v>
      </c>
      <c r="I332" t="s">
        <v>148</v>
      </c>
      <c r="J332" t="s">
        <v>4</v>
      </c>
      <c r="K332" t="s">
        <v>5</v>
      </c>
      <c r="L332" t="s">
        <v>5</v>
      </c>
      <c r="M332" t="s">
        <v>4</v>
      </c>
      <c r="N332" t="s">
        <v>4</v>
      </c>
      <c r="O332" t="s">
        <v>4</v>
      </c>
      <c r="P332" t="s">
        <v>5</v>
      </c>
      <c r="Q332" t="s">
        <v>5</v>
      </c>
      <c r="R332" t="s">
        <v>5</v>
      </c>
      <c r="S332" t="s">
        <v>4</v>
      </c>
      <c r="T332" t="s">
        <v>3</v>
      </c>
      <c r="U332" t="s">
        <v>4</v>
      </c>
      <c r="V332" t="s">
        <v>5</v>
      </c>
      <c r="W332" t="s">
        <v>17</v>
      </c>
      <c r="X332" t="s">
        <v>2</v>
      </c>
      <c r="Y332" t="s">
        <v>5</v>
      </c>
      <c r="Z332" t="s">
        <v>39</v>
      </c>
      <c r="AA332" t="s">
        <v>4</v>
      </c>
      <c r="AB332" t="s">
        <v>4</v>
      </c>
      <c r="AC332" t="s">
        <v>4</v>
      </c>
      <c r="AD332" t="s">
        <v>4</v>
      </c>
      <c r="AE332" t="s">
        <v>4</v>
      </c>
      <c r="AF332" t="s">
        <v>4</v>
      </c>
      <c r="AG332" t="s">
        <v>5</v>
      </c>
      <c r="AH332" t="s">
        <v>4</v>
      </c>
      <c r="AI332" t="s">
        <v>4</v>
      </c>
      <c r="AJ332" t="s">
        <v>4</v>
      </c>
      <c r="AK332" t="s">
        <v>4</v>
      </c>
      <c r="AL332" t="s">
        <v>4</v>
      </c>
      <c r="AM332" t="s">
        <v>4</v>
      </c>
      <c r="AN332" t="s">
        <v>4</v>
      </c>
      <c r="AO332" t="s">
        <v>4</v>
      </c>
      <c r="AP332" t="s">
        <v>4</v>
      </c>
      <c r="AQ332" t="s">
        <v>4</v>
      </c>
      <c r="AR332" t="s">
        <v>4</v>
      </c>
      <c r="AS332" t="s">
        <v>2</v>
      </c>
      <c r="AT332" t="s">
        <v>2</v>
      </c>
      <c r="AU332" t="s">
        <v>2</v>
      </c>
      <c r="AV332" t="s">
        <v>4</v>
      </c>
      <c r="AW332" t="s">
        <v>5</v>
      </c>
      <c r="AX332" t="s">
        <v>4</v>
      </c>
      <c r="AY332" t="s">
        <v>4</v>
      </c>
      <c r="AZ332" t="s">
        <v>5</v>
      </c>
      <c r="BA332" t="s">
        <v>5</v>
      </c>
      <c r="BB332" t="s">
        <v>5</v>
      </c>
      <c r="BC332" t="s">
        <v>5</v>
      </c>
      <c r="BD332" t="s">
        <v>4</v>
      </c>
      <c r="BE332" t="s">
        <v>5</v>
      </c>
      <c r="BF332" t="s">
        <v>4</v>
      </c>
      <c r="BG332" t="s">
        <v>4</v>
      </c>
      <c r="BH332" t="s">
        <v>4</v>
      </c>
      <c r="BI332" t="s">
        <v>4</v>
      </c>
      <c r="BJ332" t="s">
        <v>4</v>
      </c>
      <c r="BK332" t="s">
        <v>4</v>
      </c>
      <c r="BL332" t="s">
        <v>5</v>
      </c>
      <c r="BM332" t="s">
        <v>4</v>
      </c>
      <c r="BN332" t="s">
        <v>4</v>
      </c>
      <c r="BO332" t="s">
        <v>4</v>
      </c>
      <c r="BP332" t="s">
        <v>2</v>
      </c>
      <c r="BQ332" t="s">
        <v>5</v>
      </c>
      <c r="BR332" t="s">
        <v>5</v>
      </c>
      <c r="BS332" t="s">
        <v>5</v>
      </c>
      <c r="BT332" t="s">
        <v>4</v>
      </c>
      <c r="BU332" t="s">
        <v>5</v>
      </c>
      <c r="BV332" t="s">
        <v>4</v>
      </c>
      <c r="BW332" t="s">
        <v>4</v>
      </c>
      <c r="BX332" t="s">
        <v>4</v>
      </c>
      <c r="BY332" t="s">
        <v>4</v>
      </c>
      <c r="BZ332" t="s">
        <v>5</v>
      </c>
      <c r="CA332" t="s">
        <v>4</v>
      </c>
      <c r="CB332" t="s">
        <v>5</v>
      </c>
      <c r="CC332" t="s">
        <v>4</v>
      </c>
      <c r="CD332" t="s">
        <v>4</v>
      </c>
      <c r="CE332" t="s">
        <v>5</v>
      </c>
      <c r="CF332" t="s">
        <v>4</v>
      </c>
      <c r="CG332" t="s">
        <v>4</v>
      </c>
      <c r="CH332" t="s">
        <v>4</v>
      </c>
      <c r="CI332" t="s">
        <v>4</v>
      </c>
      <c r="CJ332" t="s">
        <v>4</v>
      </c>
      <c r="CK332" t="s">
        <v>4</v>
      </c>
      <c r="CL332" t="s">
        <v>4</v>
      </c>
      <c r="CM332" t="s">
        <v>4</v>
      </c>
      <c r="CN332" t="s">
        <v>4</v>
      </c>
      <c r="CO332" t="s">
        <v>4</v>
      </c>
      <c r="CP332" t="s">
        <v>2</v>
      </c>
      <c r="CQ332" t="s">
        <v>2</v>
      </c>
      <c r="CR332" t="s">
        <v>2</v>
      </c>
      <c r="CS332" t="s">
        <v>2</v>
      </c>
      <c r="CT332" t="s">
        <v>2</v>
      </c>
      <c r="CU332" t="s">
        <v>796</v>
      </c>
      <c r="CV332" t="s">
        <v>796</v>
      </c>
      <c r="CW332" t="s">
        <v>796</v>
      </c>
      <c r="CX332" t="s">
        <v>796</v>
      </c>
      <c r="CY332" t="s">
        <v>796</v>
      </c>
      <c r="CZ332" t="s">
        <v>796</v>
      </c>
      <c r="DA332" t="s">
        <v>796</v>
      </c>
      <c r="DB332" t="s">
        <v>796</v>
      </c>
      <c r="DC332" t="s">
        <v>796</v>
      </c>
      <c r="DD332" t="s">
        <v>796</v>
      </c>
      <c r="DE332" t="s">
        <v>796</v>
      </c>
      <c r="DF332" t="s">
        <v>796</v>
      </c>
      <c r="DG332" t="s">
        <v>796</v>
      </c>
      <c r="DH332" t="s">
        <v>796</v>
      </c>
      <c r="DI332" t="s">
        <v>796</v>
      </c>
      <c r="DJ332" t="s">
        <v>796</v>
      </c>
      <c r="DK332" t="s">
        <v>796</v>
      </c>
      <c r="DL332" t="s">
        <v>796</v>
      </c>
      <c r="DM332" t="s">
        <v>796</v>
      </c>
      <c r="DN332" t="s">
        <v>796</v>
      </c>
      <c r="DO332" t="s">
        <v>796</v>
      </c>
      <c r="DP332" t="s">
        <v>796</v>
      </c>
      <c r="DQ332" t="s">
        <v>796</v>
      </c>
      <c r="DR332" t="s">
        <v>796</v>
      </c>
      <c r="DS332" t="s">
        <v>796</v>
      </c>
      <c r="DT332" t="s">
        <v>796</v>
      </c>
      <c r="DU332" t="s">
        <v>796</v>
      </c>
      <c r="DV332" t="s">
        <v>796</v>
      </c>
      <c r="DW332" t="s">
        <v>796</v>
      </c>
      <c r="DX332" t="s">
        <v>796</v>
      </c>
      <c r="DY332" t="s">
        <v>796</v>
      </c>
      <c r="DZ332" t="s">
        <v>796</v>
      </c>
      <c r="EA332" t="s">
        <v>796</v>
      </c>
      <c r="EB332" t="s">
        <v>796</v>
      </c>
      <c r="EC332" t="s">
        <v>796</v>
      </c>
      <c r="ED332" t="s">
        <v>796</v>
      </c>
      <c r="EE332" t="s">
        <v>796</v>
      </c>
      <c r="EF332" t="s">
        <v>796</v>
      </c>
      <c r="EG332" t="s">
        <v>796</v>
      </c>
      <c r="EH332" t="s">
        <v>796</v>
      </c>
      <c r="EI332" t="s">
        <v>796</v>
      </c>
      <c r="EJ332" t="s">
        <v>796</v>
      </c>
      <c r="EK332" t="s">
        <v>796</v>
      </c>
      <c r="EL332" t="s">
        <v>796</v>
      </c>
      <c r="EM332" t="s">
        <v>796</v>
      </c>
      <c r="EN332" t="s">
        <v>796</v>
      </c>
      <c r="EO332" t="s">
        <v>796</v>
      </c>
      <c r="EP332" t="s">
        <v>796</v>
      </c>
      <c r="EQ332" t="s">
        <v>796</v>
      </c>
      <c r="ER332" t="s">
        <v>796</v>
      </c>
      <c r="ES332" t="s">
        <v>796</v>
      </c>
      <c r="ET332" t="s">
        <v>796</v>
      </c>
      <c r="EU332" t="s">
        <v>796</v>
      </c>
      <c r="EV332" t="s">
        <v>796</v>
      </c>
      <c r="EW332" t="s">
        <v>796</v>
      </c>
      <c r="EX332" t="s">
        <v>796</v>
      </c>
      <c r="EY332" t="s">
        <v>796</v>
      </c>
      <c r="EZ332" t="s">
        <v>796</v>
      </c>
      <c r="FA332" t="s">
        <v>796</v>
      </c>
      <c r="FB332" t="s">
        <v>796</v>
      </c>
      <c r="FC332" t="s">
        <v>796</v>
      </c>
      <c r="FD332" t="s">
        <v>796</v>
      </c>
      <c r="FE332" t="s">
        <v>796</v>
      </c>
      <c r="FF332" t="s">
        <v>796</v>
      </c>
      <c r="FG332" t="s">
        <v>796</v>
      </c>
      <c r="FH332" t="s">
        <v>796</v>
      </c>
      <c r="FI332" t="s">
        <v>796</v>
      </c>
      <c r="FJ332" t="s">
        <v>796</v>
      </c>
      <c r="FK332" t="s">
        <v>796</v>
      </c>
      <c r="FL332" t="s">
        <v>796</v>
      </c>
      <c r="FM332" t="s">
        <v>796</v>
      </c>
      <c r="FN332" t="s">
        <v>796</v>
      </c>
      <c r="FO332" t="s">
        <v>796</v>
      </c>
      <c r="FP332" t="s">
        <v>796</v>
      </c>
      <c r="FQ332" t="s">
        <v>796</v>
      </c>
      <c r="FR332" t="s">
        <v>796</v>
      </c>
      <c r="FS332" t="s">
        <v>796</v>
      </c>
      <c r="FT332" t="s">
        <v>796</v>
      </c>
      <c r="FU332" t="s">
        <v>796</v>
      </c>
      <c r="FV332" t="s">
        <v>796</v>
      </c>
      <c r="FW332" t="s">
        <v>796</v>
      </c>
      <c r="FX332" t="s">
        <v>796</v>
      </c>
      <c r="FY332" t="s">
        <v>796</v>
      </c>
      <c r="FZ332" t="s">
        <v>796</v>
      </c>
      <c r="GA332" t="s">
        <v>796</v>
      </c>
      <c r="GB332" t="s">
        <v>796</v>
      </c>
      <c r="GC332" t="s">
        <v>796</v>
      </c>
      <c r="GD332" t="s">
        <v>796</v>
      </c>
      <c r="GE332" t="s">
        <v>796</v>
      </c>
      <c r="GF332" t="s">
        <v>796</v>
      </c>
      <c r="GG332" t="s">
        <v>796</v>
      </c>
      <c r="GH332" t="s">
        <v>796</v>
      </c>
      <c r="GI332" t="s">
        <v>796</v>
      </c>
      <c r="GJ332" t="s">
        <v>796</v>
      </c>
      <c r="GK332" t="s">
        <v>796</v>
      </c>
      <c r="GL332" t="s">
        <v>796</v>
      </c>
      <c r="GM332" t="s">
        <v>796</v>
      </c>
      <c r="GN332" t="s">
        <v>796</v>
      </c>
      <c r="GO332" t="s">
        <v>796</v>
      </c>
      <c r="GP332" t="s">
        <v>796</v>
      </c>
      <c r="GQ332" t="s">
        <v>796</v>
      </c>
      <c r="GR332" t="s">
        <v>796</v>
      </c>
      <c r="GS332" t="s">
        <v>796</v>
      </c>
      <c r="GT332" t="s">
        <v>796</v>
      </c>
      <c r="GU332" t="s">
        <v>796</v>
      </c>
      <c r="GV332" t="s">
        <v>796</v>
      </c>
      <c r="GW332" t="s">
        <v>796</v>
      </c>
      <c r="GX332" t="s">
        <v>796</v>
      </c>
      <c r="GY332" t="s">
        <v>796</v>
      </c>
      <c r="GZ332" t="s">
        <v>796</v>
      </c>
      <c r="HA332" t="s">
        <v>796</v>
      </c>
      <c r="HB332" t="s">
        <v>796</v>
      </c>
      <c r="HC332" t="s">
        <v>796</v>
      </c>
      <c r="HD332" t="s">
        <v>796</v>
      </c>
      <c r="HE332" t="s">
        <v>796</v>
      </c>
      <c r="HF332" t="s">
        <v>796</v>
      </c>
      <c r="HG332" t="s">
        <v>796</v>
      </c>
      <c r="HH332" t="s">
        <v>796</v>
      </c>
      <c r="HI332" t="s">
        <v>796</v>
      </c>
      <c r="HJ332" t="s">
        <v>796</v>
      </c>
      <c r="HK332" t="s">
        <v>796</v>
      </c>
      <c r="HL332" t="s">
        <v>796</v>
      </c>
      <c r="HM332" t="s">
        <v>796</v>
      </c>
      <c r="HN332" t="s">
        <v>796</v>
      </c>
      <c r="HO332" t="s">
        <v>796</v>
      </c>
      <c r="HP332" t="s">
        <v>796</v>
      </c>
      <c r="HQ332" t="s">
        <v>796</v>
      </c>
      <c r="HR332" t="s">
        <v>796</v>
      </c>
      <c r="HS332" t="s">
        <v>796</v>
      </c>
      <c r="HT332" t="s">
        <v>796</v>
      </c>
      <c r="HU332" t="s">
        <v>796</v>
      </c>
      <c r="HV332" t="s">
        <v>796</v>
      </c>
      <c r="HW332" t="s">
        <v>796</v>
      </c>
      <c r="HX332" t="s">
        <v>796</v>
      </c>
      <c r="HY332" t="s">
        <v>796</v>
      </c>
      <c r="HZ332" t="s">
        <v>796</v>
      </c>
      <c r="IA332" t="s">
        <v>796</v>
      </c>
      <c r="IB332" t="s">
        <v>796</v>
      </c>
      <c r="IC332" t="s">
        <v>796</v>
      </c>
      <c r="ID332" t="s">
        <v>796</v>
      </c>
      <c r="IE332" t="s">
        <v>796</v>
      </c>
      <c r="IF332" t="s">
        <v>796</v>
      </c>
      <c r="IG332" t="s">
        <v>796</v>
      </c>
      <c r="IH332" t="s">
        <v>796</v>
      </c>
      <c r="II332" t="s">
        <v>796</v>
      </c>
      <c r="IJ332" t="s">
        <v>796</v>
      </c>
      <c r="IK332" t="s">
        <v>796</v>
      </c>
      <c r="IL332" t="s">
        <v>796</v>
      </c>
      <c r="IM332" t="s">
        <v>796</v>
      </c>
      <c r="IN332" t="s">
        <v>796</v>
      </c>
      <c r="IO332" t="s">
        <v>796</v>
      </c>
      <c r="IP332" t="s">
        <v>796</v>
      </c>
      <c r="IQ332" t="s">
        <v>796</v>
      </c>
      <c r="IR332" t="s">
        <v>796</v>
      </c>
      <c r="IS332" t="s">
        <v>796</v>
      </c>
      <c r="IT332" t="s">
        <v>796</v>
      </c>
      <c r="IU332" t="s">
        <v>796</v>
      </c>
      <c r="IV332" t="s">
        <v>796</v>
      </c>
      <c r="IW332" t="s">
        <v>796</v>
      </c>
      <c r="IX332" t="s">
        <v>796</v>
      </c>
      <c r="IY332" t="s">
        <v>796</v>
      </c>
      <c r="IZ332" t="s">
        <v>796</v>
      </c>
      <c r="JA332" t="s">
        <v>796</v>
      </c>
      <c r="JB332" t="s">
        <v>796</v>
      </c>
      <c r="JC332" t="s">
        <v>796</v>
      </c>
      <c r="JD332" t="s">
        <v>796</v>
      </c>
      <c r="JE332" t="s">
        <v>796</v>
      </c>
      <c r="JF332" t="s">
        <v>796</v>
      </c>
      <c r="JG332" t="s">
        <v>796</v>
      </c>
      <c r="JH332" t="s">
        <v>796</v>
      </c>
      <c r="JI332" t="s">
        <v>796</v>
      </c>
      <c r="JJ332" t="s">
        <v>796</v>
      </c>
      <c r="JK332" t="s">
        <v>796</v>
      </c>
      <c r="JL332" t="s">
        <v>796</v>
      </c>
      <c r="JM332" t="s">
        <v>796</v>
      </c>
      <c r="JN332" t="s">
        <v>796</v>
      </c>
      <c r="JO332" t="s">
        <v>796</v>
      </c>
      <c r="JP332" t="s">
        <v>796</v>
      </c>
      <c r="JQ332" t="s">
        <v>796</v>
      </c>
      <c r="JR332" t="s">
        <v>796</v>
      </c>
      <c r="JS332" t="s">
        <v>796</v>
      </c>
      <c r="JT332" t="s">
        <v>796</v>
      </c>
      <c r="JU332" t="s">
        <v>796</v>
      </c>
      <c r="JV332" t="s">
        <v>796</v>
      </c>
      <c r="JW332" t="s">
        <v>796</v>
      </c>
      <c r="JX332" t="s">
        <v>796</v>
      </c>
      <c r="JY332" t="s">
        <v>796</v>
      </c>
      <c r="JZ332" t="s">
        <v>796</v>
      </c>
      <c r="KA332" t="s">
        <v>796</v>
      </c>
      <c r="KB332" t="s">
        <v>796</v>
      </c>
      <c r="KC332" t="s">
        <v>796</v>
      </c>
      <c r="KD332" t="s">
        <v>796</v>
      </c>
      <c r="KE332" t="s">
        <v>796</v>
      </c>
      <c r="KF332" t="s">
        <v>796</v>
      </c>
    </row>
    <row r="333" spans="1:292" x14ac:dyDescent="0.2">
      <c r="A333" t="s">
        <v>495</v>
      </c>
      <c r="B333" t="s">
        <v>249</v>
      </c>
      <c r="C333" t="s">
        <v>4</v>
      </c>
      <c r="D333" t="s">
        <v>19</v>
      </c>
      <c r="E333" s="30">
        <v>27</v>
      </c>
      <c r="F333" t="s">
        <v>20</v>
      </c>
      <c r="G333" t="s">
        <v>10</v>
      </c>
      <c r="H333" t="s">
        <v>40</v>
      </c>
      <c r="I333" t="s">
        <v>36</v>
      </c>
      <c r="J333" t="s">
        <v>4</v>
      </c>
      <c r="K333" t="s">
        <v>5</v>
      </c>
      <c r="L333" t="s">
        <v>4</v>
      </c>
      <c r="M333" t="s">
        <v>4</v>
      </c>
      <c r="N333" t="s">
        <v>4</v>
      </c>
      <c r="O333" t="s">
        <v>4</v>
      </c>
      <c r="P333" t="s">
        <v>5</v>
      </c>
      <c r="Q333" t="s">
        <v>5</v>
      </c>
      <c r="R333" t="s">
        <v>4</v>
      </c>
      <c r="S333" t="s">
        <v>4</v>
      </c>
      <c r="T333" t="s">
        <v>3</v>
      </c>
      <c r="U333" t="s">
        <v>4</v>
      </c>
      <c r="V333" t="s">
        <v>5</v>
      </c>
      <c r="W333" t="s">
        <v>77</v>
      </c>
      <c r="X333" t="s">
        <v>54</v>
      </c>
      <c r="Y333" t="s">
        <v>5</v>
      </c>
      <c r="Z333" t="s">
        <v>35</v>
      </c>
      <c r="AA333" t="s">
        <v>4</v>
      </c>
      <c r="AB333" t="s">
        <v>4</v>
      </c>
      <c r="AC333" t="s">
        <v>4</v>
      </c>
      <c r="AD333" t="s">
        <v>4</v>
      </c>
      <c r="AE333" t="s">
        <v>5</v>
      </c>
      <c r="AF333" t="s">
        <v>4</v>
      </c>
      <c r="AG333" t="s">
        <v>5</v>
      </c>
      <c r="AH333" t="s">
        <v>4</v>
      </c>
      <c r="AI333" t="s">
        <v>4</v>
      </c>
      <c r="AJ333" t="s">
        <v>4</v>
      </c>
      <c r="AK333" t="s">
        <v>4</v>
      </c>
      <c r="AL333" t="s">
        <v>4</v>
      </c>
      <c r="AM333" t="s">
        <v>4</v>
      </c>
      <c r="AN333" t="s">
        <v>4</v>
      </c>
      <c r="AO333" t="s">
        <v>4</v>
      </c>
      <c r="AP333" t="s">
        <v>4</v>
      </c>
      <c r="AQ333" t="s">
        <v>4</v>
      </c>
      <c r="AR333" t="s">
        <v>4</v>
      </c>
      <c r="AS333" t="s">
        <v>2</v>
      </c>
      <c r="AT333" t="s">
        <v>2</v>
      </c>
      <c r="AU333" t="s">
        <v>2</v>
      </c>
      <c r="AV333" t="s">
        <v>5</v>
      </c>
      <c r="AW333" t="s">
        <v>4</v>
      </c>
      <c r="AX333" t="s">
        <v>5</v>
      </c>
      <c r="AY333" t="s">
        <v>4</v>
      </c>
      <c r="AZ333" t="s">
        <v>4</v>
      </c>
      <c r="BA333" t="s">
        <v>5</v>
      </c>
      <c r="BB333" t="s">
        <v>5</v>
      </c>
      <c r="BC333" t="s">
        <v>5</v>
      </c>
      <c r="BD333" t="s">
        <v>4</v>
      </c>
      <c r="BE333" t="s">
        <v>4</v>
      </c>
      <c r="BF333" t="s">
        <v>4</v>
      </c>
      <c r="BG333" t="s">
        <v>4</v>
      </c>
      <c r="BH333" t="s">
        <v>4</v>
      </c>
      <c r="BI333" t="s">
        <v>4</v>
      </c>
      <c r="BJ333" t="s">
        <v>4</v>
      </c>
      <c r="BK333" t="s">
        <v>4</v>
      </c>
      <c r="BL333" t="s">
        <v>5</v>
      </c>
      <c r="BM333" t="s">
        <v>4</v>
      </c>
      <c r="BN333" t="s">
        <v>4</v>
      </c>
      <c r="BO333" t="s">
        <v>4</v>
      </c>
      <c r="BP333" t="s">
        <v>2</v>
      </c>
      <c r="BQ333" t="s">
        <v>5</v>
      </c>
      <c r="BR333" t="s">
        <v>4</v>
      </c>
      <c r="BS333" t="s">
        <v>4</v>
      </c>
      <c r="BT333" t="s">
        <v>4</v>
      </c>
      <c r="BU333" t="s">
        <v>4</v>
      </c>
      <c r="BV333" t="s">
        <v>4</v>
      </c>
      <c r="BW333" t="s">
        <v>4</v>
      </c>
      <c r="BX333" t="s">
        <v>4</v>
      </c>
      <c r="BY333" t="s">
        <v>4</v>
      </c>
      <c r="BZ333" t="s">
        <v>4</v>
      </c>
      <c r="CA333" t="s">
        <v>4</v>
      </c>
      <c r="CB333" t="s">
        <v>2</v>
      </c>
      <c r="CC333" t="s">
        <v>2</v>
      </c>
      <c r="CD333" t="s">
        <v>2</v>
      </c>
      <c r="CE333" t="s">
        <v>2</v>
      </c>
      <c r="CF333" t="s">
        <v>2</v>
      </c>
      <c r="CG333" t="s">
        <v>2</v>
      </c>
      <c r="CH333" t="s">
        <v>2</v>
      </c>
      <c r="CI333" t="s">
        <v>2</v>
      </c>
      <c r="CJ333" t="s">
        <v>2</v>
      </c>
      <c r="CK333" t="s">
        <v>2</v>
      </c>
      <c r="CL333" t="s">
        <v>2</v>
      </c>
      <c r="CM333" t="s">
        <v>2</v>
      </c>
      <c r="CN333" t="s">
        <v>2</v>
      </c>
      <c r="CO333" t="s">
        <v>2</v>
      </c>
      <c r="CP333" t="s">
        <v>2</v>
      </c>
      <c r="CQ333" t="s">
        <v>2</v>
      </c>
      <c r="CR333" t="s">
        <v>2</v>
      </c>
      <c r="CS333" t="s">
        <v>2</v>
      </c>
      <c r="CT333" t="s">
        <v>2</v>
      </c>
      <c r="CU333" t="s">
        <v>796</v>
      </c>
      <c r="CV333" t="s">
        <v>796</v>
      </c>
      <c r="CW333" t="s">
        <v>796</v>
      </c>
      <c r="CX333" t="s">
        <v>796</v>
      </c>
      <c r="CY333" t="s">
        <v>796</v>
      </c>
      <c r="CZ333" t="s">
        <v>796</v>
      </c>
      <c r="DA333" t="s">
        <v>796</v>
      </c>
      <c r="DB333" t="s">
        <v>796</v>
      </c>
      <c r="DC333" t="s">
        <v>796</v>
      </c>
      <c r="DD333" t="s">
        <v>796</v>
      </c>
      <c r="DE333" t="s">
        <v>796</v>
      </c>
      <c r="DF333" t="s">
        <v>796</v>
      </c>
      <c r="DG333" t="s">
        <v>796</v>
      </c>
      <c r="DH333" t="s">
        <v>796</v>
      </c>
      <c r="DI333" t="s">
        <v>796</v>
      </c>
      <c r="DJ333" t="s">
        <v>796</v>
      </c>
      <c r="DK333" t="s">
        <v>796</v>
      </c>
      <c r="DL333" t="s">
        <v>796</v>
      </c>
      <c r="DM333" t="s">
        <v>796</v>
      </c>
      <c r="DN333" t="s">
        <v>796</v>
      </c>
      <c r="DO333" t="s">
        <v>796</v>
      </c>
      <c r="DP333" t="s">
        <v>796</v>
      </c>
      <c r="DQ333" t="s">
        <v>796</v>
      </c>
      <c r="DR333" t="s">
        <v>796</v>
      </c>
      <c r="DS333" t="s">
        <v>796</v>
      </c>
      <c r="DT333" t="s">
        <v>796</v>
      </c>
      <c r="DU333" t="s">
        <v>796</v>
      </c>
      <c r="DV333" t="s">
        <v>796</v>
      </c>
      <c r="DW333" t="s">
        <v>796</v>
      </c>
      <c r="DX333" t="s">
        <v>796</v>
      </c>
      <c r="DY333" t="s">
        <v>796</v>
      </c>
      <c r="DZ333" t="s">
        <v>796</v>
      </c>
      <c r="EA333" t="s">
        <v>796</v>
      </c>
      <c r="EB333" t="s">
        <v>796</v>
      </c>
      <c r="EC333" t="s">
        <v>796</v>
      </c>
      <c r="ED333" t="s">
        <v>796</v>
      </c>
      <c r="EE333" t="s">
        <v>796</v>
      </c>
      <c r="EF333" t="s">
        <v>796</v>
      </c>
      <c r="EG333" t="s">
        <v>796</v>
      </c>
      <c r="EH333" t="s">
        <v>796</v>
      </c>
      <c r="EI333" t="s">
        <v>796</v>
      </c>
      <c r="EJ333" t="s">
        <v>796</v>
      </c>
      <c r="EK333" t="s">
        <v>796</v>
      </c>
      <c r="EL333" t="s">
        <v>796</v>
      </c>
      <c r="EM333" t="s">
        <v>796</v>
      </c>
      <c r="EN333" t="s">
        <v>796</v>
      </c>
      <c r="EO333" t="s">
        <v>796</v>
      </c>
      <c r="EP333" t="s">
        <v>796</v>
      </c>
      <c r="EQ333" t="s">
        <v>796</v>
      </c>
      <c r="ER333" t="s">
        <v>796</v>
      </c>
      <c r="ES333" t="s">
        <v>796</v>
      </c>
      <c r="ET333" t="s">
        <v>796</v>
      </c>
      <c r="EU333" t="s">
        <v>796</v>
      </c>
      <c r="EV333" t="s">
        <v>796</v>
      </c>
      <c r="EW333" t="s">
        <v>796</v>
      </c>
      <c r="EX333" t="s">
        <v>796</v>
      </c>
      <c r="EY333" t="s">
        <v>796</v>
      </c>
      <c r="EZ333" t="s">
        <v>796</v>
      </c>
      <c r="FA333" t="s">
        <v>796</v>
      </c>
      <c r="FB333" t="s">
        <v>796</v>
      </c>
      <c r="FC333" t="s">
        <v>796</v>
      </c>
      <c r="FD333" t="s">
        <v>796</v>
      </c>
      <c r="FE333" t="s">
        <v>796</v>
      </c>
      <c r="FF333" t="s">
        <v>796</v>
      </c>
      <c r="FG333" t="s">
        <v>796</v>
      </c>
      <c r="FH333" t="s">
        <v>796</v>
      </c>
      <c r="FI333" t="s">
        <v>796</v>
      </c>
      <c r="FJ333" t="s">
        <v>796</v>
      </c>
      <c r="FK333" t="s">
        <v>796</v>
      </c>
      <c r="FL333" t="s">
        <v>796</v>
      </c>
      <c r="FM333" t="s">
        <v>796</v>
      </c>
      <c r="FN333" t="s">
        <v>796</v>
      </c>
      <c r="FO333" t="s">
        <v>796</v>
      </c>
      <c r="FP333" t="s">
        <v>796</v>
      </c>
      <c r="FQ333" t="s">
        <v>796</v>
      </c>
      <c r="FR333" t="s">
        <v>796</v>
      </c>
      <c r="FS333" t="s">
        <v>796</v>
      </c>
      <c r="FT333" t="s">
        <v>796</v>
      </c>
      <c r="FU333" t="s">
        <v>796</v>
      </c>
      <c r="FV333" t="s">
        <v>796</v>
      </c>
      <c r="FW333" t="s">
        <v>796</v>
      </c>
      <c r="FX333" t="s">
        <v>796</v>
      </c>
      <c r="FY333" t="s">
        <v>796</v>
      </c>
      <c r="FZ333" t="s">
        <v>796</v>
      </c>
      <c r="GA333" t="s">
        <v>796</v>
      </c>
      <c r="GB333" t="s">
        <v>796</v>
      </c>
      <c r="GC333" t="s">
        <v>796</v>
      </c>
      <c r="GD333" t="s">
        <v>796</v>
      </c>
      <c r="GE333" t="s">
        <v>796</v>
      </c>
      <c r="GF333" t="s">
        <v>796</v>
      </c>
      <c r="GG333" t="s">
        <v>796</v>
      </c>
      <c r="GH333" t="s">
        <v>796</v>
      </c>
      <c r="GI333" t="s">
        <v>796</v>
      </c>
      <c r="GJ333" t="s">
        <v>796</v>
      </c>
      <c r="GK333" t="s">
        <v>796</v>
      </c>
      <c r="GL333" t="s">
        <v>796</v>
      </c>
      <c r="GM333" t="s">
        <v>796</v>
      </c>
      <c r="GN333" t="s">
        <v>796</v>
      </c>
      <c r="GO333" t="s">
        <v>796</v>
      </c>
      <c r="GP333" t="s">
        <v>796</v>
      </c>
      <c r="GQ333" t="s">
        <v>796</v>
      </c>
      <c r="GR333" t="s">
        <v>796</v>
      </c>
      <c r="GS333" t="s">
        <v>796</v>
      </c>
      <c r="GT333" t="s">
        <v>796</v>
      </c>
      <c r="GU333" t="s">
        <v>796</v>
      </c>
      <c r="GV333" t="s">
        <v>796</v>
      </c>
      <c r="GW333" t="s">
        <v>796</v>
      </c>
      <c r="GX333" t="s">
        <v>796</v>
      </c>
      <c r="GY333" t="s">
        <v>796</v>
      </c>
      <c r="GZ333" t="s">
        <v>796</v>
      </c>
      <c r="HA333" t="s">
        <v>796</v>
      </c>
      <c r="HB333" t="s">
        <v>796</v>
      </c>
      <c r="HC333" t="s">
        <v>796</v>
      </c>
      <c r="HD333" t="s">
        <v>796</v>
      </c>
      <c r="HE333" t="s">
        <v>796</v>
      </c>
      <c r="HF333" t="s">
        <v>796</v>
      </c>
      <c r="HG333" t="s">
        <v>796</v>
      </c>
      <c r="HH333" t="s">
        <v>796</v>
      </c>
      <c r="HI333" t="s">
        <v>796</v>
      </c>
      <c r="HJ333" t="s">
        <v>796</v>
      </c>
      <c r="HK333" t="s">
        <v>796</v>
      </c>
      <c r="HL333" t="s">
        <v>796</v>
      </c>
      <c r="HM333" t="s">
        <v>796</v>
      </c>
      <c r="HN333" t="s">
        <v>796</v>
      </c>
      <c r="HO333" t="s">
        <v>796</v>
      </c>
      <c r="HP333" t="s">
        <v>796</v>
      </c>
      <c r="HQ333" t="s">
        <v>796</v>
      </c>
      <c r="HR333" t="s">
        <v>796</v>
      </c>
      <c r="HS333" t="s">
        <v>796</v>
      </c>
      <c r="HT333" t="s">
        <v>796</v>
      </c>
      <c r="HU333" t="s">
        <v>796</v>
      </c>
      <c r="HV333" t="s">
        <v>796</v>
      </c>
      <c r="HW333" t="s">
        <v>796</v>
      </c>
      <c r="HX333" t="s">
        <v>796</v>
      </c>
      <c r="HY333" t="s">
        <v>796</v>
      </c>
      <c r="HZ333" t="s">
        <v>796</v>
      </c>
      <c r="IA333" t="s">
        <v>796</v>
      </c>
      <c r="IB333" t="s">
        <v>796</v>
      </c>
      <c r="IC333" t="s">
        <v>796</v>
      </c>
      <c r="ID333" t="s">
        <v>796</v>
      </c>
      <c r="IE333" t="s">
        <v>796</v>
      </c>
      <c r="IF333" t="s">
        <v>796</v>
      </c>
      <c r="IG333" t="s">
        <v>796</v>
      </c>
      <c r="IH333" t="s">
        <v>796</v>
      </c>
      <c r="II333" t="s">
        <v>796</v>
      </c>
      <c r="IJ333" t="s">
        <v>796</v>
      </c>
      <c r="IK333" t="s">
        <v>796</v>
      </c>
      <c r="IL333" t="s">
        <v>796</v>
      </c>
      <c r="IM333" t="s">
        <v>796</v>
      </c>
      <c r="IN333" t="s">
        <v>796</v>
      </c>
      <c r="IO333" t="s">
        <v>796</v>
      </c>
      <c r="IP333" t="s">
        <v>796</v>
      </c>
      <c r="IQ333" t="s">
        <v>796</v>
      </c>
      <c r="IR333" t="s">
        <v>796</v>
      </c>
      <c r="IS333" t="s">
        <v>796</v>
      </c>
      <c r="IT333" t="s">
        <v>796</v>
      </c>
      <c r="IU333" t="s">
        <v>796</v>
      </c>
      <c r="IV333" t="s">
        <v>796</v>
      </c>
      <c r="IW333" t="s">
        <v>796</v>
      </c>
      <c r="IX333" t="s">
        <v>796</v>
      </c>
      <c r="IY333" t="s">
        <v>796</v>
      </c>
      <c r="IZ333" t="s">
        <v>796</v>
      </c>
      <c r="JA333" t="s">
        <v>796</v>
      </c>
      <c r="JB333" t="s">
        <v>796</v>
      </c>
      <c r="JC333" t="s">
        <v>796</v>
      </c>
      <c r="JD333" t="s">
        <v>796</v>
      </c>
      <c r="JE333" t="s">
        <v>796</v>
      </c>
      <c r="JF333" t="s">
        <v>796</v>
      </c>
      <c r="JG333" t="s">
        <v>796</v>
      </c>
      <c r="JH333" t="s">
        <v>796</v>
      </c>
      <c r="JI333" t="s">
        <v>796</v>
      </c>
      <c r="JJ333" t="s">
        <v>796</v>
      </c>
      <c r="JK333" t="s">
        <v>796</v>
      </c>
      <c r="JL333" t="s">
        <v>796</v>
      </c>
      <c r="JM333" t="s">
        <v>796</v>
      </c>
      <c r="JN333" t="s">
        <v>796</v>
      </c>
      <c r="JO333" t="s">
        <v>796</v>
      </c>
      <c r="JP333" t="s">
        <v>796</v>
      </c>
      <c r="JQ333" t="s">
        <v>796</v>
      </c>
      <c r="JR333" t="s">
        <v>796</v>
      </c>
      <c r="JS333" t="s">
        <v>796</v>
      </c>
      <c r="JT333" t="s">
        <v>796</v>
      </c>
      <c r="JU333" t="s">
        <v>796</v>
      </c>
      <c r="JV333" t="s">
        <v>796</v>
      </c>
      <c r="JW333" t="s">
        <v>796</v>
      </c>
      <c r="JX333" t="s">
        <v>796</v>
      </c>
      <c r="JY333" t="s">
        <v>796</v>
      </c>
      <c r="JZ333" t="s">
        <v>796</v>
      </c>
      <c r="KA333" t="s">
        <v>796</v>
      </c>
      <c r="KB333" t="s">
        <v>796</v>
      </c>
      <c r="KC333" t="s">
        <v>796</v>
      </c>
      <c r="KD333" t="s">
        <v>796</v>
      </c>
      <c r="KE333" t="s">
        <v>796</v>
      </c>
      <c r="KF333" t="s">
        <v>796</v>
      </c>
    </row>
    <row r="334" spans="1:292" x14ac:dyDescent="0.2">
      <c r="A334" t="s">
        <v>496</v>
      </c>
      <c r="B334" t="s">
        <v>249</v>
      </c>
      <c r="C334" t="s">
        <v>4</v>
      </c>
      <c r="D334" t="s">
        <v>19</v>
      </c>
      <c r="E334" s="30">
        <v>42</v>
      </c>
      <c r="F334" t="s">
        <v>20</v>
      </c>
      <c r="G334" t="s">
        <v>10</v>
      </c>
      <c r="H334" t="s">
        <v>40</v>
      </c>
      <c r="I334" t="s">
        <v>148</v>
      </c>
      <c r="J334" t="s">
        <v>4</v>
      </c>
      <c r="K334" t="s">
        <v>4</v>
      </c>
      <c r="L334" t="s">
        <v>5</v>
      </c>
      <c r="M334" t="s">
        <v>4</v>
      </c>
      <c r="N334" t="s">
        <v>5</v>
      </c>
      <c r="O334" t="s">
        <v>4</v>
      </c>
      <c r="P334" t="s">
        <v>5</v>
      </c>
      <c r="Q334" t="s">
        <v>5</v>
      </c>
      <c r="R334" t="s">
        <v>4</v>
      </c>
      <c r="S334" t="s">
        <v>4</v>
      </c>
      <c r="T334" t="s">
        <v>3</v>
      </c>
      <c r="U334" t="s">
        <v>4</v>
      </c>
      <c r="V334" t="s">
        <v>5</v>
      </c>
      <c r="W334" t="s">
        <v>17</v>
      </c>
      <c r="X334" t="s">
        <v>2</v>
      </c>
      <c r="Y334" t="s">
        <v>5</v>
      </c>
      <c r="Z334" t="s">
        <v>6</v>
      </c>
      <c r="AA334" t="s">
        <v>4</v>
      </c>
      <c r="AB334" t="s">
        <v>4</v>
      </c>
      <c r="AC334" t="s">
        <v>4</v>
      </c>
      <c r="AD334" t="s">
        <v>4</v>
      </c>
      <c r="AE334" t="s">
        <v>4</v>
      </c>
      <c r="AF334" t="s">
        <v>4</v>
      </c>
      <c r="AG334" t="s">
        <v>5</v>
      </c>
      <c r="AH334" t="s">
        <v>4</v>
      </c>
      <c r="AI334" t="s">
        <v>4</v>
      </c>
      <c r="AJ334" t="s">
        <v>4</v>
      </c>
      <c r="AK334" t="s">
        <v>4</v>
      </c>
      <c r="AL334" t="s">
        <v>4</v>
      </c>
      <c r="AM334" t="s">
        <v>4</v>
      </c>
      <c r="AN334" t="s">
        <v>4</v>
      </c>
      <c r="AO334" t="s">
        <v>4</v>
      </c>
      <c r="AP334" t="s">
        <v>4</v>
      </c>
      <c r="AQ334" t="s">
        <v>4</v>
      </c>
      <c r="AR334" t="s">
        <v>4</v>
      </c>
      <c r="AS334" t="s">
        <v>2</v>
      </c>
      <c r="AT334" t="s">
        <v>2</v>
      </c>
      <c r="AU334" t="s">
        <v>2</v>
      </c>
      <c r="AV334" t="s">
        <v>2</v>
      </c>
      <c r="AW334" t="s">
        <v>2</v>
      </c>
      <c r="AX334" t="s">
        <v>2</v>
      </c>
      <c r="AY334" t="s">
        <v>2</v>
      </c>
      <c r="AZ334" t="s">
        <v>2</v>
      </c>
      <c r="BA334" t="s">
        <v>2</v>
      </c>
      <c r="BB334" t="s">
        <v>2</v>
      </c>
      <c r="BC334" t="s">
        <v>2</v>
      </c>
      <c r="BD334" t="s">
        <v>2</v>
      </c>
      <c r="BE334" t="s">
        <v>2</v>
      </c>
      <c r="BF334" t="s">
        <v>2</v>
      </c>
      <c r="BG334" t="s">
        <v>2</v>
      </c>
      <c r="BH334" t="s">
        <v>2</v>
      </c>
      <c r="BI334" t="s">
        <v>2</v>
      </c>
      <c r="BJ334" t="s">
        <v>2</v>
      </c>
      <c r="BK334" t="s">
        <v>5</v>
      </c>
      <c r="BL334" t="s">
        <v>5</v>
      </c>
      <c r="BM334" t="s">
        <v>4</v>
      </c>
      <c r="BN334" t="s">
        <v>4</v>
      </c>
      <c r="BO334" t="s">
        <v>4</v>
      </c>
      <c r="BP334" t="s">
        <v>2</v>
      </c>
      <c r="BQ334" t="s">
        <v>5</v>
      </c>
      <c r="BR334" t="s">
        <v>5</v>
      </c>
      <c r="BS334" t="s">
        <v>4</v>
      </c>
      <c r="BT334" t="s">
        <v>5</v>
      </c>
      <c r="BU334" t="s">
        <v>5</v>
      </c>
      <c r="BV334" t="s">
        <v>4</v>
      </c>
      <c r="BW334" t="s">
        <v>5</v>
      </c>
      <c r="BX334" t="s">
        <v>5</v>
      </c>
      <c r="BY334" t="s">
        <v>5</v>
      </c>
      <c r="BZ334" t="s">
        <v>5</v>
      </c>
      <c r="CA334" t="s">
        <v>5</v>
      </c>
      <c r="CB334" t="s">
        <v>41</v>
      </c>
      <c r="CC334" t="s">
        <v>41</v>
      </c>
      <c r="CD334" t="s">
        <v>4</v>
      </c>
      <c r="CE334" t="s">
        <v>41</v>
      </c>
      <c r="CF334" t="s">
        <v>41</v>
      </c>
      <c r="CG334" t="s">
        <v>41</v>
      </c>
      <c r="CH334" t="s">
        <v>41</v>
      </c>
      <c r="CI334" t="s">
        <v>41</v>
      </c>
      <c r="CJ334" t="s">
        <v>41</v>
      </c>
      <c r="CK334" t="s">
        <v>41</v>
      </c>
      <c r="CL334" t="s">
        <v>41</v>
      </c>
      <c r="CM334" t="s">
        <v>41</v>
      </c>
      <c r="CN334" t="s">
        <v>41</v>
      </c>
      <c r="CO334" t="s">
        <v>41</v>
      </c>
      <c r="CP334" t="s">
        <v>123</v>
      </c>
      <c r="CQ334" t="s">
        <v>5</v>
      </c>
      <c r="CR334" t="s">
        <v>4</v>
      </c>
      <c r="CS334" t="s">
        <v>4</v>
      </c>
      <c r="CT334" t="s">
        <v>4</v>
      </c>
      <c r="CU334" t="s">
        <v>796</v>
      </c>
      <c r="CV334" t="s">
        <v>796</v>
      </c>
      <c r="CW334" t="s">
        <v>796</v>
      </c>
      <c r="CX334" t="s">
        <v>796</v>
      </c>
      <c r="CY334" t="s">
        <v>796</v>
      </c>
      <c r="CZ334" t="s">
        <v>796</v>
      </c>
      <c r="DA334" t="s">
        <v>796</v>
      </c>
      <c r="DB334" t="s">
        <v>796</v>
      </c>
      <c r="DC334" t="s">
        <v>796</v>
      </c>
      <c r="DD334" t="s">
        <v>796</v>
      </c>
      <c r="DE334" t="s">
        <v>796</v>
      </c>
      <c r="DF334" t="s">
        <v>796</v>
      </c>
      <c r="DG334" t="s">
        <v>796</v>
      </c>
      <c r="DH334" t="s">
        <v>796</v>
      </c>
      <c r="DI334" t="s">
        <v>796</v>
      </c>
      <c r="DJ334" t="s">
        <v>796</v>
      </c>
      <c r="DK334" t="s">
        <v>796</v>
      </c>
      <c r="DL334" t="s">
        <v>796</v>
      </c>
      <c r="DM334" t="s">
        <v>796</v>
      </c>
      <c r="DN334" t="s">
        <v>796</v>
      </c>
      <c r="DO334" t="s">
        <v>796</v>
      </c>
      <c r="DP334" t="s">
        <v>796</v>
      </c>
      <c r="DQ334" t="s">
        <v>796</v>
      </c>
      <c r="DR334" t="s">
        <v>796</v>
      </c>
      <c r="DS334" t="s">
        <v>796</v>
      </c>
      <c r="DT334" t="s">
        <v>796</v>
      </c>
      <c r="DU334" t="s">
        <v>796</v>
      </c>
      <c r="DV334" t="s">
        <v>796</v>
      </c>
      <c r="DW334" t="s">
        <v>796</v>
      </c>
      <c r="DX334" t="s">
        <v>796</v>
      </c>
      <c r="DY334" t="s">
        <v>796</v>
      </c>
      <c r="DZ334" t="s">
        <v>796</v>
      </c>
      <c r="EA334" t="s">
        <v>796</v>
      </c>
      <c r="EB334" t="s">
        <v>796</v>
      </c>
      <c r="EC334" t="s">
        <v>796</v>
      </c>
      <c r="ED334" t="s">
        <v>796</v>
      </c>
      <c r="EE334" t="s">
        <v>796</v>
      </c>
      <c r="EF334" t="s">
        <v>796</v>
      </c>
      <c r="EG334" t="s">
        <v>796</v>
      </c>
      <c r="EH334" t="s">
        <v>796</v>
      </c>
      <c r="EI334" t="s">
        <v>796</v>
      </c>
      <c r="EJ334" t="s">
        <v>796</v>
      </c>
      <c r="EK334" t="s">
        <v>796</v>
      </c>
      <c r="EL334" t="s">
        <v>796</v>
      </c>
      <c r="EM334" t="s">
        <v>796</v>
      </c>
      <c r="EN334" t="s">
        <v>796</v>
      </c>
      <c r="EO334" t="s">
        <v>796</v>
      </c>
      <c r="EP334" t="s">
        <v>796</v>
      </c>
      <c r="EQ334" t="s">
        <v>796</v>
      </c>
      <c r="ER334" t="s">
        <v>796</v>
      </c>
      <c r="ES334" t="s">
        <v>796</v>
      </c>
      <c r="ET334" t="s">
        <v>796</v>
      </c>
      <c r="EU334" t="s">
        <v>796</v>
      </c>
      <c r="EV334" t="s">
        <v>796</v>
      </c>
      <c r="EW334" t="s">
        <v>796</v>
      </c>
      <c r="EX334" t="s">
        <v>796</v>
      </c>
      <c r="EY334" t="s">
        <v>796</v>
      </c>
      <c r="EZ334" t="s">
        <v>796</v>
      </c>
      <c r="FA334" t="s">
        <v>796</v>
      </c>
      <c r="FB334" t="s">
        <v>796</v>
      </c>
      <c r="FC334" t="s">
        <v>796</v>
      </c>
      <c r="FD334" t="s">
        <v>796</v>
      </c>
      <c r="FE334" t="s">
        <v>796</v>
      </c>
      <c r="FF334" t="s">
        <v>796</v>
      </c>
      <c r="FG334" t="s">
        <v>796</v>
      </c>
      <c r="FH334" t="s">
        <v>796</v>
      </c>
      <c r="FI334" t="s">
        <v>796</v>
      </c>
      <c r="FJ334" t="s">
        <v>796</v>
      </c>
      <c r="FK334" t="s">
        <v>796</v>
      </c>
      <c r="FL334" t="s">
        <v>796</v>
      </c>
      <c r="FM334" t="s">
        <v>796</v>
      </c>
      <c r="FN334" t="s">
        <v>796</v>
      </c>
      <c r="FO334" t="s">
        <v>796</v>
      </c>
      <c r="FP334" t="s">
        <v>796</v>
      </c>
      <c r="FQ334" t="s">
        <v>796</v>
      </c>
      <c r="FR334" t="s">
        <v>796</v>
      </c>
      <c r="FS334" t="s">
        <v>796</v>
      </c>
      <c r="FT334" t="s">
        <v>796</v>
      </c>
      <c r="FU334" t="s">
        <v>796</v>
      </c>
      <c r="FV334" t="s">
        <v>796</v>
      </c>
      <c r="FW334" t="s">
        <v>796</v>
      </c>
      <c r="FX334" t="s">
        <v>796</v>
      </c>
      <c r="FY334" t="s">
        <v>796</v>
      </c>
      <c r="FZ334" t="s">
        <v>796</v>
      </c>
      <c r="GA334" t="s">
        <v>796</v>
      </c>
      <c r="GB334" t="s">
        <v>796</v>
      </c>
      <c r="GC334" t="s">
        <v>796</v>
      </c>
      <c r="GD334" t="s">
        <v>796</v>
      </c>
      <c r="GE334" t="s">
        <v>796</v>
      </c>
      <c r="GF334" t="s">
        <v>796</v>
      </c>
      <c r="GG334" t="s">
        <v>796</v>
      </c>
      <c r="GH334" t="s">
        <v>796</v>
      </c>
      <c r="GI334" t="s">
        <v>796</v>
      </c>
      <c r="GJ334" t="s">
        <v>796</v>
      </c>
      <c r="GK334" t="s">
        <v>796</v>
      </c>
      <c r="GL334" t="s">
        <v>796</v>
      </c>
      <c r="GM334" t="s">
        <v>796</v>
      </c>
      <c r="GN334" t="s">
        <v>796</v>
      </c>
      <c r="GO334" t="s">
        <v>796</v>
      </c>
      <c r="GP334" t="s">
        <v>796</v>
      </c>
      <c r="GQ334" t="s">
        <v>796</v>
      </c>
      <c r="GR334" t="s">
        <v>796</v>
      </c>
      <c r="GS334" t="s">
        <v>796</v>
      </c>
      <c r="GT334" t="s">
        <v>796</v>
      </c>
      <c r="GU334" t="s">
        <v>796</v>
      </c>
      <c r="GV334" t="s">
        <v>796</v>
      </c>
      <c r="GW334" t="s">
        <v>796</v>
      </c>
      <c r="GX334" t="s">
        <v>796</v>
      </c>
      <c r="GY334" t="s">
        <v>796</v>
      </c>
      <c r="GZ334" t="s">
        <v>796</v>
      </c>
      <c r="HA334" t="s">
        <v>796</v>
      </c>
      <c r="HB334" t="s">
        <v>796</v>
      </c>
      <c r="HC334" t="s">
        <v>796</v>
      </c>
      <c r="HD334" t="s">
        <v>796</v>
      </c>
      <c r="HE334" t="s">
        <v>796</v>
      </c>
      <c r="HF334" t="s">
        <v>796</v>
      </c>
      <c r="HG334" t="s">
        <v>796</v>
      </c>
      <c r="HH334" t="s">
        <v>796</v>
      </c>
      <c r="HI334" t="s">
        <v>796</v>
      </c>
      <c r="HJ334" t="s">
        <v>796</v>
      </c>
      <c r="HK334" t="s">
        <v>796</v>
      </c>
      <c r="HL334" t="s">
        <v>796</v>
      </c>
      <c r="HM334" t="s">
        <v>796</v>
      </c>
      <c r="HN334" t="s">
        <v>796</v>
      </c>
      <c r="HO334" t="s">
        <v>796</v>
      </c>
      <c r="HP334" t="s">
        <v>796</v>
      </c>
      <c r="HQ334" t="s">
        <v>796</v>
      </c>
      <c r="HR334" t="s">
        <v>796</v>
      </c>
      <c r="HS334" t="s">
        <v>796</v>
      </c>
      <c r="HT334" t="s">
        <v>796</v>
      </c>
      <c r="HU334" t="s">
        <v>796</v>
      </c>
      <c r="HV334" t="s">
        <v>796</v>
      </c>
      <c r="HW334" t="s">
        <v>796</v>
      </c>
      <c r="HX334" t="s">
        <v>796</v>
      </c>
      <c r="HY334" t="s">
        <v>796</v>
      </c>
      <c r="HZ334" t="s">
        <v>796</v>
      </c>
      <c r="IA334" t="s">
        <v>796</v>
      </c>
      <c r="IB334" t="s">
        <v>796</v>
      </c>
      <c r="IC334" t="s">
        <v>796</v>
      </c>
      <c r="ID334" t="s">
        <v>796</v>
      </c>
      <c r="IE334" t="s">
        <v>796</v>
      </c>
      <c r="IF334" t="s">
        <v>796</v>
      </c>
      <c r="IG334" t="s">
        <v>796</v>
      </c>
      <c r="IH334" t="s">
        <v>796</v>
      </c>
      <c r="II334" t="s">
        <v>796</v>
      </c>
      <c r="IJ334" t="s">
        <v>796</v>
      </c>
      <c r="IK334" t="s">
        <v>796</v>
      </c>
      <c r="IL334" t="s">
        <v>796</v>
      </c>
      <c r="IM334" t="s">
        <v>796</v>
      </c>
      <c r="IN334" t="s">
        <v>796</v>
      </c>
      <c r="IO334" t="s">
        <v>796</v>
      </c>
      <c r="IP334" t="s">
        <v>796</v>
      </c>
      <c r="IQ334" t="s">
        <v>796</v>
      </c>
      <c r="IR334" t="s">
        <v>796</v>
      </c>
      <c r="IS334" t="s">
        <v>796</v>
      </c>
      <c r="IT334" t="s">
        <v>796</v>
      </c>
      <c r="IU334" t="s">
        <v>796</v>
      </c>
      <c r="IV334" t="s">
        <v>796</v>
      </c>
      <c r="IW334" t="s">
        <v>796</v>
      </c>
      <c r="IX334" t="s">
        <v>796</v>
      </c>
      <c r="IY334" t="s">
        <v>796</v>
      </c>
      <c r="IZ334" t="s">
        <v>796</v>
      </c>
      <c r="JA334" t="s">
        <v>796</v>
      </c>
      <c r="JB334" t="s">
        <v>796</v>
      </c>
      <c r="JC334" t="s">
        <v>796</v>
      </c>
      <c r="JD334" t="s">
        <v>796</v>
      </c>
      <c r="JE334" t="s">
        <v>796</v>
      </c>
      <c r="JF334" t="s">
        <v>796</v>
      </c>
      <c r="JG334" t="s">
        <v>796</v>
      </c>
      <c r="JH334" t="s">
        <v>796</v>
      </c>
      <c r="JI334" t="s">
        <v>796</v>
      </c>
      <c r="JJ334" t="s">
        <v>796</v>
      </c>
      <c r="JK334" t="s">
        <v>796</v>
      </c>
      <c r="JL334" t="s">
        <v>796</v>
      </c>
      <c r="JM334" t="s">
        <v>796</v>
      </c>
      <c r="JN334" t="s">
        <v>796</v>
      </c>
      <c r="JO334" t="s">
        <v>796</v>
      </c>
      <c r="JP334" t="s">
        <v>796</v>
      </c>
      <c r="JQ334" t="s">
        <v>796</v>
      </c>
      <c r="JR334" t="s">
        <v>796</v>
      </c>
      <c r="JS334" t="s">
        <v>796</v>
      </c>
      <c r="JT334" t="s">
        <v>796</v>
      </c>
      <c r="JU334" t="s">
        <v>796</v>
      </c>
      <c r="JV334" t="s">
        <v>796</v>
      </c>
      <c r="JW334" t="s">
        <v>796</v>
      </c>
      <c r="JX334" t="s">
        <v>796</v>
      </c>
      <c r="JY334" t="s">
        <v>796</v>
      </c>
      <c r="JZ334" t="s">
        <v>796</v>
      </c>
      <c r="KA334" t="s">
        <v>796</v>
      </c>
      <c r="KB334" t="s">
        <v>796</v>
      </c>
      <c r="KC334" t="s">
        <v>796</v>
      </c>
      <c r="KD334" t="s">
        <v>796</v>
      </c>
      <c r="KE334" t="s">
        <v>796</v>
      </c>
      <c r="KF334" t="s">
        <v>796</v>
      </c>
    </row>
    <row r="335" spans="1:292" x14ac:dyDescent="0.2">
      <c r="A335" t="s">
        <v>497</v>
      </c>
      <c r="B335" t="s">
        <v>249</v>
      </c>
      <c r="C335" t="s">
        <v>4</v>
      </c>
      <c r="D335" t="s">
        <v>8</v>
      </c>
      <c r="E335" s="30">
        <v>44</v>
      </c>
      <c r="F335" t="s">
        <v>20</v>
      </c>
      <c r="G335" t="s">
        <v>10</v>
      </c>
      <c r="H335" t="s">
        <v>11</v>
      </c>
      <c r="I335" t="s">
        <v>148</v>
      </c>
      <c r="J335" t="s">
        <v>4</v>
      </c>
      <c r="K335" t="s">
        <v>4</v>
      </c>
      <c r="L335" t="s">
        <v>5</v>
      </c>
      <c r="M335" t="s">
        <v>4</v>
      </c>
      <c r="N335" t="s">
        <v>4</v>
      </c>
      <c r="O335" t="s">
        <v>4</v>
      </c>
      <c r="P335" t="s">
        <v>5</v>
      </c>
      <c r="Q335" t="s">
        <v>5</v>
      </c>
      <c r="R335" t="s">
        <v>5</v>
      </c>
      <c r="S335" t="s">
        <v>4</v>
      </c>
      <c r="T335" t="s">
        <v>3</v>
      </c>
      <c r="U335" t="s">
        <v>4</v>
      </c>
      <c r="V335" t="s">
        <v>5</v>
      </c>
      <c r="W335" t="s">
        <v>26</v>
      </c>
      <c r="X335" t="s">
        <v>105</v>
      </c>
      <c r="Y335" t="s">
        <v>5</v>
      </c>
      <c r="Z335" t="s">
        <v>108</v>
      </c>
      <c r="AA335" t="s">
        <v>4</v>
      </c>
      <c r="AB335" t="s">
        <v>4</v>
      </c>
      <c r="AC335" t="s">
        <v>4</v>
      </c>
      <c r="AD335" t="s">
        <v>4</v>
      </c>
      <c r="AE335" t="s">
        <v>4</v>
      </c>
      <c r="AF335" t="s">
        <v>4</v>
      </c>
      <c r="AG335" t="s">
        <v>4</v>
      </c>
      <c r="AH335" t="s">
        <v>4</v>
      </c>
      <c r="AI335" t="s">
        <v>4</v>
      </c>
      <c r="AJ335" t="s">
        <v>4</v>
      </c>
      <c r="AK335" t="s">
        <v>4</v>
      </c>
      <c r="AL335" t="s">
        <v>5</v>
      </c>
      <c r="AM335" t="s">
        <v>4</v>
      </c>
      <c r="AN335" t="s">
        <v>4</v>
      </c>
      <c r="AO335" t="s">
        <v>4</v>
      </c>
      <c r="AP335" t="s">
        <v>4</v>
      </c>
      <c r="AQ335" t="s">
        <v>4</v>
      </c>
      <c r="AR335" t="s">
        <v>4</v>
      </c>
      <c r="AS335" t="s">
        <v>2</v>
      </c>
      <c r="AT335" t="s">
        <v>2</v>
      </c>
      <c r="AU335" t="s">
        <v>2</v>
      </c>
      <c r="AV335" t="s">
        <v>2</v>
      </c>
      <c r="AW335" t="s">
        <v>2</v>
      </c>
      <c r="AX335" t="s">
        <v>2</v>
      </c>
      <c r="AY335" t="s">
        <v>2</v>
      </c>
      <c r="AZ335" t="s">
        <v>2</v>
      </c>
      <c r="BA335" t="s">
        <v>2</v>
      </c>
      <c r="BB335" t="s">
        <v>2</v>
      </c>
      <c r="BC335" t="s">
        <v>2</v>
      </c>
      <c r="BD335" t="s">
        <v>2</v>
      </c>
      <c r="BE335" t="s">
        <v>2</v>
      </c>
      <c r="BF335" t="s">
        <v>2</v>
      </c>
      <c r="BG335" t="s">
        <v>2</v>
      </c>
      <c r="BH335" t="s">
        <v>2</v>
      </c>
      <c r="BI335" t="s">
        <v>2</v>
      </c>
      <c r="BJ335" t="s">
        <v>2</v>
      </c>
      <c r="BK335" t="s">
        <v>4</v>
      </c>
      <c r="BL335" t="s">
        <v>5</v>
      </c>
      <c r="BM335" t="s">
        <v>4</v>
      </c>
      <c r="BN335" t="s">
        <v>4</v>
      </c>
      <c r="BO335" t="s">
        <v>4</v>
      </c>
      <c r="BP335" t="s">
        <v>2</v>
      </c>
      <c r="BQ335" t="s">
        <v>4</v>
      </c>
      <c r="BR335" t="s">
        <v>5</v>
      </c>
      <c r="BS335" t="s">
        <v>5</v>
      </c>
      <c r="BT335" t="s">
        <v>4</v>
      </c>
      <c r="BU335" t="s">
        <v>4</v>
      </c>
      <c r="BV335" t="s">
        <v>4</v>
      </c>
      <c r="BW335" t="s">
        <v>4</v>
      </c>
      <c r="BX335" t="s">
        <v>5</v>
      </c>
      <c r="BY335" t="s">
        <v>5</v>
      </c>
      <c r="BZ335" t="s">
        <v>5</v>
      </c>
      <c r="CA335" t="s">
        <v>4</v>
      </c>
      <c r="CB335" t="s">
        <v>4</v>
      </c>
      <c r="CC335" t="s">
        <v>4</v>
      </c>
      <c r="CD335" t="s">
        <v>4</v>
      </c>
      <c r="CE335" t="s">
        <v>4</v>
      </c>
      <c r="CF335" t="s">
        <v>4</v>
      </c>
      <c r="CG335" t="s">
        <v>4</v>
      </c>
      <c r="CH335" t="s">
        <v>4</v>
      </c>
      <c r="CI335" t="s">
        <v>5</v>
      </c>
      <c r="CJ335" t="s">
        <v>4</v>
      </c>
      <c r="CK335" t="s">
        <v>4</v>
      </c>
      <c r="CL335" t="s">
        <v>4</v>
      </c>
      <c r="CM335" t="s">
        <v>4</v>
      </c>
      <c r="CN335" t="s">
        <v>4</v>
      </c>
      <c r="CO335" t="s">
        <v>4</v>
      </c>
      <c r="CP335" t="s">
        <v>2</v>
      </c>
      <c r="CQ335" t="s">
        <v>2</v>
      </c>
      <c r="CR335" t="s">
        <v>2</v>
      </c>
      <c r="CS335" t="s">
        <v>2</v>
      </c>
      <c r="CT335" t="s">
        <v>2</v>
      </c>
      <c r="CU335" t="s">
        <v>796</v>
      </c>
      <c r="CV335" t="s">
        <v>796</v>
      </c>
      <c r="CW335" t="s">
        <v>796</v>
      </c>
      <c r="CX335" t="s">
        <v>796</v>
      </c>
      <c r="CY335" t="s">
        <v>796</v>
      </c>
      <c r="CZ335" t="s">
        <v>796</v>
      </c>
      <c r="DA335" t="s">
        <v>796</v>
      </c>
      <c r="DB335" t="s">
        <v>796</v>
      </c>
      <c r="DC335" t="s">
        <v>796</v>
      </c>
      <c r="DD335" t="s">
        <v>796</v>
      </c>
      <c r="DE335" t="s">
        <v>796</v>
      </c>
      <c r="DF335" t="s">
        <v>796</v>
      </c>
      <c r="DG335" t="s">
        <v>796</v>
      </c>
      <c r="DH335" t="s">
        <v>796</v>
      </c>
      <c r="DI335" t="s">
        <v>796</v>
      </c>
      <c r="DJ335" t="s">
        <v>796</v>
      </c>
      <c r="DK335" t="s">
        <v>796</v>
      </c>
      <c r="DL335" t="s">
        <v>796</v>
      </c>
      <c r="DM335" t="s">
        <v>796</v>
      </c>
      <c r="DN335" t="s">
        <v>796</v>
      </c>
      <c r="DO335" t="s">
        <v>796</v>
      </c>
      <c r="DP335" t="s">
        <v>796</v>
      </c>
      <c r="DQ335" t="s">
        <v>796</v>
      </c>
      <c r="DR335" t="s">
        <v>796</v>
      </c>
      <c r="DS335" t="s">
        <v>796</v>
      </c>
      <c r="DT335" t="s">
        <v>796</v>
      </c>
      <c r="DU335" t="s">
        <v>796</v>
      </c>
      <c r="DV335" t="s">
        <v>796</v>
      </c>
      <c r="DW335" t="s">
        <v>796</v>
      </c>
      <c r="DX335" t="s">
        <v>796</v>
      </c>
      <c r="DY335" t="s">
        <v>796</v>
      </c>
      <c r="DZ335" t="s">
        <v>796</v>
      </c>
      <c r="EA335" t="s">
        <v>796</v>
      </c>
      <c r="EB335" t="s">
        <v>796</v>
      </c>
      <c r="EC335" t="s">
        <v>796</v>
      </c>
      <c r="ED335" t="s">
        <v>796</v>
      </c>
      <c r="EE335" t="s">
        <v>796</v>
      </c>
      <c r="EF335" t="s">
        <v>796</v>
      </c>
      <c r="EG335" t="s">
        <v>796</v>
      </c>
      <c r="EH335" t="s">
        <v>796</v>
      </c>
      <c r="EI335" t="s">
        <v>796</v>
      </c>
      <c r="EJ335" t="s">
        <v>796</v>
      </c>
      <c r="EK335" t="s">
        <v>796</v>
      </c>
      <c r="EL335" t="s">
        <v>796</v>
      </c>
      <c r="EM335" t="s">
        <v>796</v>
      </c>
      <c r="EN335" t="s">
        <v>796</v>
      </c>
      <c r="EO335" t="s">
        <v>796</v>
      </c>
      <c r="EP335" t="s">
        <v>796</v>
      </c>
      <c r="EQ335" t="s">
        <v>796</v>
      </c>
      <c r="ER335" t="s">
        <v>796</v>
      </c>
      <c r="ES335" t="s">
        <v>796</v>
      </c>
      <c r="ET335" t="s">
        <v>796</v>
      </c>
      <c r="EU335" t="s">
        <v>796</v>
      </c>
      <c r="EV335" t="s">
        <v>796</v>
      </c>
      <c r="EW335" t="s">
        <v>796</v>
      </c>
      <c r="EX335" t="s">
        <v>796</v>
      </c>
      <c r="EY335" t="s">
        <v>796</v>
      </c>
      <c r="EZ335" t="s">
        <v>796</v>
      </c>
      <c r="FA335" t="s">
        <v>796</v>
      </c>
      <c r="FB335" t="s">
        <v>796</v>
      </c>
      <c r="FC335" t="s">
        <v>796</v>
      </c>
      <c r="FD335" t="s">
        <v>796</v>
      </c>
      <c r="FE335" t="s">
        <v>796</v>
      </c>
      <c r="FF335" t="s">
        <v>796</v>
      </c>
      <c r="FG335" t="s">
        <v>796</v>
      </c>
      <c r="FH335" t="s">
        <v>796</v>
      </c>
      <c r="FI335" t="s">
        <v>796</v>
      </c>
      <c r="FJ335" t="s">
        <v>796</v>
      </c>
      <c r="FK335" t="s">
        <v>796</v>
      </c>
      <c r="FL335" t="s">
        <v>796</v>
      </c>
      <c r="FM335" t="s">
        <v>796</v>
      </c>
      <c r="FN335" t="s">
        <v>796</v>
      </c>
      <c r="FO335" t="s">
        <v>796</v>
      </c>
      <c r="FP335" t="s">
        <v>796</v>
      </c>
      <c r="FQ335" t="s">
        <v>796</v>
      </c>
      <c r="FR335" t="s">
        <v>796</v>
      </c>
      <c r="FS335" t="s">
        <v>796</v>
      </c>
      <c r="FT335" t="s">
        <v>796</v>
      </c>
      <c r="FU335" t="s">
        <v>796</v>
      </c>
      <c r="FV335" t="s">
        <v>796</v>
      </c>
      <c r="FW335" t="s">
        <v>796</v>
      </c>
      <c r="FX335" t="s">
        <v>796</v>
      </c>
      <c r="FY335" t="s">
        <v>796</v>
      </c>
      <c r="FZ335" t="s">
        <v>796</v>
      </c>
      <c r="GA335" t="s">
        <v>796</v>
      </c>
      <c r="GB335" t="s">
        <v>796</v>
      </c>
      <c r="GC335" t="s">
        <v>796</v>
      </c>
      <c r="GD335" t="s">
        <v>796</v>
      </c>
      <c r="GE335" t="s">
        <v>796</v>
      </c>
      <c r="GF335" t="s">
        <v>796</v>
      </c>
      <c r="GG335" t="s">
        <v>796</v>
      </c>
      <c r="GH335" t="s">
        <v>796</v>
      </c>
      <c r="GI335" t="s">
        <v>796</v>
      </c>
      <c r="GJ335" t="s">
        <v>796</v>
      </c>
      <c r="GK335" t="s">
        <v>796</v>
      </c>
      <c r="GL335" t="s">
        <v>796</v>
      </c>
      <c r="GM335" t="s">
        <v>796</v>
      </c>
      <c r="GN335" t="s">
        <v>796</v>
      </c>
      <c r="GO335" t="s">
        <v>796</v>
      </c>
      <c r="GP335" t="s">
        <v>796</v>
      </c>
      <c r="GQ335" t="s">
        <v>796</v>
      </c>
      <c r="GR335" t="s">
        <v>796</v>
      </c>
      <c r="GS335" t="s">
        <v>796</v>
      </c>
      <c r="GT335" t="s">
        <v>796</v>
      </c>
      <c r="GU335" t="s">
        <v>796</v>
      </c>
      <c r="GV335" t="s">
        <v>796</v>
      </c>
      <c r="GW335" t="s">
        <v>796</v>
      </c>
      <c r="GX335" t="s">
        <v>796</v>
      </c>
      <c r="GY335" t="s">
        <v>796</v>
      </c>
      <c r="GZ335" t="s">
        <v>796</v>
      </c>
      <c r="HA335" t="s">
        <v>796</v>
      </c>
      <c r="HB335" t="s">
        <v>796</v>
      </c>
      <c r="HC335" t="s">
        <v>796</v>
      </c>
      <c r="HD335" t="s">
        <v>796</v>
      </c>
      <c r="HE335" t="s">
        <v>796</v>
      </c>
      <c r="HF335" t="s">
        <v>796</v>
      </c>
      <c r="HG335" t="s">
        <v>796</v>
      </c>
      <c r="HH335" t="s">
        <v>796</v>
      </c>
      <c r="HI335" t="s">
        <v>796</v>
      </c>
      <c r="HJ335" t="s">
        <v>796</v>
      </c>
      <c r="HK335" t="s">
        <v>796</v>
      </c>
      <c r="HL335" t="s">
        <v>796</v>
      </c>
      <c r="HM335" t="s">
        <v>796</v>
      </c>
      <c r="HN335" t="s">
        <v>796</v>
      </c>
      <c r="HO335" t="s">
        <v>796</v>
      </c>
      <c r="HP335" t="s">
        <v>796</v>
      </c>
      <c r="HQ335" t="s">
        <v>796</v>
      </c>
      <c r="HR335" t="s">
        <v>796</v>
      </c>
      <c r="HS335" t="s">
        <v>796</v>
      </c>
      <c r="HT335" t="s">
        <v>796</v>
      </c>
      <c r="HU335" t="s">
        <v>796</v>
      </c>
      <c r="HV335" t="s">
        <v>796</v>
      </c>
      <c r="HW335" t="s">
        <v>796</v>
      </c>
      <c r="HX335" t="s">
        <v>796</v>
      </c>
      <c r="HY335" t="s">
        <v>796</v>
      </c>
      <c r="HZ335" t="s">
        <v>796</v>
      </c>
      <c r="IA335" t="s">
        <v>796</v>
      </c>
      <c r="IB335" t="s">
        <v>796</v>
      </c>
      <c r="IC335" t="s">
        <v>796</v>
      </c>
      <c r="ID335" t="s">
        <v>796</v>
      </c>
      <c r="IE335" t="s">
        <v>796</v>
      </c>
      <c r="IF335" t="s">
        <v>796</v>
      </c>
      <c r="IG335" t="s">
        <v>796</v>
      </c>
      <c r="IH335" t="s">
        <v>796</v>
      </c>
      <c r="II335" t="s">
        <v>796</v>
      </c>
      <c r="IJ335" t="s">
        <v>796</v>
      </c>
      <c r="IK335" t="s">
        <v>796</v>
      </c>
      <c r="IL335" t="s">
        <v>796</v>
      </c>
      <c r="IM335" t="s">
        <v>796</v>
      </c>
      <c r="IN335" t="s">
        <v>796</v>
      </c>
      <c r="IO335" t="s">
        <v>796</v>
      </c>
      <c r="IP335" t="s">
        <v>796</v>
      </c>
      <c r="IQ335" t="s">
        <v>796</v>
      </c>
      <c r="IR335" t="s">
        <v>796</v>
      </c>
      <c r="IS335" t="s">
        <v>796</v>
      </c>
      <c r="IT335" t="s">
        <v>796</v>
      </c>
      <c r="IU335" t="s">
        <v>796</v>
      </c>
      <c r="IV335" t="s">
        <v>796</v>
      </c>
      <c r="IW335" t="s">
        <v>796</v>
      </c>
      <c r="IX335" t="s">
        <v>796</v>
      </c>
      <c r="IY335" t="s">
        <v>796</v>
      </c>
      <c r="IZ335" t="s">
        <v>796</v>
      </c>
      <c r="JA335" t="s">
        <v>796</v>
      </c>
      <c r="JB335" t="s">
        <v>796</v>
      </c>
      <c r="JC335" t="s">
        <v>796</v>
      </c>
      <c r="JD335" t="s">
        <v>796</v>
      </c>
      <c r="JE335" t="s">
        <v>796</v>
      </c>
      <c r="JF335" t="s">
        <v>796</v>
      </c>
      <c r="JG335" t="s">
        <v>796</v>
      </c>
      <c r="JH335" t="s">
        <v>796</v>
      </c>
      <c r="JI335" t="s">
        <v>796</v>
      </c>
      <c r="JJ335" t="s">
        <v>796</v>
      </c>
      <c r="JK335" t="s">
        <v>796</v>
      </c>
      <c r="JL335" t="s">
        <v>796</v>
      </c>
      <c r="JM335" t="s">
        <v>796</v>
      </c>
      <c r="JN335" t="s">
        <v>796</v>
      </c>
      <c r="JO335" t="s">
        <v>796</v>
      </c>
      <c r="JP335" t="s">
        <v>796</v>
      </c>
      <c r="JQ335" t="s">
        <v>796</v>
      </c>
      <c r="JR335" t="s">
        <v>796</v>
      </c>
      <c r="JS335" t="s">
        <v>796</v>
      </c>
      <c r="JT335" t="s">
        <v>796</v>
      </c>
      <c r="JU335" t="s">
        <v>796</v>
      </c>
      <c r="JV335" t="s">
        <v>796</v>
      </c>
      <c r="JW335" t="s">
        <v>796</v>
      </c>
      <c r="JX335" t="s">
        <v>796</v>
      </c>
      <c r="JY335" t="s">
        <v>796</v>
      </c>
      <c r="JZ335" t="s">
        <v>796</v>
      </c>
      <c r="KA335" t="s">
        <v>796</v>
      </c>
      <c r="KB335" t="s">
        <v>796</v>
      </c>
      <c r="KC335" t="s">
        <v>796</v>
      </c>
      <c r="KD335" t="s">
        <v>796</v>
      </c>
      <c r="KE335" t="s">
        <v>796</v>
      </c>
      <c r="KF335" t="s">
        <v>796</v>
      </c>
    </row>
    <row r="336" spans="1:292" x14ac:dyDescent="0.2">
      <c r="A336" t="s">
        <v>498</v>
      </c>
      <c r="B336" t="s">
        <v>249</v>
      </c>
      <c r="C336" t="s">
        <v>4</v>
      </c>
      <c r="D336" t="s">
        <v>19</v>
      </c>
      <c r="E336" s="30">
        <v>34</v>
      </c>
      <c r="F336" t="s">
        <v>155</v>
      </c>
      <c r="G336" t="s">
        <v>10</v>
      </c>
      <c r="H336" t="s">
        <v>11</v>
      </c>
      <c r="I336" t="s">
        <v>499</v>
      </c>
      <c r="J336" t="s">
        <v>4</v>
      </c>
      <c r="K336" t="s">
        <v>4</v>
      </c>
      <c r="L336" t="s">
        <v>5</v>
      </c>
      <c r="M336" t="s">
        <v>4</v>
      </c>
      <c r="N336" t="s">
        <v>5</v>
      </c>
      <c r="O336" t="s">
        <v>4</v>
      </c>
      <c r="P336" t="s">
        <v>5</v>
      </c>
      <c r="Q336" t="s">
        <v>5</v>
      </c>
      <c r="R336" t="s">
        <v>4</v>
      </c>
      <c r="S336" t="s">
        <v>5</v>
      </c>
      <c r="T336" t="s">
        <v>3</v>
      </c>
      <c r="U336" t="s">
        <v>4</v>
      </c>
      <c r="V336" t="s">
        <v>5</v>
      </c>
      <c r="W336" t="s">
        <v>77</v>
      </c>
      <c r="X336" t="s">
        <v>105</v>
      </c>
      <c r="Y336" t="s">
        <v>5</v>
      </c>
      <c r="Z336" t="s">
        <v>6</v>
      </c>
      <c r="AA336" t="s">
        <v>4</v>
      </c>
      <c r="AB336" t="s">
        <v>4</v>
      </c>
      <c r="AC336" t="s">
        <v>5</v>
      </c>
      <c r="AD336" t="s">
        <v>5</v>
      </c>
      <c r="AE336" t="s">
        <v>4</v>
      </c>
      <c r="AF336" t="s">
        <v>4</v>
      </c>
      <c r="AG336" t="s">
        <v>5</v>
      </c>
      <c r="AH336" t="s">
        <v>5</v>
      </c>
      <c r="AI336" t="s">
        <v>4</v>
      </c>
      <c r="AJ336" t="s">
        <v>4</v>
      </c>
      <c r="AK336" t="s">
        <v>4</v>
      </c>
      <c r="AL336" t="s">
        <v>4</v>
      </c>
      <c r="AM336" t="s">
        <v>4</v>
      </c>
      <c r="AN336" t="s">
        <v>4</v>
      </c>
      <c r="AO336" t="s">
        <v>4</v>
      </c>
      <c r="AP336" t="s">
        <v>4</v>
      </c>
      <c r="AQ336" t="s">
        <v>4</v>
      </c>
      <c r="AR336" t="s">
        <v>4</v>
      </c>
      <c r="AS336" t="s">
        <v>2</v>
      </c>
      <c r="AT336" t="s">
        <v>2</v>
      </c>
      <c r="AU336" t="s">
        <v>2</v>
      </c>
      <c r="AV336" t="s">
        <v>2</v>
      </c>
      <c r="AW336" t="s">
        <v>2</v>
      </c>
      <c r="AX336" t="s">
        <v>2</v>
      </c>
      <c r="AY336" t="s">
        <v>2</v>
      </c>
      <c r="AZ336" t="s">
        <v>2</v>
      </c>
      <c r="BA336" t="s">
        <v>2</v>
      </c>
      <c r="BB336" t="s">
        <v>2</v>
      </c>
      <c r="BC336" t="s">
        <v>2</v>
      </c>
      <c r="BD336" t="s">
        <v>2</v>
      </c>
      <c r="BE336" t="s">
        <v>2</v>
      </c>
      <c r="BF336" t="s">
        <v>2</v>
      </c>
      <c r="BG336" t="s">
        <v>2</v>
      </c>
      <c r="BH336" t="s">
        <v>2</v>
      </c>
      <c r="BI336" t="s">
        <v>2</v>
      </c>
      <c r="BJ336" t="s">
        <v>2</v>
      </c>
      <c r="BK336" t="s">
        <v>41</v>
      </c>
      <c r="BL336" t="s">
        <v>41</v>
      </c>
      <c r="BM336" t="s">
        <v>41</v>
      </c>
      <c r="BN336" t="s">
        <v>41</v>
      </c>
      <c r="BO336" t="s">
        <v>41</v>
      </c>
      <c r="BP336" t="s">
        <v>2</v>
      </c>
      <c r="BQ336" t="s">
        <v>5</v>
      </c>
      <c r="BR336" t="s">
        <v>4</v>
      </c>
      <c r="BS336" t="s">
        <v>4</v>
      </c>
      <c r="BT336" t="s">
        <v>4</v>
      </c>
      <c r="BU336" t="s">
        <v>4</v>
      </c>
      <c r="BV336" t="s">
        <v>4</v>
      </c>
      <c r="BW336" t="s">
        <v>4</v>
      </c>
      <c r="BX336" t="s">
        <v>4</v>
      </c>
      <c r="BY336" t="s">
        <v>4</v>
      </c>
      <c r="BZ336" t="s">
        <v>4</v>
      </c>
      <c r="CA336" t="s">
        <v>4</v>
      </c>
      <c r="CB336" t="s">
        <v>4</v>
      </c>
      <c r="CC336" t="s">
        <v>4</v>
      </c>
      <c r="CD336" t="s">
        <v>5</v>
      </c>
      <c r="CE336" t="s">
        <v>4</v>
      </c>
      <c r="CF336" t="s">
        <v>4</v>
      </c>
      <c r="CG336" t="s">
        <v>4</v>
      </c>
      <c r="CH336" t="s">
        <v>4</v>
      </c>
      <c r="CI336" t="s">
        <v>4</v>
      </c>
      <c r="CJ336" t="s">
        <v>4</v>
      </c>
      <c r="CK336" t="s">
        <v>4</v>
      </c>
      <c r="CL336" t="s">
        <v>4</v>
      </c>
      <c r="CM336" t="s">
        <v>4</v>
      </c>
      <c r="CN336" t="s">
        <v>4</v>
      </c>
      <c r="CO336" t="s">
        <v>4</v>
      </c>
      <c r="CP336" t="s">
        <v>123</v>
      </c>
      <c r="CQ336" t="s">
        <v>4</v>
      </c>
      <c r="CR336" t="s">
        <v>4</v>
      </c>
      <c r="CS336" t="s">
        <v>4</v>
      </c>
      <c r="CT336" t="s">
        <v>4</v>
      </c>
      <c r="CU336" t="s">
        <v>796</v>
      </c>
      <c r="CV336" t="s">
        <v>796</v>
      </c>
      <c r="CW336" t="s">
        <v>796</v>
      </c>
      <c r="CX336" t="s">
        <v>796</v>
      </c>
      <c r="CY336" t="s">
        <v>796</v>
      </c>
      <c r="CZ336" t="s">
        <v>796</v>
      </c>
      <c r="DA336" t="s">
        <v>796</v>
      </c>
      <c r="DB336" t="s">
        <v>796</v>
      </c>
      <c r="DC336" t="s">
        <v>796</v>
      </c>
      <c r="DD336" t="s">
        <v>796</v>
      </c>
      <c r="DE336" t="s">
        <v>796</v>
      </c>
      <c r="DF336" t="s">
        <v>796</v>
      </c>
      <c r="DG336" t="s">
        <v>796</v>
      </c>
      <c r="DH336" t="s">
        <v>796</v>
      </c>
      <c r="DI336" t="s">
        <v>796</v>
      </c>
      <c r="DJ336" t="s">
        <v>796</v>
      </c>
      <c r="DK336" t="s">
        <v>796</v>
      </c>
      <c r="DL336" t="s">
        <v>796</v>
      </c>
      <c r="DM336" t="s">
        <v>796</v>
      </c>
      <c r="DN336" t="s">
        <v>796</v>
      </c>
      <c r="DO336" t="s">
        <v>796</v>
      </c>
      <c r="DP336" t="s">
        <v>796</v>
      </c>
      <c r="DQ336" t="s">
        <v>796</v>
      </c>
      <c r="DR336" t="s">
        <v>796</v>
      </c>
      <c r="DS336" t="s">
        <v>796</v>
      </c>
      <c r="DT336" t="s">
        <v>796</v>
      </c>
      <c r="DU336" t="s">
        <v>796</v>
      </c>
      <c r="DV336" t="s">
        <v>796</v>
      </c>
      <c r="DW336" t="s">
        <v>796</v>
      </c>
      <c r="DX336" t="s">
        <v>796</v>
      </c>
      <c r="DY336" t="s">
        <v>796</v>
      </c>
      <c r="DZ336" t="s">
        <v>796</v>
      </c>
      <c r="EA336" t="s">
        <v>796</v>
      </c>
      <c r="EB336" t="s">
        <v>796</v>
      </c>
      <c r="EC336" t="s">
        <v>796</v>
      </c>
      <c r="ED336" t="s">
        <v>796</v>
      </c>
      <c r="EE336" t="s">
        <v>796</v>
      </c>
      <c r="EF336" t="s">
        <v>796</v>
      </c>
      <c r="EG336" t="s">
        <v>796</v>
      </c>
      <c r="EH336" t="s">
        <v>796</v>
      </c>
      <c r="EI336" t="s">
        <v>796</v>
      </c>
      <c r="EJ336" t="s">
        <v>796</v>
      </c>
      <c r="EK336" t="s">
        <v>796</v>
      </c>
      <c r="EL336" t="s">
        <v>796</v>
      </c>
      <c r="EM336" t="s">
        <v>796</v>
      </c>
      <c r="EN336" t="s">
        <v>796</v>
      </c>
      <c r="EO336" t="s">
        <v>796</v>
      </c>
      <c r="EP336" t="s">
        <v>796</v>
      </c>
      <c r="EQ336" t="s">
        <v>796</v>
      </c>
      <c r="ER336" t="s">
        <v>796</v>
      </c>
      <c r="ES336" t="s">
        <v>796</v>
      </c>
      <c r="ET336" t="s">
        <v>796</v>
      </c>
      <c r="EU336" t="s">
        <v>796</v>
      </c>
      <c r="EV336" t="s">
        <v>796</v>
      </c>
      <c r="EW336" t="s">
        <v>796</v>
      </c>
      <c r="EX336" t="s">
        <v>796</v>
      </c>
      <c r="EY336" t="s">
        <v>796</v>
      </c>
      <c r="EZ336" t="s">
        <v>796</v>
      </c>
      <c r="FA336" t="s">
        <v>796</v>
      </c>
      <c r="FB336" t="s">
        <v>796</v>
      </c>
      <c r="FC336" t="s">
        <v>796</v>
      </c>
      <c r="FD336" t="s">
        <v>796</v>
      </c>
      <c r="FE336" t="s">
        <v>796</v>
      </c>
      <c r="FF336" t="s">
        <v>796</v>
      </c>
      <c r="FG336" t="s">
        <v>796</v>
      </c>
      <c r="FH336" t="s">
        <v>796</v>
      </c>
      <c r="FI336" t="s">
        <v>796</v>
      </c>
      <c r="FJ336" t="s">
        <v>796</v>
      </c>
      <c r="FK336" t="s">
        <v>796</v>
      </c>
      <c r="FL336" t="s">
        <v>796</v>
      </c>
      <c r="FM336" t="s">
        <v>796</v>
      </c>
      <c r="FN336" t="s">
        <v>796</v>
      </c>
      <c r="FO336" t="s">
        <v>796</v>
      </c>
      <c r="FP336" t="s">
        <v>796</v>
      </c>
      <c r="FQ336" t="s">
        <v>796</v>
      </c>
      <c r="FR336" t="s">
        <v>796</v>
      </c>
      <c r="FS336" t="s">
        <v>796</v>
      </c>
      <c r="FT336" t="s">
        <v>796</v>
      </c>
      <c r="FU336" t="s">
        <v>796</v>
      </c>
      <c r="FV336" t="s">
        <v>796</v>
      </c>
      <c r="FW336" t="s">
        <v>796</v>
      </c>
      <c r="FX336" t="s">
        <v>796</v>
      </c>
      <c r="FY336" t="s">
        <v>796</v>
      </c>
      <c r="FZ336" t="s">
        <v>796</v>
      </c>
      <c r="GA336" t="s">
        <v>796</v>
      </c>
      <c r="GB336" t="s">
        <v>796</v>
      </c>
      <c r="GC336" t="s">
        <v>796</v>
      </c>
      <c r="GD336" t="s">
        <v>796</v>
      </c>
      <c r="GE336" t="s">
        <v>796</v>
      </c>
      <c r="GF336" t="s">
        <v>796</v>
      </c>
      <c r="GG336" t="s">
        <v>796</v>
      </c>
      <c r="GH336" t="s">
        <v>796</v>
      </c>
      <c r="GI336" t="s">
        <v>796</v>
      </c>
      <c r="GJ336" t="s">
        <v>796</v>
      </c>
      <c r="GK336" t="s">
        <v>796</v>
      </c>
      <c r="GL336" t="s">
        <v>796</v>
      </c>
      <c r="GM336" t="s">
        <v>796</v>
      </c>
      <c r="GN336" t="s">
        <v>796</v>
      </c>
      <c r="GO336" t="s">
        <v>796</v>
      </c>
      <c r="GP336" t="s">
        <v>796</v>
      </c>
      <c r="GQ336" t="s">
        <v>796</v>
      </c>
      <c r="GR336" t="s">
        <v>796</v>
      </c>
      <c r="GS336" t="s">
        <v>796</v>
      </c>
      <c r="GT336" t="s">
        <v>796</v>
      </c>
      <c r="GU336" t="s">
        <v>796</v>
      </c>
      <c r="GV336" t="s">
        <v>796</v>
      </c>
      <c r="GW336" t="s">
        <v>796</v>
      </c>
      <c r="GX336" t="s">
        <v>796</v>
      </c>
      <c r="GY336" t="s">
        <v>796</v>
      </c>
      <c r="GZ336" t="s">
        <v>796</v>
      </c>
      <c r="HA336" t="s">
        <v>796</v>
      </c>
      <c r="HB336" t="s">
        <v>796</v>
      </c>
      <c r="HC336" t="s">
        <v>796</v>
      </c>
      <c r="HD336" t="s">
        <v>796</v>
      </c>
      <c r="HE336" t="s">
        <v>796</v>
      </c>
      <c r="HF336" t="s">
        <v>796</v>
      </c>
      <c r="HG336" t="s">
        <v>796</v>
      </c>
      <c r="HH336" t="s">
        <v>796</v>
      </c>
      <c r="HI336" t="s">
        <v>796</v>
      </c>
      <c r="HJ336" t="s">
        <v>796</v>
      </c>
      <c r="HK336" t="s">
        <v>796</v>
      </c>
      <c r="HL336" t="s">
        <v>796</v>
      </c>
      <c r="HM336" t="s">
        <v>796</v>
      </c>
      <c r="HN336" t="s">
        <v>796</v>
      </c>
      <c r="HO336" t="s">
        <v>796</v>
      </c>
      <c r="HP336" t="s">
        <v>796</v>
      </c>
      <c r="HQ336" t="s">
        <v>796</v>
      </c>
      <c r="HR336" t="s">
        <v>796</v>
      </c>
      <c r="HS336" t="s">
        <v>796</v>
      </c>
      <c r="HT336" t="s">
        <v>796</v>
      </c>
      <c r="HU336" t="s">
        <v>796</v>
      </c>
      <c r="HV336" t="s">
        <v>796</v>
      </c>
      <c r="HW336" t="s">
        <v>796</v>
      </c>
      <c r="HX336" t="s">
        <v>796</v>
      </c>
      <c r="HY336" t="s">
        <v>796</v>
      </c>
      <c r="HZ336" t="s">
        <v>796</v>
      </c>
      <c r="IA336" t="s">
        <v>796</v>
      </c>
      <c r="IB336" t="s">
        <v>796</v>
      </c>
      <c r="IC336" t="s">
        <v>796</v>
      </c>
      <c r="ID336" t="s">
        <v>796</v>
      </c>
      <c r="IE336" t="s">
        <v>796</v>
      </c>
      <c r="IF336" t="s">
        <v>796</v>
      </c>
      <c r="IG336" t="s">
        <v>796</v>
      </c>
      <c r="IH336" t="s">
        <v>796</v>
      </c>
      <c r="II336" t="s">
        <v>796</v>
      </c>
      <c r="IJ336" t="s">
        <v>796</v>
      </c>
      <c r="IK336" t="s">
        <v>796</v>
      </c>
      <c r="IL336" t="s">
        <v>796</v>
      </c>
      <c r="IM336" t="s">
        <v>796</v>
      </c>
      <c r="IN336" t="s">
        <v>796</v>
      </c>
      <c r="IO336" t="s">
        <v>796</v>
      </c>
      <c r="IP336" t="s">
        <v>796</v>
      </c>
      <c r="IQ336" t="s">
        <v>796</v>
      </c>
      <c r="IR336" t="s">
        <v>796</v>
      </c>
      <c r="IS336" t="s">
        <v>796</v>
      </c>
      <c r="IT336" t="s">
        <v>796</v>
      </c>
      <c r="IU336" t="s">
        <v>796</v>
      </c>
      <c r="IV336" t="s">
        <v>796</v>
      </c>
      <c r="IW336" t="s">
        <v>796</v>
      </c>
      <c r="IX336" t="s">
        <v>796</v>
      </c>
      <c r="IY336" t="s">
        <v>796</v>
      </c>
      <c r="IZ336" t="s">
        <v>796</v>
      </c>
      <c r="JA336" t="s">
        <v>796</v>
      </c>
      <c r="JB336" t="s">
        <v>796</v>
      </c>
      <c r="JC336" t="s">
        <v>796</v>
      </c>
      <c r="JD336" t="s">
        <v>796</v>
      </c>
      <c r="JE336" t="s">
        <v>796</v>
      </c>
      <c r="JF336" t="s">
        <v>796</v>
      </c>
      <c r="JG336" t="s">
        <v>796</v>
      </c>
      <c r="JH336" t="s">
        <v>796</v>
      </c>
      <c r="JI336" t="s">
        <v>796</v>
      </c>
      <c r="JJ336" t="s">
        <v>796</v>
      </c>
      <c r="JK336" t="s">
        <v>796</v>
      </c>
      <c r="JL336" t="s">
        <v>796</v>
      </c>
      <c r="JM336" t="s">
        <v>796</v>
      </c>
      <c r="JN336" t="s">
        <v>796</v>
      </c>
      <c r="JO336" t="s">
        <v>796</v>
      </c>
      <c r="JP336" t="s">
        <v>796</v>
      </c>
      <c r="JQ336" t="s">
        <v>796</v>
      </c>
      <c r="JR336" t="s">
        <v>796</v>
      </c>
      <c r="JS336" t="s">
        <v>796</v>
      </c>
      <c r="JT336" t="s">
        <v>796</v>
      </c>
      <c r="JU336" t="s">
        <v>796</v>
      </c>
      <c r="JV336" t="s">
        <v>796</v>
      </c>
      <c r="JW336" t="s">
        <v>796</v>
      </c>
      <c r="JX336" t="s">
        <v>796</v>
      </c>
      <c r="JY336" t="s">
        <v>796</v>
      </c>
      <c r="JZ336" t="s">
        <v>796</v>
      </c>
      <c r="KA336" t="s">
        <v>796</v>
      </c>
      <c r="KB336" t="s">
        <v>796</v>
      </c>
      <c r="KC336" t="s">
        <v>796</v>
      </c>
      <c r="KD336" t="s">
        <v>796</v>
      </c>
      <c r="KE336" t="s">
        <v>796</v>
      </c>
      <c r="KF336" t="s">
        <v>796</v>
      </c>
    </row>
    <row r="337" spans="1:292" x14ac:dyDescent="0.2">
      <c r="A337" t="s">
        <v>500</v>
      </c>
      <c r="B337" t="s">
        <v>249</v>
      </c>
      <c r="C337" t="s">
        <v>4</v>
      </c>
      <c r="D337" t="s">
        <v>19</v>
      </c>
      <c r="E337" s="30">
        <v>27</v>
      </c>
      <c r="F337" t="s">
        <v>20</v>
      </c>
      <c r="G337" t="s">
        <v>21</v>
      </c>
      <c r="H337" t="s">
        <v>40</v>
      </c>
      <c r="I337" t="s">
        <v>80</v>
      </c>
      <c r="J337" t="s">
        <v>4</v>
      </c>
      <c r="K337" t="s">
        <v>5</v>
      </c>
      <c r="L337" t="s">
        <v>4</v>
      </c>
      <c r="M337" t="s">
        <v>4</v>
      </c>
      <c r="N337" t="s">
        <v>4</v>
      </c>
      <c r="O337" t="s">
        <v>4</v>
      </c>
      <c r="P337" t="s">
        <v>4</v>
      </c>
      <c r="Q337" t="s">
        <v>5</v>
      </c>
      <c r="R337" t="s">
        <v>5</v>
      </c>
      <c r="S337" t="s">
        <v>4</v>
      </c>
      <c r="T337" t="s">
        <v>3</v>
      </c>
      <c r="U337" t="s">
        <v>4</v>
      </c>
      <c r="V337" t="s">
        <v>5</v>
      </c>
      <c r="W337" t="s">
        <v>26</v>
      </c>
      <c r="X337" t="s">
        <v>105</v>
      </c>
      <c r="Y337" t="s">
        <v>5</v>
      </c>
      <c r="Z337" t="s">
        <v>35</v>
      </c>
      <c r="AA337" t="s">
        <v>4</v>
      </c>
      <c r="AB337" t="s">
        <v>4</v>
      </c>
      <c r="AC337" t="s">
        <v>4</v>
      </c>
      <c r="AD337" t="s">
        <v>4</v>
      </c>
      <c r="AE337" t="s">
        <v>4</v>
      </c>
      <c r="AF337" t="s">
        <v>4</v>
      </c>
      <c r="AG337" t="s">
        <v>4</v>
      </c>
      <c r="AH337" t="s">
        <v>4</v>
      </c>
      <c r="AI337" t="s">
        <v>4</v>
      </c>
      <c r="AJ337" t="s">
        <v>4</v>
      </c>
      <c r="AK337" t="s">
        <v>4</v>
      </c>
      <c r="AL337" t="s">
        <v>5</v>
      </c>
      <c r="AM337" t="s">
        <v>4</v>
      </c>
      <c r="AN337" t="s">
        <v>4</v>
      </c>
      <c r="AO337" t="s">
        <v>4</v>
      </c>
      <c r="AP337" t="s">
        <v>4</v>
      </c>
      <c r="AQ337" t="s">
        <v>4</v>
      </c>
      <c r="AR337" t="s">
        <v>4</v>
      </c>
      <c r="AS337" t="s">
        <v>2</v>
      </c>
      <c r="AT337" t="s">
        <v>2</v>
      </c>
      <c r="AU337" t="s">
        <v>2</v>
      </c>
      <c r="AV337" t="s">
        <v>5</v>
      </c>
      <c r="AW337" t="s">
        <v>4</v>
      </c>
      <c r="AX337" t="s">
        <v>5</v>
      </c>
      <c r="AY337" t="s">
        <v>4</v>
      </c>
      <c r="AZ337" t="s">
        <v>4</v>
      </c>
      <c r="BA337" t="s">
        <v>4</v>
      </c>
      <c r="BB337" t="s">
        <v>4</v>
      </c>
      <c r="BC337" t="s">
        <v>5</v>
      </c>
      <c r="BD337" t="s">
        <v>4</v>
      </c>
      <c r="BE337" t="s">
        <v>4</v>
      </c>
      <c r="BF337" t="s">
        <v>4</v>
      </c>
      <c r="BG337" t="s">
        <v>4</v>
      </c>
      <c r="BH337" t="s">
        <v>4</v>
      </c>
      <c r="BI337" t="s">
        <v>4</v>
      </c>
      <c r="BJ337" t="s">
        <v>4</v>
      </c>
      <c r="BK337" t="s">
        <v>2</v>
      </c>
      <c r="BL337" t="s">
        <v>2</v>
      </c>
      <c r="BM337" t="s">
        <v>2</v>
      </c>
      <c r="BN337" t="s">
        <v>2</v>
      </c>
      <c r="BO337" t="s">
        <v>2</v>
      </c>
      <c r="BP337" t="s">
        <v>2</v>
      </c>
      <c r="BQ337" t="s">
        <v>5</v>
      </c>
      <c r="BR337" t="s">
        <v>4</v>
      </c>
      <c r="BS337" t="s">
        <v>4</v>
      </c>
      <c r="BT337" t="s">
        <v>4</v>
      </c>
      <c r="BU337" t="s">
        <v>4</v>
      </c>
      <c r="BV337" t="s">
        <v>4</v>
      </c>
      <c r="BW337" t="s">
        <v>4</v>
      </c>
      <c r="BX337" t="s">
        <v>4</v>
      </c>
      <c r="BY337" t="s">
        <v>4</v>
      </c>
      <c r="BZ337" t="s">
        <v>4</v>
      </c>
      <c r="CA337" t="s">
        <v>4</v>
      </c>
      <c r="CB337" t="s">
        <v>2</v>
      </c>
      <c r="CC337" t="s">
        <v>2</v>
      </c>
      <c r="CD337" t="s">
        <v>2</v>
      </c>
      <c r="CE337" t="s">
        <v>2</v>
      </c>
      <c r="CF337" t="s">
        <v>2</v>
      </c>
      <c r="CG337" t="s">
        <v>2</v>
      </c>
      <c r="CH337" t="s">
        <v>2</v>
      </c>
      <c r="CI337" t="s">
        <v>2</v>
      </c>
      <c r="CJ337" t="s">
        <v>2</v>
      </c>
      <c r="CK337" t="s">
        <v>2</v>
      </c>
      <c r="CL337" t="s">
        <v>2</v>
      </c>
      <c r="CM337" t="s">
        <v>2</v>
      </c>
      <c r="CN337" t="s">
        <v>2</v>
      </c>
      <c r="CO337" t="s">
        <v>2</v>
      </c>
      <c r="CP337" t="s">
        <v>2</v>
      </c>
      <c r="CQ337" t="s">
        <v>2</v>
      </c>
      <c r="CR337" t="s">
        <v>2</v>
      </c>
      <c r="CS337" t="s">
        <v>2</v>
      </c>
      <c r="CT337" t="s">
        <v>2</v>
      </c>
      <c r="CU337" t="s">
        <v>796</v>
      </c>
      <c r="CV337" t="s">
        <v>796</v>
      </c>
      <c r="CW337" t="s">
        <v>796</v>
      </c>
      <c r="CX337" t="s">
        <v>796</v>
      </c>
      <c r="CY337" t="s">
        <v>796</v>
      </c>
      <c r="CZ337" t="s">
        <v>796</v>
      </c>
      <c r="DA337" t="s">
        <v>796</v>
      </c>
      <c r="DB337" t="s">
        <v>796</v>
      </c>
      <c r="DC337" t="s">
        <v>796</v>
      </c>
      <c r="DD337" t="s">
        <v>796</v>
      </c>
      <c r="DE337" t="s">
        <v>796</v>
      </c>
      <c r="DF337" t="s">
        <v>796</v>
      </c>
      <c r="DG337" t="s">
        <v>796</v>
      </c>
      <c r="DH337" t="s">
        <v>796</v>
      </c>
      <c r="DI337" t="s">
        <v>796</v>
      </c>
      <c r="DJ337" t="s">
        <v>796</v>
      </c>
      <c r="DK337" t="s">
        <v>796</v>
      </c>
      <c r="DL337" t="s">
        <v>796</v>
      </c>
      <c r="DM337" t="s">
        <v>796</v>
      </c>
      <c r="DN337" t="s">
        <v>796</v>
      </c>
      <c r="DO337" t="s">
        <v>796</v>
      </c>
      <c r="DP337" t="s">
        <v>796</v>
      </c>
      <c r="DQ337" t="s">
        <v>796</v>
      </c>
      <c r="DR337" t="s">
        <v>796</v>
      </c>
      <c r="DS337" t="s">
        <v>796</v>
      </c>
      <c r="DT337" t="s">
        <v>796</v>
      </c>
      <c r="DU337" t="s">
        <v>796</v>
      </c>
      <c r="DV337" t="s">
        <v>796</v>
      </c>
      <c r="DW337" t="s">
        <v>796</v>
      </c>
      <c r="DX337" t="s">
        <v>796</v>
      </c>
      <c r="DY337" t="s">
        <v>796</v>
      </c>
      <c r="DZ337" t="s">
        <v>796</v>
      </c>
      <c r="EA337" t="s">
        <v>796</v>
      </c>
      <c r="EB337" t="s">
        <v>796</v>
      </c>
      <c r="EC337" t="s">
        <v>796</v>
      </c>
      <c r="ED337" t="s">
        <v>796</v>
      </c>
      <c r="EE337" t="s">
        <v>796</v>
      </c>
      <c r="EF337" t="s">
        <v>796</v>
      </c>
      <c r="EG337" t="s">
        <v>796</v>
      </c>
      <c r="EH337" t="s">
        <v>796</v>
      </c>
      <c r="EI337" t="s">
        <v>796</v>
      </c>
      <c r="EJ337" t="s">
        <v>796</v>
      </c>
      <c r="EK337" t="s">
        <v>796</v>
      </c>
      <c r="EL337" t="s">
        <v>796</v>
      </c>
      <c r="EM337" t="s">
        <v>796</v>
      </c>
      <c r="EN337" t="s">
        <v>796</v>
      </c>
      <c r="EO337" t="s">
        <v>796</v>
      </c>
      <c r="EP337" t="s">
        <v>796</v>
      </c>
      <c r="EQ337" t="s">
        <v>796</v>
      </c>
      <c r="ER337" t="s">
        <v>796</v>
      </c>
      <c r="ES337" t="s">
        <v>796</v>
      </c>
      <c r="ET337" t="s">
        <v>796</v>
      </c>
      <c r="EU337" t="s">
        <v>796</v>
      </c>
      <c r="EV337" t="s">
        <v>796</v>
      </c>
      <c r="EW337" t="s">
        <v>796</v>
      </c>
      <c r="EX337" t="s">
        <v>796</v>
      </c>
      <c r="EY337" t="s">
        <v>796</v>
      </c>
      <c r="EZ337" t="s">
        <v>796</v>
      </c>
      <c r="FA337" t="s">
        <v>796</v>
      </c>
      <c r="FB337" t="s">
        <v>796</v>
      </c>
      <c r="FC337" t="s">
        <v>796</v>
      </c>
      <c r="FD337" t="s">
        <v>796</v>
      </c>
      <c r="FE337" t="s">
        <v>796</v>
      </c>
      <c r="FF337" t="s">
        <v>796</v>
      </c>
      <c r="FG337" t="s">
        <v>796</v>
      </c>
      <c r="FH337" t="s">
        <v>796</v>
      </c>
      <c r="FI337" t="s">
        <v>796</v>
      </c>
      <c r="FJ337" t="s">
        <v>796</v>
      </c>
      <c r="FK337" t="s">
        <v>796</v>
      </c>
      <c r="FL337" t="s">
        <v>796</v>
      </c>
      <c r="FM337" t="s">
        <v>796</v>
      </c>
      <c r="FN337" t="s">
        <v>796</v>
      </c>
      <c r="FO337" t="s">
        <v>796</v>
      </c>
      <c r="FP337" t="s">
        <v>796</v>
      </c>
      <c r="FQ337" t="s">
        <v>796</v>
      </c>
      <c r="FR337" t="s">
        <v>796</v>
      </c>
      <c r="FS337" t="s">
        <v>796</v>
      </c>
      <c r="FT337" t="s">
        <v>796</v>
      </c>
      <c r="FU337" t="s">
        <v>796</v>
      </c>
      <c r="FV337" t="s">
        <v>796</v>
      </c>
      <c r="FW337" t="s">
        <v>796</v>
      </c>
      <c r="FX337" t="s">
        <v>796</v>
      </c>
      <c r="FY337" t="s">
        <v>796</v>
      </c>
      <c r="FZ337" t="s">
        <v>796</v>
      </c>
      <c r="GA337" t="s">
        <v>796</v>
      </c>
      <c r="GB337" t="s">
        <v>796</v>
      </c>
      <c r="GC337" t="s">
        <v>796</v>
      </c>
      <c r="GD337" t="s">
        <v>796</v>
      </c>
      <c r="GE337" t="s">
        <v>796</v>
      </c>
      <c r="GF337" t="s">
        <v>796</v>
      </c>
      <c r="GG337" t="s">
        <v>796</v>
      </c>
      <c r="GH337" t="s">
        <v>796</v>
      </c>
      <c r="GI337" t="s">
        <v>796</v>
      </c>
      <c r="GJ337" t="s">
        <v>796</v>
      </c>
      <c r="GK337" t="s">
        <v>796</v>
      </c>
      <c r="GL337" t="s">
        <v>796</v>
      </c>
      <c r="GM337" t="s">
        <v>796</v>
      </c>
      <c r="GN337" t="s">
        <v>796</v>
      </c>
      <c r="GO337" t="s">
        <v>796</v>
      </c>
      <c r="GP337" t="s">
        <v>796</v>
      </c>
      <c r="GQ337" t="s">
        <v>796</v>
      </c>
      <c r="GR337" t="s">
        <v>796</v>
      </c>
      <c r="GS337" t="s">
        <v>796</v>
      </c>
      <c r="GT337" t="s">
        <v>796</v>
      </c>
      <c r="GU337" t="s">
        <v>796</v>
      </c>
      <c r="GV337" t="s">
        <v>796</v>
      </c>
      <c r="GW337" t="s">
        <v>796</v>
      </c>
      <c r="GX337" t="s">
        <v>796</v>
      </c>
      <c r="GY337" t="s">
        <v>796</v>
      </c>
      <c r="GZ337" t="s">
        <v>796</v>
      </c>
      <c r="HA337" t="s">
        <v>796</v>
      </c>
      <c r="HB337" t="s">
        <v>796</v>
      </c>
      <c r="HC337" t="s">
        <v>796</v>
      </c>
      <c r="HD337" t="s">
        <v>796</v>
      </c>
      <c r="HE337" t="s">
        <v>796</v>
      </c>
      <c r="HF337" t="s">
        <v>796</v>
      </c>
      <c r="HG337" t="s">
        <v>796</v>
      </c>
      <c r="HH337" t="s">
        <v>796</v>
      </c>
      <c r="HI337" t="s">
        <v>796</v>
      </c>
      <c r="HJ337" t="s">
        <v>796</v>
      </c>
      <c r="HK337" t="s">
        <v>796</v>
      </c>
      <c r="HL337" t="s">
        <v>796</v>
      </c>
      <c r="HM337" t="s">
        <v>796</v>
      </c>
      <c r="HN337" t="s">
        <v>796</v>
      </c>
      <c r="HO337" t="s">
        <v>796</v>
      </c>
      <c r="HP337" t="s">
        <v>796</v>
      </c>
      <c r="HQ337" t="s">
        <v>796</v>
      </c>
      <c r="HR337" t="s">
        <v>796</v>
      </c>
      <c r="HS337" t="s">
        <v>796</v>
      </c>
      <c r="HT337" t="s">
        <v>796</v>
      </c>
      <c r="HU337" t="s">
        <v>796</v>
      </c>
      <c r="HV337" t="s">
        <v>796</v>
      </c>
      <c r="HW337" t="s">
        <v>796</v>
      </c>
      <c r="HX337" t="s">
        <v>796</v>
      </c>
      <c r="HY337" t="s">
        <v>796</v>
      </c>
      <c r="HZ337" t="s">
        <v>796</v>
      </c>
      <c r="IA337" t="s">
        <v>796</v>
      </c>
      <c r="IB337" t="s">
        <v>796</v>
      </c>
      <c r="IC337" t="s">
        <v>796</v>
      </c>
      <c r="ID337" t="s">
        <v>796</v>
      </c>
      <c r="IE337" t="s">
        <v>796</v>
      </c>
      <c r="IF337" t="s">
        <v>796</v>
      </c>
      <c r="IG337" t="s">
        <v>796</v>
      </c>
      <c r="IH337" t="s">
        <v>796</v>
      </c>
      <c r="II337" t="s">
        <v>796</v>
      </c>
      <c r="IJ337" t="s">
        <v>796</v>
      </c>
      <c r="IK337" t="s">
        <v>796</v>
      </c>
      <c r="IL337" t="s">
        <v>796</v>
      </c>
      <c r="IM337" t="s">
        <v>796</v>
      </c>
      <c r="IN337" t="s">
        <v>796</v>
      </c>
      <c r="IO337" t="s">
        <v>796</v>
      </c>
      <c r="IP337" t="s">
        <v>796</v>
      </c>
      <c r="IQ337" t="s">
        <v>796</v>
      </c>
      <c r="IR337" t="s">
        <v>796</v>
      </c>
      <c r="IS337" t="s">
        <v>796</v>
      </c>
      <c r="IT337" t="s">
        <v>796</v>
      </c>
      <c r="IU337" t="s">
        <v>796</v>
      </c>
      <c r="IV337" t="s">
        <v>796</v>
      </c>
      <c r="IW337" t="s">
        <v>796</v>
      </c>
      <c r="IX337" t="s">
        <v>796</v>
      </c>
      <c r="IY337" t="s">
        <v>796</v>
      </c>
      <c r="IZ337" t="s">
        <v>796</v>
      </c>
      <c r="JA337" t="s">
        <v>796</v>
      </c>
      <c r="JB337" t="s">
        <v>796</v>
      </c>
      <c r="JC337" t="s">
        <v>796</v>
      </c>
      <c r="JD337" t="s">
        <v>796</v>
      </c>
      <c r="JE337" t="s">
        <v>796</v>
      </c>
      <c r="JF337" t="s">
        <v>796</v>
      </c>
      <c r="JG337" t="s">
        <v>796</v>
      </c>
      <c r="JH337" t="s">
        <v>796</v>
      </c>
      <c r="JI337" t="s">
        <v>796</v>
      </c>
      <c r="JJ337" t="s">
        <v>796</v>
      </c>
      <c r="JK337" t="s">
        <v>796</v>
      </c>
      <c r="JL337" t="s">
        <v>796</v>
      </c>
      <c r="JM337" t="s">
        <v>796</v>
      </c>
      <c r="JN337" t="s">
        <v>796</v>
      </c>
      <c r="JO337" t="s">
        <v>796</v>
      </c>
      <c r="JP337" t="s">
        <v>796</v>
      </c>
      <c r="JQ337" t="s">
        <v>796</v>
      </c>
      <c r="JR337" t="s">
        <v>796</v>
      </c>
      <c r="JS337" t="s">
        <v>796</v>
      </c>
      <c r="JT337" t="s">
        <v>796</v>
      </c>
      <c r="JU337" t="s">
        <v>796</v>
      </c>
      <c r="JV337" t="s">
        <v>796</v>
      </c>
      <c r="JW337" t="s">
        <v>796</v>
      </c>
      <c r="JX337" t="s">
        <v>796</v>
      </c>
      <c r="JY337" t="s">
        <v>796</v>
      </c>
      <c r="JZ337" t="s">
        <v>796</v>
      </c>
      <c r="KA337" t="s">
        <v>796</v>
      </c>
      <c r="KB337" t="s">
        <v>796</v>
      </c>
      <c r="KC337" t="s">
        <v>796</v>
      </c>
      <c r="KD337" t="s">
        <v>796</v>
      </c>
      <c r="KE337" t="s">
        <v>796</v>
      </c>
      <c r="KF337" t="s">
        <v>796</v>
      </c>
    </row>
    <row r="338" spans="1:292" x14ac:dyDescent="0.2">
      <c r="A338" t="s">
        <v>501</v>
      </c>
      <c r="B338" t="s">
        <v>249</v>
      </c>
      <c r="C338" t="s">
        <v>4</v>
      </c>
      <c r="D338" t="s">
        <v>19</v>
      </c>
      <c r="E338" s="30">
        <v>46</v>
      </c>
      <c r="F338" t="s">
        <v>20</v>
      </c>
      <c r="G338" t="s">
        <v>10</v>
      </c>
      <c r="H338" t="s">
        <v>11</v>
      </c>
      <c r="I338" t="s">
        <v>148</v>
      </c>
      <c r="J338" t="s">
        <v>4</v>
      </c>
      <c r="K338" t="s">
        <v>4</v>
      </c>
      <c r="L338" t="s">
        <v>5</v>
      </c>
      <c r="M338" t="s">
        <v>4</v>
      </c>
      <c r="N338" t="s">
        <v>5</v>
      </c>
      <c r="O338" t="s">
        <v>4</v>
      </c>
      <c r="P338" t="s">
        <v>5</v>
      </c>
      <c r="Q338" t="s">
        <v>4</v>
      </c>
      <c r="R338" t="s">
        <v>4</v>
      </c>
      <c r="S338" t="s">
        <v>4</v>
      </c>
      <c r="T338" t="s">
        <v>3</v>
      </c>
      <c r="U338" t="s">
        <v>4</v>
      </c>
      <c r="V338" t="s">
        <v>4</v>
      </c>
      <c r="W338" t="s">
        <v>17</v>
      </c>
      <c r="X338" t="s">
        <v>2</v>
      </c>
      <c r="Y338" t="s">
        <v>5</v>
      </c>
      <c r="Z338" t="s">
        <v>6</v>
      </c>
      <c r="AA338" t="s">
        <v>4</v>
      </c>
      <c r="AB338" t="s">
        <v>4</v>
      </c>
      <c r="AC338" t="s">
        <v>4</v>
      </c>
      <c r="AD338" t="s">
        <v>4</v>
      </c>
      <c r="AE338" t="s">
        <v>4</v>
      </c>
      <c r="AF338" t="s">
        <v>4</v>
      </c>
      <c r="AG338" t="s">
        <v>5</v>
      </c>
      <c r="AH338" t="s">
        <v>5</v>
      </c>
      <c r="AI338" t="s">
        <v>4</v>
      </c>
      <c r="AJ338" t="s">
        <v>4</v>
      </c>
      <c r="AK338" t="s">
        <v>4</v>
      </c>
      <c r="AL338" t="s">
        <v>4</v>
      </c>
      <c r="AM338" t="s">
        <v>4</v>
      </c>
      <c r="AN338" t="s">
        <v>4</v>
      </c>
      <c r="AO338" t="s">
        <v>4</v>
      </c>
      <c r="AP338" t="s">
        <v>4</v>
      </c>
      <c r="AQ338" t="s">
        <v>4</v>
      </c>
      <c r="AR338" t="s">
        <v>4</v>
      </c>
      <c r="AS338" t="s">
        <v>2</v>
      </c>
      <c r="AT338" t="s">
        <v>2</v>
      </c>
      <c r="AU338" t="s">
        <v>2</v>
      </c>
      <c r="AV338" t="s">
        <v>2</v>
      </c>
      <c r="AW338" t="s">
        <v>2</v>
      </c>
      <c r="AX338" t="s">
        <v>2</v>
      </c>
      <c r="AY338" t="s">
        <v>2</v>
      </c>
      <c r="AZ338" t="s">
        <v>2</v>
      </c>
      <c r="BA338" t="s">
        <v>2</v>
      </c>
      <c r="BB338" t="s">
        <v>2</v>
      </c>
      <c r="BC338" t="s">
        <v>2</v>
      </c>
      <c r="BD338" t="s">
        <v>2</v>
      </c>
      <c r="BE338" t="s">
        <v>2</v>
      </c>
      <c r="BF338" t="s">
        <v>2</v>
      </c>
      <c r="BG338" t="s">
        <v>2</v>
      </c>
      <c r="BH338" t="s">
        <v>2</v>
      </c>
      <c r="BI338" t="s">
        <v>2</v>
      </c>
      <c r="BJ338" t="s">
        <v>2</v>
      </c>
      <c r="BK338" t="s">
        <v>4</v>
      </c>
      <c r="BL338" t="s">
        <v>5</v>
      </c>
      <c r="BM338" t="s">
        <v>4</v>
      </c>
      <c r="BN338" t="s">
        <v>4</v>
      </c>
      <c r="BO338" t="s">
        <v>4</v>
      </c>
      <c r="BP338" t="s">
        <v>2</v>
      </c>
      <c r="BQ338" t="s">
        <v>2</v>
      </c>
      <c r="BR338" t="s">
        <v>2</v>
      </c>
      <c r="BS338" t="s">
        <v>2</v>
      </c>
      <c r="BT338" t="s">
        <v>2</v>
      </c>
      <c r="BU338" t="s">
        <v>2</v>
      </c>
      <c r="BV338" t="s">
        <v>2</v>
      </c>
      <c r="BW338" t="s">
        <v>2</v>
      </c>
      <c r="BX338" t="s">
        <v>2</v>
      </c>
      <c r="BY338" t="s">
        <v>2</v>
      </c>
      <c r="BZ338" t="s">
        <v>2</v>
      </c>
      <c r="CA338" t="s">
        <v>2</v>
      </c>
      <c r="CB338" t="s">
        <v>41</v>
      </c>
      <c r="CC338" t="s">
        <v>41</v>
      </c>
      <c r="CD338" t="s">
        <v>41</v>
      </c>
      <c r="CE338" t="s">
        <v>41</v>
      </c>
      <c r="CF338" t="s">
        <v>41</v>
      </c>
      <c r="CG338" t="s">
        <v>41</v>
      </c>
      <c r="CH338" t="s">
        <v>41</v>
      </c>
      <c r="CI338" t="s">
        <v>41</v>
      </c>
      <c r="CJ338" t="s">
        <v>41</v>
      </c>
      <c r="CK338" t="s">
        <v>41</v>
      </c>
      <c r="CL338" t="s">
        <v>41</v>
      </c>
      <c r="CM338" t="s">
        <v>41</v>
      </c>
      <c r="CN338" t="s">
        <v>41</v>
      </c>
      <c r="CO338" t="s">
        <v>41</v>
      </c>
      <c r="CP338" t="s">
        <v>123</v>
      </c>
      <c r="CQ338" t="s">
        <v>5</v>
      </c>
      <c r="CR338" t="s">
        <v>5</v>
      </c>
      <c r="CS338" t="s">
        <v>4</v>
      </c>
      <c r="CT338" t="s">
        <v>4</v>
      </c>
      <c r="CU338" t="s">
        <v>796</v>
      </c>
      <c r="CV338" t="s">
        <v>796</v>
      </c>
      <c r="CW338" t="s">
        <v>796</v>
      </c>
      <c r="CX338" t="s">
        <v>796</v>
      </c>
      <c r="CY338" t="s">
        <v>796</v>
      </c>
      <c r="CZ338" t="s">
        <v>796</v>
      </c>
      <c r="DA338" t="s">
        <v>796</v>
      </c>
      <c r="DB338" t="s">
        <v>796</v>
      </c>
      <c r="DC338" t="s">
        <v>796</v>
      </c>
      <c r="DD338" t="s">
        <v>796</v>
      </c>
      <c r="DE338" t="s">
        <v>796</v>
      </c>
      <c r="DF338" t="s">
        <v>796</v>
      </c>
      <c r="DG338" t="s">
        <v>796</v>
      </c>
      <c r="DH338" t="s">
        <v>796</v>
      </c>
      <c r="DI338" t="s">
        <v>796</v>
      </c>
      <c r="DJ338" t="s">
        <v>796</v>
      </c>
      <c r="DK338" t="s">
        <v>796</v>
      </c>
      <c r="DL338" t="s">
        <v>796</v>
      </c>
      <c r="DM338" t="s">
        <v>796</v>
      </c>
      <c r="DN338" t="s">
        <v>796</v>
      </c>
      <c r="DO338" t="s">
        <v>796</v>
      </c>
      <c r="DP338" t="s">
        <v>796</v>
      </c>
      <c r="DQ338" t="s">
        <v>796</v>
      </c>
      <c r="DR338" t="s">
        <v>796</v>
      </c>
      <c r="DS338" t="s">
        <v>796</v>
      </c>
      <c r="DT338" t="s">
        <v>796</v>
      </c>
      <c r="DU338" t="s">
        <v>796</v>
      </c>
      <c r="DV338" t="s">
        <v>796</v>
      </c>
      <c r="DW338" t="s">
        <v>796</v>
      </c>
      <c r="DX338" t="s">
        <v>796</v>
      </c>
      <c r="DY338" t="s">
        <v>796</v>
      </c>
      <c r="DZ338" t="s">
        <v>796</v>
      </c>
      <c r="EA338" t="s">
        <v>796</v>
      </c>
      <c r="EB338" t="s">
        <v>796</v>
      </c>
      <c r="EC338" t="s">
        <v>796</v>
      </c>
      <c r="ED338" t="s">
        <v>796</v>
      </c>
      <c r="EE338" t="s">
        <v>796</v>
      </c>
      <c r="EF338" t="s">
        <v>796</v>
      </c>
      <c r="EG338" t="s">
        <v>796</v>
      </c>
      <c r="EH338" t="s">
        <v>796</v>
      </c>
      <c r="EI338" t="s">
        <v>796</v>
      </c>
      <c r="EJ338" t="s">
        <v>796</v>
      </c>
      <c r="EK338" t="s">
        <v>796</v>
      </c>
      <c r="EL338" t="s">
        <v>796</v>
      </c>
      <c r="EM338" t="s">
        <v>796</v>
      </c>
      <c r="EN338" t="s">
        <v>796</v>
      </c>
      <c r="EO338" t="s">
        <v>796</v>
      </c>
      <c r="EP338" t="s">
        <v>796</v>
      </c>
      <c r="EQ338" t="s">
        <v>796</v>
      </c>
      <c r="ER338" t="s">
        <v>796</v>
      </c>
      <c r="ES338" t="s">
        <v>796</v>
      </c>
      <c r="ET338" t="s">
        <v>796</v>
      </c>
      <c r="EU338" t="s">
        <v>796</v>
      </c>
      <c r="EV338" t="s">
        <v>796</v>
      </c>
      <c r="EW338" t="s">
        <v>796</v>
      </c>
      <c r="EX338" t="s">
        <v>796</v>
      </c>
      <c r="EY338" t="s">
        <v>796</v>
      </c>
      <c r="EZ338" t="s">
        <v>796</v>
      </c>
      <c r="FA338" t="s">
        <v>796</v>
      </c>
      <c r="FB338" t="s">
        <v>796</v>
      </c>
      <c r="FC338" t="s">
        <v>796</v>
      </c>
      <c r="FD338" t="s">
        <v>796</v>
      </c>
      <c r="FE338" t="s">
        <v>796</v>
      </c>
      <c r="FF338" t="s">
        <v>796</v>
      </c>
      <c r="FG338" t="s">
        <v>796</v>
      </c>
      <c r="FH338" t="s">
        <v>796</v>
      </c>
      <c r="FI338" t="s">
        <v>796</v>
      </c>
      <c r="FJ338" t="s">
        <v>796</v>
      </c>
      <c r="FK338" t="s">
        <v>796</v>
      </c>
      <c r="FL338" t="s">
        <v>796</v>
      </c>
      <c r="FM338" t="s">
        <v>796</v>
      </c>
      <c r="FN338" t="s">
        <v>796</v>
      </c>
      <c r="FO338" t="s">
        <v>796</v>
      </c>
      <c r="FP338" t="s">
        <v>796</v>
      </c>
      <c r="FQ338" t="s">
        <v>796</v>
      </c>
      <c r="FR338" t="s">
        <v>796</v>
      </c>
      <c r="FS338" t="s">
        <v>796</v>
      </c>
      <c r="FT338" t="s">
        <v>796</v>
      </c>
      <c r="FU338" t="s">
        <v>796</v>
      </c>
      <c r="FV338" t="s">
        <v>796</v>
      </c>
      <c r="FW338" t="s">
        <v>796</v>
      </c>
      <c r="FX338" t="s">
        <v>796</v>
      </c>
      <c r="FY338" t="s">
        <v>796</v>
      </c>
      <c r="FZ338" t="s">
        <v>796</v>
      </c>
      <c r="GA338" t="s">
        <v>796</v>
      </c>
      <c r="GB338" t="s">
        <v>796</v>
      </c>
      <c r="GC338" t="s">
        <v>796</v>
      </c>
      <c r="GD338" t="s">
        <v>796</v>
      </c>
      <c r="GE338" t="s">
        <v>796</v>
      </c>
      <c r="GF338" t="s">
        <v>796</v>
      </c>
      <c r="GG338" t="s">
        <v>796</v>
      </c>
      <c r="GH338" t="s">
        <v>796</v>
      </c>
      <c r="GI338" t="s">
        <v>796</v>
      </c>
      <c r="GJ338" t="s">
        <v>796</v>
      </c>
      <c r="GK338" t="s">
        <v>796</v>
      </c>
      <c r="GL338" t="s">
        <v>796</v>
      </c>
      <c r="GM338" t="s">
        <v>796</v>
      </c>
      <c r="GN338" t="s">
        <v>796</v>
      </c>
      <c r="GO338" t="s">
        <v>796</v>
      </c>
      <c r="GP338" t="s">
        <v>796</v>
      </c>
      <c r="GQ338" t="s">
        <v>796</v>
      </c>
      <c r="GR338" t="s">
        <v>796</v>
      </c>
      <c r="GS338" t="s">
        <v>796</v>
      </c>
      <c r="GT338" t="s">
        <v>796</v>
      </c>
      <c r="GU338" t="s">
        <v>796</v>
      </c>
      <c r="GV338" t="s">
        <v>796</v>
      </c>
      <c r="GW338" t="s">
        <v>796</v>
      </c>
      <c r="GX338" t="s">
        <v>796</v>
      </c>
      <c r="GY338" t="s">
        <v>796</v>
      </c>
      <c r="GZ338" t="s">
        <v>796</v>
      </c>
      <c r="HA338" t="s">
        <v>796</v>
      </c>
      <c r="HB338" t="s">
        <v>796</v>
      </c>
      <c r="HC338" t="s">
        <v>796</v>
      </c>
      <c r="HD338" t="s">
        <v>796</v>
      </c>
      <c r="HE338" t="s">
        <v>796</v>
      </c>
      <c r="HF338" t="s">
        <v>796</v>
      </c>
      <c r="HG338" t="s">
        <v>796</v>
      </c>
      <c r="HH338" t="s">
        <v>796</v>
      </c>
      <c r="HI338" t="s">
        <v>796</v>
      </c>
      <c r="HJ338" t="s">
        <v>796</v>
      </c>
      <c r="HK338" t="s">
        <v>796</v>
      </c>
      <c r="HL338" t="s">
        <v>796</v>
      </c>
      <c r="HM338" t="s">
        <v>796</v>
      </c>
      <c r="HN338" t="s">
        <v>796</v>
      </c>
      <c r="HO338" t="s">
        <v>796</v>
      </c>
      <c r="HP338" t="s">
        <v>796</v>
      </c>
      <c r="HQ338" t="s">
        <v>796</v>
      </c>
      <c r="HR338" t="s">
        <v>796</v>
      </c>
      <c r="HS338" t="s">
        <v>796</v>
      </c>
      <c r="HT338" t="s">
        <v>796</v>
      </c>
      <c r="HU338" t="s">
        <v>796</v>
      </c>
      <c r="HV338" t="s">
        <v>796</v>
      </c>
      <c r="HW338" t="s">
        <v>796</v>
      </c>
      <c r="HX338" t="s">
        <v>796</v>
      </c>
      <c r="HY338" t="s">
        <v>796</v>
      </c>
      <c r="HZ338" t="s">
        <v>796</v>
      </c>
      <c r="IA338" t="s">
        <v>796</v>
      </c>
      <c r="IB338" t="s">
        <v>796</v>
      </c>
      <c r="IC338" t="s">
        <v>796</v>
      </c>
      <c r="ID338" t="s">
        <v>796</v>
      </c>
      <c r="IE338" t="s">
        <v>796</v>
      </c>
      <c r="IF338" t="s">
        <v>796</v>
      </c>
      <c r="IG338" t="s">
        <v>796</v>
      </c>
      <c r="IH338" t="s">
        <v>796</v>
      </c>
      <c r="II338" t="s">
        <v>796</v>
      </c>
      <c r="IJ338" t="s">
        <v>796</v>
      </c>
      <c r="IK338" t="s">
        <v>796</v>
      </c>
      <c r="IL338" t="s">
        <v>796</v>
      </c>
      <c r="IM338" t="s">
        <v>796</v>
      </c>
      <c r="IN338" t="s">
        <v>796</v>
      </c>
      <c r="IO338" t="s">
        <v>796</v>
      </c>
      <c r="IP338" t="s">
        <v>796</v>
      </c>
      <c r="IQ338" t="s">
        <v>796</v>
      </c>
      <c r="IR338" t="s">
        <v>796</v>
      </c>
      <c r="IS338" t="s">
        <v>796</v>
      </c>
      <c r="IT338" t="s">
        <v>796</v>
      </c>
      <c r="IU338" t="s">
        <v>796</v>
      </c>
      <c r="IV338" t="s">
        <v>796</v>
      </c>
      <c r="IW338" t="s">
        <v>796</v>
      </c>
      <c r="IX338" t="s">
        <v>796</v>
      </c>
      <c r="IY338" t="s">
        <v>796</v>
      </c>
      <c r="IZ338" t="s">
        <v>796</v>
      </c>
      <c r="JA338" t="s">
        <v>796</v>
      </c>
      <c r="JB338" t="s">
        <v>796</v>
      </c>
      <c r="JC338" t="s">
        <v>796</v>
      </c>
      <c r="JD338" t="s">
        <v>796</v>
      </c>
      <c r="JE338" t="s">
        <v>796</v>
      </c>
      <c r="JF338" t="s">
        <v>796</v>
      </c>
      <c r="JG338" t="s">
        <v>796</v>
      </c>
      <c r="JH338" t="s">
        <v>796</v>
      </c>
      <c r="JI338" t="s">
        <v>796</v>
      </c>
      <c r="JJ338" t="s">
        <v>796</v>
      </c>
      <c r="JK338" t="s">
        <v>796</v>
      </c>
      <c r="JL338" t="s">
        <v>796</v>
      </c>
      <c r="JM338" t="s">
        <v>796</v>
      </c>
      <c r="JN338" t="s">
        <v>796</v>
      </c>
      <c r="JO338" t="s">
        <v>796</v>
      </c>
      <c r="JP338" t="s">
        <v>796</v>
      </c>
      <c r="JQ338" t="s">
        <v>796</v>
      </c>
      <c r="JR338" t="s">
        <v>796</v>
      </c>
      <c r="JS338" t="s">
        <v>796</v>
      </c>
      <c r="JT338" t="s">
        <v>796</v>
      </c>
      <c r="JU338" t="s">
        <v>796</v>
      </c>
      <c r="JV338" t="s">
        <v>796</v>
      </c>
      <c r="JW338" t="s">
        <v>796</v>
      </c>
      <c r="JX338" t="s">
        <v>796</v>
      </c>
      <c r="JY338" t="s">
        <v>796</v>
      </c>
      <c r="JZ338" t="s">
        <v>796</v>
      </c>
      <c r="KA338" t="s">
        <v>796</v>
      </c>
      <c r="KB338" t="s">
        <v>796</v>
      </c>
      <c r="KC338" t="s">
        <v>796</v>
      </c>
      <c r="KD338" t="s">
        <v>796</v>
      </c>
      <c r="KE338" t="s">
        <v>796</v>
      </c>
      <c r="KF338" t="s">
        <v>796</v>
      </c>
    </row>
    <row r="339" spans="1:292" x14ac:dyDescent="0.2">
      <c r="A339" t="s">
        <v>502</v>
      </c>
      <c r="B339" t="s">
        <v>249</v>
      </c>
      <c r="C339" t="s">
        <v>4</v>
      </c>
      <c r="D339" t="s">
        <v>19</v>
      </c>
      <c r="E339" s="30">
        <v>35</v>
      </c>
      <c r="F339" t="s">
        <v>20</v>
      </c>
      <c r="G339" t="s">
        <v>10</v>
      </c>
      <c r="H339" t="s">
        <v>40</v>
      </c>
      <c r="I339" t="s">
        <v>36</v>
      </c>
      <c r="J339" t="s">
        <v>4</v>
      </c>
      <c r="K339" t="s">
        <v>4</v>
      </c>
      <c r="L339" t="s">
        <v>4</v>
      </c>
      <c r="M339" t="s">
        <v>4</v>
      </c>
      <c r="N339" t="s">
        <v>5</v>
      </c>
      <c r="O339" t="s">
        <v>4</v>
      </c>
      <c r="P339" t="s">
        <v>5</v>
      </c>
      <c r="Q339" t="s">
        <v>5</v>
      </c>
      <c r="R339" t="s">
        <v>4</v>
      </c>
      <c r="S339" t="s">
        <v>4</v>
      </c>
      <c r="T339" t="s">
        <v>3</v>
      </c>
      <c r="U339" t="s">
        <v>4</v>
      </c>
      <c r="V339" t="s">
        <v>5</v>
      </c>
      <c r="W339" t="s">
        <v>17</v>
      </c>
      <c r="X339" t="s">
        <v>2</v>
      </c>
      <c r="Y339" t="s">
        <v>5</v>
      </c>
      <c r="Z339" t="s">
        <v>6</v>
      </c>
      <c r="AA339" t="s">
        <v>4</v>
      </c>
      <c r="AB339" t="s">
        <v>4</v>
      </c>
      <c r="AC339" t="s">
        <v>4</v>
      </c>
      <c r="AD339" t="s">
        <v>4</v>
      </c>
      <c r="AE339" t="s">
        <v>4</v>
      </c>
      <c r="AF339" t="s">
        <v>4</v>
      </c>
      <c r="AG339" t="s">
        <v>5</v>
      </c>
      <c r="AH339" t="s">
        <v>4</v>
      </c>
      <c r="AI339" t="s">
        <v>4</v>
      </c>
      <c r="AJ339" t="s">
        <v>4</v>
      </c>
      <c r="AK339" t="s">
        <v>4</v>
      </c>
      <c r="AL339" t="s">
        <v>4</v>
      </c>
      <c r="AM339" t="s">
        <v>4</v>
      </c>
      <c r="AN339" t="s">
        <v>4</v>
      </c>
      <c r="AO339" t="s">
        <v>4</v>
      </c>
      <c r="AP339" t="s">
        <v>4</v>
      </c>
      <c r="AQ339" t="s">
        <v>4</v>
      </c>
      <c r="AR339" t="s">
        <v>4</v>
      </c>
      <c r="AS339" t="s">
        <v>2</v>
      </c>
      <c r="AT339" t="s">
        <v>2</v>
      </c>
      <c r="AU339" t="s">
        <v>2</v>
      </c>
      <c r="AV339" t="s">
        <v>2</v>
      </c>
      <c r="AW339" t="s">
        <v>2</v>
      </c>
      <c r="AX339" t="s">
        <v>2</v>
      </c>
      <c r="AY339" t="s">
        <v>2</v>
      </c>
      <c r="AZ339" t="s">
        <v>2</v>
      </c>
      <c r="BA339" t="s">
        <v>2</v>
      </c>
      <c r="BB339" t="s">
        <v>2</v>
      </c>
      <c r="BC339" t="s">
        <v>2</v>
      </c>
      <c r="BD339" t="s">
        <v>2</v>
      </c>
      <c r="BE339" t="s">
        <v>2</v>
      </c>
      <c r="BF339" t="s">
        <v>2</v>
      </c>
      <c r="BG339" t="s">
        <v>2</v>
      </c>
      <c r="BH339" t="s">
        <v>2</v>
      </c>
      <c r="BI339" t="s">
        <v>2</v>
      </c>
      <c r="BJ339" t="s">
        <v>2</v>
      </c>
      <c r="BK339" t="s">
        <v>41</v>
      </c>
      <c r="BL339" t="s">
        <v>41</v>
      </c>
      <c r="BM339" t="s">
        <v>41</v>
      </c>
      <c r="BN339" t="s">
        <v>41</v>
      </c>
      <c r="BO339" t="s">
        <v>41</v>
      </c>
      <c r="BP339" t="s">
        <v>2</v>
      </c>
      <c r="BQ339" t="s">
        <v>5</v>
      </c>
      <c r="BR339" t="s">
        <v>5</v>
      </c>
      <c r="BS339" t="s">
        <v>5</v>
      </c>
      <c r="BT339" t="s">
        <v>4</v>
      </c>
      <c r="BU339" t="s">
        <v>4</v>
      </c>
      <c r="BV339" t="s">
        <v>5</v>
      </c>
      <c r="BW339" t="s">
        <v>4</v>
      </c>
      <c r="BX339" t="s">
        <v>5</v>
      </c>
      <c r="BY339" t="s">
        <v>5</v>
      </c>
      <c r="BZ339" t="s">
        <v>4</v>
      </c>
      <c r="CA339" t="s">
        <v>5</v>
      </c>
      <c r="CB339" t="s">
        <v>2</v>
      </c>
      <c r="CC339" t="s">
        <v>2</v>
      </c>
      <c r="CD339" t="s">
        <v>2</v>
      </c>
      <c r="CE339" t="s">
        <v>2</v>
      </c>
      <c r="CF339" t="s">
        <v>2</v>
      </c>
      <c r="CG339" t="s">
        <v>2</v>
      </c>
      <c r="CH339" t="s">
        <v>2</v>
      </c>
      <c r="CI339" t="s">
        <v>2</v>
      </c>
      <c r="CJ339" t="s">
        <v>2</v>
      </c>
      <c r="CK339" t="s">
        <v>2</v>
      </c>
      <c r="CL339" t="s">
        <v>2</v>
      </c>
      <c r="CM339" t="s">
        <v>2</v>
      </c>
      <c r="CN339" t="s">
        <v>2</v>
      </c>
      <c r="CO339" t="s">
        <v>2</v>
      </c>
      <c r="CP339" t="s">
        <v>123</v>
      </c>
      <c r="CQ339" t="s">
        <v>5</v>
      </c>
      <c r="CR339" t="s">
        <v>4</v>
      </c>
      <c r="CS339" t="s">
        <v>4</v>
      </c>
      <c r="CT339" t="s">
        <v>4</v>
      </c>
      <c r="CU339" t="s">
        <v>796</v>
      </c>
      <c r="CV339" t="s">
        <v>796</v>
      </c>
      <c r="CW339" t="s">
        <v>796</v>
      </c>
      <c r="CX339" t="s">
        <v>796</v>
      </c>
      <c r="CY339" t="s">
        <v>796</v>
      </c>
      <c r="CZ339" t="s">
        <v>796</v>
      </c>
      <c r="DA339" t="s">
        <v>796</v>
      </c>
      <c r="DB339" t="s">
        <v>796</v>
      </c>
      <c r="DC339" t="s">
        <v>796</v>
      </c>
      <c r="DD339" t="s">
        <v>796</v>
      </c>
      <c r="DE339" t="s">
        <v>796</v>
      </c>
      <c r="DF339" t="s">
        <v>796</v>
      </c>
      <c r="DG339" t="s">
        <v>796</v>
      </c>
      <c r="DH339" t="s">
        <v>796</v>
      </c>
      <c r="DI339" t="s">
        <v>796</v>
      </c>
      <c r="DJ339" t="s">
        <v>796</v>
      </c>
      <c r="DK339" t="s">
        <v>796</v>
      </c>
      <c r="DL339" t="s">
        <v>796</v>
      </c>
      <c r="DM339" t="s">
        <v>796</v>
      </c>
      <c r="DN339" t="s">
        <v>796</v>
      </c>
      <c r="DO339" t="s">
        <v>796</v>
      </c>
      <c r="DP339" t="s">
        <v>796</v>
      </c>
      <c r="DQ339" t="s">
        <v>796</v>
      </c>
      <c r="DR339" t="s">
        <v>796</v>
      </c>
      <c r="DS339" t="s">
        <v>796</v>
      </c>
      <c r="DT339" t="s">
        <v>796</v>
      </c>
      <c r="DU339" t="s">
        <v>796</v>
      </c>
      <c r="DV339" t="s">
        <v>796</v>
      </c>
      <c r="DW339" t="s">
        <v>796</v>
      </c>
      <c r="DX339" t="s">
        <v>796</v>
      </c>
      <c r="DY339" t="s">
        <v>796</v>
      </c>
      <c r="DZ339" t="s">
        <v>796</v>
      </c>
      <c r="EA339" t="s">
        <v>796</v>
      </c>
      <c r="EB339" t="s">
        <v>796</v>
      </c>
      <c r="EC339" t="s">
        <v>796</v>
      </c>
      <c r="ED339" t="s">
        <v>796</v>
      </c>
      <c r="EE339" t="s">
        <v>796</v>
      </c>
      <c r="EF339" t="s">
        <v>796</v>
      </c>
      <c r="EG339" t="s">
        <v>796</v>
      </c>
      <c r="EH339" t="s">
        <v>796</v>
      </c>
      <c r="EI339" t="s">
        <v>796</v>
      </c>
      <c r="EJ339" t="s">
        <v>796</v>
      </c>
      <c r="EK339" t="s">
        <v>796</v>
      </c>
      <c r="EL339" t="s">
        <v>796</v>
      </c>
      <c r="EM339" t="s">
        <v>796</v>
      </c>
      <c r="EN339" t="s">
        <v>796</v>
      </c>
      <c r="EO339" t="s">
        <v>796</v>
      </c>
      <c r="EP339" t="s">
        <v>796</v>
      </c>
      <c r="EQ339" t="s">
        <v>796</v>
      </c>
      <c r="ER339" t="s">
        <v>796</v>
      </c>
      <c r="ES339" t="s">
        <v>796</v>
      </c>
      <c r="ET339" t="s">
        <v>796</v>
      </c>
      <c r="EU339" t="s">
        <v>796</v>
      </c>
      <c r="EV339" t="s">
        <v>796</v>
      </c>
      <c r="EW339" t="s">
        <v>796</v>
      </c>
      <c r="EX339" t="s">
        <v>796</v>
      </c>
      <c r="EY339" t="s">
        <v>796</v>
      </c>
      <c r="EZ339" t="s">
        <v>796</v>
      </c>
      <c r="FA339" t="s">
        <v>796</v>
      </c>
      <c r="FB339" t="s">
        <v>796</v>
      </c>
      <c r="FC339" t="s">
        <v>796</v>
      </c>
      <c r="FD339" t="s">
        <v>796</v>
      </c>
      <c r="FE339" t="s">
        <v>796</v>
      </c>
      <c r="FF339" t="s">
        <v>796</v>
      </c>
      <c r="FG339" t="s">
        <v>796</v>
      </c>
      <c r="FH339" t="s">
        <v>796</v>
      </c>
      <c r="FI339" t="s">
        <v>796</v>
      </c>
      <c r="FJ339" t="s">
        <v>796</v>
      </c>
      <c r="FK339" t="s">
        <v>796</v>
      </c>
      <c r="FL339" t="s">
        <v>796</v>
      </c>
      <c r="FM339" t="s">
        <v>796</v>
      </c>
      <c r="FN339" t="s">
        <v>796</v>
      </c>
      <c r="FO339" t="s">
        <v>796</v>
      </c>
      <c r="FP339" t="s">
        <v>796</v>
      </c>
      <c r="FQ339" t="s">
        <v>796</v>
      </c>
      <c r="FR339" t="s">
        <v>796</v>
      </c>
      <c r="FS339" t="s">
        <v>796</v>
      </c>
      <c r="FT339" t="s">
        <v>796</v>
      </c>
      <c r="FU339" t="s">
        <v>796</v>
      </c>
      <c r="FV339" t="s">
        <v>796</v>
      </c>
      <c r="FW339" t="s">
        <v>796</v>
      </c>
      <c r="FX339" t="s">
        <v>796</v>
      </c>
      <c r="FY339" t="s">
        <v>796</v>
      </c>
      <c r="FZ339" t="s">
        <v>796</v>
      </c>
      <c r="GA339" t="s">
        <v>796</v>
      </c>
      <c r="GB339" t="s">
        <v>796</v>
      </c>
      <c r="GC339" t="s">
        <v>796</v>
      </c>
      <c r="GD339" t="s">
        <v>796</v>
      </c>
      <c r="GE339" t="s">
        <v>796</v>
      </c>
      <c r="GF339" t="s">
        <v>796</v>
      </c>
      <c r="GG339" t="s">
        <v>796</v>
      </c>
      <c r="GH339" t="s">
        <v>796</v>
      </c>
      <c r="GI339" t="s">
        <v>796</v>
      </c>
      <c r="GJ339" t="s">
        <v>796</v>
      </c>
      <c r="GK339" t="s">
        <v>796</v>
      </c>
      <c r="GL339" t="s">
        <v>796</v>
      </c>
      <c r="GM339" t="s">
        <v>796</v>
      </c>
      <c r="GN339" t="s">
        <v>796</v>
      </c>
      <c r="GO339" t="s">
        <v>796</v>
      </c>
      <c r="GP339" t="s">
        <v>796</v>
      </c>
      <c r="GQ339" t="s">
        <v>796</v>
      </c>
      <c r="GR339" t="s">
        <v>796</v>
      </c>
      <c r="GS339" t="s">
        <v>796</v>
      </c>
      <c r="GT339" t="s">
        <v>796</v>
      </c>
      <c r="GU339" t="s">
        <v>796</v>
      </c>
      <c r="GV339" t="s">
        <v>796</v>
      </c>
      <c r="GW339" t="s">
        <v>796</v>
      </c>
      <c r="GX339" t="s">
        <v>796</v>
      </c>
      <c r="GY339" t="s">
        <v>796</v>
      </c>
      <c r="GZ339" t="s">
        <v>796</v>
      </c>
      <c r="HA339" t="s">
        <v>796</v>
      </c>
      <c r="HB339" t="s">
        <v>796</v>
      </c>
      <c r="HC339" t="s">
        <v>796</v>
      </c>
      <c r="HD339" t="s">
        <v>796</v>
      </c>
      <c r="HE339" t="s">
        <v>796</v>
      </c>
      <c r="HF339" t="s">
        <v>796</v>
      </c>
      <c r="HG339" t="s">
        <v>796</v>
      </c>
      <c r="HH339" t="s">
        <v>796</v>
      </c>
      <c r="HI339" t="s">
        <v>796</v>
      </c>
      <c r="HJ339" t="s">
        <v>796</v>
      </c>
      <c r="HK339" t="s">
        <v>796</v>
      </c>
      <c r="HL339" t="s">
        <v>796</v>
      </c>
      <c r="HM339" t="s">
        <v>796</v>
      </c>
      <c r="HN339" t="s">
        <v>796</v>
      </c>
      <c r="HO339" t="s">
        <v>796</v>
      </c>
      <c r="HP339" t="s">
        <v>796</v>
      </c>
      <c r="HQ339" t="s">
        <v>796</v>
      </c>
      <c r="HR339" t="s">
        <v>796</v>
      </c>
      <c r="HS339" t="s">
        <v>796</v>
      </c>
      <c r="HT339" t="s">
        <v>796</v>
      </c>
      <c r="HU339" t="s">
        <v>796</v>
      </c>
      <c r="HV339" t="s">
        <v>796</v>
      </c>
      <c r="HW339" t="s">
        <v>796</v>
      </c>
      <c r="HX339" t="s">
        <v>796</v>
      </c>
      <c r="HY339" t="s">
        <v>796</v>
      </c>
      <c r="HZ339" t="s">
        <v>796</v>
      </c>
      <c r="IA339" t="s">
        <v>796</v>
      </c>
      <c r="IB339" t="s">
        <v>796</v>
      </c>
      <c r="IC339" t="s">
        <v>796</v>
      </c>
      <c r="ID339" t="s">
        <v>796</v>
      </c>
      <c r="IE339" t="s">
        <v>796</v>
      </c>
      <c r="IF339" t="s">
        <v>796</v>
      </c>
      <c r="IG339" t="s">
        <v>796</v>
      </c>
      <c r="IH339" t="s">
        <v>796</v>
      </c>
      <c r="II339" t="s">
        <v>796</v>
      </c>
      <c r="IJ339" t="s">
        <v>796</v>
      </c>
      <c r="IK339" t="s">
        <v>796</v>
      </c>
      <c r="IL339" t="s">
        <v>796</v>
      </c>
      <c r="IM339" t="s">
        <v>796</v>
      </c>
      <c r="IN339" t="s">
        <v>796</v>
      </c>
      <c r="IO339" t="s">
        <v>796</v>
      </c>
      <c r="IP339" t="s">
        <v>796</v>
      </c>
      <c r="IQ339" t="s">
        <v>796</v>
      </c>
      <c r="IR339" t="s">
        <v>796</v>
      </c>
      <c r="IS339" t="s">
        <v>796</v>
      </c>
      <c r="IT339" t="s">
        <v>796</v>
      </c>
      <c r="IU339" t="s">
        <v>796</v>
      </c>
      <c r="IV339" t="s">
        <v>796</v>
      </c>
      <c r="IW339" t="s">
        <v>796</v>
      </c>
      <c r="IX339" t="s">
        <v>796</v>
      </c>
      <c r="IY339" t="s">
        <v>796</v>
      </c>
      <c r="IZ339" t="s">
        <v>796</v>
      </c>
      <c r="JA339" t="s">
        <v>796</v>
      </c>
      <c r="JB339" t="s">
        <v>796</v>
      </c>
      <c r="JC339" t="s">
        <v>796</v>
      </c>
      <c r="JD339" t="s">
        <v>796</v>
      </c>
      <c r="JE339" t="s">
        <v>796</v>
      </c>
      <c r="JF339" t="s">
        <v>796</v>
      </c>
      <c r="JG339" t="s">
        <v>796</v>
      </c>
      <c r="JH339" t="s">
        <v>796</v>
      </c>
      <c r="JI339" t="s">
        <v>796</v>
      </c>
      <c r="JJ339" t="s">
        <v>796</v>
      </c>
      <c r="JK339" t="s">
        <v>796</v>
      </c>
      <c r="JL339" t="s">
        <v>796</v>
      </c>
      <c r="JM339" t="s">
        <v>796</v>
      </c>
      <c r="JN339" t="s">
        <v>796</v>
      </c>
      <c r="JO339" t="s">
        <v>796</v>
      </c>
      <c r="JP339" t="s">
        <v>796</v>
      </c>
      <c r="JQ339" t="s">
        <v>796</v>
      </c>
      <c r="JR339" t="s">
        <v>796</v>
      </c>
      <c r="JS339" t="s">
        <v>796</v>
      </c>
      <c r="JT339" t="s">
        <v>796</v>
      </c>
      <c r="JU339" t="s">
        <v>796</v>
      </c>
      <c r="JV339" t="s">
        <v>796</v>
      </c>
      <c r="JW339" t="s">
        <v>796</v>
      </c>
      <c r="JX339" t="s">
        <v>796</v>
      </c>
      <c r="JY339" t="s">
        <v>796</v>
      </c>
      <c r="JZ339" t="s">
        <v>796</v>
      </c>
      <c r="KA339" t="s">
        <v>796</v>
      </c>
      <c r="KB339" t="s">
        <v>796</v>
      </c>
      <c r="KC339" t="s">
        <v>796</v>
      </c>
      <c r="KD339" t="s">
        <v>796</v>
      </c>
      <c r="KE339" t="s">
        <v>796</v>
      </c>
      <c r="KF339" t="s">
        <v>796</v>
      </c>
    </row>
    <row r="340" spans="1:292" x14ac:dyDescent="0.2">
      <c r="A340" t="s">
        <v>503</v>
      </c>
      <c r="B340" t="s">
        <v>249</v>
      </c>
      <c r="C340" t="s">
        <v>4</v>
      </c>
      <c r="D340" t="s">
        <v>19</v>
      </c>
      <c r="E340" s="30">
        <v>20</v>
      </c>
      <c r="F340" t="s">
        <v>20</v>
      </c>
      <c r="G340" t="s">
        <v>10</v>
      </c>
      <c r="H340" t="s">
        <v>11</v>
      </c>
      <c r="I340" t="s">
        <v>148</v>
      </c>
      <c r="J340" t="s">
        <v>4</v>
      </c>
      <c r="K340" t="s">
        <v>5</v>
      </c>
      <c r="L340" t="s">
        <v>5</v>
      </c>
      <c r="M340" t="s">
        <v>4</v>
      </c>
      <c r="N340" t="s">
        <v>4</v>
      </c>
      <c r="O340" t="s">
        <v>4</v>
      </c>
      <c r="P340" t="s">
        <v>5</v>
      </c>
      <c r="Q340" t="s">
        <v>5</v>
      </c>
      <c r="R340" t="s">
        <v>4</v>
      </c>
      <c r="S340" t="s">
        <v>4</v>
      </c>
      <c r="T340" t="s">
        <v>3</v>
      </c>
      <c r="U340" t="s">
        <v>4</v>
      </c>
      <c r="V340" t="s">
        <v>4</v>
      </c>
      <c r="W340" t="s">
        <v>17</v>
      </c>
      <c r="X340" t="s">
        <v>2</v>
      </c>
      <c r="Y340" t="s">
        <v>5</v>
      </c>
      <c r="Z340" t="s">
        <v>108</v>
      </c>
      <c r="AA340" t="s">
        <v>4</v>
      </c>
      <c r="AB340" t="s">
        <v>4</v>
      </c>
      <c r="AC340" t="s">
        <v>4</v>
      </c>
      <c r="AD340" t="s">
        <v>4</v>
      </c>
      <c r="AE340" t="s">
        <v>4</v>
      </c>
      <c r="AF340" t="s">
        <v>4</v>
      </c>
      <c r="AG340" t="s">
        <v>5</v>
      </c>
      <c r="AH340" t="s">
        <v>4</v>
      </c>
      <c r="AI340" t="s">
        <v>4</v>
      </c>
      <c r="AJ340" t="s">
        <v>4</v>
      </c>
      <c r="AK340" t="s">
        <v>4</v>
      </c>
      <c r="AL340" t="s">
        <v>4</v>
      </c>
      <c r="AM340" t="s">
        <v>4</v>
      </c>
      <c r="AN340" t="s">
        <v>4</v>
      </c>
      <c r="AO340" t="s">
        <v>4</v>
      </c>
      <c r="AP340" t="s">
        <v>4</v>
      </c>
      <c r="AQ340" t="s">
        <v>4</v>
      </c>
      <c r="AR340" t="s">
        <v>4</v>
      </c>
      <c r="AS340" t="s">
        <v>2</v>
      </c>
      <c r="AT340" t="s">
        <v>2</v>
      </c>
      <c r="AU340" t="s">
        <v>2</v>
      </c>
      <c r="AV340" t="s">
        <v>5</v>
      </c>
      <c r="AW340" t="s">
        <v>4</v>
      </c>
      <c r="AX340" t="s">
        <v>5</v>
      </c>
      <c r="AY340" t="s">
        <v>4</v>
      </c>
      <c r="AZ340" t="s">
        <v>4</v>
      </c>
      <c r="BA340" t="s">
        <v>5</v>
      </c>
      <c r="BB340" t="s">
        <v>4</v>
      </c>
      <c r="BC340" t="s">
        <v>5</v>
      </c>
      <c r="BD340" t="s">
        <v>4</v>
      </c>
      <c r="BE340" t="s">
        <v>4</v>
      </c>
      <c r="BF340" t="s">
        <v>4</v>
      </c>
      <c r="BG340" t="s">
        <v>4</v>
      </c>
      <c r="BH340" t="s">
        <v>4</v>
      </c>
      <c r="BI340" t="s">
        <v>4</v>
      </c>
      <c r="BJ340" t="s">
        <v>4</v>
      </c>
      <c r="BK340" t="s">
        <v>4</v>
      </c>
      <c r="BL340" t="s">
        <v>5</v>
      </c>
      <c r="BM340" t="s">
        <v>4</v>
      </c>
      <c r="BN340" t="s">
        <v>4</v>
      </c>
      <c r="BO340" t="s">
        <v>4</v>
      </c>
      <c r="BP340" t="s">
        <v>2</v>
      </c>
      <c r="BQ340" t="s">
        <v>4</v>
      </c>
      <c r="BR340" t="s">
        <v>4</v>
      </c>
      <c r="BS340" t="s">
        <v>4</v>
      </c>
      <c r="BT340" t="s">
        <v>4</v>
      </c>
      <c r="BU340" t="s">
        <v>4</v>
      </c>
      <c r="BV340" t="s">
        <v>4</v>
      </c>
      <c r="BW340" t="s">
        <v>4</v>
      </c>
      <c r="BX340" t="s">
        <v>4</v>
      </c>
      <c r="BY340" t="s">
        <v>4</v>
      </c>
      <c r="BZ340" t="s">
        <v>4</v>
      </c>
      <c r="CA340" t="s">
        <v>4</v>
      </c>
      <c r="CB340" t="s">
        <v>41</v>
      </c>
      <c r="CC340" t="s">
        <v>41</v>
      </c>
      <c r="CD340" t="s">
        <v>41</v>
      </c>
      <c r="CE340" t="s">
        <v>41</v>
      </c>
      <c r="CF340" t="s">
        <v>41</v>
      </c>
      <c r="CG340" t="s">
        <v>41</v>
      </c>
      <c r="CH340" t="s">
        <v>41</v>
      </c>
      <c r="CI340" t="s">
        <v>41</v>
      </c>
      <c r="CJ340" t="s">
        <v>41</v>
      </c>
      <c r="CK340" t="s">
        <v>41</v>
      </c>
      <c r="CL340" t="s">
        <v>41</v>
      </c>
      <c r="CM340" t="s">
        <v>41</v>
      </c>
      <c r="CN340" t="s">
        <v>41</v>
      </c>
      <c r="CO340" t="s">
        <v>41</v>
      </c>
      <c r="CP340" t="s">
        <v>2</v>
      </c>
      <c r="CQ340" t="s">
        <v>2</v>
      </c>
      <c r="CR340" t="s">
        <v>2</v>
      </c>
      <c r="CS340" t="s">
        <v>2</v>
      </c>
      <c r="CT340" t="s">
        <v>2</v>
      </c>
      <c r="CU340" t="s">
        <v>796</v>
      </c>
      <c r="CV340" t="s">
        <v>796</v>
      </c>
      <c r="CW340" t="s">
        <v>796</v>
      </c>
      <c r="CX340" t="s">
        <v>796</v>
      </c>
      <c r="CY340" t="s">
        <v>796</v>
      </c>
      <c r="CZ340" t="s">
        <v>796</v>
      </c>
      <c r="DA340" t="s">
        <v>796</v>
      </c>
      <c r="DB340" t="s">
        <v>796</v>
      </c>
      <c r="DC340" t="s">
        <v>796</v>
      </c>
      <c r="DD340" t="s">
        <v>796</v>
      </c>
      <c r="DE340" t="s">
        <v>796</v>
      </c>
      <c r="DF340" t="s">
        <v>796</v>
      </c>
      <c r="DG340" t="s">
        <v>796</v>
      </c>
      <c r="DH340" t="s">
        <v>796</v>
      </c>
      <c r="DI340" t="s">
        <v>796</v>
      </c>
      <c r="DJ340" t="s">
        <v>796</v>
      </c>
      <c r="DK340" t="s">
        <v>796</v>
      </c>
      <c r="DL340" t="s">
        <v>796</v>
      </c>
      <c r="DM340" t="s">
        <v>796</v>
      </c>
      <c r="DN340" t="s">
        <v>796</v>
      </c>
      <c r="DO340" t="s">
        <v>796</v>
      </c>
      <c r="DP340" t="s">
        <v>796</v>
      </c>
      <c r="DQ340" t="s">
        <v>796</v>
      </c>
      <c r="DR340" t="s">
        <v>796</v>
      </c>
      <c r="DS340" t="s">
        <v>796</v>
      </c>
      <c r="DT340" t="s">
        <v>796</v>
      </c>
      <c r="DU340" t="s">
        <v>796</v>
      </c>
      <c r="DV340" t="s">
        <v>796</v>
      </c>
      <c r="DW340" t="s">
        <v>796</v>
      </c>
      <c r="DX340" t="s">
        <v>796</v>
      </c>
      <c r="DY340" t="s">
        <v>796</v>
      </c>
      <c r="DZ340" t="s">
        <v>796</v>
      </c>
      <c r="EA340" t="s">
        <v>796</v>
      </c>
      <c r="EB340" t="s">
        <v>796</v>
      </c>
      <c r="EC340" t="s">
        <v>796</v>
      </c>
      <c r="ED340" t="s">
        <v>796</v>
      </c>
      <c r="EE340" t="s">
        <v>796</v>
      </c>
      <c r="EF340" t="s">
        <v>796</v>
      </c>
      <c r="EG340" t="s">
        <v>796</v>
      </c>
      <c r="EH340" t="s">
        <v>796</v>
      </c>
      <c r="EI340" t="s">
        <v>796</v>
      </c>
      <c r="EJ340" t="s">
        <v>796</v>
      </c>
      <c r="EK340" t="s">
        <v>796</v>
      </c>
      <c r="EL340" t="s">
        <v>796</v>
      </c>
      <c r="EM340" t="s">
        <v>796</v>
      </c>
      <c r="EN340" t="s">
        <v>796</v>
      </c>
      <c r="EO340" t="s">
        <v>796</v>
      </c>
      <c r="EP340" t="s">
        <v>796</v>
      </c>
      <c r="EQ340" t="s">
        <v>796</v>
      </c>
      <c r="ER340" t="s">
        <v>796</v>
      </c>
      <c r="ES340" t="s">
        <v>796</v>
      </c>
      <c r="ET340" t="s">
        <v>796</v>
      </c>
      <c r="EU340" t="s">
        <v>796</v>
      </c>
      <c r="EV340" t="s">
        <v>796</v>
      </c>
      <c r="EW340" t="s">
        <v>796</v>
      </c>
      <c r="EX340" t="s">
        <v>796</v>
      </c>
      <c r="EY340" t="s">
        <v>796</v>
      </c>
      <c r="EZ340" t="s">
        <v>796</v>
      </c>
      <c r="FA340" t="s">
        <v>796</v>
      </c>
      <c r="FB340" t="s">
        <v>796</v>
      </c>
      <c r="FC340" t="s">
        <v>796</v>
      </c>
      <c r="FD340" t="s">
        <v>796</v>
      </c>
      <c r="FE340" t="s">
        <v>796</v>
      </c>
      <c r="FF340" t="s">
        <v>796</v>
      </c>
      <c r="FG340" t="s">
        <v>796</v>
      </c>
      <c r="FH340" t="s">
        <v>796</v>
      </c>
      <c r="FI340" t="s">
        <v>796</v>
      </c>
      <c r="FJ340" t="s">
        <v>796</v>
      </c>
      <c r="FK340" t="s">
        <v>796</v>
      </c>
      <c r="FL340" t="s">
        <v>796</v>
      </c>
      <c r="FM340" t="s">
        <v>796</v>
      </c>
      <c r="FN340" t="s">
        <v>796</v>
      </c>
      <c r="FO340" t="s">
        <v>796</v>
      </c>
      <c r="FP340" t="s">
        <v>796</v>
      </c>
      <c r="FQ340" t="s">
        <v>796</v>
      </c>
      <c r="FR340" t="s">
        <v>796</v>
      </c>
      <c r="FS340" t="s">
        <v>796</v>
      </c>
      <c r="FT340" t="s">
        <v>796</v>
      </c>
      <c r="FU340" t="s">
        <v>796</v>
      </c>
      <c r="FV340" t="s">
        <v>796</v>
      </c>
      <c r="FW340" t="s">
        <v>796</v>
      </c>
      <c r="FX340" t="s">
        <v>796</v>
      </c>
      <c r="FY340" t="s">
        <v>796</v>
      </c>
      <c r="FZ340" t="s">
        <v>796</v>
      </c>
      <c r="GA340" t="s">
        <v>796</v>
      </c>
      <c r="GB340" t="s">
        <v>796</v>
      </c>
      <c r="GC340" t="s">
        <v>796</v>
      </c>
      <c r="GD340" t="s">
        <v>796</v>
      </c>
      <c r="GE340" t="s">
        <v>796</v>
      </c>
      <c r="GF340" t="s">
        <v>796</v>
      </c>
      <c r="GG340" t="s">
        <v>796</v>
      </c>
      <c r="GH340" t="s">
        <v>796</v>
      </c>
      <c r="GI340" t="s">
        <v>796</v>
      </c>
      <c r="GJ340" t="s">
        <v>796</v>
      </c>
      <c r="GK340" t="s">
        <v>796</v>
      </c>
      <c r="GL340" t="s">
        <v>796</v>
      </c>
      <c r="GM340" t="s">
        <v>796</v>
      </c>
      <c r="GN340" t="s">
        <v>796</v>
      </c>
      <c r="GO340" t="s">
        <v>796</v>
      </c>
      <c r="GP340" t="s">
        <v>796</v>
      </c>
      <c r="GQ340" t="s">
        <v>796</v>
      </c>
      <c r="GR340" t="s">
        <v>796</v>
      </c>
      <c r="GS340" t="s">
        <v>796</v>
      </c>
      <c r="GT340" t="s">
        <v>796</v>
      </c>
      <c r="GU340" t="s">
        <v>796</v>
      </c>
      <c r="GV340" t="s">
        <v>796</v>
      </c>
      <c r="GW340" t="s">
        <v>796</v>
      </c>
      <c r="GX340" t="s">
        <v>796</v>
      </c>
      <c r="GY340" t="s">
        <v>796</v>
      </c>
      <c r="GZ340" t="s">
        <v>796</v>
      </c>
      <c r="HA340" t="s">
        <v>796</v>
      </c>
      <c r="HB340" t="s">
        <v>796</v>
      </c>
      <c r="HC340" t="s">
        <v>796</v>
      </c>
      <c r="HD340" t="s">
        <v>796</v>
      </c>
      <c r="HE340" t="s">
        <v>796</v>
      </c>
      <c r="HF340" t="s">
        <v>796</v>
      </c>
      <c r="HG340" t="s">
        <v>796</v>
      </c>
      <c r="HH340" t="s">
        <v>796</v>
      </c>
      <c r="HI340" t="s">
        <v>796</v>
      </c>
      <c r="HJ340" t="s">
        <v>796</v>
      </c>
      <c r="HK340" t="s">
        <v>796</v>
      </c>
      <c r="HL340" t="s">
        <v>796</v>
      </c>
      <c r="HM340" t="s">
        <v>796</v>
      </c>
      <c r="HN340" t="s">
        <v>796</v>
      </c>
      <c r="HO340" t="s">
        <v>796</v>
      </c>
      <c r="HP340" t="s">
        <v>796</v>
      </c>
      <c r="HQ340" t="s">
        <v>796</v>
      </c>
      <c r="HR340" t="s">
        <v>796</v>
      </c>
      <c r="HS340" t="s">
        <v>796</v>
      </c>
      <c r="HT340" t="s">
        <v>796</v>
      </c>
      <c r="HU340" t="s">
        <v>796</v>
      </c>
      <c r="HV340" t="s">
        <v>796</v>
      </c>
      <c r="HW340" t="s">
        <v>796</v>
      </c>
      <c r="HX340" t="s">
        <v>796</v>
      </c>
      <c r="HY340" t="s">
        <v>796</v>
      </c>
      <c r="HZ340" t="s">
        <v>796</v>
      </c>
      <c r="IA340" t="s">
        <v>796</v>
      </c>
      <c r="IB340" t="s">
        <v>796</v>
      </c>
      <c r="IC340" t="s">
        <v>796</v>
      </c>
      <c r="ID340" t="s">
        <v>796</v>
      </c>
      <c r="IE340" t="s">
        <v>796</v>
      </c>
      <c r="IF340" t="s">
        <v>796</v>
      </c>
      <c r="IG340" t="s">
        <v>796</v>
      </c>
      <c r="IH340" t="s">
        <v>796</v>
      </c>
      <c r="II340" t="s">
        <v>796</v>
      </c>
      <c r="IJ340" t="s">
        <v>796</v>
      </c>
      <c r="IK340" t="s">
        <v>796</v>
      </c>
      <c r="IL340" t="s">
        <v>796</v>
      </c>
      <c r="IM340" t="s">
        <v>796</v>
      </c>
      <c r="IN340" t="s">
        <v>796</v>
      </c>
      <c r="IO340" t="s">
        <v>796</v>
      </c>
      <c r="IP340" t="s">
        <v>796</v>
      </c>
      <c r="IQ340" t="s">
        <v>796</v>
      </c>
      <c r="IR340" t="s">
        <v>796</v>
      </c>
      <c r="IS340" t="s">
        <v>796</v>
      </c>
      <c r="IT340" t="s">
        <v>796</v>
      </c>
      <c r="IU340" t="s">
        <v>796</v>
      </c>
      <c r="IV340" t="s">
        <v>796</v>
      </c>
      <c r="IW340" t="s">
        <v>796</v>
      </c>
      <c r="IX340" t="s">
        <v>796</v>
      </c>
      <c r="IY340" t="s">
        <v>796</v>
      </c>
      <c r="IZ340" t="s">
        <v>796</v>
      </c>
      <c r="JA340" t="s">
        <v>796</v>
      </c>
      <c r="JB340" t="s">
        <v>796</v>
      </c>
      <c r="JC340" t="s">
        <v>796</v>
      </c>
      <c r="JD340" t="s">
        <v>796</v>
      </c>
      <c r="JE340" t="s">
        <v>796</v>
      </c>
      <c r="JF340" t="s">
        <v>796</v>
      </c>
      <c r="JG340" t="s">
        <v>796</v>
      </c>
      <c r="JH340" t="s">
        <v>796</v>
      </c>
      <c r="JI340" t="s">
        <v>796</v>
      </c>
      <c r="JJ340" t="s">
        <v>796</v>
      </c>
      <c r="JK340" t="s">
        <v>796</v>
      </c>
      <c r="JL340" t="s">
        <v>796</v>
      </c>
      <c r="JM340" t="s">
        <v>796</v>
      </c>
      <c r="JN340" t="s">
        <v>796</v>
      </c>
      <c r="JO340" t="s">
        <v>796</v>
      </c>
      <c r="JP340" t="s">
        <v>796</v>
      </c>
      <c r="JQ340" t="s">
        <v>796</v>
      </c>
      <c r="JR340" t="s">
        <v>796</v>
      </c>
      <c r="JS340" t="s">
        <v>796</v>
      </c>
      <c r="JT340" t="s">
        <v>796</v>
      </c>
      <c r="JU340" t="s">
        <v>796</v>
      </c>
      <c r="JV340" t="s">
        <v>796</v>
      </c>
      <c r="JW340" t="s">
        <v>796</v>
      </c>
      <c r="JX340" t="s">
        <v>796</v>
      </c>
      <c r="JY340" t="s">
        <v>796</v>
      </c>
      <c r="JZ340" t="s">
        <v>796</v>
      </c>
      <c r="KA340" t="s">
        <v>796</v>
      </c>
      <c r="KB340" t="s">
        <v>796</v>
      </c>
      <c r="KC340" t="s">
        <v>796</v>
      </c>
      <c r="KD340" t="s">
        <v>796</v>
      </c>
      <c r="KE340" t="s">
        <v>796</v>
      </c>
      <c r="KF340" t="s">
        <v>796</v>
      </c>
    </row>
    <row r="341" spans="1:292" x14ac:dyDescent="0.2">
      <c r="A341" t="s">
        <v>504</v>
      </c>
      <c r="B341" t="s">
        <v>249</v>
      </c>
      <c r="C341" t="s">
        <v>4</v>
      </c>
      <c r="D341" t="s">
        <v>19</v>
      </c>
      <c r="E341" s="30">
        <v>29</v>
      </c>
      <c r="F341" t="s">
        <v>20</v>
      </c>
      <c r="G341" t="s">
        <v>10</v>
      </c>
      <c r="H341" t="s">
        <v>11</v>
      </c>
      <c r="I341" t="s">
        <v>148</v>
      </c>
      <c r="J341" t="s">
        <v>4</v>
      </c>
      <c r="K341" t="s">
        <v>4</v>
      </c>
      <c r="L341" t="s">
        <v>5</v>
      </c>
      <c r="M341" t="s">
        <v>4</v>
      </c>
      <c r="N341" t="s">
        <v>5</v>
      </c>
      <c r="O341" t="s">
        <v>4</v>
      </c>
      <c r="P341" t="s">
        <v>5</v>
      </c>
      <c r="Q341" t="s">
        <v>5</v>
      </c>
      <c r="R341" t="s">
        <v>4</v>
      </c>
      <c r="S341" t="s">
        <v>4</v>
      </c>
      <c r="T341" t="s">
        <v>3</v>
      </c>
      <c r="U341" t="s">
        <v>5</v>
      </c>
      <c r="V341" t="s">
        <v>5</v>
      </c>
      <c r="W341" t="s">
        <v>41</v>
      </c>
      <c r="X341" t="s">
        <v>27</v>
      </c>
      <c r="Y341" t="s">
        <v>5</v>
      </c>
      <c r="Z341" t="s">
        <v>6</v>
      </c>
      <c r="AA341" t="s">
        <v>4</v>
      </c>
      <c r="AB341" t="s">
        <v>4</v>
      </c>
      <c r="AC341" t="s">
        <v>4</v>
      </c>
      <c r="AD341" t="s">
        <v>4</v>
      </c>
      <c r="AE341" t="s">
        <v>4</v>
      </c>
      <c r="AF341" t="s">
        <v>4</v>
      </c>
      <c r="AG341" t="s">
        <v>5</v>
      </c>
      <c r="AH341" t="s">
        <v>5</v>
      </c>
      <c r="AI341" t="s">
        <v>4</v>
      </c>
      <c r="AJ341" t="s">
        <v>4</v>
      </c>
      <c r="AK341" t="s">
        <v>4</v>
      </c>
      <c r="AL341" t="s">
        <v>4</v>
      </c>
      <c r="AM341" t="s">
        <v>4</v>
      </c>
      <c r="AN341" t="s">
        <v>4</v>
      </c>
      <c r="AO341" t="s">
        <v>4</v>
      </c>
      <c r="AP341" t="s">
        <v>4</v>
      </c>
      <c r="AQ341" t="s">
        <v>4</v>
      </c>
      <c r="AR341" t="s">
        <v>4</v>
      </c>
      <c r="AS341" t="s">
        <v>2</v>
      </c>
      <c r="AT341" t="s">
        <v>2</v>
      </c>
      <c r="AU341" t="s">
        <v>2</v>
      </c>
      <c r="AV341" t="s">
        <v>2</v>
      </c>
      <c r="AW341" t="s">
        <v>2</v>
      </c>
      <c r="AX341" t="s">
        <v>2</v>
      </c>
      <c r="AY341" t="s">
        <v>2</v>
      </c>
      <c r="AZ341" t="s">
        <v>2</v>
      </c>
      <c r="BA341" t="s">
        <v>2</v>
      </c>
      <c r="BB341" t="s">
        <v>2</v>
      </c>
      <c r="BC341" t="s">
        <v>2</v>
      </c>
      <c r="BD341" t="s">
        <v>2</v>
      </c>
      <c r="BE341" t="s">
        <v>2</v>
      </c>
      <c r="BF341" t="s">
        <v>2</v>
      </c>
      <c r="BG341" t="s">
        <v>2</v>
      </c>
      <c r="BH341" t="s">
        <v>2</v>
      </c>
      <c r="BI341" t="s">
        <v>2</v>
      </c>
      <c r="BJ341" t="s">
        <v>2</v>
      </c>
      <c r="BK341" t="s">
        <v>5</v>
      </c>
      <c r="BL341" t="s">
        <v>5</v>
      </c>
      <c r="BM341" t="s">
        <v>4</v>
      </c>
      <c r="BN341" t="s">
        <v>4</v>
      </c>
      <c r="BO341" t="s">
        <v>4</v>
      </c>
      <c r="BP341" t="s">
        <v>2</v>
      </c>
      <c r="BQ341" t="s">
        <v>5</v>
      </c>
      <c r="BR341" t="s">
        <v>5</v>
      </c>
      <c r="BS341" t="s">
        <v>5</v>
      </c>
      <c r="BT341" t="s">
        <v>4</v>
      </c>
      <c r="BU341" t="s">
        <v>4</v>
      </c>
      <c r="BV341" t="s">
        <v>4</v>
      </c>
      <c r="BW341" t="s">
        <v>4</v>
      </c>
      <c r="BX341" t="s">
        <v>5</v>
      </c>
      <c r="BY341" t="s">
        <v>41</v>
      </c>
      <c r="BZ341" t="s">
        <v>5</v>
      </c>
      <c r="CA341" t="s">
        <v>5</v>
      </c>
      <c r="CB341" t="s">
        <v>4</v>
      </c>
      <c r="CC341" t="s">
        <v>4</v>
      </c>
      <c r="CD341" t="s">
        <v>4</v>
      </c>
      <c r="CE341" t="s">
        <v>5</v>
      </c>
      <c r="CF341" t="s">
        <v>4</v>
      </c>
      <c r="CG341" t="s">
        <v>4</v>
      </c>
      <c r="CH341" t="s">
        <v>4</v>
      </c>
      <c r="CI341" t="s">
        <v>4</v>
      </c>
      <c r="CJ341" t="s">
        <v>4</v>
      </c>
      <c r="CK341" t="s">
        <v>5</v>
      </c>
      <c r="CL341" t="s">
        <v>4</v>
      </c>
      <c r="CM341" t="s">
        <v>4</v>
      </c>
      <c r="CN341" t="s">
        <v>4</v>
      </c>
      <c r="CO341" t="s">
        <v>4</v>
      </c>
      <c r="CP341" t="s">
        <v>123</v>
      </c>
      <c r="CQ341" t="s">
        <v>5</v>
      </c>
      <c r="CR341" t="s">
        <v>5</v>
      </c>
      <c r="CS341" t="s">
        <v>4</v>
      </c>
      <c r="CT341" t="s">
        <v>4</v>
      </c>
      <c r="CU341" t="s">
        <v>796</v>
      </c>
      <c r="CV341" t="s">
        <v>796</v>
      </c>
      <c r="CW341" t="s">
        <v>796</v>
      </c>
      <c r="CX341" t="s">
        <v>796</v>
      </c>
      <c r="CY341" t="s">
        <v>796</v>
      </c>
      <c r="CZ341" t="s">
        <v>796</v>
      </c>
      <c r="DA341" t="s">
        <v>796</v>
      </c>
      <c r="DB341" t="s">
        <v>796</v>
      </c>
      <c r="DC341" t="s">
        <v>796</v>
      </c>
      <c r="DD341" t="s">
        <v>796</v>
      </c>
      <c r="DE341" t="s">
        <v>796</v>
      </c>
      <c r="DF341" t="s">
        <v>796</v>
      </c>
      <c r="DG341" t="s">
        <v>796</v>
      </c>
      <c r="DH341" t="s">
        <v>796</v>
      </c>
      <c r="DI341" t="s">
        <v>796</v>
      </c>
      <c r="DJ341" t="s">
        <v>796</v>
      </c>
      <c r="DK341" t="s">
        <v>796</v>
      </c>
      <c r="DL341" t="s">
        <v>796</v>
      </c>
      <c r="DM341" t="s">
        <v>796</v>
      </c>
      <c r="DN341" t="s">
        <v>796</v>
      </c>
      <c r="DO341" t="s">
        <v>796</v>
      </c>
      <c r="DP341" t="s">
        <v>796</v>
      </c>
      <c r="DQ341" t="s">
        <v>796</v>
      </c>
      <c r="DR341" t="s">
        <v>796</v>
      </c>
      <c r="DS341" t="s">
        <v>796</v>
      </c>
      <c r="DT341" t="s">
        <v>796</v>
      </c>
      <c r="DU341" t="s">
        <v>796</v>
      </c>
      <c r="DV341" t="s">
        <v>796</v>
      </c>
      <c r="DW341" t="s">
        <v>796</v>
      </c>
      <c r="DX341" t="s">
        <v>796</v>
      </c>
      <c r="DY341" t="s">
        <v>796</v>
      </c>
      <c r="DZ341" t="s">
        <v>796</v>
      </c>
      <c r="EA341" t="s">
        <v>796</v>
      </c>
      <c r="EB341" t="s">
        <v>796</v>
      </c>
      <c r="EC341" t="s">
        <v>796</v>
      </c>
      <c r="ED341" t="s">
        <v>796</v>
      </c>
      <c r="EE341" t="s">
        <v>796</v>
      </c>
      <c r="EF341" t="s">
        <v>796</v>
      </c>
      <c r="EG341" t="s">
        <v>796</v>
      </c>
      <c r="EH341" t="s">
        <v>796</v>
      </c>
      <c r="EI341" t="s">
        <v>796</v>
      </c>
      <c r="EJ341" t="s">
        <v>796</v>
      </c>
      <c r="EK341" t="s">
        <v>796</v>
      </c>
      <c r="EL341" t="s">
        <v>796</v>
      </c>
      <c r="EM341" t="s">
        <v>796</v>
      </c>
      <c r="EN341" t="s">
        <v>796</v>
      </c>
      <c r="EO341" t="s">
        <v>796</v>
      </c>
      <c r="EP341" t="s">
        <v>796</v>
      </c>
      <c r="EQ341" t="s">
        <v>796</v>
      </c>
      <c r="ER341" t="s">
        <v>796</v>
      </c>
      <c r="ES341" t="s">
        <v>796</v>
      </c>
      <c r="ET341" t="s">
        <v>796</v>
      </c>
      <c r="EU341" t="s">
        <v>796</v>
      </c>
      <c r="EV341" t="s">
        <v>796</v>
      </c>
      <c r="EW341" t="s">
        <v>796</v>
      </c>
      <c r="EX341" t="s">
        <v>796</v>
      </c>
      <c r="EY341" t="s">
        <v>796</v>
      </c>
      <c r="EZ341" t="s">
        <v>796</v>
      </c>
      <c r="FA341" t="s">
        <v>796</v>
      </c>
      <c r="FB341" t="s">
        <v>796</v>
      </c>
      <c r="FC341" t="s">
        <v>796</v>
      </c>
      <c r="FD341" t="s">
        <v>796</v>
      </c>
      <c r="FE341" t="s">
        <v>796</v>
      </c>
      <c r="FF341" t="s">
        <v>796</v>
      </c>
      <c r="FG341" t="s">
        <v>796</v>
      </c>
      <c r="FH341" t="s">
        <v>796</v>
      </c>
      <c r="FI341" t="s">
        <v>796</v>
      </c>
      <c r="FJ341" t="s">
        <v>796</v>
      </c>
      <c r="FK341" t="s">
        <v>796</v>
      </c>
      <c r="FL341" t="s">
        <v>796</v>
      </c>
      <c r="FM341" t="s">
        <v>796</v>
      </c>
      <c r="FN341" t="s">
        <v>796</v>
      </c>
      <c r="FO341" t="s">
        <v>796</v>
      </c>
      <c r="FP341" t="s">
        <v>796</v>
      </c>
      <c r="FQ341" t="s">
        <v>796</v>
      </c>
      <c r="FR341" t="s">
        <v>796</v>
      </c>
      <c r="FS341" t="s">
        <v>796</v>
      </c>
      <c r="FT341" t="s">
        <v>796</v>
      </c>
      <c r="FU341" t="s">
        <v>796</v>
      </c>
      <c r="FV341" t="s">
        <v>796</v>
      </c>
      <c r="FW341" t="s">
        <v>796</v>
      </c>
      <c r="FX341" t="s">
        <v>796</v>
      </c>
      <c r="FY341" t="s">
        <v>796</v>
      </c>
      <c r="FZ341" t="s">
        <v>796</v>
      </c>
      <c r="GA341" t="s">
        <v>796</v>
      </c>
      <c r="GB341" t="s">
        <v>796</v>
      </c>
      <c r="GC341" t="s">
        <v>796</v>
      </c>
      <c r="GD341" t="s">
        <v>796</v>
      </c>
      <c r="GE341" t="s">
        <v>796</v>
      </c>
      <c r="GF341" t="s">
        <v>796</v>
      </c>
      <c r="GG341" t="s">
        <v>796</v>
      </c>
      <c r="GH341" t="s">
        <v>796</v>
      </c>
      <c r="GI341" t="s">
        <v>796</v>
      </c>
      <c r="GJ341" t="s">
        <v>796</v>
      </c>
      <c r="GK341" t="s">
        <v>796</v>
      </c>
      <c r="GL341" t="s">
        <v>796</v>
      </c>
      <c r="GM341" t="s">
        <v>796</v>
      </c>
      <c r="GN341" t="s">
        <v>796</v>
      </c>
      <c r="GO341" t="s">
        <v>796</v>
      </c>
      <c r="GP341" t="s">
        <v>796</v>
      </c>
      <c r="GQ341" t="s">
        <v>796</v>
      </c>
      <c r="GR341" t="s">
        <v>796</v>
      </c>
      <c r="GS341" t="s">
        <v>796</v>
      </c>
      <c r="GT341" t="s">
        <v>796</v>
      </c>
      <c r="GU341" t="s">
        <v>796</v>
      </c>
      <c r="GV341" t="s">
        <v>796</v>
      </c>
      <c r="GW341" t="s">
        <v>796</v>
      </c>
      <c r="GX341" t="s">
        <v>796</v>
      </c>
      <c r="GY341" t="s">
        <v>796</v>
      </c>
      <c r="GZ341" t="s">
        <v>796</v>
      </c>
      <c r="HA341" t="s">
        <v>796</v>
      </c>
      <c r="HB341" t="s">
        <v>796</v>
      </c>
      <c r="HC341" t="s">
        <v>796</v>
      </c>
      <c r="HD341" t="s">
        <v>796</v>
      </c>
      <c r="HE341" t="s">
        <v>796</v>
      </c>
      <c r="HF341" t="s">
        <v>796</v>
      </c>
      <c r="HG341" t="s">
        <v>796</v>
      </c>
      <c r="HH341" t="s">
        <v>796</v>
      </c>
      <c r="HI341" t="s">
        <v>796</v>
      </c>
      <c r="HJ341" t="s">
        <v>796</v>
      </c>
      <c r="HK341" t="s">
        <v>796</v>
      </c>
      <c r="HL341" t="s">
        <v>796</v>
      </c>
      <c r="HM341" t="s">
        <v>796</v>
      </c>
      <c r="HN341" t="s">
        <v>796</v>
      </c>
      <c r="HO341" t="s">
        <v>796</v>
      </c>
      <c r="HP341" t="s">
        <v>796</v>
      </c>
      <c r="HQ341" t="s">
        <v>796</v>
      </c>
      <c r="HR341" t="s">
        <v>796</v>
      </c>
      <c r="HS341" t="s">
        <v>796</v>
      </c>
      <c r="HT341" t="s">
        <v>796</v>
      </c>
      <c r="HU341" t="s">
        <v>796</v>
      </c>
      <c r="HV341" t="s">
        <v>796</v>
      </c>
      <c r="HW341" t="s">
        <v>796</v>
      </c>
      <c r="HX341" t="s">
        <v>796</v>
      </c>
      <c r="HY341" t="s">
        <v>796</v>
      </c>
      <c r="HZ341" t="s">
        <v>796</v>
      </c>
      <c r="IA341" t="s">
        <v>796</v>
      </c>
      <c r="IB341" t="s">
        <v>796</v>
      </c>
      <c r="IC341" t="s">
        <v>796</v>
      </c>
      <c r="ID341" t="s">
        <v>796</v>
      </c>
      <c r="IE341" t="s">
        <v>796</v>
      </c>
      <c r="IF341" t="s">
        <v>796</v>
      </c>
      <c r="IG341" t="s">
        <v>796</v>
      </c>
      <c r="IH341" t="s">
        <v>796</v>
      </c>
      <c r="II341" t="s">
        <v>796</v>
      </c>
      <c r="IJ341" t="s">
        <v>796</v>
      </c>
      <c r="IK341" t="s">
        <v>796</v>
      </c>
      <c r="IL341" t="s">
        <v>796</v>
      </c>
      <c r="IM341" t="s">
        <v>796</v>
      </c>
      <c r="IN341" t="s">
        <v>796</v>
      </c>
      <c r="IO341" t="s">
        <v>796</v>
      </c>
      <c r="IP341" t="s">
        <v>796</v>
      </c>
      <c r="IQ341" t="s">
        <v>796</v>
      </c>
      <c r="IR341" t="s">
        <v>796</v>
      </c>
      <c r="IS341" t="s">
        <v>796</v>
      </c>
      <c r="IT341" t="s">
        <v>796</v>
      </c>
      <c r="IU341" t="s">
        <v>796</v>
      </c>
      <c r="IV341" t="s">
        <v>796</v>
      </c>
      <c r="IW341" t="s">
        <v>796</v>
      </c>
      <c r="IX341" t="s">
        <v>796</v>
      </c>
      <c r="IY341" t="s">
        <v>796</v>
      </c>
      <c r="IZ341" t="s">
        <v>796</v>
      </c>
      <c r="JA341" t="s">
        <v>796</v>
      </c>
      <c r="JB341" t="s">
        <v>796</v>
      </c>
      <c r="JC341" t="s">
        <v>796</v>
      </c>
      <c r="JD341" t="s">
        <v>796</v>
      </c>
      <c r="JE341" t="s">
        <v>796</v>
      </c>
      <c r="JF341" t="s">
        <v>796</v>
      </c>
      <c r="JG341" t="s">
        <v>796</v>
      </c>
      <c r="JH341" t="s">
        <v>796</v>
      </c>
      <c r="JI341" t="s">
        <v>796</v>
      </c>
      <c r="JJ341" t="s">
        <v>796</v>
      </c>
      <c r="JK341" t="s">
        <v>796</v>
      </c>
      <c r="JL341" t="s">
        <v>796</v>
      </c>
      <c r="JM341" t="s">
        <v>796</v>
      </c>
      <c r="JN341" t="s">
        <v>796</v>
      </c>
      <c r="JO341" t="s">
        <v>796</v>
      </c>
      <c r="JP341" t="s">
        <v>796</v>
      </c>
      <c r="JQ341" t="s">
        <v>796</v>
      </c>
      <c r="JR341" t="s">
        <v>796</v>
      </c>
      <c r="JS341" t="s">
        <v>796</v>
      </c>
      <c r="JT341" t="s">
        <v>796</v>
      </c>
      <c r="JU341" t="s">
        <v>796</v>
      </c>
      <c r="JV341" t="s">
        <v>796</v>
      </c>
      <c r="JW341" t="s">
        <v>796</v>
      </c>
      <c r="JX341" t="s">
        <v>796</v>
      </c>
      <c r="JY341" t="s">
        <v>796</v>
      </c>
      <c r="JZ341" t="s">
        <v>796</v>
      </c>
      <c r="KA341" t="s">
        <v>796</v>
      </c>
      <c r="KB341" t="s">
        <v>796</v>
      </c>
      <c r="KC341" t="s">
        <v>796</v>
      </c>
      <c r="KD341" t="s">
        <v>796</v>
      </c>
      <c r="KE341" t="s">
        <v>796</v>
      </c>
      <c r="KF341" t="s">
        <v>796</v>
      </c>
    </row>
    <row r="342" spans="1:292" x14ac:dyDescent="0.2">
      <c r="A342" t="s">
        <v>505</v>
      </c>
      <c r="B342" t="s">
        <v>249</v>
      </c>
      <c r="C342" t="s">
        <v>4</v>
      </c>
      <c r="D342" t="s">
        <v>19</v>
      </c>
      <c r="E342" s="30">
        <v>48</v>
      </c>
      <c r="F342" t="s">
        <v>20</v>
      </c>
      <c r="G342" t="s">
        <v>10</v>
      </c>
      <c r="H342" t="s">
        <v>40</v>
      </c>
      <c r="I342" t="s">
        <v>148</v>
      </c>
      <c r="J342" t="s">
        <v>4</v>
      </c>
      <c r="K342" t="s">
        <v>4</v>
      </c>
      <c r="L342" t="s">
        <v>5</v>
      </c>
      <c r="M342" t="s">
        <v>4</v>
      </c>
      <c r="N342" t="s">
        <v>5</v>
      </c>
      <c r="O342" t="s">
        <v>4</v>
      </c>
      <c r="P342" t="s">
        <v>5</v>
      </c>
      <c r="Q342" t="s">
        <v>4</v>
      </c>
      <c r="R342" t="s">
        <v>4</v>
      </c>
      <c r="S342" t="s">
        <v>4</v>
      </c>
      <c r="T342" t="s">
        <v>3</v>
      </c>
      <c r="U342" t="s">
        <v>4</v>
      </c>
      <c r="V342" t="s">
        <v>5</v>
      </c>
      <c r="W342" t="s">
        <v>26</v>
      </c>
      <c r="X342" t="s">
        <v>27</v>
      </c>
      <c r="Y342" t="s">
        <v>5</v>
      </c>
      <c r="Z342" t="s">
        <v>6</v>
      </c>
      <c r="AA342" t="s">
        <v>4</v>
      </c>
      <c r="AB342" t="s">
        <v>4</v>
      </c>
      <c r="AC342" t="s">
        <v>4</v>
      </c>
      <c r="AD342" t="s">
        <v>4</v>
      </c>
      <c r="AE342" t="s">
        <v>4</v>
      </c>
      <c r="AF342" t="s">
        <v>5</v>
      </c>
      <c r="AG342" t="s">
        <v>4</v>
      </c>
      <c r="AH342" t="s">
        <v>5</v>
      </c>
      <c r="AI342" t="s">
        <v>4</v>
      </c>
      <c r="AJ342" t="s">
        <v>4</v>
      </c>
      <c r="AK342" t="s">
        <v>4</v>
      </c>
      <c r="AL342" t="s">
        <v>4</v>
      </c>
      <c r="AM342" t="s">
        <v>4</v>
      </c>
      <c r="AN342" t="s">
        <v>4</v>
      </c>
      <c r="AO342" t="s">
        <v>4</v>
      </c>
      <c r="AP342" t="s">
        <v>4</v>
      </c>
      <c r="AQ342" t="s">
        <v>4</v>
      </c>
      <c r="AR342" t="s">
        <v>4</v>
      </c>
      <c r="AS342" t="s">
        <v>2</v>
      </c>
      <c r="AT342" t="s">
        <v>2</v>
      </c>
      <c r="AU342" t="s">
        <v>2</v>
      </c>
      <c r="AV342" t="s">
        <v>2</v>
      </c>
      <c r="AW342" t="s">
        <v>2</v>
      </c>
      <c r="AX342" t="s">
        <v>2</v>
      </c>
      <c r="AY342" t="s">
        <v>2</v>
      </c>
      <c r="AZ342" t="s">
        <v>2</v>
      </c>
      <c r="BA342" t="s">
        <v>2</v>
      </c>
      <c r="BB342" t="s">
        <v>2</v>
      </c>
      <c r="BC342" t="s">
        <v>2</v>
      </c>
      <c r="BD342" t="s">
        <v>2</v>
      </c>
      <c r="BE342" t="s">
        <v>2</v>
      </c>
      <c r="BF342" t="s">
        <v>2</v>
      </c>
      <c r="BG342" t="s">
        <v>2</v>
      </c>
      <c r="BH342" t="s">
        <v>2</v>
      </c>
      <c r="BI342" t="s">
        <v>2</v>
      </c>
      <c r="BJ342" t="s">
        <v>2</v>
      </c>
      <c r="BK342" t="s">
        <v>5</v>
      </c>
      <c r="BL342" t="s">
        <v>5</v>
      </c>
      <c r="BM342" t="s">
        <v>4</v>
      </c>
      <c r="BN342" t="s">
        <v>4</v>
      </c>
      <c r="BO342" t="s">
        <v>4</v>
      </c>
      <c r="BP342" t="s">
        <v>2</v>
      </c>
      <c r="BQ342" t="s">
        <v>2</v>
      </c>
      <c r="BR342" t="s">
        <v>2</v>
      </c>
      <c r="BS342" t="s">
        <v>2</v>
      </c>
      <c r="BT342" t="s">
        <v>2</v>
      </c>
      <c r="BU342" t="s">
        <v>2</v>
      </c>
      <c r="BV342" t="s">
        <v>2</v>
      </c>
      <c r="BW342" t="s">
        <v>2</v>
      </c>
      <c r="BX342" t="s">
        <v>2</v>
      </c>
      <c r="BY342" t="s">
        <v>2</v>
      </c>
      <c r="BZ342" t="s">
        <v>2</v>
      </c>
      <c r="CA342" t="s">
        <v>2</v>
      </c>
      <c r="CB342" t="s">
        <v>4</v>
      </c>
      <c r="CC342" t="s">
        <v>4</v>
      </c>
      <c r="CD342" t="s">
        <v>4</v>
      </c>
      <c r="CE342" t="s">
        <v>4</v>
      </c>
      <c r="CF342" t="s">
        <v>4</v>
      </c>
      <c r="CG342" t="s">
        <v>4</v>
      </c>
      <c r="CH342" t="s">
        <v>4</v>
      </c>
      <c r="CI342" t="s">
        <v>5</v>
      </c>
      <c r="CJ342" t="s">
        <v>4</v>
      </c>
      <c r="CK342" t="s">
        <v>4</v>
      </c>
      <c r="CL342" t="s">
        <v>4</v>
      </c>
      <c r="CM342" t="s">
        <v>4</v>
      </c>
      <c r="CN342" t="s">
        <v>4</v>
      </c>
      <c r="CO342" t="s">
        <v>4</v>
      </c>
      <c r="CP342" t="s">
        <v>41</v>
      </c>
      <c r="CQ342" t="s">
        <v>4</v>
      </c>
      <c r="CR342" t="s">
        <v>4</v>
      </c>
      <c r="CS342" t="s">
        <v>4</v>
      </c>
      <c r="CT342" t="s">
        <v>4</v>
      </c>
      <c r="CU342" t="s">
        <v>796</v>
      </c>
      <c r="CV342" t="s">
        <v>796</v>
      </c>
      <c r="CW342" t="s">
        <v>796</v>
      </c>
      <c r="CX342" t="s">
        <v>796</v>
      </c>
      <c r="CY342" t="s">
        <v>796</v>
      </c>
      <c r="CZ342" t="s">
        <v>796</v>
      </c>
      <c r="DA342" t="s">
        <v>796</v>
      </c>
      <c r="DB342" t="s">
        <v>796</v>
      </c>
      <c r="DC342" t="s">
        <v>796</v>
      </c>
      <c r="DD342" t="s">
        <v>796</v>
      </c>
      <c r="DE342" t="s">
        <v>796</v>
      </c>
      <c r="DF342" t="s">
        <v>796</v>
      </c>
      <c r="DG342" t="s">
        <v>796</v>
      </c>
      <c r="DH342" t="s">
        <v>796</v>
      </c>
      <c r="DI342" t="s">
        <v>796</v>
      </c>
      <c r="DJ342" t="s">
        <v>796</v>
      </c>
      <c r="DK342" t="s">
        <v>796</v>
      </c>
      <c r="DL342" t="s">
        <v>796</v>
      </c>
      <c r="DM342" t="s">
        <v>796</v>
      </c>
      <c r="DN342" t="s">
        <v>796</v>
      </c>
      <c r="DO342" t="s">
        <v>796</v>
      </c>
      <c r="DP342" t="s">
        <v>796</v>
      </c>
      <c r="DQ342" t="s">
        <v>796</v>
      </c>
      <c r="DR342" t="s">
        <v>796</v>
      </c>
      <c r="DS342" t="s">
        <v>796</v>
      </c>
      <c r="DT342" t="s">
        <v>796</v>
      </c>
      <c r="DU342" t="s">
        <v>796</v>
      </c>
      <c r="DV342" t="s">
        <v>796</v>
      </c>
      <c r="DW342" t="s">
        <v>796</v>
      </c>
      <c r="DX342" t="s">
        <v>796</v>
      </c>
      <c r="DY342" t="s">
        <v>796</v>
      </c>
      <c r="DZ342" t="s">
        <v>796</v>
      </c>
      <c r="EA342" t="s">
        <v>796</v>
      </c>
      <c r="EB342" t="s">
        <v>796</v>
      </c>
      <c r="EC342" t="s">
        <v>796</v>
      </c>
      <c r="ED342" t="s">
        <v>796</v>
      </c>
      <c r="EE342" t="s">
        <v>796</v>
      </c>
      <c r="EF342" t="s">
        <v>796</v>
      </c>
      <c r="EG342" t="s">
        <v>796</v>
      </c>
      <c r="EH342" t="s">
        <v>796</v>
      </c>
      <c r="EI342" t="s">
        <v>796</v>
      </c>
      <c r="EJ342" t="s">
        <v>796</v>
      </c>
      <c r="EK342" t="s">
        <v>796</v>
      </c>
      <c r="EL342" t="s">
        <v>796</v>
      </c>
      <c r="EM342" t="s">
        <v>796</v>
      </c>
      <c r="EN342" t="s">
        <v>796</v>
      </c>
      <c r="EO342" t="s">
        <v>796</v>
      </c>
      <c r="EP342" t="s">
        <v>796</v>
      </c>
      <c r="EQ342" t="s">
        <v>796</v>
      </c>
      <c r="ER342" t="s">
        <v>796</v>
      </c>
      <c r="ES342" t="s">
        <v>796</v>
      </c>
      <c r="ET342" t="s">
        <v>796</v>
      </c>
      <c r="EU342" t="s">
        <v>796</v>
      </c>
      <c r="EV342" t="s">
        <v>796</v>
      </c>
      <c r="EW342" t="s">
        <v>796</v>
      </c>
      <c r="EX342" t="s">
        <v>796</v>
      </c>
      <c r="EY342" t="s">
        <v>796</v>
      </c>
      <c r="EZ342" t="s">
        <v>796</v>
      </c>
      <c r="FA342" t="s">
        <v>796</v>
      </c>
      <c r="FB342" t="s">
        <v>796</v>
      </c>
      <c r="FC342" t="s">
        <v>796</v>
      </c>
      <c r="FD342" t="s">
        <v>796</v>
      </c>
      <c r="FE342" t="s">
        <v>796</v>
      </c>
      <c r="FF342" t="s">
        <v>796</v>
      </c>
      <c r="FG342" t="s">
        <v>796</v>
      </c>
      <c r="FH342" t="s">
        <v>796</v>
      </c>
      <c r="FI342" t="s">
        <v>796</v>
      </c>
      <c r="FJ342" t="s">
        <v>796</v>
      </c>
      <c r="FK342" t="s">
        <v>796</v>
      </c>
      <c r="FL342" t="s">
        <v>796</v>
      </c>
      <c r="FM342" t="s">
        <v>796</v>
      </c>
      <c r="FN342" t="s">
        <v>796</v>
      </c>
      <c r="FO342" t="s">
        <v>796</v>
      </c>
      <c r="FP342" t="s">
        <v>796</v>
      </c>
      <c r="FQ342" t="s">
        <v>796</v>
      </c>
      <c r="FR342" t="s">
        <v>796</v>
      </c>
      <c r="FS342" t="s">
        <v>796</v>
      </c>
      <c r="FT342" t="s">
        <v>796</v>
      </c>
      <c r="FU342" t="s">
        <v>796</v>
      </c>
      <c r="FV342" t="s">
        <v>796</v>
      </c>
      <c r="FW342" t="s">
        <v>796</v>
      </c>
      <c r="FX342" t="s">
        <v>796</v>
      </c>
      <c r="FY342" t="s">
        <v>796</v>
      </c>
      <c r="FZ342" t="s">
        <v>796</v>
      </c>
      <c r="GA342" t="s">
        <v>796</v>
      </c>
      <c r="GB342" t="s">
        <v>796</v>
      </c>
      <c r="GC342" t="s">
        <v>796</v>
      </c>
      <c r="GD342" t="s">
        <v>796</v>
      </c>
      <c r="GE342" t="s">
        <v>796</v>
      </c>
      <c r="GF342" t="s">
        <v>796</v>
      </c>
      <c r="GG342" t="s">
        <v>796</v>
      </c>
      <c r="GH342" t="s">
        <v>796</v>
      </c>
      <c r="GI342" t="s">
        <v>796</v>
      </c>
      <c r="GJ342" t="s">
        <v>796</v>
      </c>
      <c r="GK342" t="s">
        <v>796</v>
      </c>
      <c r="GL342" t="s">
        <v>796</v>
      </c>
      <c r="GM342" t="s">
        <v>796</v>
      </c>
      <c r="GN342" t="s">
        <v>796</v>
      </c>
      <c r="GO342" t="s">
        <v>796</v>
      </c>
      <c r="GP342" t="s">
        <v>796</v>
      </c>
      <c r="GQ342" t="s">
        <v>796</v>
      </c>
      <c r="GR342" t="s">
        <v>796</v>
      </c>
      <c r="GS342" t="s">
        <v>796</v>
      </c>
      <c r="GT342" t="s">
        <v>796</v>
      </c>
      <c r="GU342" t="s">
        <v>796</v>
      </c>
      <c r="GV342" t="s">
        <v>796</v>
      </c>
      <c r="GW342" t="s">
        <v>796</v>
      </c>
      <c r="GX342" t="s">
        <v>796</v>
      </c>
      <c r="GY342" t="s">
        <v>796</v>
      </c>
      <c r="GZ342" t="s">
        <v>796</v>
      </c>
      <c r="HA342" t="s">
        <v>796</v>
      </c>
      <c r="HB342" t="s">
        <v>796</v>
      </c>
      <c r="HC342" t="s">
        <v>796</v>
      </c>
      <c r="HD342" t="s">
        <v>796</v>
      </c>
      <c r="HE342" t="s">
        <v>796</v>
      </c>
      <c r="HF342" t="s">
        <v>796</v>
      </c>
      <c r="HG342" t="s">
        <v>796</v>
      </c>
      <c r="HH342" t="s">
        <v>796</v>
      </c>
      <c r="HI342" t="s">
        <v>796</v>
      </c>
      <c r="HJ342" t="s">
        <v>796</v>
      </c>
      <c r="HK342" t="s">
        <v>796</v>
      </c>
      <c r="HL342" t="s">
        <v>796</v>
      </c>
      <c r="HM342" t="s">
        <v>796</v>
      </c>
      <c r="HN342" t="s">
        <v>796</v>
      </c>
      <c r="HO342" t="s">
        <v>796</v>
      </c>
      <c r="HP342" t="s">
        <v>796</v>
      </c>
      <c r="HQ342" t="s">
        <v>796</v>
      </c>
      <c r="HR342" t="s">
        <v>796</v>
      </c>
      <c r="HS342" t="s">
        <v>796</v>
      </c>
      <c r="HT342" t="s">
        <v>796</v>
      </c>
      <c r="HU342" t="s">
        <v>796</v>
      </c>
      <c r="HV342" t="s">
        <v>796</v>
      </c>
      <c r="HW342" t="s">
        <v>796</v>
      </c>
      <c r="HX342" t="s">
        <v>796</v>
      </c>
      <c r="HY342" t="s">
        <v>796</v>
      </c>
      <c r="HZ342" t="s">
        <v>796</v>
      </c>
      <c r="IA342" t="s">
        <v>796</v>
      </c>
      <c r="IB342" t="s">
        <v>796</v>
      </c>
      <c r="IC342" t="s">
        <v>796</v>
      </c>
      <c r="ID342" t="s">
        <v>796</v>
      </c>
      <c r="IE342" t="s">
        <v>796</v>
      </c>
      <c r="IF342" t="s">
        <v>796</v>
      </c>
      <c r="IG342" t="s">
        <v>796</v>
      </c>
      <c r="IH342" t="s">
        <v>796</v>
      </c>
      <c r="II342" t="s">
        <v>796</v>
      </c>
      <c r="IJ342" t="s">
        <v>796</v>
      </c>
      <c r="IK342" t="s">
        <v>796</v>
      </c>
      <c r="IL342" t="s">
        <v>796</v>
      </c>
      <c r="IM342" t="s">
        <v>796</v>
      </c>
      <c r="IN342" t="s">
        <v>796</v>
      </c>
      <c r="IO342" t="s">
        <v>796</v>
      </c>
      <c r="IP342" t="s">
        <v>796</v>
      </c>
      <c r="IQ342" t="s">
        <v>796</v>
      </c>
      <c r="IR342" t="s">
        <v>796</v>
      </c>
      <c r="IS342" t="s">
        <v>796</v>
      </c>
      <c r="IT342" t="s">
        <v>796</v>
      </c>
      <c r="IU342" t="s">
        <v>796</v>
      </c>
      <c r="IV342" t="s">
        <v>796</v>
      </c>
      <c r="IW342" t="s">
        <v>796</v>
      </c>
      <c r="IX342" t="s">
        <v>796</v>
      </c>
      <c r="IY342" t="s">
        <v>796</v>
      </c>
      <c r="IZ342" t="s">
        <v>796</v>
      </c>
      <c r="JA342" t="s">
        <v>796</v>
      </c>
      <c r="JB342" t="s">
        <v>796</v>
      </c>
      <c r="JC342" t="s">
        <v>796</v>
      </c>
      <c r="JD342" t="s">
        <v>796</v>
      </c>
      <c r="JE342" t="s">
        <v>796</v>
      </c>
      <c r="JF342" t="s">
        <v>796</v>
      </c>
      <c r="JG342" t="s">
        <v>796</v>
      </c>
      <c r="JH342" t="s">
        <v>796</v>
      </c>
      <c r="JI342" t="s">
        <v>796</v>
      </c>
      <c r="JJ342" t="s">
        <v>796</v>
      </c>
      <c r="JK342" t="s">
        <v>796</v>
      </c>
      <c r="JL342" t="s">
        <v>796</v>
      </c>
      <c r="JM342" t="s">
        <v>796</v>
      </c>
      <c r="JN342" t="s">
        <v>796</v>
      </c>
      <c r="JO342" t="s">
        <v>796</v>
      </c>
      <c r="JP342" t="s">
        <v>796</v>
      </c>
      <c r="JQ342" t="s">
        <v>796</v>
      </c>
      <c r="JR342" t="s">
        <v>796</v>
      </c>
      <c r="JS342" t="s">
        <v>796</v>
      </c>
      <c r="JT342" t="s">
        <v>796</v>
      </c>
      <c r="JU342" t="s">
        <v>796</v>
      </c>
      <c r="JV342" t="s">
        <v>796</v>
      </c>
      <c r="JW342" t="s">
        <v>796</v>
      </c>
      <c r="JX342" t="s">
        <v>796</v>
      </c>
      <c r="JY342" t="s">
        <v>796</v>
      </c>
      <c r="JZ342" t="s">
        <v>796</v>
      </c>
      <c r="KA342" t="s">
        <v>796</v>
      </c>
      <c r="KB342" t="s">
        <v>796</v>
      </c>
      <c r="KC342" t="s">
        <v>796</v>
      </c>
      <c r="KD342" t="s">
        <v>796</v>
      </c>
      <c r="KE342" t="s">
        <v>796</v>
      </c>
      <c r="KF342" t="s">
        <v>796</v>
      </c>
    </row>
    <row r="343" spans="1:292" x14ac:dyDescent="0.2">
      <c r="A343" t="s">
        <v>506</v>
      </c>
      <c r="B343" t="s">
        <v>249</v>
      </c>
      <c r="C343" t="s">
        <v>4</v>
      </c>
      <c r="D343" t="s">
        <v>19</v>
      </c>
      <c r="E343" s="30">
        <v>39</v>
      </c>
      <c r="F343" t="s">
        <v>91</v>
      </c>
      <c r="G343" t="s">
        <v>10</v>
      </c>
      <c r="H343" t="s">
        <v>11</v>
      </c>
      <c r="I343" t="s">
        <v>148</v>
      </c>
      <c r="J343" t="s">
        <v>4</v>
      </c>
      <c r="K343" t="s">
        <v>5</v>
      </c>
      <c r="L343" t="s">
        <v>5</v>
      </c>
      <c r="M343" t="s">
        <v>4</v>
      </c>
      <c r="N343" t="s">
        <v>4</v>
      </c>
      <c r="O343" t="s">
        <v>4</v>
      </c>
      <c r="P343" t="s">
        <v>5</v>
      </c>
      <c r="Q343" t="s">
        <v>4</v>
      </c>
      <c r="R343" t="s">
        <v>4</v>
      </c>
      <c r="S343" t="s">
        <v>4</v>
      </c>
      <c r="T343" t="s">
        <v>3</v>
      </c>
      <c r="U343" t="s">
        <v>4</v>
      </c>
      <c r="V343" t="s">
        <v>5</v>
      </c>
      <c r="W343" t="s">
        <v>41</v>
      </c>
      <c r="X343" t="s">
        <v>41</v>
      </c>
      <c r="Y343" t="s">
        <v>5</v>
      </c>
      <c r="Z343" t="s">
        <v>32</v>
      </c>
      <c r="AA343" t="s">
        <v>4</v>
      </c>
      <c r="AB343" t="s">
        <v>4</v>
      </c>
      <c r="AC343" t="s">
        <v>4</v>
      </c>
      <c r="AD343" t="s">
        <v>4</v>
      </c>
      <c r="AE343" t="s">
        <v>4</v>
      </c>
      <c r="AF343" t="s">
        <v>4</v>
      </c>
      <c r="AG343" t="s">
        <v>5</v>
      </c>
      <c r="AH343" t="s">
        <v>4</v>
      </c>
      <c r="AI343" t="s">
        <v>4</v>
      </c>
      <c r="AJ343" t="s">
        <v>4</v>
      </c>
      <c r="AK343" t="s">
        <v>4</v>
      </c>
      <c r="AL343" t="s">
        <v>4</v>
      </c>
      <c r="AM343" t="s">
        <v>4</v>
      </c>
      <c r="AN343" t="s">
        <v>4</v>
      </c>
      <c r="AO343" t="s">
        <v>4</v>
      </c>
      <c r="AP343" t="s">
        <v>4</v>
      </c>
      <c r="AQ343" t="s">
        <v>4</v>
      </c>
      <c r="AR343" t="s">
        <v>4</v>
      </c>
      <c r="AS343" t="s">
        <v>2</v>
      </c>
      <c r="AT343" t="s">
        <v>2</v>
      </c>
      <c r="AU343" t="s">
        <v>2</v>
      </c>
      <c r="AV343" t="s">
        <v>5</v>
      </c>
      <c r="AW343" t="s">
        <v>41</v>
      </c>
      <c r="AX343" t="s">
        <v>41</v>
      </c>
      <c r="AY343" t="s">
        <v>41</v>
      </c>
      <c r="AZ343" t="s">
        <v>41</v>
      </c>
      <c r="BA343" t="s">
        <v>41</v>
      </c>
      <c r="BB343" t="s">
        <v>41</v>
      </c>
      <c r="BC343" t="s">
        <v>41</v>
      </c>
      <c r="BD343" t="s">
        <v>41</v>
      </c>
      <c r="BE343" t="s">
        <v>41</v>
      </c>
      <c r="BF343" t="s">
        <v>41</v>
      </c>
      <c r="BG343" t="s">
        <v>41</v>
      </c>
      <c r="BH343" t="s">
        <v>41</v>
      </c>
      <c r="BI343" t="s">
        <v>41</v>
      </c>
      <c r="BJ343" t="s">
        <v>41</v>
      </c>
      <c r="BK343" t="s">
        <v>5</v>
      </c>
      <c r="BL343" t="s">
        <v>5</v>
      </c>
      <c r="BM343" t="s">
        <v>4</v>
      </c>
      <c r="BN343" t="s">
        <v>4</v>
      </c>
      <c r="BO343" t="s">
        <v>4</v>
      </c>
      <c r="BP343" t="s">
        <v>2</v>
      </c>
      <c r="BQ343" t="s">
        <v>2</v>
      </c>
      <c r="BR343" t="s">
        <v>2</v>
      </c>
      <c r="BS343" t="s">
        <v>2</v>
      </c>
      <c r="BT343" t="s">
        <v>2</v>
      </c>
      <c r="BU343" t="s">
        <v>2</v>
      </c>
      <c r="BV343" t="s">
        <v>2</v>
      </c>
      <c r="BW343" t="s">
        <v>2</v>
      </c>
      <c r="BX343" t="s">
        <v>2</v>
      </c>
      <c r="BY343" t="s">
        <v>2</v>
      </c>
      <c r="BZ343" t="s">
        <v>2</v>
      </c>
      <c r="CA343" t="s">
        <v>2</v>
      </c>
      <c r="CB343" t="s">
        <v>4</v>
      </c>
      <c r="CC343" t="s">
        <v>5</v>
      </c>
      <c r="CD343" t="s">
        <v>5</v>
      </c>
      <c r="CE343" t="s">
        <v>5</v>
      </c>
      <c r="CF343" t="s">
        <v>4</v>
      </c>
      <c r="CG343" t="s">
        <v>4</v>
      </c>
      <c r="CH343" t="s">
        <v>4</v>
      </c>
      <c r="CI343" t="s">
        <v>4</v>
      </c>
      <c r="CJ343" t="s">
        <v>5</v>
      </c>
      <c r="CK343" t="s">
        <v>4</v>
      </c>
      <c r="CL343" t="s">
        <v>4</v>
      </c>
      <c r="CM343" t="s">
        <v>4</v>
      </c>
      <c r="CN343" t="s">
        <v>4</v>
      </c>
      <c r="CO343" t="s">
        <v>4</v>
      </c>
      <c r="CP343" t="s">
        <v>2</v>
      </c>
      <c r="CQ343" t="s">
        <v>2</v>
      </c>
      <c r="CR343" t="s">
        <v>2</v>
      </c>
      <c r="CS343" t="s">
        <v>2</v>
      </c>
      <c r="CT343" t="s">
        <v>2</v>
      </c>
      <c r="CU343" t="s">
        <v>796</v>
      </c>
      <c r="CV343" t="s">
        <v>796</v>
      </c>
      <c r="CW343" t="s">
        <v>796</v>
      </c>
      <c r="CX343" t="s">
        <v>796</v>
      </c>
      <c r="CY343" t="s">
        <v>796</v>
      </c>
      <c r="CZ343" t="s">
        <v>796</v>
      </c>
      <c r="DA343" t="s">
        <v>796</v>
      </c>
      <c r="DB343" t="s">
        <v>796</v>
      </c>
      <c r="DC343" t="s">
        <v>796</v>
      </c>
      <c r="DD343" t="s">
        <v>796</v>
      </c>
      <c r="DE343" t="s">
        <v>796</v>
      </c>
      <c r="DF343" t="s">
        <v>796</v>
      </c>
      <c r="DG343" t="s">
        <v>796</v>
      </c>
      <c r="DH343" t="s">
        <v>796</v>
      </c>
      <c r="DI343" t="s">
        <v>796</v>
      </c>
      <c r="DJ343" t="s">
        <v>796</v>
      </c>
      <c r="DK343" t="s">
        <v>796</v>
      </c>
      <c r="DL343" t="s">
        <v>796</v>
      </c>
      <c r="DM343" t="s">
        <v>796</v>
      </c>
      <c r="DN343" t="s">
        <v>796</v>
      </c>
      <c r="DO343" t="s">
        <v>796</v>
      </c>
      <c r="DP343" t="s">
        <v>796</v>
      </c>
      <c r="DQ343" t="s">
        <v>796</v>
      </c>
      <c r="DR343" t="s">
        <v>796</v>
      </c>
      <c r="DS343" t="s">
        <v>796</v>
      </c>
      <c r="DT343" t="s">
        <v>796</v>
      </c>
      <c r="DU343" t="s">
        <v>796</v>
      </c>
      <c r="DV343" t="s">
        <v>796</v>
      </c>
      <c r="DW343" t="s">
        <v>796</v>
      </c>
      <c r="DX343" t="s">
        <v>796</v>
      </c>
      <c r="DY343" t="s">
        <v>796</v>
      </c>
      <c r="DZ343" t="s">
        <v>796</v>
      </c>
      <c r="EA343" t="s">
        <v>796</v>
      </c>
      <c r="EB343" t="s">
        <v>796</v>
      </c>
      <c r="EC343" t="s">
        <v>796</v>
      </c>
      <c r="ED343" t="s">
        <v>796</v>
      </c>
      <c r="EE343" t="s">
        <v>796</v>
      </c>
      <c r="EF343" t="s">
        <v>796</v>
      </c>
      <c r="EG343" t="s">
        <v>796</v>
      </c>
      <c r="EH343" t="s">
        <v>796</v>
      </c>
      <c r="EI343" t="s">
        <v>796</v>
      </c>
      <c r="EJ343" t="s">
        <v>796</v>
      </c>
      <c r="EK343" t="s">
        <v>796</v>
      </c>
      <c r="EL343" t="s">
        <v>796</v>
      </c>
      <c r="EM343" t="s">
        <v>796</v>
      </c>
      <c r="EN343" t="s">
        <v>796</v>
      </c>
      <c r="EO343" t="s">
        <v>796</v>
      </c>
      <c r="EP343" t="s">
        <v>796</v>
      </c>
      <c r="EQ343" t="s">
        <v>796</v>
      </c>
      <c r="ER343" t="s">
        <v>796</v>
      </c>
      <c r="ES343" t="s">
        <v>796</v>
      </c>
      <c r="ET343" t="s">
        <v>796</v>
      </c>
      <c r="EU343" t="s">
        <v>796</v>
      </c>
      <c r="EV343" t="s">
        <v>796</v>
      </c>
      <c r="EW343" t="s">
        <v>796</v>
      </c>
      <c r="EX343" t="s">
        <v>796</v>
      </c>
      <c r="EY343" t="s">
        <v>796</v>
      </c>
      <c r="EZ343" t="s">
        <v>796</v>
      </c>
      <c r="FA343" t="s">
        <v>796</v>
      </c>
      <c r="FB343" t="s">
        <v>796</v>
      </c>
      <c r="FC343" t="s">
        <v>796</v>
      </c>
      <c r="FD343" t="s">
        <v>796</v>
      </c>
      <c r="FE343" t="s">
        <v>796</v>
      </c>
      <c r="FF343" t="s">
        <v>796</v>
      </c>
      <c r="FG343" t="s">
        <v>796</v>
      </c>
      <c r="FH343" t="s">
        <v>796</v>
      </c>
      <c r="FI343" t="s">
        <v>796</v>
      </c>
      <c r="FJ343" t="s">
        <v>796</v>
      </c>
      <c r="FK343" t="s">
        <v>796</v>
      </c>
      <c r="FL343" t="s">
        <v>796</v>
      </c>
      <c r="FM343" t="s">
        <v>796</v>
      </c>
      <c r="FN343" t="s">
        <v>796</v>
      </c>
      <c r="FO343" t="s">
        <v>796</v>
      </c>
      <c r="FP343" t="s">
        <v>796</v>
      </c>
      <c r="FQ343" t="s">
        <v>796</v>
      </c>
      <c r="FR343" t="s">
        <v>796</v>
      </c>
      <c r="FS343" t="s">
        <v>796</v>
      </c>
      <c r="FT343" t="s">
        <v>796</v>
      </c>
      <c r="FU343" t="s">
        <v>796</v>
      </c>
      <c r="FV343" t="s">
        <v>796</v>
      </c>
      <c r="FW343" t="s">
        <v>796</v>
      </c>
      <c r="FX343" t="s">
        <v>796</v>
      </c>
      <c r="FY343" t="s">
        <v>796</v>
      </c>
      <c r="FZ343" t="s">
        <v>796</v>
      </c>
      <c r="GA343" t="s">
        <v>796</v>
      </c>
      <c r="GB343" t="s">
        <v>796</v>
      </c>
      <c r="GC343" t="s">
        <v>796</v>
      </c>
      <c r="GD343" t="s">
        <v>796</v>
      </c>
      <c r="GE343" t="s">
        <v>796</v>
      </c>
      <c r="GF343" t="s">
        <v>796</v>
      </c>
      <c r="GG343" t="s">
        <v>796</v>
      </c>
      <c r="GH343" t="s">
        <v>796</v>
      </c>
      <c r="GI343" t="s">
        <v>796</v>
      </c>
      <c r="GJ343" t="s">
        <v>796</v>
      </c>
      <c r="GK343" t="s">
        <v>796</v>
      </c>
      <c r="GL343" t="s">
        <v>796</v>
      </c>
      <c r="GM343" t="s">
        <v>796</v>
      </c>
      <c r="GN343" t="s">
        <v>796</v>
      </c>
      <c r="GO343" t="s">
        <v>796</v>
      </c>
      <c r="GP343" t="s">
        <v>796</v>
      </c>
      <c r="GQ343" t="s">
        <v>796</v>
      </c>
      <c r="GR343" t="s">
        <v>796</v>
      </c>
      <c r="GS343" t="s">
        <v>796</v>
      </c>
      <c r="GT343" t="s">
        <v>796</v>
      </c>
      <c r="GU343" t="s">
        <v>796</v>
      </c>
      <c r="GV343" t="s">
        <v>796</v>
      </c>
      <c r="GW343" t="s">
        <v>796</v>
      </c>
      <c r="GX343" t="s">
        <v>796</v>
      </c>
      <c r="GY343" t="s">
        <v>796</v>
      </c>
      <c r="GZ343" t="s">
        <v>796</v>
      </c>
      <c r="HA343" t="s">
        <v>796</v>
      </c>
      <c r="HB343" t="s">
        <v>796</v>
      </c>
      <c r="HC343" t="s">
        <v>796</v>
      </c>
      <c r="HD343" t="s">
        <v>796</v>
      </c>
      <c r="HE343" t="s">
        <v>796</v>
      </c>
      <c r="HF343" t="s">
        <v>796</v>
      </c>
      <c r="HG343" t="s">
        <v>796</v>
      </c>
      <c r="HH343" t="s">
        <v>796</v>
      </c>
      <c r="HI343" t="s">
        <v>796</v>
      </c>
      <c r="HJ343" t="s">
        <v>796</v>
      </c>
      <c r="HK343" t="s">
        <v>796</v>
      </c>
      <c r="HL343" t="s">
        <v>796</v>
      </c>
      <c r="HM343" t="s">
        <v>796</v>
      </c>
      <c r="HN343" t="s">
        <v>796</v>
      </c>
      <c r="HO343" t="s">
        <v>796</v>
      </c>
      <c r="HP343" t="s">
        <v>796</v>
      </c>
      <c r="HQ343" t="s">
        <v>796</v>
      </c>
      <c r="HR343" t="s">
        <v>796</v>
      </c>
      <c r="HS343" t="s">
        <v>796</v>
      </c>
      <c r="HT343" t="s">
        <v>796</v>
      </c>
      <c r="HU343" t="s">
        <v>796</v>
      </c>
      <c r="HV343" t="s">
        <v>796</v>
      </c>
      <c r="HW343" t="s">
        <v>796</v>
      </c>
      <c r="HX343" t="s">
        <v>796</v>
      </c>
      <c r="HY343" t="s">
        <v>796</v>
      </c>
      <c r="HZ343" t="s">
        <v>796</v>
      </c>
      <c r="IA343" t="s">
        <v>796</v>
      </c>
      <c r="IB343" t="s">
        <v>796</v>
      </c>
      <c r="IC343" t="s">
        <v>796</v>
      </c>
      <c r="ID343" t="s">
        <v>796</v>
      </c>
      <c r="IE343" t="s">
        <v>796</v>
      </c>
      <c r="IF343" t="s">
        <v>796</v>
      </c>
      <c r="IG343" t="s">
        <v>796</v>
      </c>
      <c r="IH343" t="s">
        <v>796</v>
      </c>
      <c r="II343" t="s">
        <v>796</v>
      </c>
      <c r="IJ343" t="s">
        <v>796</v>
      </c>
      <c r="IK343" t="s">
        <v>796</v>
      </c>
      <c r="IL343" t="s">
        <v>796</v>
      </c>
      <c r="IM343" t="s">
        <v>796</v>
      </c>
      <c r="IN343" t="s">
        <v>796</v>
      </c>
      <c r="IO343" t="s">
        <v>796</v>
      </c>
      <c r="IP343" t="s">
        <v>796</v>
      </c>
      <c r="IQ343" t="s">
        <v>796</v>
      </c>
      <c r="IR343" t="s">
        <v>796</v>
      </c>
      <c r="IS343" t="s">
        <v>796</v>
      </c>
      <c r="IT343" t="s">
        <v>796</v>
      </c>
      <c r="IU343" t="s">
        <v>796</v>
      </c>
      <c r="IV343" t="s">
        <v>796</v>
      </c>
      <c r="IW343" t="s">
        <v>796</v>
      </c>
      <c r="IX343" t="s">
        <v>796</v>
      </c>
      <c r="IY343" t="s">
        <v>796</v>
      </c>
      <c r="IZ343" t="s">
        <v>796</v>
      </c>
      <c r="JA343" t="s">
        <v>796</v>
      </c>
      <c r="JB343" t="s">
        <v>796</v>
      </c>
      <c r="JC343" t="s">
        <v>796</v>
      </c>
      <c r="JD343" t="s">
        <v>796</v>
      </c>
      <c r="JE343" t="s">
        <v>796</v>
      </c>
      <c r="JF343" t="s">
        <v>796</v>
      </c>
      <c r="JG343" t="s">
        <v>796</v>
      </c>
      <c r="JH343" t="s">
        <v>796</v>
      </c>
      <c r="JI343" t="s">
        <v>796</v>
      </c>
      <c r="JJ343" t="s">
        <v>796</v>
      </c>
      <c r="JK343" t="s">
        <v>796</v>
      </c>
      <c r="JL343" t="s">
        <v>796</v>
      </c>
      <c r="JM343" t="s">
        <v>796</v>
      </c>
      <c r="JN343" t="s">
        <v>796</v>
      </c>
      <c r="JO343" t="s">
        <v>796</v>
      </c>
      <c r="JP343" t="s">
        <v>796</v>
      </c>
      <c r="JQ343" t="s">
        <v>796</v>
      </c>
      <c r="JR343" t="s">
        <v>796</v>
      </c>
      <c r="JS343" t="s">
        <v>796</v>
      </c>
      <c r="JT343" t="s">
        <v>796</v>
      </c>
      <c r="JU343" t="s">
        <v>796</v>
      </c>
      <c r="JV343" t="s">
        <v>796</v>
      </c>
      <c r="JW343" t="s">
        <v>796</v>
      </c>
      <c r="JX343" t="s">
        <v>796</v>
      </c>
      <c r="JY343" t="s">
        <v>796</v>
      </c>
      <c r="JZ343" t="s">
        <v>796</v>
      </c>
      <c r="KA343" t="s">
        <v>796</v>
      </c>
      <c r="KB343" t="s">
        <v>796</v>
      </c>
      <c r="KC343" t="s">
        <v>796</v>
      </c>
      <c r="KD343" t="s">
        <v>796</v>
      </c>
      <c r="KE343" t="s">
        <v>796</v>
      </c>
      <c r="KF343" t="s">
        <v>796</v>
      </c>
    </row>
    <row r="344" spans="1:292" x14ac:dyDescent="0.2">
      <c r="A344" t="s">
        <v>767</v>
      </c>
      <c r="B344" t="s">
        <v>249</v>
      </c>
      <c r="C344" t="s">
        <v>4</v>
      </c>
      <c r="D344" t="s">
        <v>8</v>
      </c>
      <c r="E344" s="30">
        <v>37</v>
      </c>
      <c r="F344" t="s">
        <v>9</v>
      </c>
      <c r="G344" t="s">
        <v>10</v>
      </c>
      <c r="H344" t="s">
        <v>40</v>
      </c>
      <c r="I344" t="s">
        <v>6</v>
      </c>
      <c r="J344" t="s">
        <v>4</v>
      </c>
      <c r="K344" t="s">
        <v>4</v>
      </c>
      <c r="L344" t="s">
        <v>4</v>
      </c>
      <c r="M344" t="s">
        <v>5</v>
      </c>
      <c r="N344" t="s">
        <v>5</v>
      </c>
      <c r="O344" t="s">
        <v>4</v>
      </c>
      <c r="P344" t="s">
        <v>4</v>
      </c>
      <c r="Q344" t="s">
        <v>4</v>
      </c>
      <c r="R344" t="s">
        <v>4</v>
      </c>
      <c r="S344" t="s">
        <v>4</v>
      </c>
      <c r="T344" t="s">
        <v>67</v>
      </c>
      <c r="U344" t="s">
        <v>4</v>
      </c>
      <c r="V344" t="s">
        <v>4</v>
      </c>
      <c r="W344" t="s">
        <v>17</v>
      </c>
      <c r="X344" t="s">
        <v>2</v>
      </c>
      <c r="Y344" t="s">
        <v>5</v>
      </c>
      <c r="Z344" t="s">
        <v>6</v>
      </c>
      <c r="AA344" t="s">
        <v>4</v>
      </c>
      <c r="AB344" t="s">
        <v>4</v>
      </c>
      <c r="AC344" t="s">
        <v>4</v>
      </c>
      <c r="AD344" t="s">
        <v>4</v>
      </c>
      <c r="AE344" t="s">
        <v>4</v>
      </c>
      <c r="AF344" t="s">
        <v>4</v>
      </c>
      <c r="AG344" t="s">
        <v>4</v>
      </c>
      <c r="AH344" t="s">
        <v>5</v>
      </c>
      <c r="AI344" t="s">
        <v>4</v>
      </c>
      <c r="AJ344" t="s">
        <v>4</v>
      </c>
      <c r="AK344" t="s">
        <v>4</v>
      </c>
      <c r="AL344" t="s">
        <v>4</v>
      </c>
      <c r="AM344" t="s">
        <v>4</v>
      </c>
      <c r="AN344" t="s">
        <v>4</v>
      </c>
      <c r="AO344" t="s">
        <v>4</v>
      </c>
      <c r="AP344" t="s">
        <v>4</v>
      </c>
      <c r="AQ344" t="s">
        <v>5</v>
      </c>
      <c r="AR344" t="s">
        <v>5</v>
      </c>
      <c r="AS344" t="s">
        <v>58</v>
      </c>
      <c r="AT344" t="s">
        <v>13</v>
      </c>
      <c r="AU344" t="s">
        <v>59</v>
      </c>
      <c r="AV344" t="s">
        <v>2</v>
      </c>
      <c r="AW344" t="s">
        <v>2</v>
      </c>
      <c r="AX344" t="s">
        <v>2</v>
      </c>
      <c r="AY344" t="s">
        <v>2</v>
      </c>
      <c r="AZ344" t="s">
        <v>2</v>
      </c>
      <c r="BA344" t="s">
        <v>2</v>
      </c>
      <c r="BB344" t="s">
        <v>2</v>
      </c>
      <c r="BC344" t="s">
        <v>2</v>
      </c>
      <c r="BD344" t="s">
        <v>2</v>
      </c>
      <c r="BE344" t="s">
        <v>2</v>
      </c>
      <c r="BF344" t="s">
        <v>2</v>
      </c>
      <c r="BG344" t="s">
        <v>2</v>
      </c>
      <c r="BH344" t="s">
        <v>2</v>
      </c>
      <c r="BI344" t="s">
        <v>2</v>
      </c>
      <c r="BJ344" t="s">
        <v>2</v>
      </c>
      <c r="BK344" t="s">
        <v>2</v>
      </c>
      <c r="BL344" t="s">
        <v>2</v>
      </c>
      <c r="BM344" t="s">
        <v>2</v>
      </c>
      <c r="BN344" t="s">
        <v>2</v>
      </c>
      <c r="BO344" t="s">
        <v>2</v>
      </c>
      <c r="BP344" t="s">
        <v>2</v>
      </c>
      <c r="BQ344" t="s">
        <v>2</v>
      </c>
      <c r="BR344" t="s">
        <v>2</v>
      </c>
      <c r="BS344" t="s">
        <v>2</v>
      </c>
      <c r="BT344" t="s">
        <v>2</v>
      </c>
      <c r="BU344" t="s">
        <v>2</v>
      </c>
      <c r="BV344" t="s">
        <v>2</v>
      </c>
      <c r="BW344" t="s">
        <v>2</v>
      </c>
      <c r="BX344" t="s">
        <v>2</v>
      </c>
      <c r="BY344" t="s">
        <v>2</v>
      </c>
      <c r="BZ344" t="s">
        <v>2</v>
      </c>
      <c r="CA344" t="s">
        <v>2</v>
      </c>
      <c r="CB344" t="s">
        <v>2</v>
      </c>
      <c r="CC344" t="s">
        <v>2</v>
      </c>
      <c r="CD344" t="s">
        <v>2</v>
      </c>
      <c r="CE344" t="s">
        <v>2</v>
      </c>
      <c r="CF344" t="s">
        <v>2</v>
      </c>
      <c r="CG344" t="s">
        <v>2</v>
      </c>
      <c r="CH344" t="s">
        <v>2</v>
      </c>
      <c r="CI344" t="s">
        <v>2</v>
      </c>
      <c r="CJ344" t="s">
        <v>2</v>
      </c>
      <c r="CK344" t="s">
        <v>2</v>
      </c>
      <c r="CL344" t="s">
        <v>2</v>
      </c>
      <c r="CM344" t="s">
        <v>2</v>
      </c>
      <c r="CN344" t="s">
        <v>2</v>
      </c>
      <c r="CO344" t="s">
        <v>2</v>
      </c>
      <c r="CP344" t="s">
        <v>285</v>
      </c>
      <c r="CQ344" t="s">
        <v>4</v>
      </c>
      <c r="CR344" t="s">
        <v>4</v>
      </c>
      <c r="CS344" t="s">
        <v>4</v>
      </c>
      <c r="CT344" t="s">
        <v>4</v>
      </c>
      <c r="CU344" t="s">
        <v>796</v>
      </c>
      <c r="CV344" t="s">
        <v>796</v>
      </c>
      <c r="CW344" t="s">
        <v>796</v>
      </c>
      <c r="CX344" t="s">
        <v>796</v>
      </c>
      <c r="CY344" t="s">
        <v>796</v>
      </c>
      <c r="CZ344" t="s">
        <v>796</v>
      </c>
      <c r="DA344" t="s">
        <v>796</v>
      </c>
      <c r="DB344" t="s">
        <v>796</v>
      </c>
      <c r="DC344" t="s">
        <v>796</v>
      </c>
      <c r="DD344" t="s">
        <v>796</v>
      </c>
      <c r="DE344" t="s">
        <v>796</v>
      </c>
      <c r="DF344" t="s">
        <v>796</v>
      </c>
      <c r="DG344" t="s">
        <v>796</v>
      </c>
      <c r="DH344" t="s">
        <v>796</v>
      </c>
      <c r="DI344" t="s">
        <v>796</v>
      </c>
      <c r="DJ344" t="s">
        <v>796</v>
      </c>
      <c r="DK344" t="s">
        <v>796</v>
      </c>
      <c r="DL344" t="s">
        <v>796</v>
      </c>
      <c r="DM344" t="s">
        <v>796</v>
      </c>
      <c r="DN344" t="s">
        <v>796</v>
      </c>
      <c r="DO344" t="s">
        <v>796</v>
      </c>
      <c r="DP344" t="s">
        <v>796</v>
      </c>
      <c r="DQ344" t="s">
        <v>796</v>
      </c>
      <c r="DR344" t="s">
        <v>796</v>
      </c>
      <c r="DS344" t="s">
        <v>796</v>
      </c>
      <c r="DT344" t="s">
        <v>796</v>
      </c>
      <c r="DU344" t="s">
        <v>796</v>
      </c>
      <c r="DV344" t="s">
        <v>796</v>
      </c>
      <c r="DW344" t="s">
        <v>796</v>
      </c>
      <c r="DX344" t="s">
        <v>796</v>
      </c>
      <c r="DY344" t="s">
        <v>796</v>
      </c>
      <c r="DZ344" t="s">
        <v>796</v>
      </c>
      <c r="EA344" t="s">
        <v>796</v>
      </c>
      <c r="EB344" t="s">
        <v>796</v>
      </c>
      <c r="EC344" t="s">
        <v>796</v>
      </c>
      <c r="ED344" t="s">
        <v>796</v>
      </c>
      <c r="EE344" t="s">
        <v>796</v>
      </c>
      <c r="EF344" t="s">
        <v>796</v>
      </c>
      <c r="EG344" t="s">
        <v>796</v>
      </c>
      <c r="EH344" t="s">
        <v>796</v>
      </c>
      <c r="EI344" t="s">
        <v>796</v>
      </c>
      <c r="EJ344" t="s">
        <v>796</v>
      </c>
      <c r="EK344" t="s">
        <v>796</v>
      </c>
      <c r="EL344" t="s">
        <v>796</v>
      </c>
      <c r="EM344" t="s">
        <v>796</v>
      </c>
      <c r="EN344" t="s">
        <v>796</v>
      </c>
      <c r="EO344" t="s">
        <v>796</v>
      </c>
      <c r="EP344" t="s">
        <v>796</v>
      </c>
      <c r="EQ344" t="s">
        <v>796</v>
      </c>
      <c r="ER344" t="s">
        <v>796</v>
      </c>
      <c r="ES344" t="s">
        <v>796</v>
      </c>
      <c r="ET344" t="s">
        <v>796</v>
      </c>
      <c r="EU344" t="s">
        <v>796</v>
      </c>
      <c r="EV344" t="s">
        <v>796</v>
      </c>
      <c r="EW344" t="s">
        <v>796</v>
      </c>
      <c r="EX344" t="s">
        <v>796</v>
      </c>
      <c r="EY344" t="s">
        <v>796</v>
      </c>
      <c r="EZ344" t="s">
        <v>796</v>
      </c>
      <c r="FA344" t="s">
        <v>796</v>
      </c>
      <c r="FB344" t="s">
        <v>796</v>
      </c>
      <c r="FC344" t="s">
        <v>796</v>
      </c>
      <c r="FD344" t="s">
        <v>796</v>
      </c>
      <c r="FE344" t="s">
        <v>796</v>
      </c>
      <c r="FF344" t="s">
        <v>796</v>
      </c>
      <c r="FG344" t="s">
        <v>796</v>
      </c>
      <c r="FH344" t="s">
        <v>796</v>
      </c>
      <c r="FI344" t="s">
        <v>796</v>
      </c>
      <c r="FJ344" t="s">
        <v>796</v>
      </c>
      <c r="FK344" t="s">
        <v>796</v>
      </c>
      <c r="FL344" t="s">
        <v>796</v>
      </c>
      <c r="FM344" t="s">
        <v>796</v>
      </c>
      <c r="FN344" t="s">
        <v>796</v>
      </c>
      <c r="FO344" t="s">
        <v>796</v>
      </c>
      <c r="FP344" t="s">
        <v>796</v>
      </c>
      <c r="FQ344" t="s">
        <v>796</v>
      </c>
      <c r="FR344" t="s">
        <v>796</v>
      </c>
      <c r="FS344" t="s">
        <v>796</v>
      </c>
      <c r="FT344" t="s">
        <v>796</v>
      </c>
      <c r="FU344" t="s">
        <v>796</v>
      </c>
      <c r="FV344" t="s">
        <v>796</v>
      </c>
      <c r="FW344" t="s">
        <v>796</v>
      </c>
      <c r="FX344" t="s">
        <v>796</v>
      </c>
      <c r="FY344" t="s">
        <v>796</v>
      </c>
      <c r="FZ344" t="s">
        <v>796</v>
      </c>
      <c r="GA344" t="s">
        <v>796</v>
      </c>
      <c r="GB344" t="s">
        <v>796</v>
      </c>
      <c r="GC344" t="s">
        <v>796</v>
      </c>
      <c r="GD344" t="s">
        <v>796</v>
      </c>
      <c r="GE344" t="s">
        <v>796</v>
      </c>
      <c r="GF344" t="s">
        <v>796</v>
      </c>
      <c r="GG344" t="s">
        <v>796</v>
      </c>
      <c r="GH344" t="s">
        <v>796</v>
      </c>
      <c r="GI344" t="s">
        <v>796</v>
      </c>
      <c r="GJ344" t="s">
        <v>796</v>
      </c>
      <c r="GK344" t="s">
        <v>796</v>
      </c>
      <c r="GL344" t="s">
        <v>796</v>
      </c>
      <c r="GM344" t="s">
        <v>796</v>
      </c>
      <c r="GN344" t="s">
        <v>796</v>
      </c>
      <c r="GO344" t="s">
        <v>796</v>
      </c>
      <c r="GP344" t="s">
        <v>796</v>
      </c>
      <c r="GQ344" t="s">
        <v>796</v>
      </c>
      <c r="GR344" t="s">
        <v>796</v>
      </c>
      <c r="GS344" t="s">
        <v>796</v>
      </c>
      <c r="GT344" t="s">
        <v>796</v>
      </c>
      <c r="GU344" t="s">
        <v>796</v>
      </c>
      <c r="GV344" t="s">
        <v>796</v>
      </c>
      <c r="GW344" t="s">
        <v>796</v>
      </c>
      <c r="GX344" t="s">
        <v>796</v>
      </c>
      <c r="GY344" t="s">
        <v>796</v>
      </c>
      <c r="GZ344" t="s">
        <v>796</v>
      </c>
      <c r="HA344" t="s">
        <v>796</v>
      </c>
      <c r="HB344" t="s">
        <v>796</v>
      </c>
      <c r="HC344" t="s">
        <v>796</v>
      </c>
      <c r="HD344" t="s">
        <v>796</v>
      </c>
      <c r="HE344" t="s">
        <v>796</v>
      </c>
      <c r="HF344" t="s">
        <v>796</v>
      </c>
      <c r="HG344" t="s">
        <v>796</v>
      </c>
      <c r="HH344" t="s">
        <v>796</v>
      </c>
      <c r="HI344" t="s">
        <v>796</v>
      </c>
      <c r="HJ344" t="s">
        <v>796</v>
      </c>
      <c r="HK344" t="s">
        <v>796</v>
      </c>
      <c r="HL344" t="s">
        <v>796</v>
      </c>
      <c r="HM344" t="s">
        <v>796</v>
      </c>
      <c r="HN344" t="s">
        <v>796</v>
      </c>
      <c r="HO344" t="s">
        <v>796</v>
      </c>
      <c r="HP344" t="s">
        <v>796</v>
      </c>
      <c r="HQ344" t="s">
        <v>796</v>
      </c>
      <c r="HR344" t="s">
        <v>796</v>
      </c>
      <c r="HS344" t="s">
        <v>796</v>
      </c>
      <c r="HT344" t="s">
        <v>796</v>
      </c>
      <c r="HU344" t="s">
        <v>796</v>
      </c>
      <c r="HV344" t="s">
        <v>796</v>
      </c>
      <c r="HW344" t="s">
        <v>796</v>
      </c>
      <c r="HX344" t="s">
        <v>796</v>
      </c>
      <c r="HY344" t="s">
        <v>796</v>
      </c>
      <c r="HZ344" t="s">
        <v>796</v>
      </c>
      <c r="IA344" t="s">
        <v>796</v>
      </c>
      <c r="IB344" t="s">
        <v>796</v>
      </c>
      <c r="IC344" t="s">
        <v>796</v>
      </c>
      <c r="ID344" t="s">
        <v>796</v>
      </c>
      <c r="IE344" t="s">
        <v>796</v>
      </c>
      <c r="IF344" t="s">
        <v>796</v>
      </c>
      <c r="IG344" t="s">
        <v>796</v>
      </c>
      <c r="IH344" t="s">
        <v>796</v>
      </c>
      <c r="II344" t="s">
        <v>796</v>
      </c>
      <c r="IJ344" t="s">
        <v>796</v>
      </c>
      <c r="IK344" t="s">
        <v>796</v>
      </c>
      <c r="IL344" t="s">
        <v>796</v>
      </c>
      <c r="IM344" t="s">
        <v>796</v>
      </c>
      <c r="IN344" t="s">
        <v>796</v>
      </c>
      <c r="IO344" t="s">
        <v>796</v>
      </c>
      <c r="IP344" t="s">
        <v>796</v>
      </c>
      <c r="IQ344" t="s">
        <v>796</v>
      </c>
      <c r="IR344" t="s">
        <v>796</v>
      </c>
      <c r="IS344" t="s">
        <v>796</v>
      </c>
      <c r="IT344" t="s">
        <v>796</v>
      </c>
      <c r="IU344" t="s">
        <v>796</v>
      </c>
      <c r="IV344" t="s">
        <v>796</v>
      </c>
      <c r="IW344" t="s">
        <v>796</v>
      </c>
      <c r="IX344" t="s">
        <v>796</v>
      </c>
      <c r="IY344" t="s">
        <v>796</v>
      </c>
      <c r="IZ344" t="s">
        <v>796</v>
      </c>
      <c r="JA344" t="s">
        <v>796</v>
      </c>
      <c r="JB344" t="s">
        <v>796</v>
      </c>
      <c r="JC344" t="s">
        <v>796</v>
      </c>
      <c r="JD344" t="s">
        <v>796</v>
      </c>
      <c r="JE344" t="s">
        <v>796</v>
      </c>
      <c r="JF344" t="s">
        <v>796</v>
      </c>
      <c r="JG344" t="s">
        <v>796</v>
      </c>
      <c r="JH344" t="s">
        <v>796</v>
      </c>
      <c r="JI344" t="s">
        <v>796</v>
      </c>
      <c r="JJ344" t="s">
        <v>796</v>
      </c>
      <c r="JK344" t="s">
        <v>796</v>
      </c>
      <c r="JL344" t="s">
        <v>796</v>
      </c>
      <c r="JM344" t="s">
        <v>796</v>
      </c>
      <c r="JN344" t="s">
        <v>796</v>
      </c>
      <c r="JO344" t="s">
        <v>796</v>
      </c>
      <c r="JP344" t="s">
        <v>796</v>
      </c>
      <c r="JQ344" t="s">
        <v>796</v>
      </c>
      <c r="JR344" t="s">
        <v>796</v>
      </c>
      <c r="JS344" t="s">
        <v>796</v>
      </c>
      <c r="JT344" t="s">
        <v>796</v>
      </c>
      <c r="JU344" t="s">
        <v>796</v>
      </c>
      <c r="JV344" t="s">
        <v>796</v>
      </c>
      <c r="JW344" t="s">
        <v>796</v>
      </c>
      <c r="JX344" t="s">
        <v>796</v>
      </c>
      <c r="JY344" t="s">
        <v>796</v>
      </c>
      <c r="JZ344" t="s">
        <v>796</v>
      </c>
      <c r="KA344" t="s">
        <v>796</v>
      </c>
      <c r="KB344" t="s">
        <v>796</v>
      </c>
      <c r="KC344" t="s">
        <v>796</v>
      </c>
      <c r="KD344" t="s">
        <v>796</v>
      </c>
      <c r="KE344" t="s">
        <v>796</v>
      </c>
      <c r="KF344" t="s">
        <v>796</v>
      </c>
    </row>
    <row r="345" spans="1:292" x14ac:dyDescent="0.2">
      <c r="A345" t="s">
        <v>756</v>
      </c>
      <c r="B345" t="s">
        <v>249</v>
      </c>
      <c r="C345" t="s">
        <v>4</v>
      </c>
      <c r="D345" t="s">
        <v>19</v>
      </c>
      <c r="E345" s="30">
        <v>53</v>
      </c>
      <c r="F345" t="s">
        <v>20</v>
      </c>
      <c r="G345" t="s">
        <v>10</v>
      </c>
      <c r="H345" t="s">
        <v>40</v>
      </c>
      <c r="I345" t="s">
        <v>6</v>
      </c>
      <c r="J345" t="s">
        <v>4</v>
      </c>
      <c r="K345" t="s">
        <v>4</v>
      </c>
      <c r="L345" t="s">
        <v>4</v>
      </c>
      <c r="M345" t="s">
        <v>4</v>
      </c>
      <c r="N345" t="s">
        <v>5</v>
      </c>
      <c r="O345" t="s">
        <v>4</v>
      </c>
      <c r="P345" t="s">
        <v>4</v>
      </c>
      <c r="Q345" t="s">
        <v>4</v>
      </c>
      <c r="R345" t="s">
        <v>4</v>
      </c>
      <c r="S345" t="s">
        <v>4</v>
      </c>
      <c r="T345" t="s">
        <v>3</v>
      </c>
      <c r="U345" t="s">
        <v>4</v>
      </c>
      <c r="V345" t="s">
        <v>4</v>
      </c>
      <c r="W345" t="s">
        <v>17</v>
      </c>
      <c r="X345" t="s">
        <v>2</v>
      </c>
      <c r="Y345" t="s">
        <v>5</v>
      </c>
      <c r="Z345" t="s">
        <v>6</v>
      </c>
      <c r="AA345" t="s">
        <v>4</v>
      </c>
      <c r="AB345" t="s">
        <v>4</v>
      </c>
      <c r="AC345" t="s">
        <v>4</v>
      </c>
      <c r="AD345" t="s">
        <v>4</v>
      </c>
      <c r="AE345" t="s">
        <v>4</v>
      </c>
      <c r="AF345" t="s">
        <v>41</v>
      </c>
      <c r="AG345" t="s">
        <v>41</v>
      </c>
      <c r="AH345" t="s">
        <v>5</v>
      </c>
      <c r="AI345" t="s">
        <v>4</v>
      </c>
      <c r="AJ345" t="s">
        <v>4</v>
      </c>
      <c r="AK345" t="s">
        <v>4</v>
      </c>
      <c r="AL345" t="s">
        <v>4</v>
      </c>
      <c r="AM345" t="s">
        <v>4</v>
      </c>
      <c r="AN345" t="s">
        <v>4</v>
      </c>
      <c r="AO345" t="s">
        <v>4</v>
      </c>
      <c r="AP345" t="s">
        <v>4</v>
      </c>
      <c r="AQ345" t="s">
        <v>4</v>
      </c>
      <c r="AR345" t="s">
        <v>5</v>
      </c>
      <c r="AS345" t="s">
        <v>2</v>
      </c>
      <c r="AT345" t="s">
        <v>2</v>
      </c>
      <c r="AU345" t="s">
        <v>2</v>
      </c>
      <c r="AV345" t="s">
        <v>2</v>
      </c>
      <c r="AW345" t="s">
        <v>2</v>
      </c>
      <c r="AX345" t="s">
        <v>2</v>
      </c>
      <c r="AY345" t="s">
        <v>2</v>
      </c>
      <c r="AZ345" t="s">
        <v>2</v>
      </c>
      <c r="BA345" t="s">
        <v>2</v>
      </c>
      <c r="BB345" t="s">
        <v>2</v>
      </c>
      <c r="BC345" t="s">
        <v>2</v>
      </c>
      <c r="BD345" t="s">
        <v>2</v>
      </c>
      <c r="BE345" t="s">
        <v>2</v>
      </c>
      <c r="BF345" t="s">
        <v>2</v>
      </c>
      <c r="BG345" t="s">
        <v>2</v>
      </c>
      <c r="BH345" t="s">
        <v>2</v>
      </c>
      <c r="BI345" t="s">
        <v>2</v>
      </c>
      <c r="BJ345" t="s">
        <v>2</v>
      </c>
      <c r="BK345" t="s">
        <v>2</v>
      </c>
      <c r="BL345" t="s">
        <v>2</v>
      </c>
      <c r="BM345" t="s">
        <v>2</v>
      </c>
      <c r="BN345" t="s">
        <v>2</v>
      </c>
      <c r="BO345" t="s">
        <v>2</v>
      </c>
      <c r="BP345" t="s">
        <v>2</v>
      </c>
      <c r="BQ345" t="s">
        <v>2</v>
      </c>
      <c r="BR345" t="s">
        <v>2</v>
      </c>
      <c r="BS345" t="s">
        <v>2</v>
      </c>
      <c r="BT345" t="s">
        <v>2</v>
      </c>
      <c r="BU345" t="s">
        <v>2</v>
      </c>
      <c r="BV345" t="s">
        <v>2</v>
      </c>
      <c r="BW345" t="s">
        <v>2</v>
      </c>
      <c r="BX345" t="s">
        <v>2</v>
      </c>
      <c r="BY345" t="s">
        <v>2</v>
      </c>
      <c r="BZ345" t="s">
        <v>2</v>
      </c>
      <c r="CA345" t="s">
        <v>2</v>
      </c>
      <c r="CB345" t="s">
        <v>2</v>
      </c>
      <c r="CC345" t="s">
        <v>2</v>
      </c>
      <c r="CD345" t="s">
        <v>2</v>
      </c>
      <c r="CE345" t="s">
        <v>2</v>
      </c>
      <c r="CF345" t="s">
        <v>2</v>
      </c>
      <c r="CG345" t="s">
        <v>2</v>
      </c>
      <c r="CH345" t="s">
        <v>2</v>
      </c>
      <c r="CI345" t="s">
        <v>2</v>
      </c>
      <c r="CJ345" t="s">
        <v>2</v>
      </c>
      <c r="CK345" t="s">
        <v>2</v>
      </c>
      <c r="CL345" t="s">
        <v>2</v>
      </c>
      <c r="CM345" t="s">
        <v>2</v>
      </c>
      <c r="CN345" t="s">
        <v>2</v>
      </c>
      <c r="CO345" t="s">
        <v>2</v>
      </c>
      <c r="CP345" t="s">
        <v>285</v>
      </c>
      <c r="CQ345" t="s">
        <v>4</v>
      </c>
      <c r="CR345" t="s">
        <v>4</v>
      </c>
      <c r="CS345" t="s">
        <v>4</v>
      </c>
      <c r="CT345" t="s">
        <v>4</v>
      </c>
      <c r="CU345" t="s">
        <v>249</v>
      </c>
      <c r="CV345" t="s">
        <v>4</v>
      </c>
      <c r="CW345" s="30">
        <v>54</v>
      </c>
      <c r="CX345" t="s">
        <v>20</v>
      </c>
      <c r="CY345" t="s">
        <v>4</v>
      </c>
      <c r="CZ345" t="s">
        <v>4</v>
      </c>
      <c r="DA345" t="s">
        <v>4</v>
      </c>
      <c r="DB345" t="s">
        <v>4</v>
      </c>
      <c r="DC345" t="s">
        <v>5</v>
      </c>
      <c r="DD345" t="s">
        <v>4</v>
      </c>
      <c r="DE345" t="s">
        <v>5</v>
      </c>
      <c r="DF345" t="s">
        <v>4</v>
      </c>
      <c r="DG345" t="s">
        <v>4</v>
      </c>
      <c r="DH345" t="s">
        <v>4</v>
      </c>
      <c r="DI345" t="s">
        <v>3</v>
      </c>
      <c r="DJ345" t="s">
        <v>4</v>
      </c>
      <c r="DK345" t="s">
        <v>4</v>
      </c>
      <c r="DL345" t="s">
        <v>17</v>
      </c>
      <c r="DM345" t="s">
        <v>2</v>
      </c>
      <c r="DN345" t="s">
        <v>5</v>
      </c>
      <c r="DO345" t="s">
        <v>523</v>
      </c>
      <c r="DP345" t="s">
        <v>4</v>
      </c>
      <c r="DQ345" t="s">
        <v>4</v>
      </c>
      <c r="DR345" t="s">
        <v>4</v>
      </c>
      <c r="DS345" t="s">
        <v>4</v>
      </c>
      <c r="DT345" t="s">
        <v>4</v>
      </c>
      <c r="DU345" t="s">
        <v>41</v>
      </c>
      <c r="DV345" t="s">
        <v>41</v>
      </c>
      <c r="DW345" t="s">
        <v>5</v>
      </c>
      <c r="DX345" t="s">
        <v>4</v>
      </c>
      <c r="DY345" t="s">
        <v>4</v>
      </c>
      <c r="DZ345" t="s">
        <v>4</v>
      </c>
      <c r="EA345" t="s">
        <v>4</v>
      </c>
      <c r="EB345" t="s">
        <v>4</v>
      </c>
      <c r="EC345" t="s">
        <v>4</v>
      </c>
      <c r="ED345" t="s">
        <v>4</v>
      </c>
      <c r="EE345" t="s">
        <v>4</v>
      </c>
      <c r="EF345" t="s">
        <v>4</v>
      </c>
      <c r="EG345" t="s">
        <v>4</v>
      </c>
      <c r="EH345" t="s">
        <v>2</v>
      </c>
      <c r="EI345" t="s">
        <v>2</v>
      </c>
      <c r="EJ345" t="s">
        <v>2</v>
      </c>
      <c r="EK345" t="s">
        <v>2</v>
      </c>
      <c r="EL345" t="s">
        <v>2</v>
      </c>
      <c r="EM345" t="s">
        <v>2</v>
      </c>
      <c r="EN345" t="s">
        <v>2</v>
      </c>
      <c r="EO345" t="s">
        <v>2</v>
      </c>
      <c r="EP345" t="s">
        <v>2</v>
      </c>
      <c r="EQ345" t="s">
        <v>2</v>
      </c>
      <c r="ER345" t="s">
        <v>2</v>
      </c>
      <c r="ES345" t="s">
        <v>2</v>
      </c>
      <c r="ET345" t="s">
        <v>2</v>
      </c>
      <c r="EU345" t="s">
        <v>2</v>
      </c>
      <c r="EV345" t="s">
        <v>2</v>
      </c>
      <c r="EW345" t="s">
        <v>2</v>
      </c>
      <c r="EX345" t="s">
        <v>2</v>
      </c>
      <c r="EY345" t="s">
        <v>2</v>
      </c>
      <c r="EZ345" t="s">
        <v>5</v>
      </c>
      <c r="FA345" t="s">
        <v>4</v>
      </c>
      <c r="FB345" t="s">
        <v>4</v>
      </c>
      <c r="FC345" t="s">
        <v>4</v>
      </c>
      <c r="FD345" t="s">
        <v>5</v>
      </c>
      <c r="FE345" t="s">
        <v>2</v>
      </c>
      <c r="FF345" t="s">
        <v>2</v>
      </c>
      <c r="FG345" t="s">
        <v>2</v>
      </c>
      <c r="FH345" t="s">
        <v>2</v>
      </c>
      <c r="FI345" t="s">
        <v>2</v>
      </c>
      <c r="FJ345" t="s">
        <v>2</v>
      </c>
      <c r="FK345" t="s">
        <v>2</v>
      </c>
      <c r="FL345" t="s">
        <v>2</v>
      </c>
      <c r="FM345" t="s">
        <v>2</v>
      </c>
      <c r="FN345" t="s">
        <v>2</v>
      </c>
      <c r="FO345" t="s">
        <v>2</v>
      </c>
      <c r="FP345" t="s">
        <v>2</v>
      </c>
      <c r="FQ345" t="s">
        <v>2</v>
      </c>
      <c r="FR345" t="s">
        <v>2</v>
      </c>
      <c r="FS345" t="s">
        <v>2</v>
      </c>
      <c r="FT345" t="s">
        <v>2</v>
      </c>
      <c r="FU345" t="s">
        <v>2</v>
      </c>
      <c r="FV345" t="s">
        <v>2</v>
      </c>
      <c r="FW345" t="s">
        <v>2</v>
      </c>
      <c r="FX345" t="s">
        <v>2</v>
      </c>
      <c r="FY345" t="s">
        <v>2</v>
      </c>
      <c r="FZ345" t="s">
        <v>2</v>
      </c>
      <c r="GA345" t="s">
        <v>2</v>
      </c>
      <c r="GB345" t="s">
        <v>2</v>
      </c>
      <c r="GC345" t="s">
        <v>2</v>
      </c>
      <c r="GD345" t="s">
        <v>2</v>
      </c>
      <c r="GE345" t="s">
        <v>123</v>
      </c>
      <c r="GF345" t="s">
        <v>4</v>
      </c>
      <c r="GG345" t="s">
        <v>4</v>
      </c>
      <c r="GH345" t="s">
        <v>4</v>
      </c>
      <c r="GI345" t="s">
        <v>4</v>
      </c>
      <c r="GJ345" t="s">
        <v>4</v>
      </c>
      <c r="GK345" t="s">
        <v>4</v>
      </c>
      <c r="GL345" t="s">
        <v>4</v>
      </c>
      <c r="GM345" t="s">
        <v>5</v>
      </c>
      <c r="GN345" t="s">
        <v>796</v>
      </c>
      <c r="GO345" t="s">
        <v>796</v>
      </c>
      <c r="GP345" t="s">
        <v>796</v>
      </c>
      <c r="GQ345" t="s">
        <v>796</v>
      </c>
      <c r="GR345" t="s">
        <v>796</v>
      </c>
      <c r="GS345" t="s">
        <v>796</v>
      </c>
      <c r="GT345" t="s">
        <v>796</v>
      </c>
      <c r="GU345" t="s">
        <v>796</v>
      </c>
      <c r="GV345" t="s">
        <v>796</v>
      </c>
      <c r="GW345" t="s">
        <v>796</v>
      </c>
      <c r="GX345" t="s">
        <v>796</v>
      </c>
      <c r="GY345" t="s">
        <v>796</v>
      </c>
      <c r="GZ345" t="s">
        <v>796</v>
      </c>
      <c r="HA345" t="s">
        <v>796</v>
      </c>
      <c r="HB345" t="s">
        <v>796</v>
      </c>
      <c r="HC345" t="s">
        <v>796</v>
      </c>
      <c r="HD345" t="s">
        <v>796</v>
      </c>
      <c r="HE345" t="s">
        <v>796</v>
      </c>
      <c r="HF345" t="s">
        <v>796</v>
      </c>
      <c r="HG345" t="s">
        <v>796</v>
      </c>
      <c r="HH345" t="s">
        <v>796</v>
      </c>
      <c r="HI345" t="s">
        <v>796</v>
      </c>
      <c r="HJ345" t="s">
        <v>796</v>
      </c>
      <c r="HK345" t="s">
        <v>796</v>
      </c>
      <c r="HL345" t="s">
        <v>796</v>
      </c>
      <c r="HM345" t="s">
        <v>796</v>
      </c>
      <c r="HN345" t="s">
        <v>796</v>
      </c>
      <c r="HO345" t="s">
        <v>796</v>
      </c>
      <c r="HP345" t="s">
        <v>796</v>
      </c>
      <c r="HQ345" t="s">
        <v>796</v>
      </c>
      <c r="HR345" t="s">
        <v>796</v>
      </c>
      <c r="HS345" t="s">
        <v>796</v>
      </c>
      <c r="HT345" t="s">
        <v>796</v>
      </c>
      <c r="HU345" t="s">
        <v>796</v>
      </c>
      <c r="HV345" t="s">
        <v>796</v>
      </c>
      <c r="HW345" t="s">
        <v>796</v>
      </c>
      <c r="HX345" t="s">
        <v>796</v>
      </c>
      <c r="HY345" t="s">
        <v>796</v>
      </c>
      <c r="HZ345" t="s">
        <v>796</v>
      </c>
      <c r="IA345" t="s">
        <v>796</v>
      </c>
      <c r="IB345" t="s">
        <v>796</v>
      </c>
      <c r="IC345" t="s">
        <v>796</v>
      </c>
      <c r="ID345" t="s">
        <v>796</v>
      </c>
      <c r="IE345" t="s">
        <v>796</v>
      </c>
      <c r="IF345" t="s">
        <v>796</v>
      </c>
      <c r="IG345" t="s">
        <v>796</v>
      </c>
      <c r="IH345" t="s">
        <v>796</v>
      </c>
      <c r="II345" t="s">
        <v>796</v>
      </c>
      <c r="IJ345" t="s">
        <v>796</v>
      </c>
      <c r="IK345" t="s">
        <v>796</v>
      </c>
      <c r="IL345" t="s">
        <v>796</v>
      </c>
      <c r="IM345" t="s">
        <v>796</v>
      </c>
      <c r="IN345" t="s">
        <v>796</v>
      </c>
      <c r="IO345" t="s">
        <v>796</v>
      </c>
      <c r="IP345" t="s">
        <v>796</v>
      </c>
      <c r="IQ345" t="s">
        <v>796</v>
      </c>
      <c r="IR345" t="s">
        <v>796</v>
      </c>
      <c r="IS345" t="s">
        <v>796</v>
      </c>
      <c r="IT345" t="s">
        <v>796</v>
      </c>
      <c r="IU345" t="s">
        <v>796</v>
      </c>
      <c r="IV345" t="s">
        <v>796</v>
      </c>
      <c r="IW345" t="s">
        <v>796</v>
      </c>
      <c r="IX345" t="s">
        <v>796</v>
      </c>
      <c r="IY345" t="s">
        <v>796</v>
      </c>
      <c r="IZ345" t="s">
        <v>796</v>
      </c>
      <c r="JA345" t="s">
        <v>796</v>
      </c>
      <c r="JB345" t="s">
        <v>796</v>
      </c>
      <c r="JC345" t="s">
        <v>796</v>
      </c>
      <c r="JD345" t="s">
        <v>796</v>
      </c>
      <c r="JE345" t="s">
        <v>796</v>
      </c>
      <c r="JF345" t="s">
        <v>796</v>
      </c>
      <c r="JG345" t="s">
        <v>796</v>
      </c>
      <c r="JH345" t="s">
        <v>796</v>
      </c>
      <c r="JI345" t="s">
        <v>796</v>
      </c>
      <c r="JJ345" t="s">
        <v>796</v>
      </c>
      <c r="JK345" t="s">
        <v>796</v>
      </c>
      <c r="JL345" t="s">
        <v>796</v>
      </c>
      <c r="JM345" t="s">
        <v>796</v>
      </c>
      <c r="JN345" t="s">
        <v>796</v>
      </c>
      <c r="JO345" t="s">
        <v>796</v>
      </c>
      <c r="JP345" t="s">
        <v>796</v>
      </c>
      <c r="JQ345" t="s">
        <v>796</v>
      </c>
      <c r="JR345" t="s">
        <v>796</v>
      </c>
      <c r="JS345" t="s">
        <v>796</v>
      </c>
      <c r="JT345" t="s">
        <v>796</v>
      </c>
      <c r="JU345" t="s">
        <v>796</v>
      </c>
      <c r="JV345" t="s">
        <v>796</v>
      </c>
      <c r="JW345" t="s">
        <v>796</v>
      </c>
      <c r="JX345" t="s">
        <v>796</v>
      </c>
      <c r="JY345" t="s">
        <v>796</v>
      </c>
      <c r="JZ345" t="s">
        <v>796</v>
      </c>
      <c r="KA345" t="s">
        <v>796</v>
      </c>
      <c r="KB345" t="s">
        <v>796</v>
      </c>
      <c r="KC345" t="s">
        <v>796</v>
      </c>
      <c r="KD345" t="s">
        <v>796</v>
      </c>
      <c r="KE345" t="s">
        <v>796</v>
      </c>
      <c r="KF345" t="s">
        <v>796</v>
      </c>
    </row>
    <row r="346" spans="1:292" x14ac:dyDescent="0.2">
      <c r="A346" t="s">
        <v>679</v>
      </c>
      <c r="B346" t="s">
        <v>249</v>
      </c>
      <c r="C346" t="s">
        <v>4</v>
      </c>
      <c r="D346" t="s">
        <v>19</v>
      </c>
      <c r="E346" s="30">
        <v>46</v>
      </c>
      <c r="F346" t="s">
        <v>20</v>
      </c>
      <c r="G346" t="s">
        <v>10</v>
      </c>
      <c r="H346" t="s">
        <v>40</v>
      </c>
      <c r="I346" t="s">
        <v>36</v>
      </c>
      <c r="J346" t="s">
        <v>4</v>
      </c>
      <c r="K346" t="s">
        <v>4</v>
      </c>
      <c r="L346" t="s">
        <v>5</v>
      </c>
      <c r="M346" t="s">
        <v>4</v>
      </c>
      <c r="N346" t="s">
        <v>5</v>
      </c>
      <c r="O346" t="s">
        <v>4</v>
      </c>
      <c r="P346" t="s">
        <v>5</v>
      </c>
      <c r="Q346" t="s">
        <v>5</v>
      </c>
      <c r="R346" t="s">
        <v>4</v>
      </c>
      <c r="S346" t="s">
        <v>4</v>
      </c>
      <c r="T346" t="s">
        <v>3</v>
      </c>
      <c r="U346" t="s">
        <v>4</v>
      </c>
      <c r="V346" t="s">
        <v>5</v>
      </c>
      <c r="W346" t="s">
        <v>26</v>
      </c>
      <c r="X346" t="s">
        <v>27</v>
      </c>
      <c r="Y346" t="s">
        <v>5</v>
      </c>
      <c r="Z346" t="s">
        <v>6</v>
      </c>
      <c r="AA346" t="s">
        <v>4</v>
      </c>
      <c r="AB346" t="s">
        <v>4</v>
      </c>
      <c r="AC346" t="s">
        <v>4</v>
      </c>
      <c r="AD346" t="s">
        <v>4</v>
      </c>
      <c r="AE346" t="s">
        <v>4</v>
      </c>
      <c r="AF346" t="s">
        <v>4</v>
      </c>
      <c r="AG346" t="s">
        <v>5</v>
      </c>
      <c r="AH346" t="s">
        <v>5</v>
      </c>
      <c r="AI346" t="s">
        <v>4</v>
      </c>
      <c r="AJ346" t="s">
        <v>4</v>
      </c>
      <c r="AK346" t="s">
        <v>4</v>
      </c>
      <c r="AL346" t="s">
        <v>4</v>
      </c>
      <c r="AM346" t="s">
        <v>4</v>
      </c>
      <c r="AN346" t="s">
        <v>4</v>
      </c>
      <c r="AO346" t="s">
        <v>4</v>
      </c>
      <c r="AP346" t="s">
        <v>4</v>
      </c>
      <c r="AQ346" t="s">
        <v>4</v>
      </c>
      <c r="AR346" t="s">
        <v>4</v>
      </c>
      <c r="AS346" t="s">
        <v>2</v>
      </c>
      <c r="AT346" t="s">
        <v>2</v>
      </c>
      <c r="AU346" t="s">
        <v>2</v>
      </c>
      <c r="AV346" t="s">
        <v>2</v>
      </c>
      <c r="AW346" t="s">
        <v>2</v>
      </c>
      <c r="AX346" t="s">
        <v>2</v>
      </c>
      <c r="AY346" t="s">
        <v>2</v>
      </c>
      <c r="AZ346" t="s">
        <v>2</v>
      </c>
      <c r="BA346" t="s">
        <v>2</v>
      </c>
      <c r="BB346" t="s">
        <v>2</v>
      </c>
      <c r="BC346" t="s">
        <v>2</v>
      </c>
      <c r="BD346" t="s">
        <v>2</v>
      </c>
      <c r="BE346" t="s">
        <v>2</v>
      </c>
      <c r="BF346" t="s">
        <v>2</v>
      </c>
      <c r="BG346" t="s">
        <v>2</v>
      </c>
      <c r="BH346" t="s">
        <v>2</v>
      </c>
      <c r="BI346" t="s">
        <v>2</v>
      </c>
      <c r="BJ346" t="s">
        <v>2</v>
      </c>
      <c r="BK346" t="s">
        <v>5</v>
      </c>
      <c r="BL346" t="s">
        <v>4</v>
      </c>
      <c r="BM346" t="s">
        <v>4</v>
      </c>
      <c r="BN346" t="s">
        <v>4</v>
      </c>
      <c r="BO346" t="s">
        <v>4</v>
      </c>
      <c r="BP346" t="s">
        <v>2</v>
      </c>
      <c r="BQ346" t="s">
        <v>5</v>
      </c>
      <c r="BR346" t="s">
        <v>5</v>
      </c>
      <c r="BS346" t="s">
        <v>4</v>
      </c>
      <c r="BT346" t="s">
        <v>5</v>
      </c>
      <c r="BU346" t="s">
        <v>4</v>
      </c>
      <c r="BV346" t="s">
        <v>4</v>
      </c>
      <c r="BW346" t="s">
        <v>5</v>
      </c>
      <c r="BX346" t="s">
        <v>4</v>
      </c>
      <c r="BY346" t="s">
        <v>5</v>
      </c>
      <c r="BZ346" t="s">
        <v>5</v>
      </c>
      <c r="CA346" t="s">
        <v>5</v>
      </c>
      <c r="CB346" t="s">
        <v>41</v>
      </c>
      <c r="CC346" t="s">
        <v>41</v>
      </c>
      <c r="CD346" t="s">
        <v>41</v>
      </c>
      <c r="CE346" t="s">
        <v>41</v>
      </c>
      <c r="CF346" t="s">
        <v>41</v>
      </c>
      <c r="CG346" t="s">
        <v>41</v>
      </c>
      <c r="CH346" t="s">
        <v>41</v>
      </c>
      <c r="CI346" t="s">
        <v>41</v>
      </c>
      <c r="CJ346" t="s">
        <v>41</v>
      </c>
      <c r="CK346" t="s">
        <v>41</v>
      </c>
      <c r="CL346" t="s">
        <v>41</v>
      </c>
      <c r="CM346" t="s">
        <v>41</v>
      </c>
      <c r="CN346" t="s">
        <v>41</v>
      </c>
      <c r="CO346" t="s">
        <v>41</v>
      </c>
      <c r="CP346" t="s">
        <v>123</v>
      </c>
      <c r="CQ346" t="s">
        <v>4</v>
      </c>
      <c r="CR346" t="s">
        <v>4</v>
      </c>
      <c r="CS346" t="s">
        <v>4</v>
      </c>
      <c r="CT346" t="s">
        <v>4</v>
      </c>
      <c r="CU346" t="s">
        <v>796</v>
      </c>
      <c r="CV346" t="s">
        <v>796</v>
      </c>
      <c r="CW346" t="s">
        <v>796</v>
      </c>
      <c r="CX346" t="s">
        <v>796</v>
      </c>
      <c r="CY346" t="s">
        <v>796</v>
      </c>
      <c r="CZ346" t="s">
        <v>796</v>
      </c>
      <c r="DA346" t="s">
        <v>796</v>
      </c>
      <c r="DB346" t="s">
        <v>796</v>
      </c>
      <c r="DC346" t="s">
        <v>796</v>
      </c>
      <c r="DD346" t="s">
        <v>796</v>
      </c>
      <c r="DE346" t="s">
        <v>796</v>
      </c>
      <c r="DF346" t="s">
        <v>796</v>
      </c>
      <c r="DG346" t="s">
        <v>796</v>
      </c>
      <c r="DH346" t="s">
        <v>796</v>
      </c>
      <c r="DI346" t="s">
        <v>796</v>
      </c>
      <c r="DJ346" t="s">
        <v>796</v>
      </c>
      <c r="DK346" t="s">
        <v>796</v>
      </c>
      <c r="DL346" t="s">
        <v>796</v>
      </c>
      <c r="DM346" t="s">
        <v>796</v>
      </c>
      <c r="DN346" t="s">
        <v>796</v>
      </c>
      <c r="DO346" t="s">
        <v>796</v>
      </c>
      <c r="DP346" t="s">
        <v>796</v>
      </c>
      <c r="DQ346" t="s">
        <v>796</v>
      </c>
      <c r="DR346" t="s">
        <v>796</v>
      </c>
      <c r="DS346" t="s">
        <v>796</v>
      </c>
      <c r="DT346" t="s">
        <v>796</v>
      </c>
      <c r="DU346" t="s">
        <v>796</v>
      </c>
      <c r="DV346" t="s">
        <v>796</v>
      </c>
      <c r="DW346" t="s">
        <v>796</v>
      </c>
      <c r="DX346" t="s">
        <v>796</v>
      </c>
      <c r="DY346" t="s">
        <v>796</v>
      </c>
      <c r="DZ346" t="s">
        <v>796</v>
      </c>
      <c r="EA346" t="s">
        <v>796</v>
      </c>
      <c r="EB346" t="s">
        <v>796</v>
      </c>
      <c r="EC346" t="s">
        <v>796</v>
      </c>
      <c r="ED346" t="s">
        <v>796</v>
      </c>
      <c r="EE346" t="s">
        <v>796</v>
      </c>
      <c r="EF346" t="s">
        <v>796</v>
      </c>
      <c r="EG346" t="s">
        <v>796</v>
      </c>
      <c r="EH346" t="s">
        <v>796</v>
      </c>
      <c r="EI346" t="s">
        <v>796</v>
      </c>
      <c r="EJ346" t="s">
        <v>796</v>
      </c>
      <c r="EK346" t="s">
        <v>796</v>
      </c>
      <c r="EL346" t="s">
        <v>796</v>
      </c>
      <c r="EM346" t="s">
        <v>796</v>
      </c>
      <c r="EN346" t="s">
        <v>796</v>
      </c>
      <c r="EO346" t="s">
        <v>796</v>
      </c>
      <c r="EP346" t="s">
        <v>796</v>
      </c>
      <c r="EQ346" t="s">
        <v>796</v>
      </c>
      <c r="ER346" t="s">
        <v>796</v>
      </c>
      <c r="ES346" t="s">
        <v>796</v>
      </c>
      <c r="ET346" t="s">
        <v>796</v>
      </c>
      <c r="EU346" t="s">
        <v>796</v>
      </c>
      <c r="EV346" t="s">
        <v>796</v>
      </c>
      <c r="EW346" t="s">
        <v>796</v>
      </c>
      <c r="EX346" t="s">
        <v>796</v>
      </c>
      <c r="EY346" t="s">
        <v>796</v>
      </c>
      <c r="EZ346" t="s">
        <v>796</v>
      </c>
      <c r="FA346" t="s">
        <v>796</v>
      </c>
      <c r="FB346" t="s">
        <v>796</v>
      </c>
      <c r="FC346" t="s">
        <v>796</v>
      </c>
      <c r="FD346" t="s">
        <v>796</v>
      </c>
      <c r="FE346" t="s">
        <v>796</v>
      </c>
      <c r="FF346" t="s">
        <v>796</v>
      </c>
      <c r="FG346" t="s">
        <v>796</v>
      </c>
      <c r="FH346" t="s">
        <v>796</v>
      </c>
      <c r="FI346" t="s">
        <v>796</v>
      </c>
      <c r="FJ346" t="s">
        <v>796</v>
      </c>
      <c r="FK346" t="s">
        <v>796</v>
      </c>
      <c r="FL346" t="s">
        <v>796</v>
      </c>
      <c r="FM346" t="s">
        <v>796</v>
      </c>
      <c r="FN346" t="s">
        <v>796</v>
      </c>
      <c r="FO346" t="s">
        <v>796</v>
      </c>
      <c r="FP346" t="s">
        <v>796</v>
      </c>
      <c r="FQ346" t="s">
        <v>796</v>
      </c>
      <c r="FR346" t="s">
        <v>796</v>
      </c>
      <c r="FS346" t="s">
        <v>796</v>
      </c>
      <c r="FT346" t="s">
        <v>796</v>
      </c>
      <c r="FU346" t="s">
        <v>796</v>
      </c>
      <c r="FV346" t="s">
        <v>796</v>
      </c>
      <c r="FW346" t="s">
        <v>796</v>
      </c>
      <c r="FX346" t="s">
        <v>796</v>
      </c>
      <c r="FY346" t="s">
        <v>796</v>
      </c>
      <c r="FZ346" t="s">
        <v>796</v>
      </c>
      <c r="GA346" t="s">
        <v>796</v>
      </c>
      <c r="GB346" t="s">
        <v>796</v>
      </c>
      <c r="GC346" t="s">
        <v>796</v>
      </c>
      <c r="GD346" t="s">
        <v>796</v>
      </c>
      <c r="GE346" t="s">
        <v>796</v>
      </c>
      <c r="GF346" t="s">
        <v>796</v>
      </c>
      <c r="GG346" t="s">
        <v>796</v>
      </c>
      <c r="GH346" t="s">
        <v>796</v>
      </c>
      <c r="GI346" t="s">
        <v>796</v>
      </c>
      <c r="GJ346" t="s">
        <v>796</v>
      </c>
      <c r="GK346" t="s">
        <v>796</v>
      </c>
      <c r="GL346" t="s">
        <v>796</v>
      </c>
      <c r="GM346" t="s">
        <v>796</v>
      </c>
      <c r="GN346" t="s">
        <v>796</v>
      </c>
      <c r="GO346" t="s">
        <v>796</v>
      </c>
      <c r="GP346" t="s">
        <v>796</v>
      </c>
      <c r="GQ346" t="s">
        <v>796</v>
      </c>
      <c r="GR346" t="s">
        <v>796</v>
      </c>
      <c r="GS346" t="s">
        <v>796</v>
      </c>
      <c r="GT346" t="s">
        <v>796</v>
      </c>
      <c r="GU346" t="s">
        <v>796</v>
      </c>
      <c r="GV346" t="s">
        <v>796</v>
      </c>
      <c r="GW346" t="s">
        <v>796</v>
      </c>
      <c r="GX346" t="s">
        <v>796</v>
      </c>
      <c r="GY346" t="s">
        <v>796</v>
      </c>
      <c r="GZ346" t="s">
        <v>796</v>
      </c>
      <c r="HA346" t="s">
        <v>796</v>
      </c>
      <c r="HB346" t="s">
        <v>796</v>
      </c>
      <c r="HC346" t="s">
        <v>796</v>
      </c>
      <c r="HD346" t="s">
        <v>796</v>
      </c>
      <c r="HE346" t="s">
        <v>796</v>
      </c>
      <c r="HF346" t="s">
        <v>796</v>
      </c>
      <c r="HG346" t="s">
        <v>796</v>
      </c>
      <c r="HH346" t="s">
        <v>796</v>
      </c>
      <c r="HI346" t="s">
        <v>796</v>
      </c>
      <c r="HJ346" t="s">
        <v>796</v>
      </c>
      <c r="HK346" t="s">
        <v>796</v>
      </c>
      <c r="HL346" t="s">
        <v>796</v>
      </c>
      <c r="HM346" t="s">
        <v>796</v>
      </c>
      <c r="HN346" t="s">
        <v>796</v>
      </c>
      <c r="HO346" t="s">
        <v>796</v>
      </c>
      <c r="HP346" t="s">
        <v>796</v>
      </c>
      <c r="HQ346" t="s">
        <v>796</v>
      </c>
      <c r="HR346" t="s">
        <v>796</v>
      </c>
      <c r="HS346" t="s">
        <v>796</v>
      </c>
      <c r="HT346" t="s">
        <v>796</v>
      </c>
      <c r="HU346" t="s">
        <v>796</v>
      </c>
      <c r="HV346" t="s">
        <v>796</v>
      </c>
      <c r="HW346" t="s">
        <v>796</v>
      </c>
      <c r="HX346" t="s">
        <v>796</v>
      </c>
      <c r="HY346" t="s">
        <v>796</v>
      </c>
      <c r="HZ346" t="s">
        <v>796</v>
      </c>
      <c r="IA346" t="s">
        <v>796</v>
      </c>
      <c r="IB346" t="s">
        <v>796</v>
      </c>
      <c r="IC346" t="s">
        <v>796</v>
      </c>
      <c r="ID346" t="s">
        <v>796</v>
      </c>
      <c r="IE346" t="s">
        <v>796</v>
      </c>
      <c r="IF346" t="s">
        <v>796</v>
      </c>
      <c r="IG346" t="s">
        <v>796</v>
      </c>
      <c r="IH346" t="s">
        <v>796</v>
      </c>
      <c r="II346" t="s">
        <v>796</v>
      </c>
      <c r="IJ346" t="s">
        <v>796</v>
      </c>
      <c r="IK346" t="s">
        <v>796</v>
      </c>
      <c r="IL346" t="s">
        <v>796</v>
      </c>
      <c r="IM346" t="s">
        <v>796</v>
      </c>
      <c r="IN346" t="s">
        <v>796</v>
      </c>
      <c r="IO346" t="s">
        <v>796</v>
      </c>
      <c r="IP346" t="s">
        <v>796</v>
      </c>
      <c r="IQ346" t="s">
        <v>796</v>
      </c>
      <c r="IR346" t="s">
        <v>796</v>
      </c>
      <c r="IS346" t="s">
        <v>796</v>
      </c>
      <c r="IT346" t="s">
        <v>796</v>
      </c>
      <c r="IU346" t="s">
        <v>796</v>
      </c>
      <c r="IV346" t="s">
        <v>796</v>
      </c>
      <c r="IW346" t="s">
        <v>796</v>
      </c>
      <c r="IX346" t="s">
        <v>796</v>
      </c>
      <c r="IY346" t="s">
        <v>796</v>
      </c>
      <c r="IZ346" t="s">
        <v>796</v>
      </c>
      <c r="JA346" t="s">
        <v>796</v>
      </c>
      <c r="JB346" t="s">
        <v>796</v>
      </c>
      <c r="JC346" t="s">
        <v>796</v>
      </c>
      <c r="JD346" t="s">
        <v>796</v>
      </c>
      <c r="JE346" t="s">
        <v>796</v>
      </c>
      <c r="JF346" t="s">
        <v>796</v>
      </c>
      <c r="JG346" t="s">
        <v>796</v>
      </c>
      <c r="JH346" t="s">
        <v>796</v>
      </c>
      <c r="JI346" t="s">
        <v>796</v>
      </c>
      <c r="JJ346" t="s">
        <v>796</v>
      </c>
      <c r="JK346" t="s">
        <v>796</v>
      </c>
      <c r="JL346" t="s">
        <v>796</v>
      </c>
      <c r="JM346" t="s">
        <v>796</v>
      </c>
      <c r="JN346" t="s">
        <v>796</v>
      </c>
      <c r="JO346" t="s">
        <v>796</v>
      </c>
      <c r="JP346" t="s">
        <v>796</v>
      </c>
      <c r="JQ346" t="s">
        <v>796</v>
      </c>
      <c r="JR346" t="s">
        <v>796</v>
      </c>
      <c r="JS346" t="s">
        <v>796</v>
      </c>
      <c r="JT346" t="s">
        <v>796</v>
      </c>
      <c r="JU346" t="s">
        <v>796</v>
      </c>
      <c r="JV346" t="s">
        <v>796</v>
      </c>
      <c r="JW346" t="s">
        <v>796</v>
      </c>
      <c r="JX346" t="s">
        <v>796</v>
      </c>
      <c r="JY346" t="s">
        <v>796</v>
      </c>
      <c r="JZ346" t="s">
        <v>796</v>
      </c>
      <c r="KA346" t="s">
        <v>796</v>
      </c>
      <c r="KB346" t="s">
        <v>796</v>
      </c>
      <c r="KC346" t="s">
        <v>796</v>
      </c>
      <c r="KD346" t="s">
        <v>796</v>
      </c>
      <c r="KE346" t="s">
        <v>796</v>
      </c>
      <c r="KF346" t="s">
        <v>796</v>
      </c>
    </row>
    <row r="347" spans="1:292" x14ac:dyDescent="0.2">
      <c r="A347" t="s">
        <v>1002</v>
      </c>
      <c r="B347" t="s">
        <v>249</v>
      </c>
      <c r="C347" t="s">
        <v>4</v>
      </c>
      <c r="D347" t="s">
        <v>19</v>
      </c>
      <c r="E347" s="30">
        <v>47</v>
      </c>
      <c r="F347" t="s">
        <v>155</v>
      </c>
      <c r="G347" t="s">
        <v>10</v>
      </c>
      <c r="H347" t="s">
        <v>11</v>
      </c>
      <c r="I347" t="s">
        <v>215</v>
      </c>
      <c r="J347" t="s">
        <v>4</v>
      </c>
      <c r="K347" t="s">
        <v>4</v>
      </c>
      <c r="L347" t="s">
        <v>4</v>
      </c>
      <c r="M347" t="s">
        <v>4</v>
      </c>
      <c r="N347" t="s">
        <v>5</v>
      </c>
      <c r="O347" t="s">
        <v>5</v>
      </c>
      <c r="P347" t="s">
        <v>4</v>
      </c>
      <c r="Q347" t="s">
        <v>4</v>
      </c>
      <c r="R347" t="s">
        <v>4</v>
      </c>
      <c r="S347" t="s">
        <v>4</v>
      </c>
      <c r="T347" t="s">
        <v>3</v>
      </c>
      <c r="U347" t="s">
        <v>4</v>
      </c>
      <c r="V347" t="s">
        <v>5</v>
      </c>
      <c r="W347" t="s">
        <v>77</v>
      </c>
      <c r="X347" t="s">
        <v>54</v>
      </c>
      <c r="Y347" t="s">
        <v>5</v>
      </c>
      <c r="Z347" t="s">
        <v>6</v>
      </c>
      <c r="AA347" t="s">
        <v>4</v>
      </c>
      <c r="AB347" t="s">
        <v>4</v>
      </c>
      <c r="AC347" t="s">
        <v>4</v>
      </c>
      <c r="AD347" t="s">
        <v>4</v>
      </c>
      <c r="AE347" t="s">
        <v>4</v>
      </c>
      <c r="AF347" t="s">
        <v>4</v>
      </c>
      <c r="AG347" t="s">
        <v>4</v>
      </c>
      <c r="AH347" t="s">
        <v>4</v>
      </c>
      <c r="AI347" t="s">
        <v>4</v>
      </c>
      <c r="AJ347" t="s">
        <v>4</v>
      </c>
      <c r="AK347" t="s">
        <v>4</v>
      </c>
      <c r="AL347" t="s">
        <v>4</v>
      </c>
      <c r="AM347" t="s">
        <v>4</v>
      </c>
      <c r="AN347" t="s">
        <v>4</v>
      </c>
      <c r="AO347" t="s">
        <v>4</v>
      </c>
      <c r="AP347" t="s">
        <v>5</v>
      </c>
      <c r="AQ347" t="s">
        <v>4</v>
      </c>
      <c r="AR347" t="s">
        <v>4</v>
      </c>
      <c r="AS347" t="s">
        <v>2</v>
      </c>
      <c r="AT347" t="s">
        <v>2</v>
      </c>
      <c r="AU347" t="s">
        <v>2</v>
      </c>
      <c r="AV347" t="s">
        <v>2</v>
      </c>
      <c r="AW347" t="s">
        <v>2</v>
      </c>
      <c r="AX347" t="s">
        <v>2</v>
      </c>
      <c r="AY347" t="s">
        <v>2</v>
      </c>
      <c r="AZ347" t="s">
        <v>2</v>
      </c>
      <c r="BA347" t="s">
        <v>2</v>
      </c>
      <c r="BB347" t="s">
        <v>2</v>
      </c>
      <c r="BC347" t="s">
        <v>2</v>
      </c>
      <c r="BD347" t="s">
        <v>2</v>
      </c>
      <c r="BE347" t="s">
        <v>2</v>
      </c>
      <c r="BF347" t="s">
        <v>2</v>
      </c>
      <c r="BG347" t="s">
        <v>2</v>
      </c>
      <c r="BH347" t="s">
        <v>2</v>
      </c>
      <c r="BI347" t="s">
        <v>2</v>
      </c>
      <c r="BJ347" t="s">
        <v>2</v>
      </c>
      <c r="BK347" t="s">
        <v>2</v>
      </c>
      <c r="BL347" t="s">
        <v>2</v>
      </c>
      <c r="BM347" t="s">
        <v>2</v>
      </c>
      <c r="BN347" t="s">
        <v>2</v>
      </c>
      <c r="BO347" t="s">
        <v>2</v>
      </c>
      <c r="BP347" t="s">
        <v>2</v>
      </c>
      <c r="BQ347" t="s">
        <v>2</v>
      </c>
      <c r="BR347" t="s">
        <v>2</v>
      </c>
      <c r="BS347" t="s">
        <v>2</v>
      </c>
      <c r="BT347" t="s">
        <v>2</v>
      </c>
      <c r="BU347" t="s">
        <v>2</v>
      </c>
      <c r="BV347" t="s">
        <v>2</v>
      </c>
      <c r="BW347" t="s">
        <v>2</v>
      </c>
      <c r="BX347" t="s">
        <v>2</v>
      </c>
      <c r="BY347" t="s">
        <v>2</v>
      </c>
      <c r="BZ347" t="s">
        <v>2</v>
      </c>
      <c r="CA347" t="s">
        <v>2</v>
      </c>
      <c r="CB347" t="s">
        <v>2</v>
      </c>
      <c r="CC347" t="s">
        <v>2</v>
      </c>
      <c r="CD347" t="s">
        <v>2</v>
      </c>
      <c r="CE347" t="s">
        <v>2</v>
      </c>
      <c r="CF347" t="s">
        <v>2</v>
      </c>
      <c r="CG347" t="s">
        <v>2</v>
      </c>
      <c r="CH347" t="s">
        <v>2</v>
      </c>
      <c r="CI347" t="s">
        <v>2</v>
      </c>
      <c r="CJ347" t="s">
        <v>2</v>
      </c>
      <c r="CK347" t="s">
        <v>2</v>
      </c>
      <c r="CL347" t="s">
        <v>2</v>
      </c>
      <c r="CM347" t="s">
        <v>2</v>
      </c>
      <c r="CN347" t="s">
        <v>2</v>
      </c>
      <c r="CO347" t="s">
        <v>2</v>
      </c>
      <c r="CP347" t="s">
        <v>123</v>
      </c>
      <c r="CQ347" t="s">
        <v>4</v>
      </c>
      <c r="CR347" t="s">
        <v>4</v>
      </c>
      <c r="CS347" t="s">
        <v>4</v>
      </c>
      <c r="CT347" t="s">
        <v>4</v>
      </c>
      <c r="CU347" t="s">
        <v>796</v>
      </c>
      <c r="CV347" t="s">
        <v>796</v>
      </c>
      <c r="CW347" t="s">
        <v>796</v>
      </c>
      <c r="CX347" t="s">
        <v>796</v>
      </c>
      <c r="CY347" t="s">
        <v>796</v>
      </c>
      <c r="CZ347" t="s">
        <v>796</v>
      </c>
      <c r="DA347" t="s">
        <v>796</v>
      </c>
      <c r="DB347" t="s">
        <v>796</v>
      </c>
      <c r="DC347" t="s">
        <v>796</v>
      </c>
      <c r="DD347" t="s">
        <v>796</v>
      </c>
      <c r="DE347" t="s">
        <v>796</v>
      </c>
      <c r="DF347" t="s">
        <v>796</v>
      </c>
      <c r="DG347" t="s">
        <v>796</v>
      </c>
      <c r="DH347" t="s">
        <v>796</v>
      </c>
      <c r="DI347" t="s">
        <v>796</v>
      </c>
      <c r="DJ347" t="s">
        <v>796</v>
      </c>
      <c r="DK347" t="s">
        <v>796</v>
      </c>
      <c r="DL347" t="s">
        <v>796</v>
      </c>
      <c r="DM347" t="s">
        <v>796</v>
      </c>
      <c r="DN347" t="s">
        <v>796</v>
      </c>
      <c r="DO347" t="s">
        <v>796</v>
      </c>
      <c r="DP347" t="s">
        <v>796</v>
      </c>
      <c r="DQ347" t="s">
        <v>796</v>
      </c>
      <c r="DR347" t="s">
        <v>796</v>
      </c>
      <c r="DS347" t="s">
        <v>796</v>
      </c>
      <c r="DT347" t="s">
        <v>796</v>
      </c>
      <c r="DU347" t="s">
        <v>796</v>
      </c>
      <c r="DV347" t="s">
        <v>796</v>
      </c>
      <c r="DW347" t="s">
        <v>796</v>
      </c>
      <c r="DX347" t="s">
        <v>796</v>
      </c>
      <c r="DY347" t="s">
        <v>796</v>
      </c>
      <c r="DZ347" t="s">
        <v>796</v>
      </c>
      <c r="EA347" t="s">
        <v>796</v>
      </c>
      <c r="EB347" t="s">
        <v>796</v>
      </c>
      <c r="EC347" t="s">
        <v>796</v>
      </c>
      <c r="ED347" t="s">
        <v>796</v>
      </c>
      <c r="EE347" t="s">
        <v>796</v>
      </c>
      <c r="EF347" t="s">
        <v>796</v>
      </c>
      <c r="EG347" t="s">
        <v>796</v>
      </c>
      <c r="EH347" t="s">
        <v>796</v>
      </c>
      <c r="EI347" t="s">
        <v>796</v>
      </c>
      <c r="EJ347" t="s">
        <v>796</v>
      </c>
      <c r="EK347" t="s">
        <v>796</v>
      </c>
      <c r="EL347" t="s">
        <v>796</v>
      </c>
      <c r="EM347" t="s">
        <v>796</v>
      </c>
      <c r="EN347" t="s">
        <v>796</v>
      </c>
      <c r="EO347" t="s">
        <v>796</v>
      </c>
      <c r="EP347" t="s">
        <v>796</v>
      </c>
      <c r="EQ347" t="s">
        <v>796</v>
      </c>
      <c r="ER347" t="s">
        <v>796</v>
      </c>
      <c r="ES347" t="s">
        <v>796</v>
      </c>
      <c r="ET347" t="s">
        <v>796</v>
      </c>
      <c r="EU347" t="s">
        <v>796</v>
      </c>
      <c r="EV347" t="s">
        <v>796</v>
      </c>
      <c r="EW347" t="s">
        <v>796</v>
      </c>
      <c r="EX347" t="s">
        <v>796</v>
      </c>
      <c r="EY347" t="s">
        <v>796</v>
      </c>
      <c r="EZ347" t="s">
        <v>796</v>
      </c>
      <c r="FA347" t="s">
        <v>796</v>
      </c>
      <c r="FB347" t="s">
        <v>796</v>
      </c>
      <c r="FC347" t="s">
        <v>796</v>
      </c>
      <c r="FD347" t="s">
        <v>796</v>
      </c>
      <c r="FE347" t="s">
        <v>796</v>
      </c>
      <c r="FF347" t="s">
        <v>796</v>
      </c>
      <c r="FG347" t="s">
        <v>796</v>
      </c>
      <c r="FH347" t="s">
        <v>796</v>
      </c>
      <c r="FI347" t="s">
        <v>796</v>
      </c>
      <c r="FJ347" t="s">
        <v>796</v>
      </c>
      <c r="FK347" t="s">
        <v>796</v>
      </c>
      <c r="FL347" t="s">
        <v>796</v>
      </c>
      <c r="FM347" t="s">
        <v>796</v>
      </c>
      <c r="FN347" t="s">
        <v>796</v>
      </c>
      <c r="FO347" t="s">
        <v>796</v>
      </c>
      <c r="FP347" t="s">
        <v>796</v>
      </c>
      <c r="FQ347" t="s">
        <v>796</v>
      </c>
      <c r="FR347" t="s">
        <v>796</v>
      </c>
      <c r="FS347" t="s">
        <v>796</v>
      </c>
      <c r="FT347" t="s">
        <v>796</v>
      </c>
      <c r="FU347" t="s">
        <v>796</v>
      </c>
      <c r="FV347" t="s">
        <v>796</v>
      </c>
      <c r="FW347" t="s">
        <v>796</v>
      </c>
      <c r="FX347" t="s">
        <v>796</v>
      </c>
      <c r="FY347" t="s">
        <v>796</v>
      </c>
      <c r="FZ347" t="s">
        <v>796</v>
      </c>
      <c r="GA347" t="s">
        <v>796</v>
      </c>
      <c r="GB347" t="s">
        <v>796</v>
      </c>
      <c r="GC347" t="s">
        <v>796</v>
      </c>
      <c r="GD347" t="s">
        <v>796</v>
      </c>
      <c r="GE347" t="s">
        <v>796</v>
      </c>
      <c r="GF347" t="s">
        <v>796</v>
      </c>
      <c r="GG347" t="s">
        <v>796</v>
      </c>
      <c r="GH347" t="s">
        <v>796</v>
      </c>
      <c r="GI347" t="s">
        <v>796</v>
      </c>
      <c r="GJ347" t="s">
        <v>796</v>
      </c>
      <c r="GK347" t="s">
        <v>796</v>
      </c>
      <c r="GL347" t="s">
        <v>796</v>
      </c>
      <c r="GM347" t="s">
        <v>796</v>
      </c>
      <c r="GN347" t="s">
        <v>796</v>
      </c>
      <c r="GO347" t="s">
        <v>796</v>
      </c>
      <c r="GP347" t="s">
        <v>796</v>
      </c>
      <c r="GQ347" t="s">
        <v>796</v>
      </c>
      <c r="GR347" t="s">
        <v>796</v>
      </c>
      <c r="GS347" t="s">
        <v>796</v>
      </c>
      <c r="GT347" t="s">
        <v>796</v>
      </c>
      <c r="GU347" t="s">
        <v>796</v>
      </c>
      <c r="GV347" t="s">
        <v>796</v>
      </c>
      <c r="GW347" t="s">
        <v>796</v>
      </c>
      <c r="GX347" t="s">
        <v>796</v>
      </c>
      <c r="GY347" t="s">
        <v>796</v>
      </c>
      <c r="GZ347" t="s">
        <v>796</v>
      </c>
      <c r="HA347" t="s">
        <v>796</v>
      </c>
      <c r="HB347" t="s">
        <v>796</v>
      </c>
      <c r="HC347" t="s">
        <v>796</v>
      </c>
      <c r="HD347" t="s">
        <v>796</v>
      </c>
      <c r="HE347" t="s">
        <v>796</v>
      </c>
      <c r="HF347" t="s">
        <v>796</v>
      </c>
      <c r="HG347" t="s">
        <v>796</v>
      </c>
      <c r="HH347" t="s">
        <v>796</v>
      </c>
      <c r="HI347" t="s">
        <v>796</v>
      </c>
      <c r="HJ347" t="s">
        <v>796</v>
      </c>
      <c r="HK347" t="s">
        <v>796</v>
      </c>
      <c r="HL347" t="s">
        <v>796</v>
      </c>
      <c r="HM347" t="s">
        <v>796</v>
      </c>
      <c r="HN347" t="s">
        <v>796</v>
      </c>
      <c r="HO347" t="s">
        <v>796</v>
      </c>
      <c r="HP347" t="s">
        <v>796</v>
      </c>
      <c r="HQ347" t="s">
        <v>796</v>
      </c>
      <c r="HR347" t="s">
        <v>796</v>
      </c>
      <c r="HS347" t="s">
        <v>796</v>
      </c>
      <c r="HT347" t="s">
        <v>796</v>
      </c>
      <c r="HU347" t="s">
        <v>796</v>
      </c>
      <c r="HV347" t="s">
        <v>796</v>
      </c>
      <c r="HW347" t="s">
        <v>796</v>
      </c>
      <c r="HX347" t="s">
        <v>796</v>
      </c>
      <c r="HY347" t="s">
        <v>796</v>
      </c>
      <c r="HZ347" t="s">
        <v>796</v>
      </c>
      <c r="IA347" t="s">
        <v>796</v>
      </c>
      <c r="IB347" t="s">
        <v>796</v>
      </c>
      <c r="IC347" t="s">
        <v>796</v>
      </c>
      <c r="ID347" t="s">
        <v>796</v>
      </c>
      <c r="IE347" t="s">
        <v>796</v>
      </c>
      <c r="IF347" t="s">
        <v>796</v>
      </c>
      <c r="IG347" t="s">
        <v>796</v>
      </c>
      <c r="IH347" t="s">
        <v>796</v>
      </c>
      <c r="II347" t="s">
        <v>796</v>
      </c>
      <c r="IJ347" t="s">
        <v>796</v>
      </c>
      <c r="IK347" t="s">
        <v>796</v>
      </c>
      <c r="IL347" t="s">
        <v>796</v>
      </c>
      <c r="IM347" t="s">
        <v>796</v>
      </c>
      <c r="IN347" t="s">
        <v>796</v>
      </c>
      <c r="IO347" t="s">
        <v>796</v>
      </c>
      <c r="IP347" t="s">
        <v>796</v>
      </c>
      <c r="IQ347" t="s">
        <v>796</v>
      </c>
      <c r="IR347" t="s">
        <v>796</v>
      </c>
      <c r="IS347" t="s">
        <v>796</v>
      </c>
      <c r="IT347" t="s">
        <v>796</v>
      </c>
      <c r="IU347" t="s">
        <v>796</v>
      </c>
      <c r="IV347" t="s">
        <v>796</v>
      </c>
      <c r="IW347" t="s">
        <v>796</v>
      </c>
      <c r="IX347" t="s">
        <v>796</v>
      </c>
      <c r="IY347" t="s">
        <v>796</v>
      </c>
      <c r="IZ347" t="s">
        <v>796</v>
      </c>
      <c r="JA347" t="s">
        <v>796</v>
      </c>
      <c r="JB347" t="s">
        <v>796</v>
      </c>
      <c r="JC347" t="s">
        <v>796</v>
      </c>
      <c r="JD347" t="s">
        <v>796</v>
      </c>
      <c r="JE347" t="s">
        <v>796</v>
      </c>
      <c r="JF347" t="s">
        <v>796</v>
      </c>
      <c r="JG347" t="s">
        <v>796</v>
      </c>
      <c r="JH347" t="s">
        <v>796</v>
      </c>
      <c r="JI347" t="s">
        <v>796</v>
      </c>
      <c r="JJ347" t="s">
        <v>796</v>
      </c>
      <c r="JK347" t="s">
        <v>796</v>
      </c>
      <c r="JL347" t="s">
        <v>796</v>
      </c>
      <c r="JM347" t="s">
        <v>796</v>
      </c>
      <c r="JN347" t="s">
        <v>796</v>
      </c>
      <c r="JO347" t="s">
        <v>796</v>
      </c>
      <c r="JP347" t="s">
        <v>796</v>
      </c>
      <c r="JQ347" t="s">
        <v>796</v>
      </c>
      <c r="JR347" t="s">
        <v>796</v>
      </c>
      <c r="JS347" t="s">
        <v>796</v>
      </c>
      <c r="JT347" t="s">
        <v>796</v>
      </c>
      <c r="JU347" t="s">
        <v>796</v>
      </c>
      <c r="JV347" t="s">
        <v>796</v>
      </c>
      <c r="JW347" t="s">
        <v>796</v>
      </c>
      <c r="JX347" t="s">
        <v>796</v>
      </c>
      <c r="JY347" t="s">
        <v>796</v>
      </c>
      <c r="JZ347" t="s">
        <v>796</v>
      </c>
      <c r="KA347" t="s">
        <v>796</v>
      </c>
      <c r="KB347" t="s">
        <v>796</v>
      </c>
      <c r="KC347" t="s">
        <v>796</v>
      </c>
      <c r="KD347" t="s">
        <v>796</v>
      </c>
      <c r="KE347" t="s">
        <v>796</v>
      </c>
      <c r="KF347" t="s">
        <v>796</v>
      </c>
    </row>
    <row r="348" spans="1:292" x14ac:dyDescent="0.2">
      <c r="A348" t="s">
        <v>117</v>
      </c>
      <c r="B348" t="s">
        <v>116</v>
      </c>
      <c r="C348" t="s">
        <v>4</v>
      </c>
      <c r="D348" t="s">
        <v>19</v>
      </c>
      <c r="E348" s="30">
        <v>41</v>
      </c>
      <c r="F348" t="s">
        <v>20</v>
      </c>
      <c r="G348" t="s">
        <v>10</v>
      </c>
      <c r="H348" t="s">
        <v>11</v>
      </c>
      <c r="I348" t="s">
        <v>65</v>
      </c>
      <c r="J348" t="s">
        <v>4</v>
      </c>
      <c r="K348" t="s">
        <v>5</v>
      </c>
      <c r="L348" t="s">
        <v>4</v>
      </c>
      <c r="M348" t="s">
        <v>4</v>
      </c>
      <c r="N348" t="s">
        <v>4</v>
      </c>
      <c r="O348" t="s">
        <v>4</v>
      </c>
      <c r="P348" t="s">
        <v>5</v>
      </c>
      <c r="Q348" t="s">
        <v>5</v>
      </c>
      <c r="R348" t="s">
        <v>4</v>
      </c>
      <c r="S348" t="s">
        <v>4</v>
      </c>
      <c r="T348" t="s">
        <v>3</v>
      </c>
      <c r="U348" t="s">
        <v>4</v>
      </c>
      <c r="V348" t="s">
        <v>4</v>
      </c>
      <c r="W348" t="s">
        <v>17</v>
      </c>
      <c r="X348" t="s">
        <v>2</v>
      </c>
      <c r="Y348" t="s">
        <v>5</v>
      </c>
      <c r="Z348" t="s">
        <v>35</v>
      </c>
      <c r="AA348" t="s">
        <v>4</v>
      </c>
      <c r="AB348" t="s">
        <v>4</v>
      </c>
      <c r="AC348" t="s">
        <v>4</v>
      </c>
      <c r="AD348" t="s">
        <v>4</v>
      </c>
      <c r="AE348" t="s">
        <v>4</v>
      </c>
      <c r="AF348" t="s">
        <v>4</v>
      </c>
      <c r="AG348" t="s">
        <v>5</v>
      </c>
      <c r="AH348" t="s">
        <v>5</v>
      </c>
      <c r="AI348" t="s">
        <v>4</v>
      </c>
      <c r="AJ348" t="s">
        <v>4</v>
      </c>
      <c r="AK348" t="s">
        <v>4</v>
      </c>
      <c r="AL348" t="s">
        <v>4</v>
      </c>
      <c r="AM348" t="s">
        <v>4</v>
      </c>
      <c r="AN348" t="s">
        <v>4</v>
      </c>
      <c r="AO348" t="s">
        <v>4</v>
      </c>
      <c r="AP348" t="s">
        <v>4</v>
      </c>
      <c r="AQ348" t="s">
        <v>4</v>
      </c>
      <c r="AR348" t="s">
        <v>4</v>
      </c>
      <c r="AS348" t="s">
        <v>2</v>
      </c>
      <c r="AT348" t="s">
        <v>2</v>
      </c>
      <c r="AU348" t="s">
        <v>2</v>
      </c>
      <c r="AV348" t="s">
        <v>4</v>
      </c>
      <c r="AW348" t="s">
        <v>4</v>
      </c>
      <c r="AX348" t="s">
        <v>4</v>
      </c>
      <c r="AY348" t="s">
        <v>4</v>
      </c>
      <c r="AZ348" t="s">
        <v>4</v>
      </c>
      <c r="BA348" t="s">
        <v>5</v>
      </c>
      <c r="BB348" t="s">
        <v>4</v>
      </c>
      <c r="BC348" t="s">
        <v>5</v>
      </c>
      <c r="BD348" t="s">
        <v>4</v>
      </c>
      <c r="BE348" t="s">
        <v>4</v>
      </c>
      <c r="BF348" t="s">
        <v>4</v>
      </c>
      <c r="BG348" t="s">
        <v>4</v>
      </c>
      <c r="BH348" t="s">
        <v>4</v>
      </c>
      <c r="BI348" t="s">
        <v>4</v>
      </c>
      <c r="BJ348" t="s">
        <v>4</v>
      </c>
      <c r="BK348" t="s">
        <v>5</v>
      </c>
      <c r="BL348" t="s">
        <v>5</v>
      </c>
      <c r="BM348" t="s">
        <v>4</v>
      </c>
      <c r="BN348" t="s">
        <v>4</v>
      </c>
      <c r="BO348" t="s">
        <v>4</v>
      </c>
      <c r="BP348" t="s">
        <v>2</v>
      </c>
      <c r="BQ348" t="s">
        <v>5</v>
      </c>
      <c r="BR348" t="s">
        <v>5</v>
      </c>
      <c r="BS348" t="s">
        <v>5</v>
      </c>
      <c r="BT348" t="s">
        <v>4</v>
      </c>
      <c r="BU348" t="s">
        <v>5</v>
      </c>
      <c r="BV348" t="s">
        <v>5</v>
      </c>
      <c r="BW348" t="s">
        <v>4</v>
      </c>
      <c r="BX348" t="s">
        <v>5</v>
      </c>
      <c r="BY348" t="s">
        <v>4</v>
      </c>
      <c r="BZ348" t="s">
        <v>5</v>
      </c>
      <c r="CA348" t="s">
        <v>5</v>
      </c>
      <c r="CB348" t="s">
        <v>2</v>
      </c>
      <c r="CC348" t="s">
        <v>2</v>
      </c>
      <c r="CD348" t="s">
        <v>2</v>
      </c>
      <c r="CE348" t="s">
        <v>2</v>
      </c>
      <c r="CF348" t="s">
        <v>2</v>
      </c>
      <c r="CG348" t="s">
        <v>2</v>
      </c>
      <c r="CH348" t="s">
        <v>2</v>
      </c>
      <c r="CI348" t="s">
        <v>2</v>
      </c>
      <c r="CJ348" t="s">
        <v>2</v>
      </c>
      <c r="CK348" t="s">
        <v>2</v>
      </c>
      <c r="CL348" t="s">
        <v>2</v>
      </c>
      <c r="CM348" t="s">
        <v>2</v>
      </c>
      <c r="CN348" t="s">
        <v>2</v>
      </c>
      <c r="CO348" t="s">
        <v>2</v>
      </c>
      <c r="CP348" t="s">
        <v>2</v>
      </c>
      <c r="CQ348" t="s">
        <v>2</v>
      </c>
      <c r="CR348" t="s">
        <v>2</v>
      </c>
      <c r="CS348" t="s">
        <v>2</v>
      </c>
      <c r="CT348" t="s">
        <v>2</v>
      </c>
      <c r="CU348" t="s">
        <v>116</v>
      </c>
      <c r="CV348" t="s">
        <v>4</v>
      </c>
      <c r="CW348" s="30">
        <v>43</v>
      </c>
      <c r="CX348" t="s">
        <v>20</v>
      </c>
      <c r="CY348" t="s">
        <v>4</v>
      </c>
      <c r="CZ348" t="s">
        <v>4</v>
      </c>
      <c r="DA348" t="s">
        <v>4</v>
      </c>
      <c r="DB348" t="s">
        <v>4</v>
      </c>
      <c r="DC348" t="s">
        <v>4</v>
      </c>
      <c r="DD348" t="s">
        <v>4</v>
      </c>
      <c r="DE348" t="s">
        <v>5</v>
      </c>
      <c r="DF348" t="s">
        <v>4</v>
      </c>
      <c r="DG348" t="s">
        <v>4</v>
      </c>
      <c r="DH348" t="s">
        <v>4</v>
      </c>
      <c r="DI348" t="s">
        <v>3</v>
      </c>
      <c r="DJ348" t="s">
        <v>4</v>
      </c>
      <c r="DK348" t="s">
        <v>4</v>
      </c>
      <c r="DL348" t="s">
        <v>2</v>
      </c>
      <c r="DM348" t="s">
        <v>2</v>
      </c>
      <c r="DN348" t="s">
        <v>5</v>
      </c>
      <c r="DO348" t="s">
        <v>990</v>
      </c>
      <c r="DP348" t="s">
        <v>4</v>
      </c>
      <c r="DQ348" t="s">
        <v>4</v>
      </c>
      <c r="DR348" t="s">
        <v>4</v>
      </c>
      <c r="DS348" t="s">
        <v>4</v>
      </c>
      <c r="DT348" t="s">
        <v>4</v>
      </c>
      <c r="DU348" t="s">
        <v>4</v>
      </c>
      <c r="DV348" t="s">
        <v>5</v>
      </c>
      <c r="DW348" t="s">
        <v>5</v>
      </c>
      <c r="DX348" t="s">
        <v>4</v>
      </c>
      <c r="DY348" t="s">
        <v>4</v>
      </c>
      <c r="DZ348" t="s">
        <v>4</v>
      </c>
      <c r="EA348" t="s">
        <v>4</v>
      </c>
      <c r="EB348" t="s">
        <v>4</v>
      </c>
      <c r="EC348" t="s">
        <v>5</v>
      </c>
      <c r="ED348" t="s">
        <v>4</v>
      </c>
      <c r="EE348" t="s">
        <v>4</v>
      </c>
      <c r="EF348" t="s">
        <v>4</v>
      </c>
      <c r="EG348" t="s">
        <v>4</v>
      </c>
      <c r="EH348" t="s">
        <v>2</v>
      </c>
      <c r="EI348" t="s">
        <v>2</v>
      </c>
      <c r="EJ348" t="s">
        <v>2</v>
      </c>
      <c r="EK348" t="s">
        <v>2</v>
      </c>
      <c r="EL348" t="s">
        <v>2</v>
      </c>
      <c r="EM348" t="s">
        <v>2</v>
      </c>
      <c r="EN348" t="s">
        <v>2</v>
      </c>
      <c r="EO348" t="s">
        <v>2</v>
      </c>
      <c r="EP348" t="s">
        <v>2</v>
      </c>
      <c r="EQ348" t="s">
        <v>2</v>
      </c>
      <c r="ER348" t="s">
        <v>2</v>
      </c>
      <c r="ES348" t="s">
        <v>2</v>
      </c>
      <c r="ET348" t="s">
        <v>2</v>
      </c>
      <c r="EU348" t="s">
        <v>2</v>
      </c>
      <c r="EV348" t="s">
        <v>2</v>
      </c>
      <c r="EW348" t="s">
        <v>2</v>
      </c>
      <c r="EX348" t="s">
        <v>2</v>
      </c>
      <c r="EY348" t="s">
        <v>2</v>
      </c>
      <c r="EZ348" t="s">
        <v>5</v>
      </c>
      <c r="FA348" t="s">
        <v>5</v>
      </c>
      <c r="FB348" t="s">
        <v>4</v>
      </c>
      <c r="FC348" t="s">
        <v>4</v>
      </c>
      <c r="FD348" t="s">
        <v>4</v>
      </c>
      <c r="FE348" t="s">
        <v>2</v>
      </c>
      <c r="FF348" t="s">
        <v>2</v>
      </c>
      <c r="FG348" t="s">
        <v>2</v>
      </c>
      <c r="FH348" t="s">
        <v>2</v>
      </c>
      <c r="FI348" t="s">
        <v>2</v>
      </c>
      <c r="FJ348" t="s">
        <v>2</v>
      </c>
      <c r="FK348" t="s">
        <v>2</v>
      </c>
      <c r="FL348" t="s">
        <v>2</v>
      </c>
      <c r="FM348" t="s">
        <v>2</v>
      </c>
      <c r="FN348" t="s">
        <v>2</v>
      </c>
      <c r="FO348" t="s">
        <v>2</v>
      </c>
      <c r="FP348" t="s">
        <v>2</v>
      </c>
      <c r="FQ348" t="s">
        <v>2</v>
      </c>
      <c r="FR348" t="s">
        <v>2</v>
      </c>
      <c r="FS348" t="s">
        <v>2</v>
      </c>
      <c r="FT348" t="s">
        <v>2</v>
      </c>
      <c r="FU348" t="s">
        <v>2</v>
      </c>
      <c r="FV348" t="s">
        <v>2</v>
      </c>
      <c r="FW348" t="s">
        <v>2</v>
      </c>
      <c r="FX348" t="s">
        <v>2</v>
      </c>
      <c r="FY348" t="s">
        <v>2</v>
      </c>
      <c r="FZ348" t="s">
        <v>2</v>
      </c>
      <c r="GA348" t="s">
        <v>2</v>
      </c>
      <c r="GB348" t="s">
        <v>2</v>
      </c>
      <c r="GC348" t="s">
        <v>2</v>
      </c>
      <c r="GD348" t="s">
        <v>2</v>
      </c>
      <c r="GE348" t="s">
        <v>2</v>
      </c>
      <c r="GF348" t="s">
        <v>2</v>
      </c>
      <c r="GG348" t="s">
        <v>2</v>
      </c>
      <c r="GH348" t="s">
        <v>2</v>
      </c>
      <c r="GI348" t="s">
        <v>2</v>
      </c>
      <c r="GJ348" t="s">
        <v>2</v>
      </c>
      <c r="GK348" t="s">
        <v>2</v>
      </c>
      <c r="GL348" t="s">
        <v>2</v>
      </c>
      <c r="GM348" t="s">
        <v>2</v>
      </c>
      <c r="GN348" t="s">
        <v>796</v>
      </c>
      <c r="GO348" t="s">
        <v>796</v>
      </c>
      <c r="GP348" t="s">
        <v>796</v>
      </c>
      <c r="GQ348" t="s">
        <v>796</v>
      </c>
      <c r="GR348" t="s">
        <v>796</v>
      </c>
      <c r="GS348" t="s">
        <v>796</v>
      </c>
      <c r="GT348" t="s">
        <v>796</v>
      </c>
      <c r="GU348" t="s">
        <v>796</v>
      </c>
      <c r="GV348" t="s">
        <v>796</v>
      </c>
      <c r="GW348" t="s">
        <v>796</v>
      </c>
      <c r="GX348" t="s">
        <v>796</v>
      </c>
      <c r="GY348" t="s">
        <v>796</v>
      </c>
      <c r="GZ348" t="s">
        <v>796</v>
      </c>
      <c r="HA348" t="s">
        <v>796</v>
      </c>
      <c r="HB348" t="s">
        <v>796</v>
      </c>
      <c r="HC348" t="s">
        <v>796</v>
      </c>
      <c r="HD348" t="s">
        <v>796</v>
      </c>
      <c r="HE348" t="s">
        <v>796</v>
      </c>
      <c r="HF348" t="s">
        <v>796</v>
      </c>
      <c r="HG348" t="s">
        <v>796</v>
      </c>
      <c r="HH348" t="s">
        <v>796</v>
      </c>
      <c r="HI348" t="s">
        <v>796</v>
      </c>
      <c r="HJ348" t="s">
        <v>796</v>
      </c>
      <c r="HK348" t="s">
        <v>796</v>
      </c>
      <c r="HL348" t="s">
        <v>796</v>
      </c>
      <c r="HM348" t="s">
        <v>796</v>
      </c>
      <c r="HN348" t="s">
        <v>796</v>
      </c>
      <c r="HO348" t="s">
        <v>796</v>
      </c>
      <c r="HP348" t="s">
        <v>796</v>
      </c>
      <c r="HQ348" t="s">
        <v>796</v>
      </c>
      <c r="HR348" t="s">
        <v>796</v>
      </c>
      <c r="HS348" t="s">
        <v>796</v>
      </c>
      <c r="HT348" t="s">
        <v>796</v>
      </c>
      <c r="HU348" t="s">
        <v>796</v>
      </c>
      <c r="HV348" t="s">
        <v>796</v>
      </c>
      <c r="HW348" t="s">
        <v>796</v>
      </c>
      <c r="HX348" t="s">
        <v>796</v>
      </c>
      <c r="HY348" t="s">
        <v>796</v>
      </c>
      <c r="HZ348" t="s">
        <v>796</v>
      </c>
      <c r="IA348" t="s">
        <v>796</v>
      </c>
      <c r="IB348" t="s">
        <v>796</v>
      </c>
      <c r="IC348" t="s">
        <v>796</v>
      </c>
      <c r="ID348" t="s">
        <v>796</v>
      </c>
      <c r="IE348" t="s">
        <v>796</v>
      </c>
      <c r="IF348" t="s">
        <v>796</v>
      </c>
      <c r="IG348" t="s">
        <v>796</v>
      </c>
      <c r="IH348" t="s">
        <v>796</v>
      </c>
      <c r="II348" t="s">
        <v>796</v>
      </c>
      <c r="IJ348" t="s">
        <v>796</v>
      </c>
      <c r="IK348" t="s">
        <v>796</v>
      </c>
      <c r="IL348" t="s">
        <v>796</v>
      </c>
      <c r="IM348" t="s">
        <v>796</v>
      </c>
      <c r="IN348" t="s">
        <v>796</v>
      </c>
      <c r="IO348" t="s">
        <v>796</v>
      </c>
      <c r="IP348" t="s">
        <v>796</v>
      </c>
      <c r="IQ348" t="s">
        <v>796</v>
      </c>
      <c r="IR348" t="s">
        <v>796</v>
      </c>
      <c r="IS348" t="s">
        <v>796</v>
      </c>
      <c r="IT348" t="s">
        <v>796</v>
      </c>
      <c r="IU348" t="s">
        <v>796</v>
      </c>
      <c r="IV348" t="s">
        <v>796</v>
      </c>
      <c r="IW348" t="s">
        <v>796</v>
      </c>
      <c r="IX348" t="s">
        <v>796</v>
      </c>
      <c r="IY348" t="s">
        <v>796</v>
      </c>
      <c r="IZ348" t="s">
        <v>796</v>
      </c>
      <c r="JA348" t="s">
        <v>796</v>
      </c>
      <c r="JB348" t="s">
        <v>796</v>
      </c>
      <c r="JC348" t="s">
        <v>796</v>
      </c>
      <c r="JD348" t="s">
        <v>796</v>
      </c>
      <c r="JE348" t="s">
        <v>796</v>
      </c>
      <c r="JF348" t="s">
        <v>796</v>
      </c>
      <c r="JG348" t="s">
        <v>796</v>
      </c>
      <c r="JH348" t="s">
        <v>796</v>
      </c>
      <c r="JI348" t="s">
        <v>796</v>
      </c>
      <c r="JJ348" t="s">
        <v>796</v>
      </c>
      <c r="JK348" t="s">
        <v>796</v>
      </c>
      <c r="JL348" t="s">
        <v>796</v>
      </c>
      <c r="JM348" t="s">
        <v>796</v>
      </c>
      <c r="JN348" t="s">
        <v>796</v>
      </c>
      <c r="JO348" t="s">
        <v>796</v>
      </c>
      <c r="JP348" t="s">
        <v>796</v>
      </c>
      <c r="JQ348" t="s">
        <v>796</v>
      </c>
      <c r="JR348" t="s">
        <v>796</v>
      </c>
      <c r="JS348" t="s">
        <v>796</v>
      </c>
      <c r="JT348" t="s">
        <v>796</v>
      </c>
      <c r="JU348" t="s">
        <v>796</v>
      </c>
      <c r="JV348" t="s">
        <v>796</v>
      </c>
      <c r="JW348" t="s">
        <v>796</v>
      </c>
      <c r="JX348" t="s">
        <v>796</v>
      </c>
      <c r="JY348" t="s">
        <v>796</v>
      </c>
      <c r="JZ348" t="s">
        <v>796</v>
      </c>
      <c r="KA348" t="s">
        <v>796</v>
      </c>
      <c r="KB348" t="s">
        <v>796</v>
      </c>
      <c r="KC348" t="s">
        <v>796</v>
      </c>
      <c r="KD348" t="s">
        <v>796</v>
      </c>
      <c r="KE348" t="s">
        <v>796</v>
      </c>
      <c r="KF348" t="s">
        <v>796</v>
      </c>
    </row>
    <row r="349" spans="1:292" x14ac:dyDescent="0.2">
      <c r="A349" t="s">
        <v>115</v>
      </c>
      <c r="B349" t="s">
        <v>116</v>
      </c>
      <c r="C349" t="s">
        <v>4</v>
      </c>
      <c r="D349" t="s">
        <v>19</v>
      </c>
      <c r="E349" s="30">
        <v>28</v>
      </c>
      <c r="F349" t="s">
        <v>20</v>
      </c>
      <c r="G349" t="s">
        <v>10</v>
      </c>
      <c r="H349" t="s">
        <v>11</v>
      </c>
      <c r="I349" t="s">
        <v>80</v>
      </c>
      <c r="J349" t="s">
        <v>4</v>
      </c>
      <c r="K349" t="s">
        <v>5</v>
      </c>
      <c r="L349" t="s">
        <v>4</v>
      </c>
      <c r="M349" t="s">
        <v>4</v>
      </c>
      <c r="N349" t="s">
        <v>4</v>
      </c>
      <c r="O349" t="s">
        <v>4</v>
      </c>
      <c r="P349" t="s">
        <v>4</v>
      </c>
      <c r="Q349" t="s">
        <v>5</v>
      </c>
      <c r="R349" t="s">
        <v>5</v>
      </c>
      <c r="S349" t="s">
        <v>4</v>
      </c>
      <c r="T349" t="s">
        <v>3</v>
      </c>
      <c r="U349" t="s">
        <v>4</v>
      </c>
      <c r="V349" t="s">
        <v>5</v>
      </c>
      <c r="W349" t="s">
        <v>77</v>
      </c>
      <c r="X349" t="s">
        <v>54</v>
      </c>
      <c r="Y349" t="s">
        <v>5</v>
      </c>
      <c r="Z349" t="s">
        <v>35</v>
      </c>
      <c r="AA349" t="s">
        <v>4</v>
      </c>
      <c r="AB349" t="s">
        <v>4</v>
      </c>
      <c r="AC349" t="s">
        <v>4</v>
      </c>
      <c r="AD349" t="s">
        <v>4</v>
      </c>
      <c r="AE349" t="s">
        <v>4</v>
      </c>
      <c r="AF349" t="s">
        <v>4</v>
      </c>
      <c r="AG349" t="s">
        <v>4</v>
      </c>
      <c r="AH349" t="s">
        <v>5</v>
      </c>
      <c r="AI349" t="s">
        <v>4</v>
      </c>
      <c r="AJ349" t="s">
        <v>4</v>
      </c>
      <c r="AK349" t="s">
        <v>4</v>
      </c>
      <c r="AL349" t="s">
        <v>5</v>
      </c>
      <c r="AM349" t="s">
        <v>4</v>
      </c>
      <c r="AN349" t="s">
        <v>4</v>
      </c>
      <c r="AO349" t="s">
        <v>4</v>
      </c>
      <c r="AP349" t="s">
        <v>4</v>
      </c>
      <c r="AQ349" t="s">
        <v>4</v>
      </c>
      <c r="AR349" t="s">
        <v>4</v>
      </c>
      <c r="AS349" t="s">
        <v>2</v>
      </c>
      <c r="AT349" t="s">
        <v>2</v>
      </c>
      <c r="AU349" t="s">
        <v>2</v>
      </c>
      <c r="AV349" t="s">
        <v>5</v>
      </c>
      <c r="AW349" t="s">
        <v>4</v>
      </c>
      <c r="AX349" t="s">
        <v>4</v>
      </c>
      <c r="AY349" t="s">
        <v>5</v>
      </c>
      <c r="AZ349" t="s">
        <v>4</v>
      </c>
      <c r="BA349" t="s">
        <v>4</v>
      </c>
      <c r="BB349" t="s">
        <v>4</v>
      </c>
      <c r="BC349" t="s">
        <v>5</v>
      </c>
      <c r="BD349" t="s">
        <v>4</v>
      </c>
      <c r="BE349" t="s">
        <v>4</v>
      </c>
      <c r="BF349" t="s">
        <v>4</v>
      </c>
      <c r="BG349" t="s">
        <v>4</v>
      </c>
      <c r="BH349" t="s">
        <v>4</v>
      </c>
      <c r="BI349" t="s">
        <v>4</v>
      </c>
      <c r="BJ349" t="s">
        <v>4</v>
      </c>
      <c r="BK349" t="s">
        <v>2</v>
      </c>
      <c r="BL349" t="s">
        <v>2</v>
      </c>
      <c r="BM349" t="s">
        <v>2</v>
      </c>
      <c r="BN349" t="s">
        <v>2</v>
      </c>
      <c r="BO349" t="s">
        <v>2</v>
      </c>
      <c r="BP349" t="s">
        <v>2</v>
      </c>
      <c r="BQ349" t="s">
        <v>5</v>
      </c>
      <c r="BR349" t="s">
        <v>5</v>
      </c>
      <c r="BS349" t="s">
        <v>5</v>
      </c>
      <c r="BT349" t="s">
        <v>5</v>
      </c>
      <c r="BU349" t="s">
        <v>5</v>
      </c>
      <c r="BV349" t="s">
        <v>4</v>
      </c>
      <c r="BW349" t="s">
        <v>5</v>
      </c>
      <c r="BX349" t="s">
        <v>5</v>
      </c>
      <c r="BY349" t="s">
        <v>4</v>
      </c>
      <c r="BZ349" t="s">
        <v>4</v>
      </c>
      <c r="CA349" t="s">
        <v>4</v>
      </c>
      <c r="CB349" t="s">
        <v>2</v>
      </c>
      <c r="CC349" t="s">
        <v>2</v>
      </c>
      <c r="CD349" t="s">
        <v>2</v>
      </c>
      <c r="CE349" t="s">
        <v>2</v>
      </c>
      <c r="CF349" t="s">
        <v>2</v>
      </c>
      <c r="CG349" t="s">
        <v>2</v>
      </c>
      <c r="CH349" t="s">
        <v>2</v>
      </c>
      <c r="CI349" t="s">
        <v>2</v>
      </c>
      <c r="CJ349" t="s">
        <v>2</v>
      </c>
      <c r="CK349" t="s">
        <v>2</v>
      </c>
      <c r="CL349" t="s">
        <v>2</v>
      </c>
      <c r="CM349" t="s">
        <v>2</v>
      </c>
      <c r="CN349" t="s">
        <v>2</v>
      </c>
      <c r="CO349" t="s">
        <v>2</v>
      </c>
      <c r="CP349" t="s">
        <v>2</v>
      </c>
      <c r="CQ349" t="s">
        <v>2</v>
      </c>
      <c r="CR349" t="s">
        <v>2</v>
      </c>
      <c r="CS349" t="s">
        <v>2</v>
      </c>
      <c r="CT349" t="s">
        <v>2</v>
      </c>
      <c r="CU349" t="s">
        <v>796</v>
      </c>
      <c r="CV349" t="s">
        <v>796</v>
      </c>
      <c r="CW349" t="s">
        <v>796</v>
      </c>
      <c r="CX349" t="s">
        <v>796</v>
      </c>
      <c r="CY349" t="s">
        <v>796</v>
      </c>
      <c r="CZ349" t="s">
        <v>796</v>
      </c>
      <c r="DA349" t="s">
        <v>796</v>
      </c>
      <c r="DB349" t="s">
        <v>796</v>
      </c>
      <c r="DC349" t="s">
        <v>796</v>
      </c>
      <c r="DD349" t="s">
        <v>796</v>
      </c>
      <c r="DE349" t="s">
        <v>796</v>
      </c>
      <c r="DF349" t="s">
        <v>796</v>
      </c>
      <c r="DG349" t="s">
        <v>796</v>
      </c>
      <c r="DH349" t="s">
        <v>796</v>
      </c>
      <c r="DI349" t="s">
        <v>796</v>
      </c>
      <c r="DJ349" t="s">
        <v>796</v>
      </c>
      <c r="DK349" t="s">
        <v>796</v>
      </c>
      <c r="DL349" t="s">
        <v>796</v>
      </c>
      <c r="DM349" t="s">
        <v>796</v>
      </c>
      <c r="DN349" t="s">
        <v>796</v>
      </c>
      <c r="DO349" t="s">
        <v>796</v>
      </c>
      <c r="DP349" t="s">
        <v>796</v>
      </c>
      <c r="DQ349" t="s">
        <v>796</v>
      </c>
      <c r="DR349" t="s">
        <v>796</v>
      </c>
      <c r="DS349" t="s">
        <v>796</v>
      </c>
      <c r="DT349" t="s">
        <v>796</v>
      </c>
      <c r="DU349" t="s">
        <v>796</v>
      </c>
      <c r="DV349" t="s">
        <v>796</v>
      </c>
      <c r="DW349" t="s">
        <v>796</v>
      </c>
      <c r="DX349" t="s">
        <v>796</v>
      </c>
      <c r="DY349" t="s">
        <v>796</v>
      </c>
      <c r="DZ349" t="s">
        <v>796</v>
      </c>
      <c r="EA349" t="s">
        <v>796</v>
      </c>
      <c r="EB349" t="s">
        <v>796</v>
      </c>
      <c r="EC349" t="s">
        <v>796</v>
      </c>
      <c r="ED349" t="s">
        <v>796</v>
      </c>
      <c r="EE349" t="s">
        <v>796</v>
      </c>
      <c r="EF349" t="s">
        <v>796</v>
      </c>
      <c r="EG349" t="s">
        <v>796</v>
      </c>
      <c r="EH349" t="s">
        <v>796</v>
      </c>
      <c r="EI349" t="s">
        <v>796</v>
      </c>
      <c r="EJ349" t="s">
        <v>796</v>
      </c>
      <c r="EK349" t="s">
        <v>796</v>
      </c>
      <c r="EL349" t="s">
        <v>796</v>
      </c>
      <c r="EM349" t="s">
        <v>796</v>
      </c>
      <c r="EN349" t="s">
        <v>796</v>
      </c>
      <c r="EO349" t="s">
        <v>796</v>
      </c>
      <c r="EP349" t="s">
        <v>796</v>
      </c>
      <c r="EQ349" t="s">
        <v>796</v>
      </c>
      <c r="ER349" t="s">
        <v>796</v>
      </c>
      <c r="ES349" t="s">
        <v>796</v>
      </c>
      <c r="ET349" t="s">
        <v>796</v>
      </c>
      <c r="EU349" t="s">
        <v>796</v>
      </c>
      <c r="EV349" t="s">
        <v>796</v>
      </c>
      <c r="EW349" t="s">
        <v>796</v>
      </c>
      <c r="EX349" t="s">
        <v>796</v>
      </c>
      <c r="EY349" t="s">
        <v>796</v>
      </c>
      <c r="EZ349" t="s">
        <v>796</v>
      </c>
      <c r="FA349" t="s">
        <v>796</v>
      </c>
      <c r="FB349" t="s">
        <v>796</v>
      </c>
      <c r="FC349" t="s">
        <v>796</v>
      </c>
      <c r="FD349" t="s">
        <v>796</v>
      </c>
      <c r="FE349" t="s">
        <v>796</v>
      </c>
      <c r="FF349" t="s">
        <v>796</v>
      </c>
      <c r="FG349" t="s">
        <v>796</v>
      </c>
      <c r="FH349" t="s">
        <v>796</v>
      </c>
      <c r="FI349" t="s">
        <v>796</v>
      </c>
      <c r="FJ349" t="s">
        <v>796</v>
      </c>
      <c r="FK349" t="s">
        <v>796</v>
      </c>
      <c r="FL349" t="s">
        <v>796</v>
      </c>
      <c r="FM349" t="s">
        <v>796</v>
      </c>
      <c r="FN349" t="s">
        <v>796</v>
      </c>
      <c r="FO349" t="s">
        <v>796</v>
      </c>
      <c r="FP349" t="s">
        <v>796</v>
      </c>
      <c r="FQ349" t="s">
        <v>796</v>
      </c>
      <c r="FR349" t="s">
        <v>796</v>
      </c>
      <c r="FS349" t="s">
        <v>796</v>
      </c>
      <c r="FT349" t="s">
        <v>796</v>
      </c>
      <c r="FU349" t="s">
        <v>796</v>
      </c>
      <c r="FV349" t="s">
        <v>796</v>
      </c>
      <c r="FW349" t="s">
        <v>796</v>
      </c>
      <c r="FX349" t="s">
        <v>796</v>
      </c>
      <c r="FY349" t="s">
        <v>796</v>
      </c>
      <c r="FZ349" t="s">
        <v>796</v>
      </c>
      <c r="GA349" t="s">
        <v>796</v>
      </c>
      <c r="GB349" t="s">
        <v>796</v>
      </c>
      <c r="GC349" t="s">
        <v>796</v>
      </c>
      <c r="GD349" t="s">
        <v>796</v>
      </c>
      <c r="GE349" t="s">
        <v>796</v>
      </c>
      <c r="GF349" t="s">
        <v>796</v>
      </c>
      <c r="GG349" t="s">
        <v>796</v>
      </c>
      <c r="GH349" t="s">
        <v>796</v>
      </c>
      <c r="GI349" t="s">
        <v>796</v>
      </c>
      <c r="GJ349" t="s">
        <v>796</v>
      </c>
      <c r="GK349" t="s">
        <v>796</v>
      </c>
      <c r="GL349" t="s">
        <v>796</v>
      </c>
      <c r="GM349" t="s">
        <v>796</v>
      </c>
      <c r="GN349" t="s">
        <v>796</v>
      </c>
      <c r="GO349" t="s">
        <v>796</v>
      </c>
      <c r="GP349" t="s">
        <v>796</v>
      </c>
      <c r="GQ349" t="s">
        <v>796</v>
      </c>
      <c r="GR349" t="s">
        <v>796</v>
      </c>
      <c r="GS349" t="s">
        <v>796</v>
      </c>
      <c r="GT349" t="s">
        <v>796</v>
      </c>
      <c r="GU349" t="s">
        <v>796</v>
      </c>
      <c r="GV349" t="s">
        <v>796</v>
      </c>
      <c r="GW349" t="s">
        <v>796</v>
      </c>
      <c r="GX349" t="s">
        <v>796</v>
      </c>
      <c r="GY349" t="s">
        <v>796</v>
      </c>
      <c r="GZ349" t="s">
        <v>796</v>
      </c>
      <c r="HA349" t="s">
        <v>796</v>
      </c>
      <c r="HB349" t="s">
        <v>796</v>
      </c>
      <c r="HC349" t="s">
        <v>796</v>
      </c>
      <c r="HD349" t="s">
        <v>796</v>
      </c>
      <c r="HE349" t="s">
        <v>796</v>
      </c>
      <c r="HF349" t="s">
        <v>796</v>
      </c>
      <c r="HG349" t="s">
        <v>796</v>
      </c>
      <c r="HH349" t="s">
        <v>796</v>
      </c>
      <c r="HI349" t="s">
        <v>796</v>
      </c>
      <c r="HJ349" t="s">
        <v>796</v>
      </c>
      <c r="HK349" t="s">
        <v>796</v>
      </c>
      <c r="HL349" t="s">
        <v>796</v>
      </c>
      <c r="HM349" t="s">
        <v>796</v>
      </c>
      <c r="HN349" t="s">
        <v>796</v>
      </c>
      <c r="HO349" t="s">
        <v>796</v>
      </c>
      <c r="HP349" t="s">
        <v>796</v>
      </c>
      <c r="HQ349" t="s">
        <v>796</v>
      </c>
      <c r="HR349" t="s">
        <v>796</v>
      </c>
      <c r="HS349" t="s">
        <v>796</v>
      </c>
      <c r="HT349" t="s">
        <v>796</v>
      </c>
      <c r="HU349" t="s">
        <v>796</v>
      </c>
      <c r="HV349" t="s">
        <v>796</v>
      </c>
      <c r="HW349" t="s">
        <v>796</v>
      </c>
      <c r="HX349" t="s">
        <v>796</v>
      </c>
      <c r="HY349" t="s">
        <v>796</v>
      </c>
      <c r="HZ349" t="s">
        <v>796</v>
      </c>
      <c r="IA349" t="s">
        <v>796</v>
      </c>
      <c r="IB349" t="s">
        <v>796</v>
      </c>
      <c r="IC349" t="s">
        <v>796</v>
      </c>
      <c r="ID349" t="s">
        <v>796</v>
      </c>
      <c r="IE349" t="s">
        <v>796</v>
      </c>
      <c r="IF349" t="s">
        <v>796</v>
      </c>
      <c r="IG349" t="s">
        <v>796</v>
      </c>
      <c r="IH349" t="s">
        <v>796</v>
      </c>
      <c r="II349" t="s">
        <v>796</v>
      </c>
      <c r="IJ349" t="s">
        <v>796</v>
      </c>
      <c r="IK349" t="s">
        <v>796</v>
      </c>
      <c r="IL349" t="s">
        <v>796</v>
      </c>
      <c r="IM349" t="s">
        <v>796</v>
      </c>
      <c r="IN349" t="s">
        <v>796</v>
      </c>
      <c r="IO349" t="s">
        <v>796</v>
      </c>
      <c r="IP349" t="s">
        <v>796</v>
      </c>
      <c r="IQ349" t="s">
        <v>796</v>
      </c>
      <c r="IR349" t="s">
        <v>796</v>
      </c>
      <c r="IS349" t="s">
        <v>796</v>
      </c>
      <c r="IT349" t="s">
        <v>796</v>
      </c>
      <c r="IU349" t="s">
        <v>796</v>
      </c>
      <c r="IV349" t="s">
        <v>796</v>
      </c>
      <c r="IW349" t="s">
        <v>796</v>
      </c>
      <c r="IX349" t="s">
        <v>796</v>
      </c>
      <c r="IY349" t="s">
        <v>796</v>
      </c>
      <c r="IZ349" t="s">
        <v>796</v>
      </c>
      <c r="JA349" t="s">
        <v>796</v>
      </c>
      <c r="JB349" t="s">
        <v>796</v>
      </c>
      <c r="JC349" t="s">
        <v>796</v>
      </c>
      <c r="JD349" t="s">
        <v>796</v>
      </c>
      <c r="JE349" t="s">
        <v>796</v>
      </c>
      <c r="JF349" t="s">
        <v>796</v>
      </c>
      <c r="JG349" t="s">
        <v>796</v>
      </c>
      <c r="JH349" t="s">
        <v>796</v>
      </c>
      <c r="JI349" t="s">
        <v>796</v>
      </c>
      <c r="JJ349" t="s">
        <v>796</v>
      </c>
      <c r="JK349" t="s">
        <v>796</v>
      </c>
      <c r="JL349" t="s">
        <v>796</v>
      </c>
      <c r="JM349" t="s">
        <v>796</v>
      </c>
      <c r="JN349" t="s">
        <v>796</v>
      </c>
      <c r="JO349" t="s">
        <v>796</v>
      </c>
      <c r="JP349" t="s">
        <v>796</v>
      </c>
      <c r="JQ349" t="s">
        <v>796</v>
      </c>
      <c r="JR349" t="s">
        <v>796</v>
      </c>
      <c r="JS349" t="s">
        <v>796</v>
      </c>
      <c r="JT349" t="s">
        <v>796</v>
      </c>
      <c r="JU349" t="s">
        <v>796</v>
      </c>
      <c r="JV349" t="s">
        <v>796</v>
      </c>
      <c r="JW349" t="s">
        <v>796</v>
      </c>
      <c r="JX349" t="s">
        <v>796</v>
      </c>
      <c r="JY349" t="s">
        <v>796</v>
      </c>
      <c r="JZ349" t="s">
        <v>796</v>
      </c>
      <c r="KA349" t="s">
        <v>796</v>
      </c>
      <c r="KB349" t="s">
        <v>796</v>
      </c>
      <c r="KC349" t="s">
        <v>796</v>
      </c>
      <c r="KD349" t="s">
        <v>796</v>
      </c>
      <c r="KE349" t="s">
        <v>796</v>
      </c>
      <c r="KF349" t="s">
        <v>796</v>
      </c>
    </row>
    <row r="350" spans="1:292" x14ac:dyDescent="0.2">
      <c r="A350" t="s">
        <v>202</v>
      </c>
      <c r="B350" t="s">
        <v>116</v>
      </c>
      <c r="C350" t="s">
        <v>4</v>
      </c>
      <c r="D350" t="s">
        <v>19</v>
      </c>
      <c r="E350" s="30">
        <v>35</v>
      </c>
      <c r="F350" t="s">
        <v>20</v>
      </c>
      <c r="G350" t="s">
        <v>10</v>
      </c>
      <c r="H350" t="s">
        <v>11</v>
      </c>
      <c r="I350" t="s">
        <v>65</v>
      </c>
      <c r="J350" t="s">
        <v>4</v>
      </c>
      <c r="K350" t="s">
        <v>5</v>
      </c>
      <c r="L350" t="s">
        <v>5</v>
      </c>
      <c r="M350" t="s">
        <v>4</v>
      </c>
      <c r="N350" t="s">
        <v>4</v>
      </c>
      <c r="O350" t="s">
        <v>4</v>
      </c>
      <c r="P350" t="s">
        <v>5</v>
      </c>
      <c r="Q350" t="s">
        <v>5</v>
      </c>
      <c r="R350" t="s">
        <v>4</v>
      </c>
      <c r="S350" t="s">
        <v>4</v>
      </c>
      <c r="T350" t="s">
        <v>3</v>
      </c>
      <c r="U350" t="s">
        <v>4</v>
      </c>
      <c r="V350" t="s">
        <v>4</v>
      </c>
      <c r="W350" t="s">
        <v>17</v>
      </c>
      <c r="X350" t="s">
        <v>2</v>
      </c>
      <c r="Y350" t="s">
        <v>5</v>
      </c>
      <c r="Z350" t="s">
        <v>35</v>
      </c>
      <c r="AA350" t="s">
        <v>4</v>
      </c>
      <c r="AB350" t="s">
        <v>4</v>
      </c>
      <c r="AC350" t="s">
        <v>4</v>
      </c>
      <c r="AD350" t="s">
        <v>4</v>
      </c>
      <c r="AE350" t="s">
        <v>4</v>
      </c>
      <c r="AF350" t="s">
        <v>4</v>
      </c>
      <c r="AG350" t="s">
        <v>5</v>
      </c>
      <c r="AH350" t="s">
        <v>5</v>
      </c>
      <c r="AI350" t="s">
        <v>4</v>
      </c>
      <c r="AJ350" t="s">
        <v>4</v>
      </c>
      <c r="AK350" t="s">
        <v>4</v>
      </c>
      <c r="AL350" t="s">
        <v>4</v>
      </c>
      <c r="AM350" t="s">
        <v>4</v>
      </c>
      <c r="AN350" t="s">
        <v>4</v>
      </c>
      <c r="AO350" t="s">
        <v>4</v>
      </c>
      <c r="AP350" t="s">
        <v>4</v>
      </c>
      <c r="AQ350" t="s">
        <v>4</v>
      </c>
      <c r="AR350" t="s">
        <v>4</v>
      </c>
      <c r="AS350" t="s">
        <v>2</v>
      </c>
      <c r="AT350" t="s">
        <v>2</v>
      </c>
      <c r="AU350" t="s">
        <v>2</v>
      </c>
      <c r="AV350" t="s">
        <v>5</v>
      </c>
      <c r="AW350" t="s">
        <v>4</v>
      </c>
      <c r="AX350" t="s">
        <v>4</v>
      </c>
      <c r="AY350" t="s">
        <v>5</v>
      </c>
      <c r="AZ350" t="s">
        <v>5</v>
      </c>
      <c r="BA350" t="s">
        <v>5</v>
      </c>
      <c r="BB350" t="s">
        <v>4</v>
      </c>
      <c r="BC350" t="s">
        <v>4</v>
      </c>
      <c r="BD350" t="s">
        <v>4</v>
      </c>
      <c r="BE350" t="s">
        <v>5</v>
      </c>
      <c r="BF350" t="s">
        <v>4</v>
      </c>
      <c r="BG350" t="s">
        <v>4</v>
      </c>
      <c r="BH350" t="s">
        <v>4</v>
      </c>
      <c r="BI350" t="s">
        <v>4</v>
      </c>
      <c r="BJ350" t="s">
        <v>4</v>
      </c>
      <c r="BK350" t="s">
        <v>4</v>
      </c>
      <c r="BL350" t="s">
        <v>5</v>
      </c>
      <c r="BM350" t="s">
        <v>4</v>
      </c>
      <c r="BN350" t="s">
        <v>4</v>
      </c>
      <c r="BO350" t="s">
        <v>4</v>
      </c>
      <c r="BP350" t="s">
        <v>2</v>
      </c>
      <c r="BQ350" t="s">
        <v>5</v>
      </c>
      <c r="BR350" t="s">
        <v>5</v>
      </c>
      <c r="BS350" t="s">
        <v>5</v>
      </c>
      <c r="BT350" t="s">
        <v>5</v>
      </c>
      <c r="BU350" t="s">
        <v>5</v>
      </c>
      <c r="BV350" t="s">
        <v>5</v>
      </c>
      <c r="BW350" t="s">
        <v>5</v>
      </c>
      <c r="BX350" t="s">
        <v>5</v>
      </c>
      <c r="BY350" t="s">
        <v>5</v>
      </c>
      <c r="BZ350" t="s">
        <v>5</v>
      </c>
      <c r="CA350" t="s">
        <v>5</v>
      </c>
      <c r="CB350" t="s">
        <v>4</v>
      </c>
      <c r="CC350" t="s">
        <v>4</v>
      </c>
      <c r="CD350" t="s">
        <v>4</v>
      </c>
      <c r="CE350" t="s">
        <v>4</v>
      </c>
      <c r="CF350" t="s">
        <v>4</v>
      </c>
      <c r="CG350" t="s">
        <v>4</v>
      </c>
      <c r="CH350" t="s">
        <v>4</v>
      </c>
      <c r="CI350" t="s">
        <v>4</v>
      </c>
      <c r="CJ350" t="s">
        <v>4</v>
      </c>
      <c r="CK350" t="s">
        <v>5</v>
      </c>
      <c r="CL350" t="s">
        <v>4</v>
      </c>
      <c r="CM350" t="s">
        <v>4</v>
      </c>
      <c r="CN350" t="s">
        <v>4</v>
      </c>
      <c r="CO350" t="s">
        <v>4</v>
      </c>
      <c r="CP350" t="s">
        <v>2</v>
      </c>
      <c r="CQ350" t="s">
        <v>2</v>
      </c>
      <c r="CR350" t="s">
        <v>2</v>
      </c>
      <c r="CS350" t="s">
        <v>2</v>
      </c>
      <c r="CT350" t="s">
        <v>2</v>
      </c>
      <c r="CU350" t="s">
        <v>116</v>
      </c>
      <c r="CV350" t="s">
        <v>4</v>
      </c>
      <c r="CW350" s="30">
        <v>36</v>
      </c>
      <c r="CX350" t="s">
        <v>20</v>
      </c>
      <c r="CY350" t="s">
        <v>4</v>
      </c>
      <c r="CZ350" t="s">
        <v>4</v>
      </c>
      <c r="DA350" t="s">
        <v>4</v>
      </c>
      <c r="DB350" t="s">
        <v>4</v>
      </c>
      <c r="DC350" t="s">
        <v>4</v>
      </c>
      <c r="DD350" t="s">
        <v>4</v>
      </c>
      <c r="DE350" t="s">
        <v>5</v>
      </c>
      <c r="DF350" t="s">
        <v>4</v>
      </c>
      <c r="DG350" t="s">
        <v>4</v>
      </c>
      <c r="DH350" t="s">
        <v>4</v>
      </c>
      <c r="DI350" t="s">
        <v>3</v>
      </c>
      <c r="DJ350" t="s">
        <v>4</v>
      </c>
      <c r="DK350" t="s">
        <v>4</v>
      </c>
      <c r="DL350" t="s">
        <v>2</v>
      </c>
      <c r="DM350" t="s">
        <v>2</v>
      </c>
      <c r="DN350" t="s">
        <v>5</v>
      </c>
      <c r="DO350" t="s">
        <v>990</v>
      </c>
      <c r="DP350" t="s">
        <v>4</v>
      </c>
      <c r="DQ350" t="s">
        <v>4</v>
      </c>
      <c r="DR350" t="s">
        <v>4</v>
      </c>
      <c r="DS350" t="s">
        <v>4</v>
      </c>
      <c r="DT350" t="s">
        <v>4</v>
      </c>
      <c r="DU350" t="s">
        <v>4</v>
      </c>
      <c r="DV350" t="s">
        <v>5</v>
      </c>
      <c r="DW350" t="s">
        <v>5</v>
      </c>
      <c r="DX350" t="s">
        <v>4</v>
      </c>
      <c r="DY350" t="s">
        <v>4</v>
      </c>
      <c r="DZ350" t="s">
        <v>4</v>
      </c>
      <c r="EA350" t="s">
        <v>4</v>
      </c>
      <c r="EB350" t="s">
        <v>4</v>
      </c>
      <c r="EC350" t="s">
        <v>4</v>
      </c>
      <c r="ED350" t="s">
        <v>4</v>
      </c>
      <c r="EE350" t="s">
        <v>4</v>
      </c>
      <c r="EF350" t="s">
        <v>4</v>
      </c>
      <c r="EG350" t="s">
        <v>4</v>
      </c>
      <c r="EH350" t="s">
        <v>2</v>
      </c>
      <c r="EI350" t="s">
        <v>2</v>
      </c>
      <c r="EJ350" t="s">
        <v>2</v>
      </c>
      <c r="EK350" t="s">
        <v>2</v>
      </c>
      <c r="EL350" t="s">
        <v>2</v>
      </c>
      <c r="EM350" t="s">
        <v>2</v>
      </c>
      <c r="EN350" t="s">
        <v>2</v>
      </c>
      <c r="EO350" t="s">
        <v>2</v>
      </c>
      <c r="EP350" t="s">
        <v>2</v>
      </c>
      <c r="EQ350" t="s">
        <v>2</v>
      </c>
      <c r="ER350" t="s">
        <v>2</v>
      </c>
      <c r="ES350" t="s">
        <v>2</v>
      </c>
      <c r="ET350" t="s">
        <v>2</v>
      </c>
      <c r="EU350" t="s">
        <v>2</v>
      </c>
      <c r="EV350" t="s">
        <v>2</v>
      </c>
      <c r="EW350" t="s">
        <v>2</v>
      </c>
      <c r="EX350" t="s">
        <v>2</v>
      </c>
      <c r="EY350" t="s">
        <v>2</v>
      </c>
      <c r="EZ350" t="s">
        <v>4</v>
      </c>
      <c r="FA350" t="s">
        <v>5</v>
      </c>
      <c r="FB350" t="s">
        <v>4</v>
      </c>
      <c r="FC350" t="s">
        <v>4</v>
      </c>
      <c r="FD350" t="s">
        <v>4</v>
      </c>
      <c r="FE350" t="s">
        <v>2</v>
      </c>
      <c r="FF350" t="s">
        <v>2</v>
      </c>
      <c r="FG350" t="s">
        <v>2</v>
      </c>
      <c r="FH350" t="s">
        <v>2</v>
      </c>
      <c r="FI350" t="s">
        <v>2</v>
      </c>
      <c r="FJ350" t="s">
        <v>2</v>
      </c>
      <c r="FK350" t="s">
        <v>2</v>
      </c>
      <c r="FL350" t="s">
        <v>2</v>
      </c>
      <c r="FM350" t="s">
        <v>2</v>
      </c>
      <c r="FN350" t="s">
        <v>2</v>
      </c>
      <c r="FO350" t="s">
        <v>2</v>
      </c>
      <c r="FP350" t="s">
        <v>2</v>
      </c>
      <c r="FQ350" t="s">
        <v>2</v>
      </c>
      <c r="FR350" t="s">
        <v>2</v>
      </c>
      <c r="FS350" t="s">
        <v>2</v>
      </c>
      <c r="FT350" t="s">
        <v>2</v>
      </c>
      <c r="FU350" t="s">
        <v>2</v>
      </c>
      <c r="FV350" t="s">
        <v>2</v>
      </c>
      <c r="FW350" t="s">
        <v>2</v>
      </c>
      <c r="FX350" t="s">
        <v>2</v>
      </c>
      <c r="FY350" t="s">
        <v>2</v>
      </c>
      <c r="FZ350" t="s">
        <v>2</v>
      </c>
      <c r="GA350" t="s">
        <v>2</v>
      </c>
      <c r="GB350" t="s">
        <v>2</v>
      </c>
      <c r="GC350" t="s">
        <v>2</v>
      </c>
      <c r="GD350" t="s">
        <v>2</v>
      </c>
      <c r="GE350" t="s">
        <v>2</v>
      </c>
      <c r="GF350" t="s">
        <v>2</v>
      </c>
      <c r="GG350" t="s">
        <v>2</v>
      </c>
      <c r="GH350" t="s">
        <v>2</v>
      </c>
      <c r="GI350" t="s">
        <v>2</v>
      </c>
      <c r="GJ350" t="s">
        <v>2</v>
      </c>
      <c r="GK350" t="s">
        <v>2</v>
      </c>
      <c r="GL350" t="s">
        <v>2</v>
      </c>
      <c r="GM350" t="s">
        <v>2</v>
      </c>
      <c r="GN350" t="s">
        <v>796</v>
      </c>
      <c r="GO350" t="s">
        <v>796</v>
      </c>
      <c r="GP350" t="s">
        <v>796</v>
      </c>
      <c r="GQ350" t="s">
        <v>796</v>
      </c>
      <c r="GR350" t="s">
        <v>796</v>
      </c>
      <c r="GS350" t="s">
        <v>796</v>
      </c>
      <c r="GT350" t="s">
        <v>796</v>
      </c>
      <c r="GU350" t="s">
        <v>796</v>
      </c>
      <c r="GV350" t="s">
        <v>796</v>
      </c>
      <c r="GW350" t="s">
        <v>796</v>
      </c>
      <c r="GX350" t="s">
        <v>796</v>
      </c>
      <c r="GY350" t="s">
        <v>796</v>
      </c>
      <c r="GZ350" t="s">
        <v>796</v>
      </c>
      <c r="HA350" t="s">
        <v>796</v>
      </c>
      <c r="HB350" t="s">
        <v>796</v>
      </c>
      <c r="HC350" t="s">
        <v>796</v>
      </c>
      <c r="HD350" t="s">
        <v>796</v>
      </c>
      <c r="HE350" t="s">
        <v>796</v>
      </c>
      <c r="HF350" t="s">
        <v>796</v>
      </c>
      <c r="HG350" t="s">
        <v>796</v>
      </c>
      <c r="HH350" t="s">
        <v>796</v>
      </c>
      <c r="HI350" t="s">
        <v>796</v>
      </c>
      <c r="HJ350" t="s">
        <v>796</v>
      </c>
      <c r="HK350" t="s">
        <v>796</v>
      </c>
      <c r="HL350" t="s">
        <v>796</v>
      </c>
      <c r="HM350" t="s">
        <v>796</v>
      </c>
      <c r="HN350" t="s">
        <v>796</v>
      </c>
      <c r="HO350" t="s">
        <v>796</v>
      </c>
      <c r="HP350" t="s">
        <v>796</v>
      </c>
      <c r="HQ350" t="s">
        <v>796</v>
      </c>
      <c r="HR350" t="s">
        <v>796</v>
      </c>
      <c r="HS350" t="s">
        <v>796</v>
      </c>
      <c r="HT350" t="s">
        <v>796</v>
      </c>
      <c r="HU350" t="s">
        <v>796</v>
      </c>
      <c r="HV350" t="s">
        <v>796</v>
      </c>
      <c r="HW350" t="s">
        <v>796</v>
      </c>
      <c r="HX350" t="s">
        <v>796</v>
      </c>
      <c r="HY350" t="s">
        <v>796</v>
      </c>
      <c r="HZ350" t="s">
        <v>796</v>
      </c>
      <c r="IA350" t="s">
        <v>796</v>
      </c>
      <c r="IB350" t="s">
        <v>796</v>
      </c>
      <c r="IC350" t="s">
        <v>796</v>
      </c>
      <c r="ID350" t="s">
        <v>796</v>
      </c>
      <c r="IE350" t="s">
        <v>796</v>
      </c>
      <c r="IF350" t="s">
        <v>796</v>
      </c>
      <c r="IG350" t="s">
        <v>796</v>
      </c>
      <c r="IH350" t="s">
        <v>796</v>
      </c>
      <c r="II350" t="s">
        <v>796</v>
      </c>
      <c r="IJ350" t="s">
        <v>796</v>
      </c>
      <c r="IK350" t="s">
        <v>796</v>
      </c>
      <c r="IL350" t="s">
        <v>796</v>
      </c>
      <c r="IM350" t="s">
        <v>796</v>
      </c>
      <c r="IN350" t="s">
        <v>796</v>
      </c>
      <c r="IO350" t="s">
        <v>796</v>
      </c>
      <c r="IP350" t="s">
        <v>796</v>
      </c>
      <c r="IQ350" t="s">
        <v>796</v>
      </c>
      <c r="IR350" t="s">
        <v>796</v>
      </c>
      <c r="IS350" t="s">
        <v>796</v>
      </c>
      <c r="IT350" t="s">
        <v>796</v>
      </c>
      <c r="IU350" t="s">
        <v>796</v>
      </c>
      <c r="IV350" t="s">
        <v>796</v>
      </c>
      <c r="IW350" t="s">
        <v>796</v>
      </c>
      <c r="IX350" t="s">
        <v>796</v>
      </c>
      <c r="IY350" t="s">
        <v>796</v>
      </c>
      <c r="IZ350" t="s">
        <v>796</v>
      </c>
      <c r="JA350" t="s">
        <v>796</v>
      </c>
      <c r="JB350" t="s">
        <v>796</v>
      </c>
      <c r="JC350" t="s">
        <v>796</v>
      </c>
      <c r="JD350" t="s">
        <v>796</v>
      </c>
      <c r="JE350" t="s">
        <v>796</v>
      </c>
      <c r="JF350" t="s">
        <v>796</v>
      </c>
      <c r="JG350" t="s">
        <v>796</v>
      </c>
      <c r="JH350" t="s">
        <v>796</v>
      </c>
      <c r="JI350" t="s">
        <v>796</v>
      </c>
      <c r="JJ350" t="s">
        <v>796</v>
      </c>
      <c r="JK350" t="s">
        <v>796</v>
      </c>
      <c r="JL350" t="s">
        <v>796</v>
      </c>
      <c r="JM350" t="s">
        <v>796</v>
      </c>
      <c r="JN350" t="s">
        <v>796</v>
      </c>
      <c r="JO350" t="s">
        <v>796</v>
      </c>
      <c r="JP350" t="s">
        <v>796</v>
      </c>
      <c r="JQ350" t="s">
        <v>796</v>
      </c>
      <c r="JR350" t="s">
        <v>796</v>
      </c>
      <c r="JS350" t="s">
        <v>796</v>
      </c>
      <c r="JT350" t="s">
        <v>796</v>
      </c>
      <c r="JU350" t="s">
        <v>796</v>
      </c>
      <c r="JV350" t="s">
        <v>796</v>
      </c>
      <c r="JW350" t="s">
        <v>796</v>
      </c>
      <c r="JX350" t="s">
        <v>796</v>
      </c>
      <c r="JY350" t="s">
        <v>796</v>
      </c>
      <c r="JZ350" t="s">
        <v>796</v>
      </c>
      <c r="KA350" t="s">
        <v>796</v>
      </c>
      <c r="KB350" t="s">
        <v>796</v>
      </c>
      <c r="KC350" t="s">
        <v>796</v>
      </c>
      <c r="KD350" t="s">
        <v>796</v>
      </c>
      <c r="KE350" t="s">
        <v>796</v>
      </c>
      <c r="KF350" t="s">
        <v>796</v>
      </c>
    </row>
    <row r="351" spans="1:292" x14ac:dyDescent="0.2">
      <c r="A351" t="s">
        <v>203</v>
      </c>
      <c r="B351" t="s">
        <v>116</v>
      </c>
      <c r="C351" t="s">
        <v>4</v>
      </c>
      <c r="D351" t="s">
        <v>8</v>
      </c>
      <c r="E351" s="30">
        <v>36</v>
      </c>
      <c r="F351" t="s">
        <v>20</v>
      </c>
      <c r="G351" t="s">
        <v>10</v>
      </c>
      <c r="H351" t="s">
        <v>11</v>
      </c>
      <c r="I351" t="s">
        <v>148</v>
      </c>
      <c r="J351" t="s">
        <v>4</v>
      </c>
      <c r="K351" t="s">
        <v>5</v>
      </c>
      <c r="L351" t="s">
        <v>5</v>
      </c>
      <c r="M351" t="s">
        <v>4</v>
      </c>
      <c r="N351" t="s">
        <v>4</v>
      </c>
      <c r="O351" t="s">
        <v>4</v>
      </c>
      <c r="P351" t="s">
        <v>5</v>
      </c>
      <c r="Q351" t="s">
        <v>5</v>
      </c>
      <c r="R351" t="s">
        <v>4</v>
      </c>
      <c r="S351" t="s">
        <v>4</v>
      </c>
      <c r="T351" t="s">
        <v>3</v>
      </c>
      <c r="U351" t="s">
        <v>4</v>
      </c>
      <c r="V351" t="s">
        <v>4</v>
      </c>
      <c r="W351" t="s">
        <v>17</v>
      </c>
      <c r="X351" t="s">
        <v>2</v>
      </c>
      <c r="Y351" t="s">
        <v>5</v>
      </c>
      <c r="Z351" t="s">
        <v>35</v>
      </c>
      <c r="AA351" t="s">
        <v>4</v>
      </c>
      <c r="AB351" t="s">
        <v>4</v>
      </c>
      <c r="AC351" t="s">
        <v>4</v>
      </c>
      <c r="AD351" t="s">
        <v>4</v>
      </c>
      <c r="AE351" t="s">
        <v>4</v>
      </c>
      <c r="AF351" t="s">
        <v>4</v>
      </c>
      <c r="AG351" t="s">
        <v>5</v>
      </c>
      <c r="AH351" t="s">
        <v>5</v>
      </c>
      <c r="AI351" t="s">
        <v>4</v>
      </c>
      <c r="AJ351" t="s">
        <v>4</v>
      </c>
      <c r="AK351" t="s">
        <v>4</v>
      </c>
      <c r="AL351" t="s">
        <v>4</v>
      </c>
      <c r="AM351" t="s">
        <v>4</v>
      </c>
      <c r="AN351" t="s">
        <v>4</v>
      </c>
      <c r="AO351" t="s">
        <v>4</v>
      </c>
      <c r="AP351" t="s">
        <v>4</v>
      </c>
      <c r="AQ351" t="s">
        <v>4</v>
      </c>
      <c r="AR351" t="s">
        <v>4</v>
      </c>
      <c r="AS351" t="s">
        <v>2</v>
      </c>
      <c r="AT351" t="s">
        <v>2</v>
      </c>
      <c r="AU351" t="s">
        <v>2</v>
      </c>
      <c r="AV351" t="s">
        <v>5</v>
      </c>
      <c r="AW351" t="s">
        <v>4</v>
      </c>
      <c r="AX351" t="s">
        <v>4</v>
      </c>
      <c r="AY351" t="s">
        <v>5</v>
      </c>
      <c r="AZ351" t="s">
        <v>5</v>
      </c>
      <c r="BA351" t="s">
        <v>5</v>
      </c>
      <c r="BB351" t="s">
        <v>4</v>
      </c>
      <c r="BC351" t="s">
        <v>4</v>
      </c>
      <c r="BD351" t="s">
        <v>4</v>
      </c>
      <c r="BE351" t="s">
        <v>5</v>
      </c>
      <c r="BF351" t="s">
        <v>4</v>
      </c>
      <c r="BG351" t="s">
        <v>4</v>
      </c>
      <c r="BH351" t="s">
        <v>4</v>
      </c>
      <c r="BI351" t="s">
        <v>4</v>
      </c>
      <c r="BJ351" t="s">
        <v>4</v>
      </c>
      <c r="BK351" t="s">
        <v>5</v>
      </c>
      <c r="BL351" t="s">
        <v>5</v>
      </c>
      <c r="BM351" t="s">
        <v>4</v>
      </c>
      <c r="BN351" t="s">
        <v>4</v>
      </c>
      <c r="BO351" t="s">
        <v>4</v>
      </c>
      <c r="BP351" t="s">
        <v>2</v>
      </c>
      <c r="BQ351" t="s">
        <v>5</v>
      </c>
      <c r="BR351" t="s">
        <v>5</v>
      </c>
      <c r="BS351" t="s">
        <v>4</v>
      </c>
      <c r="BT351" t="s">
        <v>4</v>
      </c>
      <c r="BU351" t="s">
        <v>4</v>
      </c>
      <c r="BV351" t="s">
        <v>4</v>
      </c>
      <c r="BW351" t="s">
        <v>4</v>
      </c>
      <c r="BX351" t="s">
        <v>4</v>
      </c>
      <c r="BY351" t="s">
        <v>4</v>
      </c>
      <c r="BZ351" t="s">
        <v>5</v>
      </c>
      <c r="CA351" t="s">
        <v>4</v>
      </c>
      <c r="CB351" t="s">
        <v>4</v>
      </c>
      <c r="CC351" t="s">
        <v>4</v>
      </c>
      <c r="CD351" t="s">
        <v>4</v>
      </c>
      <c r="CE351" t="s">
        <v>4</v>
      </c>
      <c r="CF351" t="s">
        <v>4</v>
      </c>
      <c r="CG351" t="s">
        <v>4</v>
      </c>
      <c r="CH351" t="s">
        <v>4</v>
      </c>
      <c r="CI351" t="s">
        <v>4</v>
      </c>
      <c r="CJ351" t="s">
        <v>4</v>
      </c>
      <c r="CK351" t="s">
        <v>5</v>
      </c>
      <c r="CL351" t="s">
        <v>4</v>
      </c>
      <c r="CM351" t="s">
        <v>4</v>
      </c>
      <c r="CN351" t="s">
        <v>4</v>
      </c>
      <c r="CO351" t="s">
        <v>4</v>
      </c>
      <c r="CP351" t="s">
        <v>2</v>
      </c>
      <c r="CQ351" t="s">
        <v>2</v>
      </c>
      <c r="CR351" t="s">
        <v>2</v>
      </c>
      <c r="CS351" t="s">
        <v>2</v>
      </c>
      <c r="CT351" t="s">
        <v>2</v>
      </c>
      <c r="CU351" t="s">
        <v>116</v>
      </c>
      <c r="CV351" t="s">
        <v>4</v>
      </c>
      <c r="CW351" s="30">
        <v>37</v>
      </c>
      <c r="CX351" t="s">
        <v>20</v>
      </c>
      <c r="CY351" t="s">
        <v>4</v>
      </c>
      <c r="CZ351" t="s">
        <v>4</v>
      </c>
      <c r="DA351" t="s">
        <v>4</v>
      </c>
      <c r="DB351" t="s">
        <v>4</v>
      </c>
      <c r="DC351" t="s">
        <v>5</v>
      </c>
      <c r="DD351" t="s">
        <v>4</v>
      </c>
      <c r="DE351" t="s">
        <v>5</v>
      </c>
      <c r="DF351" t="s">
        <v>4</v>
      </c>
      <c r="DG351" t="s">
        <v>4</v>
      </c>
      <c r="DH351" t="s">
        <v>4</v>
      </c>
      <c r="DI351" t="s">
        <v>3</v>
      </c>
      <c r="DJ351" t="s">
        <v>4</v>
      </c>
      <c r="DK351" t="s">
        <v>4</v>
      </c>
      <c r="DL351" t="s">
        <v>2</v>
      </c>
      <c r="DM351" t="s">
        <v>2</v>
      </c>
      <c r="DN351" t="s">
        <v>5</v>
      </c>
      <c r="DO351" t="s">
        <v>523</v>
      </c>
      <c r="DP351" t="s">
        <v>4</v>
      </c>
      <c r="DQ351" t="s">
        <v>4</v>
      </c>
      <c r="DR351" t="s">
        <v>4</v>
      </c>
      <c r="DS351" t="s">
        <v>4</v>
      </c>
      <c r="DT351" t="s">
        <v>4</v>
      </c>
      <c r="DU351" t="s">
        <v>4</v>
      </c>
      <c r="DV351" t="s">
        <v>5</v>
      </c>
      <c r="DW351" t="s">
        <v>5</v>
      </c>
      <c r="DX351" t="s">
        <v>4</v>
      </c>
      <c r="DY351" t="s">
        <v>4</v>
      </c>
      <c r="DZ351" t="s">
        <v>4</v>
      </c>
      <c r="EA351" t="s">
        <v>4</v>
      </c>
      <c r="EB351" t="s">
        <v>4</v>
      </c>
      <c r="EC351" t="s">
        <v>4</v>
      </c>
      <c r="ED351" t="s">
        <v>4</v>
      </c>
      <c r="EE351" t="s">
        <v>4</v>
      </c>
      <c r="EF351" t="s">
        <v>4</v>
      </c>
      <c r="EG351" t="s">
        <v>4</v>
      </c>
      <c r="EH351" t="s">
        <v>2</v>
      </c>
      <c r="EI351" t="s">
        <v>2</v>
      </c>
      <c r="EJ351" t="s">
        <v>2</v>
      </c>
      <c r="EK351" t="s">
        <v>2</v>
      </c>
      <c r="EL351" t="s">
        <v>2</v>
      </c>
      <c r="EM351" t="s">
        <v>2</v>
      </c>
      <c r="EN351" t="s">
        <v>2</v>
      </c>
      <c r="EO351" t="s">
        <v>2</v>
      </c>
      <c r="EP351" t="s">
        <v>2</v>
      </c>
      <c r="EQ351" t="s">
        <v>2</v>
      </c>
      <c r="ER351" t="s">
        <v>2</v>
      </c>
      <c r="ES351" t="s">
        <v>2</v>
      </c>
      <c r="ET351" t="s">
        <v>2</v>
      </c>
      <c r="EU351" t="s">
        <v>2</v>
      </c>
      <c r="EV351" t="s">
        <v>2</v>
      </c>
      <c r="EW351" t="s">
        <v>2</v>
      </c>
      <c r="EX351" t="s">
        <v>2</v>
      </c>
      <c r="EY351" t="s">
        <v>2</v>
      </c>
      <c r="EZ351" t="s">
        <v>5</v>
      </c>
      <c r="FA351" t="s">
        <v>5</v>
      </c>
      <c r="FB351" t="s">
        <v>4</v>
      </c>
      <c r="FC351" t="s">
        <v>4</v>
      </c>
      <c r="FD351" t="s">
        <v>4</v>
      </c>
      <c r="FE351" t="s">
        <v>2</v>
      </c>
      <c r="FF351" t="s">
        <v>2</v>
      </c>
      <c r="FG351" t="s">
        <v>2</v>
      </c>
      <c r="FH351" t="s">
        <v>2</v>
      </c>
      <c r="FI351" t="s">
        <v>2</v>
      </c>
      <c r="FJ351" t="s">
        <v>2</v>
      </c>
      <c r="FK351" t="s">
        <v>2</v>
      </c>
      <c r="FL351" t="s">
        <v>2</v>
      </c>
      <c r="FM351" t="s">
        <v>2</v>
      </c>
      <c r="FN351" t="s">
        <v>2</v>
      </c>
      <c r="FO351" t="s">
        <v>2</v>
      </c>
      <c r="FP351" t="s">
        <v>2</v>
      </c>
      <c r="FQ351" t="s">
        <v>2</v>
      </c>
      <c r="FR351" t="s">
        <v>2</v>
      </c>
      <c r="FS351" t="s">
        <v>2</v>
      </c>
      <c r="FT351" t="s">
        <v>2</v>
      </c>
      <c r="FU351" t="s">
        <v>2</v>
      </c>
      <c r="FV351" t="s">
        <v>2</v>
      </c>
      <c r="FW351" t="s">
        <v>2</v>
      </c>
      <c r="FX351" t="s">
        <v>2</v>
      </c>
      <c r="FY351" t="s">
        <v>2</v>
      </c>
      <c r="FZ351" t="s">
        <v>2</v>
      </c>
      <c r="GA351" t="s">
        <v>2</v>
      </c>
      <c r="GB351" t="s">
        <v>2</v>
      </c>
      <c r="GC351" t="s">
        <v>2</v>
      </c>
      <c r="GD351" t="s">
        <v>2</v>
      </c>
      <c r="GE351" t="s">
        <v>41</v>
      </c>
      <c r="GF351" t="s">
        <v>4</v>
      </c>
      <c r="GG351" t="s">
        <v>4</v>
      </c>
      <c r="GH351" t="s">
        <v>4</v>
      </c>
      <c r="GI351" t="s">
        <v>4</v>
      </c>
      <c r="GJ351" t="s">
        <v>4</v>
      </c>
      <c r="GK351" t="s">
        <v>4</v>
      </c>
      <c r="GL351" t="s">
        <v>4</v>
      </c>
      <c r="GM351" t="s">
        <v>5</v>
      </c>
      <c r="GN351" t="s">
        <v>796</v>
      </c>
      <c r="GO351" t="s">
        <v>796</v>
      </c>
      <c r="GP351" t="s">
        <v>796</v>
      </c>
      <c r="GQ351" t="s">
        <v>796</v>
      </c>
      <c r="GR351" t="s">
        <v>796</v>
      </c>
      <c r="GS351" t="s">
        <v>796</v>
      </c>
      <c r="GT351" t="s">
        <v>796</v>
      </c>
      <c r="GU351" t="s">
        <v>796</v>
      </c>
      <c r="GV351" t="s">
        <v>796</v>
      </c>
      <c r="GW351" t="s">
        <v>796</v>
      </c>
      <c r="GX351" t="s">
        <v>796</v>
      </c>
      <c r="GY351" t="s">
        <v>796</v>
      </c>
      <c r="GZ351" t="s">
        <v>796</v>
      </c>
      <c r="HA351" t="s">
        <v>796</v>
      </c>
      <c r="HB351" t="s">
        <v>796</v>
      </c>
      <c r="HC351" t="s">
        <v>796</v>
      </c>
      <c r="HD351" t="s">
        <v>796</v>
      </c>
      <c r="HE351" t="s">
        <v>796</v>
      </c>
      <c r="HF351" t="s">
        <v>796</v>
      </c>
      <c r="HG351" t="s">
        <v>796</v>
      </c>
      <c r="HH351" t="s">
        <v>796</v>
      </c>
      <c r="HI351" t="s">
        <v>796</v>
      </c>
      <c r="HJ351" t="s">
        <v>796</v>
      </c>
      <c r="HK351" t="s">
        <v>796</v>
      </c>
      <c r="HL351" t="s">
        <v>796</v>
      </c>
      <c r="HM351" t="s">
        <v>796</v>
      </c>
      <c r="HN351" t="s">
        <v>796</v>
      </c>
      <c r="HO351" t="s">
        <v>796</v>
      </c>
      <c r="HP351" t="s">
        <v>796</v>
      </c>
      <c r="HQ351" t="s">
        <v>796</v>
      </c>
      <c r="HR351" t="s">
        <v>796</v>
      </c>
      <c r="HS351" t="s">
        <v>796</v>
      </c>
      <c r="HT351" t="s">
        <v>796</v>
      </c>
      <c r="HU351" t="s">
        <v>796</v>
      </c>
      <c r="HV351" t="s">
        <v>796</v>
      </c>
      <c r="HW351" t="s">
        <v>796</v>
      </c>
      <c r="HX351" t="s">
        <v>796</v>
      </c>
      <c r="HY351" t="s">
        <v>796</v>
      </c>
      <c r="HZ351" t="s">
        <v>796</v>
      </c>
      <c r="IA351" t="s">
        <v>796</v>
      </c>
      <c r="IB351" t="s">
        <v>796</v>
      </c>
      <c r="IC351" t="s">
        <v>796</v>
      </c>
      <c r="ID351" t="s">
        <v>796</v>
      </c>
      <c r="IE351" t="s">
        <v>796</v>
      </c>
      <c r="IF351" t="s">
        <v>796</v>
      </c>
      <c r="IG351" t="s">
        <v>796</v>
      </c>
      <c r="IH351" t="s">
        <v>796</v>
      </c>
      <c r="II351" t="s">
        <v>796</v>
      </c>
      <c r="IJ351" t="s">
        <v>796</v>
      </c>
      <c r="IK351" t="s">
        <v>796</v>
      </c>
      <c r="IL351" t="s">
        <v>796</v>
      </c>
      <c r="IM351" t="s">
        <v>796</v>
      </c>
      <c r="IN351" t="s">
        <v>796</v>
      </c>
      <c r="IO351" t="s">
        <v>796</v>
      </c>
      <c r="IP351" t="s">
        <v>796</v>
      </c>
      <c r="IQ351" t="s">
        <v>796</v>
      </c>
      <c r="IR351" t="s">
        <v>796</v>
      </c>
      <c r="IS351" t="s">
        <v>796</v>
      </c>
      <c r="IT351" t="s">
        <v>796</v>
      </c>
      <c r="IU351" t="s">
        <v>796</v>
      </c>
      <c r="IV351" t="s">
        <v>796</v>
      </c>
      <c r="IW351" t="s">
        <v>796</v>
      </c>
      <c r="IX351" t="s">
        <v>796</v>
      </c>
      <c r="IY351" t="s">
        <v>796</v>
      </c>
      <c r="IZ351" t="s">
        <v>796</v>
      </c>
      <c r="JA351" t="s">
        <v>796</v>
      </c>
      <c r="JB351" t="s">
        <v>796</v>
      </c>
      <c r="JC351" t="s">
        <v>796</v>
      </c>
      <c r="JD351" t="s">
        <v>796</v>
      </c>
      <c r="JE351" t="s">
        <v>796</v>
      </c>
      <c r="JF351" t="s">
        <v>796</v>
      </c>
      <c r="JG351" t="s">
        <v>796</v>
      </c>
      <c r="JH351" t="s">
        <v>796</v>
      </c>
      <c r="JI351" t="s">
        <v>796</v>
      </c>
      <c r="JJ351" t="s">
        <v>796</v>
      </c>
      <c r="JK351" t="s">
        <v>796</v>
      </c>
      <c r="JL351" t="s">
        <v>796</v>
      </c>
      <c r="JM351" t="s">
        <v>796</v>
      </c>
      <c r="JN351" t="s">
        <v>796</v>
      </c>
      <c r="JO351" t="s">
        <v>796</v>
      </c>
      <c r="JP351" t="s">
        <v>796</v>
      </c>
      <c r="JQ351" t="s">
        <v>796</v>
      </c>
      <c r="JR351" t="s">
        <v>796</v>
      </c>
      <c r="JS351" t="s">
        <v>796</v>
      </c>
      <c r="JT351" t="s">
        <v>796</v>
      </c>
      <c r="JU351" t="s">
        <v>796</v>
      </c>
      <c r="JV351" t="s">
        <v>796</v>
      </c>
      <c r="JW351" t="s">
        <v>796</v>
      </c>
      <c r="JX351" t="s">
        <v>796</v>
      </c>
      <c r="JY351" t="s">
        <v>796</v>
      </c>
      <c r="JZ351" t="s">
        <v>796</v>
      </c>
      <c r="KA351" t="s">
        <v>796</v>
      </c>
      <c r="KB351" t="s">
        <v>796</v>
      </c>
      <c r="KC351" t="s">
        <v>796</v>
      </c>
      <c r="KD351" t="s">
        <v>796</v>
      </c>
      <c r="KE351" t="s">
        <v>796</v>
      </c>
      <c r="KF351" t="s">
        <v>796</v>
      </c>
    </row>
    <row r="352" spans="1:292" x14ac:dyDescent="0.2">
      <c r="A352" t="s">
        <v>121</v>
      </c>
      <c r="B352" t="s">
        <v>116</v>
      </c>
      <c r="C352" t="s">
        <v>4</v>
      </c>
      <c r="D352" t="s">
        <v>19</v>
      </c>
      <c r="E352" s="30">
        <v>34</v>
      </c>
      <c r="F352" t="s">
        <v>20</v>
      </c>
      <c r="G352" t="s">
        <v>10</v>
      </c>
      <c r="H352" t="s">
        <v>40</v>
      </c>
      <c r="I352" t="s">
        <v>33</v>
      </c>
      <c r="J352" t="s">
        <v>4</v>
      </c>
      <c r="K352" t="s">
        <v>5</v>
      </c>
      <c r="L352" t="s">
        <v>4</v>
      </c>
      <c r="M352" t="s">
        <v>4</v>
      </c>
      <c r="N352" t="s">
        <v>4</v>
      </c>
      <c r="O352" t="s">
        <v>4</v>
      </c>
      <c r="P352" t="s">
        <v>5</v>
      </c>
      <c r="Q352" t="s">
        <v>4</v>
      </c>
      <c r="R352" t="s">
        <v>4</v>
      </c>
      <c r="S352" t="s">
        <v>4</v>
      </c>
      <c r="T352" t="s">
        <v>3</v>
      </c>
      <c r="U352" t="s">
        <v>4</v>
      </c>
      <c r="V352" t="s">
        <v>4</v>
      </c>
      <c r="W352" t="s">
        <v>17</v>
      </c>
      <c r="X352" t="s">
        <v>2</v>
      </c>
      <c r="Y352" t="s">
        <v>4</v>
      </c>
      <c r="Z352" t="s">
        <v>35</v>
      </c>
      <c r="AA352" t="s">
        <v>4</v>
      </c>
      <c r="AB352" t="s">
        <v>4</v>
      </c>
      <c r="AC352" t="s">
        <v>4</v>
      </c>
      <c r="AD352" t="s">
        <v>4</v>
      </c>
      <c r="AE352" t="s">
        <v>4</v>
      </c>
      <c r="AF352" t="s">
        <v>4</v>
      </c>
      <c r="AG352" t="s">
        <v>4</v>
      </c>
      <c r="AH352" t="s">
        <v>4</v>
      </c>
      <c r="AI352" t="s">
        <v>4</v>
      </c>
      <c r="AJ352" t="s">
        <v>4</v>
      </c>
      <c r="AK352" t="s">
        <v>4</v>
      </c>
      <c r="AL352" t="s">
        <v>4</v>
      </c>
      <c r="AM352" t="s">
        <v>4</v>
      </c>
      <c r="AN352" t="s">
        <v>4</v>
      </c>
      <c r="AO352" t="s">
        <v>4</v>
      </c>
      <c r="AP352" t="s">
        <v>4</v>
      </c>
      <c r="AQ352" t="s">
        <v>4</v>
      </c>
      <c r="AR352" t="s">
        <v>4</v>
      </c>
      <c r="AS352" t="s">
        <v>2</v>
      </c>
      <c r="AT352" t="s">
        <v>2</v>
      </c>
      <c r="AU352" t="s">
        <v>2</v>
      </c>
      <c r="AV352" t="s">
        <v>4</v>
      </c>
      <c r="AW352" t="s">
        <v>4</v>
      </c>
      <c r="AX352" t="s">
        <v>4</v>
      </c>
      <c r="AY352" t="s">
        <v>4</v>
      </c>
      <c r="AZ352" t="s">
        <v>5</v>
      </c>
      <c r="BA352" t="s">
        <v>5</v>
      </c>
      <c r="BB352" t="s">
        <v>4</v>
      </c>
      <c r="BC352" t="s">
        <v>4</v>
      </c>
      <c r="BD352" t="s">
        <v>4</v>
      </c>
      <c r="BE352" t="s">
        <v>4</v>
      </c>
      <c r="BF352" t="s">
        <v>4</v>
      </c>
      <c r="BG352" t="s">
        <v>4</v>
      </c>
      <c r="BH352" t="s">
        <v>4</v>
      </c>
      <c r="BI352" t="s">
        <v>4</v>
      </c>
      <c r="BJ352" t="s">
        <v>4</v>
      </c>
      <c r="BK352" t="s">
        <v>5</v>
      </c>
      <c r="BL352" t="s">
        <v>5</v>
      </c>
      <c r="BM352" t="s">
        <v>4</v>
      </c>
      <c r="BN352" t="s">
        <v>4</v>
      </c>
      <c r="BO352" t="s">
        <v>4</v>
      </c>
      <c r="BP352" t="s">
        <v>2</v>
      </c>
      <c r="BQ352" t="s">
        <v>2</v>
      </c>
      <c r="BR352" t="s">
        <v>2</v>
      </c>
      <c r="BS352" t="s">
        <v>2</v>
      </c>
      <c r="BT352" t="s">
        <v>2</v>
      </c>
      <c r="BU352" t="s">
        <v>2</v>
      </c>
      <c r="BV352" t="s">
        <v>2</v>
      </c>
      <c r="BW352" t="s">
        <v>2</v>
      </c>
      <c r="BX352" t="s">
        <v>2</v>
      </c>
      <c r="BY352" t="s">
        <v>2</v>
      </c>
      <c r="BZ352" t="s">
        <v>2</v>
      </c>
      <c r="CA352" t="s">
        <v>2</v>
      </c>
      <c r="CB352" t="s">
        <v>2</v>
      </c>
      <c r="CC352" t="s">
        <v>2</v>
      </c>
      <c r="CD352" t="s">
        <v>2</v>
      </c>
      <c r="CE352" t="s">
        <v>2</v>
      </c>
      <c r="CF352" t="s">
        <v>2</v>
      </c>
      <c r="CG352" t="s">
        <v>2</v>
      </c>
      <c r="CH352" t="s">
        <v>2</v>
      </c>
      <c r="CI352" t="s">
        <v>2</v>
      </c>
      <c r="CJ352" t="s">
        <v>2</v>
      </c>
      <c r="CK352" t="s">
        <v>2</v>
      </c>
      <c r="CL352" t="s">
        <v>2</v>
      </c>
      <c r="CM352" t="s">
        <v>2</v>
      </c>
      <c r="CN352" t="s">
        <v>2</v>
      </c>
      <c r="CO352" t="s">
        <v>2</v>
      </c>
      <c r="CP352" t="s">
        <v>2</v>
      </c>
      <c r="CQ352" t="s">
        <v>2</v>
      </c>
      <c r="CR352" t="s">
        <v>2</v>
      </c>
      <c r="CS352" t="s">
        <v>2</v>
      </c>
      <c r="CT352" t="s">
        <v>2</v>
      </c>
      <c r="CU352" t="s">
        <v>116</v>
      </c>
      <c r="CV352" t="s">
        <v>4</v>
      </c>
      <c r="CW352" s="30">
        <v>35</v>
      </c>
      <c r="CX352" t="s">
        <v>20</v>
      </c>
      <c r="CY352" t="s">
        <v>4</v>
      </c>
      <c r="CZ352" t="s">
        <v>4</v>
      </c>
      <c r="DA352" t="s">
        <v>4</v>
      </c>
      <c r="DB352" t="s">
        <v>4</v>
      </c>
      <c r="DC352" t="s">
        <v>4</v>
      </c>
      <c r="DD352" t="s">
        <v>4</v>
      </c>
      <c r="DE352" t="s">
        <v>5</v>
      </c>
      <c r="DF352" t="s">
        <v>4</v>
      </c>
      <c r="DG352" t="s">
        <v>4</v>
      </c>
      <c r="DH352" t="s">
        <v>4</v>
      </c>
      <c r="DI352" t="s">
        <v>67</v>
      </c>
      <c r="DJ352" t="s">
        <v>4</v>
      </c>
      <c r="DK352" t="s">
        <v>4</v>
      </c>
      <c r="DL352" t="s">
        <v>2</v>
      </c>
      <c r="DM352" t="s">
        <v>2</v>
      </c>
      <c r="DN352" t="s">
        <v>5</v>
      </c>
      <c r="DO352" t="s">
        <v>18</v>
      </c>
      <c r="DP352" t="s">
        <v>4</v>
      </c>
      <c r="DQ352" t="s">
        <v>4</v>
      </c>
      <c r="DR352" t="s">
        <v>4</v>
      </c>
      <c r="DS352" t="s">
        <v>4</v>
      </c>
      <c r="DT352" t="s">
        <v>4</v>
      </c>
      <c r="DU352" t="s">
        <v>4</v>
      </c>
      <c r="DV352" t="s">
        <v>4</v>
      </c>
      <c r="DW352" t="s">
        <v>4</v>
      </c>
      <c r="DX352" t="s">
        <v>4</v>
      </c>
      <c r="DY352" t="s">
        <v>4</v>
      </c>
      <c r="DZ352" t="s">
        <v>4</v>
      </c>
      <c r="EA352" t="s">
        <v>4</v>
      </c>
      <c r="EB352" t="s">
        <v>4</v>
      </c>
      <c r="EC352" t="s">
        <v>4</v>
      </c>
      <c r="ED352" t="s">
        <v>4</v>
      </c>
      <c r="EE352" t="s">
        <v>4</v>
      </c>
      <c r="EF352" t="s">
        <v>4</v>
      </c>
      <c r="EG352" t="s">
        <v>5</v>
      </c>
      <c r="EH352" t="s">
        <v>2</v>
      </c>
      <c r="EI352" t="s">
        <v>2</v>
      </c>
      <c r="EJ352" t="s">
        <v>2</v>
      </c>
      <c r="EK352" t="s">
        <v>2</v>
      </c>
      <c r="EL352" t="s">
        <v>2</v>
      </c>
      <c r="EM352" t="s">
        <v>2</v>
      </c>
      <c r="EN352" t="s">
        <v>2</v>
      </c>
      <c r="EO352" t="s">
        <v>2</v>
      </c>
      <c r="EP352" t="s">
        <v>2</v>
      </c>
      <c r="EQ352" t="s">
        <v>2</v>
      </c>
      <c r="ER352" t="s">
        <v>2</v>
      </c>
      <c r="ES352" t="s">
        <v>2</v>
      </c>
      <c r="ET352" t="s">
        <v>2</v>
      </c>
      <c r="EU352" t="s">
        <v>2</v>
      </c>
      <c r="EV352" t="s">
        <v>2</v>
      </c>
      <c r="EW352" t="s">
        <v>2</v>
      </c>
      <c r="EX352" t="s">
        <v>2</v>
      </c>
      <c r="EY352" t="s">
        <v>2</v>
      </c>
      <c r="EZ352" t="s">
        <v>5</v>
      </c>
      <c r="FA352" t="s">
        <v>5</v>
      </c>
      <c r="FB352" t="s">
        <v>4</v>
      </c>
      <c r="FC352" t="s">
        <v>4</v>
      </c>
      <c r="FD352" t="s">
        <v>4</v>
      </c>
      <c r="FE352" t="s">
        <v>2</v>
      </c>
      <c r="FF352" t="s">
        <v>2</v>
      </c>
      <c r="FG352" t="s">
        <v>2</v>
      </c>
      <c r="FH352" t="s">
        <v>2</v>
      </c>
      <c r="FI352" t="s">
        <v>2</v>
      </c>
      <c r="FJ352" t="s">
        <v>2</v>
      </c>
      <c r="FK352" t="s">
        <v>2</v>
      </c>
      <c r="FL352" t="s">
        <v>2</v>
      </c>
      <c r="FM352" t="s">
        <v>2</v>
      </c>
      <c r="FN352" t="s">
        <v>2</v>
      </c>
      <c r="FO352" t="s">
        <v>2</v>
      </c>
      <c r="FP352" t="s">
        <v>2</v>
      </c>
      <c r="FQ352" t="s">
        <v>2</v>
      </c>
      <c r="FR352" t="s">
        <v>2</v>
      </c>
      <c r="FS352" t="s">
        <v>2</v>
      </c>
      <c r="FT352" t="s">
        <v>2</v>
      </c>
      <c r="FU352" t="s">
        <v>2</v>
      </c>
      <c r="FV352" t="s">
        <v>2</v>
      </c>
      <c r="FW352" t="s">
        <v>2</v>
      </c>
      <c r="FX352" t="s">
        <v>2</v>
      </c>
      <c r="FY352" t="s">
        <v>2</v>
      </c>
      <c r="FZ352" t="s">
        <v>2</v>
      </c>
      <c r="GA352" t="s">
        <v>2</v>
      </c>
      <c r="GB352" t="s">
        <v>2</v>
      </c>
      <c r="GC352" t="s">
        <v>2</v>
      </c>
      <c r="GD352" t="s">
        <v>2</v>
      </c>
      <c r="GE352" t="s">
        <v>2</v>
      </c>
      <c r="GF352" t="s">
        <v>2</v>
      </c>
      <c r="GG352" t="s">
        <v>2</v>
      </c>
      <c r="GH352" t="s">
        <v>2</v>
      </c>
      <c r="GI352" t="s">
        <v>2</v>
      </c>
      <c r="GJ352" t="s">
        <v>2</v>
      </c>
      <c r="GK352" t="s">
        <v>2</v>
      </c>
      <c r="GL352" t="s">
        <v>2</v>
      </c>
      <c r="GM352" t="s">
        <v>2</v>
      </c>
      <c r="GN352" t="s">
        <v>796</v>
      </c>
      <c r="GO352" t="s">
        <v>796</v>
      </c>
      <c r="GP352" t="s">
        <v>796</v>
      </c>
      <c r="GQ352" t="s">
        <v>796</v>
      </c>
      <c r="GR352" t="s">
        <v>796</v>
      </c>
      <c r="GS352" t="s">
        <v>796</v>
      </c>
      <c r="GT352" t="s">
        <v>796</v>
      </c>
      <c r="GU352" t="s">
        <v>796</v>
      </c>
      <c r="GV352" t="s">
        <v>796</v>
      </c>
      <c r="GW352" t="s">
        <v>796</v>
      </c>
      <c r="GX352" t="s">
        <v>796</v>
      </c>
      <c r="GY352" t="s">
        <v>796</v>
      </c>
      <c r="GZ352" t="s">
        <v>796</v>
      </c>
      <c r="HA352" t="s">
        <v>796</v>
      </c>
      <c r="HB352" t="s">
        <v>796</v>
      </c>
      <c r="HC352" t="s">
        <v>796</v>
      </c>
      <c r="HD352" t="s">
        <v>796</v>
      </c>
      <c r="HE352" t="s">
        <v>796</v>
      </c>
      <c r="HF352" t="s">
        <v>796</v>
      </c>
      <c r="HG352" t="s">
        <v>796</v>
      </c>
      <c r="HH352" t="s">
        <v>796</v>
      </c>
      <c r="HI352" t="s">
        <v>796</v>
      </c>
      <c r="HJ352" t="s">
        <v>796</v>
      </c>
      <c r="HK352" t="s">
        <v>796</v>
      </c>
      <c r="HL352" t="s">
        <v>796</v>
      </c>
      <c r="HM352" t="s">
        <v>796</v>
      </c>
      <c r="HN352" t="s">
        <v>796</v>
      </c>
      <c r="HO352" t="s">
        <v>796</v>
      </c>
      <c r="HP352" t="s">
        <v>796</v>
      </c>
      <c r="HQ352" t="s">
        <v>796</v>
      </c>
      <c r="HR352" t="s">
        <v>796</v>
      </c>
      <c r="HS352" t="s">
        <v>796</v>
      </c>
      <c r="HT352" t="s">
        <v>796</v>
      </c>
      <c r="HU352" t="s">
        <v>796</v>
      </c>
      <c r="HV352" t="s">
        <v>796</v>
      </c>
      <c r="HW352" t="s">
        <v>796</v>
      </c>
      <c r="HX352" t="s">
        <v>796</v>
      </c>
      <c r="HY352" t="s">
        <v>796</v>
      </c>
      <c r="HZ352" t="s">
        <v>796</v>
      </c>
      <c r="IA352" t="s">
        <v>796</v>
      </c>
      <c r="IB352" t="s">
        <v>796</v>
      </c>
      <c r="IC352" t="s">
        <v>796</v>
      </c>
      <c r="ID352" t="s">
        <v>796</v>
      </c>
      <c r="IE352" t="s">
        <v>796</v>
      </c>
      <c r="IF352" t="s">
        <v>796</v>
      </c>
      <c r="IG352" t="s">
        <v>796</v>
      </c>
      <c r="IH352" t="s">
        <v>796</v>
      </c>
      <c r="II352" t="s">
        <v>796</v>
      </c>
      <c r="IJ352" t="s">
        <v>796</v>
      </c>
      <c r="IK352" t="s">
        <v>796</v>
      </c>
      <c r="IL352" t="s">
        <v>796</v>
      </c>
      <c r="IM352" t="s">
        <v>796</v>
      </c>
      <c r="IN352" t="s">
        <v>796</v>
      </c>
      <c r="IO352" t="s">
        <v>796</v>
      </c>
      <c r="IP352" t="s">
        <v>796</v>
      </c>
      <c r="IQ352" t="s">
        <v>796</v>
      </c>
      <c r="IR352" t="s">
        <v>796</v>
      </c>
      <c r="IS352" t="s">
        <v>796</v>
      </c>
      <c r="IT352" t="s">
        <v>796</v>
      </c>
      <c r="IU352" t="s">
        <v>796</v>
      </c>
      <c r="IV352" t="s">
        <v>796</v>
      </c>
      <c r="IW352" t="s">
        <v>796</v>
      </c>
      <c r="IX352" t="s">
        <v>796</v>
      </c>
      <c r="IY352" t="s">
        <v>796</v>
      </c>
      <c r="IZ352" t="s">
        <v>796</v>
      </c>
      <c r="JA352" t="s">
        <v>796</v>
      </c>
      <c r="JB352" t="s">
        <v>796</v>
      </c>
      <c r="JC352" t="s">
        <v>796</v>
      </c>
      <c r="JD352" t="s">
        <v>796</v>
      </c>
      <c r="JE352" t="s">
        <v>796</v>
      </c>
      <c r="JF352" t="s">
        <v>796</v>
      </c>
      <c r="JG352" t="s">
        <v>796</v>
      </c>
      <c r="JH352" t="s">
        <v>796</v>
      </c>
      <c r="JI352" t="s">
        <v>796</v>
      </c>
      <c r="JJ352" t="s">
        <v>796</v>
      </c>
      <c r="JK352" t="s">
        <v>796</v>
      </c>
      <c r="JL352" t="s">
        <v>796</v>
      </c>
      <c r="JM352" t="s">
        <v>796</v>
      </c>
      <c r="JN352" t="s">
        <v>796</v>
      </c>
      <c r="JO352" t="s">
        <v>796</v>
      </c>
      <c r="JP352" t="s">
        <v>796</v>
      </c>
      <c r="JQ352" t="s">
        <v>796</v>
      </c>
      <c r="JR352" t="s">
        <v>796</v>
      </c>
      <c r="JS352" t="s">
        <v>796</v>
      </c>
      <c r="JT352" t="s">
        <v>796</v>
      </c>
      <c r="JU352" t="s">
        <v>796</v>
      </c>
      <c r="JV352" t="s">
        <v>796</v>
      </c>
      <c r="JW352" t="s">
        <v>796</v>
      </c>
      <c r="JX352" t="s">
        <v>796</v>
      </c>
      <c r="JY352" t="s">
        <v>796</v>
      </c>
      <c r="JZ352" t="s">
        <v>796</v>
      </c>
      <c r="KA352" t="s">
        <v>796</v>
      </c>
      <c r="KB352" t="s">
        <v>796</v>
      </c>
      <c r="KC352" t="s">
        <v>796</v>
      </c>
      <c r="KD352" t="s">
        <v>796</v>
      </c>
      <c r="KE352" t="s">
        <v>796</v>
      </c>
      <c r="KF352" t="s">
        <v>796</v>
      </c>
    </row>
    <row r="353" spans="1:292" x14ac:dyDescent="0.2">
      <c r="A353" t="s">
        <v>120</v>
      </c>
      <c r="B353" t="s">
        <v>116</v>
      </c>
      <c r="C353" t="s">
        <v>4</v>
      </c>
      <c r="D353" t="s">
        <v>19</v>
      </c>
      <c r="E353" s="30">
        <v>31</v>
      </c>
      <c r="F353" t="s">
        <v>20</v>
      </c>
      <c r="G353" t="s">
        <v>10</v>
      </c>
      <c r="H353" t="s">
        <v>11</v>
      </c>
      <c r="I353" t="s">
        <v>80</v>
      </c>
      <c r="J353" t="s">
        <v>4</v>
      </c>
      <c r="K353" t="s">
        <v>4</v>
      </c>
      <c r="L353" t="s">
        <v>4</v>
      </c>
      <c r="M353" t="s">
        <v>4</v>
      </c>
      <c r="N353" t="s">
        <v>4</v>
      </c>
      <c r="O353" t="s">
        <v>4</v>
      </c>
      <c r="P353" t="s">
        <v>4</v>
      </c>
      <c r="Q353" t="s">
        <v>4</v>
      </c>
      <c r="R353" t="s">
        <v>5</v>
      </c>
      <c r="S353" t="s">
        <v>4</v>
      </c>
      <c r="T353" t="s">
        <v>3</v>
      </c>
      <c r="U353" t="s">
        <v>4</v>
      </c>
      <c r="V353" t="s">
        <v>4</v>
      </c>
      <c r="W353" t="s">
        <v>17</v>
      </c>
      <c r="X353" t="s">
        <v>2</v>
      </c>
      <c r="Y353" t="s">
        <v>5</v>
      </c>
      <c r="Z353" t="s">
        <v>35</v>
      </c>
      <c r="AA353" t="s">
        <v>4</v>
      </c>
      <c r="AB353" t="s">
        <v>4</v>
      </c>
      <c r="AC353" t="s">
        <v>4</v>
      </c>
      <c r="AD353" t="s">
        <v>4</v>
      </c>
      <c r="AE353" t="s">
        <v>4</v>
      </c>
      <c r="AF353" t="s">
        <v>4</v>
      </c>
      <c r="AG353" t="s">
        <v>4</v>
      </c>
      <c r="AH353" t="s">
        <v>5</v>
      </c>
      <c r="AI353" t="s">
        <v>4</v>
      </c>
      <c r="AJ353" t="s">
        <v>4</v>
      </c>
      <c r="AK353" t="s">
        <v>4</v>
      </c>
      <c r="AL353" t="s">
        <v>5</v>
      </c>
      <c r="AM353" t="s">
        <v>4</v>
      </c>
      <c r="AN353" t="s">
        <v>4</v>
      </c>
      <c r="AO353" t="s">
        <v>4</v>
      </c>
      <c r="AP353" t="s">
        <v>4</v>
      </c>
      <c r="AQ353" t="s">
        <v>4</v>
      </c>
      <c r="AR353" t="s">
        <v>4</v>
      </c>
      <c r="AS353" t="s">
        <v>2</v>
      </c>
      <c r="AT353" t="s">
        <v>2</v>
      </c>
      <c r="AU353" t="s">
        <v>2</v>
      </c>
      <c r="AV353" t="s">
        <v>2</v>
      </c>
      <c r="AW353" t="s">
        <v>2</v>
      </c>
      <c r="AX353" t="s">
        <v>2</v>
      </c>
      <c r="AY353" t="s">
        <v>2</v>
      </c>
      <c r="AZ353" t="s">
        <v>2</v>
      </c>
      <c r="BA353" t="s">
        <v>2</v>
      </c>
      <c r="BB353" t="s">
        <v>2</v>
      </c>
      <c r="BC353" t="s">
        <v>2</v>
      </c>
      <c r="BD353" t="s">
        <v>2</v>
      </c>
      <c r="BE353" t="s">
        <v>2</v>
      </c>
      <c r="BF353" t="s">
        <v>2</v>
      </c>
      <c r="BG353" t="s">
        <v>2</v>
      </c>
      <c r="BH353" t="s">
        <v>2</v>
      </c>
      <c r="BI353" t="s">
        <v>2</v>
      </c>
      <c r="BJ353" t="s">
        <v>2</v>
      </c>
      <c r="BK353" t="s">
        <v>2</v>
      </c>
      <c r="BL353" t="s">
        <v>2</v>
      </c>
      <c r="BM353" t="s">
        <v>2</v>
      </c>
      <c r="BN353" t="s">
        <v>2</v>
      </c>
      <c r="BO353" t="s">
        <v>2</v>
      </c>
      <c r="BP353" t="s">
        <v>2</v>
      </c>
      <c r="BQ353" t="s">
        <v>2</v>
      </c>
      <c r="BR353" t="s">
        <v>2</v>
      </c>
      <c r="BS353" t="s">
        <v>2</v>
      </c>
      <c r="BT353" t="s">
        <v>2</v>
      </c>
      <c r="BU353" t="s">
        <v>2</v>
      </c>
      <c r="BV353" t="s">
        <v>2</v>
      </c>
      <c r="BW353" t="s">
        <v>2</v>
      </c>
      <c r="BX353" t="s">
        <v>2</v>
      </c>
      <c r="BY353" t="s">
        <v>2</v>
      </c>
      <c r="BZ353" t="s">
        <v>2</v>
      </c>
      <c r="CA353" t="s">
        <v>2</v>
      </c>
      <c r="CB353" t="s">
        <v>2</v>
      </c>
      <c r="CC353" t="s">
        <v>2</v>
      </c>
      <c r="CD353" t="s">
        <v>2</v>
      </c>
      <c r="CE353" t="s">
        <v>2</v>
      </c>
      <c r="CF353" t="s">
        <v>2</v>
      </c>
      <c r="CG353" t="s">
        <v>2</v>
      </c>
      <c r="CH353" t="s">
        <v>2</v>
      </c>
      <c r="CI353" t="s">
        <v>2</v>
      </c>
      <c r="CJ353" t="s">
        <v>2</v>
      </c>
      <c r="CK353" t="s">
        <v>2</v>
      </c>
      <c r="CL353" t="s">
        <v>2</v>
      </c>
      <c r="CM353" t="s">
        <v>2</v>
      </c>
      <c r="CN353" t="s">
        <v>2</v>
      </c>
      <c r="CO353" t="s">
        <v>2</v>
      </c>
      <c r="CP353" t="s">
        <v>2</v>
      </c>
      <c r="CQ353" t="s">
        <v>2</v>
      </c>
      <c r="CR353" t="s">
        <v>2</v>
      </c>
      <c r="CS353" t="s">
        <v>2</v>
      </c>
      <c r="CT353" t="s">
        <v>2</v>
      </c>
      <c r="CU353" t="s">
        <v>796</v>
      </c>
      <c r="CV353" t="s">
        <v>796</v>
      </c>
      <c r="CW353" t="s">
        <v>796</v>
      </c>
      <c r="CX353" t="s">
        <v>796</v>
      </c>
      <c r="CY353" t="s">
        <v>796</v>
      </c>
      <c r="CZ353" t="s">
        <v>796</v>
      </c>
      <c r="DA353" t="s">
        <v>796</v>
      </c>
      <c r="DB353" t="s">
        <v>796</v>
      </c>
      <c r="DC353" t="s">
        <v>796</v>
      </c>
      <c r="DD353" t="s">
        <v>796</v>
      </c>
      <c r="DE353" t="s">
        <v>796</v>
      </c>
      <c r="DF353" t="s">
        <v>796</v>
      </c>
      <c r="DG353" t="s">
        <v>796</v>
      </c>
      <c r="DH353" t="s">
        <v>796</v>
      </c>
      <c r="DI353" t="s">
        <v>796</v>
      </c>
      <c r="DJ353" t="s">
        <v>796</v>
      </c>
      <c r="DK353" t="s">
        <v>796</v>
      </c>
      <c r="DL353" t="s">
        <v>796</v>
      </c>
      <c r="DM353" t="s">
        <v>796</v>
      </c>
      <c r="DN353" t="s">
        <v>796</v>
      </c>
      <c r="DO353" t="s">
        <v>796</v>
      </c>
      <c r="DP353" t="s">
        <v>796</v>
      </c>
      <c r="DQ353" t="s">
        <v>796</v>
      </c>
      <c r="DR353" t="s">
        <v>796</v>
      </c>
      <c r="DS353" t="s">
        <v>796</v>
      </c>
      <c r="DT353" t="s">
        <v>796</v>
      </c>
      <c r="DU353" t="s">
        <v>796</v>
      </c>
      <c r="DV353" t="s">
        <v>796</v>
      </c>
      <c r="DW353" t="s">
        <v>796</v>
      </c>
      <c r="DX353" t="s">
        <v>796</v>
      </c>
      <c r="DY353" t="s">
        <v>796</v>
      </c>
      <c r="DZ353" t="s">
        <v>796</v>
      </c>
      <c r="EA353" t="s">
        <v>796</v>
      </c>
      <c r="EB353" t="s">
        <v>796</v>
      </c>
      <c r="EC353" t="s">
        <v>796</v>
      </c>
      <c r="ED353" t="s">
        <v>796</v>
      </c>
      <c r="EE353" t="s">
        <v>796</v>
      </c>
      <c r="EF353" t="s">
        <v>796</v>
      </c>
      <c r="EG353" t="s">
        <v>796</v>
      </c>
      <c r="EH353" t="s">
        <v>796</v>
      </c>
      <c r="EI353" t="s">
        <v>796</v>
      </c>
      <c r="EJ353" t="s">
        <v>796</v>
      </c>
      <c r="EK353" t="s">
        <v>796</v>
      </c>
      <c r="EL353" t="s">
        <v>796</v>
      </c>
      <c r="EM353" t="s">
        <v>796</v>
      </c>
      <c r="EN353" t="s">
        <v>796</v>
      </c>
      <c r="EO353" t="s">
        <v>796</v>
      </c>
      <c r="EP353" t="s">
        <v>796</v>
      </c>
      <c r="EQ353" t="s">
        <v>796</v>
      </c>
      <c r="ER353" t="s">
        <v>796</v>
      </c>
      <c r="ES353" t="s">
        <v>796</v>
      </c>
      <c r="ET353" t="s">
        <v>796</v>
      </c>
      <c r="EU353" t="s">
        <v>796</v>
      </c>
      <c r="EV353" t="s">
        <v>796</v>
      </c>
      <c r="EW353" t="s">
        <v>796</v>
      </c>
      <c r="EX353" t="s">
        <v>796</v>
      </c>
      <c r="EY353" t="s">
        <v>796</v>
      </c>
      <c r="EZ353" t="s">
        <v>796</v>
      </c>
      <c r="FA353" t="s">
        <v>796</v>
      </c>
      <c r="FB353" t="s">
        <v>796</v>
      </c>
      <c r="FC353" t="s">
        <v>796</v>
      </c>
      <c r="FD353" t="s">
        <v>796</v>
      </c>
      <c r="FE353" t="s">
        <v>796</v>
      </c>
      <c r="FF353" t="s">
        <v>796</v>
      </c>
      <c r="FG353" t="s">
        <v>796</v>
      </c>
      <c r="FH353" t="s">
        <v>796</v>
      </c>
      <c r="FI353" t="s">
        <v>796</v>
      </c>
      <c r="FJ353" t="s">
        <v>796</v>
      </c>
      <c r="FK353" t="s">
        <v>796</v>
      </c>
      <c r="FL353" t="s">
        <v>796</v>
      </c>
      <c r="FM353" t="s">
        <v>796</v>
      </c>
      <c r="FN353" t="s">
        <v>796</v>
      </c>
      <c r="FO353" t="s">
        <v>796</v>
      </c>
      <c r="FP353" t="s">
        <v>796</v>
      </c>
      <c r="FQ353" t="s">
        <v>796</v>
      </c>
      <c r="FR353" t="s">
        <v>796</v>
      </c>
      <c r="FS353" t="s">
        <v>796</v>
      </c>
      <c r="FT353" t="s">
        <v>796</v>
      </c>
      <c r="FU353" t="s">
        <v>796</v>
      </c>
      <c r="FV353" t="s">
        <v>796</v>
      </c>
      <c r="FW353" t="s">
        <v>796</v>
      </c>
      <c r="FX353" t="s">
        <v>796</v>
      </c>
      <c r="FY353" t="s">
        <v>796</v>
      </c>
      <c r="FZ353" t="s">
        <v>796</v>
      </c>
      <c r="GA353" t="s">
        <v>796</v>
      </c>
      <c r="GB353" t="s">
        <v>796</v>
      </c>
      <c r="GC353" t="s">
        <v>796</v>
      </c>
      <c r="GD353" t="s">
        <v>796</v>
      </c>
      <c r="GE353" t="s">
        <v>796</v>
      </c>
      <c r="GF353" t="s">
        <v>796</v>
      </c>
      <c r="GG353" t="s">
        <v>796</v>
      </c>
      <c r="GH353" t="s">
        <v>796</v>
      </c>
      <c r="GI353" t="s">
        <v>796</v>
      </c>
      <c r="GJ353" t="s">
        <v>796</v>
      </c>
      <c r="GK353" t="s">
        <v>796</v>
      </c>
      <c r="GL353" t="s">
        <v>796</v>
      </c>
      <c r="GM353" t="s">
        <v>796</v>
      </c>
      <c r="GN353" t="s">
        <v>796</v>
      </c>
      <c r="GO353" t="s">
        <v>796</v>
      </c>
      <c r="GP353" t="s">
        <v>796</v>
      </c>
      <c r="GQ353" t="s">
        <v>796</v>
      </c>
      <c r="GR353" t="s">
        <v>796</v>
      </c>
      <c r="GS353" t="s">
        <v>796</v>
      </c>
      <c r="GT353" t="s">
        <v>796</v>
      </c>
      <c r="GU353" t="s">
        <v>796</v>
      </c>
      <c r="GV353" t="s">
        <v>796</v>
      </c>
      <c r="GW353" t="s">
        <v>796</v>
      </c>
      <c r="GX353" t="s">
        <v>796</v>
      </c>
      <c r="GY353" t="s">
        <v>796</v>
      </c>
      <c r="GZ353" t="s">
        <v>796</v>
      </c>
      <c r="HA353" t="s">
        <v>796</v>
      </c>
      <c r="HB353" t="s">
        <v>796</v>
      </c>
      <c r="HC353" t="s">
        <v>796</v>
      </c>
      <c r="HD353" t="s">
        <v>796</v>
      </c>
      <c r="HE353" t="s">
        <v>796</v>
      </c>
      <c r="HF353" t="s">
        <v>796</v>
      </c>
      <c r="HG353" t="s">
        <v>796</v>
      </c>
      <c r="HH353" t="s">
        <v>796</v>
      </c>
      <c r="HI353" t="s">
        <v>796</v>
      </c>
      <c r="HJ353" t="s">
        <v>796</v>
      </c>
      <c r="HK353" t="s">
        <v>796</v>
      </c>
      <c r="HL353" t="s">
        <v>796</v>
      </c>
      <c r="HM353" t="s">
        <v>796</v>
      </c>
      <c r="HN353" t="s">
        <v>796</v>
      </c>
      <c r="HO353" t="s">
        <v>796</v>
      </c>
      <c r="HP353" t="s">
        <v>796</v>
      </c>
      <c r="HQ353" t="s">
        <v>796</v>
      </c>
      <c r="HR353" t="s">
        <v>796</v>
      </c>
      <c r="HS353" t="s">
        <v>796</v>
      </c>
      <c r="HT353" t="s">
        <v>796</v>
      </c>
      <c r="HU353" t="s">
        <v>796</v>
      </c>
      <c r="HV353" t="s">
        <v>796</v>
      </c>
      <c r="HW353" t="s">
        <v>796</v>
      </c>
      <c r="HX353" t="s">
        <v>796</v>
      </c>
      <c r="HY353" t="s">
        <v>796</v>
      </c>
      <c r="HZ353" t="s">
        <v>796</v>
      </c>
      <c r="IA353" t="s">
        <v>796</v>
      </c>
      <c r="IB353" t="s">
        <v>796</v>
      </c>
      <c r="IC353" t="s">
        <v>796</v>
      </c>
      <c r="ID353" t="s">
        <v>796</v>
      </c>
      <c r="IE353" t="s">
        <v>796</v>
      </c>
      <c r="IF353" t="s">
        <v>796</v>
      </c>
      <c r="IG353" t="s">
        <v>796</v>
      </c>
      <c r="IH353" t="s">
        <v>796</v>
      </c>
      <c r="II353" t="s">
        <v>796</v>
      </c>
      <c r="IJ353" t="s">
        <v>796</v>
      </c>
      <c r="IK353" t="s">
        <v>796</v>
      </c>
      <c r="IL353" t="s">
        <v>796</v>
      </c>
      <c r="IM353" t="s">
        <v>796</v>
      </c>
      <c r="IN353" t="s">
        <v>796</v>
      </c>
      <c r="IO353" t="s">
        <v>796</v>
      </c>
      <c r="IP353" t="s">
        <v>796</v>
      </c>
      <c r="IQ353" t="s">
        <v>796</v>
      </c>
      <c r="IR353" t="s">
        <v>796</v>
      </c>
      <c r="IS353" t="s">
        <v>796</v>
      </c>
      <c r="IT353" t="s">
        <v>796</v>
      </c>
      <c r="IU353" t="s">
        <v>796</v>
      </c>
      <c r="IV353" t="s">
        <v>796</v>
      </c>
      <c r="IW353" t="s">
        <v>796</v>
      </c>
      <c r="IX353" t="s">
        <v>796</v>
      </c>
      <c r="IY353" t="s">
        <v>796</v>
      </c>
      <c r="IZ353" t="s">
        <v>796</v>
      </c>
      <c r="JA353" t="s">
        <v>796</v>
      </c>
      <c r="JB353" t="s">
        <v>796</v>
      </c>
      <c r="JC353" t="s">
        <v>796</v>
      </c>
      <c r="JD353" t="s">
        <v>796</v>
      </c>
      <c r="JE353" t="s">
        <v>796</v>
      </c>
      <c r="JF353" t="s">
        <v>796</v>
      </c>
      <c r="JG353" t="s">
        <v>796</v>
      </c>
      <c r="JH353" t="s">
        <v>796</v>
      </c>
      <c r="JI353" t="s">
        <v>796</v>
      </c>
      <c r="JJ353" t="s">
        <v>796</v>
      </c>
      <c r="JK353" t="s">
        <v>796</v>
      </c>
      <c r="JL353" t="s">
        <v>796</v>
      </c>
      <c r="JM353" t="s">
        <v>796</v>
      </c>
      <c r="JN353" t="s">
        <v>796</v>
      </c>
      <c r="JO353" t="s">
        <v>796</v>
      </c>
      <c r="JP353" t="s">
        <v>796</v>
      </c>
      <c r="JQ353" t="s">
        <v>796</v>
      </c>
      <c r="JR353" t="s">
        <v>796</v>
      </c>
      <c r="JS353" t="s">
        <v>796</v>
      </c>
      <c r="JT353" t="s">
        <v>796</v>
      </c>
      <c r="JU353" t="s">
        <v>796</v>
      </c>
      <c r="JV353" t="s">
        <v>796</v>
      </c>
      <c r="JW353" t="s">
        <v>796</v>
      </c>
      <c r="JX353" t="s">
        <v>796</v>
      </c>
      <c r="JY353" t="s">
        <v>796</v>
      </c>
      <c r="JZ353" t="s">
        <v>796</v>
      </c>
      <c r="KA353" t="s">
        <v>796</v>
      </c>
      <c r="KB353" t="s">
        <v>796</v>
      </c>
      <c r="KC353" t="s">
        <v>796</v>
      </c>
      <c r="KD353" t="s">
        <v>796</v>
      </c>
      <c r="KE353" t="s">
        <v>796</v>
      </c>
      <c r="KF353" t="s">
        <v>796</v>
      </c>
    </row>
    <row r="354" spans="1:292" x14ac:dyDescent="0.2">
      <c r="A354" t="s">
        <v>126</v>
      </c>
      <c r="B354" t="s">
        <v>116</v>
      </c>
      <c r="C354" t="s">
        <v>4</v>
      </c>
      <c r="D354" t="s">
        <v>19</v>
      </c>
      <c r="E354" s="30">
        <v>44</v>
      </c>
      <c r="F354" t="s">
        <v>20</v>
      </c>
      <c r="G354" t="s">
        <v>10</v>
      </c>
      <c r="H354" t="s">
        <v>11</v>
      </c>
      <c r="I354" t="s">
        <v>33</v>
      </c>
      <c r="J354" t="s">
        <v>4</v>
      </c>
      <c r="K354" t="s">
        <v>5</v>
      </c>
      <c r="L354" t="s">
        <v>4</v>
      </c>
      <c r="M354" t="s">
        <v>4</v>
      </c>
      <c r="N354" t="s">
        <v>4</v>
      </c>
      <c r="O354" t="s">
        <v>4</v>
      </c>
      <c r="P354" t="s">
        <v>5</v>
      </c>
      <c r="Q354" t="s">
        <v>5</v>
      </c>
      <c r="R354" t="s">
        <v>4</v>
      </c>
      <c r="S354" t="s">
        <v>4</v>
      </c>
      <c r="T354" t="s">
        <v>3</v>
      </c>
      <c r="U354" t="s">
        <v>4</v>
      </c>
      <c r="V354" t="s">
        <v>4</v>
      </c>
      <c r="W354" t="s">
        <v>17</v>
      </c>
      <c r="X354" t="s">
        <v>2</v>
      </c>
      <c r="Y354" t="s">
        <v>5</v>
      </c>
      <c r="Z354" t="s">
        <v>35</v>
      </c>
      <c r="AA354" t="s">
        <v>4</v>
      </c>
      <c r="AB354" t="s">
        <v>4</v>
      </c>
      <c r="AC354" t="s">
        <v>4</v>
      </c>
      <c r="AD354" t="s">
        <v>4</v>
      </c>
      <c r="AE354" t="s">
        <v>4</v>
      </c>
      <c r="AF354" t="s">
        <v>4</v>
      </c>
      <c r="AG354" t="s">
        <v>5</v>
      </c>
      <c r="AH354" t="s">
        <v>41</v>
      </c>
      <c r="AI354" t="s">
        <v>4</v>
      </c>
      <c r="AJ354" t="s">
        <v>4</v>
      </c>
      <c r="AK354" t="s">
        <v>4</v>
      </c>
      <c r="AL354" t="s">
        <v>4</v>
      </c>
      <c r="AM354" t="s">
        <v>4</v>
      </c>
      <c r="AN354" t="s">
        <v>4</v>
      </c>
      <c r="AO354" t="s">
        <v>4</v>
      </c>
      <c r="AP354" t="s">
        <v>4</v>
      </c>
      <c r="AQ354" t="s">
        <v>4</v>
      </c>
      <c r="AR354" t="s">
        <v>4</v>
      </c>
      <c r="AS354" t="s">
        <v>2</v>
      </c>
      <c r="AT354" t="s">
        <v>2</v>
      </c>
      <c r="AU354" t="s">
        <v>2</v>
      </c>
      <c r="AV354" t="s">
        <v>5</v>
      </c>
      <c r="AW354" t="s">
        <v>5</v>
      </c>
      <c r="AX354" t="s">
        <v>5</v>
      </c>
      <c r="AY354" t="s">
        <v>4</v>
      </c>
      <c r="AZ354" t="s">
        <v>4</v>
      </c>
      <c r="BA354" t="s">
        <v>5</v>
      </c>
      <c r="BB354" t="s">
        <v>4</v>
      </c>
      <c r="BC354" t="s">
        <v>4</v>
      </c>
      <c r="BD354" t="s">
        <v>5</v>
      </c>
      <c r="BE354" t="s">
        <v>4</v>
      </c>
      <c r="BF354" t="s">
        <v>4</v>
      </c>
      <c r="BG354" t="s">
        <v>4</v>
      </c>
      <c r="BH354" t="s">
        <v>4</v>
      </c>
      <c r="BI354" t="s">
        <v>4</v>
      </c>
      <c r="BJ354" t="s">
        <v>4</v>
      </c>
      <c r="BK354" t="s">
        <v>4</v>
      </c>
      <c r="BL354" t="s">
        <v>5</v>
      </c>
      <c r="BM354" t="s">
        <v>4</v>
      </c>
      <c r="BN354" t="s">
        <v>4</v>
      </c>
      <c r="BO354" t="s">
        <v>4</v>
      </c>
      <c r="BP354" t="s">
        <v>2</v>
      </c>
      <c r="BQ354" t="s">
        <v>4</v>
      </c>
      <c r="BR354" t="s">
        <v>5</v>
      </c>
      <c r="BS354" t="s">
        <v>5</v>
      </c>
      <c r="BT354" t="s">
        <v>4</v>
      </c>
      <c r="BU354" t="s">
        <v>4</v>
      </c>
      <c r="BV354" t="s">
        <v>4</v>
      </c>
      <c r="BW354" t="s">
        <v>4</v>
      </c>
      <c r="BX354" t="s">
        <v>4</v>
      </c>
      <c r="BY354" t="s">
        <v>4</v>
      </c>
      <c r="BZ354" t="s">
        <v>4</v>
      </c>
      <c r="CA354" t="s">
        <v>4</v>
      </c>
      <c r="CB354" t="s">
        <v>2</v>
      </c>
      <c r="CC354" t="s">
        <v>2</v>
      </c>
      <c r="CD354" t="s">
        <v>2</v>
      </c>
      <c r="CE354" t="s">
        <v>2</v>
      </c>
      <c r="CF354" t="s">
        <v>2</v>
      </c>
      <c r="CG354" t="s">
        <v>2</v>
      </c>
      <c r="CH354" t="s">
        <v>2</v>
      </c>
      <c r="CI354" t="s">
        <v>2</v>
      </c>
      <c r="CJ354" t="s">
        <v>2</v>
      </c>
      <c r="CK354" t="s">
        <v>2</v>
      </c>
      <c r="CL354" t="s">
        <v>2</v>
      </c>
      <c r="CM354" t="s">
        <v>2</v>
      </c>
      <c r="CN354" t="s">
        <v>2</v>
      </c>
      <c r="CO354" t="s">
        <v>2</v>
      </c>
      <c r="CP354" t="s">
        <v>2</v>
      </c>
      <c r="CQ354" t="s">
        <v>2</v>
      </c>
      <c r="CR354" t="s">
        <v>2</v>
      </c>
      <c r="CS354" t="s">
        <v>2</v>
      </c>
      <c r="CT354" t="s">
        <v>2</v>
      </c>
      <c r="CU354" t="s">
        <v>796</v>
      </c>
      <c r="CV354" t="s">
        <v>796</v>
      </c>
      <c r="CW354" t="s">
        <v>796</v>
      </c>
      <c r="CX354" t="s">
        <v>796</v>
      </c>
      <c r="CY354" t="s">
        <v>796</v>
      </c>
      <c r="CZ354" t="s">
        <v>796</v>
      </c>
      <c r="DA354" t="s">
        <v>796</v>
      </c>
      <c r="DB354" t="s">
        <v>796</v>
      </c>
      <c r="DC354" t="s">
        <v>796</v>
      </c>
      <c r="DD354" t="s">
        <v>796</v>
      </c>
      <c r="DE354" t="s">
        <v>796</v>
      </c>
      <c r="DF354" t="s">
        <v>796</v>
      </c>
      <c r="DG354" t="s">
        <v>796</v>
      </c>
      <c r="DH354" t="s">
        <v>796</v>
      </c>
      <c r="DI354" t="s">
        <v>796</v>
      </c>
      <c r="DJ354" t="s">
        <v>796</v>
      </c>
      <c r="DK354" t="s">
        <v>796</v>
      </c>
      <c r="DL354" t="s">
        <v>796</v>
      </c>
      <c r="DM354" t="s">
        <v>796</v>
      </c>
      <c r="DN354" t="s">
        <v>796</v>
      </c>
      <c r="DO354" t="s">
        <v>796</v>
      </c>
      <c r="DP354" t="s">
        <v>796</v>
      </c>
      <c r="DQ354" t="s">
        <v>796</v>
      </c>
      <c r="DR354" t="s">
        <v>796</v>
      </c>
      <c r="DS354" t="s">
        <v>796</v>
      </c>
      <c r="DT354" t="s">
        <v>796</v>
      </c>
      <c r="DU354" t="s">
        <v>796</v>
      </c>
      <c r="DV354" t="s">
        <v>796</v>
      </c>
      <c r="DW354" t="s">
        <v>796</v>
      </c>
      <c r="DX354" t="s">
        <v>796</v>
      </c>
      <c r="DY354" t="s">
        <v>796</v>
      </c>
      <c r="DZ354" t="s">
        <v>796</v>
      </c>
      <c r="EA354" t="s">
        <v>796</v>
      </c>
      <c r="EB354" t="s">
        <v>796</v>
      </c>
      <c r="EC354" t="s">
        <v>796</v>
      </c>
      <c r="ED354" t="s">
        <v>796</v>
      </c>
      <c r="EE354" t="s">
        <v>796</v>
      </c>
      <c r="EF354" t="s">
        <v>796</v>
      </c>
      <c r="EG354" t="s">
        <v>796</v>
      </c>
      <c r="EH354" t="s">
        <v>796</v>
      </c>
      <c r="EI354" t="s">
        <v>796</v>
      </c>
      <c r="EJ354" t="s">
        <v>796</v>
      </c>
      <c r="EK354" t="s">
        <v>796</v>
      </c>
      <c r="EL354" t="s">
        <v>796</v>
      </c>
      <c r="EM354" t="s">
        <v>796</v>
      </c>
      <c r="EN354" t="s">
        <v>796</v>
      </c>
      <c r="EO354" t="s">
        <v>796</v>
      </c>
      <c r="EP354" t="s">
        <v>796</v>
      </c>
      <c r="EQ354" t="s">
        <v>796</v>
      </c>
      <c r="ER354" t="s">
        <v>796</v>
      </c>
      <c r="ES354" t="s">
        <v>796</v>
      </c>
      <c r="ET354" t="s">
        <v>796</v>
      </c>
      <c r="EU354" t="s">
        <v>796</v>
      </c>
      <c r="EV354" t="s">
        <v>796</v>
      </c>
      <c r="EW354" t="s">
        <v>796</v>
      </c>
      <c r="EX354" t="s">
        <v>796</v>
      </c>
      <c r="EY354" t="s">
        <v>796</v>
      </c>
      <c r="EZ354" t="s">
        <v>796</v>
      </c>
      <c r="FA354" t="s">
        <v>796</v>
      </c>
      <c r="FB354" t="s">
        <v>796</v>
      </c>
      <c r="FC354" t="s">
        <v>796</v>
      </c>
      <c r="FD354" t="s">
        <v>796</v>
      </c>
      <c r="FE354" t="s">
        <v>796</v>
      </c>
      <c r="FF354" t="s">
        <v>796</v>
      </c>
      <c r="FG354" t="s">
        <v>796</v>
      </c>
      <c r="FH354" t="s">
        <v>796</v>
      </c>
      <c r="FI354" t="s">
        <v>796</v>
      </c>
      <c r="FJ354" t="s">
        <v>796</v>
      </c>
      <c r="FK354" t="s">
        <v>796</v>
      </c>
      <c r="FL354" t="s">
        <v>796</v>
      </c>
      <c r="FM354" t="s">
        <v>796</v>
      </c>
      <c r="FN354" t="s">
        <v>796</v>
      </c>
      <c r="FO354" t="s">
        <v>796</v>
      </c>
      <c r="FP354" t="s">
        <v>796</v>
      </c>
      <c r="FQ354" t="s">
        <v>796</v>
      </c>
      <c r="FR354" t="s">
        <v>796</v>
      </c>
      <c r="FS354" t="s">
        <v>796</v>
      </c>
      <c r="FT354" t="s">
        <v>796</v>
      </c>
      <c r="FU354" t="s">
        <v>796</v>
      </c>
      <c r="FV354" t="s">
        <v>796</v>
      </c>
      <c r="FW354" t="s">
        <v>796</v>
      </c>
      <c r="FX354" t="s">
        <v>796</v>
      </c>
      <c r="FY354" t="s">
        <v>796</v>
      </c>
      <c r="FZ354" t="s">
        <v>796</v>
      </c>
      <c r="GA354" t="s">
        <v>796</v>
      </c>
      <c r="GB354" t="s">
        <v>796</v>
      </c>
      <c r="GC354" t="s">
        <v>796</v>
      </c>
      <c r="GD354" t="s">
        <v>796</v>
      </c>
      <c r="GE354" t="s">
        <v>796</v>
      </c>
      <c r="GF354" t="s">
        <v>796</v>
      </c>
      <c r="GG354" t="s">
        <v>796</v>
      </c>
      <c r="GH354" t="s">
        <v>796</v>
      </c>
      <c r="GI354" t="s">
        <v>796</v>
      </c>
      <c r="GJ354" t="s">
        <v>796</v>
      </c>
      <c r="GK354" t="s">
        <v>796</v>
      </c>
      <c r="GL354" t="s">
        <v>796</v>
      </c>
      <c r="GM354" t="s">
        <v>796</v>
      </c>
      <c r="GN354" t="s">
        <v>796</v>
      </c>
      <c r="GO354" t="s">
        <v>796</v>
      </c>
      <c r="GP354" t="s">
        <v>796</v>
      </c>
      <c r="GQ354" t="s">
        <v>796</v>
      </c>
      <c r="GR354" t="s">
        <v>796</v>
      </c>
      <c r="GS354" t="s">
        <v>796</v>
      </c>
      <c r="GT354" t="s">
        <v>796</v>
      </c>
      <c r="GU354" t="s">
        <v>796</v>
      </c>
      <c r="GV354" t="s">
        <v>796</v>
      </c>
      <c r="GW354" t="s">
        <v>796</v>
      </c>
      <c r="GX354" t="s">
        <v>796</v>
      </c>
      <c r="GY354" t="s">
        <v>796</v>
      </c>
      <c r="GZ354" t="s">
        <v>796</v>
      </c>
      <c r="HA354" t="s">
        <v>796</v>
      </c>
      <c r="HB354" t="s">
        <v>796</v>
      </c>
      <c r="HC354" t="s">
        <v>796</v>
      </c>
      <c r="HD354" t="s">
        <v>796</v>
      </c>
      <c r="HE354" t="s">
        <v>796</v>
      </c>
      <c r="HF354" t="s">
        <v>796</v>
      </c>
      <c r="HG354" t="s">
        <v>796</v>
      </c>
      <c r="HH354" t="s">
        <v>796</v>
      </c>
      <c r="HI354" t="s">
        <v>796</v>
      </c>
      <c r="HJ354" t="s">
        <v>796</v>
      </c>
      <c r="HK354" t="s">
        <v>796</v>
      </c>
      <c r="HL354" t="s">
        <v>796</v>
      </c>
      <c r="HM354" t="s">
        <v>796</v>
      </c>
      <c r="HN354" t="s">
        <v>796</v>
      </c>
      <c r="HO354" t="s">
        <v>796</v>
      </c>
      <c r="HP354" t="s">
        <v>796</v>
      </c>
      <c r="HQ354" t="s">
        <v>796</v>
      </c>
      <c r="HR354" t="s">
        <v>796</v>
      </c>
      <c r="HS354" t="s">
        <v>796</v>
      </c>
      <c r="HT354" t="s">
        <v>796</v>
      </c>
      <c r="HU354" t="s">
        <v>796</v>
      </c>
      <c r="HV354" t="s">
        <v>796</v>
      </c>
      <c r="HW354" t="s">
        <v>796</v>
      </c>
      <c r="HX354" t="s">
        <v>796</v>
      </c>
      <c r="HY354" t="s">
        <v>796</v>
      </c>
      <c r="HZ354" t="s">
        <v>796</v>
      </c>
      <c r="IA354" t="s">
        <v>796</v>
      </c>
      <c r="IB354" t="s">
        <v>796</v>
      </c>
      <c r="IC354" t="s">
        <v>796</v>
      </c>
      <c r="ID354" t="s">
        <v>796</v>
      </c>
      <c r="IE354" t="s">
        <v>796</v>
      </c>
      <c r="IF354" t="s">
        <v>796</v>
      </c>
      <c r="IG354" t="s">
        <v>796</v>
      </c>
      <c r="IH354" t="s">
        <v>796</v>
      </c>
      <c r="II354" t="s">
        <v>796</v>
      </c>
      <c r="IJ354" t="s">
        <v>796</v>
      </c>
      <c r="IK354" t="s">
        <v>796</v>
      </c>
      <c r="IL354" t="s">
        <v>796</v>
      </c>
      <c r="IM354" t="s">
        <v>796</v>
      </c>
      <c r="IN354" t="s">
        <v>796</v>
      </c>
      <c r="IO354" t="s">
        <v>796</v>
      </c>
      <c r="IP354" t="s">
        <v>796</v>
      </c>
      <c r="IQ354" t="s">
        <v>796</v>
      </c>
      <c r="IR354" t="s">
        <v>796</v>
      </c>
      <c r="IS354" t="s">
        <v>796</v>
      </c>
      <c r="IT354" t="s">
        <v>796</v>
      </c>
      <c r="IU354" t="s">
        <v>796</v>
      </c>
      <c r="IV354" t="s">
        <v>796</v>
      </c>
      <c r="IW354" t="s">
        <v>796</v>
      </c>
      <c r="IX354" t="s">
        <v>796</v>
      </c>
      <c r="IY354" t="s">
        <v>796</v>
      </c>
      <c r="IZ354" t="s">
        <v>796</v>
      </c>
      <c r="JA354" t="s">
        <v>796</v>
      </c>
      <c r="JB354" t="s">
        <v>796</v>
      </c>
      <c r="JC354" t="s">
        <v>796</v>
      </c>
      <c r="JD354" t="s">
        <v>796</v>
      </c>
      <c r="JE354" t="s">
        <v>796</v>
      </c>
      <c r="JF354" t="s">
        <v>796</v>
      </c>
      <c r="JG354" t="s">
        <v>796</v>
      </c>
      <c r="JH354" t="s">
        <v>796</v>
      </c>
      <c r="JI354" t="s">
        <v>796</v>
      </c>
      <c r="JJ354" t="s">
        <v>796</v>
      </c>
      <c r="JK354" t="s">
        <v>796</v>
      </c>
      <c r="JL354" t="s">
        <v>796</v>
      </c>
      <c r="JM354" t="s">
        <v>796</v>
      </c>
      <c r="JN354" t="s">
        <v>796</v>
      </c>
      <c r="JO354" t="s">
        <v>796</v>
      </c>
      <c r="JP354" t="s">
        <v>796</v>
      </c>
      <c r="JQ354" t="s">
        <v>796</v>
      </c>
      <c r="JR354" t="s">
        <v>796</v>
      </c>
      <c r="JS354" t="s">
        <v>796</v>
      </c>
      <c r="JT354" t="s">
        <v>796</v>
      </c>
      <c r="JU354" t="s">
        <v>796</v>
      </c>
      <c r="JV354" t="s">
        <v>796</v>
      </c>
      <c r="JW354" t="s">
        <v>796</v>
      </c>
      <c r="JX354" t="s">
        <v>796</v>
      </c>
      <c r="JY354" t="s">
        <v>796</v>
      </c>
      <c r="JZ354" t="s">
        <v>796</v>
      </c>
      <c r="KA354" t="s">
        <v>796</v>
      </c>
      <c r="KB354" t="s">
        <v>796</v>
      </c>
      <c r="KC354" t="s">
        <v>796</v>
      </c>
      <c r="KD354" t="s">
        <v>796</v>
      </c>
      <c r="KE354" t="s">
        <v>796</v>
      </c>
      <c r="KF354" t="s">
        <v>796</v>
      </c>
    </row>
    <row r="355" spans="1:292" x14ac:dyDescent="0.2">
      <c r="A355" t="s">
        <v>125</v>
      </c>
      <c r="B355" t="s">
        <v>116</v>
      </c>
      <c r="C355" t="s">
        <v>4</v>
      </c>
      <c r="D355" t="s">
        <v>19</v>
      </c>
      <c r="E355" s="30">
        <v>39</v>
      </c>
      <c r="F355" t="s">
        <v>20</v>
      </c>
      <c r="G355" t="s">
        <v>10</v>
      </c>
      <c r="H355" t="s">
        <v>40</v>
      </c>
      <c r="I355" t="s">
        <v>33</v>
      </c>
      <c r="J355" t="s">
        <v>4</v>
      </c>
      <c r="K355" t="s">
        <v>5</v>
      </c>
      <c r="L355" t="s">
        <v>4</v>
      </c>
      <c r="M355" t="s">
        <v>4</v>
      </c>
      <c r="N355" t="s">
        <v>4</v>
      </c>
      <c r="O355" t="s">
        <v>4</v>
      </c>
      <c r="P355" t="s">
        <v>5</v>
      </c>
      <c r="Q355" t="s">
        <v>4</v>
      </c>
      <c r="R355" t="s">
        <v>4</v>
      </c>
      <c r="S355" t="s">
        <v>4</v>
      </c>
      <c r="T355" t="s">
        <v>3</v>
      </c>
      <c r="U355" t="s">
        <v>4</v>
      </c>
      <c r="V355" t="s">
        <v>4</v>
      </c>
      <c r="W355" t="s">
        <v>17</v>
      </c>
      <c r="X355" t="s">
        <v>2</v>
      </c>
      <c r="Y355" t="s">
        <v>5</v>
      </c>
      <c r="Z355" t="s">
        <v>35</v>
      </c>
      <c r="AA355" t="s">
        <v>4</v>
      </c>
      <c r="AB355" t="s">
        <v>4</v>
      </c>
      <c r="AC355" t="s">
        <v>4</v>
      </c>
      <c r="AD355" t="s">
        <v>4</v>
      </c>
      <c r="AE355" t="s">
        <v>4</v>
      </c>
      <c r="AF355" t="s">
        <v>5</v>
      </c>
      <c r="AG355" t="s">
        <v>4</v>
      </c>
      <c r="AH355" t="s">
        <v>5</v>
      </c>
      <c r="AI355" t="s">
        <v>4</v>
      </c>
      <c r="AJ355" t="s">
        <v>4</v>
      </c>
      <c r="AK355" t="s">
        <v>4</v>
      </c>
      <c r="AL355" t="s">
        <v>4</v>
      </c>
      <c r="AM355" t="s">
        <v>4</v>
      </c>
      <c r="AN355" t="s">
        <v>4</v>
      </c>
      <c r="AO355" t="s">
        <v>4</v>
      </c>
      <c r="AP355" t="s">
        <v>4</v>
      </c>
      <c r="AQ355" t="s">
        <v>4</v>
      </c>
      <c r="AR355" t="s">
        <v>4</v>
      </c>
      <c r="AS355" t="s">
        <v>2</v>
      </c>
      <c r="AT355" t="s">
        <v>2</v>
      </c>
      <c r="AU355" t="s">
        <v>2</v>
      </c>
      <c r="AV355" t="s">
        <v>5</v>
      </c>
      <c r="AW355" t="s">
        <v>4</v>
      </c>
      <c r="AX355" t="s">
        <v>4</v>
      </c>
      <c r="AY355" t="s">
        <v>5</v>
      </c>
      <c r="AZ355" t="s">
        <v>5</v>
      </c>
      <c r="BA355" t="s">
        <v>4</v>
      </c>
      <c r="BB355" t="s">
        <v>4</v>
      </c>
      <c r="BC355" t="s">
        <v>4</v>
      </c>
      <c r="BD355" t="s">
        <v>4</v>
      </c>
      <c r="BE355" t="s">
        <v>4</v>
      </c>
      <c r="BF355" t="s">
        <v>4</v>
      </c>
      <c r="BG355" t="s">
        <v>4</v>
      </c>
      <c r="BH355" t="s">
        <v>4</v>
      </c>
      <c r="BI355" t="s">
        <v>4</v>
      </c>
      <c r="BJ355" t="s">
        <v>4</v>
      </c>
      <c r="BK355" t="s">
        <v>5</v>
      </c>
      <c r="BL355" t="s">
        <v>5</v>
      </c>
      <c r="BM355" t="s">
        <v>4</v>
      </c>
      <c r="BN355" t="s">
        <v>4</v>
      </c>
      <c r="BO355" t="s">
        <v>4</v>
      </c>
      <c r="BP355" t="s">
        <v>2</v>
      </c>
      <c r="BQ355" t="s">
        <v>2</v>
      </c>
      <c r="BR355" t="s">
        <v>2</v>
      </c>
      <c r="BS355" t="s">
        <v>2</v>
      </c>
      <c r="BT355" t="s">
        <v>2</v>
      </c>
      <c r="BU355" t="s">
        <v>2</v>
      </c>
      <c r="BV355" t="s">
        <v>2</v>
      </c>
      <c r="BW355" t="s">
        <v>2</v>
      </c>
      <c r="BX355" t="s">
        <v>2</v>
      </c>
      <c r="BY355" t="s">
        <v>2</v>
      </c>
      <c r="BZ355" t="s">
        <v>2</v>
      </c>
      <c r="CA355" t="s">
        <v>2</v>
      </c>
      <c r="CB355" t="s">
        <v>2</v>
      </c>
      <c r="CC355" t="s">
        <v>2</v>
      </c>
      <c r="CD355" t="s">
        <v>2</v>
      </c>
      <c r="CE355" t="s">
        <v>2</v>
      </c>
      <c r="CF355" t="s">
        <v>2</v>
      </c>
      <c r="CG355" t="s">
        <v>2</v>
      </c>
      <c r="CH355" t="s">
        <v>2</v>
      </c>
      <c r="CI355" t="s">
        <v>2</v>
      </c>
      <c r="CJ355" t="s">
        <v>2</v>
      </c>
      <c r="CK355" t="s">
        <v>2</v>
      </c>
      <c r="CL355" t="s">
        <v>2</v>
      </c>
      <c r="CM355" t="s">
        <v>2</v>
      </c>
      <c r="CN355" t="s">
        <v>2</v>
      </c>
      <c r="CO355" t="s">
        <v>2</v>
      </c>
      <c r="CP355" t="s">
        <v>2</v>
      </c>
      <c r="CQ355" t="s">
        <v>2</v>
      </c>
      <c r="CR355" t="s">
        <v>2</v>
      </c>
      <c r="CS355" t="s">
        <v>2</v>
      </c>
      <c r="CT355" t="s">
        <v>2</v>
      </c>
      <c r="CU355" t="s">
        <v>796</v>
      </c>
      <c r="CV355" t="s">
        <v>796</v>
      </c>
      <c r="CW355" t="s">
        <v>796</v>
      </c>
      <c r="CX355" t="s">
        <v>796</v>
      </c>
      <c r="CY355" t="s">
        <v>796</v>
      </c>
      <c r="CZ355" t="s">
        <v>796</v>
      </c>
      <c r="DA355" t="s">
        <v>796</v>
      </c>
      <c r="DB355" t="s">
        <v>796</v>
      </c>
      <c r="DC355" t="s">
        <v>796</v>
      </c>
      <c r="DD355" t="s">
        <v>796</v>
      </c>
      <c r="DE355" t="s">
        <v>796</v>
      </c>
      <c r="DF355" t="s">
        <v>796</v>
      </c>
      <c r="DG355" t="s">
        <v>796</v>
      </c>
      <c r="DH355" t="s">
        <v>796</v>
      </c>
      <c r="DI355" t="s">
        <v>796</v>
      </c>
      <c r="DJ355" t="s">
        <v>796</v>
      </c>
      <c r="DK355" t="s">
        <v>796</v>
      </c>
      <c r="DL355" t="s">
        <v>796</v>
      </c>
      <c r="DM355" t="s">
        <v>796</v>
      </c>
      <c r="DN355" t="s">
        <v>796</v>
      </c>
      <c r="DO355" t="s">
        <v>796</v>
      </c>
      <c r="DP355" t="s">
        <v>796</v>
      </c>
      <c r="DQ355" t="s">
        <v>796</v>
      </c>
      <c r="DR355" t="s">
        <v>796</v>
      </c>
      <c r="DS355" t="s">
        <v>796</v>
      </c>
      <c r="DT355" t="s">
        <v>796</v>
      </c>
      <c r="DU355" t="s">
        <v>796</v>
      </c>
      <c r="DV355" t="s">
        <v>796</v>
      </c>
      <c r="DW355" t="s">
        <v>796</v>
      </c>
      <c r="DX355" t="s">
        <v>796</v>
      </c>
      <c r="DY355" t="s">
        <v>796</v>
      </c>
      <c r="DZ355" t="s">
        <v>796</v>
      </c>
      <c r="EA355" t="s">
        <v>796</v>
      </c>
      <c r="EB355" t="s">
        <v>796</v>
      </c>
      <c r="EC355" t="s">
        <v>796</v>
      </c>
      <c r="ED355" t="s">
        <v>796</v>
      </c>
      <c r="EE355" t="s">
        <v>796</v>
      </c>
      <c r="EF355" t="s">
        <v>796</v>
      </c>
      <c r="EG355" t="s">
        <v>796</v>
      </c>
      <c r="EH355" t="s">
        <v>796</v>
      </c>
      <c r="EI355" t="s">
        <v>796</v>
      </c>
      <c r="EJ355" t="s">
        <v>796</v>
      </c>
      <c r="EK355" t="s">
        <v>796</v>
      </c>
      <c r="EL355" t="s">
        <v>796</v>
      </c>
      <c r="EM355" t="s">
        <v>796</v>
      </c>
      <c r="EN355" t="s">
        <v>796</v>
      </c>
      <c r="EO355" t="s">
        <v>796</v>
      </c>
      <c r="EP355" t="s">
        <v>796</v>
      </c>
      <c r="EQ355" t="s">
        <v>796</v>
      </c>
      <c r="ER355" t="s">
        <v>796</v>
      </c>
      <c r="ES355" t="s">
        <v>796</v>
      </c>
      <c r="ET355" t="s">
        <v>796</v>
      </c>
      <c r="EU355" t="s">
        <v>796</v>
      </c>
      <c r="EV355" t="s">
        <v>796</v>
      </c>
      <c r="EW355" t="s">
        <v>796</v>
      </c>
      <c r="EX355" t="s">
        <v>796</v>
      </c>
      <c r="EY355" t="s">
        <v>796</v>
      </c>
      <c r="EZ355" t="s">
        <v>796</v>
      </c>
      <c r="FA355" t="s">
        <v>796</v>
      </c>
      <c r="FB355" t="s">
        <v>796</v>
      </c>
      <c r="FC355" t="s">
        <v>796</v>
      </c>
      <c r="FD355" t="s">
        <v>796</v>
      </c>
      <c r="FE355" t="s">
        <v>796</v>
      </c>
      <c r="FF355" t="s">
        <v>796</v>
      </c>
      <c r="FG355" t="s">
        <v>796</v>
      </c>
      <c r="FH355" t="s">
        <v>796</v>
      </c>
      <c r="FI355" t="s">
        <v>796</v>
      </c>
      <c r="FJ355" t="s">
        <v>796</v>
      </c>
      <c r="FK355" t="s">
        <v>796</v>
      </c>
      <c r="FL355" t="s">
        <v>796</v>
      </c>
      <c r="FM355" t="s">
        <v>796</v>
      </c>
      <c r="FN355" t="s">
        <v>796</v>
      </c>
      <c r="FO355" t="s">
        <v>796</v>
      </c>
      <c r="FP355" t="s">
        <v>796</v>
      </c>
      <c r="FQ355" t="s">
        <v>796</v>
      </c>
      <c r="FR355" t="s">
        <v>796</v>
      </c>
      <c r="FS355" t="s">
        <v>796</v>
      </c>
      <c r="FT355" t="s">
        <v>796</v>
      </c>
      <c r="FU355" t="s">
        <v>796</v>
      </c>
      <c r="FV355" t="s">
        <v>796</v>
      </c>
      <c r="FW355" t="s">
        <v>796</v>
      </c>
      <c r="FX355" t="s">
        <v>796</v>
      </c>
      <c r="FY355" t="s">
        <v>796</v>
      </c>
      <c r="FZ355" t="s">
        <v>796</v>
      </c>
      <c r="GA355" t="s">
        <v>796</v>
      </c>
      <c r="GB355" t="s">
        <v>796</v>
      </c>
      <c r="GC355" t="s">
        <v>796</v>
      </c>
      <c r="GD355" t="s">
        <v>796</v>
      </c>
      <c r="GE355" t="s">
        <v>796</v>
      </c>
      <c r="GF355" t="s">
        <v>796</v>
      </c>
      <c r="GG355" t="s">
        <v>796</v>
      </c>
      <c r="GH355" t="s">
        <v>796</v>
      </c>
      <c r="GI355" t="s">
        <v>796</v>
      </c>
      <c r="GJ355" t="s">
        <v>796</v>
      </c>
      <c r="GK355" t="s">
        <v>796</v>
      </c>
      <c r="GL355" t="s">
        <v>796</v>
      </c>
      <c r="GM355" t="s">
        <v>796</v>
      </c>
      <c r="GN355" t="s">
        <v>796</v>
      </c>
      <c r="GO355" t="s">
        <v>796</v>
      </c>
      <c r="GP355" t="s">
        <v>796</v>
      </c>
      <c r="GQ355" t="s">
        <v>796</v>
      </c>
      <c r="GR355" t="s">
        <v>796</v>
      </c>
      <c r="GS355" t="s">
        <v>796</v>
      </c>
      <c r="GT355" t="s">
        <v>796</v>
      </c>
      <c r="GU355" t="s">
        <v>796</v>
      </c>
      <c r="GV355" t="s">
        <v>796</v>
      </c>
      <c r="GW355" t="s">
        <v>796</v>
      </c>
      <c r="GX355" t="s">
        <v>796</v>
      </c>
      <c r="GY355" t="s">
        <v>796</v>
      </c>
      <c r="GZ355" t="s">
        <v>796</v>
      </c>
      <c r="HA355" t="s">
        <v>796</v>
      </c>
      <c r="HB355" t="s">
        <v>796</v>
      </c>
      <c r="HC355" t="s">
        <v>796</v>
      </c>
      <c r="HD355" t="s">
        <v>796</v>
      </c>
      <c r="HE355" t="s">
        <v>796</v>
      </c>
      <c r="HF355" t="s">
        <v>796</v>
      </c>
      <c r="HG355" t="s">
        <v>796</v>
      </c>
      <c r="HH355" t="s">
        <v>796</v>
      </c>
      <c r="HI355" t="s">
        <v>796</v>
      </c>
      <c r="HJ355" t="s">
        <v>796</v>
      </c>
      <c r="HK355" t="s">
        <v>796</v>
      </c>
      <c r="HL355" t="s">
        <v>796</v>
      </c>
      <c r="HM355" t="s">
        <v>796</v>
      </c>
      <c r="HN355" t="s">
        <v>796</v>
      </c>
      <c r="HO355" t="s">
        <v>796</v>
      </c>
      <c r="HP355" t="s">
        <v>796</v>
      </c>
      <c r="HQ355" t="s">
        <v>796</v>
      </c>
      <c r="HR355" t="s">
        <v>796</v>
      </c>
      <c r="HS355" t="s">
        <v>796</v>
      </c>
      <c r="HT355" t="s">
        <v>796</v>
      </c>
      <c r="HU355" t="s">
        <v>796</v>
      </c>
      <c r="HV355" t="s">
        <v>796</v>
      </c>
      <c r="HW355" t="s">
        <v>796</v>
      </c>
      <c r="HX355" t="s">
        <v>796</v>
      </c>
      <c r="HY355" t="s">
        <v>796</v>
      </c>
      <c r="HZ355" t="s">
        <v>796</v>
      </c>
      <c r="IA355" t="s">
        <v>796</v>
      </c>
      <c r="IB355" t="s">
        <v>796</v>
      </c>
      <c r="IC355" t="s">
        <v>796</v>
      </c>
      <c r="ID355" t="s">
        <v>796</v>
      </c>
      <c r="IE355" t="s">
        <v>796</v>
      </c>
      <c r="IF355" t="s">
        <v>796</v>
      </c>
      <c r="IG355" t="s">
        <v>796</v>
      </c>
      <c r="IH355" t="s">
        <v>796</v>
      </c>
      <c r="II355" t="s">
        <v>796</v>
      </c>
      <c r="IJ355" t="s">
        <v>796</v>
      </c>
      <c r="IK355" t="s">
        <v>796</v>
      </c>
      <c r="IL355" t="s">
        <v>796</v>
      </c>
      <c r="IM355" t="s">
        <v>796</v>
      </c>
      <c r="IN355" t="s">
        <v>796</v>
      </c>
      <c r="IO355" t="s">
        <v>796</v>
      </c>
      <c r="IP355" t="s">
        <v>796</v>
      </c>
      <c r="IQ355" t="s">
        <v>796</v>
      </c>
      <c r="IR355" t="s">
        <v>796</v>
      </c>
      <c r="IS355" t="s">
        <v>796</v>
      </c>
      <c r="IT355" t="s">
        <v>796</v>
      </c>
      <c r="IU355" t="s">
        <v>796</v>
      </c>
      <c r="IV355" t="s">
        <v>796</v>
      </c>
      <c r="IW355" t="s">
        <v>796</v>
      </c>
      <c r="IX355" t="s">
        <v>796</v>
      </c>
      <c r="IY355" t="s">
        <v>796</v>
      </c>
      <c r="IZ355" t="s">
        <v>796</v>
      </c>
      <c r="JA355" t="s">
        <v>796</v>
      </c>
      <c r="JB355" t="s">
        <v>796</v>
      </c>
      <c r="JC355" t="s">
        <v>796</v>
      </c>
      <c r="JD355" t="s">
        <v>796</v>
      </c>
      <c r="JE355" t="s">
        <v>796</v>
      </c>
      <c r="JF355" t="s">
        <v>796</v>
      </c>
      <c r="JG355" t="s">
        <v>796</v>
      </c>
      <c r="JH355" t="s">
        <v>796</v>
      </c>
      <c r="JI355" t="s">
        <v>796</v>
      </c>
      <c r="JJ355" t="s">
        <v>796</v>
      </c>
      <c r="JK355" t="s">
        <v>796</v>
      </c>
      <c r="JL355" t="s">
        <v>796</v>
      </c>
      <c r="JM355" t="s">
        <v>796</v>
      </c>
      <c r="JN355" t="s">
        <v>796</v>
      </c>
      <c r="JO355" t="s">
        <v>796</v>
      </c>
      <c r="JP355" t="s">
        <v>796</v>
      </c>
      <c r="JQ355" t="s">
        <v>796</v>
      </c>
      <c r="JR355" t="s">
        <v>796</v>
      </c>
      <c r="JS355" t="s">
        <v>796</v>
      </c>
      <c r="JT355" t="s">
        <v>796</v>
      </c>
      <c r="JU355" t="s">
        <v>796</v>
      </c>
      <c r="JV355" t="s">
        <v>796</v>
      </c>
      <c r="JW355" t="s">
        <v>796</v>
      </c>
      <c r="JX355" t="s">
        <v>796</v>
      </c>
      <c r="JY355" t="s">
        <v>796</v>
      </c>
      <c r="JZ355" t="s">
        <v>796</v>
      </c>
      <c r="KA355" t="s">
        <v>796</v>
      </c>
      <c r="KB355" t="s">
        <v>796</v>
      </c>
      <c r="KC355" t="s">
        <v>796</v>
      </c>
      <c r="KD355" t="s">
        <v>796</v>
      </c>
      <c r="KE355" t="s">
        <v>796</v>
      </c>
      <c r="KF355" t="s">
        <v>796</v>
      </c>
    </row>
    <row r="356" spans="1:292" x14ac:dyDescent="0.2">
      <c r="A356" t="s">
        <v>124</v>
      </c>
      <c r="B356" t="s">
        <v>116</v>
      </c>
      <c r="C356" t="s">
        <v>4</v>
      </c>
      <c r="D356" t="s">
        <v>19</v>
      </c>
      <c r="E356" s="30">
        <v>29</v>
      </c>
      <c r="F356" t="s">
        <v>20</v>
      </c>
      <c r="G356" t="s">
        <v>10</v>
      </c>
      <c r="H356" t="s">
        <v>56</v>
      </c>
      <c r="I356" t="s">
        <v>33</v>
      </c>
      <c r="J356" t="s">
        <v>4</v>
      </c>
      <c r="K356" t="s">
        <v>5</v>
      </c>
      <c r="L356" t="s">
        <v>4</v>
      </c>
      <c r="M356" t="s">
        <v>4</v>
      </c>
      <c r="N356" t="s">
        <v>4</v>
      </c>
      <c r="O356" t="s">
        <v>4</v>
      </c>
      <c r="P356" t="s">
        <v>4</v>
      </c>
      <c r="Q356" t="s">
        <v>4</v>
      </c>
      <c r="R356" t="s">
        <v>5</v>
      </c>
      <c r="S356" t="s">
        <v>4</v>
      </c>
      <c r="T356" t="s">
        <v>3</v>
      </c>
      <c r="U356" t="s">
        <v>4</v>
      </c>
      <c r="V356" t="s">
        <v>4</v>
      </c>
      <c r="W356" t="s">
        <v>17</v>
      </c>
      <c r="X356" t="s">
        <v>2</v>
      </c>
      <c r="Y356" t="s">
        <v>5</v>
      </c>
      <c r="Z356" t="s">
        <v>35</v>
      </c>
      <c r="AA356" t="s">
        <v>4</v>
      </c>
      <c r="AB356" t="s">
        <v>4</v>
      </c>
      <c r="AC356" t="s">
        <v>4</v>
      </c>
      <c r="AD356" t="s">
        <v>4</v>
      </c>
      <c r="AE356" t="s">
        <v>4</v>
      </c>
      <c r="AF356" t="s">
        <v>4</v>
      </c>
      <c r="AG356" t="s">
        <v>4</v>
      </c>
      <c r="AH356" t="s">
        <v>5</v>
      </c>
      <c r="AI356" t="s">
        <v>4</v>
      </c>
      <c r="AJ356" t="s">
        <v>4</v>
      </c>
      <c r="AK356" t="s">
        <v>4</v>
      </c>
      <c r="AL356" t="s">
        <v>4</v>
      </c>
      <c r="AM356" t="s">
        <v>4</v>
      </c>
      <c r="AN356" t="s">
        <v>4</v>
      </c>
      <c r="AO356" t="s">
        <v>4</v>
      </c>
      <c r="AP356" t="s">
        <v>4</v>
      </c>
      <c r="AQ356" t="s">
        <v>4</v>
      </c>
      <c r="AR356" t="s">
        <v>4</v>
      </c>
      <c r="AS356" t="s">
        <v>2</v>
      </c>
      <c r="AT356" t="s">
        <v>2</v>
      </c>
      <c r="AU356" t="s">
        <v>2</v>
      </c>
      <c r="AV356" t="s">
        <v>5</v>
      </c>
      <c r="AW356" t="s">
        <v>4</v>
      </c>
      <c r="AX356" t="s">
        <v>4</v>
      </c>
      <c r="AY356" t="s">
        <v>5</v>
      </c>
      <c r="AZ356" t="s">
        <v>4</v>
      </c>
      <c r="BA356" t="s">
        <v>5</v>
      </c>
      <c r="BB356" t="s">
        <v>4</v>
      </c>
      <c r="BC356" t="s">
        <v>4</v>
      </c>
      <c r="BD356" t="s">
        <v>4</v>
      </c>
      <c r="BE356" t="s">
        <v>4</v>
      </c>
      <c r="BF356" t="s">
        <v>4</v>
      </c>
      <c r="BG356" t="s">
        <v>4</v>
      </c>
      <c r="BH356" t="s">
        <v>4</v>
      </c>
      <c r="BI356" t="s">
        <v>4</v>
      </c>
      <c r="BJ356" t="s">
        <v>4</v>
      </c>
      <c r="BK356" t="s">
        <v>2</v>
      </c>
      <c r="BL356" t="s">
        <v>2</v>
      </c>
      <c r="BM356" t="s">
        <v>2</v>
      </c>
      <c r="BN356" t="s">
        <v>2</v>
      </c>
      <c r="BO356" t="s">
        <v>2</v>
      </c>
      <c r="BP356" t="s">
        <v>2</v>
      </c>
      <c r="BQ356" t="s">
        <v>2</v>
      </c>
      <c r="BR356" t="s">
        <v>2</v>
      </c>
      <c r="BS356" t="s">
        <v>2</v>
      </c>
      <c r="BT356" t="s">
        <v>2</v>
      </c>
      <c r="BU356" t="s">
        <v>2</v>
      </c>
      <c r="BV356" t="s">
        <v>2</v>
      </c>
      <c r="BW356" t="s">
        <v>2</v>
      </c>
      <c r="BX356" t="s">
        <v>2</v>
      </c>
      <c r="BY356" t="s">
        <v>2</v>
      </c>
      <c r="BZ356" t="s">
        <v>2</v>
      </c>
      <c r="CA356" t="s">
        <v>2</v>
      </c>
      <c r="CB356" t="s">
        <v>2</v>
      </c>
      <c r="CC356" t="s">
        <v>2</v>
      </c>
      <c r="CD356" t="s">
        <v>2</v>
      </c>
      <c r="CE356" t="s">
        <v>2</v>
      </c>
      <c r="CF356" t="s">
        <v>2</v>
      </c>
      <c r="CG356" t="s">
        <v>2</v>
      </c>
      <c r="CH356" t="s">
        <v>2</v>
      </c>
      <c r="CI356" t="s">
        <v>2</v>
      </c>
      <c r="CJ356" t="s">
        <v>2</v>
      </c>
      <c r="CK356" t="s">
        <v>2</v>
      </c>
      <c r="CL356" t="s">
        <v>2</v>
      </c>
      <c r="CM356" t="s">
        <v>2</v>
      </c>
      <c r="CN356" t="s">
        <v>2</v>
      </c>
      <c r="CO356" t="s">
        <v>2</v>
      </c>
      <c r="CP356" t="s">
        <v>2</v>
      </c>
      <c r="CQ356" t="s">
        <v>2</v>
      </c>
      <c r="CR356" t="s">
        <v>2</v>
      </c>
      <c r="CS356" t="s">
        <v>2</v>
      </c>
      <c r="CT356" t="s">
        <v>2</v>
      </c>
      <c r="CU356" t="s">
        <v>116</v>
      </c>
      <c r="CV356" t="s">
        <v>4</v>
      </c>
      <c r="CW356" s="30">
        <v>32</v>
      </c>
      <c r="CX356" t="s">
        <v>20</v>
      </c>
      <c r="CY356" t="s">
        <v>4</v>
      </c>
      <c r="CZ356" t="s">
        <v>5</v>
      </c>
      <c r="DA356" t="s">
        <v>4</v>
      </c>
      <c r="DB356" t="s">
        <v>4</v>
      </c>
      <c r="DC356" t="s">
        <v>4</v>
      </c>
      <c r="DD356" t="s">
        <v>4</v>
      </c>
      <c r="DE356" t="s">
        <v>4</v>
      </c>
      <c r="DF356" t="s">
        <v>4</v>
      </c>
      <c r="DG356" t="s">
        <v>4</v>
      </c>
      <c r="DH356" t="s">
        <v>4</v>
      </c>
      <c r="DI356" t="s">
        <v>69</v>
      </c>
      <c r="DJ356" t="s">
        <v>4</v>
      </c>
      <c r="DK356" t="s">
        <v>4</v>
      </c>
      <c r="DL356" t="s">
        <v>2</v>
      </c>
      <c r="DM356" t="s">
        <v>2</v>
      </c>
      <c r="DN356" t="s">
        <v>5</v>
      </c>
      <c r="DO356" t="s">
        <v>39</v>
      </c>
      <c r="DP356" t="s">
        <v>4</v>
      </c>
      <c r="DQ356" t="s">
        <v>4</v>
      </c>
      <c r="DR356" t="s">
        <v>4</v>
      </c>
      <c r="DS356" t="s">
        <v>4</v>
      </c>
      <c r="DT356" t="s">
        <v>4</v>
      </c>
      <c r="DU356" t="s">
        <v>4</v>
      </c>
      <c r="DV356" t="s">
        <v>4</v>
      </c>
      <c r="DW356" t="s">
        <v>4</v>
      </c>
      <c r="DX356" t="s">
        <v>4</v>
      </c>
      <c r="DY356" t="s">
        <v>4</v>
      </c>
      <c r="DZ356" t="s">
        <v>4</v>
      </c>
      <c r="EA356" t="s">
        <v>4</v>
      </c>
      <c r="EB356" t="s">
        <v>4</v>
      </c>
      <c r="EC356" t="s">
        <v>4</v>
      </c>
      <c r="ED356" t="s">
        <v>4</v>
      </c>
      <c r="EE356" t="s">
        <v>4</v>
      </c>
      <c r="EF356" t="s">
        <v>4</v>
      </c>
      <c r="EG356" t="s">
        <v>4</v>
      </c>
      <c r="EH356" t="s">
        <v>2</v>
      </c>
      <c r="EI356" t="s">
        <v>2</v>
      </c>
      <c r="EJ356" t="s">
        <v>2</v>
      </c>
      <c r="EK356" t="s">
        <v>4</v>
      </c>
      <c r="EL356" t="s">
        <v>4</v>
      </c>
      <c r="EM356" t="s">
        <v>4</v>
      </c>
      <c r="EN356" t="s">
        <v>4</v>
      </c>
      <c r="EO356" t="s">
        <v>4</v>
      </c>
      <c r="EP356" t="s">
        <v>4</v>
      </c>
      <c r="EQ356" t="s">
        <v>4</v>
      </c>
      <c r="ER356" t="s">
        <v>5</v>
      </c>
      <c r="ES356" t="s">
        <v>4</v>
      </c>
      <c r="ET356" t="s">
        <v>4</v>
      </c>
      <c r="EU356" t="s">
        <v>4</v>
      </c>
      <c r="EV356" t="s">
        <v>4</v>
      </c>
      <c r="EW356" t="s">
        <v>4</v>
      </c>
      <c r="EX356" t="s">
        <v>4</v>
      </c>
      <c r="EY356" t="s">
        <v>4</v>
      </c>
      <c r="EZ356" t="s">
        <v>2</v>
      </c>
      <c r="FA356" t="s">
        <v>2</v>
      </c>
      <c r="FB356" t="s">
        <v>2</v>
      </c>
      <c r="FC356" t="s">
        <v>2</v>
      </c>
      <c r="FD356" t="s">
        <v>2</v>
      </c>
      <c r="FE356" t="s">
        <v>2</v>
      </c>
      <c r="FF356" t="s">
        <v>2</v>
      </c>
      <c r="FG356" t="s">
        <v>2</v>
      </c>
      <c r="FH356" t="s">
        <v>2</v>
      </c>
      <c r="FI356" t="s">
        <v>2</v>
      </c>
      <c r="FJ356" t="s">
        <v>2</v>
      </c>
      <c r="FK356" t="s">
        <v>2</v>
      </c>
      <c r="FL356" t="s">
        <v>2</v>
      </c>
      <c r="FM356" t="s">
        <v>2</v>
      </c>
      <c r="FN356" t="s">
        <v>2</v>
      </c>
      <c r="FO356" t="s">
        <v>2</v>
      </c>
      <c r="FP356" t="s">
        <v>2</v>
      </c>
      <c r="FQ356" t="s">
        <v>2</v>
      </c>
      <c r="FR356" t="s">
        <v>2</v>
      </c>
      <c r="FS356" t="s">
        <v>2</v>
      </c>
      <c r="FT356" t="s">
        <v>2</v>
      </c>
      <c r="FU356" t="s">
        <v>2</v>
      </c>
      <c r="FV356" t="s">
        <v>2</v>
      </c>
      <c r="FW356" t="s">
        <v>2</v>
      </c>
      <c r="FX356" t="s">
        <v>2</v>
      </c>
      <c r="FY356" t="s">
        <v>2</v>
      </c>
      <c r="FZ356" t="s">
        <v>2</v>
      </c>
      <c r="GA356" t="s">
        <v>2</v>
      </c>
      <c r="GB356" t="s">
        <v>2</v>
      </c>
      <c r="GC356" t="s">
        <v>2</v>
      </c>
      <c r="GD356" t="s">
        <v>2</v>
      </c>
      <c r="GE356" t="s">
        <v>2</v>
      </c>
      <c r="GF356" t="s">
        <v>2</v>
      </c>
      <c r="GG356" t="s">
        <v>2</v>
      </c>
      <c r="GH356" t="s">
        <v>2</v>
      </c>
      <c r="GI356" t="s">
        <v>2</v>
      </c>
      <c r="GJ356" t="s">
        <v>2</v>
      </c>
      <c r="GK356" t="s">
        <v>2</v>
      </c>
      <c r="GL356" t="s">
        <v>2</v>
      </c>
      <c r="GM356" t="s">
        <v>2</v>
      </c>
      <c r="GN356" t="s">
        <v>796</v>
      </c>
      <c r="GO356" t="s">
        <v>796</v>
      </c>
      <c r="GP356" t="s">
        <v>796</v>
      </c>
      <c r="GQ356" t="s">
        <v>796</v>
      </c>
      <c r="GR356" t="s">
        <v>796</v>
      </c>
      <c r="GS356" t="s">
        <v>796</v>
      </c>
      <c r="GT356" t="s">
        <v>796</v>
      </c>
      <c r="GU356" t="s">
        <v>796</v>
      </c>
      <c r="GV356" t="s">
        <v>796</v>
      </c>
      <c r="GW356" t="s">
        <v>796</v>
      </c>
      <c r="GX356" t="s">
        <v>796</v>
      </c>
      <c r="GY356" t="s">
        <v>796</v>
      </c>
      <c r="GZ356" t="s">
        <v>796</v>
      </c>
      <c r="HA356" t="s">
        <v>796</v>
      </c>
      <c r="HB356" t="s">
        <v>796</v>
      </c>
      <c r="HC356" t="s">
        <v>796</v>
      </c>
      <c r="HD356" t="s">
        <v>796</v>
      </c>
      <c r="HE356" t="s">
        <v>796</v>
      </c>
      <c r="HF356" t="s">
        <v>796</v>
      </c>
      <c r="HG356" t="s">
        <v>796</v>
      </c>
      <c r="HH356" t="s">
        <v>796</v>
      </c>
      <c r="HI356" t="s">
        <v>796</v>
      </c>
      <c r="HJ356" t="s">
        <v>796</v>
      </c>
      <c r="HK356" t="s">
        <v>796</v>
      </c>
      <c r="HL356" t="s">
        <v>796</v>
      </c>
      <c r="HM356" t="s">
        <v>796</v>
      </c>
      <c r="HN356" t="s">
        <v>796</v>
      </c>
      <c r="HO356" t="s">
        <v>796</v>
      </c>
      <c r="HP356" t="s">
        <v>796</v>
      </c>
      <c r="HQ356" t="s">
        <v>796</v>
      </c>
      <c r="HR356" t="s">
        <v>796</v>
      </c>
      <c r="HS356" t="s">
        <v>796</v>
      </c>
      <c r="HT356" t="s">
        <v>796</v>
      </c>
      <c r="HU356" t="s">
        <v>796</v>
      </c>
      <c r="HV356" t="s">
        <v>796</v>
      </c>
      <c r="HW356" t="s">
        <v>796</v>
      </c>
      <c r="HX356" t="s">
        <v>796</v>
      </c>
      <c r="HY356" t="s">
        <v>796</v>
      </c>
      <c r="HZ356" t="s">
        <v>796</v>
      </c>
      <c r="IA356" t="s">
        <v>796</v>
      </c>
      <c r="IB356" t="s">
        <v>796</v>
      </c>
      <c r="IC356" t="s">
        <v>796</v>
      </c>
      <c r="ID356" t="s">
        <v>796</v>
      </c>
      <c r="IE356" t="s">
        <v>796</v>
      </c>
      <c r="IF356" t="s">
        <v>796</v>
      </c>
      <c r="IG356" t="s">
        <v>796</v>
      </c>
      <c r="IH356" t="s">
        <v>796</v>
      </c>
      <c r="II356" t="s">
        <v>796</v>
      </c>
      <c r="IJ356" t="s">
        <v>796</v>
      </c>
      <c r="IK356" t="s">
        <v>796</v>
      </c>
      <c r="IL356" t="s">
        <v>796</v>
      </c>
      <c r="IM356" t="s">
        <v>796</v>
      </c>
      <c r="IN356" t="s">
        <v>796</v>
      </c>
      <c r="IO356" t="s">
        <v>796</v>
      </c>
      <c r="IP356" t="s">
        <v>796</v>
      </c>
      <c r="IQ356" t="s">
        <v>796</v>
      </c>
      <c r="IR356" t="s">
        <v>796</v>
      </c>
      <c r="IS356" t="s">
        <v>796</v>
      </c>
      <c r="IT356" t="s">
        <v>796</v>
      </c>
      <c r="IU356" t="s">
        <v>796</v>
      </c>
      <c r="IV356" t="s">
        <v>796</v>
      </c>
      <c r="IW356" t="s">
        <v>796</v>
      </c>
      <c r="IX356" t="s">
        <v>796</v>
      </c>
      <c r="IY356" t="s">
        <v>796</v>
      </c>
      <c r="IZ356" t="s">
        <v>796</v>
      </c>
      <c r="JA356" t="s">
        <v>796</v>
      </c>
      <c r="JB356" t="s">
        <v>796</v>
      </c>
      <c r="JC356" t="s">
        <v>796</v>
      </c>
      <c r="JD356" t="s">
        <v>796</v>
      </c>
      <c r="JE356" t="s">
        <v>796</v>
      </c>
      <c r="JF356" t="s">
        <v>796</v>
      </c>
      <c r="JG356" t="s">
        <v>796</v>
      </c>
      <c r="JH356" t="s">
        <v>796</v>
      </c>
      <c r="JI356" t="s">
        <v>796</v>
      </c>
      <c r="JJ356" t="s">
        <v>796</v>
      </c>
      <c r="JK356" t="s">
        <v>796</v>
      </c>
      <c r="JL356" t="s">
        <v>796</v>
      </c>
      <c r="JM356" t="s">
        <v>796</v>
      </c>
      <c r="JN356" t="s">
        <v>796</v>
      </c>
      <c r="JO356" t="s">
        <v>796</v>
      </c>
      <c r="JP356" t="s">
        <v>796</v>
      </c>
      <c r="JQ356" t="s">
        <v>796</v>
      </c>
      <c r="JR356" t="s">
        <v>796</v>
      </c>
      <c r="JS356" t="s">
        <v>796</v>
      </c>
      <c r="JT356" t="s">
        <v>796</v>
      </c>
      <c r="JU356" t="s">
        <v>796</v>
      </c>
      <c r="JV356" t="s">
        <v>796</v>
      </c>
      <c r="JW356" t="s">
        <v>796</v>
      </c>
      <c r="JX356" t="s">
        <v>796</v>
      </c>
      <c r="JY356" t="s">
        <v>796</v>
      </c>
      <c r="JZ356" t="s">
        <v>796</v>
      </c>
      <c r="KA356" t="s">
        <v>796</v>
      </c>
      <c r="KB356" t="s">
        <v>796</v>
      </c>
      <c r="KC356" t="s">
        <v>796</v>
      </c>
      <c r="KD356" t="s">
        <v>796</v>
      </c>
      <c r="KE356" t="s">
        <v>796</v>
      </c>
      <c r="KF356" t="s">
        <v>796</v>
      </c>
    </row>
    <row r="357" spans="1:292" x14ac:dyDescent="0.2">
      <c r="A357" t="s">
        <v>122</v>
      </c>
      <c r="B357" t="s">
        <v>116</v>
      </c>
      <c r="C357" t="s">
        <v>4</v>
      </c>
      <c r="D357" t="s">
        <v>8</v>
      </c>
      <c r="E357" s="30">
        <v>32</v>
      </c>
      <c r="F357" t="s">
        <v>9</v>
      </c>
      <c r="G357" t="s">
        <v>10</v>
      </c>
      <c r="H357" t="s">
        <v>40</v>
      </c>
      <c r="I357" t="s">
        <v>57</v>
      </c>
      <c r="J357" t="s">
        <v>4</v>
      </c>
      <c r="K357" t="s">
        <v>4</v>
      </c>
      <c r="L357" t="s">
        <v>4</v>
      </c>
      <c r="M357" t="s">
        <v>5</v>
      </c>
      <c r="N357" t="s">
        <v>5</v>
      </c>
      <c r="O357" t="s">
        <v>4</v>
      </c>
      <c r="P357" t="s">
        <v>5</v>
      </c>
      <c r="Q357" t="s">
        <v>4</v>
      </c>
      <c r="R357" t="s">
        <v>4</v>
      </c>
      <c r="S357" t="s">
        <v>4</v>
      </c>
      <c r="T357" t="s">
        <v>3</v>
      </c>
      <c r="U357" t="s">
        <v>4</v>
      </c>
      <c r="V357" t="s">
        <v>4</v>
      </c>
      <c r="W357" t="s">
        <v>17</v>
      </c>
      <c r="X357" t="s">
        <v>2</v>
      </c>
      <c r="Y357" t="s">
        <v>5</v>
      </c>
      <c r="Z357" t="s">
        <v>6</v>
      </c>
      <c r="AA357" t="s">
        <v>4</v>
      </c>
      <c r="AB357" t="s">
        <v>4</v>
      </c>
      <c r="AC357" t="s">
        <v>5</v>
      </c>
      <c r="AD357" t="s">
        <v>5</v>
      </c>
      <c r="AE357" t="s">
        <v>5</v>
      </c>
      <c r="AF357" t="s">
        <v>5</v>
      </c>
      <c r="AG357" t="s">
        <v>4</v>
      </c>
      <c r="AH357" t="s">
        <v>5</v>
      </c>
      <c r="AI357" t="s">
        <v>4</v>
      </c>
      <c r="AJ357" t="s">
        <v>4</v>
      </c>
      <c r="AK357" t="s">
        <v>4</v>
      </c>
      <c r="AL357" t="s">
        <v>4</v>
      </c>
      <c r="AM357" t="s">
        <v>4</v>
      </c>
      <c r="AN357" t="s">
        <v>4</v>
      </c>
      <c r="AO357" t="s">
        <v>4</v>
      </c>
      <c r="AP357" t="s">
        <v>4</v>
      </c>
      <c r="AQ357" t="s">
        <v>4</v>
      </c>
      <c r="AR357" t="s">
        <v>4</v>
      </c>
      <c r="AS357" t="s">
        <v>58</v>
      </c>
      <c r="AT357" t="s">
        <v>13</v>
      </c>
      <c r="AU357" t="s">
        <v>59</v>
      </c>
      <c r="AV357" t="s">
        <v>2</v>
      </c>
      <c r="AW357" t="s">
        <v>2</v>
      </c>
      <c r="AX357" t="s">
        <v>2</v>
      </c>
      <c r="AY357" t="s">
        <v>2</v>
      </c>
      <c r="AZ357" t="s">
        <v>2</v>
      </c>
      <c r="BA357" t="s">
        <v>2</v>
      </c>
      <c r="BB357" t="s">
        <v>2</v>
      </c>
      <c r="BC357" t="s">
        <v>2</v>
      </c>
      <c r="BD357" t="s">
        <v>2</v>
      </c>
      <c r="BE357" t="s">
        <v>2</v>
      </c>
      <c r="BF357" t="s">
        <v>2</v>
      </c>
      <c r="BG357" t="s">
        <v>2</v>
      </c>
      <c r="BH357" t="s">
        <v>2</v>
      </c>
      <c r="BI357" t="s">
        <v>2</v>
      </c>
      <c r="BJ357" t="s">
        <v>2</v>
      </c>
      <c r="BK357" t="s">
        <v>4</v>
      </c>
      <c r="BL357" t="s">
        <v>5</v>
      </c>
      <c r="BM357" t="s">
        <v>4</v>
      </c>
      <c r="BN357" t="s">
        <v>4</v>
      </c>
      <c r="BO357" t="s">
        <v>4</v>
      </c>
      <c r="BP357" t="s">
        <v>2</v>
      </c>
      <c r="BQ357" t="s">
        <v>2</v>
      </c>
      <c r="BR357" t="s">
        <v>2</v>
      </c>
      <c r="BS357" t="s">
        <v>2</v>
      </c>
      <c r="BT357" t="s">
        <v>2</v>
      </c>
      <c r="BU357" t="s">
        <v>2</v>
      </c>
      <c r="BV357" t="s">
        <v>2</v>
      </c>
      <c r="BW357" t="s">
        <v>2</v>
      </c>
      <c r="BX357" t="s">
        <v>2</v>
      </c>
      <c r="BY357" t="s">
        <v>2</v>
      </c>
      <c r="BZ357" t="s">
        <v>2</v>
      </c>
      <c r="CA357" t="s">
        <v>2</v>
      </c>
      <c r="CB357" t="s">
        <v>2</v>
      </c>
      <c r="CC357" t="s">
        <v>2</v>
      </c>
      <c r="CD357" t="s">
        <v>2</v>
      </c>
      <c r="CE357" t="s">
        <v>2</v>
      </c>
      <c r="CF357" t="s">
        <v>2</v>
      </c>
      <c r="CG357" t="s">
        <v>2</v>
      </c>
      <c r="CH357" t="s">
        <v>2</v>
      </c>
      <c r="CI357" t="s">
        <v>2</v>
      </c>
      <c r="CJ357" t="s">
        <v>2</v>
      </c>
      <c r="CK357" t="s">
        <v>2</v>
      </c>
      <c r="CL357" t="s">
        <v>2</v>
      </c>
      <c r="CM357" t="s">
        <v>2</v>
      </c>
      <c r="CN357" t="s">
        <v>2</v>
      </c>
      <c r="CO357" t="s">
        <v>2</v>
      </c>
      <c r="CP357" t="s">
        <v>123</v>
      </c>
      <c r="CQ357" t="s">
        <v>4</v>
      </c>
      <c r="CR357" t="s">
        <v>4</v>
      </c>
      <c r="CS357" t="s">
        <v>4</v>
      </c>
      <c r="CT357" t="s">
        <v>4</v>
      </c>
      <c r="CU357" t="s">
        <v>116</v>
      </c>
      <c r="CV357" t="s">
        <v>4</v>
      </c>
      <c r="CW357" s="30">
        <v>33</v>
      </c>
      <c r="CX357" t="s">
        <v>9</v>
      </c>
      <c r="CY357" t="s">
        <v>4</v>
      </c>
      <c r="CZ357" t="s">
        <v>4</v>
      </c>
      <c r="DA357" t="s">
        <v>4</v>
      </c>
      <c r="DB357" t="s">
        <v>5</v>
      </c>
      <c r="DC357" t="s">
        <v>5</v>
      </c>
      <c r="DD357" t="s">
        <v>4</v>
      </c>
      <c r="DE357" t="s">
        <v>5</v>
      </c>
      <c r="DF357" t="s">
        <v>4</v>
      </c>
      <c r="DG357" t="s">
        <v>4</v>
      </c>
      <c r="DH357" t="s">
        <v>4</v>
      </c>
      <c r="DI357" t="s">
        <v>3</v>
      </c>
      <c r="DJ357" t="s">
        <v>4</v>
      </c>
      <c r="DK357" t="s">
        <v>5</v>
      </c>
      <c r="DL357" t="s">
        <v>17</v>
      </c>
      <c r="DM357" t="s">
        <v>2</v>
      </c>
      <c r="DN357" t="s">
        <v>5</v>
      </c>
      <c r="DO357" t="s">
        <v>523</v>
      </c>
      <c r="DP357" t="s">
        <v>4</v>
      </c>
      <c r="DQ357" t="s">
        <v>4</v>
      </c>
      <c r="DR357" t="s">
        <v>5</v>
      </c>
      <c r="DS357" t="s">
        <v>5</v>
      </c>
      <c r="DT357" t="s">
        <v>5</v>
      </c>
      <c r="DU357" t="s">
        <v>5</v>
      </c>
      <c r="DV357" t="s">
        <v>4</v>
      </c>
      <c r="DW357" t="s">
        <v>5</v>
      </c>
      <c r="DX357" t="s">
        <v>4</v>
      </c>
      <c r="DY357" t="s">
        <v>4</v>
      </c>
      <c r="DZ357" t="s">
        <v>4</v>
      </c>
      <c r="EA357" t="s">
        <v>4</v>
      </c>
      <c r="EB357" t="s">
        <v>4</v>
      </c>
      <c r="EC357" t="s">
        <v>4</v>
      </c>
      <c r="ED357" t="s">
        <v>4</v>
      </c>
      <c r="EE357" t="s">
        <v>4</v>
      </c>
      <c r="EF357" t="s">
        <v>4</v>
      </c>
      <c r="EG357" t="s">
        <v>4</v>
      </c>
      <c r="EH357" t="s">
        <v>94</v>
      </c>
      <c r="EI357" t="s">
        <v>13</v>
      </c>
      <c r="EJ357" t="s">
        <v>59</v>
      </c>
      <c r="EK357" t="s">
        <v>2</v>
      </c>
      <c r="EL357" t="s">
        <v>2</v>
      </c>
      <c r="EM357" t="s">
        <v>2</v>
      </c>
      <c r="EN357" t="s">
        <v>2</v>
      </c>
      <c r="EO357" t="s">
        <v>2</v>
      </c>
      <c r="EP357" t="s">
        <v>2</v>
      </c>
      <c r="EQ357" t="s">
        <v>2</v>
      </c>
      <c r="ER357" t="s">
        <v>2</v>
      </c>
      <c r="ES357" t="s">
        <v>2</v>
      </c>
      <c r="ET357" t="s">
        <v>2</v>
      </c>
      <c r="EU357" t="s">
        <v>2</v>
      </c>
      <c r="EV357" t="s">
        <v>2</v>
      </c>
      <c r="EW357" t="s">
        <v>2</v>
      </c>
      <c r="EX357" t="s">
        <v>2</v>
      </c>
      <c r="EY357" t="s">
        <v>2</v>
      </c>
      <c r="EZ357" t="s">
        <v>4</v>
      </c>
      <c r="FA357" t="s">
        <v>5</v>
      </c>
      <c r="FB357" t="s">
        <v>5</v>
      </c>
      <c r="FC357" t="s">
        <v>4</v>
      </c>
      <c r="FD357" t="s">
        <v>4</v>
      </c>
      <c r="FE357" t="s">
        <v>2</v>
      </c>
      <c r="FF357" t="s">
        <v>2</v>
      </c>
      <c r="FG357" t="s">
        <v>2</v>
      </c>
      <c r="FH357" t="s">
        <v>2</v>
      </c>
      <c r="FI357" t="s">
        <v>2</v>
      </c>
      <c r="FJ357" t="s">
        <v>2</v>
      </c>
      <c r="FK357" t="s">
        <v>2</v>
      </c>
      <c r="FL357" t="s">
        <v>2</v>
      </c>
      <c r="FM357" t="s">
        <v>2</v>
      </c>
      <c r="FN357" t="s">
        <v>2</v>
      </c>
      <c r="FO357" t="s">
        <v>2</v>
      </c>
      <c r="FP357" t="s">
        <v>2</v>
      </c>
      <c r="FQ357" t="s">
        <v>2</v>
      </c>
      <c r="FR357" t="s">
        <v>2</v>
      </c>
      <c r="FS357" t="s">
        <v>2</v>
      </c>
      <c r="FT357" t="s">
        <v>2</v>
      </c>
      <c r="FU357" t="s">
        <v>2</v>
      </c>
      <c r="FV357" t="s">
        <v>2</v>
      </c>
      <c r="FW357" t="s">
        <v>2</v>
      </c>
      <c r="FX357" t="s">
        <v>2</v>
      </c>
      <c r="FY357" t="s">
        <v>2</v>
      </c>
      <c r="FZ357" t="s">
        <v>2</v>
      </c>
      <c r="GA357" t="s">
        <v>2</v>
      </c>
      <c r="GB357" t="s">
        <v>2</v>
      </c>
      <c r="GC357" t="s">
        <v>2</v>
      </c>
      <c r="GD357" t="s">
        <v>2</v>
      </c>
      <c r="GE357" t="s">
        <v>2</v>
      </c>
      <c r="GF357" t="s">
        <v>2</v>
      </c>
      <c r="GG357" t="s">
        <v>2</v>
      </c>
      <c r="GH357" t="s">
        <v>2</v>
      </c>
      <c r="GI357" t="s">
        <v>2</v>
      </c>
      <c r="GJ357" t="s">
        <v>2</v>
      </c>
      <c r="GK357" t="s">
        <v>2</v>
      </c>
      <c r="GL357" t="s">
        <v>2</v>
      </c>
      <c r="GM357" t="s">
        <v>2</v>
      </c>
      <c r="GN357" t="s">
        <v>796</v>
      </c>
      <c r="GO357" t="s">
        <v>796</v>
      </c>
      <c r="GP357" t="s">
        <v>796</v>
      </c>
      <c r="GQ357" t="s">
        <v>796</v>
      </c>
      <c r="GR357" t="s">
        <v>796</v>
      </c>
      <c r="GS357" t="s">
        <v>796</v>
      </c>
      <c r="GT357" t="s">
        <v>796</v>
      </c>
      <c r="GU357" t="s">
        <v>796</v>
      </c>
      <c r="GV357" t="s">
        <v>796</v>
      </c>
      <c r="GW357" t="s">
        <v>796</v>
      </c>
      <c r="GX357" t="s">
        <v>796</v>
      </c>
      <c r="GY357" t="s">
        <v>796</v>
      </c>
      <c r="GZ357" t="s">
        <v>796</v>
      </c>
      <c r="HA357" t="s">
        <v>796</v>
      </c>
      <c r="HB357" t="s">
        <v>796</v>
      </c>
      <c r="HC357" t="s">
        <v>796</v>
      </c>
      <c r="HD357" t="s">
        <v>796</v>
      </c>
      <c r="HE357" t="s">
        <v>796</v>
      </c>
      <c r="HF357" t="s">
        <v>796</v>
      </c>
      <c r="HG357" t="s">
        <v>796</v>
      </c>
      <c r="HH357" t="s">
        <v>796</v>
      </c>
      <c r="HI357" t="s">
        <v>796</v>
      </c>
      <c r="HJ357" t="s">
        <v>796</v>
      </c>
      <c r="HK357" t="s">
        <v>796</v>
      </c>
      <c r="HL357" t="s">
        <v>796</v>
      </c>
      <c r="HM357" t="s">
        <v>796</v>
      </c>
      <c r="HN357" t="s">
        <v>796</v>
      </c>
      <c r="HO357" t="s">
        <v>796</v>
      </c>
      <c r="HP357" t="s">
        <v>796</v>
      </c>
      <c r="HQ357" t="s">
        <v>796</v>
      </c>
      <c r="HR357" t="s">
        <v>796</v>
      </c>
      <c r="HS357" t="s">
        <v>796</v>
      </c>
      <c r="HT357" t="s">
        <v>796</v>
      </c>
      <c r="HU357" t="s">
        <v>796</v>
      </c>
      <c r="HV357" t="s">
        <v>796</v>
      </c>
      <c r="HW357" t="s">
        <v>796</v>
      </c>
      <c r="HX357" t="s">
        <v>796</v>
      </c>
      <c r="HY357" t="s">
        <v>796</v>
      </c>
      <c r="HZ357" t="s">
        <v>796</v>
      </c>
      <c r="IA357" t="s">
        <v>796</v>
      </c>
      <c r="IB357" t="s">
        <v>796</v>
      </c>
      <c r="IC357" t="s">
        <v>796</v>
      </c>
      <c r="ID357" t="s">
        <v>796</v>
      </c>
      <c r="IE357" t="s">
        <v>796</v>
      </c>
      <c r="IF357" t="s">
        <v>796</v>
      </c>
      <c r="IG357" t="s">
        <v>796</v>
      </c>
      <c r="IH357" t="s">
        <v>796</v>
      </c>
      <c r="II357" t="s">
        <v>796</v>
      </c>
      <c r="IJ357" t="s">
        <v>796</v>
      </c>
      <c r="IK357" t="s">
        <v>796</v>
      </c>
      <c r="IL357" t="s">
        <v>796</v>
      </c>
      <c r="IM357" t="s">
        <v>796</v>
      </c>
      <c r="IN357" t="s">
        <v>796</v>
      </c>
      <c r="IO357" t="s">
        <v>796</v>
      </c>
      <c r="IP357" t="s">
        <v>796</v>
      </c>
      <c r="IQ357" t="s">
        <v>796</v>
      </c>
      <c r="IR357" t="s">
        <v>796</v>
      </c>
      <c r="IS357" t="s">
        <v>796</v>
      </c>
      <c r="IT357" t="s">
        <v>796</v>
      </c>
      <c r="IU357" t="s">
        <v>796</v>
      </c>
      <c r="IV357" t="s">
        <v>796</v>
      </c>
      <c r="IW357" t="s">
        <v>796</v>
      </c>
      <c r="IX357" t="s">
        <v>796</v>
      </c>
      <c r="IY357" t="s">
        <v>796</v>
      </c>
      <c r="IZ357" t="s">
        <v>796</v>
      </c>
      <c r="JA357" t="s">
        <v>796</v>
      </c>
      <c r="JB357" t="s">
        <v>796</v>
      </c>
      <c r="JC357" t="s">
        <v>796</v>
      </c>
      <c r="JD357" t="s">
        <v>796</v>
      </c>
      <c r="JE357" t="s">
        <v>796</v>
      </c>
      <c r="JF357" t="s">
        <v>796</v>
      </c>
      <c r="JG357" t="s">
        <v>796</v>
      </c>
      <c r="JH357" t="s">
        <v>796</v>
      </c>
      <c r="JI357" t="s">
        <v>796</v>
      </c>
      <c r="JJ357" t="s">
        <v>796</v>
      </c>
      <c r="JK357" t="s">
        <v>796</v>
      </c>
      <c r="JL357" t="s">
        <v>796</v>
      </c>
      <c r="JM357" t="s">
        <v>796</v>
      </c>
      <c r="JN357" t="s">
        <v>796</v>
      </c>
      <c r="JO357" t="s">
        <v>796</v>
      </c>
      <c r="JP357" t="s">
        <v>796</v>
      </c>
      <c r="JQ357" t="s">
        <v>796</v>
      </c>
      <c r="JR357" t="s">
        <v>796</v>
      </c>
      <c r="JS357" t="s">
        <v>796</v>
      </c>
      <c r="JT357" t="s">
        <v>796</v>
      </c>
      <c r="JU357" t="s">
        <v>796</v>
      </c>
      <c r="JV357" t="s">
        <v>796</v>
      </c>
      <c r="JW357" t="s">
        <v>796</v>
      </c>
      <c r="JX357" t="s">
        <v>796</v>
      </c>
      <c r="JY357" t="s">
        <v>796</v>
      </c>
      <c r="JZ357" t="s">
        <v>796</v>
      </c>
      <c r="KA357" t="s">
        <v>796</v>
      </c>
      <c r="KB357" t="s">
        <v>796</v>
      </c>
      <c r="KC357" t="s">
        <v>796</v>
      </c>
      <c r="KD357" t="s">
        <v>796</v>
      </c>
      <c r="KE357" t="s">
        <v>796</v>
      </c>
      <c r="KF357" t="s">
        <v>796</v>
      </c>
    </row>
    <row r="358" spans="1:292" x14ac:dyDescent="0.2">
      <c r="A358" t="s">
        <v>130</v>
      </c>
      <c r="B358" t="s">
        <v>116</v>
      </c>
      <c r="C358" t="s">
        <v>4</v>
      </c>
      <c r="D358" t="s">
        <v>19</v>
      </c>
      <c r="E358" s="30">
        <v>40</v>
      </c>
      <c r="F358" t="s">
        <v>9</v>
      </c>
      <c r="G358" t="s">
        <v>131</v>
      </c>
      <c r="H358" t="s">
        <v>22</v>
      </c>
      <c r="I358" t="s">
        <v>57</v>
      </c>
      <c r="J358" t="s">
        <v>5</v>
      </c>
      <c r="K358" t="s">
        <v>4</v>
      </c>
      <c r="L358" t="s">
        <v>4</v>
      </c>
      <c r="M358" t="s">
        <v>5</v>
      </c>
      <c r="N358" t="s">
        <v>5</v>
      </c>
      <c r="O358" t="s">
        <v>4</v>
      </c>
      <c r="P358" t="s">
        <v>4</v>
      </c>
      <c r="Q358" t="s">
        <v>4</v>
      </c>
      <c r="R358" t="s">
        <v>5</v>
      </c>
      <c r="S358" t="s">
        <v>4</v>
      </c>
      <c r="T358" t="s">
        <v>3</v>
      </c>
      <c r="U358" t="s">
        <v>4</v>
      </c>
      <c r="V358" t="s">
        <v>4</v>
      </c>
      <c r="W358" t="s">
        <v>17</v>
      </c>
      <c r="X358" t="s">
        <v>2</v>
      </c>
      <c r="Y358" t="s">
        <v>5</v>
      </c>
      <c r="Z358" t="s">
        <v>6</v>
      </c>
      <c r="AA358" t="s">
        <v>4</v>
      </c>
      <c r="AB358" t="s">
        <v>4</v>
      </c>
      <c r="AC358" t="s">
        <v>5</v>
      </c>
      <c r="AD358" t="s">
        <v>5</v>
      </c>
      <c r="AE358" t="s">
        <v>4</v>
      </c>
      <c r="AF358" t="s">
        <v>4</v>
      </c>
      <c r="AG358" t="s">
        <v>4</v>
      </c>
      <c r="AH358" t="s">
        <v>5</v>
      </c>
      <c r="AI358" t="s">
        <v>4</v>
      </c>
      <c r="AJ358" t="s">
        <v>4</v>
      </c>
      <c r="AK358" t="s">
        <v>4</v>
      </c>
      <c r="AL358" t="s">
        <v>5</v>
      </c>
      <c r="AM358" t="s">
        <v>4</v>
      </c>
      <c r="AN358" t="s">
        <v>4</v>
      </c>
      <c r="AO358" t="s">
        <v>4</v>
      </c>
      <c r="AP358" t="s">
        <v>4</v>
      </c>
      <c r="AQ358" t="s">
        <v>4</v>
      </c>
      <c r="AR358" t="s">
        <v>4</v>
      </c>
      <c r="AS358" t="s">
        <v>58</v>
      </c>
      <c r="AT358" t="s">
        <v>62</v>
      </c>
      <c r="AU358" t="s">
        <v>74</v>
      </c>
      <c r="AV358" t="s">
        <v>2</v>
      </c>
      <c r="AW358" t="s">
        <v>2</v>
      </c>
      <c r="AX358" t="s">
        <v>2</v>
      </c>
      <c r="AY358" t="s">
        <v>2</v>
      </c>
      <c r="AZ358" t="s">
        <v>2</v>
      </c>
      <c r="BA358" t="s">
        <v>2</v>
      </c>
      <c r="BB358" t="s">
        <v>2</v>
      </c>
      <c r="BC358" t="s">
        <v>2</v>
      </c>
      <c r="BD358" t="s">
        <v>2</v>
      </c>
      <c r="BE358" t="s">
        <v>2</v>
      </c>
      <c r="BF358" t="s">
        <v>2</v>
      </c>
      <c r="BG358" t="s">
        <v>2</v>
      </c>
      <c r="BH358" t="s">
        <v>2</v>
      </c>
      <c r="BI358" t="s">
        <v>2</v>
      </c>
      <c r="BJ358" t="s">
        <v>2</v>
      </c>
      <c r="BK358" t="s">
        <v>2</v>
      </c>
      <c r="BL358" t="s">
        <v>2</v>
      </c>
      <c r="BM358" t="s">
        <v>2</v>
      </c>
      <c r="BN358" t="s">
        <v>2</v>
      </c>
      <c r="BO358" t="s">
        <v>2</v>
      </c>
      <c r="BP358" t="s">
        <v>22</v>
      </c>
      <c r="BQ358" t="s">
        <v>2</v>
      </c>
      <c r="BR358" t="s">
        <v>2</v>
      </c>
      <c r="BS358" t="s">
        <v>2</v>
      </c>
      <c r="BT358" t="s">
        <v>2</v>
      </c>
      <c r="BU358" t="s">
        <v>2</v>
      </c>
      <c r="BV358" t="s">
        <v>2</v>
      </c>
      <c r="BW358" t="s">
        <v>2</v>
      </c>
      <c r="BX358" t="s">
        <v>2</v>
      </c>
      <c r="BY358" t="s">
        <v>2</v>
      </c>
      <c r="BZ358" t="s">
        <v>2</v>
      </c>
      <c r="CA358" t="s">
        <v>2</v>
      </c>
      <c r="CB358" t="s">
        <v>2</v>
      </c>
      <c r="CC358" t="s">
        <v>2</v>
      </c>
      <c r="CD358" t="s">
        <v>2</v>
      </c>
      <c r="CE358" t="s">
        <v>2</v>
      </c>
      <c r="CF358" t="s">
        <v>2</v>
      </c>
      <c r="CG358" t="s">
        <v>2</v>
      </c>
      <c r="CH358" t="s">
        <v>2</v>
      </c>
      <c r="CI358" t="s">
        <v>2</v>
      </c>
      <c r="CJ358" t="s">
        <v>2</v>
      </c>
      <c r="CK358" t="s">
        <v>2</v>
      </c>
      <c r="CL358" t="s">
        <v>2</v>
      </c>
      <c r="CM358" t="s">
        <v>2</v>
      </c>
      <c r="CN358" t="s">
        <v>2</v>
      </c>
      <c r="CO358" t="s">
        <v>2</v>
      </c>
      <c r="CP358" t="s">
        <v>41</v>
      </c>
      <c r="CQ358" t="s">
        <v>4</v>
      </c>
      <c r="CR358" t="s">
        <v>4</v>
      </c>
      <c r="CS358" t="s">
        <v>4</v>
      </c>
      <c r="CT358" t="s">
        <v>4</v>
      </c>
      <c r="CU358" t="s">
        <v>116</v>
      </c>
      <c r="CV358" t="s">
        <v>4</v>
      </c>
      <c r="CW358" s="30">
        <v>41</v>
      </c>
      <c r="CX358" t="s">
        <v>20</v>
      </c>
      <c r="CY358" t="s">
        <v>5</v>
      </c>
      <c r="CZ358" t="s">
        <v>4</v>
      </c>
      <c r="DA358" t="s">
        <v>4</v>
      </c>
      <c r="DB358" t="s">
        <v>5</v>
      </c>
      <c r="DC358" t="s">
        <v>5</v>
      </c>
      <c r="DD358" t="s">
        <v>4</v>
      </c>
      <c r="DE358" t="s">
        <v>4</v>
      </c>
      <c r="DF358" t="s">
        <v>4</v>
      </c>
      <c r="DG358" t="s">
        <v>4</v>
      </c>
      <c r="DH358" t="s">
        <v>4</v>
      </c>
      <c r="DI358" t="s">
        <v>194</v>
      </c>
      <c r="DJ358" t="s">
        <v>4</v>
      </c>
      <c r="DK358" t="s">
        <v>5</v>
      </c>
      <c r="DL358" t="s">
        <v>26</v>
      </c>
      <c r="DM358" t="s">
        <v>105</v>
      </c>
      <c r="DN358" t="s">
        <v>5</v>
      </c>
      <c r="DO358" t="s">
        <v>523</v>
      </c>
      <c r="DP358" t="s">
        <v>4</v>
      </c>
      <c r="DQ358" t="s">
        <v>4</v>
      </c>
      <c r="DR358" t="s">
        <v>5</v>
      </c>
      <c r="DS358" t="s">
        <v>5</v>
      </c>
      <c r="DT358" t="s">
        <v>4</v>
      </c>
      <c r="DU358" t="s">
        <v>4</v>
      </c>
      <c r="DV358" t="s">
        <v>4</v>
      </c>
      <c r="DW358" t="s">
        <v>5</v>
      </c>
      <c r="DX358" t="s">
        <v>4</v>
      </c>
      <c r="DY358" t="s">
        <v>4</v>
      </c>
      <c r="DZ358" t="s">
        <v>4</v>
      </c>
      <c r="EA358" t="s">
        <v>4</v>
      </c>
      <c r="EB358" t="s">
        <v>4</v>
      </c>
      <c r="EC358" t="s">
        <v>4</v>
      </c>
      <c r="ED358" t="s">
        <v>4</v>
      </c>
      <c r="EE358" t="s">
        <v>4</v>
      </c>
      <c r="EF358" t="s">
        <v>5</v>
      </c>
      <c r="EG358" t="s">
        <v>4</v>
      </c>
      <c r="EH358" t="s">
        <v>58</v>
      </c>
      <c r="EI358" t="s">
        <v>62</v>
      </c>
      <c r="EJ358" t="s">
        <v>74</v>
      </c>
      <c r="EK358" t="s">
        <v>2</v>
      </c>
      <c r="EL358" t="s">
        <v>2</v>
      </c>
      <c r="EM358" t="s">
        <v>2</v>
      </c>
      <c r="EN358" t="s">
        <v>2</v>
      </c>
      <c r="EO358" t="s">
        <v>2</v>
      </c>
      <c r="EP358" t="s">
        <v>2</v>
      </c>
      <c r="EQ358" t="s">
        <v>2</v>
      </c>
      <c r="ER358" t="s">
        <v>2</v>
      </c>
      <c r="ES358" t="s">
        <v>2</v>
      </c>
      <c r="ET358" t="s">
        <v>2</v>
      </c>
      <c r="EU358" t="s">
        <v>2</v>
      </c>
      <c r="EV358" t="s">
        <v>2</v>
      </c>
      <c r="EW358" t="s">
        <v>2</v>
      </c>
      <c r="EX358" t="s">
        <v>2</v>
      </c>
      <c r="EY358" t="s">
        <v>2</v>
      </c>
      <c r="EZ358" t="s">
        <v>2</v>
      </c>
      <c r="FA358" t="s">
        <v>2</v>
      </c>
      <c r="FB358" t="s">
        <v>2</v>
      </c>
      <c r="FC358" t="s">
        <v>2</v>
      </c>
      <c r="FD358" t="s">
        <v>2</v>
      </c>
      <c r="FE358" t="s">
        <v>991</v>
      </c>
      <c r="FF358" t="s">
        <v>2</v>
      </c>
      <c r="FG358" t="s">
        <v>2</v>
      </c>
      <c r="FH358" t="s">
        <v>2</v>
      </c>
      <c r="FI358" t="s">
        <v>2</v>
      </c>
      <c r="FJ358" t="s">
        <v>2</v>
      </c>
      <c r="FK358" t="s">
        <v>2</v>
      </c>
      <c r="FL358" t="s">
        <v>2</v>
      </c>
      <c r="FM358" t="s">
        <v>2</v>
      </c>
      <c r="FN358" t="s">
        <v>2</v>
      </c>
      <c r="FO358" t="s">
        <v>2</v>
      </c>
      <c r="FP358" t="s">
        <v>2</v>
      </c>
      <c r="FQ358" t="s">
        <v>2</v>
      </c>
      <c r="FR358" t="s">
        <v>2</v>
      </c>
      <c r="FS358" t="s">
        <v>2</v>
      </c>
      <c r="FT358" t="s">
        <v>2</v>
      </c>
      <c r="FU358" t="s">
        <v>2</v>
      </c>
      <c r="FV358" t="s">
        <v>2</v>
      </c>
      <c r="FW358" t="s">
        <v>2</v>
      </c>
      <c r="FX358" t="s">
        <v>2</v>
      </c>
      <c r="FY358" t="s">
        <v>2</v>
      </c>
      <c r="FZ358" t="s">
        <v>2</v>
      </c>
      <c r="GA358" t="s">
        <v>2</v>
      </c>
      <c r="GB358" t="s">
        <v>2</v>
      </c>
      <c r="GC358" t="s">
        <v>2</v>
      </c>
      <c r="GD358" t="s">
        <v>2</v>
      </c>
      <c r="GE358" t="s">
        <v>2</v>
      </c>
      <c r="GF358" t="s">
        <v>2</v>
      </c>
      <c r="GG358" t="s">
        <v>2</v>
      </c>
      <c r="GH358" t="s">
        <v>2</v>
      </c>
      <c r="GI358" t="s">
        <v>2</v>
      </c>
      <c r="GJ358" t="s">
        <v>2</v>
      </c>
      <c r="GK358" t="s">
        <v>2</v>
      </c>
      <c r="GL358" t="s">
        <v>2</v>
      </c>
      <c r="GM358" t="s">
        <v>2</v>
      </c>
      <c r="GN358" t="s">
        <v>796</v>
      </c>
      <c r="GO358" t="s">
        <v>796</v>
      </c>
      <c r="GP358" t="s">
        <v>796</v>
      </c>
      <c r="GQ358" t="s">
        <v>796</v>
      </c>
      <c r="GR358" t="s">
        <v>796</v>
      </c>
      <c r="GS358" t="s">
        <v>796</v>
      </c>
      <c r="GT358" t="s">
        <v>796</v>
      </c>
      <c r="GU358" t="s">
        <v>796</v>
      </c>
      <c r="GV358" t="s">
        <v>796</v>
      </c>
      <c r="GW358" t="s">
        <v>796</v>
      </c>
      <c r="GX358" t="s">
        <v>796</v>
      </c>
      <c r="GY358" t="s">
        <v>796</v>
      </c>
      <c r="GZ358" t="s">
        <v>796</v>
      </c>
      <c r="HA358" t="s">
        <v>796</v>
      </c>
      <c r="HB358" t="s">
        <v>796</v>
      </c>
      <c r="HC358" t="s">
        <v>796</v>
      </c>
      <c r="HD358" t="s">
        <v>796</v>
      </c>
      <c r="HE358" t="s">
        <v>796</v>
      </c>
      <c r="HF358" t="s">
        <v>796</v>
      </c>
      <c r="HG358" t="s">
        <v>796</v>
      </c>
      <c r="HH358" t="s">
        <v>796</v>
      </c>
      <c r="HI358" t="s">
        <v>796</v>
      </c>
      <c r="HJ358" t="s">
        <v>796</v>
      </c>
      <c r="HK358" t="s">
        <v>796</v>
      </c>
      <c r="HL358" t="s">
        <v>796</v>
      </c>
      <c r="HM358" t="s">
        <v>796</v>
      </c>
      <c r="HN358" t="s">
        <v>796</v>
      </c>
      <c r="HO358" t="s">
        <v>796</v>
      </c>
      <c r="HP358" t="s">
        <v>796</v>
      </c>
      <c r="HQ358" t="s">
        <v>796</v>
      </c>
      <c r="HR358" t="s">
        <v>796</v>
      </c>
      <c r="HS358" t="s">
        <v>796</v>
      </c>
      <c r="HT358" t="s">
        <v>796</v>
      </c>
      <c r="HU358" t="s">
        <v>796</v>
      </c>
      <c r="HV358" t="s">
        <v>796</v>
      </c>
      <c r="HW358" t="s">
        <v>796</v>
      </c>
      <c r="HX358" t="s">
        <v>796</v>
      </c>
      <c r="HY358" t="s">
        <v>796</v>
      </c>
      <c r="HZ358" t="s">
        <v>796</v>
      </c>
      <c r="IA358" t="s">
        <v>796</v>
      </c>
      <c r="IB358" t="s">
        <v>796</v>
      </c>
      <c r="IC358" t="s">
        <v>796</v>
      </c>
      <c r="ID358" t="s">
        <v>796</v>
      </c>
      <c r="IE358" t="s">
        <v>796</v>
      </c>
      <c r="IF358" t="s">
        <v>796</v>
      </c>
      <c r="IG358" t="s">
        <v>796</v>
      </c>
      <c r="IH358" t="s">
        <v>796</v>
      </c>
      <c r="II358" t="s">
        <v>796</v>
      </c>
      <c r="IJ358" t="s">
        <v>796</v>
      </c>
      <c r="IK358" t="s">
        <v>796</v>
      </c>
      <c r="IL358" t="s">
        <v>796</v>
      </c>
      <c r="IM358" t="s">
        <v>796</v>
      </c>
      <c r="IN358" t="s">
        <v>796</v>
      </c>
      <c r="IO358" t="s">
        <v>796</v>
      </c>
      <c r="IP358" t="s">
        <v>796</v>
      </c>
      <c r="IQ358" t="s">
        <v>796</v>
      </c>
      <c r="IR358" t="s">
        <v>796</v>
      </c>
      <c r="IS358" t="s">
        <v>796</v>
      </c>
      <c r="IT358" t="s">
        <v>796</v>
      </c>
      <c r="IU358" t="s">
        <v>796</v>
      </c>
      <c r="IV358" t="s">
        <v>796</v>
      </c>
      <c r="IW358" t="s">
        <v>796</v>
      </c>
      <c r="IX358" t="s">
        <v>796</v>
      </c>
      <c r="IY358" t="s">
        <v>796</v>
      </c>
      <c r="IZ358" t="s">
        <v>796</v>
      </c>
      <c r="JA358" t="s">
        <v>796</v>
      </c>
      <c r="JB358" t="s">
        <v>796</v>
      </c>
      <c r="JC358" t="s">
        <v>796</v>
      </c>
      <c r="JD358" t="s">
        <v>796</v>
      </c>
      <c r="JE358" t="s">
        <v>796</v>
      </c>
      <c r="JF358" t="s">
        <v>796</v>
      </c>
      <c r="JG358" t="s">
        <v>796</v>
      </c>
      <c r="JH358" t="s">
        <v>796</v>
      </c>
      <c r="JI358" t="s">
        <v>796</v>
      </c>
      <c r="JJ358" t="s">
        <v>796</v>
      </c>
      <c r="JK358" t="s">
        <v>796</v>
      </c>
      <c r="JL358" t="s">
        <v>796</v>
      </c>
      <c r="JM358" t="s">
        <v>796</v>
      </c>
      <c r="JN358" t="s">
        <v>796</v>
      </c>
      <c r="JO358" t="s">
        <v>796</v>
      </c>
      <c r="JP358" t="s">
        <v>796</v>
      </c>
      <c r="JQ358" t="s">
        <v>796</v>
      </c>
      <c r="JR358" t="s">
        <v>796</v>
      </c>
      <c r="JS358" t="s">
        <v>796</v>
      </c>
      <c r="JT358" t="s">
        <v>796</v>
      </c>
      <c r="JU358" t="s">
        <v>796</v>
      </c>
      <c r="JV358" t="s">
        <v>796</v>
      </c>
      <c r="JW358" t="s">
        <v>796</v>
      </c>
      <c r="JX358" t="s">
        <v>796</v>
      </c>
      <c r="JY358" t="s">
        <v>796</v>
      </c>
      <c r="JZ358" t="s">
        <v>796</v>
      </c>
      <c r="KA358" t="s">
        <v>796</v>
      </c>
      <c r="KB358" t="s">
        <v>796</v>
      </c>
      <c r="KC358" t="s">
        <v>796</v>
      </c>
      <c r="KD358" t="s">
        <v>796</v>
      </c>
      <c r="KE358" t="s">
        <v>796</v>
      </c>
      <c r="KF358" t="s">
        <v>796</v>
      </c>
    </row>
    <row r="359" spans="1:292" x14ac:dyDescent="0.2">
      <c r="A359" t="s">
        <v>129</v>
      </c>
      <c r="B359" t="s">
        <v>116</v>
      </c>
      <c r="C359" t="s">
        <v>4</v>
      </c>
      <c r="D359" t="s">
        <v>8</v>
      </c>
      <c r="E359" s="30">
        <v>38</v>
      </c>
      <c r="F359" t="s">
        <v>9</v>
      </c>
      <c r="G359" t="s">
        <v>10</v>
      </c>
      <c r="H359" t="s">
        <v>40</v>
      </c>
      <c r="I359" t="s">
        <v>57</v>
      </c>
      <c r="J359" t="s">
        <v>4</v>
      </c>
      <c r="K359" t="s">
        <v>4</v>
      </c>
      <c r="L359" t="s">
        <v>4</v>
      </c>
      <c r="M359" t="s">
        <v>5</v>
      </c>
      <c r="N359" t="s">
        <v>5</v>
      </c>
      <c r="O359" t="s">
        <v>4</v>
      </c>
      <c r="P359" t="s">
        <v>5</v>
      </c>
      <c r="Q359" t="s">
        <v>4</v>
      </c>
      <c r="R359" t="s">
        <v>4</v>
      </c>
      <c r="S359" t="s">
        <v>4</v>
      </c>
      <c r="T359" t="s">
        <v>3</v>
      </c>
      <c r="U359" t="s">
        <v>4</v>
      </c>
      <c r="V359" t="s">
        <v>4</v>
      </c>
      <c r="W359" t="s">
        <v>17</v>
      </c>
      <c r="X359" t="s">
        <v>2</v>
      </c>
      <c r="Y359" t="s">
        <v>5</v>
      </c>
      <c r="Z359" t="s">
        <v>6</v>
      </c>
      <c r="AA359" t="s">
        <v>4</v>
      </c>
      <c r="AB359" t="s">
        <v>4</v>
      </c>
      <c r="AC359" t="s">
        <v>5</v>
      </c>
      <c r="AD359" t="s">
        <v>5</v>
      </c>
      <c r="AE359" t="s">
        <v>5</v>
      </c>
      <c r="AF359" t="s">
        <v>4</v>
      </c>
      <c r="AG359" t="s">
        <v>5</v>
      </c>
      <c r="AH359" t="s">
        <v>5</v>
      </c>
      <c r="AI359" t="s">
        <v>4</v>
      </c>
      <c r="AJ359" t="s">
        <v>4</v>
      </c>
      <c r="AK359" t="s">
        <v>4</v>
      </c>
      <c r="AL359" t="s">
        <v>4</v>
      </c>
      <c r="AM359" t="s">
        <v>4</v>
      </c>
      <c r="AN359" t="s">
        <v>4</v>
      </c>
      <c r="AO359" t="s">
        <v>4</v>
      </c>
      <c r="AP359" t="s">
        <v>4</v>
      </c>
      <c r="AQ359" t="s">
        <v>4</v>
      </c>
      <c r="AR359" t="s">
        <v>4</v>
      </c>
      <c r="AS359" t="s">
        <v>58</v>
      </c>
      <c r="AT359" t="s">
        <v>62</v>
      </c>
      <c r="AU359" t="s">
        <v>74</v>
      </c>
      <c r="AV359" t="s">
        <v>2</v>
      </c>
      <c r="AW359" t="s">
        <v>2</v>
      </c>
      <c r="AX359" t="s">
        <v>2</v>
      </c>
      <c r="AY359" t="s">
        <v>2</v>
      </c>
      <c r="AZ359" t="s">
        <v>2</v>
      </c>
      <c r="BA359" t="s">
        <v>2</v>
      </c>
      <c r="BB359" t="s">
        <v>2</v>
      </c>
      <c r="BC359" t="s">
        <v>2</v>
      </c>
      <c r="BD359" t="s">
        <v>2</v>
      </c>
      <c r="BE359" t="s">
        <v>2</v>
      </c>
      <c r="BF359" t="s">
        <v>2</v>
      </c>
      <c r="BG359" t="s">
        <v>2</v>
      </c>
      <c r="BH359" t="s">
        <v>2</v>
      </c>
      <c r="BI359" t="s">
        <v>2</v>
      </c>
      <c r="BJ359" t="s">
        <v>2</v>
      </c>
      <c r="BK359" t="s">
        <v>5</v>
      </c>
      <c r="BL359" t="s">
        <v>5</v>
      </c>
      <c r="BM359" t="s">
        <v>4</v>
      </c>
      <c r="BN359" t="s">
        <v>4</v>
      </c>
      <c r="BO359" t="s">
        <v>4</v>
      </c>
      <c r="BP359" t="s">
        <v>2</v>
      </c>
      <c r="BQ359" t="s">
        <v>2</v>
      </c>
      <c r="BR359" t="s">
        <v>2</v>
      </c>
      <c r="BS359" t="s">
        <v>2</v>
      </c>
      <c r="BT359" t="s">
        <v>2</v>
      </c>
      <c r="BU359" t="s">
        <v>2</v>
      </c>
      <c r="BV359" t="s">
        <v>2</v>
      </c>
      <c r="BW359" t="s">
        <v>2</v>
      </c>
      <c r="BX359" t="s">
        <v>2</v>
      </c>
      <c r="BY359" t="s">
        <v>2</v>
      </c>
      <c r="BZ359" t="s">
        <v>2</v>
      </c>
      <c r="CA359" t="s">
        <v>2</v>
      </c>
      <c r="CB359" t="s">
        <v>2</v>
      </c>
      <c r="CC359" t="s">
        <v>2</v>
      </c>
      <c r="CD359" t="s">
        <v>2</v>
      </c>
      <c r="CE359" t="s">
        <v>2</v>
      </c>
      <c r="CF359" t="s">
        <v>2</v>
      </c>
      <c r="CG359" t="s">
        <v>2</v>
      </c>
      <c r="CH359" t="s">
        <v>2</v>
      </c>
      <c r="CI359" t="s">
        <v>2</v>
      </c>
      <c r="CJ359" t="s">
        <v>2</v>
      </c>
      <c r="CK359" t="s">
        <v>2</v>
      </c>
      <c r="CL359" t="s">
        <v>2</v>
      </c>
      <c r="CM359" t="s">
        <v>2</v>
      </c>
      <c r="CN359" t="s">
        <v>2</v>
      </c>
      <c r="CO359" t="s">
        <v>2</v>
      </c>
      <c r="CP359" t="s">
        <v>41</v>
      </c>
      <c r="CQ359" t="s">
        <v>4</v>
      </c>
      <c r="CR359" t="s">
        <v>4</v>
      </c>
      <c r="CS359" t="s">
        <v>4</v>
      </c>
      <c r="CT359" t="s">
        <v>4</v>
      </c>
      <c r="CU359" t="s">
        <v>116</v>
      </c>
      <c r="CV359" t="s">
        <v>4</v>
      </c>
      <c r="CW359" s="30">
        <v>40</v>
      </c>
      <c r="CX359" t="s">
        <v>9</v>
      </c>
      <c r="CY359" t="s">
        <v>4</v>
      </c>
      <c r="CZ359" t="s">
        <v>4</v>
      </c>
      <c r="DA359" t="s">
        <v>4</v>
      </c>
      <c r="DB359" t="s">
        <v>5</v>
      </c>
      <c r="DC359" t="s">
        <v>5</v>
      </c>
      <c r="DD359" t="s">
        <v>4</v>
      </c>
      <c r="DE359" t="s">
        <v>5</v>
      </c>
      <c r="DF359" t="s">
        <v>4</v>
      </c>
      <c r="DG359" t="s">
        <v>4</v>
      </c>
      <c r="DH359" t="s">
        <v>4</v>
      </c>
      <c r="DI359" t="s">
        <v>3</v>
      </c>
      <c r="DJ359" t="s">
        <v>4</v>
      </c>
      <c r="DK359" t="s">
        <v>4</v>
      </c>
      <c r="DL359" t="s">
        <v>2</v>
      </c>
      <c r="DM359" t="s">
        <v>2</v>
      </c>
      <c r="DN359" t="s">
        <v>5</v>
      </c>
      <c r="DO359" t="s">
        <v>523</v>
      </c>
      <c r="DP359" t="s">
        <v>4</v>
      </c>
      <c r="DQ359" t="s">
        <v>4</v>
      </c>
      <c r="DR359" t="s">
        <v>5</v>
      </c>
      <c r="DS359" t="s">
        <v>5</v>
      </c>
      <c r="DT359" t="s">
        <v>4</v>
      </c>
      <c r="DU359" t="s">
        <v>4</v>
      </c>
      <c r="DV359" t="s">
        <v>5</v>
      </c>
      <c r="DW359" t="s">
        <v>5</v>
      </c>
      <c r="DX359" t="s">
        <v>4</v>
      </c>
      <c r="DY359" t="s">
        <v>4</v>
      </c>
      <c r="DZ359" t="s">
        <v>4</v>
      </c>
      <c r="EA359" t="s">
        <v>4</v>
      </c>
      <c r="EB359" t="s">
        <v>4</v>
      </c>
      <c r="EC359" t="s">
        <v>5</v>
      </c>
      <c r="ED359" t="s">
        <v>4</v>
      </c>
      <c r="EE359" t="s">
        <v>4</v>
      </c>
      <c r="EF359" t="s">
        <v>4</v>
      </c>
      <c r="EG359" t="s">
        <v>4</v>
      </c>
      <c r="EH359" t="s">
        <v>94</v>
      </c>
      <c r="EI359" t="s">
        <v>62</v>
      </c>
      <c r="EJ359" t="s">
        <v>74</v>
      </c>
      <c r="EK359" t="s">
        <v>2</v>
      </c>
      <c r="EL359" t="s">
        <v>2</v>
      </c>
      <c r="EM359" t="s">
        <v>2</v>
      </c>
      <c r="EN359" t="s">
        <v>2</v>
      </c>
      <c r="EO359" t="s">
        <v>2</v>
      </c>
      <c r="EP359" t="s">
        <v>2</v>
      </c>
      <c r="EQ359" t="s">
        <v>2</v>
      </c>
      <c r="ER359" t="s">
        <v>2</v>
      </c>
      <c r="ES359" t="s">
        <v>2</v>
      </c>
      <c r="ET359" t="s">
        <v>2</v>
      </c>
      <c r="EU359" t="s">
        <v>2</v>
      </c>
      <c r="EV359" t="s">
        <v>2</v>
      </c>
      <c r="EW359" t="s">
        <v>2</v>
      </c>
      <c r="EX359" t="s">
        <v>2</v>
      </c>
      <c r="EY359" t="s">
        <v>2</v>
      </c>
      <c r="EZ359" t="s">
        <v>5</v>
      </c>
      <c r="FA359" t="s">
        <v>5</v>
      </c>
      <c r="FB359" t="s">
        <v>4</v>
      </c>
      <c r="FC359" t="s">
        <v>4</v>
      </c>
      <c r="FD359" t="s">
        <v>4</v>
      </c>
      <c r="FE359" t="s">
        <v>2</v>
      </c>
      <c r="FF359" t="s">
        <v>2</v>
      </c>
      <c r="FG359" t="s">
        <v>2</v>
      </c>
      <c r="FH359" t="s">
        <v>2</v>
      </c>
      <c r="FI359" t="s">
        <v>2</v>
      </c>
      <c r="FJ359" t="s">
        <v>2</v>
      </c>
      <c r="FK359" t="s">
        <v>2</v>
      </c>
      <c r="FL359" t="s">
        <v>2</v>
      </c>
      <c r="FM359" t="s">
        <v>2</v>
      </c>
      <c r="FN359" t="s">
        <v>2</v>
      </c>
      <c r="FO359" t="s">
        <v>2</v>
      </c>
      <c r="FP359" t="s">
        <v>2</v>
      </c>
      <c r="FQ359" t="s">
        <v>2</v>
      </c>
      <c r="FR359" t="s">
        <v>2</v>
      </c>
      <c r="FS359" t="s">
        <v>2</v>
      </c>
      <c r="FT359" t="s">
        <v>2</v>
      </c>
      <c r="FU359" t="s">
        <v>2</v>
      </c>
      <c r="FV359" t="s">
        <v>2</v>
      </c>
      <c r="FW359" t="s">
        <v>2</v>
      </c>
      <c r="FX359" t="s">
        <v>2</v>
      </c>
      <c r="FY359" t="s">
        <v>2</v>
      </c>
      <c r="FZ359" t="s">
        <v>2</v>
      </c>
      <c r="GA359" t="s">
        <v>2</v>
      </c>
      <c r="GB359" t="s">
        <v>2</v>
      </c>
      <c r="GC359" t="s">
        <v>2</v>
      </c>
      <c r="GD359" t="s">
        <v>2</v>
      </c>
      <c r="GE359" t="s">
        <v>2</v>
      </c>
      <c r="GF359" t="s">
        <v>2</v>
      </c>
      <c r="GG359" t="s">
        <v>2</v>
      </c>
      <c r="GH359" t="s">
        <v>2</v>
      </c>
      <c r="GI359" t="s">
        <v>2</v>
      </c>
      <c r="GJ359" t="s">
        <v>2</v>
      </c>
      <c r="GK359" t="s">
        <v>2</v>
      </c>
      <c r="GL359" t="s">
        <v>2</v>
      </c>
      <c r="GM359" t="s">
        <v>2</v>
      </c>
      <c r="GN359" t="s">
        <v>796</v>
      </c>
      <c r="GO359" t="s">
        <v>796</v>
      </c>
      <c r="GP359" t="s">
        <v>796</v>
      </c>
      <c r="GQ359" t="s">
        <v>796</v>
      </c>
      <c r="GR359" t="s">
        <v>796</v>
      </c>
      <c r="GS359" t="s">
        <v>796</v>
      </c>
      <c r="GT359" t="s">
        <v>796</v>
      </c>
      <c r="GU359" t="s">
        <v>796</v>
      </c>
      <c r="GV359" t="s">
        <v>796</v>
      </c>
      <c r="GW359" t="s">
        <v>796</v>
      </c>
      <c r="GX359" t="s">
        <v>796</v>
      </c>
      <c r="GY359" t="s">
        <v>796</v>
      </c>
      <c r="GZ359" t="s">
        <v>796</v>
      </c>
      <c r="HA359" t="s">
        <v>796</v>
      </c>
      <c r="HB359" t="s">
        <v>796</v>
      </c>
      <c r="HC359" t="s">
        <v>796</v>
      </c>
      <c r="HD359" t="s">
        <v>796</v>
      </c>
      <c r="HE359" t="s">
        <v>796</v>
      </c>
      <c r="HF359" t="s">
        <v>796</v>
      </c>
      <c r="HG359" t="s">
        <v>796</v>
      </c>
      <c r="HH359" t="s">
        <v>796</v>
      </c>
      <c r="HI359" t="s">
        <v>796</v>
      </c>
      <c r="HJ359" t="s">
        <v>796</v>
      </c>
      <c r="HK359" t="s">
        <v>796</v>
      </c>
      <c r="HL359" t="s">
        <v>796</v>
      </c>
      <c r="HM359" t="s">
        <v>796</v>
      </c>
      <c r="HN359" t="s">
        <v>796</v>
      </c>
      <c r="HO359" t="s">
        <v>796</v>
      </c>
      <c r="HP359" t="s">
        <v>796</v>
      </c>
      <c r="HQ359" t="s">
        <v>796</v>
      </c>
      <c r="HR359" t="s">
        <v>796</v>
      </c>
      <c r="HS359" t="s">
        <v>796</v>
      </c>
      <c r="HT359" t="s">
        <v>796</v>
      </c>
      <c r="HU359" t="s">
        <v>796</v>
      </c>
      <c r="HV359" t="s">
        <v>796</v>
      </c>
      <c r="HW359" t="s">
        <v>796</v>
      </c>
      <c r="HX359" t="s">
        <v>796</v>
      </c>
      <c r="HY359" t="s">
        <v>796</v>
      </c>
      <c r="HZ359" t="s">
        <v>796</v>
      </c>
      <c r="IA359" t="s">
        <v>796</v>
      </c>
      <c r="IB359" t="s">
        <v>796</v>
      </c>
      <c r="IC359" t="s">
        <v>796</v>
      </c>
      <c r="ID359" t="s">
        <v>796</v>
      </c>
      <c r="IE359" t="s">
        <v>796</v>
      </c>
      <c r="IF359" t="s">
        <v>796</v>
      </c>
      <c r="IG359" t="s">
        <v>796</v>
      </c>
      <c r="IH359" t="s">
        <v>796</v>
      </c>
      <c r="II359" t="s">
        <v>796</v>
      </c>
      <c r="IJ359" t="s">
        <v>796</v>
      </c>
      <c r="IK359" t="s">
        <v>796</v>
      </c>
      <c r="IL359" t="s">
        <v>796</v>
      </c>
      <c r="IM359" t="s">
        <v>796</v>
      </c>
      <c r="IN359" t="s">
        <v>796</v>
      </c>
      <c r="IO359" t="s">
        <v>796</v>
      </c>
      <c r="IP359" t="s">
        <v>796</v>
      </c>
      <c r="IQ359" t="s">
        <v>796</v>
      </c>
      <c r="IR359" t="s">
        <v>796</v>
      </c>
      <c r="IS359" t="s">
        <v>796</v>
      </c>
      <c r="IT359" t="s">
        <v>796</v>
      </c>
      <c r="IU359" t="s">
        <v>796</v>
      </c>
      <c r="IV359" t="s">
        <v>796</v>
      </c>
      <c r="IW359" t="s">
        <v>796</v>
      </c>
      <c r="IX359" t="s">
        <v>796</v>
      </c>
      <c r="IY359" t="s">
        <v>796</v>
      </c>
      <c r="IZ359" t="s">
        <v>796</v>
      </c>
      <c r="JA359" t="s">
        <v>796</v>
      </c>
      <c r="JB359" t="s">
        <v>796</v>
      </c>
      <c r="JC359" t="s">
        <v>796</v>
      </c>
      <c r="JD359" t="s">
        <v>796</v>
      </c>
      <c r="JE359" t="s">
        <v>796</v>
      </c>
      <c r="JF359" t="s">
        <v>796</v>
      </c>
      <c r="JG359" t="s">
        <v>796</v>
      </c>
      <c r="JH359" t="s">
        <v>796</v>
      </c>
      <c r="JI359" t="s">
        <v>796</v>
      </c>
      <c r="JJ359" t="s">
        <v>796</v>
      </c>
      <c r="JK359" t="s">
        <v>796</v>
      </c>
      <c r="JL359" t="s">
        <v>796</v>
      </c>
      <c r="JM359" t="s">
        <v>796</v>
      </c>
      <c r="JN359" t="s">
        <v>796</v>
      </c>
      <c r="JO359" t="s">
        <v>796</v>
      </c>
      <c r="JP359" t="s">
        <v>796</v>
      </c>
      <c r="JQ359" t="s">
        <v>796</v>
      </c>
      <c r="JR359" t="s">
        <v>796</v>
      </c>
      <c r="JS359" t="s">
        <v>796</v>
      </c>
      <c r="JT359" t="s">
        <v>796</v>
      </c>
      <c r="JU359" t="s">
        <v>796</v>
      </c>
      <c r="JV359" t="s">
        <v>796</v>
      </c>
      <c r="JW359" t="s">
        <v>796</v>
      </c>
      <c r="JX359" t="s">
        <v>796</v>
      </c>
      <c r="JY359" t="s">
        <v>796</v>
      </c>
      <c r="JZ359" t="s">
        <v>796</v>
      </c>
      <c r="KA359" t="s">
        <v>796</v>
      </c>
      <c r="KB359" t="s">
        <v>796</v>
      </c>
      <c r="KC359" t="s">
        <v>796</v>
      </c>
      <c r="KD359" t="s">
        <v>796</v>
      </c>
      <c r="KE359" t="s">
        <v>796</v>
      </c>
      <c r="KF359" t="s">
        <v>796</v>
      </c>
    </row>
    <row r="360" spans="1:292" x14ac:dyDescent="0.2">
      <c r="A360" t="s">
        <v>128</v>
      </c>
      <c r="B360" t="s">
        <v>116</v>
      </c>
      <c r="C360" t="s">
        <v>4</v>
      </c>
      <c r="D360" t="s">
        <v>8</v>
      </c>
      <c r="E360" s="30">
        <v>28</v>
      </c>
      <c r="F360" t="s">
        <v>9</v>
      </c>
      <c r="G360" t="s">
        <v>10</v>
      </c>
      <c r="H360" t="s">
        <v>40</v>
      </c>
      <c r="I360" t="s">
        <v>57</v>
      </c>
      <c r="J360" t="s">
        <v>4</v>
      </c>
      <c r="K360" t="s">
        <v>4</v>
      </c>
      <c r="L360" t="s">
        <v>4</v>
      </c>
      <c r="M360" t="s">
        <v>5</v>
      </c>
      <c r="N360" t="s">
        <v>4</v>
      </c>
      <c r="O360" t="s">
        <v>4</v>
      </c>
      <c r="P360" t="s">
        <v>4</v>
      </c>
      <c r="Q360" t="s">
        <v>4</v>
      </c>
      <c r="R360" t="s">
        <v>5</v>
      </c>
      <c r="S360" t="s">
        <v>4</v>
      </c>
      <c r="T360" t="s">
        <v>3</v>
      </c>
      <c r="U360" t="s">
        <v>4</v>
      </c>
      <c r="V360" t="s">
        <v>5</v>
      </c>
      <c r="W360" t="s">
        <v>26</v>
      </c>
      <c r="X360" t="s">
        <v>105</v>
      </c>
      <c r="Y360" t="s">
        <v>5</v>
      </c>
      <c r="Z360" t="s">
        <v>18</v>
      </c>
      <c r="AA360" t="s">
        <v>4</v>
      </c>
      <c r="AB360" t="s">
        <v>4</v>
      </c>
      <c r="AC360" t="s">
        <v>5</v>
      </c>
      <c r="AD360" t="s">
        <v>5</v>
      </c>
      <c r="AE360" t="s">
        <v>4</v>
      </c>
      <c r="AF360" t="s">
        <v>4</v>
      </c>
      <c r="AG360" t="s">
        <v>4</v>
      </c>
      <c r="AH360" t="s">
        <v>5</v>
      </c>
      <c r="AI360" t="s">
        <v>4</v>
      </c>
      <c r="AJ360" t="s">
        <v>4</v>
      </c>
      <c r="AK360" t="s">
        <v>4</v>
      </c>
      <c r="AL360" t="s">
        <v>5</v>
      </c>
      <c r="AM360" t="s">
        <v>4</v>
      </c>
      <c r="AN360" t="s">
        <v>4</v>
      </c>
      <c r="AO360" t="s">
        <v>4</v>
      </c>
      <c r="AP360" t="s">
        <v>4</v>
      </c>
      <c r="AQ360" t="s">
        <v>4</v>
      </c>
      <c r="AR360" t="s">
        <v>4</v>
      </c>
      <c r="AS360" t="s">
        <v>58</v>
      </c>
      <c r="AT360" t="s">
        <v>13</v>
      </c>
      <c r="AU360" t="s">
        <v>59</v>
      </c>
      <c r="AV360" t="s">
        <v>2</v>
      </c>
      <c r="AW360" t="s">
        <v>2</v>
      </c>
      <c r="AX360" t="s">
        <v>2</v>
      </c>
      <c r="AY360" t="s">
        <v>2</v>
      </c>
      <c r="AZ360" t="s">
        <v>2</v>
      </c>
      <c r="BA360" t="s">
        <v>2</v>
      </c>
      <c r="BB360" t="s">
        <v>2</v>
      </c>
      <c r="BC360" t="s">
        <v>2</v>
      </c>
      <c r="BD360" t="s">
        <v>2</v>
      </c>
      <c r="BE360" t="s">
        <v>2</v>
      </c>
      <c r="BF360" t="s">
        <v>2</v>
      </c>
      <c r="BG360" t="s">
        <v>2</v>
      </c>
      <c r="BH360" t="s">
        <v>2</v>
      </c>
      <c r="BI360" t="s">
        <v>2</v>
      </c>
      <c r="BJ360" t="s">
        <v>2</v>
      </c>
      <c r="BK360" t="s">
        <v>2</v>
      </c>
      <c r="BL360" t="s">
        <v>2</v>
      </c>
      <c r="BM360" t="s">
        <v>2</v>
      </c>
      <c r="BN360" t="s">
        <v>2</v>
      </c>
      <c r="BO360" t="s">
        <v>2</v>
      </c>
      <c r="BP360" t="s">
        <v>2</v>
      </c>
      <c r="BQ360" t="s">
        <v>2</v>
      </c>
      <c r="BR360" t="s">
        <v>2</v>
      </c>
      <c r="BS360" t="s">
        <v>2</v>
      </c>
      <c r="BT360" t="s">
        <v>2</v>
      </c>
      <c r="BU360" t="s">
        <v>2</v>
      </c>
      <c r="BV360" t="s">
        <v>2</v>
      </c>
      <c r="BW360" t="s">
        <v>2</v>
      </c>
      <c r="BX360" t="s">
        <v>2</v>
      </c>
      <c r="BY360" t="s">
        <v>2</v>
      </c>
      <c r="BZ360" t="s">
        <v>2</v>
      </c>
      <c r="CA360" t="s">
        <v>2</v>
      </c>
      <c r="CB360" t="s">
        <v>2</v>
      </c>
      <c r="CC360" t="s">
        <v>2</v>
      </c>
      <c r="CD360" t="s">
        <v>2</v>
      </c>
      <c r="CE360" t="s">
        <v>2</v>
      </c>
      <c r="CF360" t="s">
        <v>2</v>
      </c>
      <c r="CG360" t="s">
        <v>2</v>
      </c>
      <c r="CH360" t="s">
        <v>2</v>
      </c>
      <c r="CI360" t="s">
        <v>2</v>
      </c>
      <c r="CJ360" t="s">
        <v>2</v>
      </c>
      <c r="CK360" t="s">
        <v>2</v>
      </c>
      <c r="CL360" t="s">
        <v>2</v>
      </c>
      <c r="CM360" t="s">
        <v>2</v>
      </c>
      <c r="CN360" t="s">
        <v>2</v>
      </c>
      <c r="CO360" t="s">
        <v>2</v>
      </c>
      <c r="CP360" t="s">
        <v>2</v>
      </c>
      <c r="CQ360" t="s">
        <v>2</v>
      </c>
      <c r="CR360" t="s">
        <v>2</v>
      </c>
      <c r="CS360" t="s">
        <v>2</v>
      </c>
      <c r="CT360" t="s">
        <v>2</v>
      </c>
      <c r="CU360" t="s">
        <v>796</v>
      </c>
      <c r="CV360" t="s">
        <v>796</v>
      </c>
      <c r="CW360" t="s">
        <v>796</v>
      </c>
      <c r="CX360" t="s">
        <v>796</v>
      </c>
      <c r="CY360" t="s">
        <v>796</v>
      </c>
      <c r="CZ360" t="s">
        <v>796</v>
      </c>
      <c r="DA360" t="s">
        <v>796</v>
      </c>
      <c r="DB360" t="s">
        <v>796</v>
      </c>
      <c r="DC360" t="s">
        <v>796</v>
      </c>
      <c r="DD360" t="s">
        <v>796</v>
      </c>
      <c r="DE360" t="s">
        <v>796</v>
      </c>
      <c r="DF360" t="s">
        <v>796</v>
      </c>
      <c r="DG360" t="s">
        <v>796</v>
      </c>
      <c r="DH360" t="s">
        <v>796</v>
      </c>
      <c r="DI360" t="s">
        <v>796</v>
      </c>
      <c r="DJ360" t="s">
        <v>796</v>
      </c>
      <c r="DK360" t="s">
        <v>796</v>
      </c>
      <c r="DL360" t="s">
        <v>796</v>
      </c>
      <c r="DM360" t="s">
        <v>796</v>
      </c>
      <c r="DN360" t="s">
        <v>796</v>
      </c>
      <c r="DO360" t="s">
        <v>796</v>
      </c>
      <c r="DP360" t="s">
        <v>796</v>
      </c>
      <c r="DQ360" t="s">
        <v>796</v>
      </c>
      <c r="DR360" t="s">
        <v>796</v>
      </c>
      <c r="DS360" t="s">
        <v>796</v>
      </c>
      <c r="DT360" t="s">
        <v>796</v>
      </c>
      <c r="DU360" t="s">
        <v>796</v>
      </c>
      <c r="DV360" t="s">
        <v>796</v>
      </c>
      <c r="DW360" t="s">
        <v>796</v>
      </c>
      <c r="DX360" t="s">
        <v>796</v>
      </c>
      <c r="DY360" t="s">
        <v>796</v>
      </c>
      <c r="DZ360" t="s">
        <v>796</v>
      </c>
      <c r="EA360" t="s">
        <v>796</v>
      </c>
      <c r="EB360" t="s">
        <v>796</v>
      </c>
      <c r="EC360" t="s">
        <v>796</v>
      </c>
      <c r="ED360" t="s">
        <v>796</v>
      </c>
      <c r="EE360" t="s">
        <v>796</v>
      </c>
      <c r="EF360" t="s">
        <v>796</v>
      </c>
      <c r="EG360" t="s">
        <v>796</v>
      </c>
      <c r="EH360" t="s">
        <v>796</v>
      </c>
      <c r="EI360" t="s">
        <v>796</v>
      </c>
      <c r="EJ360" t="s">
        <v>796</v>
      </c>
      <c r="EK360" t="s">
        <v>796</v>
      </c>
      <c r="EL360" t="s">
        <v>796</v>
      </c>
      <c r="EM360" t="s">
        <v>796</v>
      </c>
      <c r="EN360" t="s">
        <v>796</v>
      </c>
      <c r="EO360" t="s">
        <v>796</v>
      </c>
      <c r="EP360" t="s">
        <v>796</v>
      </c>
      <c r="EQ360" t="s">
        <v>796</v>
      </c>
      <c r="ER360" t="s">
        <v>796</v>
      </c>
      <c r="ES360" t="s">
        <v>796</v>
      </c>
      <c r="ET360" t="s">
        <v>796</v>
      </c>
      <c r="EU360" t="s">
        <v>796</v>
      </c>
      <c r="EV360" t="s">
        <v>796</v>
      </c>
      <c r="EW360" t="s">
        <v>796</v>
      </c>
      <c r="EX360" t="s">
        <v>796</v>
      </c>
      <c r="EY360" t="s">
        <v>796</v>
      </c>
      <c r="EZ360" t="s">
        <v>796</v>
      </c>
      <c r="FA360" t="s">
        <v>796</v>
      </c>
      <c r="FB360" t="s">
        <v>796</v>
      </c>
      <c r="FC360" t="s">
        <v>796</v>
      </c>
      <c r="FD360" t="s">
        <v>796</v>
      </c>
      <c r="FE360" t="s">
        <v>796</v>
      </c>
      <c r="FF360" t="s">
        <v>796</v>
      </c>
      <c r="FG360" t="s">
        <v>796</v>
      </c>
      <c r="FH360" t="s">
        <v>796</v>
      </c>
      <c r="FI360" t="s">
        <v>796</v>
      </c>
      <c r="FJ360" t="s">
        <v>796</v>
      </c>
      <c r="FK360" t="s">
        <v>796</v>
      </c>
      <c r="FL360" t="s">
        <v>796</v>
      </c>
      <c r="FM360" t="s">
        <v>796</v>
      </c>
      <c r="FN360" t="s">
        <v>796</v>
      </c>
      <c r="FO360" t="s">
        <v>796</v>
      </c>
      <c r="FP360" t="s">
        <v>796</v>
      </c>
      <c r="FQ360" t="s">
        <v>796</v>
      </c>
      <c r="FR360" t="s">
        <v>796</v>
      </c>
      <c r="FS360" t="s">
        <v>796</v>
      </c>
      <c r="FT360" t="s">
        <v>796</v>
      </c>
      <c r="FU360" t="s">
        <v>796</v>
      </c>
      <c r="FV360" t="s">
        <v>796</v>
      </c>
      <c r="FW360" t="s">
        <v>796</v>
      </c>
      <c r="FX360" t="s">
        <v>796</v>
      </c>
      <c r="FY360" t="s">
        <v>796</v>
      </c>
      <c r="FZ360" t="s">
        <v>796</v>
      </c>
      <c r="GA360" t="s">
        <v>796</v>
      </c>
      <c r="GB360" t="s">
        <v>796</v>
      </c>
      <c r="GC360" t="s">
        <v>796</v>
      </c>
      <c r="GD360" t="s">
        <v>796</v>
      </c>
      <c r="GE360" t="s">
        <v>796</v>
      </c>
      <c r="GF360" t="s">
        <v>796</v>
      </c>
      <c r="GG360" t="s">
        <v>796</v>
      </c>
      <c r="GH360" t="s">
        <v>796</v>
      </c>
      <c r="GI360" t="s">
        <v>796</v>
      </c>
      <c r="GJ360" t="s">
        <v>796</v>
      </c>
      <c r="GK360" t="s">
        <v>796</v>
      </c>
      <c r="GL360" t="s">
        <v>796</v>
      </c>
      <c r="GM360" t="s">
        <v>796</v>
      </c>
      <c r="GN360" t="s">
        <v>796</v>
      </c>
      <c r="GO360" t="s">
        <v>796</v>
      </c>
      <c r="GP360" t="s">
        <v>796</v>
      </c>
      <c r="GQ360" t="s">
        <v>796</v>
      </c>
      <c r="GR360" t="s">
        <v>796</v>
      </c>
      <c r="GS360" t="s">
        <v>796</v>
      </c>
      <c r="GT360" t="s">
        <v>796</v>
      </c>
      <c r="GU360" t="s">
        <v>796</v>
      </c>
      <c r="GV360" t="s">
        <v>796</v>
      </c>
      <c r="GW360" t="s">
        <v>796</v>
      </c>
      <c r="GX360" t="s">
        <v>796</v>
      </c>
      <c r="GY360" t="s">
        <v>796</v>
      </c>
      <c r="GZ360" t="s">
        <v>796</v>
      </c>
      <c r="HA360" t="s">
        <v>796</v>
      </c>
      <c r="HB360" t="s">
        <v>796</v>
      </c>
      <c r="HC360" t="s">
        <v>796</v>
      </c>
      <c r="HD360" t="s">
        <v>796</v>
      </c>
      <c r="HE360" t="s">
        <v>796</v>
      </c>
      <c r="HF360" t="s">
        <v>796</v>
      </c>
      <c r="HG360" t="s">
        <v>796</v>
      </c>
      <c r="HH360" t="s">
        <v>796</v>
      </c>
      <c r="HI360" t="s">
        <v>796</v>
      </c>
      <c r="HJ360" t="s">
        <v>796</v>
      </c>
      <c r="HK360" t="s">
        <v>796</v>
      </c>
      <c r="HL360" t="s">
        <v>796</v>
      </c>
      <c r="HM360" t="s">
        <v>796</v>
      </c>
      <c r="HN360" t="s">
        <v>796</v>
      </c>
      <c r="HO360" t="s">
        <v>796</v>
      </c>
      <c r="HP360" t="s">
        <v>796</v>
      </c>
      <c r="HQ360" t="s">
        <v>796</v>
      </c>
      <c r="HR360" t="s">
        <v>796</v>
      </c>
      <c r="HS360" t="s">
        <v>796</v>
      </c>
      <c r="HT360" t="s">
        <v>796</v>
      </c>
      <c r="HU360" t="s">
        <v>796</v>
      </c>
      <c r="HV360" t="s">
        <v>796</v>
      </c>
      <c r="HW360" t="s">
        <v>796</v>
      </c>
      <c r="HX360" t="s">
        <v>796</v>
      </c>
      <c r="HY360" t="s">
        <v>796</v>
      </c>
      <c r="HZ360" t="s">
        <v>796</v>
      </c>
      <c r="IA360" t="s">
        <v>796</v>
      </c>
      <c r="IB360" t="s">
        <v>796</v>
      </c>
      <c r="IC360" t="s">
        <v>796</v>
      </c>
      <c r="ID360" t="s">
        <v>796</v>
      </c>
      <c r="IE360" t="s">
        <v>796</v>
      </c>
      <c r="IF360" t="s">
        <v>796</v>
      </c>
      <c r="IG360" t="s">
        <v>796</v>
      </c>
      <c r="IH360" t="s">
        <v>796</v>
      </c>
      <c r="II360" t="s">
        <v>796</v>
      </c>
      <c r="IJ360" t="s">
        <v>796</v>
      </c>
      <c r="IK360" t="s">
        <v>796</v>
      </c>
      <c r="IL360" t="s">
        <v>796</v>
      </c>
      <c r="IM360" t="s">
        <v>796</v>
      </c>
      <c r="IN360" t="s">
        <v>796</v>
      </c>
      <c r="IO360" t="s">
        <v>796</v>
      </c>
      <c r="IP360" t="s">
        <v>796</v>
      </c>
      <c r="IQ360" t="s">
        <v>796</v>
      </c>
      <c r="IR360" t="s">
        <v>796</v>
      </c>
      <c r="IS360" t="s">
        <v>796</v>
      </c>
      <c r="IT360" t="s">
        <v>796</v>
      </c>
      <c r="IU360" t="s">
        <v>796</v>
      </c>
      <c r="IV360" t="s">
        <v>796</v>
      </c>
      <c r="IW360" t="s">
        <v>796</v>
      </c>
      <c r="IX360" t="s">
        <v>796</v>
      </c>
      <c r="IY360" t="s">
        <v>796</v>
      </c>
      <c r="IZ360" t="s">
        <v>796</v>
      </c>
      <c r="JA360" t="s">
        <v>796</v>
      </c>
      <c r="JB360" t="s">
        <v>796</v>
      </c>
      <c r="JC360" t="s">
        <v>796</v>
      </c>
      <c r="JD360" t="s">
        <v>796</v>
      </c>
      <c r="JE360" t="s">
        <v>796</v>
      </c>
      <c r="JF360" t="s">
        <v>796</v>
      </c>
      <c r="JG360" t="s">
        <v>796</v>
      </c>
      <c r="JH360" t="s">
        <v>796</v>
      </c>
      <c r="JI360" t="s">
        <v>796</v>
      </c>
      <c r="JJ360" t="s">
        <v>796</v>
      </c>
      <c r="JK360" t="s">
        <v>796</v>
      </c>
      <c r="JL360" t="s">
        <v>796</v>
      </c>
      <c r="JM360" t="s">
        <v>796</v>
      </c>
      <c r="JN360" t="s">
        <v>796</v>
      </c>
      <c r="JO360" t="s">
        <v>796</v>
      </c>
      <c r="JP360" t="s">
        <v>796</v>
      </c>
      <c r="JQ360" t="s">
        <v>796</v>
      </c>
      <c r="JR360" t="s">
        <v>796</v>
      </c>
      <c r="JS360" t="s">
        <v>796</v>
      </c>
      <c r="JT360" t="s">
        <v>796</v>
      </c>
      <c r="JU360" t="s">
        <v>796</v>
      </c>
      <c r="JV360" t="s">
        <v>796</v>
      </c>
      <c r="JW360" t="s">
        <v>796</v>
      </c>
      <c r="JX360" t="s">
        <v>796</v>
      </c>
      <c r="JY360" t="s">
        <v>796</v>
      </c>
      <c r="JZ360" t="s">
        <v>796</v>
      </c>
      <c r="KA360" t="s">
        <v>796</v>
      </c>
      <c r="KB360" t="s">
        <v>796</v>
      </c>
      <c r="KC360" t="s">
        <v>796</v>
      </c>
      <c r="KD360" t="s">
        <v>796</v>
      </c>
      <c r="KE360" t="s">
        <v>796</v>
      </c>
      <c r="KF360" t="s">
        <v>796</v>
      </c>
    </row>
    <row r="361" spans="1:292" x14ac:dyDescent="0.2">
      <c r="A361" t="s">
        <v>127</v>
      </c>
      <c r="B361" t="s">
        <v>116</v>
      </c>
      <c r="C361" t="s">
        <v>4</v>
      </c>
      <c r="D361" t="s">
        <v>8</v>
      </c>
      <c r="E361" s="30">
        <v>28</v>
      </c>
      <c r="F361" t="s">
        <v>9</v>
      </c>
      <c r="G361" t="s">
        <v>10</v>
      </c>
      <c r="H361" t="s">
        <v>40</v>
      </c>
      <c r="I361" t="s">
        <v>57</v>
      </c>
      <c r="J361" t="s">
        <v>4</v>
      </c>
      <c r="K361" t="s">
        <v>4</v>
      </c>
      <c r="L361" t="s">
        <v>4</v>
      </c>
      <c r="M361" t="s">
        <v>5</v>
      </c>
      <c r="N361" t="s">
        <v>5</v>
      </c>
      <c r="O361" t="s">
        <v>4</v>
      </c>
      <c r="P361" t="s">
        <v>4</v>
      </c>
      <c r="Q361" t="s">
        <v>4</v>
      </c>
      <c r="R361" t="s">
        <v>5</v>
      </c>
      <c r="S361" t="s">
        <v>4</v>
      </c>
      <c r="T361" t="s">
        <v>3</v>
      </c>
      <c r="U361" t="s">
        <v>4</v>
      </c>
      <c r="V361" t="s">
        <v>5</v>
      </c>
      <c r="W361" t="s">
        <v>77</v>
      </c>
      <c r="X361" t="s">
        <v>54</v>
      </c>
      <c r="Y361" t="s">
        <v>5</v>
      </c>
      <c r="Z361" t="s">
        <v>6</v>
      </c>
      <c r="AA361" t="s">
        <v>4</v>
      </c>
      <c r="AB361" t="s">
        <v>4</v>
      </c>
      <c r="AC361" t="s">
        <v>5</v>
      </c>
      <c r="AD361" t="s">
        <v>5</v>
      </c>
      <c r="AE361" t="s">
        <v>4</v>
      </c>
      <c r="AF361" t="s">
        <v>4</v>
      </c>
      <c r="AG361" t="s">
        <v>4</v>
      </c>
      <c r="AH361" t="s">
        <v>5</v>
      </c>
      <c r="AI361" t="s">
        <v>4</v>
      </c>
      <c r="AJ361" t="s">
        <v>4</v>
      </c>
      <c r="AK361" t="s">
        <v>4</v>
      </c>
      <c r="AL361" t="s">
        <v>5</v>
      </c>
      <c r="AM361" t="s">
        <v>4</v>
      </c>
      <c r="AN361" t="s">
        <v>4</v>
      </c>
      <c r="AO361" t="s">
        <v>4</v>
      </c>
      <c r="AP361" t="s">
        <v>4</v>
      </c>
      <c r="AQ361" t="s">
        <v>4</v>
      </c>
      <c r="AR361" t="s">
        <v>4</v>
      </c>
      <c r="AS361" t="s">
        <v>58</v>
      </c>
      <c r="AT361" t="s">
        <v>62</v>
      </c>
      <c r="AU361" t="s">
        <v>59</v>
      </c>
      <c r="AV361" t="s">
        <v>2</v>
      </c>
      <c r="AW361" t="s">
        <v>2</v>
      </c>
      <c r="AX361" t="s">
        <v>2</v>
      </c>
      <c r="AY361" t="s">
        <v>2</v>
      </c>
      <c r="AZ361" t="s">
        <v>2</v>
      </c>
      <c r="BA361" t="s">
        <v>2</v>
      </c>
      <c r="BB361" t="s">
        <v>2</v>
      </c>
      <c r="BC361" t="s">
        <v>2</v>
      </c>
      <c r="BD361" t="s">
        <v>2</v>
      </c>
      <c r="BE361" t="s">
        <v>2</v>
      </c>
      <c r="BF361" t="s">
        <v>2</v>
      </c>
      <c r="BG361" t="s">
        <v>2</v>
      </c>
      <c r="BH361" t="s">
        <v>2</v>
      </c>
      <c r="BI361" t="s">
        <v>2</v>
      </c>
      <c r="BJ361" t="s">
        <v>2</v>
      </c>
      <c r="BK361" t="s">
        <v>2</v>
      </c>
      <c r="BL361" t="s">
        <v>2</v>
      </c>
      <c r="BM361" t="s">
        <v>2</v>
      </c>
      <c r="BN361" t="s">
        <v>2</v>
      </c>
      <c r="BO361" t="s">
        <v>2</v>
      </c>
      <c r="BP361" t="s">
        <v>2</v>
      </c>
      <c r="BQ361" t="s">
        <v>2</v>
      </c>
      <c r="BR361" t="s">
        <v>2</v>
      </c>
      <c r="BS361" t="s">
        <v>2</v>
      </c>
      <c r="BT361" t="s">
        <v>2</v>
      </c>
      <c r="BU361" t="s">
        <v>2</v>
      </c>
      <c r="BV361" t="s">
        <v>2</v>
      </c>
      <c r="BW361" t="s">
        <v>2</v>
      </c>
      <c r="BX361" t="s">
        <v>2</v>
      </c>
      <c r="BY361" t="s">
        <v>2</v>
      </c>
      <c r="BZ361" t="s">
        <v>2</v>
      </c>
      <c r="CA361" t="s">
        <v>2</v>
      </c>
      <c r="CB361" t="s">
        <v>2</v>
      </c>
      <c r="CC361" t="s">
        <v>2</v>
      </c>
      <c r="CD361" t="s">
        <v>2</v>
      </c>
      <c r="CE361" t="s">
        <v>2</v>
      </c>
      <c r="CF361" t="s">
        <v>2</v>
      </c>
      <c r="CG361" t="s">
        <v>2</v>
      </c>
      <c r="CH361" t="s">
        <v>2</v>
      </c>
      <c r="CI361" t="s">
        <v>2</v>
      </c>
      <c r="CJ361" t="s">
        <v>2</v>
      </c>
      <c r="CK361" t="s">
        <v>2</v>
      </c>
      <c r="CL361" t="s">
        <v>2</v>
      </c>
      <c r="CM361" t="s">
        <v>2</v>
      </c>
      <c r="CN361" t="s">
        <v>2</v>
      </c>
      <c r="CO361" t="s">
        <v>2</v>
      </c>
      <c r="CP361" t="s">
        <v>41</v>
      </c>
      <c r="CQ361" t="s">
        <v>4</v>
      </c>
      <c r="CR361" t="s">
        <v>4</v>
      </c>
      <c r="CS361" t="s">
        <v>4</v>
      </c>
      <c r="CT361" t="s">
        <v>4</v>
      </c>
      <c r="CU361" t="s">
        <v>796</v>
      </c>
      <c r="CV361" t="s">
        <v>796</v>
      </c>
      <c r="CW361" t="s">
        <v>796</v>
      </c>
      <c r="CX361" t="s">
        <v>796</v>
      </c>
      <c r="CY361" t="s">
        <v>796</v>
      </c>
      <c r="CZ361" t="s">
        <v>796</v>
      </c>
      <c r="DA361" t="s">
        <v>796</v>
      </c>
      <c r="DB361" t="s">
        <v>796</v>
      </c>
      <c r="DC361" t="s">
        <v>796</v>
      </c>
      <c r="DD361" t="s">
        <v>796</v>
      </c>
      <c r="DE361" t="s">
        <v>796</v>
      </c>
      <c r="DF361" t="s">
        <v>796</v>
      </c>
      <c r="DG361" t="s">
        <v>796</v>
      </c>
      <c r="DH361" t="s">
        <v>796</v>
      </c>
      <c r="DI361" t="s">
        <v>796</v>
      </c>
      <c r="DJ361" t="s">
        <v>796</v>
      </c>
      <c r="DK361" t="s">
        <v>796</v>
      </c>
      <c r="DL361" t="s">
        <v>796</v>
      </c>
      <c r="DM361" t="s">
        <v>796</v>
      </c>
      <c r="DN361" t="s">
        <v>796</v>
      </c>
      <c r="DO361" t="s">
        <v>796</v>
      </c>
      <c r="DP361" t="s">
        <v>796</v>
      </c>
      <c r="DQ361" t="s">
        <v>796</v>
      </c>
      <c r="DR361" t="s">
        <v>796</v>
      </c>
      <c r="DS361" t="s">
        <v>796</v>
      </c>
      <c r="DT361" t="s">
        <v>796</v>
      </c>
      <c r="DU361" t="s">
        <v>796</v>
      </c>
      <c r="DV361" t="s">
        <v>796</v>
      </c>
      <c r="DW361" t="s">
        <v>796</v>
      </c>
      <c r="DX361" t="s">
        <v>796</v>
      </c>
      <c r="DY361" t="s">
        <v>796</v>
      </c>
      <c r="DZ361" t="s">
        <v>796</v>
      </c>
      <c r="EA361" t="s">
        <v>796</v>
      </c>
      <c r="EB361" t="s">
        <v>796</v>
      </c>
      <c r="EC361" t="s">
        <v>796</v>
      </c>
      <c r="ED361" t="s">
        <v>796</v>
      </c>
      <c r="EE361" t="s">
        <v>796</v>
      </c>
      <c r="EF361" t="s">
        <v>796</v>
      </c>
      <c r="EG361" t="s">
        <v>796</v>
      </c>
      <c r="EH361" t="s">
        <v>796</v>
      </c>
      <c r="EI361" t="s">
        <v>796</v>
      </c>
      <c r="EJ361" t="s">
        <v>796</v>
      </c>
      <c r="EK361" t="s">
        <v>796</v>
      </c>
      <c r="EL361" t="s">
        <v>796</v>
      </c>
      <c r="EM361" t="s">
        <v>796</v>
      </c>
      <c r="EN361" t="s">
        <v>796</v>
      </c>
      <c r="EO361" t="s">
        <v>796</v>
      </c>
      <c r="EP361" t="s">
        <v>796</v>
      </c>
      <c r="EQ361" t="s">
        <v>796</v>
      </c>
      <c r="ER361" t="s">
        <v>796</v>
      </c>
      <c r="ES361" t="s">
        <v>796</v>
      </c>
      <c r="ET361" t="s">
        <v>796</v>
      </c>
      <c r="EU361" t="s">
        <v>796</v>
      </c>
      <c r="EV361" t="s">
        <v>796</v>
      </c>
      <c r="EW361" t="s">
        <v>796</v>
      </c>
      <c r="EX361" t="s">
        <v>796</v>
      </c>
      <c r="EY361" t="s">
        <v>796</v>
      </c>
      <c r="EZ361" t="s">
        <v>796</v>
      </c>
      <c r="FA361" t="s">
        <v>796</v>
      </c>
      <c r="FB361" t="s">
        <v>796</v>
      </c>
      <c r="FC361" t="s">
        <v>796</v>
      </c>
      <c r="FD361" t="s">
        <v>796</v>
      </c>
      <c r="FE361" t="s">
        <v>796</v>
      </c>
      <c r="FF361" t="s">
        <v>796</v>
      </c>
      <c r="FG361" t="s">
        <v>796</v>
      </c>
      <c r="FH361" t="s">
        <v>796</v>
      </c>
      <c r="FI361" t="s">
        <v>796</v>
      </c>
      <c r="FJ361" t="s">
        <v>796</v>
      </c>
      <c r="FK361" t="s">
        <v>796</v>
      </c>
      <c r="FL361" t="s">
        <v>796</v>
      </c>
      <c r="FM361" t="s">
        <v>796</v>
      </c>
      <c r="FN361" t="s">
        <v>796</v>
      </c>
      <c r="FO361" t="s">
        <v>796</v>
      </c>
      <c r="FP361" t="s">
        <v>796</v>
      </c>
      <c r="FQ361" t="s">
        <v>796</v>
      </c>
      <c r="FR361" t="s">
        <v>796</v>
      </c>
      <c r="FS361" t="s">
        <v>796</v>
      </c>
      <c r="FT361" t="s">
        <v>796</v>
      </c>
      <c r="FU361" t="s">
        <v>796</v>
      </c>
      <c r="FV361" t="s">
        <v>796</v>
      </c>
      <c r="FW361" t="s">
        <v>796</v>
      </c>
      <c r="FX361" t="s">
        <v>796</v>
      </c>
      <c r="FY361" t="s">
        <v>796</v>
      </c>
      <c r="FZ361" t="s">
        <v>796</v>
      </c>
      <c r="GA361" t="s">
        <v>796</v>
      </c>
      <c r="GB361" t="s">
        <v>796</v>
      </c>
      <c r="GC361" t="s">
        <v>796</v>
      </c>
      <c r="GD361" t="s">
        <v>796</v>
      </c>
      <c r="GE361" t="s">
        <v>796</v>
      </c>
      <c r="GF361" t="s">
        <v>796</v>
      </c>
      <c r="GG361" t="s">
        <v>796</v>
      </c>
      <c r="GH361" t="s">
        <v>796</v>
      </c>
      <c r="GI361" t="s">
        <v>796</v>
      </c>
      <c r="GJ361" t="s">
        <v>796</v>
      </c>
      <c r="GK361" t="s">
        <v>796</v>
      </c>
      <c r="GL361" t="s">
        <v>796</v>
      </c>
      <c r="GM361" t="s">
        <v>796</v>
      </c>
      <c r="GN361" t="s">
        <v>796</v>
      </c>
      <c r="GO361" t="s">
        <v>796</v>
      </c>
      <c r="GP361" t="s">
        <v>796</v>
      </c>
      <c r="GQ361" t="s">
        <v>796</v>
      </c>
      <c r="GR361" t="s">
        <v>796</v>
      </c>
      <c r="GS361" t="s">
        <v>796</v>
      </c>
      <c r="GT361" t="s">
        <v>796</v>
      </c>
      <c r="GU361" t="s">
        <v>796</v>
      </c>
      <c r="GV361" t="s">
        <v>796</v>
      </c>
      <c r="GW361" t="s">
        <v>796</v>
      </c>
      <c r="GX361" t="s">
        <v>796</v>
      </c>
      <c r="GY361" t="s">
        <v>796</v>
      </c>
      <c r="GZ361" t="s">
        <v>796</v>
      </c>
      <c r="HA361" t="s">
        <v>796</v>
      </c>
      <c r="HB361" t="s">
        <v>796</v>
      </c>
      <c r="HC361" t="s">
        <v>796</v>
      </c>
      <c r="HD361" t="s">
        <v>796</v>
      </c>
      <c r="HE361" t="s">
        <v>796</v>
      </c>
      <c r="HF361" t="s">
        <v>796</v>
      </c>
      <c r="HG361" t="s">
        <v>796</v>
      </c>
      <c r="HH361" t="s">
        <v>796</v>
      </c>
      <c r="HI361" t="s">
        <v>796</v>
      </c>
      <c r="HJ361" t="s">
        <v>796</v>
      </c>
      <c r="HK361" t="s">
        <v>796</v>
      </c>
      <c r="HL361" t="s">
        <v>796</v>
      </c>
      <c r="HM361" t="s">
        <v>796</v>
      </c>
      <c r="HN361" t="s">
        <v>796</v>
      </c>
      <c r="HO361" t="s">
        <v>796</v>
      </c>
      <c r="HP361" t="s">
        <v>796</v>
      </c>
      <c r="HQ361" t="s">
        <v>796</v>
      </c>
      <c r="HR361" t="s">
        <v>796</v>
      </c>
      <c r="HS361" t="s">
        <v>796</v>
      </c>
      <c r="HT361" t="s">
        <v>796</v>
      </c>
      <c r="HU361" t="s">
        <v>796</v>
      </c>
      <c r="HV361" t="s">
        <v>796</v>
      </c>
      <c r="HW361" t="s">
        <v>796</v>
      </c>
      <c r="HX361" t="s">
        <v>796</v>
      </c>
      <c r="HY361" t="s">
        <v>796</v>
      </c>
      <c r="HZ361" t="s">
        <v>796</v>
      </c>
      <c r="IA361" t="s">
        <v>796</v>
      </c>
      <c r="IB361" t="s">
        <v>796</v>
      </c>
      <c r="IC361" t="s">
        <v>796</v>
      </c>
      <c r="ID361" t="s">
        <v>796</v>
      </c>
      <c r="IE361" t="s">
        <v>796</v>
      </c>
      <c r="IF361" t="s">
        <v>796</v>
      </c>
      <c r="IG361" t="s">
        <v>796</v>
      </c>
      <c r="IH361" t="s">
        <v>796</v>
      </c>
      <c r="II361" t="s">
        <v>796</v>
      </c>
      <c r="IJ361" t="s">
        <v>796</v>
      </c>
      <c r="IK361" t="s">
        <v>796</v>
      </c>
      <c r="IL361" t="s">
        <v>796</v>
      </c>
      <c r="IM361" t="s">
        <v>796</v>
      </c>
      <c r="IN361" t="s">
        <v>796</v>
      </c>
      <c r="IO361" t="s">
        <v>796</v>
      </c>
      <c r="IP361" t="s">
        <v>796</v>
      </c>
      <c r="IQ361" t="s">
        <v>796</v>
      </c>
      <c r="IR361" t="s">
        <v>796</v>
      </c>
      <c r="IS361" t="s">
        <v>796</v>
      </c>
      <c r="IT361" t="s">
        <v>796</v>
      </c>
      <c r="IU361" t="s">
        <v>796</v>
      </c>
      <c r="IV361" t="s">
        <v>796</v>
      </c>
      <c r="IW361" t="s">
        <v>796</v>
      </c>
      <c r="IX361" t="s">
        <v>796</v>
      </c>
      <c r="IY361" t="s">
        <v>796</v>
      </c>
      <c r="IZ361" t="s">
        <v>796</v>
      </c>
      <c r="JA361" t="s">
        <v>796</v>
      </c>
      <c r="JB361" t="s">
        <v>796</v>
      </c>
      <c r="JC361" t="s">
        <v>796</v>
      </c>
      <c r="JD361" t="s">
        <v>796</v>
      </c>
      <c r="JE361" t="s">
        <v>796</v>
      </c>
      <c r="JF361" t="s">
        <v>796</v>
      </c>
      <c r="JG361" t="s">
        <v>796</v>
      </c>
      <c r="JH361" t="s">
        <v>796</v>
      </c>
      <c r="JI361" t="s">
        <v>796</v>
      </c>
      <c r="JJ361" t="s">
        <v>796</v>
      </c>
      <c r="JK361" t="s">
        <v>796</v>
      </c>
      <c r="JL361" t="s">
        <v>796</v>
      </c>
      <c r="JM361" t="s">
        <v>796</v>
      </c>
      <c r="JN361" t="s">
        <v>796</v>
      </c>
      <c r="JO361" t="s">
        <v>796</v>
      </c>
      <c r="JP361" t="s">
        <v>796</v>
      </c>
      <c r="JQ361" t="s">
        <v>796</v>
      </c>
      <c r="JR361" t="s">
        <v>796</v>
      </c>
      <c r="JS361" t="s">
        <v>796</v>
      </c>
      <c r="JT361" t="s">
        <v>796</v>
      </c>
      <c r="JU361" t="s">
        <v>796</v>
      </c>
      <c r="JV361" t="s">
        <v>796</v>
      </c>
      <c r="JW361" t="s">
        <v>796</v>
      </c>
      <c r="JX361" t="s">
        <v>796</v>
      </c>
      <c r="JY361" t="s">
        <v>796</v>
      </c>
      <c r="JZ361" t="s">
        <v>796</v>
      </c>
      <c r="KA361" t="s">
        <v>796</v>
      </c>
      <c r="KB361" t="s">
        <v>796</v>
      </c>
      <c r="KC361" t="s">
        <v>796</v>
      </c>
      <c r="KD361" t="s">
        <v>796</v>
      </c>
      <c r="KE361" t="s">
        <v>796</v>
      </c>
      <c r="KF361" t="s">
        <v>796</v>
      </c>
    </row>
    <row r="362" spans="1:292" x14ac:dyDescent="0.2">
      <c r="A362" t="s">
        <v>136</v>
      </c>
      <c r="B362" t="s">
        <v>116</v>
      </c>
      <c r="C362" t="s">
        <v>4</v>
      </c>
      <c r="D362" t="s">
        <v>19</v>
      </c>
      <c r="E362" s="30">
        <v>47</v>
      </c>
      <c r="F362" t="s">
        <v>9</v>
      </c>
      <c r="G362" t="s">
        <v>10</v>
      </c>
      <c r="H362" t="s">
        <v>40</v>
      </c>
      <c r="I362" t="s">
        <v>57</v>
      </c>
      <c r="J362" t="s">
        <v>4</v>
      </c>
      <c r="K362" t="s">
        <v>4</v>
      </c>
      <c r="L362" t="s">
        <v>4</v>
      </c>
      <c r="M362" t="s">
        <v>5</v>
      </c>
      <c r="N362" t="s">
        <v>5</v>
      </c>
      <c r="O362" t="s">
        <v>4</v>
      </c>
      <c r="P362" t="s">
        <v>5</v>
      </c>
      <c r="Q362" t="s">
        <v>5</v>
      </c>
      <c r="R362" t="s">
        <v>4</v>
      </c>
      <c r="S362" t="s">
        <v>4</v>
      </c>
      <c r="T362" t="s">
        <v>3</v>
      </c>
      <c r="U362" t="s">
        <v>4</v>
      </c>
      <c r="V362" t="s">
        <v>4</v>
      </c>
      <c r="W362" t="s">
        <v>17</v>
      </c>
      <c r="X362" t="s">
        <v>2</v>
      </c>
      <c r="Y362" t="s">
        <v>5</v>
      </c>
      <c r="Z362" t="s">
        <v>6</v>
      </c>
      <c r="AA362" t="s">
        <v>4</v>
      </c>
      <c r="AB362" t="s">
        <v>4</v>
      </c>
      <c r="AC362" t="s">
        <v>5</v>
      </c>
      <c r="AD362" t="s">
        <v>5</v>
      </c>
      <c r="AE362" t="s">
        <v>5</v>
      </c>
      <c r="AF362" t="s">
        <v>4</v>
      </c>
      <c r="AG362" t="s">
        <v>5</v>
      </c>
      <c r="AH362" t="s">
        <v>5</v>
      </c>
      <c r="AI362" t="s">
        <v>4</v>
      </c>
      <c r="AJ362" t="s">
        <v>4</v>
      </c>
      <c r="AK362" t="s">
        <v>4</v>
      </c>
      <c r="AL362" t="s">
        <v>4</v>
      </c>
      <c r="AM362" t="s">
        <v>4</v>
      </c>
      <c r="AN362" t="s">
        <v>4</v>
      </c>
      <c r="AO362" t="s">
        <v>4</v>
      </c>
      <c r="AP362" t="s">
        <v>4</v>
      </c>
      <c r="AQ362" t="s">
        <v>4</v>
      </c>
      <c r="AR362" t="s">
        <v>4</v>
      </c>
      <c r="AS362" t="s">
        <v>94</v>
      </c>
      <c r="AT362" t="s">
        <v>62</v>
      </c>
      <c r="AU362" t="s">
        <v>59</v>
      </c>
      <c r="AV362" t="s">
        <v>2</v>
      </c>
      <c r="AW362" t="s">
        <v>2</v>
      </c>
      <c r="AX362" t="s">
        <v>2</v>
      </c>
      <c r="AY362" t="s">
        <v>2</v>
      </c>
      <c r="AZ362" t="s">
        <v>2</v>
      </c>
      <c r="BA362" t="s">
        <v>2</v>
      </c>
      <c r="BB362" t="s">
        <v>2</v>
      </c>
      <c r="BC362" t="s">
        <v>2</v>
      </c>
      <c r="BD362" t="s">
        <v>2</v>
      </c>
      <c r="BE362" t="s">
        <v>2</v>
      </c>
      <c r="BF362" t="s">
        <v>2</v>
      </c>
      <c r="BG362" t="s">
        <v>2</v>
      </c>
      <c r="BH362" t="s">
        <v>2</v>
      </c>
      <c r="BI362" t="s">
        <v>2</v>
      </c>
      <c r="BJ362" t="s">
        <v>2</v>
      </c>
      <c r="BK362" t="s">
        <v>5</v>
      </c>
      <c r="BL362" t="s">
        <v>5</v>
      </c>
      <c r="BM362" t="s">
        <v>4</v>
      </c>
      <c r="BN362" t="s">
        <v>4</v>
      </c>
      <c r="BO362" t="s">
        <v>4</v>
      </c>
      <c r="BP362" t="s">
        <v>2</v>
      </c>
      <c r="BQ362" t="s">
        <v>4</v>
      </c>
      <c r="BR362" t="s">
        <v>5</v>
      </c>
      <c r="BS362" t="s">
        <v>5</v>
      </c>
      <c r="BT362" t="s">
        <v>4</v>
      </c>
      <c r="BU362" t="s">
        <v>4</v>
      </c>
      <c r="BV362" t="s">
        <v>4</v>
      </c>
      <c r="BW362" t="s">
        <v>4</v>
      </c>
      <c r="BX362" t="s">
        <v>4</v>
      </c>
      <c r="BY362" t="s">
        <v>4</v>
      </c>
      <c r="BZ362" t="s">
        <v>4</v>
      </c>
      <c r="CA362" t="s">
        <v>4</v>
      </c>
      <c r="CB362" t="s">
        <v>2</v>
      </c>
      <c r="CC362" t="s">
        <v>2</v>
      </c>
      <c r="CD362" t="s">
        <v>2</v>
      </c>
      <c r="CE362" t="s">
        <v>2</v>
      </c>
      <c r="CF362" t="s">
        <v>2</v>
      </c>
      <c r="CG362" t="s">
        <v>2</v>
      </c>
      <c r="CH362" t="s">
        <v>2</v>
      </c>
      <c r="CI362" t="s">
        <v>2</v>
      </c>
      <c r="CJ362" t="s">
        <v>2</v>
      </c>
      <c r="CK362" t="s">
        <v>2</v>
      </c>
      <c r="CL362" t="s">
        <v>2</v>
      </c>
      <c r="CM362" t="s">
        <v>2</v>
      </c>
      <c r="CN362" t="s">
        <v>2</v>
      </c>
      <c r="CO362" t="s">
        <v>2</v>
      </c>
      <c r="CP362" t="s">
        <v>41</v>
      </c>
      <c r="CQ362" t="s">
        <v>4</v>
      </c>
      <c r="CR362" t="s">
        <v>4</v>
      </c>
      <c r="CS362" t="s">
        <v>4</v>
      </c>
      <c r="CT362" t="s">
        <v>4</v>
      </c>
      <c r="CU362" t="s">
        <v>116</v>
      </c>
      <c r="CV362" t="s">
        <v>4</v>
      </c>
      <c r="CW362" s="30">
        <v>49</v>
      </c>
      <c r="CX362" t="s">
        <v>9</v>
      </c>
      <c r="CY362" t="s">
        <v>4</v>
      </c>
      <c r="CZ362" t="s">
        <v>4</v>
      </c>
      <c r="DA362" t="s">
        <v>4</v>
      </c>
      <c r="DB362" t="s">
        <v>5</v>
      </c>
      <c r="DC362" t="s">
        <v>4</v>
      </c>
      <c r="DD362" t="s">
        <v>4</v>
      </c>
      <c r="DE362" t="s">
        <v>5</v>
      </c>
      <c r="DF362" t="s">
        <v>4</v>
      </c>
      <c r="DG362" t="s">
        <v>4</v>
      </c>
      <c r="DH362" t="s">
        <v>4</v>
      </c>
      <c r="DI362" t="s">
        <v>3</v>
      </c>
      <c r="DJ362" t="s">
        <v>4</v>
      </c>
      <c r="DK362" t="s">
        <v>4</v>
      </c>
      <c r="DL362" t="s">
        <v>2</v>
      </c>
      <c r="DM362" t="s">
        <v>2</v>
      </c>
      <c r="DN362" t="s">
        <v>5</v>
      </c>
      <c r="DO362" t="s">
        <v>523</v>
      </c>
      <c r="DP362" t="s">
        <v>4</v>
      </c>
      <c r="DQ362" t="s">
        <v>4</v>
      </c>
      <c r="DR362" t="s">
        <v>5</v>
      </c>
      <c r="DS362" t="s">
        <v>5</v>
      </c>
      <c r="DT362" t="s">
        <v>5</v>
      </c>
      <c r="DU362" t="s">
        <v>4</v>
      </c>
      <c r="DV362" t="s">
        <v>5</v>
      </c>
      <c r="DW362" t="s">
        <v>5</v>
      </c>
      <c r="DX362" t="s">
        <v>4</v>
      </c>
      <c r="DY362" t="s">
        <v>4</v>
      </c>
      <c r="DZ362" t="s">
        <v>4</v>
      </c>
      <c r="EA362" t="s">
        <v>4</v>
      </c>
      <c r="EB362" t="s">
        <v>4</v>
      </c>
      <c r="EC362" t="s">
        <v>4</v>
      </c>
      <c r="ED362" t="s">
        <v>4</v>
      </c>
      <c r="EE362" t="s">
        <v>4</v>
      </c>
      <c r="EF362" t="s">
        <v>4</v>
      </c>
      <c r="EG362" t="s">
        <v>4</v>
      </c>
      <c r="EH362" t="s">
        <v>94</v>
      </c>
      <c r="EI362" t="s">
        <v>62</v>
      </c>
      <c r="EJ362" t="s">
        <v>59</v>
      </c>
      <c r="EK362" t="s">
        <v>2</v>
      </c>
      <c r="EL362" t="s">
        <v>2</v>
      </c>
      <c r="EM362" t="s">
        <v>2</v>
      </c>
      <c r="EN362" t="s">
        <v>2</v>
      </c>
      <c r="EO362" t="s">
        <v>2</v>
      </c>
      <c r="EP362" t="s">
        <v>2</v>
      </c>
      <c r="EQ362" t="s">
        <v>2</v>
      </c>
      <c r="ER362" t="s">
        <v>2</v>
      </c>
      <c r="ES362" t="s">
        <v>2</v>
      </c>
      <c r="ET362" t="s">
        <v>2</v>
      </c>
      <c r="EU362" t="s">
        <v>2</v>
      </c>
      <c r="EV362" t="s">
        <v>2</v>
      </c>
      <c r="EW362" t="s">
        <v>2</v>
      </c>
      <c r="EX362" t="s">
        <v>2</v>
      </c>
      <c r="EY362" t="s">
        <v>2</v>
      </c>
      <c r="EZ362" t="s">
        <v>5</v>
      </c>
      <c r="FA362" t="s">
        <v>5</v>
      </c>
      <c r="FB362" t="s">
        <v>4</v>
      </c>
      <c r="FC362" t="s">
        <v>4</v>
      </c>
      <c r="FD362" t="s">
        <v>4</v>
      </c>
      <c r="FE362" t="s">
        <v>2</v>
      </c>
      <c r="FF362" t="s">
        <v>2</v>
      </c>
      <c r="FG362" t="s">
        <v>2</v>
      </c>
      <c r="FH362" t="s">
        <v>2</v>
      </c>
      <c r="FI362" t="s">
        <v>2</v>
      </c>
      <c r="FJ362" t="s">
        <v>2</v>
      </c>
      <c r="FK362" t="s">
        <v>2</v>
      </c>
      <c r="FL362" t="s">
        <v>2</v>
      </c>
      <c r="FM362" t="s">
        <v>2</v>
      </c>
      <c r="FN362" t="s">
        <v>2</v>
      </c>
      <c r="FO362" t="s">
        <v>2</v>
      </c>
      <c r="FP362" t="s">
        <v>2</v>
      </c>
      <c r="FQ362" t="s">
        <v>2</v>
      </c>
      <c r="FR362" t="s">
        <v>2</v>
      </c>
      <c r="FS362" t="s">
        <v>2</v>
      </c>
      <c r="FT362" t="s">
        <v>2</v>
      </c>
      <c r="FU362" t="s">
        <v>2</v>
      </c>
      <c r="FV362" t="s">
        <v>2</v>
      </c>
      <c r="FW362" t="s">
        <v>2</v>
      </c>
      <c r="FX362" t="s">
        <v>2</v>
      </c>
      <c r="FY362" t="s">
        <v>2</v>
      </c>
      <c r="FZ362" t="s">
        <v>2</v>
      </c>
      <c r="GA362" t="s">
        <v>2</v>
      </c>
      <c r="GB362" t="s">
        <v>2</v>
      </c>
      <c r="GC362" t="s">
        <v>2</v>
      </c>
      <c r="GD362" t="s">
        <v>2</v>
      </c>
      <c r="GE362" t="s">
        <v>2</v>
      </c>
      <c r="GF362" t="s">
        <v>2</v>
      </c>
      <c r="GG362" t="s">
        <v>2</v>
      </c>
      <c r="GH362" t="s">
        <v>2</v>
      </c>
      <c r="GI362" t="s">
        <v>2</v>
      </c>
      <c r="GJ362" t="s">
        <v>2</v>
      </c>
      <c r="GK362" t="s">
        <v>2</v>
      </c>
      <c r="GL362" t="s">
        <v>2</v>
      </c>
      <c r="GM362" t="s">
        <v>2</v>
      </c>
      <c r="GN362" t="s">
        <v>796</v>
      </c>
      <c r="GO362" t="s">
        <v>796</v>
      </c>
      <c r="GP362" t="s">
        <v>796</v>
      </c>
      <c r="GQ362" t="s">
        <v>796</v>
      </c>
      <c r="GR362" t="s">
        <v>796</v>
      </c>
      <c r="GS362" t="s">
        <v>796</v>
      </c>
      <c r="GT362" t="s">
        <v>796</v>
      </c>
      <c r="GU362" t="s">
        <v>796</v>
      </c>
      <c r="GV362" t="s">
        <v>796</v>
      </c>
      <c r="GW362" t="s">
        <v>796</v>
      </c>
      <c r="GX362" t="s">
        <v>796</v>
      </c>
      <c r="GY362" t="s">
        <v>796</v>
      </c>
      <c r="GZ362" t="s">
        <v>796</v>
      </c>
      <c r="HA362" t="s">
        <v>796</v>
      </c>
      <c r="HB362" t="s">
        <v>796</v>
      </c>
      <c r="HC362" t="s">
        <v>796</v>
      </c>
      <c r="HD362" t="s">
        <v>796</v>
      </c>
      <c r="HE362" t="s">
        <v>796</v>
      </c>
      <c r="HF362" t="s">
        <v>796</v>
      </c>
      <c r="HG362" t="s">
        <v>796</v>
      </c>
      <c r="HH362" t="s">
        <v>796</v>
      </c>
      <c r="HI362" t="s">
        <v>796</v>
      </c>
      <c r="HJ362" t="s">
        <v>796</v>
      </c>
      <c r="HK362" t="s">
        <v>796</v>
      </c>
      <c r="HL362" t="s">
        <v>796</v>
      </c>
      <c r="HM362" t="s">
        <v>796</v>
      </c>
      <c r="HN362" t="s">
        <v>796</v>
      </c>
      <c r="HO362" t="s">
        <v>796</v>
      </c>
      <c r="HP362" t="s">
        <v>796</v>
      </c>
      <c r="HQ362" t="s">
        <v>796</v>
      </c>
      <c r="HR362" t="s">
        <v>796</v>
      </c>
      <c r="HS362" t="s">
        <v>796</v>
      </c>
      <c r="HT362" t="s">
        <v>796</v>
      </c>
      <c r="HU362" t="s">
        <v>796</v>
      </c>
      <c r="HV362" t="s">
        <v>796</v>
      </c>
      <c r="HW362" t="s">
        <v>796</v>
      </c>
      <c r="HX362" t="s">
        <v>796</v>
      </c>
      <c r="HY362" t="s">
        <v>796</v>
      </c>
      <c r="HZ362" t="s">
        <v>796</v>
      </c>
      <c r="IA362" t="s">
        <v>796</v>
      </c>
      <c r="IB362" t="s">
        <v>796</v>
      </c>
      <c r="IC362" t="s">
        <v>796</v>
      </c>
      <c r="ID362" t="s">
        <v>796</v>
      </c>
      <c r="IE362" t="s">
        <v>796</v>
      </c>
      <c r="IF362" t="s">
        <v>796</v>
      </c>
      <c r="IG362" t="s">
        <v>796</v>
      </c>
      <c r="IH362" t="s">
        <v>796</v>
      </c>
      <c r="II362" t="s">
        <v>796</v>
      </c>
      <c r="IJ362" t="s">
        <v>796</v>
      </c>
      <c r="IK362" t="s">
        <v>796</v>
      </c>
      <c r="IL362" t="s">
        <v>796</v>
      </c>
      <c r="IM362" t="s">
        <v>796</v>
      </c>
      <c r="IN362" t="s">
        <v>796</v>
      </c>
      <c r="IO362" t="s">
        <v>796</v>
      </c>
      <c r="IP362" t="s">
        <v>796</v>
      </c>
      <c r="IQ362" t="s">
        <v>796</v>
      </c>
      <c r="IR362" t="s">
        <v>796</v>
      </c>
      <c r="IS362" t="s">
        <v>796</v>
      </c>
      <c r="IT362" t="s">
        <v>796</v>
      </c>
      <c r="IU362" t="s">
        <v>796</v>
      </c>
      <c r="IV362" t="s">
        <v>796</v>
      </c>
      <c r="IW362" t="s">
        <v>796</v>
      </c>
      <c r="IX362" t="s">
        <v>796</v>
      </c>
      <c r="IY362" t="s">
        <v>796</v>
      </c>
      <c r="IZ362" t="s">
        <v>796</v>
      </c>
      <c r="JA362" t="s">
        <v>796</v>
      </c>
      <c r="JB362" t="s">
        <v>796</v>
      </c>
      <c r="JC362" t="s">
        <v>796</v>
      </c>
      <c r="JD362" t="s">
        <v>796</v>
      </c>
      <c r="JE362" t="s">
        <v>796</v>
      </c>
      <c r="JF362" t="s">
        <v>796</v>
      </c>
      <c r="JG362" t="s">
        <v>796</v>
      </c>
      <c r="JH362" t="s">
        <v>796</v>
      </c>
      <c r="JI362" t="s">
        <v>796</v>
      </c>
      <c r="JJ362" t="s">
        <v>796</v>
      </c>
      <c r="JK362" t="s">
        <v>796</v>
      </c>
      <c r="JL362" t="s">
        <v>796</v>
      </c>
      <c r="JM362" t="s">
        <v>796</v>
      </c>
      <c r="JN362" t="s">
        <v>796</v>
      </c>
      <c r="JO362" t="s">
        <v>796</v>
      </c>
      <c r="JP362" t="s">
        <v>796</v>
      </c>
      <c r="JQ362" t="s">
        <v>796</v>
      </c>
      <c r="JR362" t="s">
        <v>796</v>
      </c>
      <c r="JS362" t="s">
        <v>796</v>
      </c>
      <c r="JT362" t="s">
        <v>796</v>
      </c>
      <c r="JU362" t="s">
        <v>796</v>
      </c>
      <c r="JV362" t="s">
        <v>796</v>
      </c>
      <c r="JW362" t="s">
        <v>796</v>
      </c>
      <c r="JX362" t="s">
        <v>796</v>
      </c>
      <c r="JY362" t="s">
        <v>796</v>
      </c>
      <c r="JZ362" t="s">
        <v>796</v>
      </c>
      <c r="KA362" t="s">
        <v>796</v>
      </c>
      <c r="KB362" t="s">
        <v>796</v>
      </c>
      <c r="KC362" t="s">
        <v>796</v>
      </c>
      <c r="KD362" t="s">
        <v>796</v>
      </c>
      <c r="KE362" t="s">
        <v>796</v>
      </c>
      <c r="KF362" t="s">
        <v>796</v>
      </c>
    </row>
    <row r="363" spans="1:292" x14ac:dyDescent="0.2">
      <c r="A363" t="s">
        <v>135</v>
      </c>
      <c r="B363" t="s">
        <v>116</v>
      </c>
      <c r="C363" t="s">
        <v>4</v>
      </c>
      <c r="D363" t="s">
        <v>8</v>
      </c>
      <c r="E363" s="30">
        <v>27</v>
      </c>
      <c r="F363" t="s">
        <v>9</v>
      </c>
      <c r="G363" t="s">
        <v>43</v>
      </c>
      <c r="H363" t="s">
        <v>40</v>
      </c>
      <c r="I363" t="s">
        <v>57</v>
      </c>
      <c r="J363" t="s">
        <v>4</v>
      </c>
      <c r="K363" t="s">
        <v>4</v>
      </c>
      <c r="L363" t="s">
        <v>4</v>
      </c>
      <c r="M363" t="s">
        <v>5</v>
      </c>
      <c r="N363" t="s">
        <v>5</v>
      </c>
      <c r="O363" t="s">
        <v>4</v>
      </c>
      <c r="P363" t="s">
        <v>5</v>
      </c>
      <c r="Q363" t="s">
        <v>5</v>
      </c>
      <c r="R363" t="s">
        <v>4</v>
      </c>
      <c r="S363" t="s">
        <v>4</v>
      </c>
      <c r="T363" t="s">
        <v>3</v>
      </c>
      <c r="U363" t="s">
        <v>4</v>
      </c>
      <c r="V363" t="s">
        <v>5</v>
      </c>
      <c r="W363" t="s">
        <v>77</v>
      </c>
      <c r="X363" t="s">
        <v>105</v>
      </c>
      <c r="Y363" t="s">
        <v>5</v>
      </c>
      <c r="Z363" t="s">
        <v>6</v>
      </c>
      <c r="AA363" t="s">
        <v>4</v>
      </c>
      <c r="AB363" t="s">
        <v>4</v>
      </c>
      <c r="AC363" t="s">
        <v>5</v>
      </c>
      <c r="AD363" t="s">
        <v>5</v>
      </c>
      <c r="AE363" t="s">
        <v>4</v>
      </c>
      <c r="AF363" t="s">
        <v>4</v>
      </c>
      <c r="AG363" t="s">
        <v>5</v>
      </c>
      <c r="AH363" t="s">
        <v>5</v>
      </c>
      <c r="AI363" t="s">
        <v>4</v>
      </c>
      <c r="AJ363" t="s">
        <v>4</v>
      </c>
      <c r="AK363" t="s">
        <v>4</v>
      </c>
      <c r="AL363" t="s">
        <v>4</v>
      </c>
      <c r="AM363" t="s">
        <v>4</v>
      </c>
      <c r="AN363" t="s">
        <v>4</v>
      </c>
      <c r="AO363" t="s">
        <v>4</v>
      </c>
      <c r="AP363" t="s">
        <v>4</v>
      </c>
      <c r="AQ363" t="s">
        <v>4</v>
      </c>
      <c r="AR363" t="s">
        <v>4</v>
      </c>
      <c r="AS363" t="s">
        <v>58</v>
      </c>
      <c r="AT363" t="s">
        <v>62</v>
      </c>
      <c r="AU363" t="s">
        <v>59</v>
      </c>
      <c r="AV363" t="s">
        <v>2</v>
      </c>
      <c r="AW363" t="s">
        <v>2</v>
      </c>
      <c r="AX363" t="s">
        <v>2</v>
      </c>
      <c r="AY363" t="s">
        <v>2</v>
      </c>
      <c r="AZ363" t="s">
        <v>2</v>
      </c>
      <c r="BA363" t="s">
        <v>2</v>
      </c>
      <c r="BB363" t="s">
        <v>2</v>
      </c>
      <c r="BC363" t="s">
        <v>2</v>
      </c>
      <c r="BD363" t="s">
        <v>2</v>
      </c>
      <c r="BE363" t="s">
        <v>2</v>
      </c>
      <c r="BF363" t="s">
        <v>2</v>
      </c>
      <c r="BG363" t="s">
        <v>2</v>
      </c>
      <c r="BH363" t="s">
        <v>2</v>
      </c>
      <c r="BI363" t="s">
        <v>2</v>
      </c>
      <c r="BJ363" t="s">
        <v>2</v>
      </c>
      <c r="BK363" t="s">
        <v>4</v>
      </c>
      <c r="BL363" t="s">
        <v>5</v>
      </c>
      <c r="BM363" t="s">
        <v>4</v>
      </c>
      <c r="BN363" t="s">
        <v>4</v>
      </c>
      <c r="BO363" t="s">
        <v>4</v>
      </c>
      <c r="BP363" t="s">
        <v>2</v>
      </c>
      <c r="BQ363" t="s">
        <v>4</v>
      </c>
      <c r="BR363" t="s">
        <v>5</v>
      </c>
      <c r="BS363" t="s">
        <v>5</v>
      </c>
      <c r="BT363" t="s">
        <v>4</v>
      </c>
      <c r="BU363" t="s">
        <v>4</v>
      </c>
      <c r="BV363" t="s">
        <v>4</v>
      </c>
      <c r="BW363" t="s">
        <v>4</v>
      </c>
      <c r="BX363" t="s">
        <v>4</v>
      </c>
      <c r="BY363" t="s">
        <v>4</v>
      </c>
      <c r="BZ363" t="s">
        <v>4</v>
      </c>
      <c r="CA363" t="s">
        <v>4</v>
      </c>
      <c r="CB363" t="s">
        <v>2</v>
      </c>
      <c r="CC363" t="s">
        <v>2</v>
      </c>
      <c r="CD363" t="s">
        <v>2</v>
      </c>
      <c r="CE363" t="s">
        <v>2</v>
      </c>
      <c r="CF363" t="s">
        <v>2</v>
      </c>
      <c r="CG363" t="s">
        <v>2</v>
      </c>
      <c r="CH363" t="s">
        <v>2</v>
      </c>
      <c r="CI363" t="s">
        <v>2</v>
      </c>
      <c r="CJ363" t="s">
        <v>2</v>
      </c>
      <c r="CK363" t="s">
        <v>2</v>
      </c>
      <c r="CL363" t="s">
        <v>2</v>
      </c>
      <c r="CM363" t="s">
        <v>2</v>
      </c>
      <c r="CN363" t="s">
        <v>2</v>
      </c>
      <c r="CO363" t="s">
        <v>2</v>
      </c>
      <c r="CP363" t="s">
        <v>41</v>
      </c>
      <c r="CQ363" t="s">
        <v>4</v>
      </c>
      <c r="CR363" t="s">
        <v>4</v>
      </c>
      <c r="CS363" t="s">
        <v>4</v>
      </c>
      <c r="CT363" t="s">
        <v>4</v>
      </c>
      <c r="CU363" t="s">
        <v>116</v>
      </c>
      <c r="CV363" t="s">
        <v>4</v>
      </c>
      <c r="CW363" s="30">
        <v>28</v>
      </c>
      <c r="CX363" t="s">
        <v>9</v>
      </c>
      <c r="CY363" t="s">
        <v>4</v>
      </c>
      <c r="CZ363" t="s">
        <v>4</v>
      </c>
      <c r="DA363" t="s">
        <v>4</v>
      </c>
      <c r="DB363" t="s">
        <v>5</v>
      </c>
      <c r="DC363" t="s">
        <v>5</v>
      </c>
      <c r="DD363" t="s">
        <v>4</v>
      </c>
      <c r="DE363" t="s">
        <v>5</v>
      </c>
      <c r="DF363" t="s">
        <v>4</v>
      </c>
      <c r="DG363" t="s">
        <v>4</v>
      </c>
      <c r="DH363" t="s">
        <v>4</v>
      </c>
      <c r="DI363" t="s">
        <v>3</v>
      </c>
      <c r="DJ363" t="s">
        <v>4</v>
      </c>
      <c r="DK363" t="s">
        <v>4</v>
      </c>
      <c r="DL363" t="s">
        <v>2</v>
      </c>
      <c r="DM363" t="s">
        <v>2</v>
      </c>
      <c r="DN363" t="s">
        <v>5</v>
      </c>
      <c r="DO363" t="s">
        <v>523</v>
      </c>
      <c r="DP363" t="s">
        <v>4</v>
      </c>
      <c r="DQ363" t="s">
        <v>4</v>
      </c>
      <c r="DR363" t="s">
        <v>5</v>
      </c>
      <c r="DS363" t="s">
        <v>5</v>
      </c>
      <c r="DT363" t="s">
        <v>4</v>
      </c>
      <c r="DU363" t="s">
        <v>4</v>
      </c>
      <c r="DV363" t="s">
        <v>5</v>
      </c>
      <c r="DW363" t="s">
        <v>5</v>
      </c>
      <c r="DX363" t="s">
        <v>4</v>
      </c>
      <c r="DY363" t="s">
        <v>4</v>
      </c>
      <c r="DZ363" t="s">
        <v>4</v>
      </c>
      <c r="EA363" t="s">
        <v>4</v>
      </c>
      <c r="EB363" t="s">
        <v>4</v>
      </c>
      <c r="EC363" t="s">
        <v>4</v>
      </c>
      <c r="ED363" t="s">
        <v>4</v>
      </c>
      <c r="EE363" t="s">
        <v>4</v>
      </c>
      <c r="EF363" t="s">
        <v>4</v>
      </c>
      <c r="EG363" t="s">
        <v>4</v>
      </c>
      <c r="EH363" t="s">
        <v>58</v>
      </c>
      <c r="EI363" t="s">
        <v>62</v>
      </c>
      <c r="EJ363" t="s">
        <v>59</v>
      </c>
      <c r="EK363" t="s">
        <v>2</v>
      </c>
      <c r="EL363" t="s">
        <v>2</v>
      </c>
      <c r="EM363" t="s">
        <v>2</v>
      </c>
      <c r="EN363" t="s">
        <v>2</v>
      </c>
      <c r="EO363" t="s">
        <v>2</v>
      </c>
      <c r="EP363" t="s">
        <v>2</v>
      </c>
      <c r="EQ363" t="s">
        <v>2</v>
      </c>
      <c r="ER363" t="s">
        <v>2</v>
      </c>
      <c r="ES363" t="s">
        <v>2</v>
      </c>
      <c r="ET363" t="s">
        <v>2</v>
      </c>
      <c r="EU363" t="s">
        <v>2</v>
      </c>
      <c r="EV363" t="s">
        <v>2</v>
      </c>
      <c r="EW363" t="s">
        <v>2</v>
      </c>
      <c r="EX363" t="s">
        <v>2</v>
      </c>
      <c r="EY363" t="s">
        <v>2</v>
      </c>
      <c r="EZ363" t="s">
        <v>4</v>
      </c>
      <c r="FA363" t="s">
        <v>5</v>
      </c>
      <c r="FB363" t="s">
        <v>4</v>
      </c>
      <c r="FC363" t="s">
        <v>4</v>
      </c>
      <c r="FD363" t="s">
        <v>4</v>
      </c>
      <c r="FE363" t="s">
        <v>2</v>
      </c>
      <c r="FF363" t="s">
        <v>2</v>
      </c>
      <c r="FG363" t="s">
        <v>2</v>
      </c>
      <c r="FH363" t="s">
        <v>2</v>
      </c>
      <c r="FI363" t="s">
        <v>2</v>
      </c>
      <c r="FJ363" t="s">
        <v>2</v>
      </c>
      <c r="FK363" t="s">
        <v>2</v>
      </c>
      <c r="FL363" t="s">
        <v>2</v>
      </c>
      <c r="FM363" t="s">
        <v>2</v>
      </c>
      <c r="FN363" t="s">
        <v>2</v>
      </c>
      <c r="FO363" t="s">
        <v>2</v>
      </c>
      <c r="FP363" t="s">
        <v>2</v>
      </c>
      <c r="FQ363" t="s">
        <v>2</v>
      </c>
      <c r="FR363" t="s">
        <v>2</v>
      </c>
      <c r="FS363" t="s">
        <v>2</v>
      </c>
      <c r="FT363" t="s">
        <v>2</v>
      </c>
      <c r="FU363" t="s">
        <v>2</v>
      </c>
      <c r="FV363" t="s">
        <v>2</v>
      </c>
      <c r="FW363" t="s">
        <v>2</v>
      </c>
      <c r="FX363" t="s">
        <v>2</v>
      </c>
      <c r="FY363" t="s">
        <v>2</v>
      </c>
      <c r="FZ363" t="s">
        <v>2</v>
      </c>
      <c r="GA363" t="s">
        <v>2</v>
      </c>
      <c r="GB363" t="s">
        <v>2</v>
      </c>
      <c r="GC363" t="s">
        <v>2</v>
      </c>
      <c r="GD363" t="s">
        <v>2</v>
      </c>
      <c r="GE363" t="s">
        <v>123</v>
      </c>
      <c r="GF363" t="s">
        <v>4</v>
      </c>
      <c r="GG363" t="s">
        <v>4</v>
      </c>
      <c r="GH363" t="s">
        <v>4</v>
      </c>
      <c r="GI363" t="s">
        <v>4</v>
      </c>
      <c r="GJ363" t="s">
        <v>4</v>
      </c>
      <c r="GK363" t="s">
        <v>4</v>
      </c>
      <c r="GL363" t="s">
        <v>4</v>
      </c>
      <c r="GM363" t="s">
        <v>41</v>
      </c>
      <c r="GN363" t="s">
        <v>796</v>
      </c>
      <c r="GO363" t="s">
        <v>796</v>
      </c>
      <c r="GP363" t="s">
        <v>796</v>
      </c>
      <c r="GQ363" t="s">
        <v>796</v>
      </c>
      <c r="GR363" t="s">
        <v>796</v>
      </c>
      <c r="GS363" t="s">
        <v>796</v>
      </c>
      <c r="GT363" t="s">
        <v>796</v>
      </c>
      <c r="GU363" t="s">
        <v>796</v>
      </c>
      <c r="GV363" t="s">
        <v>796</v>
      </c>
      <c r="GW363" t="s">
        <v>796</v>
      </c>
      <c r="GX363" t="s">
        <v>796</v>
      </c>
      <c r="GY363" t="s">
        <v>796</v>
      </c>
      <c r="GZ363" t="s">
        <v>796</v>
      </c>
      <c r="HA363" t="s">
        <v>796</v>
      </c>
      <c r="HB363" t="s">
        <v>796</v>
      </c>
      <c r="HC363" t="s">
        <v>796</v>
      </c>
      <c r="HD363" t="s">
        <v>796</v>
      </c>
      <c r="HE363" t="s">
        <v>796</v>
      </c>
      <c r="HF363" t="s">
        <v>796</v>
      </c>
      <c r="HG363" t="s">
        <v>796</v>
      </c>
      <c r="HH363" t="s">
        <v>796</v>
      </c>
      <c r="HI363" t="s">
        <v>796</v>
      </c>
      <c r="HJ363" t="s">
        <v>796</v>
      </c>
      <c r="HK363" t="s">
        <v>796</v>
      </c>
      <c r="HL363" t="s">
        <v>796</v>
      </c>
      <c r="HM363" t="s">
        <v>796</v>
      </c>
      <c r="HN363" t="s">
        <v>796</v>
      </c>
      <c r="HO363" t="s">
        <v>796</v>
      </c>
      <c r="HP363" t="s">
        <v>796</v>
      </c>
      <c r="HQ363" t="s">
        <v>796</v>
      </c>
      <c r="HR363" t="s">
        <v>796</v>
      </c>
      <c r="HS363" t="s">
        <v>796</v>
      </c>
      <c r="HT363" t="s">
        <v>796</v>
      </c>
      <c r="HU363" t="s">
        <v>796</v>
      </c>
      <c r="HV363" t="s">
        <v>796</v>
      </c>
      <c r="HW363" t="s">
        <v>796</v>
      </c>
      <c r="HX363" t="s">
        <v>796</v>
      </c>
      <c r="HY363" t="s">
        <v>796</v>
      </c>
      <c r="HZ363" t="s">
        <v>796</v>
      </c>
      <c r="IA363" t="s">
        <v>796</v>
      </c>
      <c r="IB363" t="s">
        <v>796</v>
      </c>
      <c r="IC363" t="s">
        <v>796</v>
      </c>
      <c r="ID363" t="s">
        <v>796</v>
      </c>
      <c r="IE363" t="s">
        <v>796</v>
      </c>
      <c r="IF363" t="s">
        <v>796</v>
      </c>
      <c r="IG363" t="s">
        <v>796</v>
      </c>
      <c r="IH363" t="s">
        <v>796</v>
      </c>
      <c r="II363" t="s">
        <v>796</v>
      </c>
      <c r="IJ363" t="s">
        <v>796</v>
      </c>
      <c r="IK363" t="s">
        <v>796</v>
      </c>
      <c r="IL363" t="s">
        <v>796</v>
      </c>
      <c r="IM363" t="s">
        <v>796</v>
      </c>
      <c r="IN363" t="s">
        <v>796</v>
      </c>
      <c r="IO363" t="s">
        <v>796</v>
      </c>
      <c r="IP363" t="s">
        <v>796</v>
      </c>
      <c r="IQ363" t="s">
        <v>796</v>
      </c>
      <c r="IR363" t="s">
        <v>796</v>
      </c>
      <c r="IS363" t="s">
        <v>796</v>
      </c>
      <c r="IT363" t="s">
        <v>796</v>
      </c>
      <c r="IU363" t="s">
        <v>796</v>
      </c>
      <c r="IV363" t="s">
        <v>796</v>
      </c>
      <c r="IW363" t="s">
        <v>796</v>
      </c>
      <c r="IX363" t="s">
        <v>796</v>
      </c>
      <c r="IY363" t="s">
        <v>796</v>
      </c>
      <c r="IZ363" t="s">
        <v>796</v>
      </c>
      <c r="JA363" t="s">
        <v>796</v>
      </c>
      <c r="JB363" t="s">
        <v>796</v>
      </c>
      <c r="JC363" t="s">
        <v>796</v>
      </c>
      <c r="JD363" t="s">
        <v>796</v>
      </c>
      <c r="JE363" t="s">
        <v>796</v>
      </c>
      <c r="JF363" t="s">
        <v>796</v>
      </c>
      <c r="JG363" t="s">
        <v>796</v>
      </c>
      <c r="JH363" t="s">
        <v>796</v>
      </c>
      <c r="JI363" t="s">
        <v>796</v>
      </c>
      <c r="JJ363" t="s">
        <v>796</v>
      </c>
      <c r="JK363" t="s">
        <v>796</v>
      </c>
      <c r="JL363" t="s">
        <v>796</v>
      </c>
      <c r="JM363" t="s">
        <v>796</v>
      </c>
      <c r="JN363" t="s">
        <v>796</v>
      </c>
      <c r="JO363" t="s">
        <v>796</v>
      </c>
      <c r="JP363" t="s">
        <v>796</v>
      </c>
      <c r="JQ363" t="s">
        <v>796</v>
      </c>
      <c r="JR363" t="s">
        <v>796</v>
      </c>
      <c r="JS363" t="s">
        <v>796</v>
      </c>
      <c r="JT363" t="s">
        <v>796</v>
      </c>
      <c r="JU363" t="s">
        <v>796</v>
      </c>
      <c r="JV363" t="s">
        <v>796</v>
      </c>
      <c r="JW363" t="s">
        <v>796</v>
      </c>
      <c r="JX363" t="s">
        <v>796</v>
      </c>
      <c r="JY363" t="s">
        <v>796</v>
      </c>
      <c r="JZ363" t="s">
        <v>796</v>
      </c>
      <c r="KA363" t="s">
        <v>796</v>
      </c>
      <c r="KB363" t="s">
        <v>796</v>
      </c>
      <c r="KC363" t="s">
        <v>796</v>
      </c>
      <c r="KD363" t="s">
        <v>796</v>
      </c>
      <c r="KE363" t="s">
        <v>796</v>
      </c>
      <c r="KF363" t="s">
        <v>796</v>
      </c>
    </row>
    <row r="364" spans="1:292" x14ac:dyDescent="0.2">
      <c r="A364" t="s">
        <v>134</v>
      </c>
      <c r="B364" t="s">
        <v>116</v>
      </c>
      <c r="C364" t="s">
        <v>4</v>
      </c>
      <c r="D364" t="s">
        <v>19</v>
      </c>
      <c r="E364" s="30">
        <v>56</v>
      </c>
      <c r="F364" t="s">
        <v>20</v>
      </c>
      <c r="G364" t="s">
        <v>10</v>
      </c>
      <c r="H364" t="s">
        <v>40</v>
      </c>
      <c r="I364" t="s">
        <v>65</v>
      </c>
      <c r="J364" t="s">
        <v>4</v>
      </c>
      <c r="K364" t="s">
        <v>4</v>
      </c>
      <c r="L364" t="s">
        <v>4</v>
      </c>
      <c r="M364" t="s">
        <v>4</v>
      </c>
      <c r="N364" t="s">
        <v>4</v>
      </c>
      <c r="O364" t="s">
        <v>4</v>
      </c>
      <c r="P364" t="s">
        <v>5</v>
      </c>
      <c r="Q364" t="s">
        <v>4</v>
      </c>
      <c r="R364" t="s">
        <v>5</v>
      </c>
      <c r="S364" t="s">
        <v>4</v>
      </c>
      <c r="T364" t="s">
        <v>64</v>
      </c>
      <c r="U364" t="s">
        <v>4</v>
      </c>
      <c r="V364" t="s">
        <v>5</v>
      </c>
      <c r="W364" t="s">
        <v>77</v>
      </c>
      <c r="X364" t="s">
        <v>54</v>
      </c>
      <c r="Y364" t="s">
        <v>5</v>
      </c>
      <c r="Z364" t="s">
        <v>100</v>
      </c>
      <c r="AA364" t="s">
        <v>4</v>
      </c>
      <c r="AB364" t="s">
        <v>4</v>
      </c>
      <c r="AC364" t="s">
        <v>4</v>
      </c>
      <c r="AD364" t="s">
        <v>4</v>
      </c>
      <c r="AE364" t="s">
        <v>5</v>
      </c>
      <c r="AF364" t="s">
        <v>4</v>
      </c>
      <c r="AG364" t="s">
        <v>4</v>
      </c>
      <c r="AH364" t="s">
        <v>4</v>
      </c>
      <c r="AI364" t="s">
        <v>4</v>
      </c>
      <c r="AJ364" t="s">
        <v>4</v>
      </c>
      <c r="AK364" t="s">
        <v>4</v>
      </c>
      <c r="AL364" t="s">
        <v>5</v>
      </c>
      <c r="AM364" t="s">
        <v>4</v>
      </c>
      <c r="AN364" t="s">
        <v>4</v>
      </c>
      <c r="AO364" t="s">
        <v>4</v>
      </c>
      <c r="AP364" t="s">
        <v>4</v>
      </c>
      <c r="AQ364" t="s">
        <v>4</v>
      </c>
      <c r="AR364" t="s">
        <v>4</v>
      </c>
      <c r="AS364" t="s">
        <v>2</v>
      </c>
      <c r="AT364" t="s">
        <v>2</v>
      </c>
      <c r="AU364" t="s">
        <v>2</v>
      </c>
      <c r="AV364" t="s">
        <v>2</v>
      </c>
      <c r="AW364" t="s">
        <v>2</v>
      </c>
      <c r="AX364" t="s">
        <v>2</v>
      </c>
      <c r="AY364" t="s">
        <v>2</v>
      </c>
      <c r="AZ364" t="s">
        <v>2</v>
      </c>
      <c r="BA364" t="s">
        <v>2</v>
      </c>
      <c r="BB364" t="s">
        <v>2</v>
      </c>
      <c r="BC364" t="s">
        <v>2</v>
      </c>
      <c r="BD364" t="s">
        <v>2</v>
      </c>
      <c r="BE364" t="s">
        <v>2</v>
      </c>
      <c r="BF364" t="s">
        <v>2</v>
      </c>
      <c r="BG364" t="s">
        <v>2</v>
      </c>
      <c r="BH364" t="s">
        <v>2</v>
      </c>
      <c r="BI364" t="s">
        <v>2</v>
      </c>
      <c r="BJ364" t="s">
        <v>2</v>
      </c>
      <c r="BK364" t="s">
        <v>5</v>
      </c>
      <c r="BL364" t="s">
        <v>5</v>
      </c>
      <c r="BM364" t="s">
        <v>5</v>
      </c>
      <c r="BN364" t="s">
        <v>4</v>
      </c>
      <c r="BO364" t="s">
        <v>4</v>
      </c>
      <c r="BP364" t="s">
        <v>2</v>
      </c>
      <c r="BQ364" t="s">
        <v>2</v>
      </c>
      <c r="BR364" t="s">
        <v>2</v>
      </c>
      <c r="BS364" t="s">
        <v>2</v>
      </c>
      <c r="BT364" t="s">
        <v>2</v>
      </c>
      <c r="BU364" t="s">
        <v>2</v>
      </c>
      <c r="BV364" t="s">
        <v>2</v>
      </c>
      <c r="BW364" t="s">
        <v>2</v>
      </c>
      <c r="BX364" t="s">
        <v>2</v>
      </c>
      <c r="BY364" t="s">
        <v>2</v>
      </c>
      <c r="BZ364" t="s">
        <v>2</v>
      </c>
      <c r="CA364" t="s">
        <v>2</v>
      </c>
      <c r="CB364" t="s">
        <v>2</v>
      </c>
      <c r="CC364" t="s">
        <v>2</v>
      </c>
      <c r="CD364" t="s">
        <v>2</v>
      </c>
      <c r="CE364" t="s">
        <v>2</v>
      </c>
      <c r="CF364" t="s">
        <v>2</v>
      </c>
      <c r="CG364" t="s">
        <v>2</v>
      </c>
      <c r="CH364" t="s">
        <v>2</v>
      </c>
      <c r="CI364" t="s">
        <v>2</v>
      </c>
      <c r="CJ364" t="s">
        <v>2</v>
      </c>
      <c r="CK364" t="s">
        <v>2</v>
      </c>
      <c r="CL364" t="s">
        <v>2</v>
      </c>
      <c r="CM364" t="s">
        <v>2</v>
      </c>
      <c r="CN364" t="s">
        <v>2</v>
      </c>
      <c r="CO364" t="s">
        <v>2</v>
      </c>
      <c r="CP364" t="s">
        <v>2</v>
      </c>
      <c r="CQ364" t="s">
        <v>2</v>
      </c>
      <c r="CR364" t="s">
        <v>2</v>
      </c>
      <c r="CS364" t="s">
        <v>2</v>
      </c>
      <c r="CT364" t="s">
        <v>2</v>
      </c>
      <c r="CU364" t="s">
        <v>116</v>
      </c>
      <c r="CV364" t="s">
        <v>4</v>
      </c>
      <c r="CW364" s="30">
        <v>57</v>
      </c>
      <c r="CX364" t="s">
        <v>20</v>
      </c>
      <c r="CY364" t="s">
        <v>4</v>
      </c>
      <c r="CZ364" t="s">
        <v>4</v>
      </c>
      <c r="DA364" t="s">
        <v>4</v>
      </c>
      <c r="DB364" t="s">
        <v>4</v>
      </c>
      <c r="DC364" t="s">
        <v>4</v>
      </c>
      <c r="DD364" t="s">
        <v>4</v>
      </c>
      <c r="DE364" t="s">
        <v>5</v>
      </c>
      <c r="DF364" t="s">
        <v>4</v>
      </c>
      <c r="DG364" t="s">
        <v>4</v>
      </c>
      <c r="DH364" t="s">
        <v>4</v>
      </c>
      <c r="DI364" t="s">
        <v>996</v>
      </c>
      <c r="DJ364" t="s">
        <v>4</v>
      </c>
      <c r="DK364" t="s">
        <v>5</v>
      </c>
      <c r="DL364" t="s">
        <v>2</v>
      </c>
      <c r="DM364" t="s">
        <v>2</v>
      </c>
      <c r="DN364" t="s">
        <v>5</v>
      </c>
      <c r="DO364" t="s">
        <v>100</v>
      </c>
      <c r="DP364" t="s">
        <v>4</v>
      </c>
      <c r="DQ364" t="s">
        <v>4</v>
      </c>
      <c r="DR364" t="s">
        <v>4</v>
      </c>
      <c r="DS364" t="s">
        <v>4</v>
      </c>
      <c r="DT364" t="s">
        <v>5</v>
      </c>
      <c r="DU364" t="s">
        <v>4</v>
      </c>
      <c r="DV364" t="s">
        <v>5</v>
      </c>
      <c r="DW364" t="s">
        <v>4</v>
      </c>
      <c r="DX364" t="s">
        <v>4</v>
      </c>
      <c r="DY364" t="s">
        <v>4</v>
      </c>
      <c r="DZ364" t="s">
        <v>4</v>
      </c>
      <c r="EA364" t="s">
        <v>4</v>
      </c>
      <c r="EB364" t="s">
        <v>4</v>
      </c>
      <c r="EC364" t="s">
        <v>4</v>
      </c>
      <c r="ED364" t="s">
        <v>4</v>
      </c>
      <c r="EE364" t="s">
        <v>4</v>
      </c>
      <c r="EF364" t="s">
        <v>4</v>
      </c>
      <c r="EG364" t="s">
        <v>4</v>
      </c>
      <c r="EH364" t="s">
        <v>2</v>
      </c>
      <c r="EI364" t="s">
        <v>2</v>
      </c>
      <c r="EJ364" t="s">
        <v>2</v>
      </c>
      <c r="EK364" t="s">
        <v>2</v>
      </c>
      <c r="EL364" t="s">
        <v>2</v>
      </c>
      <c r="EM364" t="s">
        <v>2</v>
      </c>
      <c r="EN364" t="s">
        <v>2</v>
      </c>
      <c r="EO364" t="s">
        <v>2</v>
      </c>
      <c r="EP364" t="s">
        <v>2</v>
      </c>
      <c r="EQ364" t="s">
        <v>2</v>
      </c>
      <c r="ER364" t="s">
        <v>2</v>
      </c>
      <c r="ES364" t="s">
        <v>2</v>
      </c>
      <c r="ET364" t="s">
        <v>2</v>
      </c>
      <c r="EU364" t="s">
        <v>2</v>
      </c>
      <c r="EV364" t="s">
        <v>2</v>
      </c>
      <c r="EW364" t="s">
        <v>2</v>
      </c>
      <c r="EX364" t="s">
        <v>2</v>
      </c>
      <c r="EY364" t="s">
        <v>2</v>
      </c>
      <c r="EZ364" t="s">
        <v>5</v>
      </c>
      <c r="FA364" t="s">
        <v>4</v>
      </c>
      <c r="FB364" t="s">
        <v>4</v>
      </c>
      <c r="FC364" t="s">
        <v>4</v>
      </c>
      <c r="FD364" t="s">
        <v>4</v>
      </c>
      <c r="FE364" t="s">
        <v>2</v>
      </c>
      <c r="FF364" t="s">
        <v>2</v>
      </c>
      <c r="FG364" t="s">
        <v>2</v>
      </c>
      <c r="FH364" t="s">
        <v>2</v>
      </c>
      <c r="FI364" t="s">
        <v>2</v>
      </c>
      <c r="FJ364" t="s">
        <v>2</v>
      </c>
      <c r="FK364" t="s">
        <v>2</v>
      </c>
      <c r="FL364" t="s">
        <v>2</v>
      </c>
      <c r="FM364" t="s">
        <v>2</v>
      </c>
      <c r="FN364" t="s">
        <v>2</v>
      </c>
      <c r="FO364" t="s">
        <v>2</v>
      </c>
      <c r="FP364" t="s">
        <v>2</v>
      </c>
      <c r="FQ364" t="s">
        <v>2</v>
      </c>
      <c r="FR364" t="s">
        <v>2</v>
      </c>
      <c r="FS364" t="s">
        <v>2</v>
      </c>
      <c r="FT364" t="s">
        <v>2</v>
      </c>
      <c r="FU364" t="s">
        <v>2</v>
      </c>
      <c r="FV364" t="s">
        <v>2</v>
      </c>
      <c r="FW364" t="s">
        <v>2</v>
      </c>
      <c r="FX364" t="s">
        <v>2</v>
      </c>
      <c r="FY364" t="s">
        <v>2</v>
      </c>
      <c r="FZ364" t="s">
        <v>2</v>
      </c>
      <c r="GA364" t="s">
        <v>2</v>
      </c>
      <c r="GB364" t="s">
        <v>2</v>
      </c>
      <c r="GC364" t="s">
        <v>2</v>
      </c>
      <c r="GD364" t="s">
        <v>2</v>
      </c>
      <c r="GE364" t="s">
        <v>2</v>
      </c>
      <c r="GF364" t="s">
        <v>2</v>
      </c>
      <c r="GG364" t="s">
        <v>2</v>
      </c>
      <c r="GH364" t="s">
        <v>2</v>
      </c>
      <c r="GI364" t="s">
        <v>2</v>
      </c>
      <c r="GJ364" t="s">
        <v>2</v>
      </c>
      <c r="GK364" t="s">
        <v>2</v>
      </c>
      <c r="GL364" t="s">
        <v>2</v>
      </c>
      <c r="GM364" t="s">
        <v>2</v>
      </c>
      <c r="GN364" t="s">
        <v>796</v>
      </c>
      <c r="GO364" t="s">
        <v>796</v>
      </c>
      <c r="GP364" t="s">
        <v>796</v>
      </c>
      <c r="GQ364" t="s">
        <v>796</v>
      </c>
      <c r="GR364" t="s">
        <v>796</v>
      </c>
      <c r="GS364" t="s">
        <v>796</v>
      </c>
      <c r="GT364" t="s">
        <v>796</v>
      </c>
      <c r="GU364" t="s">
        <v>796</v>
      </c>
      <c r="GV364" t="s">
        <v>796</v>
      </c>
      <c r="GW364" t="s">
        <v>796</v>
      </c>
      <c r="GX364" t="s">
        <v>796</v>
      </c>
      <c r="GY364" t="s">
        <v>796</v>
      </c>
      <c r="GZ364" t="s">
        <v>796</v>
      </c>
      <c r="HA364" t="s">
        <v>796</v>
      </c>
      <c r="HB364" t="s">
        <v>796</v>
      </c>
      <c r="HC364" t="s">
        <v>796</v>
      </c>
      <c r="HD364" t="s">
        <v>796</v>
      </c>
      <c r="HE364" t="s">
        <v>796</v>
      </c>
      <c r="HF364" t="s">
        <v>796</v>
      </c>
      <c r="HG364" t="s">
        <v>796</v>
      </c>
      <c r="HH364" t="s">
        <v>796</v>
      </c>
      <c r="HI364" t="s">
        <v>796</v>
      </c>
      <c r="HJ364" t="s">
        <v>796</v>
      </c>
      <c r="HK364" t="s">
        <v>796</v>
      </c>
      <c r="HL364" t="s">
        <v>796</v>
      </c>
      <c r="HM364" t="s">
        <v>796</v>
      </c>
      <c r="HN364" t="s">
        <v>796</v>
      </c>
      <c r="HO364" t="s">
        <v>796</v>
      </c>
      <c r="HP364" t="s">
        <v>796</v>
      </c>
      <c r="HQ364" t="s">
        <v>796</v>
      </c>
      <c r="HR364" t="s">
        <v>796</v>
      </c>
      <c r="HS364" t="s">
        <v>796</v>
      </c>
      <c r="HT364" t="s">
        <v>796</v>
      </c>
      <c r="HU364" t="s">
        <v>796</v>
      </c>
      <c r="HV364" t="s">
        <v>796</v>
      </c>
      <c r="HW364" t="s">
        <v>796</v>
      </c>
      <c r="HX364" t="s">
        <v>796</v>
      </c>
      <c r="HY364" t="s">
        <v>796</v>
      </c>
      <c r="HZ364" t="s">
        <v>796</v>
      </c>
      <c r="IA364" t="s">
        <v>796</v>
      </c>
      <c r="IB364" t="s">
        <v>796</v>
      </c>
      <c r="IC364" t="s">
        <v>796</v>
      </c>
      <c r="ID364" t="s">
        <v>796</v>
      </c>
      <c r="IE364" t="s">
        <v>796</v>
      </c>
      <c r="IF364" t="s">
        <v>796</v>
      </c>
      <c r="IG364" t="s">
        <v>796</v>
      </c>
      <c r="IH364" t="s">
        <v>796</v>
      </c>
      <c r="II364" t="s">
        <v>796</v>
      </c>
      <c r="IJ364" t="s">
        <v>796</v>
      </c>
      <c r="IK364" t="s">
        <v>796</v>
      </c>
      <c r="IL364" t="s">
        <v>796</v>
      </c>
      <c r="IM364" t="s">
        <v>796</v>
      </c>
      <c r="IN364" t="s">
        <v>796</v>
      </c>
      <c r="IO364" t="s">
        <v>796</v>
      </c>
      <c r="IP364" t="s">
        <v>796</v>
      </c>
      <c r="IQ364" t="s">
        <v>796</v>
      </c>
      <c r="IR364" t="s">
        <v>796</v>
      </c>
      <c r="IS364" t="s">
        <v>796</v>
      </c>
      <c r="IT364" t="s">
        <v>796</v>
      </c>
      <c r="IU364" t="s">
        <v>796</v>
      </c>
      <c r="IV364" t="s">
        <v>796</v>
      </c>
      <c r="IW364" t="s">
        <v>796</v>
      </c>
      <c r="IX364" t="s">
        <v>796</v>
      </c>
      <c r="IY364" t="s">
        <v>796</v>
      </c>
      <c r="IZ364" t="s">
        <v>796</v>
      </c>
      <c r="JA364" t="s">
        <v>796</v>
      </c>
      <c r="JB364" t="s">
        <v>796</v>
      </c>
      <c r="JC364" t="s">
        <v>796</v>
      </c>
      <c r="JD364" t="s">
        <v>796</v>
      </c>
      <c r="JE364" t="s">
        <v>796</v>
      </c>
      <c r="JF364" t="s">
        <v>796</v>
      </c>
      <c r="JG364" t="s">
        <v>796</v>
      </c>
      <c r="JH364" t="s">
        <v>796</v>
      </c>
      <c r="JI364" t="s">
        <v>796</v>
      </c>
      <c r="JJ364" t="s">
        <v>796</v>
      </c>
      <c r="JK364" t="s">
        <v>796</v>
      </c>
      <c r="JL364" t="s">
        <v>796</v>
      </c>
      <c r="JM364" t="s">
        <v>796</v>
      </c>
      <c r="JN364" t="s">
        <v>796</v>
      </c>
      <c r="JO364" t="s">
        <v>796</v>
      </c>
      <c r="JP364" t="s">
        <v>796</v>
      </c>
      <c r="JQ364" t="s">
        <v>796</v>
      </c>
      <c r="JR364" t="s">
        <v>796</v>
      </c>
      <c r="JS364" t="s">
        <v>796</v>
      </c>
      <c r="JT364" t="s">
        <v>796</v>
      </c>
      <c r="JU364" t="s">
        <v>796</v>
      </c>
      <c r="JV364" t="s">
        <v>796</v>
      </c>
      <c r="JW364" t="s">
        <v>796</v>
      </c>
      <c r="JX364" t="s">
        <v>796</v>
      </c>
      <c r="JY364" t="s">
        <v>796</v>
      </c>
      <c r="JZ364" t="s">
        <v>796</v>
      </c>
      <c r="KA364" t="s">
        <v>796</v>
      </c>
      <c r="KB364" t="s">
        <v>796</v>
      </c>
      <c r="KC364" t="s">
        <v>796</v>
      </c>
      <c r="KD364" t="s">
        <v>796</v>
      </c>
      <c r="KE364" t="s">
        <v>796</v>
      </c>
      <c r="KF364" t="s">
        <v>796</v>
      </c>
    </row>
    <row r="365" spans="1:292" x14ac:dyDescent="0.2">
      <c r="A365" t="s">
        <v>210</v>
      </c>
      <c r="B365" t="s">
        <v>116</v>
      </c>
      <c r="C365" t="s">
        <v>4</v>
      </c>
      <c r="D365" t="s">
        <v>19</v>
      </c>
      <c r="E365" s="30">
        <v>41</v>
      </c>
      <c r="F365" t="s">
        <v>20</v>
      </c>
      <c r="G365" t="s">
        <v>10</v>
      </c>
      <c r="H365" t="s">
        <v>40</v>
      </c>
      <c r="I365" t="s">
        <v>65</v>
      </c>
      <c r="J365" t="s">
        <v>4</v>
      </c>
      <c r="K365" t="s">
        <v>5</v>
      </c>
      <c r="L365" t="s">
        <v>4</v>
      </c>
      <c r="M365" t="s">
        <v>4</v>
      </c>
      <c r="N365" t="s">
        <v>5</v>
      </c>
      <c r="O365" t="s">
        <v>4</v>
      </c>
      <c r="P365" t="s">
        <v>5</v>
      </c>
      <c r="Q365" t="s">
        <v>5</v>
      </c>
      <c r="R365" t="s">
        <v>4</v>
      </c>
      <c r="S365" t="s">
        <v>4</v>
      </c>
      <c r="T365" t="s">
        <v>3</v>
      </c>
      <c r="U365" t="s">
        <v>4</v>
      </c>
      <c r="V365" t="s">
        <v>5</v>
      </c>
      <c r="W365" t="s">
        <v>77</v>
      </c>
      <c r="X365" t="s">
        <v>54</v>
      </c>
      <c r="Y365" t="s">
        <v>5</v>
      </c>
      <c r="Z365" t="s">
        <v>6</v>
      </c>
      <c r="AA365" t="s">
        <v>4</v>
      </c>
      <c r="AB365" t="s">
        <v>4</v>
      </c>
      <c r="AC365" t="s">
        <v>4</v>
      </c>
      <c r="AD365" t="s">
        <v>4</v>
      </c>
      <c r="AE365" t="s">
        <v>4</v>
      </c>
      <c r="AF365" t="s">
        <v>5</v>
      </c>
      <c r="AG365" t="s">
        <v>4</v>
      </c>
      <c r="AH365" t="s">
        <v>5</v>
      </c>
      <c r="AI365" t="s">
        <v>4</v>
      </c>
      <c r="AJ365" t="s">
        <v>4</v>
      </c>
      <c r="AK365" t="s">
        <v>4</v>
      </c>
      <c r="AL365" t="s">
        <v>4</v>
      </c>
      <c r="AM365" t="s">
        <v>4</v>
      </c>
      <c r="AN365" t="s">
        <v>4</v>
      </c>
      <c r="AO365" t="s">
        <v>4</v>
      </c>
      <c r="AP365" t="s">
        <v>4</v>
      </c>
      <c r="AQ365" t="s">
        <v>4</v>
      </c>
      <c r="AR365" t="s">
        <v>4</v>
      </c>
      <c r="AS365" t="s">
        <v>2</v>
      </c>
      <c r="AT365" t="s">
        <v>2</v>
      </c>
      <c r="AU365" t="s">
        <v>2</v>
      </c>
      <c r="AV365" t="s">
        <v>5</v>
      </c>
      <c r="AW365" t="s">
        <v>4</v>
      </c>
      <c r="AX365" t="s">
        <v>4</v>
      </c>
      <c r="AY365" t="s">
        <v>4</v>
      </c>
      <c r="AZ365" t="s">
        <v>4</v>
      </c>
      <c r="BA365" t="s">
        <v>5</v>
      </c>
      <c r="BB365" t="s">
        <v>5</v>
      </c>
      <c r="BC365" t="s">
        <v>4</v>
      </c>
      <c r="BD365" t="s">
        <v>4</v>
      </c>
      <c r="BE365" t="s">
        <v>4</v>
      </c>
      <c r="BF365" t="s">
        <v>4</v>
      </c>
      <c r="BG365" t="s">
        <v>4</v>
      </c>
      <c r="BH365" t="s">
        <v>4</v>
      </c>
      <c r="BI365" t="s">
        <v>4</v>
      </c>
      <c r="BJ365" t="s">
        <v>4</v>
      </c>
      <c r="BK365" t="s">
        <v>5</v>
      </c>
      <c r="BL365" t="s">
        <v>5</v>
      </c>
      <c r="BM365" t="s">
        <v>4</v>
      </c>
      <c r="BN365" t="s">
        <v>4</v>
      </c>
      <c r="BO365" t="s">
        <v>4</v>
      </c>
      <c r="BP365" t="s">
        <v>2</v>
      </c>
      <c r="BQ365" t="s">
        <v>4</v>
      </c>
      <c r="BR365" t="s">
        <v>5</v>
      </c>
      <c r="BS365" t="s">
        <v>5</v>
      </c>
      <c r="BT365" t="s">
        <v>4</v>
      </c>
      <c r="BU365" t="s">
        <v>4</v>
      </c>
      <c r="BV365" t="s">
        <v>4</v>
      </c>
      <c r="BW365" t="s">
        <v>4</v>
      </c>
      <c r="BX365" t="s">
        <v>4</v>
      </c>
      <c r="BY365" t="s">
        <v>4</v>
      </c>
      <c r="BZ365" t="s">
        <v>4</v>
      </c>
      <c r="CA365" t="s">
        <v>4</v>
      </c>
      <c r="CB365" t="s">
        <v>2</v>
      </c>
      <c r="CC365" t="s">
        <v>2</v>
      </c>
      <c r="CD365" t="s">
        <v>2</v>
      </c>
      <c r="CE365" t="s">
        <v>2</v>
      </c>
      <c r="CF365" t="s">
        <v>2</v>
      </c>
      <c r="CG365" t="s">
        <v>2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 t="s">
        <v>2</v>
      </c>
      <c r="CO365" t="s">
        <v>2</v>
      </c>
      <c r="CP365" t="s">
        <v>123</v>
      </c>
      <c r="CQ365" t="s">
        <v>4</v>
      </c>
      <c r="CR365" t="s">
        <v>4</v>
      </c>
      <c r="CS365" t="s">
        <v>4</v>
      </c>
      <c r="CT365" t="s">
        <v>4</v>
      </c>
      <c r="CU365" t="s">
        <v>116</v>
      </c>
      <c r="CV365" t="s">
        <v>4</v>
      </c>
      <c r="CW365" s="30">
        <v>42</v>
      </c>
      <c r="CX365" t="s">
        <v>20</v>
      </c>
      <c r="CY365" t="s">
        <v>4</v>
      </c>
      <c r="CZ365" t="s">
        <v>4</v>
      </c>
      <c r="DA365" t="s">
        <v>4</v>
      </c>
      <c r="DB365" t="s">
        <v>4</v>
      </c>
      <c r="DC365" t="s">
        <v>5</v>
      </c>
      <c r="DD365" t="s">
        <v>4</v>
      </c>
      <c r="DE365" t="s">
        <v>5</v>
      </c>
      <c r="DF365" t="s">
        <v>4</v>
      </c>
      <c r="DG365" t="s">
        <v>4</v>
      </c>
      <c r="DH365" t="s">
        <v>4</v>
      </c>
      <c r="DI365" t="s">
        <v>3</v>
      </c>
      <c r="DJ365" t="s">
        <v>4</v>
      </c>
      <c r="DK365" t="s">
        <v>5</v>
      </c>
      <c r="DL365" t="s">
        <v>26</v>
      </c>
      <c r="DM365" t="s">
        <v>105</v>
      </c>
      <c r="DN365" t="s">
        <v>5</v>
      </c>
      <c r="DO365" t="s">
        <v>523</v>
      </c>
      <c r="DP365" t="s">
        <v>4</v>
      </c>
      <c r="DQ365" t="s">
        <v>4</v>
      </c>
      <c r="DR365" t="s">
        <v>4</v>
      </c>
      <c r="DS365" t="s">
        <v>4</v>
      </c>
      <c r="DT365" t="s">
        <v>4</v>
      </c>
      <c r="DU365" t="s">
        <v>5</v>
      </c>
      <c r="DV365" t="s">
        <v>4</v>
      </c>
      <c r="DW365" t="s">
        <v>5</v>
      </c>
      <c r="DX365" t="s">
        <v>4</v>
      </c>
      <c r="DY365" t="s">
        <v>4</v>
      </c>
      <c r="DZ365" t="s">
        <v>4</v>
      </c>
      <c r="EA365" t="s">
        <v>4</v>
      </c>
      <c r="EB365" t="s">
        <v>4</v>
      </c>
      <c r="EC365" t="s">
        <v>4</v>
      </c>
      <c r="ED365" t="s">
        <v>4</v>
      </c>
      <c r="EE365" t="s">
        <v>4</v>
      </c>
      <c r="EF365" t="s">
        <v>4</v>
      </c>
      <c r="EG365" t="s">
        <v>4</v>
      </c>
      <c r="EH365" t="s">
        <v>2</v>
      </c>
      <c r="EI365" t="s">
        <v>2</v>
      </c>
      <c r="EJ365" t="s">
        <v>2</v>
      </c>
      <c r="EK365" t="s">
        <v>2</v>
      </c>
      <c r="EL365" t="s">
        <v>2</v>
      </c>
      <c r="EM365" t="s">
        <v>2</v>
      </c>
      <c r="EN365" t="s">
        <v>2</v>
      </c>
      <c r="EO365" t="s">
        <v>2</v>
      </c>
      <c r="EP365" t="s">
        <v>2</v>
      </c>
      <c r="EQ365" t="s">
        <v>2</v>
      </c>
      <c r="ER365" t="s">
        <v>2</v>
      </c>
      <c r="ES365" t="s">
        <v>2</v>
      </c>
      <c r="ET365" t="s">
        <v>2</v>
      </c>
      <c r="EU365" t="s">
        <v>2</v>
      </c>
      <c r="EV365" t="s">
        <v>2</v>
      </c>
      <c r="EW365" t="s">
        <v>2</v>
      </c>
      <c r="EX365" t="s">
        <v>2</v>
      </c>
      <c r="EY365" t="s">
        <v>2</v>
      </c>
      <c r="EZ365" t="s">
        <v>5</v>
      </c>
      <c r="FA365" t="s">
        <v>5</v>
      </c>
      <c r="FB365" t="s">
        <v>4</v>
      </c>
      <c r="FC365" t="s">
        <v>4</v>
      </c>
      <c r="FD365" t="s">
        <v>4</v>
      </c>
      <c r="FE365" t="s">
        <v>2</v>
      </c>
      <c r="FF365" t="s">
        <v>2</v>
      </c>
      <c r="FG365" t="s">
        <v>2</v>
      </c>
      <c r="FH365" t="s">
        <v>2</v>
      </c>
      <c r="FI365" t="s">
        <v>2</v>
      </c>
      <c r="FJ365" t="s">
        <v>2</v>
      </c>
      <c r="FK365" t="s">
        <v>2</v>
      </c>
      <c r="FL365" t="s">
        <v>2</v>
      </c>
      <c r="FM365" t="s">
        <v>2</v>
      </c>
      <c r="FN365" t="s">
        <v>2</v>
      </c>
      <c r="FO365" t="s">
        <v>2</v>
      </c>
      <c r="FP365" t="s">
        <v>2</v>
      </c>
      <c r="FQ365" t="s">
        <v>2</v>
      </c>
      <c r="FR365" t="s">
        <v>2</v>
      </c>
      <c r="FS365" t="s">
        <v>2</v>
      </c>
      <c r="FT365" t="s">
        <v>2</v>
      </c>
      <c r="FU365" t="s">
        <v>2</v>
      </c>
      <c r="FV365" t="s">
        <v>2</v>
      </c>
      <c r="FW365" t="s">
        <v>2</v>
      </c>
      <c r="FX365" t="s">
        <v>2</v>
      </c>
      <c r="FY365" t="s">
        <v>2</v>
      </c>
      <c r="FZ365" t="s">
        <v>2</v>
      </c>
      <c r="GA365" t="s">
        <v>2</v>
      </c>
      <c r="GB365" t="s">
        <v>2</v>
      </c>
      <c r="GC365" t="s">
        <v>2</v>
      </c>
      <c r="GD365" t="s">
        <v>2</v>
      </c>
      <c r="GE365" t="s">
        <v>123</v>
      </c>
      <c r="GF365" t="s">
        <v>4</v>
      </c>
      <c r="GG365" t="s">
        <v>4</v>
      </c>
      <c r="GH365" t="s">
        <v>4</v>
      </c>
      <c r="GI365" t="s">
        <v>4</v>
      </c>
      <c r="GJ365" t="s">
        <v>4</v>
      </c>
      <c r="GK365" t="s">
        <v>4</v>
      </c>
      <c r="GL365" t="s">
        <v>4</v>
      </c>
      <c r="GM365" t="s">
        <v>4</v>
      </c>
      <c r="GN365" t="s">
        <v>796</v>
      </c>
      <c r="GO365" t="s">
        <v>796</v>
      </c>
      <c r="GP365" t="s">
        <v>796</v>
      </c>
      <c r="GQ365" t="s">
        <v>796</v>
      </c>
      <c r="GR365" t="s">
        <v>796</v>
      </c>
      <c r="GS365" t="s">
        <v>796</v>
      </c>
      <c r="GT365" t="s">
        <v>796</v>
      </c>
      <c r="GU365" t="s">
        <v>796</v>
      </c>
      <c r="GV365" t="s">
        <v>796</v>
      </c>
      <c r="GW365" t="s">
        <v>796</v>
      </c>
      <c r="GX365" t="s">
        <v>796</v>
      </c>
      <c r="GY365" t="s">
        <v>796</v>
      </c>
      <c r="GZ365" t="s">
        <v>796</v>
      </c>
      <c r="HA365" t="s">
        <v>796</v>
      </c>
      <c r="HB365" t="s">
        <v>796</v>
      </c>
      <c r="HC365" t="s">
        <v>796</v>
      </c>
      <c r="HD365" t="s">
        <v>796</v>
      </c>
      <c r="HE365" t="s">
        <v>796</v>
      </c>
      <c r="HF365" t="s">
        <v>796</v>
      </c>
      <c r="HG365" t="s">
        <v>796</v>
      </c>
      <c r="HH365" t="s">
        <v>796</v>
      </c>
      <c r="HI365" t="s">
        <v>796</v>
      </c>
      <c r="HJ365" t="s">
        <v>796</v>
      </c>
      <c r="HK365" t="s">
        <v>796</v>
      </c>
      <c r="HL365" t="s">
        <v>796</v>
      </c>
      <c r="HM365" t="s">
        <v>796</v>
      </c>
      <c r="HN365" t="s">
        <v>796</v>
      </c>
      <c r="HO365" t="s">
        <v>796</v>
      </c>
      <c r="HP365" t="s">
        <v>796</v>
      </c>
      <c r="HQ365" t="s">
        <v>796</v>
      </c>
      <c r="HR365" t="s">
        <v>796</v>
      </c>
      <c r="HS365" t="s">
        <v>796</v>
      </c>
      <c r="HT365" t="s">
        <v>796</v>
      </c>
      <c r="HU365" t="s">
        <v>796</v>
      </c>
      <c r="HV365" t="s">
        <v>796</v>
      </c>
      <c r="HW365" t="s">
        <v>796</v>
      </c>
      <c r="HX365" t="s">
        <v>796</v>
      </c>
      <c r="HY365" t="s">
        <v>796</v>
      </c>
      <c r="HZ365" t="s">
        <v>796</v>
      </c>
      <c r="IA365" t="s">
        <v>796</v>
      </c>
      <c r="IB365" t="s">
        <v>796</v>
      </c>
      <c r="IC365" t="s">
        <v>796</v>
      </c>
      <c r="ID365" t="s">
        <v>796</v>
      </c>
      <c r="IE365" t="s">
        <v>796</v>
      </c>
      <c r="IF365" t="s">
        <v>796</v>
      </c>
      <c r="IG365" t="s">
        <v>796</v>
      </c>
      <c r="IH365" t="s">
        <v>796</v>
      </c>
      <c r="II365" t="s">
        <v>796</v>
      </c>
      <c r="IJ365" t="s">
        <v>796</v>
      </c>
      <c r="IK365" t="s">
        <v>796</v>
      </c>
      <c r="IL365" t="s">
        <v>796</v>
      </c>
      <c r="IM365" t="s">
        <v>796</v>
      </c>
      <c r="IN365" t="s">
        <v>796</v>
      </c>
      <c r="IO365" t="s">
        <v>796</v>
      </c>
      <c r="IP365" t="s">
        <v>796</v>
      </c>
      <c r="IQ365" t="s">
        <v>796</v>
      </c>
      <c r="IR365" t="s">
        <v>796</v>
      </c>
      <c r="IS365" t="s">
        <v>796</v>
      </c>
      <c r="IT365" t="s">
        <v>796</v>
      </c>
      <c r="IU365" t="s">
        <v>796</v>
      </c>
      <c r="IV365" t="s">
        <v>796</v>
      </c>
      <c r="IW365" t="s">
        <v>796</v>
      </c>
      <c r="IX365" t="s">
        <v>796</v>
      </c>
      <c r="IY365" t="s">
        <v>796</v>
      </c>
      <c r="IZ365" t="s">
        <v>796</v>
      </c>
      <c r="JA365" t="s">
        <v>796</v>
      </c>
      <c r="JB365" t="s">
        <v>796</v>
      </c>
      <c r="JC365" t="s">
        <v>796</v>
      </c>
      <c r="JD365" t="s">
        <v>796</v>
      </c>
      <c r="JE365" t="s">
        <v>796</v>
      </c>
      <c r="JF365" t="s">
        <v>796</v>
      </c>
      <c r="JG365" t="s">
        <v>796</v>
      </c>
      <c r="JH365" t="s">
        <v>796</v>
      </c>
      <c r="JI365" t="s">
        <v>796</v>
      </c>
      <c r="JJ365" t="s">
        <v>796</v>
      </c>
      <c r="JK365" t="s">
        <v>796</v>
      </c>
      <c r="JL365" t="s">
        <v>796</v>
      </c>
      <c r="JM365" t="s">
        <v>796</v>
      </c>
      <c r="JN365" t="s">
        <v>796</v>
      </c>
      <c r="JO365" t="s">
        <v>796</v>
      </c>
      <c r="JP365" t="s">
        <v>796</v>
      </c>
      <c r="JQ365" t="s">
        <v>796</v>
      </c>
      <c r="JR365" t="s">
        <v>796</v>
      </c>
      <c r="JS365" t="s">
        <v>796</v>
      </c>
      <c r="JT365" t="s">
        <v>796</v>
      </c>
      <c r="JU365" t="s">
        <v>796</v>
      </c>
      <c r="JV365" t="s">
        <v>796</v>
      </c>
      <c r="JW365" t="s">
        <v>796</v>
      </c>
      <c r="JX365" t="s">
        <v>796</v>
      </c>
      <c r="JY365" t="s">
        <v>796</v>
      </c>
      <c r="JZ365" t="s">
        <v>796</v>
      </c>
      <c r="KA365" t="s">
        <v>796</v>
      </c>
      <c r="KB365" t="s">
        <v>796</v>
      </c>
      <c r="KC365" t="s">
        <v>796</v>
      </c>
      <c r="KD365" t="s">
        <v>796</v>
      </c>
      <c r="KE365" t="s">
        <v>796</v>
      </c>
      <c r="KF365" t="s">
        <v>796</v>
      </c>
    </row>
    <row r="366" spans="1:292" x14ac:dyDescent="0.2">
      <c r="A366" t="s">
        <v>220</v>
      </c>
      <c r="B366" t="s">
        <v>116</v>
      </c>
      <c r="C366" t="s">
        <v>4</v>
      </c>
      <c r="D366" t="s">
        <v>19</v>
      </c>
      <c r="E366" s="30">
        <v>30</v>
      </c>
      <c r="F366" t="s">
        <v>20</v>
      </c>
      <c r="G366" t="s">
        <v>10</v>
      </c>
      <c r="H366" t="s">
        <v>40</v>
      </c>
      <c r="I366" t="s">
        <v>65</v>
      </c>
      <c r="J366" t="s">
        <v>4</v>
      </c>
      <c r="K366" t="s">
        <v>4</v>
      </c>
      <c r="L366" t="s">
        <v>4</v>
      </c>
      <c r="M366" t="s">
        <v>4</v>
      </c>
      <c r="N366" t="s">
        <v>4</v>
      </c>
      <c r="O366" t="s">
        <v>4</v>
      </c>
      <c r="P366" t="s">
        <v>5</v>
      </c>
      <c r="Q366" t="s">
        <v>4</v>
      </c>
      <c r="R366" t="s">
        <v>4</v>
      </c>
      <c r="S366" t="s">
        <v>4</v>
      </c>
      <c r="T366" t="s">
        <v>3</v>
      </c>
      <c r="U366" t="s">
        <v>4</v>
      </c>
      <c r="V366" t="s">
        <v>4</v>
      </c>
      <c r="W366" t="s">
        <v>17</v>
      </c>
      <c r="X366" t="s">
        <v>2</v>
      </c>
      <c r="Y366" t="s">
        <v>5</v>
      </c>
      <c r="Z366" t="s">
        <v>100</v>
      </c>
      <c r="AA366" t="s">
        <v>4</v>
      </c>
      <c r="AB366" t="s">
        <v>4</v>
      </c>
      <c r="AC366" t="s">
        <v>4</v>
      </c>
      <c r="AD366" t="s">
        <v>4</v>
      </c>
      <c r="AE366" t="s">
        <v>4</v>
      </c>
      <c r="AF366" t="s">
        <v>41</v>
      </c>
      <c r="AG366" t="s">
        <v>41</v>
      </c>
      <c r="AH366" t="s">
        <v>4</v>
      </c>
      <c r="AI366" t="s">
        <v>4</v>
      </c>
      <c r="AJ366" t="s">
        <v>4</v>
      </c>
      <c r="AK366" t="s">
        <v>4</v>
      </c>
      <c r="AL366" t="s">
        <v>4</v>
      </c>
      <c r="AM366" t="s">
        <v>4</v>
      </c>
      <c r="AN366" t="s">
        <v>4</v>
      </c>
      <c r="AO366" t="s">
        <v>4</v>
      </c>
      <c r="AP366" t="s">
        <v>4</v>
      </c>
      <c r="AQ366" t="s">
        <v>4</v>
      </c>
      <c r="AR366" t="s">
        <v>4</v>
      </c>
      <c r="AS366" t="s">
        <v>2</v>
      </c>
      <c r="AT366" t="s">
        <v>2</v>
      </c>
      <c r="AU366" t="s">
        <v>2</v>
      </c>
      <c r="AV366" t="s">
        <v>2</v>
      </c>
      <c r="AW366" t="s">
        <v>2</v>
      </c>
      <c r="AX366" t="s">
        <v>2</v>
      </c>
      <c r="AY366" t="s">
        <v>2</v>
      </c>
      <c r="AZ366" t="s">
        <v>2</v>
      </c>
      <c r="BA366" t="s">
        <v>2</v>
      </c>
      <c r="BB366" t="s">
        <v>2</v>
      </c>
      <c r="BC366" t="s">
        <v>2</v>
      </c>
      <c r="BD366" t="s">
        <v>2</v>
      </c>
      <c r="BE366" t="s">
        <v>2</v>
      </c>
      <c r="BF366" t="s">
        <v>2</v>
      </c>
      <c r="BG366" t="s">
        <v>2</v>
      </c>
      <c r="BH366" t="s">
        <v>2</v>
      </c>
      <c r="BI366" t="s">
        <v>2</v>
      </c>
      <c r="BJ366" t="s">
        <v>2</v>
      </c>
      <c r="BK366" t="s">
        <v>4</v>
      </c>
      <c r="BL366" t="s">
        <v>5</v>
      </c>
      <c r="BM366" t="s">
        <v>4</v>
      </c>
      <c r="BN366" t="s">
        <v>5</v>
      </c>
      <c r="BO366" t="s">
        <v>4</v>
      </c>
      <c r="BP366" t="s">
        <v>2</v>
      </c>
      <c r="BQ366" t="s">
        <v>2</v>
      </c>
      <c r="BR366" t="s">
        <v>2</v>
      </c>
      <c r="BS366" t="s">
        <v>2</v>
      </c>
      <c r="BT366" t="s">
        <v>2</v>
      </c>
      <c r="BU366" t="s">
        <v>2</v>
      </c>
      <c r="BV366" t="s">
        <v>2</v>
      </c>
      <c r="BW366" t="s">
        <v>2</v>
      </c>
      <c r="BX366" t="s">
        <v>2</v>
      </c>
      <c r="BY366" t="s">
        <v>2</v>
      </c>
      <c r="BZ366" t="s">
        <v>2</v>
      </c>
      <c r="CA366" t="s">
        <v>2</v>
      </c>
      <c r="CB366" t="s">
        <v>2</v>
      </c>
      <c r="CC366" t="s">
        <v>2</v>
      </c>
      <c r="CD366" t="s">
        <v>2</v>
      </c>
      <c r="CE366" t="s">
        <v>2</v>
      </c>
      <c r="CF366" t="s">
        <v>2</v>
      </c>
      <c r="CG366" t="s">
        <v>2</v>
      </c>
      <c r="CH366" t="s">
        <v>2</v>
      </c>
      <c r="CI366" t="s">
        <v>2</v>
      </c>
      <c r="CJ366" t="s">
        <v>2</v>
      </c>
      <c r="CK366" t="s">
        <v>2</v>
      </c>
      <c r="CL366" t="s">
        <v>2</v>
      </c>
      <c r="CM366" t="s">
        <v>2</v>
      </c>
      <c r="CN366" t="s">
        <v>2</v>
      </c>
      <c r="CO366" t="s">
        <v>2</v>
      </c>
      <c r="CP366" t="s">
        <v>2</v>
      </c>
      <c r="CQ366" t="s">
        <v>2</v>
      </c>
      <c r="CR366" t="s">
        <v>2</v>
      </c>
      <c r="CS366" t="s">
        <v>2</v>
      </c>
      <c r="CT366" t="s">
        <v>2</v>
      </c>
      <c r="CU366" t="s">
        <v>116</v>
      </c>
      <c r="CV366" t="s">
        <v>4</v>
      </c>
      <c r="CW366" s="30">
        <v>31</v>
      </c>
      <c r="CX366" t="s">
        <v>20</v>
      </c>
      <c r="CY366" t="s">
        <v>4</v>
      </c>
      <c r="CZ366" t="s">
        <v>4</v>
      </c>
      <c r="DA366" t="s">
        <v>4</v>
      </c>
      <c r="DB366" t="s">
        <v>4</v>
      </c>
      <c r="DC366" t="s">
        <v>4</v>
      </c>
      <c r="DD366" t="s">
        <v>4</v>
      </c>
      <c r="DE366" t="s">
        <v>5</v>
      </c>
      <c r="DF366" t="s">
        <v>4</v>
      </c>
      <c r="DG366" t="s">
        <v>4</v>
      </c>
      <c r="DH366" t="s">
        <v>4</v>
      </c>
      <c r="DI366" t="s">
        <v>3</v>
      </c>
      <c r="DJ366" t="s">
        <v>4</v>
      </c>
      <c r="DK366" t="s">
        <v>4</v>
      </c>
      <c r="DL366" t="s">
        <v>2</v>
      </c>
      <c r="DM366" t="s">
        <v>2</v>
      </c>
      <c r="DN366" t="s">
        <v>5</v>
      </c>
      <c r="DO366" t="s">
        <v>100</v>
      </c>
      <c r="DP366" t="s">
        <v>4</v>
      </c>
      <c r="DQ366" t="s">
        <v>4</v>
      </c>
      <c r="DR366" t="s">
        <v>4</v>
      </c>
      <c r="DS366" t="s">
        <v>4</v>
      </c>
      <c r="DT366" t="s">
        <v>4</v>
      </c>
      <c r="DU366" t="s">
        <v>5</v>
      </c>
      <c r="DV366" t="s">
        <v>4</v>
      </c>
      <c r="DW366" t="s">
        <v>4</v>
      </c>
      <c r="DX366" t="s">
        <v>4</v>
      </c>
      <c r="DY366" t="s">
        <v>4</v>
      </c>
      <c r="DZ366" t="s">
        <v>4</v>
      </c>
      <c r="EA366" t="s">
        <v>4</v>
      </c>
      <c r="EB366" t="s">
        <v>4</v>
      </c>
      <c r="EC366" t="s">
        <v>4</v>
      </c>
      <c r="ED366" t="s">
        <v>4</v>
      </c>
      <c r="EE366" t="s">
        <v>4</v>
      </c>
      <c r="EF366" t="s">
        <v>4</v>
      </c>
      <c r="EG366" t="s">
        <v>4</v>
      </c>
      <c r="EH366" t="s">
        <v>2</v>
      </c>
      <c r="EI366" t="s">
        <v>2</v>
      </c>
      <c r="EJ366" t="s">
        <v>2</v>
      </c>
      <c r="EK366" t="s">
        <v>2</v>
      </c>
      <c r="EL366" t="s">
        <v>2</v>
      </c>
      <c r="EM366" t="s">
        <v>2</v>
      </c>
      <c r="EN366" t="s">
        <v>2</v>
      </c>
      <c r="EO366" t="s">
        <v>2</v>
      </c>
      <c r="EP366" t="s">
        <v>2</v>
      </c>
      <c r="EQ366" t="s">
        <v>2</v>
      </c>
      <c r="ER366" t="s">
        <v>2</v>
      </c>
      <c r="ES366" t="s">
        <v>2</v>
      </c>
      <c r="ET366" t="s">
        <v>2</v>
      </c>
      <c r="EU366" t="s">
        <v>2</v>
      </c>
      <c r="EV366" t="s">
        <v>2</v>
      </c>
      <c r="EW366" t="s">
        <v>2</v>
      </c>
      <c r="EX366" t="s">
        <v>2</v>
      </c>
      <c r="EY366" t="s">
        <v>2</v>
      </c>
      <c r="EZ366" t="s">
        <v>4</v>
      </c>
      <c r="FA366" t="s">
        <v>5</v>
      </c>
      <c r="FB366" t="s">
        <v>4</v>
      </c>
      <c r="FC366" t="s">
        <v>5</v>
      </c>
      <c r="FD366" t="s">
        <v>4</v>
      </c>
      <c r="FE366" t="s">
        <v>2</v>
      </c>
      <c r="FF366" t="s">
        <v>2</v>
      </c>
      <c r="FG366" t="s">
        <v>2</v>
      </c>
      <c r="FH366" t="s">
        <v>2</v>
      </c>
      <c r="FI366" t="s">
        <v>2</v>
      </c>
      <c r="FJ366" t="s">
        <v>2</v>
      </c>
      <c r="FK366" t="s">
        <v>2</v>
      </c>
      <c r="FL366" t="s">
        <v>2</v>
      </c>
      <c r="FM366" t="s">
        <v>2</v>
      </c>
      <c r="FN366" t="s">
        <v>2</v>
      </c>
      <c r="FO366" t="s">
        <v>2</v>
      </c>
      <c r="FP366" t="s">
        <v>2</v>
      </c>
      <c r="FQ366" t="s">
        <v>2</v>
      </c>
      <c r="FR366" t="s">
        <v>2</v>
      </c>
      <c r="FS366" t="s">
        <v>2</v>
      </c>
      <c r="FT366" t="s">
        <v>2</v>
      </c>
      <c r="FU366" t="s">
        <v>2</v>
      </c>
      <c r="FV366" t="s">
        <v>2</v>
      </c>
      <c r="FW366" t="s">
        <v>2</v>
      </c>
      <c r="FX366" t="s">
        <v>2</v>
      </c>
      <c r="FY366" t="s">
        <v>2</v>
      </c>
      <c r="FZ366" t="s">
        <v>2</v>
      </c>
      <c r="GA366" t="s">
        <v>2</v>
      </c>
      <c r="GB366" t="s">
        <v>2</v>
      </c>
      <c r="GC366" t="s">
        <v>2</v>
      </c>
      <c r="GD366" t="s">
        <v>2</v>
      </c>
      <c r="GE366" t="s">
        <v>2</v>
      </c>
      <c r="GF366" t="s">
        <v>2</v>
      </c>
      <c r="GG366" t="s">
        <v>2</v>
      </c>
      <c r="GH366" t="s">
        <v>2</v>
      </c>
      <c r="GI366" t="s">
        <v>2</v>
      </c>
      <c r="GJ366" t="s">
        <v>2</v>
      </c>
      <c r="GK366" t="s">
        <v>2</v>
      </c>
      <c r="GL366" t="s">
        <v>2</v>
      </c>
      <c r="GM366" t="s">
        <v>2</v>
      </c>
      <c r="GN366" t="s">
        <v>796</v>
      </c>
      <c r="GO366" t="s">
        <v>796</v>
      </c>
      <c r="GP366" t="s">
        <v>796</v>
      </c>
      <c r="GQ366" t="s">
        <v>796</v>
      </c>
      <c r="GR366" t="s">
        <v>796</v>
      </c>
      <c r="GS366" t="s">
        <v>796</v>
      </c>
      <c r="GT366" t="s">
        <v>796</v>
      </c>
      <c r="GU366" t="s">
        <v>796</v>
      </c>
      <c r="GV366" t="s">
        <v>796</v>
      </c>
      <c r="GW366" t="s">
        <v>796</v>
      </c>
      <c r="GX366" t="s">
        <v>796</v>
      </c>
      <c r="GY366" t="s">
        <v>796</v>
      </c>
      <c r="GZ366" t="s">
        <v>796</v>
      </c>
      <c r="HA366" t="s">
        <v>796</v>
      </c>
      <c r="HB366" t="s">
        <v>796</v>
      </c>
      <c r="HC366" t="s">
        <v>796</v>
      </c>
      <c r="HD366" t="s">
        <v>796</v>
      </c>
      <c r="HE366" t="s">
        <v>796</v>
      </c>
      <c r="HF366" t="s">
        <v>796</v>
      </c>
      <c r="HG366" t="s">
        <v>796</v>
      </c>
      <c r="HH366" t="s">
        <v>796</v>
      </c>
      <c r="HI366" t="s">
        <v>796</v>
      </c>
      <c r="HJ366" t="s">
        <v>796</v>
      </c>
      <c r="HK366" t="s">
        <v>796</v>
      </c>
      <c r="HL366" t="s">
        <v>796</v>
      </c>
      <c r="HM366" t="s">
        <v>796</v>
      </c>
      <c r="HN366" t="s">
        <v>796</v>
      </c>
      <c r="HO366" t="s">
        <v>796</v>
      </c>
      <c r="HP366" t="s">
        <v>796</v>
      </c>
      <c r="HQ366" t="s">
        <v>796</v>
      </c>
      <c r="HR366" t="s">
        <v>796</v>
      </c>
      <c r="HS366" t="s">
        <v>796</v>
      </c>
      <c r="HT366" t="s">
        <v>796</v>
      </c>
      <c r="HU366" t="s">
        <v>796</v>
      </c>
      <c r="HV366" t="s">
        <v>796</v>
      </c>
      <c r="HW366" t="s">
        <v>796</v>
      </c>
      <c r="HX366" t="s">
        <v>796</v>
      </c>
      <c r="HY366" t="s">
        <v>796</v>
      </c>
      <c r="HZ366" t="s">
        <v>796</v>
      </c>
      <c r="IA366" t="s">
        <v>796</v>
      </c>
      <c r="IB366" t="s">
        <v>796</v>
      </c>
      <c r="IC366" t="s">
        <v>796</v>
      </c>
      <c r="ID366" t="s">
        <v>796</v>
      </c>
      <c r="IE366" t="s">
        <v>796</v>
      </c>
      <c r="IF366" t="s">
        <v>796</v>
      </c>
      <c r="IG366" t="s">
        <v>796</v>
      </c>
      <c r="IH366" t="s">
        <v>796</v>
      </c>
      <c r="II366" t="s">
        <v>796</v>
      </c>
      <c r="IJ366" t="s">
        <v>796</v>
      </c>
      <c r="IK366" t="s">
        <v>796</v>
      </c>
      <c r="IL366" t="s">
        <v>796</v>
      </c>
      <c r="IM366" t="s">
        <v>796</v>
      </c>
      <c r="IN366" t="s">
        <v>796</v>
      </c>
      <c r="IO366" t="s">
        <v>796</v>
      </c>
      <c r="IP366" t="s">
        <v>796</v>
      </c>
      <c r="IQ366" t="s">
        <v>796</v>
      </c>
      <c r="IR366" t="s">
        <v>796</v>
      </c>
      <c r="IS366" t="s">
        <v>796</v>
      </c>
      <c r="IT366" t="s">
        <v>796</v>
      </c>
      <c r="IU366" t="s">
        <v>796</v>
      </c>
      <c r="IV366" t="s">
        <v>796</v>
      </c>
      <c r="IW366" t="s">
        <v>796</v>
      </c>
      <c r="IX366" t="s">
        <v>796</v>
      </c>
      <c r="IY366" t="s">
        <v>796</v>
      </c>
      <c r="IZ366" t="s">
        <v>796</v>
      </c>
      <c r="JA366" t="s">
        <v>796</v>
      </c>
      <c r="JB366" t="s">
        <v>796</v>
      </c>
      <c r="JC366" t="s">
        <v>796</v>
      </c>
      <c r="JD366" t="s">
        <v>796</v>
      </c>
      <c r="JE366" t="s">
        <v>796</v>
      </c>
      <c r="JF366" t="s">
        <v>796</v>
      </c>
      <c r="JG366" t="s">
        <v>796</v>
      </c>
      <c r="JH366" t="s">
        <v>796</v>
      </c>
      <c r="JI366" t="s">
        <v>796</v>
      </c>
      <c r="JJ366" t="s">
        <v>796</v>
      </c>
      <c r="JK366" t="s">
        <v>796</v>
      </c>
      <c r="JL366" t="s">
        <v>796</v>
      </c>
      <c r="JM366" t="s">
        <v>796</v>
      </c>
      <c r="JN366" t="s">
        <v>796</v>
      </c>
      <c r="JO366" t="s">
        <v>796</v>
      </c>
      <c r="JP366" t="s">
        <v>796</v>
      </c>
      <c r="JQ366" t="s">
        <v>796</v>
      </c>
      <c r="JR366" t="s">
        <v>796</v>
      </c>
      <c r="JS366" t="s">
        <v>796</v>
      </c>
      <c r="JT366" t="s">
        <v>796</v>
      </c>
      <c r="JU366" t="s">
        <v>796</v>
      </c>
      <c r="JV366" t="s">
        <v>796</v>
      </c>
      <c r="JW366" t="s">
        <v>796</v>
      </c>
      <c r="JX366" t="s">
        <v>796</v>
      </c>
      <c r="JY366" t="s">
        <v>796</v>
      </c>
      <c r="JZ366" t="s">
        <v>796</v>
      </c>
      <c r="KA366" t="s">
        <v>796</v>
      </c>
      <c r="KB366" t="s">
        <v>796</v>
      </c>
      <c r="KC366" t="s">
        <v>796</v>
      </c>
      <c r="KD366" t="s">
        <v>796</v>
      </c>
      <c r="KE366" t="s">
        <v>796</v>
      </c>
      <c r="KF366" t="s">
        <v>796</v>
      </c>
    </row>
    <row r="367" spans="1:292" x14ac:dyDescent="0.2">
      <c r="A367" t="s">
        <v>268</v>
      </c>
      <c r="B367" t="s">
        <v>116</v>
      </c>
      <c r="C367" t="s">
        <v>4</v>
      </c>
      <c r="D367" t="s">
        <v>8</v>
      </c>
      <c r="E367" s="30">
        <v>43</v>
      </c>
      <c r="F367" t="s">
        <v>20</v>
      </c>
      <c r="G367" t="s">
        <v>45</v>
      </c>
      <c r="H367" t="s">
        <v>22</v>
      </c>
      <c r="I367" t="s">
        <v>23</v>
      </c>
      <c r="J367" t="s">
        <v>5</v>
      </c>
      <c r="K367" t="s">
        <v>4</v>
      </c>
      <c r="L367" t="s">
        <v>4</v>
      </c>
      <c r="M367" t="s">
        <v>4</v>
      </c>
      <c r="N367" t="s">
        <v>4</v>
      </c>
      <c r="O367" t="s">
        <v>4</v>
      </c>
      <c r="P367" t="s">
        <v>5</v>
      </c>
      <c r="Q367" t="s">
        <v>4</v>
      </c>
      <c r="R367" t="s">
        <v>4</v>
      </c>
      <c r="S367" t="s">
        <v>4</v>
      </c>
      <c r="T367" t="s">
        <v>3</v>
      </c>
      <c r="U367" t="s">
        <v>4</v>
      </c>
      <c r="V367" t="s">
        <v>4</v>
      </c>
      <c r="W367" t="s">
        <v>17</v>
      </c>
      <c r="X367" t="s">
        <v>2</v>
      </c>
      <c r="Y367" t="s">
        <v>5</v>
      </c>
      <c r="Z367" t="s">
        <v>18</v>
      </c>
      <c r="AA367" t="s">
        <v>4</v>
      </c>
      <c r="AB367" t="s">
        <v>4</v>
      </c>
      <c r="AC367" t="s">
        <v>4</v>
      </c>
      <c r="AD367" t="s">
        <v>4</v>
      </c>
      <c r="AE367" t="s">
        <v>4</v>
      </c>
      <c r="AF367" t="s">
        <v>41</v>
      </c>
      <c r="AG367" t="s">
        <v>41</v>
      </c>
      <c r="AH367" t="s">
        <v>4</v>
      </c>
      <c r="AI367" t="s">
        <v>4</v>
      </c>
      <c r="AJ367" t="s">
        <v>4</v>
      </c>
      <c r="AK367" t="s">
        <v>5</v>
      </c>
      <c r="AL367" t="s">
        <v>4</v>
      </c>
      <c r="AM367" t="s">
        <v>4</v>
      </c>
      <c r="AN367" t="s">
        <v>4</v>
      </c>
      <c r="AO367" t="s">
        <v>4</v>
      </c>
      <c r="AP367" t="s">
        <v>4</v>
      </c>
      <c r="AQ367" t="s">
        <v>4</v>
      </c>
      <c r="AR367" t="s">
        <v>4</v>
      </c>
      <c r="AS367" t="s">
        <v>2</v>
      </c>
      <c r="AT367" t="s">
        <v>2</v>
      </c>
      <c r="AU367" t="s">
        <v>2</v>
      </c>
      <c r="AV367" t="s">
        <v>2</v>
      </c>
      <c r="AW367" t="s">
        <v>2</v>
      </c>
      <c r="AX367" t="s">
        <v>2</v>
      </c>
      <c r="AY367" t="s">
        <v>2</v>
      </c>
      <c r="AZ367" t="s">
        <v>2</v>
      </c>
      <c r="BA367" t="s">
        <v>2</v>
      </c>
      <c r="BB367" t="s">
        <v>2</v>
      </c>
      <c r="BC367" t="s">
        <v>2</v>
      </c>
      <c r="BD367" t="s">
        <v>2</v>
      </c>
      <c r="BE367" t="s">
        <v>2</v>
      </c>
      <c r="BF367" t="s">
        <v>2</v>
      </c>
      <c r="BG367" t="s">
        <v>2</v>
      </c>
      <c r="BH367" t="s">
        <v>2</v>
      </c>
      <c r="BI367" t="s">
        <v>2</v>
      </c>
      <c r="BJ367" t="s">
        <v>2</v>
      </c>
      <c r="BK367" t="s">
        <v>5</v>
      </c>
      <c r="BL367" t="s">
        <v>5</v>
      </c>
      <c r="BM367" t="s">
        <v>4</v>
      </c>
      <c r="BN367" t="s">
        <v>4</v>
      </c>
      <c r="BO367" t="s">
        <v>4</v>
      </c>
      <c r="BP367" t="s">
        <v>46</v>
      </c>
      <c r="BQ367" t="s">
        <v>2</v>
      </c>
      <c r="BR367" t="s">
        <v>2</v>
      </c>
      <c r="BS367" t="s">
        <v>2</v>
      </c>
      <c r="BT367" t="s">
        <v>2</v>
      </c>
      <c r="BU367" t="s">
        <v>2</v>
      </c>
      <c r="BV367" t="s">
        <v>2</v>
      </c>
      <c r="BW367" t="s">
        <v>2</v>
      </c>
      <c r="BX367" t="s">
        <v>2</v>
      </c>
      <c r="BY367" t="s">
        <v>2</v>
      </c>
      <c r="BZ367" t="s">
        <v>2</v>
      </c>
      <c r="CA367" t="s">
        <v>2</v>
      </c>
      <c r="CB367" t="s">
        <v>2</v>
      </c>
      <c r="CC367" t="s">
        <v>2</v>
      </c>
      <c r="CD367" t="s">
        <v>2</v>
      </c>
      <c r="CE367" t="s">
        <v>2</v>
      </c>
      <c r="CF367" t="s">
        <v>2</v>
      </c>
      <c r="CG367" t="s">
        <v>2</v>
      </c>
      <c r="CH367" t="s">
        <v>2</v>
      </c>
      <c r="CI367" t="s">
        <v>2</v>
      </c>
      <c r="CJ367" t="s">
        <v>2</v>
      </c>
      <c r="CK367" t="s">
        <v>2</v>
      </c>
      <c r="CL367" t="s">
        <v>2</v>
      </c>
      <c r="CM367" t="s">
        <v>2</v>
      </c>
      <c r="CN367" t="s">
        <v>2</v>
      </c>
      <c r="CO367" t="s">
        <v>2</v>
      </c>
      <c r="CP367" t="s">
        <v>2</v>
      </c>
      <c r="CQ367" t="s">
        <v>2</v>
      </c>
      <c r="CR367" t="s">
        <v>2</v>
      </c>
      <c r="CS367" t="s">
        <v>2</v>
      </c>
      <c r="CT367" t="s">
        <v>2</v>
      </c>
      <c r="CU367" t="s">
        <v>116</v>
      </c>
      <c r="CV367" t="s">
        <v>4</v>
      </c>
      <c r="CW367" s="30">
        <v>45</v>
      </c>
      <c r="CX367" t="s">
        <v>20</v>
      </c>
      <c r="CY367" t="s">
        <v>5</v>
      </c>
      <c r="CZ367" t="s">
        <v>4</v>
      </c>
      <c r="DA367" t="s">
        <v>4</v>
      </c>
      <c r="DB367" t="s">
        <v>4</v>
      </c>
      <c r="DC367" t="s">
        <v>4</v>
      </c>
      <c r="DD367" t="s">
        <v>4</v>
      </c>
      <c r="DE367" t="s">
        <v>5</v>
      </c>
      <c r="DF367" t="s">
        <v>4</v>
      </c>
      <c r="DG367" t="s">
        <v>4</v>
      </c>
      <c r="DH367" t="s">
        <v>4</v>
      </c>
      <c r="DI367" t="s">
        <v>3</v>
      </c>
      <c r="DJ367" t="s">
        <v>4</v>
      </c>
      <c r="DK367" t="s">
        <v>4</v>
      </c>
      <c r="DL367" t="s">
        <v>2</v>
      </c>
      <c r="DM367" t="s">
        <v>2</v>
      </c>
      <c r="DN367" t="s">
        <v>5</v>
      </c>
      <c r="DO367" t="s">
        <v>18</v>
      </c>
      <c r="DP367" t="s">
        <v>4</v>
      </c>
      <c r="DQ367" t="s">
        <v>4</v>
      </c>
      <c r="DR367" t="s">
        <v>4</v>
      </c>
      <c r="DS367" t="s">
        <v>4</v>
      </c>
      <c r="DT367" t="s">
        <v>4</v>
      </c>
      <c r="DU367" t="s">
        <v>5</v>
      </c>
      <c r="DV367" t="s">
        <v>4</v>
      </c>
      <c r="DW367" t="s">
        <v>41</v>
      </c>
      <c r="DX367" t="s">
        <v>4</v>
      </c>
      <c r="DY367" t="s">
        <v>4</v>
      </c>
      <c r="DZ367" t="s">
        <v>5</v>
      </c>
      <c r="EA367" t="s">
        <v>4</v>
      </c>
      <c r="EB367" t="s">
        <v>4</v>
      </c>
      <c r="EC367" t="s">
        <v>4</v>
      </c>
      <c r="ED367" t="s">
        <v>4</v>
      </c>
      <c r="EE367" t="s">
        <v>4</v>
      </c>
      <c r="EF367" t="s">
        <v>4</v>
      </c>
      <c r="EG367" t="s">
        <v>4</v>
      </c>
      <c r="EH367" t="s">
        <v>2</v>
      </c>
      <c r="EI367" t="s">
        <v>2</v>
      </c>
      <c r="EJ367" t="s">
        <v>2</v>
      </c>
      <c r="EK367" t="s">
        <v>2</v>
      </c>
      <c r="EL367" t="s">
        <v>2</v>
      </c>
      <c r="EM367" t="s">
        <v>2</v>
      </c>
      <c r="EN367" t="s">
        <v>2</v>
      </c>
      <c r="EO367" t="s">
        <v>2</v>
      </c>
      <c r="EP367" t="s">
        <v>2</v>
      </c>
      <c r="EQ367" t="s">
        <v>2</v>
      </c>
      <c r="ER367" t="s">
        <v>2</v>
      </c>
      <c r="ES367" t="s">
        <v>2</v>
      </c>
      <c r="ET367" t="s">
        <v>2</v>
      </c>
      <c r="EU367" t="s">
        <v>2</v>
      </c>
      <c r="EV367" t="s">
        <v>2</v>
      </c>
      <c r="EW367" t="s">
        <v>2</v>
      </c>
      <c r="EX367" t="s">
        <v>2</v>
      </c>
      <c r="EY367" t="s">
        <v>2</v>
      </c>
      <c r="EZ367" t="s">
        <v>5</v>
      </c>
      <c r="FA367" t="s">
        <v>5</v>
      </c>
      <c r="FB367" t="s">
        <v>4</v>
      </c>
      <c r="FC367" t="s">
        <v>4</v>
      </c>
      <c r="FD367" t="s">
        <v>4</v>
      </c>
      <c r="FE367" t="s">
        <v>991</v>
      </c>
      <c r="FF367" t="s">
        <v>2</v>
      </c>
      <c r="FG367" t="s">
        <v>2</v>
      </c>
      <c r="FH367" t="s">
        <v>2</v>
      </c>
      <c r="FI367" t="s">
        <v>2</v>
      </c>
      <c r="FJ367" t="s">
        <v>2</v>
      </c>
      <c r="FK367" t="s">
        <v>2</v>
      </c>
      <c r="FL367" t="s">
        <v>2</v>
      </c>
      <c r="FM367" t="s">
        <v>2</v>
      </c>
      <c r="FN367" t="s">
        <v>2</v>
      </c>
      <c r="FO367" t="s">
        <v>2</v>
      </c>
      <c r="FP367" t="s">
        <v>2</v>
      </c>
      <c r="FQ367" t="s">
        <v>2</v>
      </c>
      <c r="FR367" t="s">
        <v>2</v>
      </c>
      <c r="FS367" t="s">
        <v>2</v>
      </c>
      <c r="FT367" t="s">
        <v>2</v>
      </c>
      <c r="FU367" t="s">
        <v>2</v>
      </c>
      <c r="FV367" t="s">
        <v>2</v>
      </c>
      <c r="FW367" t="s">
        <v>2</v>
      </c>
      <c r="FX367" t="s">
        <v>2</v>
      </c>
      <c r="FY367" t="s">
        <v>2</v>
      </c>
      <c r="FZ367" t="s">
        <v>2</v>
      </c>
      <c r="GA367" t="s">
        <v>2</v>
      </c>
      <c r="GB367" t="s">
        <v>2</v>
      </c>
      <c r="GC367" t="s">
        <v>2</v>
      </c>
      <c r="GD367" t="s">
        <v>2</v>
      </c>
      <c r="GE367" t="s">
        <v>2</v>
      </c>
      <c r="GF367" t="s">
        <v>2</v>
      </c>
      <c r="GG367" t="s">
        <v>2</v>
      </c>
      <c r="GH367" t="s">
        <v>2</v>
      </c>
      <c r="GI367" t="s">
        <v>2</v>
      </c>
      <c r="GJ367" t="s">
        <v>2</v>
      </c>
      <c r="GK367" t="s">
        <v>2</v>
      </c>
      <c r="GL367" t="s">
        <v>2</v>
      </c>
      <c r="GM367" t="s">
        <v>2</v>
      </c>
      <c r="GN367" t="s">
        <v>796</v>
      </c>
      <c r="GO367" t="s">
        <v>796</v>
      </c>
      <c r="GP367" t="s">
        <v>796</v>
      </c>
      <c r="GQ367" t="s">
        <v>796</v>
      </c>
      <c r="GR367" t="s">
        <v>796</v>
      </c>
      <c r="GS367" t="s">
        <v>796</v>
      </c>
      <c r="GT367" t="s">
        <v>796</v>
      </c>
      <c r="GU367" t="s">
        <v>796</v>
      </c>
      <c r="GV367" t="s">
        <v>796</v>
      </c>
      <c r="GW367" t="s">
        <v>796</v>
      </c>
      <c r="GX367" t="s">
        <v>796</v>
      </c>
      <c r="GY367" t="s">
        <v>796</v>
      </c>
      <c r="GZ367" t="s">
        <v>796</v>
      </c>
      <c r="HA367" t="s">
        <v>796</v>
      </c>
      <c r="HB367" t="s">
        <v>796</v>
      </c>
      <c r="HC367" t="s">
        <v>796</v>
      </c>
      <c r="HD367" t="s">
        <v>796</v>
      </c>
      <c r="HE367" t="s">
        <v>796</v>
      </c>
      <c r="HF367" t="s">
        <v>796</v>
      </c>
      <c r="HG367" t="s">
        <v>796</v>
      </c>
      <c r="HH367" t="s">
        <v>796</v>
      </c>
      <c r="HI367" t="s">
        <v>796</v>
      </c>
      <c r="HJ367" t="s">
        <v>796</v>
      </c>
      <c r="HK367" t="s">
        <v>796</v>
      </c>
      <c r="HL367" t="s">
        <v>796</v>
      </c>
      <c r="HM367" t="s">
        <v>796</v>
      </c>
      <c r="HN367" t="s">
        <v>796</v>
      </c>
      <c r="HO367" t="s">
        <v>796</v>
      </c>
      <c r="HP367" t="s">
        <v>796</v>
      </c>
      <c r="HQ367" t="s">
        <v>796</v>
      </c>
      <c r="HR367" t="s">
        <v>796</v>
      </c>
      <c r="HS367" t="s">
        <v>796</v>
      </c>
      <c r="HT367" t="s">
        <v>796</v>
      </c>
      <c r="HU367" t="s">
        <v>796</v>
      </c>
      <c r="HV367" t="s">
        <v>796</v>
      </c>
      <c r="HW367" t="s">
        <v>796</v>
      </c>
      <c r="HX367" t="s">
        <v>796</v>
      </c>
      <c r="HY367" t="s">
        <v>796</v>
      </c>
      <c r="HZ367" t="s">
        <v>796</v>
      </c>
      <c r="IA367" t="s">
        <v>796</v>
      </c>
      <c r="IB367" t="s">
        <v>796</v>
      </c>
      <c r="IC367" t="s">
        <v>796</v>
      </c>
      <c r="ID367" t="s">
        <v>796</v>
      </c>
      <c r="IE367" t="s">
        <v>796</v>
      </c>
      <c r="IF367" t="s">
        <v>796</v>
      </c>
      <c r="IG367" t="s">
        <v>796</v>
      </c>
      <c r="IH367" t="s">
        <v>796</v>
      </c>
      <c r="II367" t="s">
        <v>796</v>
      </c>
      <c r="IJ367" t="s">
        <v>796</v>
      </c>
      <c r="IK367" t="s">
        <v>796</v>
      </c>
      <c r="IL367" t="s">
        <v>796</v>
      </c>
      <c r="IM367" t="s">
        <v>796</v>
      </c>
      <c r="IN367" t="s">
        <v>796</v>
      </c>
      <c r="IO367" t="s">
        <v>796</v>
      </c>
      <c r="IP367" t="s">
        <v>796</v>
      </c>
      <c r="IQ367" t="s">
        <v>796</v>
      </c>
      <c r="IR367" t="s">
        <v>796</v>
      </c>
      <c r="IS367" t="s">
        <v>796</v>
      </c>
      <c r="IT367" t="s">
        <v>796</v>
      </c>
      <c r="IU367" t="s">
        <v>796</v>
      </c>
      <c r="IV367" t="s">
        <v>796</v>
      </c>
      <c r="IW367" t="s">
        <v>796</v>
      </c>
      <c r="IX367" t="s">
        <v>796</v>
      </c>
      <c r="IY367" t="s">
        <v>796</v>
      </c>
      <c r="IZ367" t="s">
        <v>796</v>
      </c>
      <c r="JA367" t="s">
        <v>796</v>
      </c>
      <c r="JB367" t="s">
        <v>796</v>
      </c>
      <c r="JC367" t="s">
        <v>796</v>
      </c>
      <c r="JD367" t="s">
        <v>796</v>
      </c>
      <c r="JE367" t="s">
        <v>796</v>
      </c>
      <c r="JF367" t="s">
        <v>796</v>
      </c>
      <c r="JG367" t="s">
        <v>796</v>
      </c>
      <c r="JH367" t="s">
        <v>796</v>
      </c>
      <c r="JI367" t="s">
        <v>796</v>
      </c>
      <c r="JJ367" t="s">
        <v>796</v>
      </c>
      <c r="JK367" t="s">
        <v>796</v>
      </c>
      <c r="JL367" t="s">
        <v>796</v>
      </c>
      <c r="JM367" t="s">
        <v>796</v>
      </c>
      <c r="JN367" t="s">
        <v>796</v>
      </c>
      <c r="JO367" t="s">
        <v>796</v>
      </c>
      <c r="JP367" t="s">
        <v>796</v>
      </c>
      <c r="JQ367" t="s">
        <v>796</v>
      </c>
      <c r="JR367" t="s">
        <v>796</v>
      </c>
      <c r="JS367" t="s">
        <v>796</v>
      </c>
      <c r="JT367" t="s">
        <v>796</v>
      </c>
      <c r="JU367" t="s">
        <v>796</v>
      </c>
      <c r="JV367" t="s">
        <v>796</v>
      </c>
      <c r="JW367" t="s">
        <v>796</v>
      </c>
      <c r="JX367" t="s">
        <v>796</v>
      </c>
      <c r="JY367" t="s">
        <v>796</v>
      </c>
      <c r="JZ367" t="s">
        <v>796</v>
      </c>
      <c r="KA367" t="s">
        <v>796</v>
      </c>
      <c r="KB367" t="s">
        <v>796</v>
      </c>
      <c r="KC367" t="s">
        <v>796</v>
      </c>
      <c r="KD367" t="s">
        <v>796</v>
      </c>
      <c r="KE367" t="s">
        <v>796</v>
      </c>
      <c r="KF367" t="s">
        <v>796</v>
      </c>
    </row>
    <row r="368" spans="1:292" x14ac:dyDescent="0.2">
      <c r="A368" t="s">
        <v>267</v>
      </c>
      <c r="B368" t="s">
        <v>116</v>
      </c>
      <c r="C368" t="s">
        <v>5</v>
      </c>
      <c r="D368" t="s">
        <v>8</v>
      </c>
      <c r="E368" s="30">
        <v>36</v>
      </c>
      <c r="F368" t="s">
        <v>20</v>
      </c>
      <c r="G368" t="s">
        <v>10</v>
      </c>
      <c r="H368" t="s">
        <v>40</v>
      </c>
      <c r="I368" t="s">
        <v>65</v>
      </c>
      <c r="J368" t="s">
        <v>4</v>
      </c>
      <c r="K368" t="s">
        <v>4</v>
      </c>
      <c r="L368" t="s">
        <v>4</v>
      </c>
      <c r="M368" t="s">
        <v>4</v>
      </c>
      <c r="N368" t="s">
        <v>4</v>
      </c>
      <c r="O368" t="s">
        <v>4</v>
      </c>
      <c r="P368" t="s">
        <v>5</v>
      </c>
      <c r="Q368" t="s">
        <v>4</v>
      </c>
      <c r="R368" t="s">
        <v>4</v>
      </c>
      <c r="S368" t="s">
        <v>4</v>
      </c>
      <c r="T368" t="s">
        <v>3</v>
      </c>
      <c r="U368" t="s">
        <v>4</v>
      </c>
      <c r="V368" t="s">
        <v>5</v>
      </c>
      <c r="W368" t="s">
        <v>48</v>
      </c>
      <c r="X368" t="s">
        <v>27</v>
      </c>
      <c r="Y368" t="s">
        <v>5</v>
      </c>
      <c r="Z368" t="s">
        <v>70</v>
      </c>
      <c r="AA368" t="s">
        <v>4</v>
      </c>
      <c r="AB368" t="s">
        <v>4</v>
      </c>
      <c r="AC368" t="s">
        <v>4</v>
      </c>
      <c r="AD368" t="s">
        <v>4</v>
      </c>
      <c r="AE368" t="s">
        <v>4</v>
      </c>
      <c r="AF368" t="s">
        <v>4</v>
      </c>
      <c r="AG368" t="s">
        <v>5</v>
      </c>
      <c r="AH368" t="s">
        <v>4</v>
      </c>
      <c r="AI368" t="s">
        <v>4</v>
      </c>
      <c r="AJ368" t="s">
        <v>4</v>
      </c>
      <c r="AK368" t="s">
        <v>4</v>
      </c>
      <c r="AL368" t="s">
        <v>4</v>
      </c>
      <c r="AM368" t="s">
        <v>4</v>
      </c>
      <c r="AN368" t="s">
        <v>5</v>
      </c>
      <c r="AO368" t="s">
        <v>4</v>
      </c>
      <c r="AP368" t="s">
        <v>4</v>
      </c>
      <c r="AQ368" t="s">
        <v>4</v>
      </c>
      <c r="AR368" t="s">
        <v>4</v>
      </c>
      <c r="AS368" t="s">
        <v>2</v>
      </c>
      <c r="AT368" t="s">
        <v>2</v>
      </c>
      <c r="AU368" t="s">
        <v>2</v>
      </c>
      <c r="AV368" t="s">
        <v>2</v>
      </c>
      <c r="AW368" t="s">
        <v>2</v>
      </c>
      <c r="AX368" t="s">
        <v>2</v>
      </c>
      <c r="AY368" t="s">
        <v>2</v>
      </c>
      <c r="AZ368" t="s">
        <v>2</v>
      </c>
      <c r="BA368" t="s">
        <v>2</v>
      </c>
      <c r="BB368" t="s">
        <v>2</v>
      </c>
      <c r="BC368" t="s">
        <v>2</v>
      </c>
      <c r="BD368" t="s">
        <v>2</v>
      </c>
      <c r="BE368" t="s">
        <v>2</v>
      </c>
      <c r="BF368" t="s">
        <v>2</v>
      </c>
      <c r="BG368" t="s">
        <v>2</v>
      </c>
      <c r="BH368" t="s">
        <v>2</v>
      </c>
      <c r="BI368" t="s">
        <v>2</v>
      </c>
      <c r="BJ368" t="s">
        <v>2</v>
      </c>
      <c r="BK368" t="s">
        <v>4</v>
      </c>
      <c r="BL368" t="s">
        <v>5</v>
      </c>
      <c r="BM368" t="s">
        <v>4</v>
      </c>
      <c r="BN368" t="s">
        <v>4</v>
      </c>
      <c r="BO368" t="s">
        <v>4</v>
      </c>
      <c r="BP368" t="s">
        <v>2</v>
      </c>
      <c r="BQ368" t="s">
        <v>2</v>
      </c>
      <c r="BR368" t="s">
        <v>2</v>
      </c>
      <c r="BS368" t="s">
        <v>2</v>
      </c>
      <c r="BT368" t="s">
        <v>2</v>
      </c>
      <c r="BU368" t="s">
        <v>2</v>
      </c>
      <c r="BV368" t="s">
        <v>2</v>
      </c>
      <c r="BW368" t="s">
        <v>2</v>
      </c>
      <c r="BX368" t="s">
        <v>2</v>
      </c>
      <c r="BY368" t="s">
        <v>2</v>
      </c>
      <c r="BZ368" t="s">
        <v>2</v>
      </c>
      <c r="CA368" t="s">
        <v>2</v>
      </c>
      <c r="CB368" t="s">
        <v>2</v>
      </c>
      <c r="CC368" t="s">
        <v>2</v>
      </c>
      <c r="CD368" t="s">
        <v>2</v>
      </c>
      <c r="CE368" t="s">
        <v>2</v>
      </c>
      <c r="CF368" t="s">
        <v>2</v>
      </c>
      <c r="CG368" t="s">
        <v>2</v>
      </c>
      <c r="CH368" t="s">
        <v>2</v>
      </c>
      <c r="CI368" t="s">
        <v>2</v>
      </c>
      <c r="CJ368" t="s">
        <v>2</v>
      </c>
      <c r="CK368" t="s">
        <v>2</v>
      </c>
      <c r="CL368" t="s">
        <v>2</v>
      </c>
      <c r="CM368" t="s">
        <v>2</v>
      </c>
      <c r="CN368" t="s">
        <v>2</v>
      </c>
      <c r="CO368" t="s">
        <v>2</v>
      </c>
      <c r="CP368" t="s">
        <v>2</v>
      </c>
      <c r="CQ368" t="s">
        <v>2</v>
      </c>
      <c r="CR368" t="s">
        <v>2</v>
      </c>
      <c r="CS368" t="s">
        <v>2</v>
      </c>
      <c r="CT368" t="s">
        <v>2</v>
      </c>
      <c r="CU368" t="s">
        <v>116</v>
      </c>
      <c r="CV368" t="s">
        <v>4</v>
      </c>
      <c r="CW368" s="30">
        <v>38</v>
      </c>
      <c r="CX368" t="s">
        <v>20</v>
      </c>
      <c r="CY368" t="s">
        <v>4</v>
      </c>
      <c r="CZ368" t="s">
        <v>4</v>
      </c>
      <c r="DA368" t="s">
        <v>4</v>
      </c>
      <c r="DB368" t="s">
        <v>4</v>
      </c>
      <c r="DC368" t="s">
        <v>4</v>
      </c>
      <c r="DD368" t="s">
        <v>4</v>
      </c>
      <c r="DE368" t="s">
        <v>5</v>
      </c>
      <c r="DF368" t="s">
        <v>4</v>
      </c>
      <c r="DG368" t="s">
        <v>4</v>
      </c>
      <c r="DH368" t="s">
        <v>4</v>
      </c>
      <c r="DI368" t="s">
        <v>67</v>
      </c>
      <c r="DJ368" t="s">
        <v>4</v>
      </c>
      <c r="DK368" t="s">
        <v>4</v>
      </c>
      <c r="DL368" t="s">
        <v>2</v>
      </c>
      <c r="DM368" t="s">
        <v>2</v>
      </c>
      <c r="DN368" t="s">
        <v>5</v>
      </c>
      <c r="DO368" t="s">
        <v>70</v>
      </c>
      <c r="DP368" t="s">
        <v>4</v>
      </c>
      <c r="DQ368" t="s">
        <v>4</v>
      </c>
      <c r="DR368" t="s">
        <v>4</v>
      </c>
      <c r="DS368" t="s">
        <v>4</v>
      </c>
      <c r="DT368" t="s">
        <v>4</v>
      </c>
      <c r="DU368" t="s">
        <v>4</v>
      </c>
      <c r="DV368" t="s">
        <v>4</v>
      </c>
      <c r="DW368" t="s">
        <v>4</v>
      </c>
      <c r="DX368" t="s">
        <v>4</v>
      </c>
      <c r="DY368" t="s">
        <v>4</v>
      </c>
      <c r="DZ368" t="s">
        <v>4</v>
      </c>
      <c r="EA368" t="s">
        <v>4</v>
      </c>
      <c r="EB368" t="s">
        <v>4</v>
      </c>
      <c r="EC368" t="s">
        <v>4</v>
      </c>
      <c r="ED368" t="s">
        <v>4</v>
      </c>
      <c r="EE368" t="s">
        <v>4</v>
      </c>
      <c r="EF368" t="s">
        <v>4</v>
      </c>
      <c r="EG368" t="s">
        <v>4</v>
      </c>
      <c r="EH368" t="s">
        <v>2</v>
      </c>
      <c r="EI368" t="s">
        <v>2</v>
      </c>
      <c r="EJ368" t="s">
        <v>2</v>
      </c>
      <c r="EK368" t="s">
        <v>2</v>
      </c>
      <c r="EL368" t="s">
        <v>2</v>
      </c>
      <c r="EM368" t="s">
        <v>2</v>
      </c>
      <c r="EN368" t="s">
        <v>2</v>
      </c>
      <c r="EO368" t="s">
        <v>2</v>
      </c>
      <c r="EP368" t="s">
        <v>2</v>
      </c>
      <c r="EQ368" t="s">
        <v>2</v>
      </c>
      <c r="ER368" t="s">
        <v>2</v>
      </c>
      <c r="ES368" t="s">
        <v>2</v>
      </c>
      <c r="ET368" t="s">
        <v>2</v>
      </c>
      <c r="EU368" t="s">
        <v>2</v>
      </c>
      <c r="EV368" t="s">
        <v>2</v>
      </c>
      <c r="EW368" t="s">
        <v>2</v>
      </c>
      <c r="EX368" t="s">
        <v>2</v>
      </c>
      <c r="EY368" t="s">
        <v>2</v>
      </c>
      <c r="EZ368" t="s">
        <v>4</v>
      </c>
      <c r="FA368" t="s">
        <v>5</v>
      </c>
      <c r="FB368" t="s">
        <v>4</v>
      </c>
      <c r="FC368" t="s">
        <v>4</v>
      </c>
      <c r="FD368" t="s">
        <v>4</v>
      </c>
      <c r="FE368" t="s">
        <v>2</v>
      </c>
      <c r="FF368" t="s">
        <v>2</v>
      </c>
      <c r="FG368" t="s">
        <v>2</v>
      </c>
      <c r="FH368" t="s">
        <v>2</v>
      </c>
      <c r="FI368" t="s">
        <v>2</v>
      </c>
      <c r="FJ368" t="s">
        <v>2</v>
      </c>
      <c r="FK368" t="s">
        <v>2</v>
      </c>
      <c r="FL368" t="s">
        <v>2</v>
      </c>
      <c r="FM368" t="s">
        <v>2</v>
      </c>
      <c r="FN368" t="s">
        <v>2</v>
      </c>
      <c r="FO368" t="s">
        <v>2</v>
      </c>
      <c r="FP368" t="s">
        <v>2</v>
      </c>
      <c r="FQ368" t="s">
        <v>2</v>
      </c>
      <c r="FR368" t="s">
        <v>2</v>
      </c>
      <c r="FS368" t="s">
        <v>2</v>
      </c>
      <c r="FT368" t="s">
        <v>2</v>
      </c>
      <c r="FU368" t="s">
        <v>2</v>
      </c>
      <c r="FV368" t="s">
        <v>2</v>
      </c>
      <c r="FW368" t="s">
        <v>2</v>
      </c>
      <c r="FX368" t="s">
        <v>2</v>
      </c>
      <c r="FY368" t="s">
        <v>2</v>
      </c>
      <c r="FZ368" t="s">
        <v>2</v>
      </c>
      <c r="GA368" t="s">
        <v>2</v>
      </c>
      <c r="GB368" t="s">
        <v>2</v>
      </c>
      <c r="GC368" t="s">
        <v>2</v>
      </c>
      <c r="GD368" t="s">
        <v>2</v>
      </c>
      <c r="GE368" t="s">
        <v>2</v>
      </c>
      <c r="GF368" t="s">
        <v>2</v>
      </c>
      <c r="GG368" t="s">
        <v>2</v>
      </c>
      <c r="GH368" t="s">
        <v>2</v>
      </c>
      <c r="GI368" t="s">
        <v>2</v>
      </c>
      <c r="GJ368" t="s">
        <v>2</v>
      </c>
      <c r="GK368" t="s">
        <v>2</v>
      </c>
      <c r="GL368" t="s">
        <v>2</v>
      </c>
      <c r="GM368" t="s">
        <v>2</v>
      </c>
      <c r="GN368" t="s">
        <v>796</v>
      </c>
      <c r="GO368" t="s">
        <v>796</v>
      </c>
      <c r="GP368" t="s">
        <v>796</v>
      </c>
      <c r="GQ368" t="s">
        <v>796</v>
      </c>
      <c r="GR368" t="s">
        <v>796</v>
      </c>
      <c r="GS368" t="s">
        <v>796</v>
      </c>
      <c r="GT368" t="s">
        <v>796</v>
      </c>
      <c r="GU368" t="s">
        <v>796</v>
      </c>
      <c r="GV368" t="s">
        <v>796</v>
      </c>
      <c r="GW368" t="s">
        <v>796</v>
      </c>
      <c r="GX368" t="s">
        <v>796</v>
      </c>
      <c r="GY368" t="s">
        <v>796</v>
      </c>
      <c r="GZ368" t="s">
        <v>796</v>
      </c>
      <c r="HA368" t="s">
        <v>796</v>
      </c>
      <c r="HB368" t="s">
        <v>796</v>
      </c>
      <c r="HC368" t="s">
        <v>796</v>
      </c>
      <c r="HD368" t="s">
        <v>796</v>
      </c>
      <c r="HE368" t="s">
        <v>796</v>
      </c>
      <c r="HF368" t="s">
        <v>796</v>
      </c>
      <c r="HG368" t="s">
        <v>796</v>
      </c>
      <c r="HH368" t="s">
        <v>796</v>
      </c>
      <c r="HI368" t="s">
        <v>796</v>
      </c>
      <c r="HJ368" t="s">
        <v>796</v>
      </c>
      <c r="HK368" t="s">
        <v>796</v>
      </c>
      <c r="HL368" t="s">
        <v>796</v>
      </c>
      <c r="HM368" t="s">
        <v>796</v>
      </c>
      <c r="HN368" t="s">
        <v>796</v>
      </c>
      <c r="HO368" t="s">
        <v>796</v>
      </c>
      <c r="HP368" t="s">
        <v>796</v>
      </c>
      <c r="HQ368" t="s">
        <v>796</v>
      </c>
      <c r="HR368" t="s">
        <v>796</v>
      </c>
      <c r="HS368" t="s">
        <v>796</v>
      </c>
      <c r="HT368" t="s">
        <v>796</v>
      </c>
      <c r="HU368" t="s">
        <v>796</v>
      </c>
      <c r="HV368" t="s">
        <v>796</v>
      </c>
      <c r="HW368" t="s">
        <v>796</v>
      </c>
      <c r="HX368" t="s">
        <v>796</v>
      </c>
      <c r="HY368" t="s">
        <v>796</v>
      </c>
      <c r="HZ368" t="s">
        <v>796</v>
      </c>
      <c r="IA368" t="s">
        <v>796</v>
      </c>
      <c r="IB368" t="s">
        <v>796</v>
      </c>
      <c r="IC368" t="s">
        <v>796</v>
      </c>
      <c r="ID368" t="s">
        <v>796</v>
      </c>
      <c r="IE368" t="s">
        <v>796</v>
      </c>
      <c r="IF368" t="s">
        <v>796</v>
      </c>
      <c r="IG368" t="s">
        <v>796</v>
      </c>
      <c r="IH368" t="s">
        <v>796</v>
      </c>
      <c r="II368" t="s">
        <v>796</v>
      </c>
      <c r="IJ368" t="s">
        <v>796</v>
      </c>
      <c r="IK368" t="s">
        <v>796</v>
      </c>
      <c r="IL368" t="s">
        <v>796</v>
      </c>
      <c r="IM368" t="s">
        <v>796</v>
      </c>
      <c r="IN368" t="s">
        <v>796</v>
      </c>
      <c r="IO368" t="s">
        <v>796</v>
      </c>
      <c r="IP368" t="s">
        <v>796</v>
      </c>
      <c r="IQ368" t="s">
        <v>796</v>
      </c>
      <c r="IR368" t="s">
        <v>796</v>
      </c>
      <c r="IS368" t="s">
        <v>796</v>
      </c>
      <c r="IT368" t="s">
        <v>796</v>
      </c>
      <c r="IU368" t="s">
        <v>796</v>
      </c>
      <c r="IV368" t="s">
        <v>796</v>
      </c>
      <c r="IW368" t="s">
        <v>796</v>
      </c>
      <c r="IX368" t="s">
        <v>796</v>
      </c>
      <c r="IY368" t="s">
        <v>796</v>
      </c>
      <c r="IZ368" t="s">
        <v>796</v>
      </c>
      <c r="JA368" t="s">
        <v>796</v>
      </c>
      <c r="JB368" t="s">
        <v>796</v>
      </c>
      <c r="JC368" t="s">
        <v>796</v>
      </c>
      <c r="JD368" t="s">
        <v>796</v>
      </c>
      <c r="JE368" t="s">
        <v>796</v>
      </c>
      <c r="JF368" t="s">
        <v>796</v>
      </c>
      <c r="JG368" t="s">
        <v>796</v>
      </c>
      <c r="JH368" t="s">
        <v>796</v>
      </c>
      <c r="JI368" t="s">
        <v>796</v>
      </c>
      <c r="JJ368" t="s">
        <v>796</v>
      </c>
      <c r="JK368" t="s">
        <v>796</v>
      </c>
      <c r="JL368" t="s">
        <v>796</v>
      </c>
      <c r="JM368" t="s">
        <v>796</v>
      </c>
      <c r="JN368" t="s">
        <v>796</v>
      </c>
      <c r="JO368" t="s">
        <v>796</v>
      </c>
      <c r="JP368" t="s">
        <v>796</v>
      </c>
      <c r="JQ368" t="s">
        <v>796</v>
      </c>
      <c r="JR368" t="s">
        <v>796</v>
      </c>
      <c r="JS368" t="s">
        <v>796</v>
      </c>
      <c r="JT368" t="s">
        <v>796</v>
      </c>
      <c r="JU368" t="s">
        <v>796</v>
      </c>
      <c r="JV368" t="s">
        <v>796</v>
      </c>
      <c r="JW368" t="s">
        <v>796</v>
      </c>
      <c r="JX368" t="s">
        <v>796</v>
      </c>
      <c r="JY368" t="s">
        <v>796</v>
      </c>
      <c r="JZ368" t="s">
        <v>796</v>
      </c>
      <c r="KA368" t="s">
        <v>796</v>
      </c>
      <c r="KB368" t="s">
        <v>796</v>
      </c>
      <c r="KC368" t="s">
        <v>796</v>
      </c>
      <c r="KD368" t="s">
        <v>796</v>
      </c>
      <c r="KE368" t="s">
        <v>796</v>
      </c>
      <c r="KF368" t="s">
        <v>796</v>
      </c>
    </row>
    <row r="369" spans="1:292" x14ac:dyDescent="0.2">
      <c r="A369" t="s">
        <v>269</v>
      </c>
      <c r="B369" t="s">
        <v>116</v>
      </c>
      <c r="C369" t="s">
        <v>4</v>
      </c>
      <c r="D369" t="s">
        <v>8</v>
      </c>
      <c r="E369" s="30">
        <v>36</v>
      </c>
      <c r="F369" t="s">
        <v>20</v>
      </c>
      <c r="G369" t="s">
        <v>10</v>
      </c>
      <c r="H369" t="s">
        <v>40</v>
      </c>
      <c r="I369" t="s">
        <v>65</v>
      </c>
      <c r="J369" t="s">
        <v>4</v>
      </c>
      <c r="K369" t="s">
        <v>4</v>
      </c>
      <c r="L369" t="s">
        <v>4</v>
      </c>
      <c r="M369" t="s">
        <v>4</v>
      </c>
      <c r="N369" t="s">
        <v>4</v>
      </c>
      <c r="O369" t="s">
        <v>4</v>
      </c>
      <c r="P369" t="s">
        <v>5</v>
      </c>
      <c r="Q369" t="s">
        <v>4</v>
      </c>
      <c r="R369" t="s">
        <v>4</v>
      </c>
      <c r="S369" t="s">
        <v>4</v>
      </c>
      <c r="T369" t="s">
        <v>3</v>
      </c>
      <c r="U369" t="s">
        <v>4</v>
      </c>
      <c r="V369" t="s">
        <v>4</v>
      </c>
      <c r="W369" t="s">
        <v>17</v>
      </c>
      <c r="X369" t="s">
        <v>2</v>
      </c>
      <c r="Y369" t="s">
        <v>5</v>
      </c>
      <c r="Z369" t="s">
        <v>70</v>
      </c>
      <c r="AA369" t="s">
        <v>4</v>
      </c>
      <c r="AB369" t="s">
        <v>4</v>
      </c>
      <c r="AC369" t="s">
        <v>4</v>
      </c>
      <c r="AD369" t="s">
        <v>4</v>
      </c>
      <c r="AE369" t="s">
        <v>5</v>
      </c>
      <c r="AF369" t="s">
        <v>4</v>
      </c>
      <c r="AG369" t="s">
        <v>5</v>
      </c>
      <c r="AH369" t="s">
        <v>4</v>
      </c>
      <c r="AI369" t="s">
        <v>4</v>
      </c>
      <c r="AJ369" t="s">
        <v>4</v>
      </c>
      <c r="AK369" t="s">
        <v>4</v>
      </c>
      <c r="AL369" t="s">
        <v>4</v>
      </c>
      <c r="AM369" t="s">
        <v>4</v>
      </c>
      <c r="AN369" t="s">
        <v>4</v>
      </c>
      <c r="AO369" t="s">
        <v>4</v>
      </c>
      <c r="AP369" t="s">
        <v>4</v>
      </c>
      <c r="AQ369" t="s">
        <v>4</v>
      </c>
      <c r="AR369" t="s">
        <v>4</v>
      </c>
      <c r="AS369" t="s">
        <v>2</v>
      </c>
      <c r="AT369" t="s">
        <v>2</v>
      </c>
      <c r="AU369" t="s">
        <v>2</v>
      </c>
      <c r="AV369" t="s">
        <v>2</v>
      </c>
      <c r="AW369" t="s">
        <v>2</v>
      </c>
      <c r="AX369" t="s">
        <v>2</v>
      </c>
      <c r="AY369" t="s">
        <v>2</v>
      </c>
      <c r="AZ369" t="s">
        <v>2</v>
      </c>
      <c r="BA369" t="s">
        <v>2</v>
      </c>
      <c r="BB369" t="s">
        <v>2</v>
      </c>
      <c r="BC369" t="s">
        <v>2</v>
      </c>
      <c r="BD369" t="s">
        <v>2</v>
      </c>
      <c r="BE369" t="s">
        <v>2</v>
      </c>
      <c r="BF369" t="s">
        <v>2</v>
      </c>
      <c r="BG369" t="s">
        <v>2</v>
      </c>
      <c r="BH369" t="s">
        <v>2</v>
      </c>
      <c r="BI369" t="s">
        <v>2</v>
      </c>
      <c r="BJ369" t="s">
        <v>2</v>
      </c>
      <c r="BK369" t="s">
        <v>4</v>
      </c>
      <c r="BL369" t="s">
        <v>5</v>
      </c>
      <c r="BM369" t="s">
        <v>4</v>
      </c>
      <c r="BN369" t="s">
        <v>4</v>
      </c>
      <c r="BO369" t="s">
        <v>4</v>
      </c>
      <c r="BP369" t="s">
        <v>2</v>
      </c>
      <c r="BQ369" t="s">
        <v>2</v>
      </c>
      <c r="BR369" t="s">
        <v>2</v>
      </c>
      <c r="BS369" t="s">
        <v>2</v>
      </c>
      <c r="BT369" t="s">
        <v>2</v>
      </c>
      <c r="BU369" t="s">
        <v>2</v>
      </c>
      <c r="BV369" t="s">
        <v>2</v>
      </c>
      <c r="BW369" t="s">
        <v>2</v>
      </c>
      <c r="BX369" t="s">
        <v>2</v>
      </c>
      <c r="BY369" t="s">
        <v>2</v>
      </c>
      <c r="BZ369" t="s">
        <v>2</v>
      </c>
      <c r="CA369" t="s">
        <v>2</v>
      </c>
      <c r="CB369" t="s">
        <v>2</v>
      </c>
      <c r="CC369" t="s">
        <v>2</v>
      </c>
      <c r="CD369" t="s">
        <v>2</v>
      </c>
      <c r="CE369" t="s">
        <v>2</v>
      </c>
      <c r="CF369" t="s">
        <v>2</v>
      </c>
      <c r="CG369" t="s">
        <v>2</v>
      </c>
      <c r="CH369" t="s">
        <v>2</v>
      </c>
      <c r="CI369" t="s">
        <v>2</v>
      </c>
      <c r="CJ369" t="s">
        <v>2</v>
      </c>
      <c r="CK369" t="s">
        <v>2</v>
      </c>
      <c r="CL369" t="s">
        <v>2</v>
      </c>
      <c r="CM369" t="s">
        <v>2</v>
      </c>
      <c r="CN369" t="s">
        <v>2</v>
      </c>
      <c r="CO369" t="s">
        <v>2</v>
      </c>
      <c r="CP369" t="s">
        <v>2</v>
      </c>
      <c r="CQ369" t="s">
        <v>2</v>
      </c>
      <c r="CR369" t="s">
        <v>2</v>
      </c>
      <c r="CS369" t="s">
        <v>2</v>
      </c>
      <c r="CT369" t="s">
        <v>2</v>
      </c>
      <c r="CU369" t="s">
        <v>116</v>
      </c>
      <c r="CV369" t="s">
        <v>4</v>
      </c>
      <c r="CW369" s="30">
        <v>37</v>
      </c>
      <c r="CX369" t="s">
        <v>20</v>
      </c>
      <c r="CY369" t="s">
        <v>4</v>
      </c>
      <c r="CZ369" t="s">
        <v>4</v>
      </c>
      <c r="DA369" t="s">
        <v>4</v>
      </c>
      <c r="DB369" t="s">
        <v>4</v>
      </c>
      <c r="DC369" t="s">
        <v>4</v>
      </c>
      <c r="DD369" t="s">
        <v>4</v>
      </c>
      <c r="DE369" t="s">
        <v>5</v>
      </c>
      <c r="DF369" t="s">
        <v>4</v>
      </c>
      <c r="DG369" t="s">
        <v>4</v>
      </c>
      <c r="DH369" t="s">
        <v>4</v>
      </c>
      <c r="DI369" t="s">
        <v>3</v>
      </c>
      <c r="DJ369" t="s">
        <v>4</v>
      </c>
      <c r="DK369" t="s">
        <v>5</v>
      </c>
      <c r="DL369" t="s">
        <v>2</v>
      </c>
      <c r="DM369" t="s">
        <v>2</v>
      </c>
      <c r="DN369" t="s">
        <v>5</v>
      </c>
      <c r="DO369" t="s">
        <v>70</v>
      </c>
      <c r="DP369" t="s">
        <v>4</v>
      </c>
      <c r="DQ369" t="s">
        <v>4</v>
      </c>
      <c r="DR369" t="s">
        <v>4</v>
      </c>
      <c r="DS369" t="s">
        <v>4</v>
      </c>
      <c r="DT369" t="s">
        <v>4</v>
      </c>
      <c r="DU369" t="s">
        <v>4</v>
      </c>
      <c r="DV369" t="s">
        <v>5</v>
      </c>
      <c r="DW369" t="s">
        <v>4</v>
      </c>
      <c r="DX369" t="s">
        <v>4</v>
      </c>
      <c r="DY369" t="s">
        <v>4</v>
      </c>
      <c r="DZ369" t="s">
        <v>4</v>
      </c>
      <c r="EA369" t="s">
        <v>4</v>
      </c>
      <c r="EB369" t="s">
        <v>4</v>
      </c>
      <c r="EC369" t="s">
        <v>5</v>
      </c>
      <c r="ED369" t="s">
        <v>4</v>
      </c>
      <c r="EE369" t="s">
        <v>4</v>
      </c>
      <c r="EF369" t="s">
        <v>4</v>
      </c>
      <c r="EG369" t="s">
        <v>4</v>
      </c>
      <c r="EH369" t="s">
        <v>2</v>
      </c>
      <c r="EI369" t="s">
        <v>2</v>
      </c>
      <c r="EJ369" t="s">
        <v>2</v>
      </c>
      <c r="EK369" t="s">
        <v>2</v>
      </c>
      <c r="EL369" t="s">
        <v>2</v>
      </c>
      <c r="EM369" t="s">
        <v>2</v>
      </c>
      <c r="EN369" t="s">
        <v>2</v>
      </c>
      <c r="EO369" t="s">
        <v>2</v>
      </c>
      <c r="EP369" t="s">
        <v>2</v>
      </c>
      <c r="EQ369" t="s">
        <v>2</v>
      </c>
      <c r="ER369" t="s">
        <v>2</v>
      </c>
      <c r="ES369" t="s">
        <v>2</v>
      </c>
      <c r="ET369" t="s">
        <v>2</v>
      </c>
      <c r="EU369" t="s">
        <v>2</v>
      </c>
      <c r="EV369" t="s">
        <v>2</v>
      </c>
      <c r="EW369" t="s">
        <v>2</v>
      </c>
      <c r="EX369" t="s">
        <v>2</v>
      </c>
      <c r="EY369" t="s">
        <v>2</v>
      </c>
      <c r="EZ369" t="s">
        <v>4</v>
      </c>
      <c r="FA369" t="s">
        <v>5</v>
      </c>
      <c r="FB369" t="s">
        <v>4</v>
      </c>
      <c r="FC369" t="s">
        <v>4</v>
      </c>
      <c r="FD369" t="s">
        <v>4</v>
      </c>
      <c r="FE369" t="s">
        <v>2</v>
      </c>
      <c r="FF369" t="s">
        <v>2</v>
      </c>
      <c r="FG369" t="s">
        <v>2</v>
      </c>
      <c r="FH369" t="s">
        <v>2</v>
      </c>
      <c r="FI369" t="s">
        <v>2</v>
      </c>
      <c r="FJ369" t="s">
        <v>2</v>
      </c>
      <c r="FK369" t="s">
        <v>2</v>
      </c>
      <c r="FL369" t="s">
        <v>2</v>
      </c>
      <c r="FM369" t="s">
        <v>2</v>
      </c>
      <c r="FN369" t="s">
        <v>2</v>
      </c>
      <c r="FO369" t="s">
        <v>2</v>
      </c>
      <c r="FP369" t="s">
        <v>2</v>
      </c>
      <c r="FQ369" t="s">
        <v>2</v>
      </c>
      <c r="FR369" t="s">
        <v>2</v>
      </c>
      <c r="FS369" t="s">
        <v>2</v>
      </c>
      <c r="FT369" t="s">
        <v>2</v>
      </c>
      <c r="FU369" t="s">
        <v>2</v>
      </c>
      <c r="FV369" t="s">
        <v>2</v>
      </c>
      <c r="FW369" t="s">
        <v>2</v>
      </c>
      <c r="FX369" t="s">
        <v>2</v>
      </c>
      <c r="FY369" t="s">
        <v>2</v>
      </c>
      <c r="FZ369" t="s">
        <v>2</v>
      </c>
      <c r="GA369" t="s">
        <v>2</v>
      </c>
      <c r="GB369" t="s">
        <v>2</v>
      </c>
      <c r="GC369" t="s">
        <v>2</v>
      </c>
      <c r="GD369" t="s">
        <v>2</v>
      </c>
      <c r="GE369" t="s">
        <v>2</v>
      </c>
      <c r="GF369" t="s">
        <v>2</v>
      </c>
      <c r="GG369" t="s">
        <v>2</v>
      </c>
      <c r="GH369" t="s">
        <v>2</v>
      </c>
      <c r="GI369" t="s">
        <v>2</v>
      </c>
      <c r="GJ369" t="s">
        <v>2</v>
      </c>
      <c r="GK369" t="s">
        <v>2</v>
      </c>
      <c r="GL369" t="s">
        <v>2</v>
      </c>
      <c r="GM369" t="s">
        <v>2</v>
      </c>
      <c r="GN369" t="s">
        <v>796</v>
      </c>
      <c r="GO369" t="s">
        <v>796</v>
      </c>
      <c r="GP369" t="s">
        <v>796</v>
      </c>
      <c r="GQ369" t="s">
        <v>796</v>
      </c>
      <c r="GR369" t="s">
        <v>796</v>
      </c>
      <c r="GS369" t="s">
        <v>796</v>
      </c>
      <c r="GT369" t="s">
        <v>796</v>
      </c>
      <c r="GU369" t="s">
        <v>796</v>
      </c>
      <c r="GV369" t="s">
        <v>796</v>
      </c>
      <c r="GW369" t="s">
        <v>796</v>
      </c>
      <c r="GX369" t="s">
        <v>796</v>
      </c>
      <c r="GY369" t="s">
        <v>796</v>
      </c>
      <c r="GZ369" t="s">
        <v>796</v>
      </c>
      <c r="HA369" t="s">
        <v>796</v>
      </c>
      <c r="HB369" t="s">
        <v>796</v>
      </c>
      <c r="HC369" t="s">
        <v>796</v>
      </c>
      <c r="HD369" t="s">
        <v>796</v>
      </c>
      <c r="HE369" t="s">
        <v>796</v>
      </c>
      <c r="HF369" t="s">
        <v>796</v>
      </c>
      <c r="HG369" t="s">
        <v>796</v>
      </c>
      <c r="HH369" t="s">
        <v>796</v>
      </c>
      <c r="HI369" t="s">
        <v>796</v>
      </c>
      <c r="HJ369" t="s">
        <v>796</v>
      </c>
      <c r="HK369" t="s">
        <v>796</v>
      </c>
      <c r="HL369" t="s">
        <v>796</v>
      </c>
      <c r="HM369" t="s">
        <v>796</v>
      </c>
      <c r="HN369" t="s">
        <v>796</v>
      </c>
      <c r="HO369" t="s">
        <v>796</v>
      </c>
      <c r="HP369" t="s">
        <v>796</v>
      </c>
      <c r="HQ369" t="s">
        <v>796</v>
      </c>
      <c r="HR369" t="s">
        <v>796</v>
      </c>
      <c r="HS369" t="s">
        <v>796</v>
      </c>
      <c r="HT369" t="s">
        <v>796</v>
      </c>
      <c r="HU369" t="s">
        <v>796</v>
      </c>
      <c r="HV369" t="s">
        <v>796</v>
      </c>
      <c r="HW369" t="s">
        <v>796</v>
      </c>
      <c r="HX369" t="s">
        <v>796</v>
      </c>
      <c r="HY369" t="s">
        <v>796</v>
      </c>
      <c r="HZ369" t="s">
        <v>796</v>
      </c>
      <c r="IA369" t="s">
        <v>796</v>
      </c>
      <c r="IB369" t="s">
        <v>796</v>
      </c>
      <c r="IC369" t="s">
        <v>796</v>
      </c>
      <c r="ID369" t="s">
        <v>796</v>
      </c>
      <c r="IE369" t="s">
        <v>796</v>
      </c>
      <c r="IF369" t="s">
        <v>796</v>
      </c>
      <c r="IG369" t="s">
        <v>796</v>
      </c>
      <c r="IH369" t="s">
        <v>796</v>
      </c>
      <c r="II369" t="s">
        <v>796</v>
      </c>
      <c r="IJ369" t="s">
        <v>796</v>
      </c>
      <c r="IK369" t="s">
        <v>796</v>
      </c>
      <c r="IL369" t="s">
        <v>796</v>
      </c>
      <c r="IM369" t="s">
        <v>796</v>
      </c>
      <c r="IN369" t="s">
        <v>796</v>
      </c>
      <c r="IO369" t="s">
        <v>796</v>
      </c>
      <c r="IP369" t="s">
        <v>796</v>
      </c>
      <c r="IQ369" t="s">
        <v>796</v>
      </c>
      <c r="IR369" t="s">
        <v>796</v>
      </c>
      <c r="IS369" t="s">
        <v>796</v>
      </c>
      <c r="IT369" t="s">
        <v>796</v>
      </c>
      <c r="IU369" t="s">
        <v>796</v>
      </c>
      <c r="IV369" t="s">
        <v>796</v>
      </c>
      <c r="IW369" t="s">
        <v>796</v>
      </c>
      <c r="IX369" t="s">
        <v>796</v>
      </c>
      <c r="IY369" t="s">
        <v>796</v>
      </c>
      <c r="IZ369" t="s">
        <v>796</v>
      </c>
      <c r="JA369" t="s">
        <v>796</v>
      </c>
      <c r="JB369" t="s">
        <v>796</v>
      </c>
      <c r="JC369" t="s">
        <v>796</v>
      </c>
      <c r="JD369" t="s">
        <v>796</v>
      </c>
      <c r="JE369" t="s">
        <v>796</v>
      </c>
      <c r="JF369" t="s">
        <v>796</v>
      </c>
      <c r="JG369" t="s">
        <v>796</v>
      </c>
      <c r="JH369" t="s">
        <v>796</v>
      </c>
      <c r="JI369" t="s">
        <v>796</v>
      </c>
      <c r="JJ369" t="s">
        <v>796</v>
      </c>
      <c r="JK369" t="s">
        <v>796</v>
      </c>
      <c r="JL369" t="s">
        <v>796</v>
      </c>
      <c r="JM369" t="s">
        <v>796</v>
      </c>
      <c r="JN369" t="s">
        <v>796</v>
      </c>
      <c r="JO369" t="s">
        <v>796</v>
      </c>
      <c r="JP369" t="s">
        <v>796</v>
      </c>
      <c r="JQ369" t="s">
        <v>796</v>
      </c>
      <c r="JR369" t="s">
        <v>796</v>
      </c>
      <c r="JS369" t="s">
        <v>796</v>
      </c>
      <c r="JT369" t="s">
        <v>796</v>
      </c>
      <c r="JU369" t="s">
        <v>796</v>
      </c>
      <c r="JV369" t="s">
        <v>796</v>
      </c>
      <c r="JW369" t="s">
        <v>796</v>
      </c>
      <c r="JX369" t="s">
        <v>796</v>
      </c>
      <c r="JY369" t="s">
        <v>796</v>
      </c>
      <c r="JZ369" t="s">
        <v>796</v>
      </c>
      <c r="KA369" t="s">
        <v>796</v>
      </c>
      <c r="KB369" t="s">
        <v>796</v>
      </c>
      <c r="KC369" t="s">
        <v>796</v>
      </c>
      <c r="KD369" t="s">
        <v>796</v>
      </c>
      <c r="KE369" t="s">
        <v>796</v>
      </c>
      <c r="KF369" t="s">
        <v>796</v>
      </c>
    </row>
    <row r="370" spans="1:292" x14ac:dyDescent="0.2">
      <c r="A370" t="s">
        <v>270</v>
      </c>
      <c r="B370" t="s">
        <v>116</v>
      </c>
      <c r="C370" t="s">
        <v>4</v>
      </c>
      <c r="D370" t="s">
        <v>8</v>
      </c>
      <c r="E370" s="30">
        <v>23</v>
      </c>
      <c r="F370" t="s">
        <v>20</v>
      </c>
      <c r="G370" t="s">
        <v>10</v>
      </c>
      <c r="H370" t="s">
        <v>40</v>
      </c>
      <c r="I370" t="s">
        <v>80</v>
      </c>
      <c r="J370" t="s">
        <v>4</v>
      </c>
      <c r="K370" t="s">
        <v>4</v>
      </c>
      <c r="L370" t="s">
        <v>4</v>
      </c>
      <c r="M370" t="s">
        <v>4</v>
      </c>
      <c r="N370" t="s">
        <v>4</v>
      </c>
      <c r="O370" t="s">
        <v>4</v>
      </c>
      <c r="P370" t="s">
        <v>5</v>
      </c>
      <c r="Q370" t="s">
        <v>4</v>
      </c>
      <c r="R370" t="s">
        <v>5</v>
      </c>
      <c r="S370" t="s">
        <v>4</v>
      </c>
      <c r="T370" t="s">
        <v>3</v>
      </c>
      <c r="U370" t="s">
        <v>4</v>
      </c>
      <c r="V370" t="s">
        <v>5</v>
      </c>
      <c r="W370" t="s">
        <v>77</v>
      </c>
      <c r="X370" t="s">
        <v>27</v>
      </c>
      <c r="Y370" t="s">
        <v>5</v>
      </c>
      <c r="Z370" t="s">
        <v>18</v>
      </c>
      <c r="AA370" t="s">
        <v>4</v>
      </c>
      <c r="AB370" t="s">
        <v>4</v>
      </c>
      <c r="AC370" t="s">
        <v>4</v>
      </c>
      <c r="AD370" t="s">
        <v>4</v>
      </c>
      <c r="AE370" t="s">
        <v>4</v>
      </c>
      <c r="AF370" t="s">
        <v>4</v>
      </c>
      <c r="AG370" t="s">
        <v>4</v>
      </c>
      <c r="AH370" t="s">
        <v>5</v>
      </c>
      <c r="AI370" t="s">
        <v>4</v>
      </c>
      <c r="AJ370" t="s">
        <v>4</v>
      </c>
      <c r="AK370" t="s">
        <v>4</v>
      </c>
      <c r="AL370" t="s">
        <v>5</v>
      </c>
      <c r="AM370" t="s">
        <v>4</v>
      </c>
      <c r="AN370" t="s">
        <v>4</v>
      </c>
      <c r="AO370" t="s">
        <v>4</v>
      </c>
      <c r="AP370" t="s">
        <v>4</v>
      </c>
      <c r="AQ370" t="s">
        <v>4</v>
      </c>
      <c r="AR370" t="s">
        <v>4</v>
      </c>
      <c r="AS370" t="s">
        <v>2</v>
      </c>
      <c r="AT370" t="s">
        <v>2</v>
      </c>
      <c r="AU370" t="s">
        <v>2</v>
      </c>
      <c r="AV370" t="s">
        <v>2</v>
      </c>
      <c r="AW370" t="s">
        <v>2</v>
      </c>
      <c r="AX370" t="s">
        <v>2</v>
      </c>
      <c r="AY370" t="s">
        <v>2</v>
      </c>
      <c r="AZ370" t="s">
        <v>2</v>
      </c>
      <c r="BA370" t="s">
        <v>2</v>
      </c>
      <c r="BB370" t="s">
        <v>2</v>
      </c>
      <c r="BC370" t="s">
        <v>2</v>
      </c>
      <c r="BD370" t="s">
        <v>2</v>
      </c>
      <c r="BE370" t="s">
        <v>2</v>
      </c>
      <c r="BF370" t="s">
        <v>2</v>
      </c>
      <c r="BG370" t="s">
        <v>2</v>
      </c>
      <c r="BH370" t="s">
        <v>2</v>
      </c>
      <c r="BI370" t="s">
        <v>2</v>
      </c>
      <c r="BJ370" t="s">
        <v>2</v>
      </c>
      <c r="BK370" t="s">
        <v>5</v>
      </c>
      <c r="BL370" t="s">
        <v>4</v>
      </c>
      <c r="BM370" t="s">
        <v>4</v>
      </c>
      <c r="BN370" t="s">
        <v>4</v>
      </c>
      <c r="BO370" t="s">
        <v>4</v>
      </c>
      <c r="BP370" t="s">
        <v>2</v>
      </c>
      <c r="BQ370" t="s">
        <v>2</v>
      </c>
      <c r="BR370" t="s">
        <v>2</v>
      </c>
      <c r="BS370" t="s">
        <v>2</v>
      </c>
      <c r="BT370" t="s">
        <v>2</v>
      </c>
      <c r="BU370" t="s">
        <v>2</v>
      </c>
      <c r="BV370" t="s">
        <v>2</v>
      </c>
      <c r="BW370" t="s">
        <v>2</v>
      </c>
      <c r="BX370" t="s">
        <v>2</v>
      </c>
      <c r="BY370" t="s">
        <v>2</v>
      </c>
      <c r="BZ370" t="s">
        <v>2</v>
      </c>
      <c r="CA370" t="s">
        <v>2</v>
      </c>
      <c r="CB370" t="s">
        <v>2</v>
      </c>
      <c r="CC370" t="s">
        <v>2</v>
      </c>
      <c r="CD370" t="s">
        <v>2</v>
      </c>
      <c r="CE370" t="s">
        <v>2</v>
      </c>
      <c r="CF370" t="s">
        <v>2</v>
      </c>
      <c r="CG370" t="s">
        <v>2</v>
      </c>
      <c r="CH370" t="s">
        <v>2</v>
      </c>
      <c r="CI370" t="s">
        <v>2</v>
      </c>
      <c r="CJ370" t="s">
        <v>2</v>
      </c>
      <c r="CK370" t="s">
        <v>2</v>
      </c>
      <c r="CL370" t="s">
        <v>2</v>
      </c>
      <c r="CM370" t="s">
        <v>2</v>
      </c>
      <c r="CN370" t="s">
        <v>2</v>
      </c>
      <c r="CO370" t="s">
        <v>2</v>
      </c>
      <c r="CP370" t="s">
        <v>2</v>
      </c>
      <c r="CQ370" t="s">
        <v>2</v>
      </c>
      <c r="CR370" t="s">
        <v>2</v>
      </c>
      <c r="CS370" t="s">
        <v>2</v>
      </c>
      <c r="CT370" t="s">
        <v>2</v>
      </c>
      <c r="CU370" t="s">
        <v>116</v>
      </c>
      <c r="CV370" t="s">
        <v>4</v>
      </c>
      <c r="CW370" s="30">
        <v>24</v>
      </c>
      <c r="CX370" t="s">
        <v>20</v>
      </c>
      <c r="CY370" t="s">
        <v>4</v>
      </c>
      <c r="CZ370" t="s">
        <v>4</v>
      </c>
      <c r="DA370" t="s">
        <v>4</v>
      </c>
      <c r="DB370" t="s">
        <v>4</v>
      </c>
      <c r="DC370" t="s">
        <v>4</v>
      </c>
      <c r="DD370" t="s">
        <v>4</v>
      </c>
      <c r="DE370" t="s">
        <v>5</v>
      </c>
      <c r="DF370" t="s">
        <v>4</v>
      </c>
      <c r="DG370" t="s">
        <v>5</v>
      </c>
      <c r="DH370" t="s">
        <v>4</v>
      </c>
      <c r="DI370" t="s">
        <v>67</v>
      </c>
      <c r="DJ370" t="s">
        <v>4</v>
      </c>
      <c r="DK370" t="s">
        <v>4</v>
      </c>
      <c r="DL370" t="s">
        <v>2</v>
      </c>
      <c r="DM370" t="s">
        <v>2</v>
      </c>
      <c r="DN370" t="s">
        <v>5</v>
      </c>
      <c r="DO370" t="s">
        <v>18</v>
      </c>
      <c r="DP370" t="s">
        <v>4</v>
      </c>
      <c r="DQ370" t="s">
        <v>4</v>
      </c>
      <c r="DR370" t="s">
        <v>4</v>
      </c>
      <c r="DS370" t="s">
        <v>4</v>
      </c>
      <c r="DT370" t="s">
        <v>4</v>
      </c>
      <c r="DU370" t="s">
        <v>4</v>
      </c>
      <c r="DV370" t="s">
        <v>4</v>
      </c>
      <c r="DW370" t="s">
        <v>4</v>
      </c>
      <c r="DX370" t="s">
        <v>4</v>
      </c>
      <c r="DY370" t="s">
        <v>4</v>
      </c>
      <c r="DZ370" t="s">
        <v>4</v>
      </c>
      <c r="EA370" t="s">
        <v>4</v>
      </c>
      <c r="EB370" t="s">
        <v>4</v>
      </c>
      <c r="EC370" t="s">
        <v>4</v>
      </c>
      <c r="ED370" t="s">
        <v>4</v>
      </c>
      <c r="EE370" t="s">
        <v>4</v>
      </c>
      <c r="EF370" t="s">
        <v>4</v>
      </c>
      <c r="EG370" t="s">
        <v>4</v>
      </c>
      <c r="EH370" t="s">
        <v>2</v>
      </c>
      <c r="EI370" t="s">
        <v>2</v>
      </c>
      <c r="EJ370" t="s">
        <v>2</v>
      </c>
      <c r="EK370" t="s">
        <v>2</v>
      </c>
      <c r="EL370" t="s">
        <v>2</v>
      </c>
      <c r="EM370" t="s">
        <v>2</v>
      </c>
      <c r="EN370" t="s">
        <v>2</v>
      </c>
      <c r="EO370" t="s">
        <v>2</v>
      </c>
      <c r="EP370" t="s">
        <v>2</v>
      </c>
      <c r="EQ370" t="s">
        <v>2</v>
      </c>
      <c r="ER370" t="s">
        <v>2</v>
      </c>
      <c r="ES370" t="s">
        <v>2</v>
      </c>
      <c r="ET370" t="s">
        <v>2</v>
      </c>
      <c r="EU370" t="s">
        <v>2</v>
      </c>
      <c r="EV370" t="s">
        <v>2</v>
      </c>
      <c r="EW370" t="s">
        <v>2</v>
      </c>
      <c r="EX370" t="s">
        <v>2</v>
      </c>
      <c r="EY370" t="s">
        <v>2</v>
      </c>
      <c r="EZ370" t="s">
        <v>5</v>
      </c>
      <c r="FA370" t="s">
        <v>4</v>
      </c>
      <c r="FB370" t="s">
        <v>4</v>
      </c>
      <c r="FC370" t="s">
        <v>4</v>
      </c>
      <c r="FD370" t="s">
        <v>4</v>
      </c>
      <c r="FE370" t="s">
        <v>2</v>
      </c>
      <c r="FF370" t="s">
        <v>2</v>
      </c>
      <c r="FG370" t="s">
        <v>2</v>
      </c>
      <c r="FH370" t="s">
        <v>2</v>
      </c>
      <c r="FI370" t="s">
        <v>2</v>
      </c>
      <c r="FJ370" t="s">
        <v>2</v>
      </c>
      <c r="FK370" t="s">
        <v>2</v>
      </c>
      <c r="FL370" t="s">
        <v>2</v>
      </c>
      <c r="FM370" t="s">
        <v>2</v>
      </c>
      <c r="FN370" t="s">
        <v>2</v>
      </c>
      <c r="FO370" t="s">
        <v>2</v>
      </c>
      <c r="FP370" t="s">
        <v>2</v>
      </c>
      <c r="FQ370" t="s">
        <v>2</v>
      </c>
      <c r="FR370" t="s">
        <v>2</v>
      </c>
      <c r="FS370" t="s">
        <v>2</v>
      </c>
      <c r="FT370" t="s">
        <v>2</v>
      </c>
      <c r="FU370" t="s">
        <v>2</v>
      </c>
      <c r="FV370" t="s">
        <v>2</v>
      </c>
      <c r="FW370" t="s">
        <v>2</v>
      </c>
      <c r="FX370" t="s">
        <v>2</v>
      </c>
      <c r="FY370" t="s">
        <v>2</v>
      </c>
      <c r="FZ370" t="s">
        <v>2</v>
      </c>
      <c r="GA370" t="s">
        <v>2</v>
      </c>
      <c r="GB370" t="s">
        <v>2</v>
      </c>
      <c r="GC370" t="s">
        <v>2</v>
      </c>
      <c r="GD370" t="s">
        <v>2</v>
      </c>
      <c r="GE370" t="s">
        <v>2</v>
      </c>
      <c r="GF370" t="s">
        <v>2</v>
      </c>
      <c r="GG370" t="s">
        <v>2</v>
      </c>
      <c r="GH370" t="s">
        <v>2</v>
      </c>
      <c r="GI370" t="s">
        <v>2</v>
      </c>
      <c r="GJ370" t="s">
        <v>2</v>
      </c>
      <c r="GK370" t="s">
        <v>2</v>
      </c>
      <c r="GL370" t="s">
        <v>2</v>
      </c>
      <c r="GM370" t="s">
        <v>2</v>
      </c>
      <c r="GN370" t="s">
        <v>796</v>
      </c>
      <c r="GO370" t="s">
        <v>796</v>
      </c>
      <c r="GP370" t="s">
        <v>796</v>
      </c>
      <c r="GQ370" t="s">
        <v>796</v>
      </c>
      <c r="GR370" t="s">
        <v>796</v>
      </c>
      <c r="GS370" t="s">
        <v>796</v>
      </c>
      <c r="GT370" t="s">
        <v>796</v>
      </c>
      <c r="GU370" t="s">
        <v>796</v>
      </c>
      <c r="GV370" t="s">
        <v>796</v>
      </c>
      <c r="GW370" t="s">
        <v>796</v>
      </c>
      <c r="GX370" t="s">
        <v>796</v>
      </c>
      <c r="GY370" t="s">
        <v>796</v>
      </c>
      <c r="GZ370" t="s">
        <v>796</v>
      </c>
      <c r="HA370" t="s">
        <v>796</v>
      </c>
      <c r="HB370" t="s">
        <v>796</v>
      </c>
      <c r="HC370" t="s">
        <v>796</v>
      </c>
      <c r="HD370" t="s">
        <v>796</v>
      </c>
      <c r="HE370" t="s">
        <v>796</v>
      </c>
      <c r="HF370" t="s">
        <v>796</v>
      </c>
      <c r="HG370" t="s">
        <v>796</v>
      </c>
      <c r="HH370" t="s">
        <v>796</v>
      </c>
      <c r="HI370" t="s">
        <v>796</v>
      </c>
      <c r="HJ370" t="s">
        <v>796</v>
      </c>
      <c r="HK370" t="s">
        <v>796</v>
      </c>
      <c r="HL370" t="s">
        <v>796</v>
      </c>
      <c r="HM370" t="s">
        <v>796</v>
      </c>
      <c r="HN370" t="s">
        <v>796</v>
      </c>
      <c r="HO370" t="s">
        <v>796</v>
      </c>
      <c r="HP370" t="s">
        <v>796</v>
      </c>
      <c r="HQ370" t="s">
        <v>796</v>
      </c>
      <c r="HR370" t="s">
        <v>796</v>
      </c>
      <c r="HS370" t="s">
        <v>796</v>
      </c>
      <c r="HT370" t="s">
        <v>796</v>
      </c>
      <c r="HU370" t="s">
        <v>796</v>
      </c>
      <c r="HV370" t="s">
        <v>796</v>
      </c>
      <c r="HW370" t="s">
        <v>796</v>
      </c>
      <c r="HX370" t="s">
        <v>796</v>
      </c>
      <c r="HY370" t="s">
        <v>796</v>
      </c>
      <c r="HZ370" t="s">
        <v>796</v>
      </c>
      <c r="IA370" t="s">
        <v>796</v>
      </c>
      <c r="IB370" t="s">
        <v>796</v>
      </c>
      <c r="IC370" t="s">
        <v>796</v>
      </c>
      <c r="ID370" t="s">
        <v>796</v>
      </c>
      <c r="IE370" t="s">
        <v>796</v>
      </c>
      <c r="IF370" t="s">
        <v>796</v>
      </c>
      <c r="IG370" t="s">
        <v>796</v>
      </c>
      <c r="IH370" t="s">
        <v>796</v>
      </c>
      <c r="II370" t="s">
        <v>796</v>
      </c>
      <c r="IJ370" t="s">
        <v>796</v>
      </c>
      <c r="IK370" t="s">
        <v>796</v>
      </c>
      <c r="IL370" t="s">
        <v>796</v>
      </c>
      <c r="IM370" t="s">
        <v>796</v>
      </c>
      <c r="IN370" t="s">
        <v>796</v>
      </c>
      <c r="IO370" t="s">
        <v>796</v>
      </c>
      <c r="IP370" t="s">
        <v>796</v>
      </c>
      <c r="IQ370" t="s">
        <v>796</v>
      </c>
      <c r="IR370" t="s">
        <v>796</v>
      </c>
      <c r="IS370" t="s">
        <v>796</v>
      </c>
      <c r="IT370" t="s">
        <v>796</v>
      </c>
      <c r="IU370" t="s">
        <v>796</v>
      </c>
      <c r="IV370" t="s">
        <v>796</v>
      </c>
      <c r="IW370" t="s">
        <v>796</v>
      </c>
      <c r="IX370" t="s">
        <v>796</v>
      </c>
      <c r="IY370" t="s">
        <v>796</v>
      </c>
      <c r="IZ370" t="s">
        <v>796</v>
      </c>
      <c r="JA370" t="s">
        <v>796</v>
      </c>
      <c r="JB370" t="s">
        <v>796</v>
      </c>
      <c r="JC370" t="s">
        <v>796</v>
      </c>
      <c r="JD370" t="s">
        <v>796</v>
      </c>
      <c r="JE370" t="s">
        <v>796</v>
      </c>
      <c r="JF370" t="s">
        <v>796</v>
      </c>
      <c r="JG370" t="s">
        <v>796</v>
      </c>
      <c r="JH370" t="s">
        <v>796</v>
      </c>
      <c r="JI370" t="s">
        <v>796</v>
      </c>
      <c r="JJ370" t="s">
        <v>796</v>
      </c>
      <c r="JK370" t="s">
        <v>796</v>
      </c>
      <c r="JL370" t="s">
        <v>796</v>
      </c>
      <c r="JM370" t="s">
        <v>796</v>
      </c>
      <c r="JN370" t="s">
        <v>796</v>
      </c>
      <c r="JO370" t="s">
        <v>796</v>
      </c>
      <c r="JP370" t="s">
        <v>796</v>
      </c>
      <c r="JQ370" t="s">
        <v>796</v>
      </c>
      <c r="JR370" t="s">
        <v>796</v>
      </c>
      <c r="JS370" t="s">
        <v>796</v>
      </c>
      <c r="JT370" t="s">
        <v>796</v>
      </c>
      <c r="JU370" t="s">
        <v>796</v>
      </c>
      <c r="JV370" t="s">
        <v>796</v>
      </c>
      <c r="JW370" t="s">
        <v>796</v>
      </c>
      <c r="JX370" t="s">
        <v>796</v>
      </c>
      <c r="JY370" t="s">
        <v>796</v>
      </c>
      <c r="JZ370" t="s">
        <v>796</v>
      </c>
      <c r="KA370" t="s">
        <v>796</v>
      </c>
      <c r="KB370" t="s">
        <v>796</v>
      </c>
      <c r="KC370" t="s">
        <v>796</v>
      </c>
      <c r="KD370" t="s">
        <v>796</v>
      </c>
      <c r="KE370" t="s">
        <v>796</v>
      </c>
      <c r="KF370" t="s">
        <v>796</v>
      </c>
    </row>
    <row r="371" spans="1:292" x14ac:dyDescent="0.2">
      <c r="A371" t="s">
        <v>271</v>
      </c>
      <c r="B371" t="s">
        <v>116</v>
      </c>
      <c r="C371" t="s">
        <v>4</v>
      </c>
      <c r="D371" t="s">
        <v>8</v>
      </c>
      <c r="E371" s="30">
        <v>31</v>
      </c>
      <c r="F371" t="s">
        <v>155</v>
      </c>
      <c r="G371" t="s">
        <v>45</v>
      </c>
      <c r="H371" t="s">
        <v>22</v>
      </c>
      <c r="I371" t="s">
        <v>23</v>
      </c>
      <c r="J371" t="s">
        <v>5</v>
      </c>
      <c r="K371" t="s">
        <v>4</v>
      </c>
      <c r="L371" t="s">
        <v>4</v>
      </c>
      <c r="M371" t="s">
        <v>4</v>
      </c>
      <c r="N371" t="s">
        <v>4</v>
      </c>
      <c r="O371" t="s">
        <v>4</v>
      </c>
      <c r="P371" t="s">
        <v>5</v>
      </c>
      <c r="Q371" t="s">
        <v>4</v>
      </c>
      <c r="R371" t="s">
        <v>4</v>
      </c>
      <c r="S371" t="s">
        <v>4</v>
      </c>
      <c r="T371" t="s">
        <v>3</v>
      </c>
      <c r="U371" t="s">
        <v>4</v>
      </c>
      <c r="V371" t="s">
        <v>4</v>
      </c>
      <c r="W371" t="s">
        <v>17</v>
      </c>
      <c r="X371" t="s">
        <v>2</v>
      </c>
      <c r="Y371" t="s">
        <v>5</v>
      </c>
      <c r="Z371" t="s">
        <v>18</v>
      </c>
      <c r="AA371" t="s">
        <v>4</v>
      </c>
      <c r="AB371" t="s">
        <v>4</v>
      </c>
      <c r="AC371" t="s">
        <v>5</v>
      </c>
      <c r="AD371" t="s">
        <v>5</v>
      </c>
      <c r="AE371" t="s">
        <v>4</v>
      </c>
      <c r="AF371" t="s">
        <v>4</v>
      </c>
      <c r="AG371" t="s">
        <v>4</v>
      </c>
      <c r="AH371" t="s">
        <v>5</v>
      </c>
      <c r="AI371" t="s">
        <v>4</v>
      </c>
      <c r="AJ371" t="s">
        <v>4</v>
      </c>
      <c r="AK371" t="s">
        <v>4</v>
      </c>
      <c r="AL371" t="s">
        <v>4</v>
      </c>
      <c r="AM371" t="s">
        <v>4</v>
      </c>
      <c r="AN371" t="s">
        <v>4</v>
      </c>
      <c r="AO371" t="s">
        <v>4</v>
      </c>
      <c r="AP371" t="s">
        <v>4</v>
      </c>
      <c r="AQ371" t="s">
        <v>4</v>
      </c>
      <c r="AR371" t="s">
        <v>4</v>
      </c>
      <c r="AS371" t="s">
        <v>2</v>
      </c>
      <c r="AT371" t="s">
        <v>2</v>
      </c>
      <c r="AU371" t="s">
        <v>2</v>
      </c>
      <c r="AV371" t="s">
        <v>2</v>
      </c>
      <c r="AW371" t="s">
        <v>2</v>
      </c>
      <c r="AX371" t="s">
        <v>2</v>
      </c>
      <c r="AY371" t="s">
        <v>2</v>
      </c>
      <c r="AZ371" t="s">
        <v>2</v>
      </c>
      <c r="BA371" t="s">
        <v>2</v>
      </c>
      <c r="BB371" t="s">
        <v>2</v>
      </c>
      <c r="BC371" t="s">
        <v>2</v>
      </c>
      <c r="BD371" t="s">
        <v>2</v>
      </c>
      <c r="BE371" t="s">
        <v>2</v>
      </c>
      <c r="BF371" t="s">
        <v>2</v>
      </c>
      <c r="BG371" t="s">
        <v>2</v>
      </c>
      <c r="BH371" t="s">
        <v>2</v>
      </c>
      <c r="BI371" t="s">
        <v>2</v>
      </c>
      <c r="BJ371" t="s">
        <v>2</v>
      </c>
      <c r="BK371" t="s">
        <v>4</v>
      </c>
      <c r="BL371" t="s">
        <v>4</v>
      </c>
      <c r="BM371" t="s">
        <v>5</v>
      </c>
      <c r="BN371" t="s">
        <v>4</v>
      </c>
      <c r="BO371" t="s">
        <v>4</v>
      </c>
      <c r="BP371" t="s">
        <v>46</v>
      </c>
      <c r="BQ371" t="s">
        <v>2</v>
      </c>
      <c r="BR371" t="s">
        <v>2</v>
      </c>
      <c r="BS371" t="s">
        <v>2</v>
      </c>
      <c r="BT371" t="s">
        <v>2</v>
      </c>
      <c r="BU371" t="s">
        <v>2</v>
      </c>
      <c r="BV371" t="s">
        <v>2</v>
      </c>
      <c r="BW371" t="s">
        <v>2</v>
      </c>
      <c r="BX371" t="s">
        <v>2</v>
      </c>
      <c r="BY371" t="s">
        <v>2</v>
      </c>
      <c r="BZ371" t="s">
        <v>2</v>
      </c>
      <c r="CA371" t="s">
        <v>2</v>
      </c>
      <c r="CB371" t="s">
        <v>2</v>
      </c>
      <c r="CC371" t="s">
        <v>2</v>
      </c>
      <c r="CD371" t="s">
        <v>2</v>
      </c>
      <c r="CE371" t="s">
        <v>2</v>
      </c>
      <c r="CF371" t="s">
        <v>2</v>
      </c>
      <c r="CG371" t="s">
        <v>2</v>
      </c>
      <c r="CH371" t="s">
        <v>2</v>
      </c>
      <c r="CI371" t="s">
        <v>2</v>
      </c>
      <c r="CJ371" t="s">
        <v>2</v>
      </c>
      <c r="CK371" t="s">
        <v>2</v>
      </c>
      <c r="CL371" t="s">
        <v>2</v>
      </c>
      <c r="CM371" t="s">
        <v>2</v>
      </c>
      <c r="CN371" t="s">
        <v>2</v>
      </c>
      <c r="CO371" t="s">
        <v>2</v>
      </c>
      <c r="CP371" t="s">
        <v>2</v>
      </c>
      <c r="CQ371" t="s">
        <v>2</v>
      </c>
      <c r="CR371" t="s">
        <v>2</v>
      </c>
      <c r="CS371" t="s">
        <v>2</v>
      </c>
      <c r="CT371" t="s">
        <v>2</v>
      </c>
      <c r="CU371" t="s">
        <v>992</v>
      </c>
      <c r="CV371" t="s">
        <v>5</v>
      </c>
      <c r="CW371" s="30">
        <v>33</v>
      </c>
      <c r="CX371" t="s">
        <v>9</v>
      </c>
      <c r="CY371" t="s">
        <v>5</v>
      </c>
      <c r="CZ371" t="s">
        <v>4</v>
      </c>
      <c r="DA371" t="s">
        <v>4</v>
      </c>
      <c r="DB371" t="s">
        <v>5</v>
      </c>
      <c r="DC371" t="s">
        <v>4</v>
      </c>
      <c r="DD371" t="s">
        <v>4</v>
      </c>
      <c r="DE371" t="s">
        <v>4</v>
      </c>
      <c r="DF371" t="s">
        <v>4</v>
      </c>
      <c r="DG371" t="s">
        <v>4</v>
      </c>
      <c r="DH371" t="s">
        <v>4</v>
      </c>
      <c r="DI371" t="s">
        <v>987</v>
      </c>
      <c r="DJ371" t="s">
        <v>4</v>
      </c>
      <c r="DK371" t="s">
        <v>4</v>
      </c>
      <c r="DL371" t="s">
        <v>2</v>
      </c>
      <c r="DM371" t="s">
        <v>2</v>
      </c>
      <c r="DN371" t="s">
        <v>5</v>
      </c>
      <c r="DO371" t="s">
        <v>18</v>
      </c>
      <c r="DP371" t="s">
        <v>4</v>
      </c>
      <c r="DQ371" t="s">
        <v>5</v>
      </c>
      <c r="DR371" t="s">
        <v>5</v>
      </c>
      <c r="DS371" t="s">
        <v>5</v>
      </c>
      <c r="DT371" t="s">
        <v>4</v>
      </c>
      <c r="DU371" t="s">
        <v>4</v>
      </c>
      <c r="DV371" t="s">
        <v>4</v>
      </c>
      <c r="DW371" t="s">
        <v>5</v>
      </c>
      <c r="DX371" t="s">
        <v>4</v>
      </c>
      <c r="DY371" t="s">
        <v>4</v>
      </c>
      <c r="DZ371" t="s">
        <v>4</v>
      </c>
      <c r="EA371" t="s">
        <v>4</v>
      </c>
      <c r="EB371" t="s">
        <v>4</v>
      </c>
      <c r="EC371" t="s">
        <v>4</v>
      </c>
      <c r="ED371" t="s">
        <v>4</v>
      </c>
      <c r="EE371" t="s">
        <v>4</v>
      </c>
      <c r="EF371" t="s">
        <v>5</v>
      </c>
      <c r="EG371" t="s">
        <v>4</v>
      </c>
      <c r="EH371" t="s">
        <v>73</v>
      </c>
      <c r="EI371" t="s">
        <v>196</v>
      </c>
      <c r="EJ371" t="s">
        <v>796</v>
      </c>
      <c r="EK371" t="s">
        <v>2</v>
      </c>
      <c r="EL371" t="s">
        <v>2</v>
      </c>
      <c r="EM371" t="s">
        <v>2</v>
      </c>
      <c r="EN371" t="s">
        <v>2</v>
      </c>
      <c r="EO371" t="s">
        <v>2</v>
      </c>
      <c r="EP371" t="s">
        <v>2</v>
      </c>
      <c r="EQ371" t="s">
        <v>2</v>
      </c>
      <c r="ER371" t="s">
        <v>2</v>
      </c>
      <c r="ES371" t="s">
        <v>2</v>
      </c>
      <c r="ET371" t="s">
        <v>2</v>
      </c>
      <c r="EU371" t="s">
        <v>2</v>
      </c>
      <c r="EV371" t="s">
        <v>2</v>
      </c>
      <c r="EW371" t="s">
        <v>2</v>
      </c>
      <c r="EX371" t="s">
        <v>2</v>
      </c>
      <c r="EY371" t="s">
        <v>2</v>
      </c>
      <c r="EZ371" t="s">
        <v>2</v>
      </c>
      <c r="FA371" t="s">
        <v>2</v>
      </c>
      <c r="FB371" t="s">
        <v>2</v>
      </c>
      <c r="FC371" t="s">
        <v>2</v>
      </c>
      <c r="FD371" t="s">
        <v>2</v>
      </c>
      <c r="FE371" t="s">
        <v>46</v>
      </c>
      <c r="FF371" t="s">
        <v>2</v>
      </c>
      <c r="FG371" t="s">
        <v>2</v>
      </c>
      <c r="FH371" t="s">
        <v>2</v>
      </c>
      <c r="FI371" t="s">
        <v>2</v>
      </c>
      <c r="FJ371" t="s">
        <v>2</v>
      </c>
      <c r="FK371" t="s">
        <v>2</v>
      </c>
      <c r="FL371" t="s">
        <v>2</v>
      </c>
      <c r="FM371" t="s">
        <v>2</v>
      </c>
      <c r="FN371" t="s">
        <v>2</v>
      </c>
      <c r="FO371" t="s">
        <v>2</v>
      </c>
      <c r="FP371" t="s">
        <v>2</v>
      </c>
      <c r="FQ371" t="s">
        <v>2</v>
      </c>
      <c r="FR371" t="s">
        <v>2</v>
      </c>
      <c r="FS371" t="s">
        <v>2</v>
      </c>
      <c r="FT371" t="s">
        <v>2</v>
      </c>
      <c r="FU371" t="s">
        <v>2</v>
      </c>
      <c r="FV371" t="s">
        <v>2</v>
      </c>
      <c r="FW371" t="s">
        <v>2</v>
      </c>
      <c r="FX371" t="s">
        <v>2</v>
      </c>
      <c r="FY371" t="s">
        <v>2</v>
      </c>
      <c r="FZ371" t="s">
        <v>2</v>
      </c>
      <c r="GA371" t="s">
        <v>2</v>
      </c>
      <c r="GB371" t="s">
        <v>2</v>
      </c>
      <c r="GC371" t="s">
        <v>2</v>
      </c>
      <c r="GD371" t="s">
        <v>2</v>
      </c>
      <c r="GE371" t="s">
        <v>2</v>
      </c>
      <c r="GF371" t="s">
        <v>2</v>
      </c>
      <c r="GG371" t="s">
        <v>2</v>
      </c>
      <c r="GH371" t="s">
        <v>2</v>
      </c>
      <c r="GI371" t="s">
        <v>2</v>
      </c>
      <c r="GJ371" t="s">
        <v>2</v>
      </c>
      <c r="GK371" t="s">
        <v>2</v>
      </c>
      <c r="GL371" t="s">
        <v>2</v>
      </c>
      <c r="GM371" t="s">
        <v>2</v>
      </c>
      <c r="GN371" t="s">
        <v>796</v>
      </c>
      <c r="GO371" t="s">
        <v>796</v>
      </c>
      <c r="GP371" t="s">
        <v>796</v>
      </c>
      <c r="GQ371" t="s">
        <v>796</v>
      </c>
      <c r="GR371" t="s">
        <v>796</v>
      </c>
      <c r="GS371" t="s">
        <v>796</v>
      </c>
      <c r="GT371" t="s">
        <v>796</v>
      </c>
      <c r="GU371" t="s">
        <v>796</v>
      </c>
      <c r="GV371" t="s">
        <v>796</v>
      </c>
      <c r="GW371" t="s">
        <v>796</v>
      </c>
      <c r="GX371" t="s">
        <v>796</v>
      </c>
      <c r="GY371" t="s">
        <v>796</v>
      </c>
      <c r="GZ371" t="s">
        <v>796</v>
      </c>
      <c r="HA371" t="s">
        <v>796</v>
      </c>
      <c r="HB371" t="s">
        <v>796</v>
      </c>
      <c r="HC371" t="s">
        <v>796</v>
      </c>
      <c r="HD371" t="s">
        <v>796</v>
      </c>
      <c r="HE371" t="s">
        <v>796</v>
      </c>
      <c r="HF371" t="s">
        <v>796</v>
      </c>
      <c r="HG371" t="s">
        <v>796</v>
      </c>
      <c r="HH371" t="s">
        <v>796</v>
      </c>
      <c r="HI371" t="s">
        <v>796</v>
      </c>
      <c r="HJ371" t="s">
        <v>796</v>
      </c>
      <c r="HK371" t="s">
        <v>796</v>
      </c>
      <c r="HL371" t="s">
        <v>796</v>
      </c>
      <c r="HM371" t="s">
        <v>796</v>
      </c>
      <c r="HN371" t="s">
        <v>796</v>
      </c>
      <c r="HO371" t="s">
        <v>796</v>
      </c>
      <c r="HP371" t="s">
        <v>796</v>
      </c>
      <c r="HQ371" t="s">
        <v>796</v>
      </c>
      <c r="HR371" t="s">
        <v>796</v>
      </c>
      <c r="HS371" t="s">
        <v>796</v>
      </c>
      <c r="HT371" t="s">
        <v>796</v>
      </c>
      <c r="HU371" t="s">
        <v>796</v>
      </c>
      <c r="HV371" t="s">
        <v>796</v>
      </c>
      <c r="HW371" t="s">
        <v>796</v>
      </c>
      <c r="HX371" t="s">
        <v>796</v>
      </c>
      <c r="HY371" t="s">
        <v>796</v>
      </c>
      <c r="HZ371" t="s">
        <v>796</v>
      </c>
      <c r="IA371" t="s">
        <v>796</v>
      </c>
      <c r="IB371" t="s">
        <v>796</v>
      </c>
      <c r="IC371" t="s">
        <v>796</v>
      </c>
      <c r="ID371" t="s">
        <v>796</v>
      </c>
      <c r="IE371" t="s">
        <v>796</v>
      </c>
      <c r="IF371" t="s">
        <v>796</v>
      </c>
      <c r="IG371" t="s">
        <v>796</v>
      </c>
      <c r="IH371" t="s">
        <v>796</v>
      </c>
      <c r="II371" t="s">
        <v>796</v>
      </c>
      <c r="IJ371" t="s">
        <v>796</v>
      </c>
      <c r="IK371" t="s">
        <v>796</v>
      </c>
      <c r="IL371" t="s">
        <v>796</v>
      </c>
      <c r="IM371" t="s">
        <v>796</v>
      </c>
      <c r="IN371" t="s">
        <v>796</v>
      </c>
      <c r="IO371" t="s">
        <v>796</v>
      </c>
      <c r="IP371" t="s">
        <v>796</v>
      </c>
      <c r="IQ371" t="s">
        <v>796</v>
      </c>
      <c r="IR371" t="s">
        <v>796</v>
      </c>
      <c r="IS371" t="s">
        <v>796</v>
      </c>
      <c r="IT371" t="s">
        <v>796</v>
      </c>
      <c r="IU371" t="s">
        <v>796</v>
      </c>
      <c r="IV371" t="s">
        <v>796</v>
      </c>
      <c r="IW371" t="s">
        <v>796</v>
      </c>
      <c r="IX371" t="s">
        <v>796</v>
      </c>
      <c r="IY371" t="s">
        <v>796</v>
      </c>
      <c r="IZ371" t="s">
        <v>796</v>
      </c>
      <c r="JA371" t="s">
        <v>796</v>
      </c>
      <c r="JB371" t="s">
        <v>796</v>
      </c>
      <c r="JC371" t="s">
        <v>796</v>
      </c>
      <c r="JD371" t="s">
        <v>796</v>
      </c>
      <c r="JE371" t="s">
        <v>796</v>
      </c>
      <c r="JF371" t="s">
        <v>796</v>
      </c>
      <c r="JG371" t="s">
        <v>796</v>
      </c>
      <c r="JH371" t="s">
        <v>796</v>
      </c>
      <c r="JI371" t="s">
        <v>796</v>
      </c>
      <c r="JJ371" t="s">
        <v>796</v>
      </c>
      <c r="JK371" t="s">
        <v>796</v>
      </c>
      <c r="JL371" t="s">
        <v>796</v>
      </c>
      <c r="JM371" t="s">
        <v>796</v>
      </c>
      <c r="JN371" t="s">
        <v>796</v>
      </c>
      <c r="JO371" t="s">
        <v>796</v>
      </c>
      <c r="JP371" t="s">
        <v>796</v>
      </c>
      <c r="JQ371" t="s">
        <v>796</v>
      </c>
      <c r="JR371" t="s">
        <v>796</v>
      </c>
      <c r="JS371" t="s">
        <v>796</v>
      </c>
      <c r="JT371" t="s">
        <v>796</v>
      </c>
      <c r="JU371" t="s">
        <v>796</v>
      </c>
      <c r="JV371" t="s">
        <v>796</v>
      </c>
      <c r="JW371" t="s">
        <v>796</v>
      </c>
      <c r="JX371" t="s">
        <v>796</v>
      </c>
      <c r="JY371" t="s">
        <v>796</v>
      </c>
      <c r="JZ371" t="s">
        <v>796</v>
      </c>
      <c r="KA371" t="s">
        <v>796</v>
      </c>
      <c r="KB371" t="s">
        <v>796</v>
      </c>
      <c r="KC371" t="s">
        <v>796</v>
      </c>
      <c r="KD371" t="s">
        <v>796</v>
      </c>
      <c r="KE371" t="s">
        <v>796</v>
      </c>
      <c r="KF371" t="s">
        <v>796</v>
      </c>
    </row>
    <row r="372" spans="1:292" x14ac:dyDescent="0.2">
      <c r="A372" t="s">
        <v>272</v>
      </c>
      <c r="B372" t="s">
        <v>116</v>
      </c>
      <c r="C372" t="s">
        <v>4</v>
      </c>
      <c r="D372" t="s">
        <v>19</v>
      </c>
      <c r="E372" s="30">
        <v>19</v>
      </c>
      <c r="F372" t="s">
        <v>20</v>
      </c>
      <c r="G372" t="s">
        <v>21</v>
      </c>
      <c r="H372" t="s">
        <v>40</v>
      </c>
      <c r="I372" t="s">
        <v>80</v>
      </c>
      <c r="J372" t="s">
        <v>4</v>
      </c>
      <c r="K372" t="s">
        <v>4</v>
      </c>
      <c r="L372" t="s">
        <v>4</v>
      </c>
      <c r="M372" t="s">
        <v>4</v>
      </c>
      <c r="N372" t="s">
        <v>4</v>
      </c>
      <c r="O372" t="s">
        <v>4</v>
      </c>
      <c r="P372" t="s">
        <v>4</v>
      </c>
      <c r="Q372" t="s">
        <v>4</v>
      </c>
      <c r="R372" t="s">
        <v>5</v>
      </c>
      <c r="S372" t="s">
        <v>4</v>
      </c>
      <c r="T372" t="s">
        <v>3</v>
      </c>
      <c r="U372" t="s">
        <v>4</v>
      </c>
      <c r="V372" t="s">
        <v>5</v>
      </c>
      <c r="W372" t="s">
        <v>26</v>
      </c>
      <c r="X372" t="s">
        <v>54</v>
      </c>
      <c r="Y372" t="s">
        <v>5</v>
      </c>
      <c r="Z372" t="s">
        <v>108</v>
      </c>
      <c r="AA372" t="s">
        <v>4</v>
      </c>
      <c r="AB372" t="s">
        <v>4</v>
      </c>
      <c r="AC372" t="s">
        <v>4</v>
      </c>
      <c r="AD372" t="s">
        <v>4</v>
      </c>
      <c r="AE372" t="s">
        <v>4</v>
      </c>
      <c r="AF372" t="s">
        <v>4</v>
      </c>
      <c r="AG372" t="s">
        <v>4</v>
      </c>
      <c r="AH372" t="s">
        <v>4</v>
      </c>
      <c r="AI372" t="s">
        <v>4</v>
      </c>
      <c r="AJ372" t="s">
        <v>4</v>
      </c>
      <c r="AK372" t="s">
        <v>4</v>
      </c>
      <c r="AL372" t="s">
        <v>5</v>
      </c>
      <c r="AM372" t="s">
        <v>4</v>
      </c>
      <c r="AN372" t="s">
        <v>4</v>
      </c>
      <c r="AO372" t="s">
        <v>4</v>
      </c>
      <c r="AP372" t="s">
        <v>4</v>
      </c>
      <c r="AQ372" t="s">
        <v>4</v>
      </c>
      <c r="AR372" t="s">
        <v>4</v>
      </c>
      <c r="AS372" t="s">
        <v>2</v>
      </c>
      <c r="AT372" t="s">
        <v>2</v>
      </c>
      <c r="AU372" t="s">
        <v>2</v>
      </c>
      <c r="AV372" t="s">
        <v>2</v>
      </c>
      <c r="AW372" t="s">
        <v>2</v>
      </c>
      <c r="AX372" t="s">
        <v>2</v>
      </c>
      <c r="AY372" t="s">
        <v>2</v>
      </c>
      <c r="AZ372" t="s">
        <v>2</v>
      </c>
      <c r="BA372" t="s">
        <v>2</v>
      </c>
      <c r="BB372" t="s">
        <v>2</v>
      </c>
      <c r="BC372" t="s">
        <v>2</v>
      </c>
      <c r="BD372" t="s">
        <v>2</v>
      </c>
      <c r="BE372" t="s">
        <v>2</v>
      </c>
      <c r="BF372" t="s">
        <v>2</v>
      </c>
      <c r="BG372" t="s">
        <v>2</v>
      </c>
      <c r="BH372" t="s">
        <v>2</v>
      </c>
      <c r="BI372" t="s">
        <v>2</v>
      </c>
      <c r="BJ372" t="s">
        <v>2</v>
      </c>
      <c r="BK372" t="s">
        <v>2</v>
      </c>
      <c r="BL372" t="s">
        <v>2</v>
      </c>
      <c r="BM372" t="s">
        <v>2</v>
      </c>
      <c r="BN372" t="s">
        <v>2</v>
      </c>
      <c r="BO372" t="s">
        <v>2</v>
      </c>
      <c r="BP372" t="s">
        <v>2</v>
      </c>
      <c r="BQ372" t="s">
        <v>2</v>
      </c>
      <c r="BR372" t="s">
        <v>2</v>
      </c>
      <c r="BS372" t="s">
        <v>2</v>
      </c>
      <c r="BT372" t="s">
        <v>2</v>
      </c>
      <c r="BU372" t="s">
        <v>2</v>
      </c>
      <c r="BV372" t="s">
        <v>2</v>
      </c>
      <c r="BW372" t="s">
        <v>2</v>
      </c>
      <c r="BX372" t="s">
        <v>2</v>
      </c>
      <c r="BY372" t="s">
        <v>2</v>
      </c>
      <c r="BZ372" t="s">
        <v>2</v>
      </c>
      <c r="CA372" t="s">
        <v>2</v>
      </c>
      <c r="CB372" t="s">
        <v>2</v>
      </c>
      <c r="CC372" t="s">
        <v>2</v>
      </c>
      <c r="CD372" t="s">
        <v>2</v>
      </c>
      <c r="CE372" t="s">
        <v>2</v>
      </c>
      <c r="CF372" t="s">
        <v>2</v>
      </c>
      <c r="CG372" t="s">
        <v>2</v>
      </c>
      <c r="CH372" t="s">
        <v>2</v>
      </c>
      <c r="CI372" t="s">
        <v>2</v>
      </c>
      <c r="CJ372" t="s">
        <v>2</v>
      </c>
      <c r="CK372" t="s">
        <v>2</v>
      </c>
      <c r="CL372" t="s">
        <v>2</v>
      </c>
      <c r="CM372" t="s">
        <v>2</v>
      </c>
      <c r="CN372" t="s">
        <v>2</v>
      </c>
      <c r="CO372" t="s">
        <v>2</v>
      </c>
      <c r="CP372" t="s">
        <v>2</v>
      </c>
      <c r="CQ372" t="s">
        <v>2</v>
      </c>
      <c r="CR372" t="s">
        <v>2</v>
      </c>
      <c r="CS372" t="s">
        <v>2</v>
      </c>
      <c r="CT372" t="s">
        <v>2</v>
      </c>
      <c r="CU372" t="s">
        <v>116</v>
      </c>
      <c r="CV372" t="s">
        <v>4</v>
      </c>
      <c r="CW372" s="30">
        <v>20</v>
      </c>
      <c r="CX372" t="s">
        <v>20</v>
      </c>
      <c r="CY372" t="s">
        <v>4</v>
      </c>
      <c r="CZ372" t="s">
        <v>4</v>
      </c>
      <c r="DA372" t="s">
        <v>4</v>
      </c>
      <c r="DB372" t="s">
        <v>4</v>
      </c>
      <c r="DC372" t="s">
        <v>4</v>
      </c>
      <c r="DD372" t="s">
        <v>4</v>
      </c>
      <c r="DE372" t="s">
        <v>4</v>
      </c>
      <c r="DF372" t="s">
        <v>4</v>
      </c>
      <c r="DG372" t="s">
        <v>5</v>
      </c>
      <c r="DH372" t="s">
        <v>4</v>
      </c>
      <c r="DI372" t="s">
        <v>3</v>
      </c>
      <c r="DJ372" t="s">
        <v>4</v>
      </c>
      <c r="DK372" t="s">
        <v>4</v>
      </c>
      <c r="DL372" t="s">
        <v>2</v>
      </c>
      <c r="DM372" t="s">
        <v>2</v>
      </c>
      <c r="DN372" t="s">
        <v>5</v>
      </c>
      <c r="DO372" t="s">
        <v>18</v>
      </c>
      <c r="DP372" t="s">
        <v>4</v>
      </c>
      <c r="DQ372" t="s">
        <v>4</v>
      </c>
      <c r="DR372" t="s">
        <v>4</v>
      </c>
      <c r="DS372" t="s">
        <v>4</v>
      </c>
      <c r="DT372" t="s">
        <v>4</v>
      </c>
      <c r="DU372" t="s">
        <v>4</v>
      </c>
      <c r="DV372" t="s">
        <v>4</v>
      </c>
      <c r="DW372" t="s">
        <v>5</v>
      </c>
      <c r="DX372" t="s">
        <v>4</v>
      </c>
      <c r="DY372" t="s">
        <v>4</v>
      </c>
      <c r="DZ372" t="s">
        <v>4</v>
      </c>
      <c r="EA372" t="s">
        <v>5</v>
      </c>
      <c r="EB372" t="s">
        <v>4</v>
      </c>
      <c r="EC372" t="s">
        <v>4</v>
      </c>
      <c r="ED372" t="s">
        <v>4</v>
      </c>
      <c r="EE372" t="s">
        <v>4</v>
      </c>
      <c r="EF372" t="s">
        <v>4</v>
      </c>
      <c r="EG372" t="s">
        <v>4</v>
      </c>
      <c r="EH372" t="s">
        <v>2</v>
      </c>
      <c r="EI372" t="s">
        <v>2</v>
      </c>
      <c r="EJ372" t="s">
        <v>2</v>
      </c>
      <c r="EK372" t="s">
        <v>2</v>
      </c>
      <c r="EL372" t="s">
        <v>2</v>
      </c>
      <c r="EM372" t="s">
        <v>2</v>
      </c>
      <c r="EN372" t="s">
        <v>2</v>
      </c>
      <c r="EO372" t="s">
        <v>2</v>
      </c>
      <c r="EP372" t="s">
        <v>2</v>
      </c>
      <c r="EQ372" t="s">
        <v>2</v>
      </c>
      <c r="ER372" t="s">
        <v>2</v>
      </c>
      <c r="ES372" t="s">
        <v>2</v>
      </c>
      <c r="ET372" t="s">
        <v>2</v>
      </c>
      <c r="EU372" t="s">
        <v>2</v>
      </c>
      <c r="EV372" t="s">
        <v>2</v>
      </c>
      <c r="EW372" t="s">
        <v>2</v>
      </c>
      <c r="EX372" t="s">
        <v>2</v>
      </c>
      <c r="EY372" t="s">
        <v>2</v>
      </c>
      <c r="EZ372" t="s">
        <v>2</v>
      </c>
      <c r="FA372" t="s">
        <v>2</v>
      </c>
      <c r="FB372" t="s">
        <v>2</v>
      </c>
      <c r="FC372" t="s">
        <v>2</v>
      </c>
      <c r="FD372" t="s">
        <v>2</v>
      </c>
      <c r="FE372" t="s">
        <v>2</v>
      </c>
      <c r="FF372" t="s">
        <v>2</v>
      </c>
      <c r="FG372" t="s">
        <v>2</v>
      </c>
      <c r="FH372" t="s">
        <v>2</v>
      </c>
      <c r="FI372" t="s">
        <v>2</v>
      </c>
      <c r="FJ372" t="s">
        <v>2</v>
      </c>
      <c r="FK372" t="s">
        <v>2</v>
      </c>
      <c r="FL372" t="s">
        <v>2</v>
      </c>
      <c r="FM372" t="s">
        <v>2</v>
      </c>
      <c r="FN372" t="s">
        <v>2</v>
      </c>
      <c r="FO372" t="s">
        <v>2</v>
      </c>
      <c r="FP372" t="s">
        <v>2</v>
      </c>
      <c r="FQ372" t="s">
        <v>2</v>
      </c>
      <c r="FR372" t="s">
        <v>2</v>
      </c>
      <c r="FS372" t="s">
        <v>2</v>
      </c>
      <c r="FT372" t="s">
        <v>2</v>
      </c>
      <c r="FU372" t="s">
        <v>2</v>
      </c>
      <c r="FV372" t="s">
        <v>2</v>
      </c>
      <c r="FW372" t="s">
        <v>2</v>
      </c>
      <c r="FX372" t="s">
        <v>2</v>
      </c>
      <c r="FY372" t="s">
        <v>2</v>
      </c>
      <c r="FZ372" t="s">
        <v>2</v>
      </c>
      <c r="GA372" t="s">
        <v>2</v>
      </c>
      <c r="GB372" t="s">
        <v>2</v>
      </c>
      <c r="GC372" t="s">
        <v>2</v>
      </c>
      <c r="GD372" t="s">
        <v>2</v>
      </c>
      <c r="GE372" t="s">
        <v>2</v>
      </c>
      <c r="GF372" t="s">
        <v>2</v>
      </c>
      <c r="GG372" t="s">
        <v>2</v>
      </c>
      <c r="GH372" t="s">
        <v>2</v>
      </c>
      <c r="GI372" t="s">
        <v>2</v>
      </c>
      <c r="GJ372" t="s">
        <v>2</v>
      </c>
      <c r="GK372" t="s">
        <v>2</v>
      </c>
      <c r="GL372" t="s">
        <v>2</v>
      </c>
      <c r="GM372" t="s">
        <v>2</v>
      </c>
      <c r="GN372" t="s">
        <v>796</v>
      </c>
      <c r="GO372" t="s">
        <v>796</v>
      </c>
      <c r="GP372" t="s">
        <v>796</v>
      </c>
      <c r="GQ372" t="s">
        <v>796</v>
      </c>
      <c r="GR372" t="s">
        <v>796</v>
      </c>
      <c r="GS372" t="s">
        <v>796</v>
      </c>
      <c r="GT372" t="s">
        <v>796</v>
      </c>
      <c r="GU372" t="s">
        <v>796</v>
      </c>
      <c r="GV372" t="s">
        <v>796</v>
      </c>
      <c r="GW372" t="s">
        <v>796</v>
      </c>
      <c r="GX372" t="s">
        <v>796</v>
      </c>
      <c r="GY372" t="s">
        <v>796</v>
      </c>
      <c r="GZ372" t="s">
        <v>796</v>
      </c>
      <c r="HA372" t="s">
        <v>796</v>
      </c>
      <c r="HB372" t="s">
        <v>796</v>
      </c>
      <c r="HC372" t="s">
        <v>796</v>
      </c>
      <c r="HD372" t="s">
        <v>796</v>
      </c>
      <c r="HE372" t="s">
        <v>796</v>
      </c>
      <c r="HF372" t="s">
        <v>796</v>
      </c>
      <c r="HG372" t="s">
        <v>796</v>
      </c>
      <c r="HH372" t="s">
        <v>796</v>
      </c>
      <c r="HI372" t="s">
        <v>796</v>
      </c>
      <c r="HJ372" t="s">
        <v>796</v>
      </c>
      <c r="HK372" t="s">
        <v>796</v>
      </c>
      <c r="HL372" t="s">
        <v>796</v>
      </c>
      <c r="HM372" t="s">
        <v>796</v>
      </c>
      <c r="HN372" t="s">
        <v>796</v>
      </c>
      <c r="HO372" t="s">
        <v>796</v>
      </c>
      <c r="HP372" t="s">
        <v>796</v>
      </c>
      <c r="HQ372" t="s">
        <v>796</v>
      </c>
      <c r="HR372" t="s">
        <v>796</v>
      </c>
      <c r="HS372" t="s">
        <v>796</v>
      </c>
      <c r="HT372" t="s">
        <v>796</v>
      </c>
      <c r="HU372" t="s">
        <v>796</v>
      </c>
      <c r="HV372" t="s">
        <v>796</v>
      </c>
      <c r="HW372" t="s">
        <v>796</v>
      </c>
      <c r="HX372" t="s">
        <v>796</v>
      </c>
      <c r="HY372" t="s">
        <v>796</v>
      </c>
      <c r="HZ372" t="s">
        <v>796</v>
      </c>
      <c r="IA372" t="s">
        <v>796</v>
      </c>
      <c r="IB372" t="s">
        <v>796</v>
      </c>
      <c r="IC372" t="s">
        <v>796</v>
      </c>
      <c r="ID372" t="s">
        <v>796</v>
      </c>
      <c r="IE372" t="s">
        <v>796</v>
      </c>
      <c r="IF372" t="s">
        <v>796</v>
      </c>
      <c r="IG372" t="s">
        <v>796</v>
      </c>
      <c r="IH372" t="s">
        <v>796</v>
      </c>
      <c r="II372" t="s">
        <v>796</v>
      </c>
      <c r="IJ372" t="s">
        <v>796</v>
      </c>
      <c r="IK372" t="s">
        <v>796</v>
      </c>
      <c r="IL372" t="s">
        <v>796</v>
      </c>
      <c r="IM372" t="s">
        <v>796</v>
      </c>
      <c r="IN372" t="s">
        <v>796</v>
      </c>
      <c r="IO372" t="s">
        <v>796</v>
      </c>
      <c r="IP372" t="s">
        <v>796</v>
      </c>
      <c r="IQ372" t="s">
        <v>796</v>
      </c>
      <c r="IR372" t="s">
        <v>796</v>
      </c>
      <c r="IS372" t="s">
        <v>796</v>
      </c>
      <c r="IT372" t="s">
        <v>796</v>
      </c>
      <c r="IU372" t="s">
        <v>796</v>
      </c>
      <c r="IV372" t="s">
        <v>796</v>
      </c>
      <c r="IW372" t="s">
        <v>796</v>
      </c>
      <c r="IX372" t="s">
        <v>796</v>
      </c>
      <c r="IY372" t="s">
        <v>796</v>
      </c>
      <c r="IZ372" t="s">
        <v>796</v>
      </c>
      <c r="JA372" t="s">
        <v>796</v>
      </c>
      <c r="JB372" t="s">
        <v>796</v>
      </c>
      <c r="JC372" t="s">
        <v>796</v>
      </c>
      <c r="JD372" t="s">
        <v>796</v>
      </c>
      <c r="JE372" t="s">
        <v>796</v>
      </c>
      <c r="JF372" t="s">
        <v>796</v>
      </c>
      <c r="JG372" t="s">
        <v>796</v>
      </c>
      <c r="JH372" t="s">
        <v>796</v>
      </c>
      <c r="JI372" t="s">
        <v>796</v>
      </c>
      <c r="JJ372" t="s">
        <v>796</v>
      </c>
      <c r="JK372" t="s">
        <v>796</v>
      </c>
      <c r="JL372" t="s">
        <v>796</v>
      </c>
      <c r="JM372" t="s">
        <v>796</v>
      </c>
      <c r="JN372" t="s">
        <v>796</v>
      </c>
      <c r="JO372" t="s">
        <v>796</v>
      </c>
      <c r="JP372" t="s">
        <v>796</v>
      </c>
      <c r="JQ372" t="s">
        <v>796</v>
      </c>
      <c r="JR372" t="s">
        <v>796</v>
      </c>
      <c r="JS372" t="s">
        <v>796</v>
      </c>
      <c r="JT372" t="s">
        <v>796</v>
      </c>
      <c r="JU372" t="s">
        <v>796</v>
      </c>
      <c r="JV372" t="s">
        <v>796</v>
      </c>
      <c r="JW372" t="s">
        <v>796</v>
      </c>
      <c r="JX372" t="s">
        <v>796</v>
      </c>
      <c r="JY372" t="s">
        <v>796</v>
      </c>
      <c r="JZ372" t="s">
        <v>796</v>
      </c>
      <c r="KA372" t="s">
        <v>796</v>
      </c>
      <c r="KB372" t="s">
        <v>796</v>
      </c>
      <c r="KC372" t="s">
        <v>796</v>
      </c>
      <c r="KD372" t="s">
        <v>796</v>
      </c>
      <c r="KE372" t="s">
        <v>796</v>
      </c>
      <c r="KF372" t="s">
        <v>796</v>
      </c>
    </row>
    <row r="373" spans="1:292" x14ac:dyDescent="0.2">
      <c r="A373" t="s">
        <v>273</v>
      </c>
      <c r="B373" t="s">
        <v>116</v>
      </c>
      <c r="C373" t="s">
        <v>4</v>
      </c>
      <c r="D373" t="s">
        <v>19</v>
      </c>
      <c r="E373" s="30">
        <v>33</v>
      </c>
      <c r="F373" t="s">
        <v>91</v>
      </c>
      <c r="G373" t="s">
        <v>10</v>
      </c>
      <c r="H373" t="s">
        <v>40</v>
      </c>
      <c r="I373" t="s">
        <v>80</v>
      </c>
      <c r="J373" t="s">
        <v>4</v>
      </c>
      <c r="K373" t="s">
        <v>4</v>
      </c>
      <c r="L373" t="s">
        <v>4</v>
      </c>
      <c r="M373" t="s">
        <v>4</v>
      </c>
      <c r="N373" t="s">
        <v>4</v>
      </c>
      <c r="O373" t="s">
        <v>4</v>
      </c>
      <c r="P373" t="s">
        <v>4</v>
      </c>
      <c r="Q373" t="s">
        <v>4</v>
      </c>
      <c r="R373" t="s">
        <v>5</v>
      </c>
      <c r="S373" t="s">
        <v>4</v>
      </c>
      <c r="T373" t="s">
        <v>3</v>
      </c>
      <c r="U373" t="s">
        <v>4</v>
      </c>
      <c r="V373" t="s">
        <v>5</v>
      </c>
      <c r="W373" t="s">
        <v>26</v>
      </c>
      <c r="X373" t="s">
        <v>27</v>
      </c>
      <c r="Y373" t="s">
        <v>5</v>
      </c>
      <c r="Z373" t="s">
        <v>18</v>
      </c>
      <c r="AA373" t="s">
        <v>4</v>
      </c>
      <c r="AB373" t="s">
        <v>4</v>
      </c>
      <c r="AC373" t="s">
        <v>4</v>
      </c>
      <c r="AD373" t="s">
        <v>4</v>
      </c>
      <c r="AE373" t="s">
        <v>4</v>
      </c>
      <c r="AF373" t="s">
        <v>4</v>
      </c>
      <c r="AG373" t="s">
        <v>4</v>
      </c>
      <c r="AH373" t="s">
        <v>4</v>
      </c>
      <c r="AI373" t="s">
        <v>4</v>
      </c>
      <c r="AJ373" t="s">
        <v>4</v>
      </c>
      <c r="AK373" t="s">
        <v>4</v>
      </c>
      <c r="AL373" t="s">
        <v>4</v>
      </c>
      <c r="AM373" t="s">
        <v>4</v>
      </c>
      <c r="AN373" t="s">
        <v>4</v>
      </c>
      <c r="AO373" t="s">
        <v>4</v>
      </c>
      <c r="AP373" t="s">
        <v>4</v>
      </c>
      <c r="AQ373" t="s">
        <v>4</v>
      </c>
      <c r="AR373" t="s">
        <v>4</v>
      </c>
      <c r="AS373" t="s">
        <v>2</v>
      </c>
      <c r="AT373" t="s">
        <v>2</v>
      </c>
      <c r="AU373" t="s">
        <v>2</v>
      </c>
      <c r="AV373" t="s">
        <v>2</v>
      </c>
      <c r="AW373" t="s">
        <v>2</v>
      </c>
      <c r="AX373" t="s">
        <v>2</v>
      </c>
      <c r="AY373" t="s">
        <v>2</v>
      </c>
      <c r="AZ373" t="s">
        <v>2</v>
      </c>
      <c r="BA373" t="s">
        <v>2</v>
      </c>
      <c r="BB373" t="s">
        <v>2</v>
      </c>
      <c r="BC373" t="s">
        <v>2</v>
      </c>
      <c r="BD373" t="s">
        <v>2</v>
      </c>
      <c r="BE373" t="s">
        <v>2</v>
      </c>
      <c r="BF373" t="s">
        <v>2</v>
      </c>
      <c r="BG373" t="s">
        <v>2</v>
      </c>
      <c r="BH373" t="s">
        <v>2</v>
      </c>
      <c r="BI373" t="s">
        <v>2</v>
      </c>
      <c r="BJ373" t="s">
        <v>2</v>
      </c>
      <c r="BK373" t="s">
        <v>2</v>
      </c>
      <c r="BL373" t="s">
        <v>2</v>
      </c>
      <c r="BM373" t="s">
        <v>2</v>
      </c>
      <c r="BN373" t="s">
        <v>2</v>
      </c>
      <c r="BO373" t="s">
        <v>2</v>
      </c>
      <c r="BP373" t="s">
        <v>2</v>
      </c>
      <c r="BQ373" t="s">
        <v>2</v>
      </c>
      <c r="BR373" t="s">
        <v>2</v>
      </c>
      <c r="BS373" t="s">
        <v>2</v>
      </c>
      <c r="BT373" t="s">
        <v>2</v>
      </c>
      <c r="BU373" t="s">
        <v>2</v>
      </c>
      <c r="BV373" t="s">
        <v>2</v>
      </c>
      <c r="BW373" t="s">
        <v>2</v>
      </c>
      <c r="BX373" t="s">
        <v>2</v>
      </c>
      <c r="BY373" t="s">
        <v>2</v>
      </c>
      <c r="BZ373" t="s">
        <v>2</v>
      </c>
      <c r="CA373" t="s">
        <v>2</v>
      </c>
      <c r="CB373" t="s">
        <v>2</v>
      </c>
      <c r="CC373" t="s">
        <v>2</v>
      </c>
      <c r="CD373" t="s">
        <v>2</v>
      </c>
      <c r="CE373" t="s">
        <v>2</v>
      </c>
      <c r="CF373" t="s">
        <v>2</v>
      </c>
      <c r="CG373" t="s">
        <v>2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116</v>
      </c>
      <c r="CV373" t="s">
        <v>4</v>
      </c>
      <c r="CW373" s="30">
        <v>34</v>
      </c>
      <c r="CX373" t="s">
        <v>91</v>
      </c>
      <c r="CY373" t="s">
        <v>4</v>
      </c>
      <c r="CZ373" t="s">
        <v>5</v>
      </c>
      <c r="DA373" t="s">
        <v>4</v>
      </c>
      <c r="DB373" t="s">
        <v>4</v>
      </c>
      <c r="DC373" t="s">
        <v>4</v>
      </c>
      <c r="DD373" t="s">
        <v>4</v>
      </c>
      <c r="DE373" t="s">
        <v>5</v>
      </c>
      <c r="DF373" t="s">
        <v>4</v>
      </c>
      <c r="DG373" t="s">
        <v>4</v>
      </c>
      <c r="DH373" t="s">
        <v>4</v>
      </c>
      <c r="DI373" t="s">
        <v>3</v>
      </c>
      <c r="DJ373" t="s">
        <v>4</v>
      </c>
      <c r="DK373" t="s">
        <v>4</v>
      </c>
      <c r="DL373" t="s">
        <v>2</v>
      </c>
      <c r="DM373" t="s">
        <v>2</v>
      </c>
      <c r="DN373" t="s">
        <v>4</v>
      </c>
      <c r="DO373" t="s">
        <v>39</v>
      </c>
      <c r="DP373" t="s">
        <v>4</v>
      </c>
      <c r="DQ373" t="s">
        <v>4</v>
      </c>
      <c r="DR373" t="s">
        <v>4</v>
      </c>
      <c r="DS373" t="s">
        <v>4</v>
      </c>
      <c r="DT373" t="s">
        <v>4</v>
      </c>
      <c r="DU373" t="s">
        <v>4</v>
      </c>
      <c r="DV373" t="s">
        <v>4</v>
      </c>
      <c r="DW373" t="s">
        <v>4</v>
      </c>
      <c r="DX373" t="s">
        <v>4</v>
      </c>
      <c r="DY373" t="s">
        <v>4</v>
      </c>
      <c r="DZ373" t="s">
        <v>4</v>
      </c>
      <c r="EA373" t="s">
        <v>4</v>
      </c>
      <c r="EB373" t="s">
        <v>4</v>
      </c>
      <c r="EC373" t="s">
        <v>4</v>
      </c>
      <c r="ED373" t="s">
        <v>4</v>
      </c>
      <c r="EE373" t="s">
        <v>4</v>
      </c>
      <c r="EF373" t="s">
        <v>4</v>
      </c>
      <c r="EG373" t="s">
        <v>4</v>
      </c>
      <c r="EH373" t="s">
        <v>2</v>
      </c>
      <c r="EI373" t="s">
        <v>2</v>
      </c>
      <c r="EJ373" t="s">
        <v>2</v>
      </c>
      <c r="EK373" t="s">
        <v>796</v>
      </c>
      <c r="EL373" t="s">
        <v>796</v>
      </c>
      <c r="EM373" t="s">
        <v>796</v>
      </c>
      <c r="EN373" t="s">
        <v>796</v>
      </c>
      <c r="EO373" t="s">
        <v>796</v>
      </c>
      <c r="EP373" t="s">
        <v>796</v>
      </c>
      <c r="EQ373" t="s">
        <v>796</v>
      </c>
      <c r="ER373" t="s">
        <v>796</v>
      </c>
      <c r="ES373" t="s">
        <v>796</v>
      </c>
      <c r="ET373" t="s">
        <v>796</v>
      </c>
      <c r="EU373" t="s">
        <v>796</v>
      </c>
      <c r="EV373" t="s">
        <v>796</v>
      </c>
      <c r="EW373" t="s">
        <v>796</v>
      </c>
      <c r="EX373" t="s">
        <v>796</v>
      </c>
      <c r="EY373" t="s">
        <v>796</v>
      </c>
      <c r="EZ373" t="s">
        <v>4</v>
      </c>
      <c r="FA373" t="s">
        <v>5</v>
      </c>
      <c r="FB373" t="s">
        <v>4</v>
      </c>
      <c r="FC373" t="s">
        <v>5</v>
      </c>
      <c r="FD373" t="s">
        <v>4</v>
      </c>
      <c r="FE373" t="s">
        <v>2</v>
      </c>
      <c r="FF373" t="s">
        <v>2</v>
      </c>
      <c r="FG373" t="s">
        <v>2</v>
      </c>
      <c r="FH373" t="s">
        <v>2</v>
      </c>
      <c r="FI373" t="s">
        <v>2</v>
      </c>
      <c r="FJ373" t="s">
        <v>2</v>
      </c>
      <c r="FK373" t="s">
        <v>2</v>
      </c>
      <c r="FL373" t="s">
        <v>2</v>
      </c>
      <c r="FM373" t="s">
        <v>2</v>
      </c>
      <c r="FN373" t="s">
        <v>2</v>
      </c>
      <c r="FO373" t="s">
        <v>2</v>
      </c>
      <c r="FP373" t="s">
        <v>2</v>
      </c>
      <c r="FQ373" t="s">
        <v>2</v>
      </c>
      <c r="FR373" t="s">
        <v>2</v>
      </c>
      <c r="FS373" t="s">
        <v>2</v>
      </c>
      <c r="FT373" t="s">
        <v>2</v>
      </c>
      <c r="FU373" t="s">
        <v>2</v>
      </c>
      <c r="FV373" t="s">
        <v>2</v>
      </c>
      <c r="FW373" t="s">
        <v>2</v>
      </c>
      <c r="FX373" t="s">
        <v>2</v>
      </c>
      <c r="FY373" t="s">
        <v>2</v>
      </c>
      <c r="FZ373" t="s">
        <v>2</v>
      </c>
      <c r="GA373" t="s">
        <v>2</v>
      </c>
      <c r="GB373" t="s">
        <v>2</v>
      </c>
      <c r="GC373" t="s">
        <v>2</v>
      </c>
      <c r="GD373" t="s">
        <v>2</v>
      </c>
      <c r="GE373" t="s">
        <v>2</v>
      </c>
      <c r="GF373" t="s">
        <v>2</v>
      </c>
      <c r="GG373" t="s">
        <v>2</v>
      </c>
      <c r="GH373" t="s">
        <v>2</v>
      </c>
      <c r="GI373" t="s">
        <v>2</v>
      </c>
      <c r="GJ373" t="s">
        <v>2</v>
      </c>
      <c r="GK373" t="s">
        <v>2</v>
      </c>
      <c r="GL373" t="s">
        <v>2</v>
      </c>
      <c r="GM373" t="s">
        <v>2</v>
      </c>
      <c r="GN373" t="s">
        <v>796</v>
      </c>
      <c r="GO373" t="s">
        <v>796</v>
      </c>
      <c r="GP373" t="s">
        <v>796</v>
      </c>
      <c r="GQ373" t="s">
        <v>796</v>
      </c>
      <c r="GR373" t="s">
        <v>796</v>
      </c>
      <c r="GS373" t="s">
        <v>796</v>
      </c>
      <c r="GT373" t="s">
        <v>796</v>
      </c>
      <c r="GU373" t="s">
        <v>796</v>
      </c>
      <c r="GV373" t="s">
        <v>796</v>
      </c>
      <c r="GW373" t="s">
        <v>796</v>
      </c>
      <c r="GX373" t="s">
        <v>796</v>
      </c>
      <c r="GY373" t="s">
        <v>796</v>
      </c>
      <c r="GZ373" t="s">
        <v>796</v>
      </c>
      <c r="HA373" t="s">
        <v>796</v>
      </c>
      <c r="HB373" t="s">
        <v>796</v>
      </c>
      <c r="HC373" t="s">
        <v>796</v>
      </c>
      <c r="HD373" t="s">
        <v>796</v>
      </c>
      <c r="HE373" t="s">
        <v>796</v>
      </c>
      <c r="HF373" t="s">
        <v>796</v>
      </c>
      <c r="HG373" t="s">
        <v>796</v>
      </c>
      <c r="HH373" t="s">
        <v>796</v>
      </c>
      <c r="HI373" t="s">
        <v>796</v>
      </c>
      <c r="HJ373" t="s">
        <v>796</v>
      </c>
      <c r="HK373" t="s">
        <v>796</v>
      </c>
      <c r="HL373" t="s">
        <v>796</v>
      </c>
      <c r="HM373" t="s">
        <v>796</v>
      </c>
      <c r="HN373" t="s">
        <v>796</v>
      </c>
      <c r="HO373" t="s">
        <v>796</v>
      </c>
      <c r="HP373" t="s">
        <v>796</v>
      </c>
      <c r="HQ373" t="s">
        <v>796</v>
      </c>
      <c r="HR373" t="s">
        <v>796</v>
      </c>
      <c r="HS373" t="s">
        <v>796</v>
      </c>
      <c r="HT373" t="s">
        <v>796</v>
      </c>
      <c r="HU373" t="s">
        <v>796</v>
      </c>
      <c r="HV373" t="s">
        <v>796</v>
      </c>
      <c r="HW373" t="s">
        <v>796</v>
      </c>
      <c r="HX373" t="s">
        <v>796</v>
      </c>
      <c r="HY373" t="s">
        <v>796</v>
      </c>
      <c r="HZ373" t="s">
        <v>796</v>
      </c>
      <c r="IA373" t="s">
        <v>796</v>
      </c>
      <c r="IB373" t="s">
        <v>796</v>
      </c>
      <c r="IC373" t="s">
        <v>796</v>
      </c>
      <c r="ID373" t="s">
        <v>796</v>
      </c>
      <c r="IE373" t="s">
        <v>796</v>
      </c>
      <c r="IF373" t="s">
        <v>796</v>
      </c>
      <c r="IG373" t="s">
        <v>796</v>
      </c>
      <c r="IH373" t="s">
        <v>796</v>
      </c>
      <c r="II373" t="s">
        <v>796</v>
      </c>
      <c r="IJ373" t="s">
        <v>796</v>
      </c>
      <c r="IK373" t="s">
        <v>796</v>
      </c>
      <c r="IL373" t="s">
        <v>796</v>
      </c>
      <c r="IM373" t="s">
        <v>796</v>
      </c>
      <c r="IN373" t="s">
        <v>796</v>
      </c>
      <c r="IO373" t="s">
        <v>796</v>
      </c>
      <c r="IP373" t="s">
        <v>796</v>
      </c>
      <c r="IQ373" t="s">
        <v>796</v>
      </c>
      <c r="IR373" t="s">
        <v>796</v>
      </c>
      <c r="IS373" t="s">
        <v>796</v>
      </c>
      <c r="IT373" t="s">
        <v>796</v>
      </c>
      <c r="IU373" t="s">
        <v>796</v>
      </c>
      <c r="IV373" t="s">
        <v>796</v>
      </c>
      <c r="IW373" t="s">
        <v>796</v>
      </c>
      <c r="IX373" t="s">
        <v>796</v>
      </c>
      <c r="IY373" t="s">
        <v>796</v>
      </c>
      <c r="IZ373" t="s">
        <v>796</v>
      </c>
      <c r="JA373" t="s">
        <v>796</v>
      </c>
      <c r="JB373" t="s">
        <v>796</v>
      </c>
      <c r="JC373" t="s">
        <v>796</v>
      </c>
      <c r="JD373" t="s">
        <v>796</v>
      </c>
      <c r="JE373" t="s">
        <v>796</v>
      </c>
      <c r="JF373" t="s">
        <v>796</v>
      </c>
      <c r="JG373" t="s">
        <v>796</v>
      </c>
      <c r="JH373" t="s">
        <v>796</v>
      </c>
      <c r="JI373" t="s">
        <v>796</v>
      </c>
      <c r="JJ373" t="s">
        <v>796</v>
      </c>
      <c r="JK373" t="s">
        <v>796</v>
      </c>
      <c r="JL373" t="s">
        <v>796</v>
      </c>
      <c r="JM373" t="s">
        <v>796</v>
      </c>
      <c r="JN373" t="s">
        <v>796</v>
      </c>
      <c r="JO373" t="s">
        <v>796</v>
      </c>
      <c r="JP373" t="s">
        <v>796</v>
      </c>
      <c r="JQ373" t="s">
        <v>796</v>
      </c>
      <c r="JR373" t="s">
        <v>796</v>
      </c>
      <c r="JS373" t="s">
        <v>796</v>
      </c>
      <c r="JT373" t="s">
        <v>796</v>
      </c>
      <c r="JU373" t="s">
        <v>796</v>
      </c>
      <c r="JV373" t="s">
        <v>796</v>
      </c>
      <c r="JW373" t="s">
        <v>796</v>
      </c>
      <c r="JX373" t="s">
        <v>796</v>
      </c>
      <c r="JY373" t="s">
        <v>796</v>
      </c>
      <c r="JZ373" t="s">
        <v>796</v>
      </c>
      <c r="KA373" t="s">
        <v>796</v>
      </c>
      <c r="KB373" t="s">
        <v>796</v>
      </c>
      <c r="KC373" t="s">
        <v>796</v>
      </c>
      <c r="KD373" t="s">
        <v>796</v>
      </c>
      <c r="KE373" t="s">
        <v>796</v>
      </c>
      <c r="KF373" t="s">
        <v>796</v>
      </c>
    </row>
    <row r="374" spans="1:292" x14ac:dyDescent="0.2">
      <c r="A374" t="s">
        <v>274</v>
      </c>
      <c r="B374" t="s">
        <v>116</v>
      </c>
      <c r="C374" t="s">
        <v>4</v>
      </c>
      <c r="D374" t="s">
        <v>8</v>
      </c>
      <c r="E374" s="30">
        <v>46</v>
      </c>
      <c r="F374" t="s">
        <v>20</v>
      </c>
      <c r="G374" t="s">
        <v>10</v>
      </c>
      <c r="H374" t="s">
        <v>40</v>
      </c>
      <c r="I374" t="s">
        <v>80</v>
      </c>
      <c r="J374" t="s">
        <v>4</v>
      </c>
      <c r="K374" t="s">
        <v>4</v>
      </c>
      <c r="L374" t="s">
        <v>4</v>
      </c>
      <c r="M374" t="s">
        <v>4</v>
      </c>
      <c r="N374" t="s">
        <v>5</v>
      </c>
      <c r="O374" t="s">
        <v>4</v>
      </c>
      <c r="P374" t="s">
        <v>5</v>
      </c>
      <c r="Q374" t="s">
        <v>4</v>
      </c>
      <c r="R374" t="s">
        <v>5</v>
      </c>
      <c r="S374" t="s">
        <v>4</v>
      </c>
      <c r="T374" t="s">
        <v>3</v>
      </c>
      <c r="U374" t="s">
        <v>4</v>
      </c>
      <c r="V374" t="s">
        <v>5</v>
      </c>
      <c r="W374" t="s">
        <v>26</v>
      </c>
      <c r="X374" t="s">
        <v>2</v>
      </c>
      <c r="Y374" t="s">
        <v>5</v>
      </c>
      <c r="Z374" t="s">
        <v>6</v>
      </c>
      <c r="AA374" t="s">
        <v>4</v>
      </c>
      <c r="AB374" t="s">
        <v>4</v>
      </c>
      <c r="AC374" t="s">
        <v>4</v>
      </c>
      <c r="AD374" t="s">
        <v>4</v>
      </c>
      <c r="AE374" t="s">
        <v>4</v>
      </c>
      <c r="AF374" t="s">
        <v>4</v>
      </c>
      <c r="AG374" t="s">
        <v>4</v>
      </c>
      <c r="AH374" t="s">
        <v>5</v>
      </c>
      <c r="AI374" t="s">
        <v>4</v>
      </c>
      <c r="AJ374" t="s">
        <v>4</v>
      </c>
      <c r="AK374" t="s">
        <v>4</v>
      </c>
      <c r="AL374" t="s">
        <v>5</v>
      </c>
      <c r="AM374" t="s">
        <v>4</v>
      </c>
      <c r="AN374" t="s">
        <v>4</v>
      </c>
      <c r="AO374" t="s">
        <v>4</v>
      </c>
      <c r="AP374" t="s">
        <v>4</v>
      </c>
      <c r="AQ374" t="s">
        <v>4</v>
      </c>
      <c r="AR374" t="s">
        <v>4</v>
      </c>
      <c r="AS374" t="s">
        <v>2</v>
      </c>
      <c r="AT374" t="s">
        <v>2</v>
      </c>
      <c r="AU374" t="s">
        <v>2</v>
      </c>
      <c r="AV374" t="s">
        <v>2</v>
      </c>
      <c r="AW374" t="s">
        <v>2</v>
      </c>
      <c r="AX374" t="s">
        <v>2</v>
      </c>
      <c r="AY374" t="s">
        <v>2</v>
      </c>
      <c r="AZ374" t="s">
        <v>2</v>
      </c>
      <c r="BA374" t="s">
        <v>2</v>
      </c>
      <c r="BB374" t="s">
        <v>2</v>
      </c>
      <c r="BC374" t="s">
        <v>2</v>
      </c>
      <c r="BD374" t="s">
        <v>2</v>
      </c>
      <c r="BE374" t="s">
        <v>2</v>
      </c>
      <c r="BF374" t="s">
        <v>2</v>
      </c>
      <c r="BG374" t="s">
        <v>2</v>
      </c>
      <c r="BH374" t="s">
        <v>2</v>
      </c>
      <c r="BI374" t="s">
        <v>2</v>
      </c>
      <c r="BJ374" t="s">
        <v>2</v>
      </c>
      <c r="BK374" t="s">
        <v>4</v>
      </c>
      <c r="BL374" t="s">
        <v>5</v>
      </c>
      <c r="BM374" t="s">
        <v>4</v>
      </c>
      <c r="BN374" t="s">
        <v>4</v>
      </c>
      <c r="BO374" t="s">
        <v>4</v>
      </c>
      <c r="BP374" t="s">
        <v>2</v>
      </c>
      <c r="BQ374" t="s">
        <v>2</v>
      </c>
      <c r="BR374" t="s">
        <v>2</v>
      </c>
      <c r="BS374" t="s">
        <v>2</v>
      </c>
      <c r="BT374" t="s">
        <v>2</v>
      </c>
      <c r="BU374" t="s">
        <v>2</v>
      </c>
      <c r="BV374" t="s">
        <v>2</v>
      </c>
      <c r="BW374" t="s">
        <v>2</v>
      </c>
      <c r="BX374" t="s">
        <v>2</v>
      </c>
      <c r="BY374" t="s">
        <v>2</v>
      </c>
      <c r="BZ374" t="s">
        <v>2</v>
      </c>
      <c r="CA374" t="s">
        <v>2</v>
      </c>
      <c r="CB374" t="s">
        <v>2</v>
      </c>
      <c r="CC374" t="s">
        <v>2</v>
      </c>
      <c r="CD374" t="s">
        <v>2</v>
      </c>
      <c r="CE374" t="s">
        <v>2</v>
      </c>
      <c r="CF374" t="s">
        <v>2</v>
      </c>
      <c r="CG374" t="s">
        <v>2</v>
      </c>
      <c r="CH374" t="s">
        <v>2</v>
      </c>
      <c r="CI374" t="s">
        <v>2</v>
      </c>
      <c r="CJ374" t="s">
        <v>2</v>
      </c>
      <c r="CK374" t="s">
        <v>2</v>
      </c>
      <c r="CL374" t="s">
        <v>2</v>
      </c>
      <c r="CM374" t="s">
        <v>2</v>
      </c>
      <c r="CN374" t="s">
        <v>2</v>
      </c>
      <c r="CO374" t="s">
        <v>2</v>
      </c>
      <c r="CP374" t="s">
        <v>41</v>
      </c>
      <c r="CQ374" t="s">
        <v>4</v>
      </c>
      <c r="CR374" t="s">
        <v>4</v>
      </c>
      <c r="CS374" t="s">
        <v>4</v>
      </c>
      <c r="CT374" t="s">
        <v>4</v>
      </c>
      <c r="CU374" t="s">
        <v>116</v>
      </c>
      <c r="CV374" t="s">
        <v>4</v>
      </c>
      <c r="CW374" s="30">
        <v>47</v>
      </c>
      <c r="CX374" t="s">
        <v>20</v>
      </c>
      <c r="CY374" t="s">
        <v>4</v>
      </c>
      <c r="CZ374" t="s">
        <v>4</v>
      </c>
      <c r="DA374" t="s">
        <v>4</v>
      </c>
      <c r="DB374" t="s">
        <v>4</v>
      </c>
      <c r="DC374" t="s">
        <v>4</v>
      </c>
      <c r="DD374" t="s">
        <v>4</v>
      </c>
      <c r="DE374" t="s">
        <v>4</v>
      </c>
      <c r="DF374" t="s">
        <v>4</v>
      </c>
      <c r="DG374" t="s">
        <v>5</v>
      </c>
      <c r="DH374" t="s">
        <v>4</v>
      </c>
      <c r="DI374" t="s">
        <v>67</v>
      </c>
      <c r="DJ374" t="s">
        <v>4</v>
      </c>
      <c r="DK374" t="s">
        <v>4</v>
      </c>
      <c r="DL374" t="s">
        <v>2</v>
      </c>
      <c r="DM374" t="s">
        <v>2</v>
      </c>
      <c r="DN374" t="s">
        <v>5</v>
      </c>
      <c r="DO374" t="s">
        <v>523</v>
      </c>
      <c r="DP374" t="s">
        <v>4</v>
      </c>
      <c r="DQ374" t="s">
        <v>4</v>
      </c>
      <c r="DR374" t="s">
        <v>4</v>
      </c>
      <c r="DS374" t="s">
        <v>4</v>
      </c>
      <c r="DT374" t="s">
        <v>4</v>
      </c>
      <c r="DU374" t="s">
        <v>4</v>
      </c>
      <c r="DV374" t="s">
        <v>4</v>
      </c>
      <c r="DW374" t="s">
        <v>4</v>
      </c>
      <c r="DX374" t="s">
        <v>4</v>
      </c>
      <c r="DY374" t="s">
        <v>4</v>
      </c>
      <c r="DZ374" t="s">
        <v>4</v>
      </c>
      <c r="EA374" t="s">
        <v>4</v>
      </c>
      <c r="EB374" t="s">
        <v>4</v>
      </c>
      <c r="EC374" t="s">
        <v>4</v>
      </c>
      <c r="ED374" t="s">
        <v>4</v>
      </c>
      <c r="EE374" t="s">
        <v>4</v>
      </c>
      <c r="EF374" t="s">
        <v>4</v>
      </c>
      <c r="EG374" t="s">
        <v>4</v>
      </c>
      <c r="EH374" t="s">
        <v>2</v>
      </c>
      <c r="EI374" t="s">
        <v>2</v>
      </c>
      <c r="EJ374" t="s">
        <v>2</v>
      </c>
      <c r="EK374" t="s">
        <v>2</v>
      </c>
      <c r="EL374" t="s">
        <v>2</v>
      </c>
      <c r="EM374" t="s">
        <v>2</v>
      </c>
      <c r="EN374" t="s">
        <v>2</v>
      </c>
      <c r="EO374" t="s">
        <v>2</v>
      </c>
      <c r="EP374" t="s">
        <v>2</v>
      </c>
      <c r="EQ374" t="s">
        <v>2</v>
      </c>
      <c r="ER374" t="s">
        <v>2</v>
      </c>
      <c r="ES374" t="s">
        <v>2</v>
      </c>
      <c r="ET374" t="s">
        <v>2</v>
      </c>
      <c r="EU374" t="s">
        <v>2</v>
      </c>
      <c r="EV374" t="s">
        <v>2</v>
      </c>
      <c r="EW374" t="s">
        <v>2</v>
      </c>
      <c r="EX374" t="s">
        <v>2</v>
      </c>
      <c r="EY374" t="s">
        <v>2</v>
      </c>
      <c r="EZ374" t="s">
        <v>4</v>
      </c>
      <c r="FA374" t="s">
        <v>5</v>
      </c>
      <c r="FB374" t="s">
        <v>4</v>
      </c>
      <c r="FC374" t="s">
        <v>4</v>
      </c>
      <c r="FD374" t="s">
        <v>4</v>
      </c>
      <c r="FE374" t="s">
        <v>2</v>
      </c>
      <c r="FF374" t="s">
        <v>2</v>
      </c>
      <c r="FG374" t="s">
        <v>2</v>
      </c>
      <c r="FH374" t="s">
        <v>2</v>
      </c>
      <c r="FI374" t="s">
        <v>2</v>
      </c>
      <c r="FJ374" t="s">
        <v>2</v>
      </c>
      <c r="FK374" t="s">
        <v>2</v>
      </c>
      <c r="FL374" t="s">
        <v>2</v>
      </c>
      <c r="FM374" t="s">
        <v>2</v>
      </c>
      <c r="FN374" t="s">
        <v>2</v>
      </c>
      <c r="FO374" t="s">
        <v>2</v>
      </c>
      <c r="FP374" t="s">
        <v>2</v>
      </c>
      <c r="FQ374" t="s">
        <v>2</v>
      </c>
      <c r="FR374" t="s">
        <v>2</v>
      </c>
      <c r="FS374" t="s">
        <v>2</v>
      </c>
      <c r="FT374" t="s">
        <v>2</v>
      </c>
      <c r="FU374" t="s">
        <v>2</v>
      </c>
      <c r="FV374" t="s">
        <v>2</v>
      </c>
      <c r="FW374" t="s">
        <v>2</v>
      </c>
      <c r="FX374" t="s">
        <v>2</v>
      </c>
      <c r="FY374" t="s">
        <v>2</v>
      </c>
      <c r="FZ374" t="s">
        <v>2</v>
      </c>
      <c r="GA374" t="s">
        <v>2</v>
      </c>
      <c r="GB374" t="s">
        <v>2</v>
      </c>
      <c r="GC374" t="s">
        <v>2</v>
      </c>
      <c r="GD374" t="s">
        <v>2</v>
      </c>
      <c r="GE374" t="s">
        <v>2</v>
      </c>
      <c r="GF374" t="s">
        <v>2</v>
      </c>
      <c r="GG374" t="s">
        <v>2</v>
      </c>
      <c r="GH374" t="s">
        <v>2</v>
      </c>
      <c r="GI374" t="s">
        <v>2</v>
      </c>
      <c r="GJ374" t="s">
        <v>2</v>
      </c>
      <c r="GK374" t="s">
        <v>2</v>
      </c>
      <c r="GL374" t="s">
        <v>2</v>
      </c>
      <c r="GM374" t="s">
        <v>2</v>
      </c>
      <c r="GN374" t="s">
        <v>796</v>
      </c>
      <c r="GO374" t="s">
        <v>796</v>
      </c>
      <c r="GP374" t="s">
        <v>796</v>
      </c>
      <c r="GQ374" t="s">
        <v>796</v>
      </c>
      <c r="GR374" t="s">
        <v>796</v>
      </c>
      <c r="GS374" t="s">
        <v>796</v>
      </c>
      <c r="GT374" t="s">
        <v>796</v>
      </c>
      <c r="GU374" t="s">
        <v>796</v>
      </c>
      <c r="GV374" t="s">
        <v>796</v>
      </c>
      <c r="GW374" t="s">
        <v>796</v>
      </c>
      <c r="GX374" t="s">
        <v>796</v>
      </c>
      <c r="GY374" t="s">
        <v>796</v>
      </c>
      <c r="GZ374" t="s">
        <v>796</v>
      </c>
      <c r="HA374" t="s">
        <v>796</v>
      </c>
      <c r="HB374" t="s">
        <v>796</v>
      </c>
      <c r="HC374" t="s">
        <v>796</v>
      </c>
      <c r="HD374" t="s">
        <v>796</v>
      </c>
      <c r="HE374" t="s">
        <v>796</v>
      </c>
      <c r="HF374" t="s">
        <v>796</v>
      </c>
      <c r="HG374" t="s">
        <v>796</v>
      </c>
      <c r="HH374" t="s">
        <v>796</v>
      </c>
      <c r="HI374" t="s">
        <v>796</v>
      </c>
      <c r="HJ374" t="s">
        <v>796</v>
      </c>
      <c r="HK374" t="s">
        <v>796</v>
      </c>
      <c r="HL374" t="s">
        <v>796</v>
      </c>
      <c r="HM374" t="s">
        <v>796</v>
      </c>
      <c r="HN374" t="s">
        <v>796</v>
      </c>
      <c r="HO374" t="s">
        <v>796</v>
      </c>
      <c r="HP374" t="s">
        <v>796</v>
      </c>
      <c r="HQ374" t="s">
        <v>796</v>
      </c>
      <c r="HR374" t="s">
        <v>796</v>
      </c>
      <c r="HS374" t="s">
        <v>796</v>
      </c>
      <c r="HT374" t="s">
        <v>796</v>
      </c>
      <c r="HU374" t="s">
        <v>796</v>
      </c>
      <c r="HV374" t="s">
        <v>796</v>
      </c>
      <c r="HW374" t="s">
        <v>796</v>
      </c>
      <c r="HX374" t="s">
        <v>796</v>
      </c>
      <c r="HY374" t="s">
        <v>796</v>
      </c>
      <c r="HZ374" t="s">
        <v>796</v>
      </c>
      <c r="IA374" t="s">
        <v>796</v>
      </c>
      <c r="IB374" t="s">
        <v>796</v>
      </c>
      <c r="IC374" t="s">
        <v>796</v>
      </c>
      <c r="ID374" t="s">
        <v>796</v>
      </c>
      <c r="IE374" t="s">
        <v>796</v>
      </c>
      <c r="IF374" t="s">
        <v>796</v>
      </c>
      <c r="IG374" t="s">
        <v>796</v>
      </c>
      <c r="IH374" t="s">
        <v>796</v>
      </c>
      <c r="II374" t="s">
        <v>796</v>
      </c>
      <c r="IJ374" t="s">
        <v>796</v>
      </c>
      <c r="IK374" t="s">
        <v>796</v>
      </c>
      <c r="IL374" t="s">
        <v>796</v>
      </c>
      <c r="IM374" t="s">
        <v>796</v>
      </c>
      <c r="IN374" t="s">
        <v>796</v>
      </c>
      <c r="IO374" t="s">
        <v>796</v>
      </c>
      <c r="IP374" t="s">
        <v>796</v>
      </c>
      <c r="IQ374" t="s">
        <v>796</v>
      </c>
      <c r="IR374" t="s">
        <v>796</v>
      </c>
      <c r="IS374" t="s">
        <v>796</v>
      </c>
      <c r="IT374" t="s">
        <v>796</v>
      </c>
      <c r="IU374" t="s">
        <v>796</v>
      </c>
      <c r="IV374" t="s">
        <v>796</v>
      </c>
      <c r="IW374" t="s">
        <v>796</v>
      </c>
      <c r="IX374" t="s">
        <v>796</v>
      </c>
      <c r="IY374" t="s">
        <v>796</v>
      </c>
      <c r="IZ374" t="s">
        <v>796</v>
      </c>
      <c r="JA374" t="s">
        <v>796</v>
      </c>
      <c r="JB374" t="s">
        <v>796</v>
      </c>
      <c r="JC374" t="s">
        <v>796</v>
      </c>
      <c r="JD374" t="s">
        <v>796</v>
      </c>
      <c r="JE374" t="s">
        <v>796</v>
      </c>
      <c r="JF374" t="s">
        <v>796</v>
      </c>
      <c r="JG374" t="s">
        <v>796</v>
      </c>
      <c r="JH374" t="s">
        <v>796</v>
      </c>
      <c r="JI374" t="s">
        <v>796</v>
      </c>
      <c r="JJ374" t="s">
        <v>796</v>
      </c>
      <c r="JK374" t="s">
        <v>796</v>
      </c>
      <c r="JL374" t="s">
        <v>796</v>
      </c>
      <c r="JM374" t="s">
        <v>796</v>
      </c>
      <c r="JN374" t="s">
        <v>796</v>
      </c>
      <c r="JO374" t="s">
        <v>796</v>
      </c>
      <c r="JP374" t="s">
        <v>796</v>
      </c>
      <c r="JQ374" t="s">
        <v>796</v>
      </c>
      <c r="JR374" t="s">
        <v>796</v>
      </c>
      <c r="JS374" t="s">
        <v>796</v>
      </c>
      <c r="JT374" t="s">
        <v>796</v>
      </c>
      <c r="JU374" t="s">
        <v>796</v>
      </c>
      <c r="JV374" t="s">
        <v>796</v>
      </c>
      <c r="JW374" t="s">
        <v>796</v>
      </c>
      <c r="JX374" t="s">
        <v>796</v>
      </c>
      <c r="JY374" t="s">
        <v>796</v>
      </c>
      <c r="JZ374" t="s">
        <v>796</v>
      </c>
      <c r="KA374" t="s">
        <v>796</v>
      </c>
      <c r="KB374" t="s">
        <v>796</v>
      </c>
      <c r="KC374" t="s">
        <v>796</v>
      </c>
      <c r="KD374" t="s">
        <v>796</v>
      </c>
      <c r="KE374" t="s">
        <v>796</v>
      </c>
      <c r="KF374" t="s">
        <v>796</v>
      </c>
    </row>
    <row r="375" spans="1:292" x14ac:dyDescent="0.2">
      <c r="A375" t="s">
        <v>275</v>
      </c>
      <c r="B375" t="s">
        <v>116</v>
      </c>
      <c r="C375" t="s">
        <v>4</v>
      </c>
      <c r="D375" t="s">
        <v>19</v>
      </c>
      <c r="E375" s="30">
        <v>53</v>
      </c>
      <c r="F375" t="s">
        <v>20</v>
      </c>
      <c r="G375" t="s">
        <v>10</v>
      </c>
      <c r="H375" t="s">
        <v>40</v>
      </c>
      <c r="I375" t="s">
        <v>80</v>
      </c>
      <c r="J375" t="s">
        <v>4</v>
      </c>
      <c r="K375" t="s">
        <v>4</v>
      </c>
      <c r="L375" t="s">
        <v>4</v>
      </c>
      <c r="M375" t="s">
        <v>4</v>
      </c>
      <c r="N375" t="s">
        <v>4</v>
      </c>
      <c r="O375" t="s">
        <v>4</v>
      </c>
      <c r="P375" t="s">
        <v>4</v>
      </c>
      <c r="Q375" t="s">
        <v>4</v>
      </c>
      <c r="R375" t="s">
        <v>5</v>
      </c>
      <c r="S375" t="s">
        <v>4</v>
      </c>
      <c r="T375" t="s">
        <v>3</v>
      </c>
      <c r="U375" t="s">
        <v>4</v>
      </c>
      <c r="V375" t="s">
        <v>4</v>
      </c>
      <c r="W375" t="s">
        <v>17</v>
      </c>
      <c r="X375" t="s">
        <v>2</v>
      </c>
      <c r="Y375" t="s">
        <v>5</v>
      </c>
      <c r="Z375" t="s">
        <v>100</v>
      </c>
      <c r="AA375" t="s">
        <v>4</v>
      </c>
      <c r="AB375" t="s">
        <v>4</v>
      </c>
      <c r="AC375" t="s">
        <v>4</v>
      </c>
      <c r="AD375" t="s">
        <v>4</v>
      </c>
      <c r="AE375" t="s">
        <v>4</v>
      </c>
      <c r="AF375" t="s">
        <v>4</v>
      </c>
      <c r="AG375" t="s">
        <v>4</v>
      </c>
      <c r="AH375" t="s">
        <v>4</v>
      </c>
      <c r="AI375" t="s">
        <v>4</v>
      </c>
      <c r="AJ375" t="s">
        <v>4</v>
      </c>
      <c r="AK375" t="s">
        <v>4</v>
      </c>
      <c r="AL375" t="s">
        <v>5</v>
      </c>
      <c r="AM375" t="s">
        <v>4</v>
      </c>
      <c r="AN375" t="s">
        <v>4</v>
      </c>
      <c r="AO375" t="s">
        <v>4</v>
      </c>
      <c r="AP375" t="s">
        <v>4</v>
      </c>
      <c r="AQ375" t="s">
        <v>4</v>
      </c>
      <c r="AR375" t="s">
        <v>4</v>
      </c>
      <c r="AS375" t="s">
        <v>2</v>
      </c>
      <c r="AT375" t="s">
        <v>2</v>
      </c>
      <c r="AU375" t="s">
        <v>2</v>
      </c>
      <c r="AV375" t="s">
        <v>2</v>
      </c>
      <c r="AW375" t="s">
        <v>2</v>
      </c>
      <c r="AX375" t="s">
        <v>2</v>
      </c>
      <c r="AY375" t="s">
        <v>2</v>
      </c>
      <c r="AZ375" t="s">
        <v>2</v>
      </c>
      <c r="BA375" t="s">
        <v>2</v>
      </c>
      <c r="BB375" t="s">
        <v>2</v>
      </c>
      <c r="BC375" t="s">
        <v>2</v>
      </c>
      <c r="BD375" t="s">
        <v>2</v>
      </c>
      <c r="BE375" t="s">
        <v>2</v>
      </c>
      <c r="BF375" t="s">
        <v>2</v>
      </c>
      <c r="BG375" t="s">
        <v>2</v>
      </c>
      <c r="BH375" t="s">
        <v>2</v>
      </c>
      <c r="BI375" t="s">
        <v>2</v>
      </c>
      <c r="BJ375" t="s">
        <v>2</v>
      </c>
      <c r="BK375" t="s">
        <v>2</v>
      </c>
      <c r="BL375" t="s">
        <v>2</v>
      </c>
      <c r="BM375" t="s">
        <v>2</v>
      </c>
      <c r="BN375" t="s">
        <v>2</v>
      </c>
      <c r="BO375" t="s">
        <v>2</v>
      </c>
      <c r="BP375" t="s">
        <v>2</v>
      </c>
      <c r="BQ375" t="s">
        <v>2</v>
      </c>
      <c r="BR375" t="s">
        <v>2</v>
      </c>
      <c r="BS375" t="s">
        <v>2</v>
      </c>
      <c r="BT375" t="s">
        <v>2</v>
      </c>
      <c r="BU375" t="s">
        <v>2</v>
      </c>
      <c r="BV375" t="s">
        <v>2</v>
      </c>
      <c r="BW375" t="s">
        <v>2</v>
      </c>
      <c r="BX375" t="s">
        <v>2</v>
      </c>
      <c r="BY375" t="s">
        <v>2</v>
      </c>
      <c r="BZ375" t="s">
        <v>2</v>
      </c>
      <c r="CA375" t="s">
        <v>2</v>
      </c>
      <c r="CB375" t="s">
        <v>2</v>
      </c>
      <c r="CC375" t="s">
        <v>2</v>
      </c>
      <c r="CD375" t="s">
        <v>2</v>
      </c>
      <c r="CE375" t="s">
        <v>2</v>
      </c>
      <c r="CF375" t="s">
        <v>2</v>
      </c>
      <c r="CG375" t="s">
        <v>2</v>
      </c>
      <c r="CH375" t="s">
        <v>2</v>
      </c>
      <c r="CI375" t="s">
        <v>2</v>
      </c>
      <c r="CJ375" t="s">
        <v>2</v>
      </c>
      <c r="CK375" t="s">
        <v>2</v>
      </c>
      <c r="CL375" t="s">
        <v>2</v>
      </c>
      <c r="CM375" t="s">
        <v>2</v>
      </c>
      <c r="CN375" t="s">
        <v>2</v>
      </c>
      <c r="CO375" t="s">
        <v>2</v>
      </c>
      <c r="CP375" t="s">
        <v>2</v>
      </c>
      <c r="CQ375" t="s">
        <v>2</v>
      </c>
      <c r="CR375" t="s">
        <v>2</v>
      </c>
      <c r="CS375" t="s">
        <v>2</v>
      </c>
      <c r="CT375" t="s">
        <v>2</v>
      </c>
      <c r="CU375" t="s">
        <v>116</v>
      </c>
      <c r="CV375" t="s">
        <v>4</v>
      </c>
      <c r="CW375" s="30">
        <v>54</v>
      </c>
      <c r="CX375" t="s">
        <v>20</v>
      </c>
      <c r="CY375" t="s">
        <v>4</v>
      </c>
      <c r="CZ375" t="s">
        <v>4</v>
      </c>
      <c r="DA375" t="s">
        <v>4</v>
      </c>
      <c r="DB375" t="s">
        <v>4</v>
      </c>
      <c r="DC375" t="s">
        <v>4</v>
      </c>
      <c r="DD375" t="s">
        <v>4</v>
      </c>
      <c r="DE375" t="s">
        <v>4</v>
      </c>
      <c r="DF375" t="s">
        <v>4</v>
      </c>
      <c r="DG375" t="s">
        <v>5</v>
      </c>
      <c r="DH375" t="s">
        <v>4</v>
      </c>
      <c r="DI375" t="s">
        <v>194</v>
      </c>
      <c r="DJ375" t="s">
        <v>4</v>
      </c>
      <c r="DK375" t="s">
        <v>4</v>
      </c>
      <c r="DL375" t="s">
        <v>2</v>
      </c>
      <c r="DM375" t="s">
        <v>2</v>
      </c>
      <c r="DN375" t="s">
        <v>5</v>
      </c>
      <c r="DO375" t="s">
        <v>100</v>
      </c>
      <c r="DP375" t="s">
        <v>4</v>
      </c>
      <c r="DQ375" t="s">
        <v>4</v>
      </c>
      <c r="DR375" t="s">
        <v>4</v>
      </c>
      <c r="DS375" t="s">
        <v>4</v>
      </c>
      <c r="DT375" t="s">
        <v>4</v>
      </c>
      <c r="DU375" t="s">
        <v>4</v>
      </c>
      <c r="DV375" t="s">
        <v>4</v>
      </c>
      <c r="DW375" t="s">
        <v>4</v>
      </c>
      <c r="DX375" t="s">
        <v>4</v>
      </c>
      <c r="DY375" t="s">
        <v>4</v>
      </c>
      <c r="DZ375" t="s">
        <v>4</v>
      </c>
      <c r="EA375" t="s">
        <v>5</v>
      </c>
      <c r="EB375" t="s">
        <v>4</v>
      </c>
      <c r="EC375" t="s">
        <v>4</v>
      </c>
      <c r="ED375" t="s">
        <v>4</v>
      </c>
      <c r="EE375" t="s">
        <v>4</v>
      </c>
      <c r="EF375" t="s">
        <v>4</v>
      </c>
      <c r="EG375" t="s">
        <v>4</v>
      </c>
      <c r="EH375" t="s">
        <v>2</v>
      </c>
      <c r="EI375" t="s">
        <v>2</v>
      </c>
      <c r="EJ375" t="s">
        <v>2</v>
      </c>
      <c r="EK375" t="s">
        <v>2</v>
      </c>
      <c r="EL375" t="s">
        <v>2</v>
      </c>
      <c r="EM375" t="s">
        <v>2</v>
      </c>
      <c r="EN375" t="s">
        <v>2</v>
      </c>
      <c r="EO375" t="s">
        <v>2</v>
      </c>
      <c r="EP375" t="s">
        <v>2</v>
      </c>
      <c r="EQ375" t="s">
        <v>2</v>
      </c>
      <c r="ER375" t="s">
        <v>2</v>
      </c>
      <c r="ES375" t="s">
        <v>2</v>
      </c>
      <c r="ET375" t="s">
        <v>2</v>
      </c>
      <c r="EU375" t="s">
        <v>2</v>
      </c>
      <c r="EV375" t="s">
        <v>2</v>
      </c>
      <c r="EW375" t="s">
        <v>2</v>
      </c>
      <c r="EX375" t="s">
        <v>2</v>
      </c>
      <c r="EY375" t="s">
        <v>2</v>
      </c>
      <c r="EZ375" t="s">
        <v>2</v>
      </c>
      <c r="FA375" t="s">
        <v>2</v>
      </c>
      <c r="FB375" t="s">
        <v>2</v>
      </c>
      <c r="FC375" t="s">
        <v>2</v>
      </c>
      <c r="FD375" t="s">
        <v>2</v>
      </c>
      <c r="FE375" t="s">
        <v>2</v>
      </c>
      <c r="FF375" t="s">
        <v>2</v>
      </c>
      <c r="FG375" t="s">
        <v>2</v>
      </c>
      <c r="FH375" t="s">
        <v>2</v>
      </c>
      <c r="FI375" t="s">
        <v>2</v>
      </c>
      <c r="FJ375" t="s">
        <v>2</v>
      </c>
      <c r="FK375" t="s">
        <v>2</v>
      </c>
      <c r="FL375" t="s">
        <v>2</v>
      </c>
      <c r="FM375" t="s">
        <v>2</v>
      </c>
      <c r="FN375" t="s">
        <v>2</v>
      </c>
      <c r="FO375" t="s">
        <v>2</v>
      </c>
      <c r="FP375" t="s">
        <v>2</v>
      </c>
      <c r="FQ375" t="s">
        <v>2</v>
      </c>
      <c r="FR375" t="s">
        <v>2</v>
      </c>
      <c r="FS375" t="s">
        <v>2</v>
      </c>
      <c r="FT375" t="s">
        <v>2</v>
      </c>
      <c r="FU375" t="s">
        <v>2</v>
      </c>
      <c r="FV375" t="s">
        <v>2</v>
      </c>
      <c r="FW375" t="s">
        <v>2</v>
      </c>
      <c r="FX375" t="s">
        <v>2</v>
      </c>
      <c r="FY375" t="s">
        <v>2</v>
      </c>
      <c r="FZ375" t="s">
        <v>2</v>
      </c>
      <c r="GA375" t="s">
        <v>2</v>
      </c>
      <c r="GB375" t="s">
        <v>2</v>
      </c>
      <c r="GC375" t="s">
        <v>2</v>
      </c>
      <c r="GD375" t="s">
        <v>2</v>
      </c>
      <c r="GE375" t="s">
        <v>2</v>
      </c>
      <c r="GF375" t="s">
        <v>2</v>
      </c>
      <c r="GG375" t="s">
        <v>2</v>
      </c>
      <c r="GH375" t="s">
        <v>2</v>
      </c>
      <c r="GI375" t="s">
        <v>2</v>
      </c>
      <c r="GJ375" t="s">
        <v>2</v>
      </c>
      <c r="GK375" t="s">
        <v>2</v>
      </c>
      <c r="GL375" t="s">
        <v>2</v>
      </c>
      <c r="GM375" t="s">
        <v>2</v>
      </c>
      <c r="GN375" t="s">
        <v>796</v>
      </c>
      <c r="GO375" t="s">
        <v>796</v>
      </c>
      <c r="GP375" t="s">
        <v>796</v>
      </c>
      <c r="GQ375" t="s">
        <v>796</v>
      </c>
      <c r="GR375" t="s">
        <v>796</v>
      </c>
      <c r="GS375" t="s">
        <v>796</v>
      </c>
      <c r="GT375" t="s">
        <v>796</v>
      </c>
      <c r="GU375" t="s">
        <v>796</v>
      </c>
      <c r="GV375" t="s">
        <v>796</v>
      </c>
      <c r="GW375" t="s">
        <v>796</v>
      </c>
      <c r="GX375" t="s">
        <v>796</v>
      </c>
      <c r="GY375" t="s">
        <v>796</v>
      </c>
      <c r="GZ375" t="s">
        <v>796</v>
      </c>
      <c r="HA375" t="s">
        <v>796</v>
      </c>
      <c r="HB375" t="s">
        <v>796</v>
      </c>
      <c r="HC375" t="s">
        <v>796</v>
      </c>
      <c r="HD375" t="s">
        <v>796</v>
      </c>
      <c r="HE375" t="s">
        <v>796</v>
      </c>
      <c r="HF375" t="s">
        <v>796</v>
      </c>
      <c r="HG375" t="s">
        <v>796</v>
      </c>
      <c r="HH375" t="s">
        <v>796</v>
      </c>
      <c r="HI375" t="s">
        <v>796</v>
      </c>
      <c r="HJ375" t="s">
        <v>796</v>
      </c>
      <c r="HK375" t="s">
        <v>796</v>
      </c>
      <c r="HL375" t="s">
        <v>796</v>
      </c>
      <c r="HM375" t="s">
        <v>796</v>
      </c>
      <c r="HN375" t="s">
        <v>796</v>
      </c>
      <c r="HO375" t="s">
        <v>796</v>
      </c>
      <c r="HP375" t="s">
        <v>796</v>
      </c>
      <c r="HQ375" t="s">
        <v>796</v>
      </c>
      <c r="HR375" t="s">
        <v>796</v>
      </c>
      <c r="HS375" t="s">
        <v>796</v>
      </c>
      <c r="HT375" t="s">
        <v>796</v>
      </c>
      <c r="HU375" t="s">
        <v>796</v>
      </c>
      <c r="HV375" t="s">
        <v>796</v>
      </c>
      <c r="HW375" t="s">
        <v>796</v>
      </c>
      <c r="HX375" t="s">
        <v>796</v>
      </c>
      <c r="HY375" t="s">
        <v>796</v>
      </c>
      <c r="HZ375" t="s">
        <v>796</v>
      </c>
      <c r="IA375" t="s">
        <v>796</v>
      </c>
      <c r="IB375" t="s">
        <v>796</v>
      </c>
      <c r="IC375" t="s">
        <v>796</v>
      </c>
      <c r="ID375" t="s">
        <v>796</v>
      </c>
      <c r="IE375" t="s">
        <v>796</v>
      </c>
      <c r="IF375" t="s">
        <v>796</v>
      </c>
      <c r="IG375" t="s">
        <v>796</v>
      </c>
      <c r="IH375" t="s">
        <v>796</v>
      </c>
      <c r="II375" t="s">
        <v>796</v>
      </c>
      <c r="IJ375" t="s">
        <v>796</v>
      </c>
      <c r="IK375" t="s">
        <v>796</v>
      </c>
      <c r="IL375" t="s">
        <v>796</v>
      </c>
      <c r="IM375" t="s">
        <v>796</v>
      </c>
      <c r="IN375" t="s">
        <v>796</v>
      </c>
      <c r="IO375" t="s">
        <v>796</v>
      </c>
      <c r="IP375" t="s">
        <v>796</v>
      </c>
      <c r="IQ375" t="s">
        <v>796</v>
      </c>
      <c r="IR375" t="s">
        <v>796</v>
      </c>
      <c r="IS375" t="s">
        <v>796</v>
      </c>
      <c r="IT375" t="s">
        <v>796</v>
      </c>
      <c r="IU375" t="s">
        <v>796</v>
      </c>
      <c r="IV375" t="s">
        <v>796</v>
      </c>
      <c r="IW375" t="s">
        <v>796</v>
      </c>
      <c r="IX375" t="s">
        <v>796</v>
      </c>
      <c r="IY375" t="s">
        <v>796</v>
      </c>
      <c r="IZ375" t="s">
        <v>796</v>
      </c>
      <c r="JA375" t="s">
        <v>796</v>
      </c>
      <c r="JB375" t="s">
        <v>796</v>
      </c>
      <c r="JC375" t="s">
        <v>796</v>
      </c>
      <c r="JD375" t="s">
        <v>796</v>
      </c>
      <c r="JE375" t="s">
        <v>796</v>
      </c>
      <c r="JF375" t="s">
        <v>796</v>
      </c>
      <c r="JG375" t="s">
        <v>796</v>
      </c>
      <c r="JH375" t="s">
        <v>796</v>
      </c>
      <c r="JI375" t="s">
        <v>796</v>
      </c>
      <c r="JJ375" t="s">
        <v>796</v>
      </c>
      <c r="JK375" t="s">
        <v>796</v>
      </c>
      <c r="JL375" t="s">
        <v>796</v>
      </c>
      <c r="JM375" t="s">
        <v>796</v>
      </c>
      <c r="JN375" t="s">
        <v>796</v>
      </c>
      <c r="JO375" t="s">
        <v>796</v>
      </c>
      <c r="JP375" t="s">
        <v>796</v>
      </c>
      <c r="JQ375" t="s">
        <v>796</v>
      </c>
      <c r="JR375" t="s">
        <v>796</v>
      </c>
      <c r="JS375" t="s">
        <v>796</v>
      </c>
      <c r="JT375" t="s">
        <v>796</v>
      </c>
      <c r="JU375" t="s">
        <v>796</v>
      </c>
      <c r="JV375" t="s">
        <v>796</v>
      </c>
      <c r="JW375" t="s">
        <v>796</v>
      </c>
      <c r="JX375" t="s">
        <v>796</v>
      </c>
      <c r="JY375" t="s">
        <v>796</v>
      </c>
      <c r="JZ375" t="s">
        <v>796</v>
      </c>
      <c r="KA375" t="s">
        <v>796</v>
      </c>
      <c r="KB375" t="s">
        <v>796</v>
      </c>
      <c r="KC375" t="s">
        <v>796</v>
      </c>
      <c r="KD375" t="s">
        <v>796</v>
      </c>
      <c r="KE375" t="s">
        <v>796</v>
      </c>
      <c r="KF375" t="s">
        <v>796</v>
      </c>
    </row>
    <row r="376" spans="1:292" x14ac:dyDescent="0.2">
      <c r="A376" t="s">
        <v>276</v>
      </c>
      <c r="B376" t="s">
        <v>116</v>
      </c>
      <c r="C376" t="s">
        <v>4</v>
      </c>
      <c r="D376" t="s">
        <v>19</v>
      </c>
      <c r="E376" s="30">
        <v>34</v>
      </c>
      <c r="F376" t="s">
        <v>155</v>
      </c>
      <c r="G376" t="s">
        <v>45</v>
      </c>
      <c r="H376" t="s">
        <v>22</v>
      </c>
      <c r="I376" t="s">
        <v>23</v>
      </c>
      <c r="J376" t="s">
        <v>5</v>
      </c>
      <c r="K376" t="s">
        <v>4</v>
      </c>
      <c r="L376" t="s">
        <v>4</v>
      </c>
      <c r="M376" t="s">
        <v>4</v>
      </c>
      <c r="N376" t="s">
        <v>4</v>
      </c>
      <c r="O376" t="s">
        <v>4</v>
      </c>
      <c r="P376" t="s">
        <v>5</v>
      </c>
      <c r="Q376" t="s">
        <v>4</v>
      </c>
      <c r="R376" t="s">
        <v>4</v>
      </c>
      <c r="S376" t="s">
        <v>4</v>
      </c>
      <c r="T376" t="s">
        <v>3</v>
      </c>
      <c r="U376" t="s">
        <v>4</v>
      </c>
      <c r="V376" t="s">
        <v>4</v>
      </c>
      <c r="W376" t="s">
        <v>17</v>
      </c>
      <c r="X376" t="s">
        <v>2</v>
      </c>
      <c r="Y376" t="s">
        <v>5</v>
      </c>
      <c r="Z376" t="s">
        <v>6</v>
      </c>
      <c r="AA376" t="s">
        <v>4</v>
      </c>
      <c r="AB376" t="s">
        <v>4</v>
      </c>
      <c r="AC376" t="s">
        <v>4</v>
      </c>
      <c r="AD376" t="s">
        <v>4</v>
      </c>
      <c r="AE376" t="s">
        <v>4</v>
      </c>
      <c r="AF376" t="s">
        <v>4</v>
      </c>
      <c r="AG376" t="s">
        <v>5</v>
      </c>
      <c r="AH376" t="s">
        <v>4</v>
      </c>
      <c r="AI376" t="s">
        <v>4</v>
      </c>
      <c r="AJ376" t="s">
        <v>4</v>
      </c>
      <c r="AK376" t="s">
        <v>4</v>
      </c>
      <c r="AL376" t="s">
        <v>4</v>
      </c>
      <c r="AM376" t="s">
        <v>4</v>
      </c>
      <c r="AN376" t="s">
        <v>5</v>
      </c>
      <c r="AO376" t="s">
        <v>4</v>
      </c>
      <c r="AP376" t="s">
        <v>4</v>
      </c>
      <c r="AQ376" t="s">
        <v>4</v>
      </c>
      <c r="AR376" t="s">
        <v>4</v>
      </c>
      <c r="AS376" t="s">
        <v>2</v>
      </c>
      <c r="AT376" t="s">
        <v>2</v>
      </c>
      <c r="AU376" t="s">
        <v>2</v>
      </c>
      <c r="AV376" t="s">
        <v>2</v>
      </c>
      <c r="AW376" t="s">
        <v>2</v>
      </c>
      <c r="AX376" t="s">
        <v>2</v>
      </c>
      <c r="AY376" t="s">
        <v>2</v>
      </c>
      <c r="AZ376" t="s">
        <v>2</v>
      </c>
      <c r="BA376" t="s">
        <v>2</v>
      </c>
      <c r="BB376" t="s">
        <v>2</v>
      </c>
      <c r="BC376" t="s">
        <v>2</v>
      </c>
      <c r="BD376" t="s">
        <v>2</v>
      </c>
      <c r="BE376" t="s">
        <v>2</v>
      </c>
      <c r="BF376" t="s">
        <v>2</v>
      </c>
      <c r="BG376" t="s">
        <v>2</v>
      </c>
      <c r="BH376" t="s">
        <v>2</v>
      </c>
      <c r="BI376" t="s">
        <v>2</v>
      </c>
      <c r="BJ376" t="s">
        <v>2</v>
      </c>
      <c r="BK376" t="s">
        <v>5</v>
      </c>
      <c r="BL376" t="s">
        <v>5</v>
      </c>
      <c r="BM376" t="s">
        <v>5</v>
      </c>
      <c r="BN376" t="s">
        <v>5</v>
      </c>
      <c r="BO376" t="s">
        <v>4</v>
      </c>
      <c r="BP376" t="s">
        <v>46</v>
      </c>
      <c r="BQ376" t="s">
        <v>2</v>
      </c>
      <c r="BR376" t="s">
        <v>2</v>
      </c>
      <c r="BS376" t="s">
        <v>2</v>
      </c>
      <c r="BT376" t="s">
        <v>2</v>
      </c>
      <c r="BU376" t="s">
        <v>2</v>
      </c>
      <c r="BV376" t="s">
        <v>2</v>
      </c>
      <c r="BW376" t="s">
        <v>2</v>
      </c>
      <c r="BX376" t="s">
        <v>2</v>
      </c>
      <c r="BY376" t="s">
        <v>2</v>
      </c>
      <c r="BZ376" t="s">
        <v>2</v>
      </c>
      <c r="CA376" t="s">
        <v>2</v>
      </c>
      <c r="CB376" t="s">
        <v>2</v>
      </c>
      <c r="CC376" t="s">
        <v>2</v>
      </c>
      <c r="CD376" t="s">
        <v>2</v>
      </c>
      <c r="CE376" t="s">
        <v>2</v>
      </c>
      <c r="CF376" t="s">
        <v>2</v>
      </c>
      <c r="CG376" t="s">
        <v>2</v>
      </c>
      <c r="CH376" t="s">
        <v>2</v>
      </c>
      <c r="CI376" t="s">
        <v>2</v>
      </c>
      <c r="CJ376" t="s">
        <v>2</v>
      </c>
      <c r="CK376" t="s">
        <v>2</v>
      </c>
      <c r="CL376" t="s">
        <v>2</v>
      </c>
      <c r="CM376" t="s">
        <v>2</v>
      </c>
      <c r="CN376" t="s">
        <v>2</v>
      </c>
      <c r="CO376" t="s">
        <v>2</v>
      </c>
      <c r="CP376" t="s">
        <v>2</v>
      </c>
      <c r="CQ376" t="s">
        <v>2</v>
      </c>
      <c r="CR376" t="s">
        <v>2</v>
      </c>
      <c r="CS376" t="s">
        <v>2</v>
      </c>
      <c r="CT376" t="s">
        <v>2</v>
      </c>
      <c r="CU376" t="s">
        <v>993</v>
      </c>
      <c r="CV376" t="s">
        <v>4</v>
      </c>
      <c r="CW376" s="30">
        <v>35</v>
      </c>
      <c r="CX376" t="s">
        <v>20</v>
      </c>
      <c r="CY376" t="s">
        <v>5</v>
      </c>
      <c r="CZ376" t="s">
        <v>4</v>
      </c>
      <c r="DA376" t="s">
        <v>4</v>
      </c>
      <c r="DB376" t="s">
        <v>4</v>
      </c>
      <c r="DC376" t="s">
        <v>5</v>
      </c>
      <c r="DD376" t="s">
        <v>4</v>
      </c>
      <c r="DE376" t="s">
        <v>5</v>
      </c>
      <c r="DF376" t="s">
        <v>4</v>
      </c>
      <c r="DG376" t="s">
        <v>4</v>
      </c>
      <c r="DH376" t="s">
        <v>4</v>
      </c>
      <c r="DI376" t="s">
        <v>3</v>
      </c>
      <c r="DJ376" t="s">
        <v>4</v>
      </c>
      <c r="DK376" t="s">
        <v>4</v>
      </c>
      <c r="DL376" t="s">
        <v>2</v>
      </c>
      <c r="DM376" t="s">
        <v>2</v>
      </c>
      <c r="DN376" t="s">
        <v>5</v>
      </c>
      <c r="DO376" t="s">
        <v>523</v>
      </c>
      <c r="DP376" t="s">
        <v>4</v>
      </c>
      <c r="DQ376" t="s">
        <v>4</v>
      </c>
      <c r="DR376" t="s">
        <v>4</v>
      </c>
      <c r="DS376" t="s">
        <v>4</v>
      </c>
      <c r="DT376" t="s">
        <v>4</v>
      </c>
      <c r="DU376" t="s">
        <v>4</v>
      </c>
      <c r="DV376" t="s">
        <v>4</v>
      </c>
      <c r="DW376" t="s">
        <v>5</v>
      </c>
      <c r="DX376" t="s">
        <v>4</v>
      </c>
      <c r="DY376" t="s">
        <v>5</v>
      </c>
      <c r="DZ376" t="s">
        <v>4</v>
      </c>
      <c r="EA376" t="s">
        <v>4</v>
      </c>
      <c r="EB376" t="s">
        <v>4</v>
      </c>
      <c r="EC376" t="s">
        <v>5</v>
      </c>
      <c r="ED376" t="s">
        <v>4</v>
      </c>
      <c r="EE376" t="s">
        <v>4</v>
      </c>
      <c r="EF376" t="s">
        <v>4</v>
      </c>
      <c r="EG376" t="s">
        <v>4</v>
      </c>
      <c r="EH376" t="s">
        <v>2</v>
      </c>
      <c r="EI376" t="s">
        <v>2</v>
      </c>
      <c r="EJ376" t="s">
        <v>2</v>
      </c>
      <c r="EK376" t="s">
        <v>2</v>
      </c>
      <c r="EL376" t="s">
        <v>2</v>
      </c>
      <c r="EM376" t="s">
        <v>2</v>
      </c>
      <c r="EN376" t="s">
        <v>2</v>
      </c>
      <c r="EO376" t="s">
        <v>2</v>
      </c>
      <c r="EP376" t="s">
        <v>2</v>
      </c>
      <c r="EQ376" t="s">
        <v>2</v>
      </c>
      <c r="ER376" t="s">
        <v>2</v>
      </c>
      <c r="ES376" t="s">
        <v>2</v>
      </c>
      <c r="ET376" t="s">
        <v>2</v>
      </c>
      <c r="EU376" t="s">
        <v>2</v>
      </c>
      <c r="EV376" t="s">
        <v>2</v>
      </c>
      <c r="EW376" t="s">
        <v>2</v>
      </c>
      <c r="EX376" t="s">
        <v>2</v>
      </c>
      <c r="EY376" t="s">
        <v>2</v>
      </c>
      <c r="EZ376" t="s">
        <v>5</v>
      </c>
      <c r="FA376" t="s">
        <v>5</v>
      </c>
      <c r="FB376" t="s">
        <v>5</v>
      </c>
      <c r="FC376" t="s">
        <v>5</v>
      </c>
      <c r="FD376" t="s">
        <v>4</v>
      </c>
      <c r="FE376" t="s">
        <v>46</v>
      </c>
      <c r="FF376" t="s">
        <v>2</v>
      </c>
      <c r="FG376" t="s">
        <v>2</v>
      </c>
      <c r="FH376" t="s">
        <v>2</v>
      </c>
      <c r="FI376" t="s">
        <v>2</v>
      </c>
      <c r="FJ376" t="s">
        <v>2</v>
      </c>
      <c r="FK376" t="s">
        <v>2</v>
      </c>
      <c r="FL376" t="s">
        <v>2</v>
      </c>
      <c r="FM376" t="s">
        <v>2</v>
      </c>
      <c r="FN376" t="s">
        <v>2</v>
      </c>
      <c r="FO376" t="s">
        <v>2</v>
      </c>
      <c r="FP376" t="s">
        <v>2</v>
      </c>
      <c r="FQ376" t="s">
        <v>2</v>
      </c>
      <c r="FR376" t="s">
        <v>2</v>
      </c>
      <c r="FS376" t="s">
        <v>2</v>
      </c>
      <c r="FT376" t="s">
        <v>2</v>
      </c>
      <c r="FU376" t="s">
        <v>2</v>
      </c>
      <c r="FV376" t="s">
        <v>2</v>
      </c>
      <c r="FW376" t="s">
        <v>2</v>
      </c>
      <c r="FX376" t="s">
        <v>2</v>
      </c>
      <c r="FY376" t="s">
        <v>2</v>
      </c>
      <c r="FZ376" t="s">
        <v>2</v>
      </c>
      <c r="GA376" t="s">
        <v>2</v>
      </c>
      <c r="GB376" t="s">
        <v>2</v>
      </c>
      <c r="GC376" t="s">
        <v>2</v>
      </c>
      <c r="GD376" t="s">
        <v>2</v>
      </c>
      <c r="GE376" t="s">
        <v>15</v>
      </c>
      <c r="GF376" t="s">
        <v>4</v>
      </c>
      <c r="GG376" t="s">
        <v>4</v>
      </c>
      <c r="GH376" t="s">
        <v>4</v>
      </c>
      <c r="GI376" t="s">
        <v>4</v>
      </c>
      <c r="GJ376" t="s">
        <v>4</v>
      </c>
      <c r="GK376" t="s">
        <v>4</v>
      </c>
      <c r="GL376" t="s">
        <v>4</v>
      </c>
      <c r="GM376" t="s">
        <v>5</v>
      </c>
      <c r="GN376" t="s">
        <v>796</v>
      </c>
      <c r="GO376" t="s">
        <v>796</v>
      </c>
      <c r="GP376" t="s">
        <v>796</v>
      </c>
      <c r="GQ376" t="s">
        <v>796</v>
      </c>
      <c r="GR376" t="s">
        <v>796</v>
      </c>
      <c r="GS376" t="s">
        <v>796</v>
      </c>
      <c r="GT376" t="s">
        <v>796</v>
      </c>
      <c r="GU376" t="s">
        <v>796</v>
      </c>
      <c r="GV376" t="s">
        <v>796</v>
      </c>
      <c r="GW376" t="s">
        <v>796</v>
      </c>
      <c r="GX376" t="s">
        <v>796</v>
      </c>
      <c r="GY376" t="s">
        <v>796</v>
      </c>
      <c r="GZ376" t="s">
        <v>796</v>
      </c>
      <c r="HA376" t="s">
        <v>796</v>
      </c>
      <c r="HB376" t="s">
        <v>796</v>
      </c>
      <c r="HC376" t="s">
        <v>796</v>
      </c>
      <c r="HD376" t="s">
        <v>796</v>
      </c>
      <c r="HE376" t="s">
        <v>796</v>
      </c>
      <c r="HF376" t="s">
        <v>796</v>
      </c>
      <c r="HG376" t="s">
        <v>796</v>
      </c>
      <c r="HH376" t="s">
        <v>796</v>
      </c>
      <c r="HI376" t="s">
        <v>796</v>
      </c>
      <c r="HJ376" t="s">
        <v>796</v>
      </c>
      <c r="HK376" t="s">
        <v>796</v>
      </c>
      <c r="HL376" t="s">
        <v>796</v>
      </c>
      <c r="HM376" t="s">
        <v>796</v>
      </c>
      <c r="HN376" t="s">
        <v>796</v>
      </c>
      <c r="HO376" t="s">
        <v>796</v>
      </c>
      <c r="HP376" t="s">
        <v>796</v>
      </c>
      <c r="HQ376" t="s">
        <v>796</v>
      </c>
      <c r="HR376" t="s">
        <v>796</v>
      </c>
      <c r="HS376" t="s">
        <v>796</v>
      </c>
      <c r="HT376" t="s">
        <v>796</v>
      </c>
      <c r="HU376" t="s">
        <v>796</v>
      </c>
      <c r="HV376" t="s">
        <v>796</v>
      </c>
      <c r="HW376" t="s">
        <v>796</v>
      </c>
      <c r="HX376" t="s">
        <v>796</v>
      </c>
      <c r="HY376" t="s">
        <v>796</v>
      </c>
      <c r="HZ376" t="s">
        <v>796</v>
      </c>
      <c r="IA376" t="s">
        <v>796</v>
      </c>
      <c r="IB376" t="s">
        <v>796</v>
      </c>
      <c r="IC376" t="s">
        <v>796</v>
      </c>
      <c r="ID376" t="s">
        <v>796</v>
      </c>
      <c r="IE376" t="s">
        <v>796</v>
      </c>
      <c r="IF376" t="s">
        <v>796</v>
      </c>
      <c r="IG376" t="s">
        <v>796</v>
      </c>
      <c r="IH376" t="s">
        <v>796</v>
      </c>
      <c r="II376" t="s">
        <v>796</v>
      </c>
      <c r="IJ376" t="s">
        <v>796</v>
      </c>
      <c r="IK376" t="s">
        <v>796</v>
      </c>
      <c r="IL376" t="s">
        <v>796</v>
      </c>
      <c r="IM376" t="s">
        <v>796</v>
      </c>
      <c r="IN376" t="s">
        <v>796</v>
      </c>
      <c r="IO376" t="s">
        <v>796</v>
      </c>
      <c r="IP376" t="s">
        <v>796</v>
      </c>
      <c r="IQ376" t="s">
        <v>796</v>
      </c>
      <c r="IR376" t="s">
        <v>796</v>
      </c>
      <c r="IS376" t="s">
        <v>796</v>
      </c>
      <c r="IT376" t="s">
        <v>796</v>
      </c>
      <c r="IU376" t="s">
        <v>796</v>
      </c>
      <c r="IV376" t="s">
        <v>796</v>
      </c>
      <c r="IW376" t="s">
        <v>796</v>
      </c>
      <c r="IX376" t="s">
        <v>796</v>
      </c>
      <c r="IY376" t="s">
        <v>796</v>
      </c>
      <c r="IZ376" t="s">
        <v>796</v>
      </c>
      <c r="JA376" t="s">
        <v>796</v>
      </c>
      <c r="JB376" t="s">
        <v>796</v>
      </c>
      <c r="JC376" t="s">
        <v>796</v>
      </c>
      <c r="JD376" t="s">
        <v>796</v>
      </c>
      <c r="JE376" t="s">
        <v>796</v>
      </c>
      <c r="JF376" t="s">
        <v>796</v>
      </c>
      <c r="JG376" t="s">
        <v>796</v>
      </c>
      <c r="JH376" t="s">
        <v>796</v>
      </c>
      <c r="JI376" t="s">
        <v>796</v>
      </c>
      <c r="JJ376" t="s">
        <v>796</v>
      </c>
      <c r="JK376" t="s">
        <v>796</v>
      </c>
      <c r="JL376" t="s">
        <v>796</v>
      </c>
      <c r="JM376" t="s">
        <v>796</v>
      </c>
      <c r="JN376" t="s">
        <v>796</v>
      </c>
      <c r="JO376" t="s">
        <v>796</v>
      </c>
      <c r="JP376" t="s">
        <v>796</v>
      </c>
      <c r="JQ376" t="s">
        <v>796</v>
      </c>
      <c r="JR376" t="s">
        <v>796</v>
      </c>
      <c r="JS376" t="s">
        <v>796</v>
      </c>
      <c r="JT376" t="s">
        <v>796</v>
      </c>
      <c r="JU376" t="s">
        <v>796</v>
      </c>
      <c r="JV376" t="s">
        <v>796</v>
      </c>
      <c r="JW376" t="s">
        <v>796</v>
      </c>
      <c r="JX376" t="s">
        <v>796</v>
      </c>
      <c r="JY376" t="s">
        <v>796</v>
      </c>
      <c r="JZ376" t="s">
        <v>796</v>
      </c>
      <c r="KA376" t="s">
        <v>796</v>
      </c>
      <c r="KB376" t="s">
        <v>796</v>
      </c>
      <c r="KC376" t="s">
        <v>796</v>
      </c>
      <c r="KD376" t="s">
        <v>796</v>
      </c>
      <c r="KE376" t="s">
        <v>796</v>
      </c>
      <c r="KF376" t="s">
        <v>796</v>
      </c>
    </row>
    <row r="377" spans="1:292" x14ac:dyDescent="0.2">
      <c r="A377" t="s">
        <v>277</v>
      </c>
      <c r="B377" t="s">
        <v>116</v>
      </c>
      <c r="C377" t="s">
        <v>4</v>
      </c>
      <c r="D377" t="s">
        <v>8</v>
      </c>
      <c r="E377" s="30">
        <v>52</v>
      </c>
      <c r="F377" t="s">
        <v>91</v>
      </c>
      <c r="G377" t="s">
        <v>10</v>
      </c>
      <c r="H377" t="s">
        <v>40</v>
      </c>
      <c r="I377" t="s">
        <v>65</v>
      </c>
      <c r="J377" t="s">
        <v>4</v>
      </c>
      <c r="K377" t="s">
        <v>4</v>
      </c>
      <c r="L377" t="s">
        <v>4</v>
      </c>
      <c r="M377" t="s">
        <v>4</v>
      </c>
      <c r="N377" t="s">
        <v>4</v>
      </c>
      <c r="O377" t="s">
        <v>4</v>
      </c>
      <c r="P377" t="s">
        <v>5</v>
      </c>
      <c r="Q377" t="s">
        <v>4</v>
      </c>
      <c r="R377" t="s">
        <v>4</v>
      </c>
      <c r="S377" t="s">
        <v>4</v>
      </c>
      <c r="T377" t="s">
        <v>3</v>
      </c>
      <c r="U377" t="s">
        <v>4</v>
      </c>
      <c r="V377" t="s">
        <v>4</v>
      </c>
      <c r="W377" t="s">
        <v>17</v>
      </c>
      <c r="X377" t="s">
        <v>2</v>
      </c>
      <c r="Y377" t="s">
        <v>5</v>
      </c>
      <c r="Z377" t="s">
        <v>70</v>
      </c>
      <c r="AA377" t="s">
        <v>4</v>
      </c>
      <c r="AB377" t="s">
        <v>4</v>
      </c>
      <c r="AC377" t="s">
        <v>4</v>
      </c>
      <c r="AD377" t="s">
        <v>4</v>
      </c>
      <c r="AE377" t="s">
        <v>4</v>
      </c>
      <c r="AF377" t="s">
        <v>4</v>
      </c>
      <c r="AG377" t="s">
        <v>5</v>
      </c>
      <c r="AH377" t="s">
        <v>4</v>
      </c>
      <c r="AI377" t="s">
        <v>4</v>
      </c>
      <c r="AJ377" t="s">
        <v>4</v>
      </c>
      <c r="AK377" t="s">
        <v>4</v>
      </c>
      <c r="AL377" t="s">
        <v>4</v>
      </c>
      <c r="AM377" t="s">
        <v>4</v>
      </c>
      <c r="AN377" t="s">
        <v>4</v>
      </c>
      <c r="AO377" t="s">
        <v>4</v>
      </c>
      <c r="AP377" t="s">
        <v>4</v>
      </c>
      <c r="AQ377" t="s">
        <v>4</v>
      </c>
      <c r="AR377" t="s">
        <v>4</v>
      </c>
      <c r="AS377" t="s">
        <v>2</v>
      </c>
      <c r="AT377" t="s">
        <v>2</v>
      </c>
      <c r="AU377" t="s">
        <v>2</v>
      </c>
      <c r="AV377" t="s">
        <v>2</v>
      </c>
      <c r="AW377" t="s">
        <v>2</v>
      </c>
      <c r="AX377" t="s">
        <v>2</v>
      </c>
      <c r="AY377" t="s">
        <v>2</v>
      </c>
      <c r="AZ377" t="s">
        <v>2</v>
      </c>
      <c r="BA377" t="s">
        <v>2</v>
      </c>
      <c r="BB377" t="s">
        <v>2</v>
      </c>
      <c r="BC377" t="s">
        <v>2</v>
      </c>
      <c r="BD377" t="s">
        <v>2</v>
      </c>
      <c r="BE377" t="s">
        <v>2</v>
      </c>
      <c r="BF377" t="s">
        <v>2</v>
      </c>
      <c r="BG377" t="s">
        <v>2</v>
      </c>
      <c r="BH377" t="s">
        <v>2</v>
      </c>
      <c r="BI377" t="s">
        <v>2</v>
      </c>
      <c r="BJ377" t="s">
        <v>2</v>
      </c>
      <c r="BK377" t="s">
        <v>5</v>
      </c>
      <c r="BL377" t="s">
        <v>4</v>
      </c>
      <c r="BM377" t="s">
        <v>4</v>
      </c>
      <c r="BN377" t="s">
        <v>4</v>
      </c>
      <c r="BO377" t="s">
        <v>4</v>
      </c>
      <c r="BP377" t="s">
        <v>2</v>
      </c>
      <c r="BQ377" t="s">
        <v>2</v>
      </c>
      <c r="BR377" t="s">
        <v>2</v>
      </c>
      <c r="BS377" t="s">
        <v>2</v>
      </c>
      <c r="BT377" t="s">
        <v>2</v>
      </c>
      <c r="BU377" t="s">
        <v>2</v>
      </c>
      <c r="BV377" t="s">
        <v>2</v>
      </c>
      <c r="BW377" t="s">
        <v>2</v>
      </c>
      <c r="BX377" t="s">
        <v>2</v>
      </c>
      <c r="BY377" t="s">
        <v>2</v>
      </c>
      <c r="BZ377" t="s">
        <v>2</v>
      </c>
      <c r="CA377" t="s">
        <v>2</v>
      </c>
      <c r="CB377" t="s">
        <v>2</v>
      </c>
      <c r="CC377" t="s">
        <v>2</v>
      </c>
      <c r="CD377" t="s">
        <v>2</v>
      </c>
      <c r="CE377" t="s">
        <v>2</v>
      </c>
      <c r="CF377" t="s">
        <v>2</v>
      </c>
      <c r="CG377" t="s">
        <v>2</v>
      </c>
      <c r="CH377" t="s">
        <v>2</v>
      </c>
      <c r="CI377" t="s">
        <v>2</v>
      </c>
      <c r="CJ377" t="s">
        <v>2</v>
      </c>
      <c r="CK377" t="s">
        <v>2</v>
      </c>
      <c r="CL377" t="s">
        <v>2</v>
      </c>
      <c r="CM377" t="s">
        <v>2</v>
      </c>
      <c r="CN377" t="s">
        <v>2</v>
      </c>
      <c r="CO377" t="s">
        <v>2</v>
      </c>
      <c r="CP377" t="s">
        <v>2</v>
      </c>
      <c r="CQ377" t="s">
        <v>2</v>
      </c>
      <c r="CR377" t="s">
        <v>2</v>
      </c>
      <c r="CS377" t="s">
        <v>2</v>
      </c>
      <c r="CT377" t="s">
        <v>2</v>
      </c>
      <c r="CU377" t="s">
        <v>116</v>
      </c>
      <c r="CV377" t="s">
        <v>4</v>
      </c>
      <c r="CW377" s="30">
        <v>54</v>
      </c>
      <c r="CX377" t="s">
        <v>91</v>
      </c>
      <c r="CY377" t="s">
        <v>4</v>
      </c>
      <c r="CZ377" t="s">
        <v>4</v>
      </c>
      <c r="DA377" t="s">
        <v>4</v>
      </c>
      <c r="DB377" t="s">
        <v>4</v>
      </c>
      <c r="DC377" t="s">
        <v>4</v>
      </c>
      <c r="DD377" t="s">
        <v>4</v>
      </c>
      <c r="DE377" t="s">
        <v>5</v>
      </c>
      <c r="DF377" t="s">
        <v>4</v>
      </c>
      <c r="DG377" t="s">
        <v>4</v>
      </c>
      <c r="DH377" t="s">
        <v>4</v>
      </c>
      <c r="DI377" t="s">
        <v>3</v>
      </c>
      <c r="DJ377" t="s">
        <v>4</v>
      </c>
      <c r="DK377" t="s">
        <v>4</v>
      </c>
      <c r="DL377" t="s">
        <v>2</v>
      </c>
      <c r="DM377" t="s">
        <v>2</v>
      </c>
      <c r="DN377" t="s">
        <v>5</v>
      </c>
      <c r="DO377" t="s">
        <v>70</v>
      </c>
      <c r="DP377" t="s">
        <v>4</v>
      </c>
      <c r="DQ377" t="s">
        <v>4</v>
      </c>
      <c r="DR377" t="s">
        <v>4</v>
      </c>
      <c r="DS377" t="s">
        <v>4</v>
      </c>
      <c r="DT377" t="s">
        <v>5</v>
      </c>
      <c r="DU377" t="s">
        <v>4</v>
      </c>
      <c r="DV377" t="s">
        <v>5</v>
      </c>
      <c r="DW377" t="s">
        <v>4</v>
      </c>
      <c r="DX377" t="s">
        <v>4</v>
      </c>
      <c r="DY377" t="s">
        <v>4</v>
      </c>
      <c r="DZ377" t="s">
        <v>4</v>
      </c>
      <c r="EA377" t="s">
        <v>4</v>
      </c>
      <c r="EB377" t="s">
        <v>4</v>
      </c>
      <c r="EC377" t="s">
        <v>4</v>
      </c>
      <c r="ED377" t="s">
        <v>4</v>
      </c>
      <c r="EE377" t="s">
        <v>4</v>
      </c>
      <c r="EF377" t="s">
        <v>4</v>
      </c>
      <c r="EG377" t="s">
        <v>4</v>
      </c>
      <c r="EH377" t="s">
        <v>2</v>
      </c>
      <c r="EI377" t="s">
        <v>2</v>
      </c>
      <c r="EJ377" t="s">
        <v>2</v>
      </c>
      <c r="EK377" t="s">
        <v>2</v>
      </c>
      <c r="EL377" t="s">
        <v>2</v>
      </c>
      <c r="EM377" t="s">
        <v>2</v>
      </c>
      <c r="EN377" t="s">
        <v>2</v>
      </c>
      <c r="EO377" t="s">
        <v>2</v>
      </c>
      <c r="EP377" t="s">
        <v>2</v>
      </c>
      <c r="EQ377" t="s">
        <v>2</v>
      </c>
      <c r="ER377" t="s">
        <v>2</v>
      </c>
      <c r="ES377" t="s">
        <v>2</v>
      </c>
      <c r="ET377" t="s">
        <v>2</v>
      </c>
      <c r="EU377" t="s">
        <v>2</v>
      </c>
      <c r="EV377" t="s">
        <v>2</v>
      </c>
      <c r="EW377" t="s">
        <v>2</v>
      </c>
      <c r="EX377" t="s">
        <v>2</v>
      </c>
      <c r="EY377" t="s">
        <v>2</v>
      </c>
      <c r="EZ377" t="s">
        <v>5</v>
      </c>
      <c r="FA377" t="s">
        <v>4</v>
      </c>
      <c r="FB377" t="s">
        <v>4</v>
      </c>
      <c r="FC377" t="s">
        <v>4</v>
      </c>
      <c r="FD377" t="s">
        <v>4</v>
      </c>
      <c r="FE377" t="s">
        <v>2</v>
      </c>
      <c r="FF377" t="s">
        <v>2</v>
      </c>
      <c r="FG377" t="s">
        <v>2</v>
      </c>
      <c r="FH377" t="s">
        <v>2</v>
      </c>
      <c r="FI377" t="s">
        <v>2</v>
      </c>
      <c r="FJ377" t="s">
        <v>2</v>
      </c>
      <c r="FK377" t="s">
        <v>2</v>
      </c>
      <c r="FL377" t="s">
        <v>2</v>
      </c>
      <c r="FM377" t="s">
        <v>2</v>
      </c>
      <c r="FN377" t="s">
        <v>2</v>
      </c>
      <c r="FO377" t="s">
        <v>2</v>
      </c>
      <c r="FP377" t="s">
        <v>2</v>
      </c>
      <c r="FQ377" t="s">
        <v>2</v>
      </c>
      <c r="FR377" t="s">
        <v>2</v>
      </c>
      <c r="FS377" t="s">
        <v>2</v>
      </c>
      <c r="FT377" t="s">
        <v>2</v>
      </c>
      <c r="FU377" t="s">
        <v>2</v>
      </c>
      <c r="FV377" t="s">
        <v>2</v>
      </c>
      <c r="FW377" t="s">
        <v>2</v>
      </c>
      <c r="FX377" t="s">
        <v>2</v>
      </c>
      <c r="FY377" t="s">
        <v>2</v>
      </c>
      <c r="FZ377" t="s">
        <v>2</v>
      </c>
      <c r="GA377" t="s">
        <v>2</v>
      </c>
      <c r="GB377" t="s">
        <v>2</v>
      </c>
      <c r="GC377" t="s">
        <v>2</v>
      </c>
      <c r="GD377" t="s">
        <v>2</v>
      </c>
      <c r="GE377" t="s">
        <v>2</v>
      </c>
      <c r="GF377" t="s">
        <v>2</v>
      </c>
      <c r="GG377" t="s">
        <v>2</v>
      </c>
      <c r="GH377" t="s">
        <v>2</v>
      </c>
      <c r="GI377" t="s">
        <v>2</v>
      </c>
      <c r="GJ377" t="s">
        <v>2</v>
      </c>
      <c r="GK377" t="s">
        <v>2</v>
      </c>
      <c r="GL377" t="s">
        <v>2</v>
      </c>
      <c r="GM377" t="s">
        <v>2</v>
      </c>
      <c r="GN377" t="s">
        <v>796</v>
      </c>
      <c r="GO377" t="s">
        <v>796</v>
      </c>
      <c r="GP377" t="s">
        <v>796</v>
      </c>
      <c r="GQ377" t="s">
        <v>796</v>
      </c>
      <c r="GR377" t="s">
        <v>796</v>
      </c>
      <c r="GS377" t="s">
        <v>796</v>
      </c>
      <c r="GT377" t="s">
        <v>796</v>
      </c>
      <c r="GU377" t="s">
        <v>796</v>
      </c>
      <c r="GV377" t="s">
        <v>796</v>
      </c>
      <c r="GW377" t="s">
        <v>796</v>
      </c>
      <c r="GX377" t="s">
        <v>796</v>
      </c>
      <c r="GY377" t="s">
        <v>796</v>
      </c>
      <c r="GZ377" t="s">
        <v>796</v>
      </c>
      <c r="HA377" t="s">
        <v>796</v>
      </c>
      <c r="HB377" t="s">
        <v>796</v>
      </c>
      <c r="HC377" t="s">
        <v>796</v>
      </c>
      <c r="HD377" t="s">
        <v>796</v>
      </c>
      <c r="HE377" t="s">
        <v>796</v>
      </c>
      <c r="HF377" t="s">
        <v>796</v>
      </c>
      <c r="HG377" t="s">
        <v>796</v>
      </c>
      <c r="HH377" t="s">
        <v>796</v>
      </c>
      <c r="HI377" t="s">
        <v>796</v>
      </c>
      <c r="HJ377" t="s">
        <v>796</v>
      </c>
      <c r="HK377" t="s">
        <v>796</v>
      </c>
      <c r="HL377" t="s">
        <v>796</v>
      </c>
      <c r="HM377" t="s">
        <v>796</v>
      </c>
      <c r="HN377" t="s">
        <v>796</v>
      </c>
      <c r="HO377" t="s">
        <v>796</v>
      </c>
      <c r="HP377" t="s">
        <v>796</v>
      </c>
      <c r="HQ377" t="s">
        <v>796</v>
      </c>
      <c r="HR377" t="s">
        <v>796</v>
      </c>
      <c r="HS377" t="s">
        <v>796</v>
      </c>
      <c r="HT377" t="s">
        <v>796</v>
      </c>
      <c r="HU377" t="s">
        <v>796</v>
      </c>
      <c r="HV377" t="s">
        <v>796</v>
      </c>
      <c r="HW377" t="s">
        <v>796</v>
      </c>
      <c r="HX377" t="s">
        <v>796</v>
      </c>
      <c r="HY377" t="s">
        <v>796</v>
      </c>
      <c r="HZ377" t="s">
        <v>796</v>
      </c>
      <c r="IA377" t="s">
        <v>796</v>
      </c>
      <c r="IB377" t="s">
        <v>796</v>
      </c>
      <c r="IC377" t="s">
        <v>796</v>
      </c>
      <c r="ID377" t="s">
        <v>796</v>
      </c>
      <c r="IE377" t="s">
        <v>796</v>
      </c>
      <c r="IF377" t="s">
        <v>796</v>
      </c>
      <c r="IG377" t="s">
        <v>796</v>
      </c>
      <c r="IH377" t="s">
        <v>796</v>
      </c>
      <c r="II377" t="s">
        <v>796</v>
      </c>
      <c r="IJ377" t="s">
        <v>796</v>
      </c>
      <c r="IK377" t="s">
        <v>796</v>
      </c>
      <c r="IL377" t="s">
        <v>796</v>
      </c>
      <c r="IM377" t="s">
        <v>796</v>
      </c>
      <c r="IN377" t="s">
        <v>796</v>
      </c>
      <c r="IO377" t="s">
        <v>796</v>
      </c>
      <c r="IP377" t="s">
        <v>796</v>
      </c>
      <c r="IQ377" t="s">
        <v>796</v>
      </c>
      <c r="IR377" t="s">
        <v>796</v>
      </c>
      <c r="IS377" t="s">
        <v>796</v>
      </c>
      <c r="IT377" t="s">
        <v>796</v>
      </c>
      <c r="IU377" t="s">
        <v>796</v>
      </c>
      <c r="IV377" t="s">
        <v>796</v>
      </c>
      <c r="IW377" t="s">
        <v>796</v>
      </c>
      <c r="IX377" t="s">
        <v>796</v>
      </c>
      <c r="IY377" t="s">
        <v>796</v>
      </c>
      <c r="IZ377" t="s">
        <v>796</v>
      </c>
      <c r="JA377" t="s">
        <v>796</v>
      </c>
      <c r="JB377" t="s">
        <v>796</v>
      </c>
      <c r="JC377" t="s">
        <v>796</v>
      </c>
      <c r="JD377" t="s">
        <v>796</v>
      </c>
      <c r="JE377" t="s">
        <v>796</v>
      </c>
      <c r="JF377" t="s">
        <v>796</v>
      </c>
      <c r="JG377" t="s">
        <v>796</v>
      </c>
      <c r="JH377" t="s">
        <v>796</v>
      </c>
      <c r="JI377" t="s">
        <v>796</v>
      </c>
      <c r="JJ377" t="s">
        <v>796</v>
      </c>
      <c r="JK377" t="s">
        <v>796</v>
      </c>
      <c r="JL377" t="s">
        <v>796</v>
      </c>
      <c r="JM377" t="s">
        <v>796</v>
      </c>
      <c r="JN377" t="s">
        <v>796</v>
      </c>
      <c r="JO377" t="s">
        <v>796</v>
      </c>
      <c r="JP377" t="s">
        <v>796</v>
      </c>
      <c r="JQ377" t="s">
        <v>796</v>
      </c>
      <c r="JR377" t="s">
        <v>796</v>
      </c>
      <c r="JS377" t="s">
        <v>796</v>
      </c>
      <c r="JT377" t="s">
        <v>796</v>
      </c>
      <c r="JU377" t="s">
        <v>796</v>
      </c>
      <c r="JV377" t="s">
        <v>796</v>
      </c>
      <c r="JW377" t="s">
        <v>796</v>
      </c>
      <c r="JX377" t="s">
        <v>796</v>
      </c>
      <c r="JY377" t="s">
        <v>796</v>
      </c>
      <c r="JZ377" t="s">
        <v>796</v>
      </c>
      <c r="KA377" t="s">
        <v>796</v>
      </c>
      <c r="KB377" t="s">
        <v>796</v>
      </c>
      <c r="KC377" t="s">
        <v>796</v>
      </c>
      <c r="KD377" t="s">
        <v>796</v>
      </c>
      <c r="KE377" t="s">
        <v>796</v>
      </c>
      <c r="KF377" t="s">
        <v>796</v>
      </c>
    </row>
    <row r="378" spans="1:292" x14ac:dyDescent="0.2">
      <c r="A378" t="s">
        <v>278</v>
      </c>
      <c r="B378" t="s">
        <v>116</v>
      </c>
      <c r="C378" t="s">
        <v>4</v>
      </c>
      <c r="D378" t="s">
        <v>8</v>
      </c>
      <c r="E378" s="30">
        <v>24</v>
      </c>
      <c r="F378" t="s">
        <v>9</v>
      </c>
      <c r="G378" t="s">
        <v>45</v>
      </c>
      <c r="H378" t="s">
        <v>22</v>
      </c>
      <c r="I378" t="s">
        <v>57</v>
      </c>
      <c r="J378" t="s">
        <v>5</v>
      </c>
      <c r="K378" t="s">
        <v>4</v>
      </c>
      <c r="L378" t="s">
        <v>4</v>
      </c>
      <c r="M378" t="s">
        <v>5</v>
      </c>
      <c r="N378" t="s">
        <v>4</v>
      </c>
      <c r="O378" t="s">
        <v>4</v>
      </c>
      <c r="P378" t="s">
        <v>4</v>
      </c>
      <c r="Q378" t="s">
        <v>4</v>
      </c>
      <c r="R378" t="s">
        <v>4</v>
      </c>
      <c r="S378" t="s">
        <v>4</v>
      </c>
      <c r="T378" t="s">
        <v>3</v>
      </c>
      <c r="U378" t="s">
        <v>4</v>
      </c>
      <c r="V378" t="s">
        <v>5</v>
      </c>
      <c r="W378" t="s">
        <v>26</v>
      </c>
      <c r="X378" t="s">
        <v>54</v>
      </c>
      <c r="Y378" t="s">
        <v>5</v>
      </c>
      <c r="Z378" t="s">
        <v>6</v>
      </c>
      <c r="AA378" t="s">
        <v>4</v>
      </c>
      <c r="AB378" t="s">
        <v>4</v>
      </c>
      <c r="AC378" t="s">
        <v>5</v>
      </c>
      <c r="AD378" t="s">
        <v>5</v>
      </c>
      <c r="AE378" t="s">
        <v>4</v>
      </c>
      <c r="AF378" t="s">
        <v>4</v>
      </c>
      <c r="AG378" t="s">
        <v>4</v>
      </c>
      <c r="AH378" t="s">
        <v>41</v>
      </c>
      <c r="AI378" t="s">
        <v>4</v>
      </c>
      <c r="AJ378" t="s">
        <v>4</v>
      </c>
      <c r="AK378" t="s">
        <v>4</v>
      </c>
      <c r="AL378" t="s">
        <v>4</v>
      </c>
      <c r="AM378" t="s">
        <v>4</v>
      </c>
      <c r="AN378" t="s">
        <v>4</v>
      </c>
      <c r="AO378" t="s">
        <v>4</v>
      </c>
      <c r="AP378" t="s">
        <v>4</v>
      </c>
      <c r="AQ378" t="s">
        <v>4</v>
      </c>
      <c r="AR378" t="s">
        <v>4</v>
      </c>
      <c r="AS378" t="s">
        <v>58</v>
      </c>
      <c r="AT378" t="s">
        <v>13</v>
      </c>
      <c r="AU378" t="s">
        <v>74</v>
      </c>
      <c r="AV378" t="s">
        <v>2</v>
      </c>
      <c r="AW378" t="s">
        <v>2</v>
      </c>
      <c r="AX378" t="s">
        <v>2</v>
      </c>
      <c r="AY378" t="s">
        <v>2</v>
      </c>
      <c r="AZ378" t="s">
        <v>2</v>
      </c>
      <c r="BA378" t="s">
        <v>2</v>
      </c>
      <c r="BB378" t="s">
        <v>2</v>
      </c>
      <c r="BC378" t="s">
        <v>2</v>
      </c>
      <c r="BD378" t="s">
        <v>2</v>
      </c>
      <c r="BE378" t="s">
        <v>2</v>
      </c>
      <c r="BF378" t="s">
        <v>2</v>
      </c>
      <c r="BG378" t="s">
        <v>2</v>
      </c>
      <c r="BH378" t="s">
        <v>2</v>
      </c>
      <c r="BI378" t="s">
        <v>2</v>
      </c>
      <c r="BJ378" t="s">
        <v>2</v>
      </c>
      <c r="BK378" t="s">
        <v>2</v>
      </c>
      <c r="BL378" t="s">
        <v>2</v>
      </c>
      <c r="BM378" t="s">
        <v>2</v>
      </c>
      <c r="BN378" t="s">
        <v>2</v>
      </c>
      <c r="BO378" t="s">
        <v>2</v>
      </c>
      <c r="BP378" t="s">
        <v>279</v>
      </c>
      <c r="BQ378" t="s">
        <v>2</v>
      </c>
      <c r="BR378" t="s">
        <v>2</v>
      </c>
      <c r="BS378" t="s">
        <v>2</v>
      </c>
      <c r="BT378" t="s">
        <v>2</v>
      </c>
      <c r="BU378" t="s">
        <v>2</v>
      </c>
      <c r="BV378" t="s">
        <v>2</v>
      </c>
      <c r="BW378" t="s">
        <v>2</v>
      </c>
      <c r="BX378" t="s">
        <v>2</v>
      </c>
      <c r="BY378" t="s">
        <v>2</v>
      </c>
      <c r="BZ378" t="s">
        <v>2</v>
      </c>
      <c r="CA378" t="s">
        <v>2</v>
      </c>
      <c r="CB378" t="s">
        <v>2</v>
      </c>
      <c r="CC378" t="s">
        <v>2</v>
      </c>
      <c r="CD378" t="s">
        <v>2</v>
      </c>
      <c r="CE378" t="s">
        <v>2</v>
      </c>
      <c r="CF378" t="s">
        <v>2</v>
      </c>
      <c r="CG378" t="s">
        <v>2</v>
      </c>
      <c r="CH378" t="s">
        <v>2</v>
      </c>
      <c r="CI378" t="s">
        <v>2</v>
      </c>
      <c r="CJ378" t="s">
        <v>2</v>
      </c>
      <c r="CK378" t="s">
        <v>2</v>
      </c>
      <c r="CL378" t="s">
        <v>2</v>
      </c>
      <c r="CM378" t="s">
        <v>2</v>
      </c>
      <c r="CN378" t="s">
        <v>2</v>
      </c>
      <c r="CO378" t="s">
        <v>2</v>
      </c>
      <c r="CP378" t="s">
        <v>2</v>
      </c>
      <c r="CQ378" t="s">
        <v>2</v>
      </c>
      <c r="CR378" t="s">
        <v>2</v>
      </c>
      <c r="CS378" t="s">
        <v>2</v>
      </c>
      <c r="CT378" t="s">
        <v>2</v>
      </c>
      <c r="CU378" t="s">
        <v>116</v>
      </c>
      <c r="CV378" t="s">
        <v>4</v>
      </c>
      <c r="CW378" s="30">
        <v>26</v>
      </c>
      <c r="CX378" t="s">
        <v>9</v>
      </c>
      <c r="CY378" t="s">
        <v>5</v>
      </c>
      <c r="CZ378" t="s">
        <v>4</v>
      </c>
      <c r="DA378" t="s">
        <v>4</v>
      </c>
      <c r="DB378" t="s">
        <v>5</v>
      </c>
      <c r="DC378" t="s">
        <v>4</v>
      </c>
      <c r="DD378" t="s">
        <v>4</v>
      </c>
      <c r="DE378" t="s">
        <v>4</v>
      </c>
      <c r="DF378" t="s">
        <v>4</v>
      </c>
      <c r="DG378" t="s">
        <v>4</v>
      </c>
      <c r="DH378" t="s">
        <v>4</v>
      </c>
      <c r="DI378" t="s">
        <v>67</v>
      </c>
      <c r="DJ378" t="s">
        <v>4</v>
      </c>
      <c r="DK378" t="s">
        <v>4</v>
      </c>
      <c r="DL378" t="s">
        <v>2</v>
      </c>
      <c r="DM378" t="s">
        <v>2</v>
      </c>
      <c r="DN378" t="s">
        <v>5</v>
      </c>
      <c r="DO378" t="s">
        <v>523</v>
      </c>
      <c r="DP378" t="s">
        <v>4</v>
      </c>
      <c r="DQ378" t="s">
        <v>4</v>
      </c>
      <c r="DR378" t="s">
        <v>5</v>
      </c>
      <c r="DS378" t="s">
        <v>5</v>
      </c>
      <c r="DT378" t="s">
        <v>4</v>
      </c>
      <c r="DU378" t="s">
        <v>4</v>
      </c>
      <c r="DV378" t="s">
        <v>4</v>
      </c>
      <c r="DW378" t="s">
        <v>5</v>
      </c>
      <c r="DX378" t="s">
        <v>4</v>
      </c>
      <c r="DY378" t="s">
        <v>4</v>
      </c>
      <c r="DZ378" t="s">
        <v>4</v>
      </c>
      <c r="EA378" t="s">
        <v>4</v>
      </c>
      <c r="EB378" t="s">
        <v>4</v>
      </c>
      <c r="EC378" t="s">
        <v>4</v>
      </c>
      <c r="ED378" t="s">
        <v>4</v>
      </c>
      <c r="EE378" t="s">
        <v>4</v>
      </c>
      <c r="EF378" t="s">
        <v>5</v>
      </c>
      <c r="EG378" t="s">
        <v>4</v>
      </c>
      <c r="EH378" t="s">
        <v>12</v>
      </c>
      <c r="EI378" t="s">
        <v>13</v>
      </c>
      <c r="EJ378" t="s">
        <v>59</v>
      </c>
      <c r="EK378" t="s">
        <v>2</v>
      </c>
      <c r="EL378" t="s">
        <v>2</v>
      </c>
      <c r="EM378" t="s">
        <v>2</v>
      </c>
      <c r="EN378" t="s">
        <v>2</v>
      </c>
      <c r="EO378" t="s">
        <v>2</v>
      </c>
      <c r="EP378" t="s">
        <v>2</v>
      </c>
      <c r="EQ378" t="s">
        <v>2</v>
      </c>
      <c r="ER378" t="s">
        <v>2</v>
      </c>
      <c r="ES378" t="s">
        <v>2</v>
      </c>
      <c r="ET378" t="s">
        <v>2</v>
      </c>
      <c r="EU378" t="s">
        <v>2</v>
      </c>
      <c r="EV378" t="s">
        <v>2</v>
      </c>
      <c r="EW378" t="s">
        <v>2</v>
      </c>
      <c r="EX378" t="s">
        <v>2</v>
      </c>
      <c r="EY378" t="s">
        <v>2</v>
      </c>
      <c r="EZ378" t="s">
        <v>2</v>
      </c>
      <c r="FA378" t="s">
        <v>2</v>
      </c>
      <c r="FB378" t="s">
        <v>2</v>
      </c>
      <c r="FC378" t="s">
        <v>2</v>
      </c>
      <c r="FD378" t="s">
        <v>2</v>
      </c>
      <c r="FE378" t="s">
        <v>279</v>
      </c>
      <c r="FF378" t="s">
        <v>2</v>
      </c>
      <c r="FG378" t="s">
        <v>2</v>
      </c>
      <c r="FH378" t="s">
        <v>2</v>
      </c>
      <c r="FI378" t="s">
        <v>2</v>
      </c>
      <c r="FJ378" t="s">
        <v>2</v>
      </c>
      <c r="FK378" t="s">
        <v>2</v>
      </c>
      <c r="FL378" t="s">
        <v>2</v>
      </c>
      <c r="FM378" t="s">
        <v>2</v>
      </c>
      <c r="FN378" t="s">
        <v>2</v>
      </c>
      <c r="FO378" t="s">
        <v>2</v>
      </c>
      <c r="FP378" t="s">
        <v>2</v>
      </c>
      <c r="FQ378" t="s">
        <v>2</v>
      </c>
      <c r="FR378" t="s">
        <v>2</v>
      </c>
      <c r="FS378" t="s">
        <v>2</v>
      </c>
      <c r="FT378" t="s">
        <v>2</v>
      </c>
      <c r="FU378" t="s">
        <v>2</v>
      </c>
      <c r="FV378" t="s">
        <v>2</v>
      </c>
      <c r="FW378" t="s">
        <v>2</v>
      </c>
      <c r="FX378" t="s">
        <v>2</v>
      </c>
      <c r="FY378" t="s">
        <v>2</v>
      </c>
      <c r="FZ378" t="s">
        <v>2</v>
      </c>
      <c r="GA378" t="s">
        <v>2</v>
      </c>
      <c r="GB378" t="s">
        <v>2</v>
      </c>
      <c r="GC378" t="s">
        <v>2</v>
      </c>
      <c r="GD378" t="s">
        <v>2</v>
      </c>
      <c r="GE378" t="s">
        <v>2</v>
      </c>
      <c r="GF378" t="s">
        <v>2</v>
      </c>
      <c r="GG378" t="s">
        <v>2</v>
      </c>
      <c r="GH378" t="s">
        <v>2</v>
      </c>
      <c r="GI378" t="s">
        <v>2</v>
      </c>
      <c r="GJ378" t="s">
        <v>2</v>
      </c>
      <c r="GK378" t="s">
        <v>2</v>
      </c>
      <c r="GL378" t="s">
        <v>2</v>
      </c>
      <c r="GM378" t="s">
        <v>2</v>
      </c>
      <c r="GN378" t="s">
        <v>796</v>
      </c>
      <c r="GO378" t="s">
        <v>796</v>
      </c>
      <c r="GP378" t="s">
        <v>796</v>
      </c>
      <c r="GQ378" t="s">
        <v>796</v>
      </c>
      <c r="GR378" t="s">
        <v>796</v>
      </c>
      <c r="GS378" t="s">
        <v>796</v>
      </c>
      <c r="GT378" t="s">
        <v>796</v>
      </c>
      <c r="GU378" t="s">
        <v>796</v>
      </c>
      <c r="GV378" t="s">
        <v>796</v>
      </c>
      <c r="GW378" t="s">
        <v>796</v>
      </c>
      <c r="GX378" t="s">
        <v>796</v>
      </c>
      <c r="GY378" t="s">
        <v>796</v>
      </c>
      <c r="GZ378" t="s">
        <v>796</v>
      </c>
      <c r="HA378" t="s">
        <v>796</v>
      </c>
      <c r="HB378" t="s">
        <v>796</v>
      </c>
      <c r="HC378" t="s">
        <v>796</v>
      </c>
      <c r="HD378" t="s">
        <v>796</v>
      </c>
      <c r="HE378" t="s">
        <v>796</v>
      </c>
      <c r="HF378" t="s">
        <v>796</v>
      </c>
      <c r="HG378" t="s">
        <v>796</v>
      </c>
      <c r="HH378" t="s">
        <v>796</v>
      </c>
      <c r="HI378" t="s">
        <v>796</v>
      </c>
      <c r="HJ378" t="s">
        <v>796</v>
      </c>
      <c r="HK378" t="s">
        <v>796</v>
      </c>
      <c r="HL378" t="s">
        <v>796</v>
      </c>
      <c r="HM378" t="s">
        <v>796</v>
      </c>
      <c r="HN378" t="s">
        <v>796</v>
      </c>
      <c r="HO378" t="s">
        <v>796</v>
      </c>
      <c r="HP378" t="s">
        <v>796</v>
      </c>
      <c r="HQ378" t="s">
        <v>796</v>
      </c>
      <c r="HR378" t="s">
        <v>796</v>
      </c>
      <c r="HS378" t="s">
        <v>796</v>
      </c>
      <c r="HT378" t="s">
        <v>796</v>
      </c>
      <c r="HU378" t="s">
        <v>796</v>
      </c>
      <c r="HV378" t="s">
        <v>796</v>
      </c>
      <c r="HW378" t="s">
        <v>796</v>
      </c>
      <c r="HX378" t="s">
        <v>796</v>
      </c>
      <c r="HY378" t="s">
        <v>796</v>
      </c>
      <c r="HZ378" t="s">
        <v>796</v>
      </c>
      <c r="IA378" t="s">
        <v>796</v>
      </c>
      <c r="IB378" t="s">
        <v>796</v>
      </c>
      <c r="IC378" t="s">
        <v>796</v>
      </c>
      <c r="ID378" t="s">
        <v>796</v>
      </c>
      <c r="IE378" t="s">
        <v>796</v>
      </c>
      <c r="IF378" t="s">
        <v>796</v>
      </c>
      <c r="IG378" t="s">
        <v>796</v>
      </c>
      <c r="IH378" t="s">
        <v>796</v>
      </c>
      <c r="II378" t="s">
        <v>796</v>
      </c>
      <c r="IJ378" t="s">
        <v>796</v>
      </c>
      <c r="IK378" t="s">
        <v>796</v>
      </c>
      <c r="IL378" t="s">
        <v>796</v>
      </c>
      <c r="IM378" t="s">
        <v>796</v>
      </c>
      <c r="IN378" t="s">
        <v>796</v>
      </c>
      <c r="IO378" t="s">
        <v>796</v>
      </c>
      <c r="IP378" t="s">
        <v>796</v>
      </c>
      <c r="IQ378" t="s">
        <v>796</v>
      </c>
      <c r="IR378" t="s">
        <v>796</v>
      </c>
      <c r="IS378" t="s">
        <v>796</v>
      </c>
      <c r="IT378" t="s">
        <v>796</v>
      </c>
      <c r="IU378" t="s">
        <v>796</v>
      </c>
      <c r="IV378" t="s">
        <v>796</v>
      </c>
      <c r="IW378" t="s">
        <v>796</v>
      </c>
      <c r="IX378" t="s">
        <v>796</v>
      </c>
      <c r="IY378" t="s">
        <v>796</v>
      </c>
      <c r="IZ378" t="s">
        <v>796</v>
      </c>
      <c r="JA378" t="s">
        <v>796</v>
      </c>
      <c r="JB378" t="s">
        <v>796</v>
      </c>
      <c r="JC378" t="s">
        <v>796</v>
      </c>
      <c r="JD378" t="s">
        <v>796</v>
      </c>
      <c r="JE378" t="s">
        <v>796</v>
      </c>
      <c r="JF378" t="s">
        <v>796</v>
      </c>
      <c r="JG378" t="s">
        <v>796</v>
      </c>
      <c r="JH378" t="s">
        <v>796</v>
      </c>
      <c r="JI378" t="s">
        <v>796</v>
      </c>
      <c r="JJ378" t="s">
        <v>796</v>
      </c>
      <c r="JK378" t="s">
        <v>796</v>
      </c>
      <c r="JL378" t="s">
        <v>796</v>
      </c>
      <c r="JM378" t="s">
        <v>796</v>
      </c>
      <c r="JN378" t="s">
        <v>796</v>
      </c>
      <c r="JO378" t="s">
        <v>796</v>
      </c>
      <c r="JP378" t="s">
        <v>796</v>
      </c>
      <c r="JQ378" t="s">
        <v>796</v>
      </c>
      <c r="JR378" t="s">
        <v>796</v>
      </c>
      <c r="JS378" t="s">
        <v>796</v>
      </c>
      <c r="JT378" t="s">
        <v>796</v>
      </c>
      <c r="JU378" t="s">
        <v>796</v>
      </c>
      <c r="JV378" t="s">
        <v>796</v>
      </c>
      <c r="JW378" t="s">
        <v>796</v>
      </c>
      <c r="JX378" t="s">
        <v>796</v>
      </c>
      <c r="JY378" t="s">
        <v>796</v>
      </c>
      <c r="JZ378" t="s">
        <v>796</v>
      </c>
      <c r="KA378" t="s">
        <v>796</v>
      </c>
      <c r="KB378" t="s">
        <v>796</v>
      </c>
      <c r="KC378" t="s">
        <v>796</v>
      </c>
      <c r="KD378" t="s">
        <v>796</v>
      </c>
      <c r="KE378" t="s">
        <v>796</v>
      </c>
      <c r="KF378" t="s">
        <v>796</v>
      </c>
    </row>
    <row r="379" spans="1:292" x14ac:dyDescent="0.2">
      <c r="A379" t="s">
        <v>280</v>
      </c>
      <c r="B379" t="s">
        <v>116</v>
      </c>
      <c r="C379" t="s">
        <v>4</v>
      </c>
      <c r="D379" t="s">
        <v>19</v>
      </c>
      <c r="E379" s="30">
        <v>52</v>
      </c>
      <c r="F379" t="s">
        <v>20</v>
      </c>
      <c r="G379" t="s">
        <v>45</v>
      </c>
      <c r="H379" t="s">
        <v>22</v>
      </c>
      <c r="I379" t="s">
        <v>23</v>
      </c>
      <c r="J379" t="s">
        <v>5</v>
      </c>
      <c r="K379" t="s">
        <v>4</v>
      </c>
      <c r="L379" t="s">
        <v>4</v>
      </c>
      <c r="M379" t="s">
        <v>4</v>
      </c>
      <c r="N379" t="s">
        <v>4</v>
      </c>
      <c r="O379" t="s">
        <v>4</v>
      </c>
      <c r="P379" t="s">
        <v>5</v>
      </c>
      <c r="Q379" t="s">
        <v>4</v>
      </c>
      <c r="R379" t="s">
        <v>5</v>
      </c>
      <c r="S379" t="s">
        <v>4</v>
      </c>
      <c r="T379" t="s">
        <v>3</v>
      </c>
      <c r="U379" t="s">
        <v>4</v>
      </c>
      <c r="V379" t="s">
        <v>5</v>
      </c>
      <c r="W379" t="s">
        <v>17</v>
      </c>
      <c r="X379" t="s">
        <v>2</v>
      </c>
      <c r="Y379" t="s">
        <v>5</v>
      </c>
      <c r="Z379" t="s">
        <v>6</v>
      </c>
      <c r="AA379" t="s">
        <v>4</v>
      </c>
      <c r="AB379" t="s">
        <v>4</v>
      </c>
      <c r="AC379" t="s">
        <v>4</v>
      </c>
      <c r="AD379" t="s">
        <v>4</v>
      </c>
      <c r="AE379" t="s">
        <v>4</v>
      </c>
      <c r="AF379" t="s">
        <v>4</v>
      </c>
      <c r="AG379" t="s">
        <v>4</v>
      </c>
      <c r="AH379" t="s">
        <v>5</v>
      </c>
      <c r="AI379" t="s">
        <v>4</v>
      </c>
      <c r="AJ379" t="s">
        <v>4</v>
      </c>
      <c r="AK379" t="s">
        <v>4</v>
      </c>
      <c r="AL379" t="s">
        <v>5</v>
      </c>
      <c r="AM379" t="s">
        <v>4</v>
      </c>
      <c r="AN379" t="s">
        <v>4</v>
      </c>
      <c r="AO379" t="s">
        <v>4</v>
      </c>
      <c r="AP379" t="s">
        <v>4</v>
      </c>
      <c r="AQ379" t="s">
        <v>4</v>
      </c>
      <c r="AR379" t="s">
        <v>4</v>
      </c>
      <c r="AS379" t="s">
        <v>2</v>
      </c>
      <c r="AT379" t="s">
        <v>2</v>
      </c>
      <c r="AU379" t="s">
        <v>2</v>
      </c>
      <c r="AV379" t="s">
        <v>2</v>
      </c>
      <c r="AW379" t="s">
        <v>2</v>
      </c>
      <c r="AX379" t="s">
        <v>2</v>
      </c>
      <c r="AY379" t="s">
        <v>2</v>
      </c>
      <c r="AZ379" t="s">
        <v>2</v>
      </c>
      <c r="BA379" t="s">
        <v>2</v>
      </c>
      <c r="BB379" t="s">
        <v>2</v>
      </c>
      <c r="BC379" t="s">
        <v>2</v>
      </c>
      <c r="BD379" t="s">
        <v>2</v>
      </c>
      <c r="BE379" t="s">
        <v>2</v>
      </c>
      <c r="BF379" t="s">
        <v>2</v>
      </c>
      <c r="BG379" t="s">
        <v>2</v>
      </c>
      <c r="BH379" t="s">
        <v>2</v>
      </c>
      <c r="BI379" t="s">
        <v>2</v>
      </c>
      <c r="BJ379" t="s">
        <v>2</v>
      </c>
      <c r="BK379" t="s">
        <v>5</v>
      </c>
      <c r="BL379" t="s">
        <v>5</v>
      </c>
      <c r="BM379" t="s">
        <v>4</v>
      </c>
      <c r="BN379" t="s">
        <v>4</v>
      </c>
      <c r="BO379" t="s">
        <v>4</v>
      </c>
      <c r="BP379" t="s">
        <v>46</v>
      </c>
      <c r="BQ379" t="s">
        <v>2</v>
      </c>
      <c r="BR379" t="s">
        <v>2</v>
      </c>
      <c r="BS379" t="s">
        <v>2</v>
      </c>
      <c r="BT379" t="s">
        <v>2</v>
      </c>
      <c r="BU379" t="s">
        <v>2</v>
      </c>
      <c r="BV379" t="s">
        <v>2</v>
      </c>
      <c r="BW379" t="s">
        <v>2</v>
      </c>
      <c r="BX379" t="s">
        <v>2</v>
      </c>
      <c r="BY379" t="s">
        <v>2</v>
      </c>
      <c r="BZ379" t="s">
        <v>2</v>
      </c>
      <c r="CA379" t="s">
        <v>2</v>
      </c>
      <c r="CB379" t="s">
        <v>2</v>
      </c>
      <c r="CC379" t="s">
        <v>2</v>
      </c>
      <c r="CD379" t="s">
        <v>2</v>
      </c>
      <c r="CE379" t="s">
        <v>2</v>
      </c>
      <c r="CF379" t="s">
        <v>2</v>
      </c>
      <c r="CG379" t="s">
        <v>2</v>
      </c>
      <c r="CH379" t="s">
        <v>2</v>
      </c>
      <c r="CI379" t="s">
        <v>2</v>
      </c>
      <c r="CJ379" t="s">
        <v>2</v>
      </c>
      <c r="CK379" t="s">
        <v>2</v>
      </c>
      <c r="CL379" t="s">
        <v>2</v>
      </c>
      <c r="CM379" t="s">
        <v>2</v>
      </c>
      <c r="CN379" t="s">
        <v>2</v>
      </c>
      <c r="CO379" t="s">
        <v>2</v>
      </c>
      <c r="CP379" t="s">
        <v>41</v>
      </c>
      <c r="CQ379" t="s">
        <v>2</v>
      </c>
      <c r="CR379" t="s">
        <v>2</v>
      </c>
      <c r="CS379" t="s">
        <v>2</v>
      </c>
      <c r="CT379" t="s">
        <v>2</v>
      </c>
      <c r="CU379" t="s">
        <v>116</v>
      </c>
      <c r="CV379" t="s">
        <v>4</v>
      </c>
      <c r="CW379" s="30">
        <v>53</v>
      </c>
      <c r="CX379" t="s">
        <v>20</v>
      </c>
      <c r="CY379" t="s">
        <v>5</v>
      </c>
      <c r="CZ379" t="s">
        <v>4</v>
      </c>
      <c r="DA379" t="s">
        <v>4</v>
      </c>
      <c r="DB379" t="s">
        <v>4</v>
      </c>
      <c r="DC379" t="s">
        <v>4</v>
      </c>
      <c r="DD379" t="s">
        <v>4</v>
      </c>
      <c r="DE379" t="s">
        <v>5</v>
      </c>
      <c r="DF379" t="s">
        <v>4</v>
      </c>
      <c r="DG379" t="s">
        <v>5</v>
      </c>
      <c r="DH379" t="s">
        <v>4</v>
      </c>
      <c r="DI379" t="s">
        <v>3</v>
      </c>
      <c r="DJ379" t="s">
        <v>4</v>
      </c>
      <c r="DK379" t="s">
        <v>4</v>
      </c>
      <c r="DL379" t="s">
        <v>2</v>
      </c>
      <c r="DM379" t="s">
        <v>2</v>
      </c>
      <c r="DN379" t="s">
        <v>5</v>
      </c>
      <c r="DO379" t="s">
        <v>523</v>
      </c>
      <c r="DP379" t="s">
        <v>4</v>
      </c>
      <c r="DQ379" t="s">
        <v>4</v>
      </c>
      <c r="DR379" t="s">
        <v>4</v>
      </c>
      <c r="DS379" t="s">
        <v>4</v>
      </c>
      <c r="DT379" t="s">
        <v>4</v>
      </c>
      <c r="DU379" t="s">
        <v>4</v>
      </c>
      <c r="DV379" t="s">
        <v>4</v>
      </c>
      <c r="DW379" t="s">
        <v>5</v>
      </c>
      <c r="DX379" t="s">
        <v>4</v>
      </c>
      <c r="DY379" t="s">
        <v>4</v>
      </c>
      <c r="DZ379" t="s">
        <v>4</v>
      </c>
      <c r="EA379" t="s">
        <v>5</v>
      </c>
      <c r="EB379" t="s">
        <v>4</v>
      </c>
      <c r="EC379" t="s">
        <v>4</v>
      </c>
      <c r="ED379" t="s">
        <v>4</v>
      </c>
      <c r="EE379" t="s">
        <v>4</v>
      </c>
      <c r="EF379" t="s">
        <v>4</v>
      </c>
      <c r="EG379" t="s">
        <v>4</v>
      </c>
      <c r="EH379" t="s">
        <v>2</v>
      </c>
      <c r="EI379" t="s">
        <v>2</v>
      </c>
      <c r="EJ379" t="s">
        <v>2</v>
      </c>
      <c r="EK379" t="s">
        <v>2</v>
      </c>
      <c r="EL379" t="s">
        <v>2</v>
      </c>
      <c r="EM379" t="s">
        <v>2</v>
      </c>
      <c r="EN379" t="s">
        <v>2</v>
      </c>
      <c r="EO379" t="s">
        <v>2</v>
      </c>
      <c r="EP379" t="s">
        <v>2</v>
      </c>
      <c r="EQ379" t="s">
        <v>2</v>
      </c>
      <c r="ER379" t="s">
        <v>2</v>
      </c>
      <c r="ES379" t="s">
        <v>2</v>
      </c>
      <c r="ET379" t="s">
        <v>2</v>
      </c>
      <c r="EU379" t="s">
        <v>2</v>
      </c>
      <c r="EV379" t="s">
        <v>2</v>
      </c>
      <c r="EW379" t="s">
        <v>2</v>
      </c>
      <c r="EX379" t="s">
        <v>2</v>
      </c>
      <c r="EY379" t="s">
        <v>2</v>
      </c>
      <c r="EZ379" t="s">
        <v>5</v>
      </c>
      <c r="FA379" t="s">
        <v>4</v>
      </c>
      <c r="FB379" t="s">
        <v>4</v>
      </c>
      <c r="FC379" t="s">
        <v>4</v>
      </c>
      <c r="FD379" t="s">
        <v>4</v>
      </c>
      <c r="FE379" t="s">
        <v>46</v>
      </c>
      <c r="FF379" t="s">
        <v>2</v>
      </c>
      <c r="FG379" t="s">
        <v>2</v>
      </c>
      <c r="FH379" t="s">
        <v>2</v>
      </c>
      <c r="FI379" t="s">
        <v>2</v>
      </c>
      <c r="FJ379" t="s">
        <v>2</v>
      </c>
      <c r="FK379" t="s">
        <v>2</v>
      </c>
      <c r="FL379" t="s">
        <v>2</v>
      </c>
      <c r="FM379" t="s">
        <v>2</v>
      </c>
      <c r="FN379" t="s">
        <v>2</v>
      </c>
      <c r="FO379" t="s">
        <v>2</v>
      </c>
      <c r="FP379" t="s">
        <v>2</v>
      </c>
      <c r="FQ379" t="s">
        <v>2</v>
      </c>
      <c r="FR379" t="s">
        <v>2</v>
      </c>
      <c r="FS379" t="s">
        <v>2</v>
      </c>
      <c r="FT379" t="s">
        <v>2</v>
      </c>
      <c r="FU379" t="s">
        <v>2</v>
      </c>
      <c r="FV379" t="s">
        <v>2</v>
      </c>
      <c r="FW379" t="s">
        <v>2</v>
      </c>
      <c r="FX379" t="s">
        <v>2</v>
      </c>
      <c r="FY379" t="s">
        <v>2</v>
      </c>
      <c r="FZ379" t="s">
        <v>2</v>
      </c>
      <c r="GA379" t="s">
        <v>2</v>
      </c>
      <c r="GB379" t="s">
        <v>2</v>
      </c>
      <c r="GC379" t="s">
        <v>2</v>
      </c>
      <c r="GD379" t="s">
        <v>2</v>
      </c>
      <c r="GE379" t="s">
        <v>2</v>
      </c>
      <c r="GF379" t="s">
        <v>2</v>
      </c>
      <c r="GG379" t="s">
        <v>2</v>
      </c>
      <c r="GH379" t="s">
        <v>2</v>
      </c>
      <c r="GI379" t="s">
        <v>2</v>
      </c>
      <c r="GJ379" t="s">
        <v>2</v>
      </c>
      <c r="GK379" t="s">
        <v>2</v>
      </c>
      <c r="GL379" t="s">
        <v>2</v>
      </c>
      <c r="GM379" t="s">
        <v>2</v>
      </c>
      <c r="GN379" t="s">
        <v>796</v>
      </c>
      <c r="GO379" t="s">
        <v>796</v>
      </c>
      <c r="GP379" t="s">
        <v>796</v>
      </c>
      <c r="GQ379" t="s">
        <v>796</v>
      </c>
      <c r="GR379" t="s">
        <v>796</v>
      </c>
      <c r="GS379" t="s">
        <v>796</v>
      </c>
      <c r="GT379" t="s">
        <v>796</v>
      </c>
      <c r="GU379" t="s">
        <v>796</v>
      </c>
      <c r="GV379" t="s">
        <v>796</v>
      </c>
      <c r="GW379" t="s">
        <v>796</v>
      </c>
      <c r="GX379" t="s">
        <v>796</v>
      </c>
      <c r="GY379" t="s">
        <v>796</v>
      </c>
      <c r="GZ379" t="s">
        <v>796</v>
      </c>
      <c r="HA379" t="s">
        <v>796</v>
      </c>
      <c r="HB379" t="s">
        <v>796</v>
      </c>
      <c r="HC379" t="s">
        <v>796</v>
      </c>
      <c r="HD379" t="s">
        <v>796</v>
      </c>
      <c r="HE379" t="s">
        <v>796</v>
      </c>
      <c r="HF379" t="s">
        <v>796</v>
      </c>
      <c r="HG379" t="s">
        <v>796</v>
      </c>
      <c r="HH379" t="s">
        <v>796</v>
      </c>
      <c r="HI379" t="s">
        <v>796</v>
      </c>
      <c r="HJ379" t="s">
        <v>796</v>
      </c>
      <c r="HK379" t="s">
        <v>796</v>
      </c>
      <c r="HL379" t="s">
        <v>796</v>
      </c>
      <c r="HM379" t="s">
        <v>796</v>
      </c>
      <c r="HN379" t="s">
        <v>796</v>
      </c>
      <c r="HO379" t="s">
        <v>796</v>
      </c>
      <c r="HP379" t="s">
        <v>796</v>
      </c>
      <c r="HQ379" t="s">
        <v>796</v>
      </c>
      <c r="HR379" t="s">
        <v>796</v>
      </c>
      <c r="HS379" t="s">
        <v>796</v>
      </c>
      <c r="HT379" t="s">
        <v>796</v>
      </c>
      <c r="HU379" t="s">
        <v>796</v>
      </c>
      <c r="HV379" t="s">
        <v>796</v>
      </c>
      <c r="HW379" t="s">
        <v>796</v>
      </c>
      <c r="HX379" t="s">
        <v>796</v>
      </c>
      <c r="HY379" t="s">
        <v>796</v>
      </c>
      <c r="HZ379" t="s">
        <v>796</v>
      </c>
      <c r="IA379" t="s">
        <v>796</v>
      </c>
      <c r="IB379" t="s">
        <v>796</v>
      </c>
      <c r="IC379" t="s">
        <v>796</v>
      </c>
      <c r="ID379" t="s">
        <v>796</v>
      </c>
      <c r="IE379" t="s">
        <v>796</v>
      </c>
      <c r="IF379" t="s">
        <v>796</v>
      </c>
      <c r="IG379" t="s">
        <v>796</v>
      </c>
      <c r="IH379" t="s">
        <v>796</v>
      </c>
      <c r="II379" t="s">
        <v>796</v>
      </c>
      <c r="IJ379" t="s">
        <v>796</v>
      </c>
      <c r="IK379" t="s">
        <v>796</v>
      </c>
      <c r="IL379" t="s">
        <v>796</v>
      </c>
      <c r="IM379" t="s">
        <v>796</v>
      </c>
      <c r="IN379" t="s">
        <v>796</v>
      </c>
      <c r="IO379" t="s">
        <v>796</v>
      </c>
      <c r="IP379" t="s">
        <v>796</v>
      </c>
      <c r="IQ379" t="s">
        <v>796</v>
      </c>
      <c r="IR379" t="s">
        <v>796</v>
      </c>
      <c r="IS379" t="s">
        <v>796</v>
      </c>
      <c r="IT379" t="s">
        <v>796</v>
      </c>
      <c r="IU379" t="s">
        <v>796</v>
      </c>
      <c r="IV379" t="s">
        <v>796</v>
      </c>
      <c r="IW379" t="s">
        <v>796</v>
      </c>
      <c r="IX379" t="s">
        <v>796</v>
      </c>
      <c r="IY379" t="s">
        <v>796</v>
      </c>
      <c r="IZ379" t="s">
        <v>796</v>
      </c>
      <c r="JA379" t="s">
        <v>796</v>
      </c>
      <c r="JB379" t="s">
        <v>796</v>
      </c>
      <c r="JC379" t="s">
        <v>796</v>
      </c>
      <c r="JD379" t="s">
        <v>796</v>
      </c>
      <c r="JE379" t="s">
        <v>796</v>
      </c>
      <c r="JF379" t="s">
        <v>796</v>
      </c>
      <c r="JG379" t="s">
        <v>796</v>
      </c>
      <c r="JH379" t="s">
        <v>796</v>
      </c>
      <c r="JI379" t="s">
        <v>796</v>
      </c>
      <c r="JJ379" t="s">
        <v>796</v>
      </c>
      <c r="JK379" t="s">
        <v>796</v>
      </c>
      <c r="JL379" t="s">
        <v>796</v>
      </c>
      <c r="JM379" t="s">
        <v>796</v>
      </c>
      <c r="JN379" t="s">
        <v>796</v>
      </c>
      <c r="JO379" t="s">
        <v>796</v>
      </c>
      <c r="JP379" t="s">
        <v>796</v>
      </c>
      <c r="JQ379" t="s">
        <v>796</v>
      </c>
      <c r="JR379" t="s">
        <v>796</v>
      </c>
      <c r="JS379" t="s">
        <v>796</v>
      </c>
      <c r="JT379" t="s">
        <v>796</v>
      </c>
      <c r="JU379" t="s">
        <v>796</v>
      </c>
      <c r="JV379" t="s">
        <v>796</v>
      </c>
      <c r="JW379" t="s">
        <v>796</v>
      </c>
      <c r="JX379" t="s">
        <v>796</v>
      </c>
      <c r="JY379" t="s">
        <v>796</v>
      </c>
      <c r="JZ379" t="s">
        <v>796</v>
      </c>
      <c r="KA379" t="s">
        <v>796</v>
      </c>
      <c r="KB379" t="s">
        <v>796</v>
      </c>
      <c r="KC379" t="s">
        <v>796</v>
      </c>
      <c r="KD379" t="s">
        <v>796</v>
      </c>
      <c r="KE379" t="s">
        <v>796</v>
      </c>
      <c r="KF379" t="s">
        <v>796</v>
      </c>
    </row>
    <row r="380" spans="1:292" x14ac:dyDescent="0.2">
      <c r="A380" t="s">
        <v>281</v>
      </c>
      <c r="B380" t="s">
        <v>116</v>
      </c>
      <c r="C380" t="s">
        <v>4</v>
      </c>
      <c r="D380" t="s">
        <v>8</v>
      </c>
      <c r="E380" s="30">
        <v>44</v>
      </c>
      <c r="F380" t="s">
        <v>9</v>
      </c>
      <c r="G380" t="s">
        <v>45</v>
      </c>
      <c r="H380" t="s">
        <v>22</v>
      </c>
      <c r="I380" t="s">
        <v>23</v>
      </c>
      <c r="J380" t="s">
        <v>5</v>
      </c>
      <c r="K380" t="s">
        <v>4</v>
      </c>
      <c r="L380" t="s">
        <v>4</v>
      </c>
      <c r="M380" t="s">
        <v>5</v>
      </c>
      <c r="N380" t="s">
        <v>4</v>
      </c>
      <c r="O380" t="s">
        <v>4</v>
      </c>
      <c r="P380" t="s">
        <v>4</v>
      </c>
      <c r="Q380" t="s">
        <v>4</v>
      </c>
      <c r="R380" t="s">
        <v>5</v>
      </c>
      <c r="S380" t="s">
        <v>4</v>
      </c>
      <c r="T380" t="s">
        <v>3</v>
      </c>
      <c r="U380" t="s">
        <v>4</v>
      </c>
      <c r="V380" t="s">
        <v>5</v>
      </c>
      <c r="W380" t="s">
        <v>77</v>
      </c>
      <c r="X380" t="s">
        <v>54</v>
      </c>
      <c r="Y380" t="s">
        <v>5</v>
      </c>
      <c r="Z380" t="s">
        <v>18</v>
      </c>
      <c r="AA380" t="s">
        <v>4</v>
      </c>
      <c r="AB380" t="s">
        <v>4</v>
      </c>
      <c r="AC380" t="s">
        <v>5</v>
      </c>
      <c r="AD380" t="s">
        <v>5</v>
      </c>
      <c r="AE380" t="s">
        <v>4</v>
      </c>
      <c r="AF380" t="s">
        <v>4</v>
      </c>
      <c r="AG380" t="s">
        <v>4</v>
      </c>
      <c r="AH380" t="s">
        <v>41</v>
      </c>
      <c r="AI380" t="s">
        <v>4</v>
      </c>
      <c r="AJ380" t="s">
        <v>4</v>
      </c>
      <c r="AK380" t="s">
        <v>4</v>
      </c>
      <c r="AL380" t="s">
        <v>4</v>
      </c>
      <c r="AM380" t="s">
        <v>4</v>
      </c>
      <c r="AN380" t="s">
        <v>4</v>
      </c>
      <c r="AO380" t="s">
        <v>4</v>
      </c>
      <c r="AP380" t="s">
        <v>4</v>
      </c>
      <c r="AQ380" t="s">
        <v>4</v>
      </c>
      <c r="AR380" t="s">
        <v>4</v>
      </c>
      <c r="AS380" t="s">
        <v>94</v>
      </c>
      <c r="AT380" t="s">
        <v>62</v>
      </c>
      <c r="AU380" t="s">
        <v>74</v>
      </c>
      <c r="AV380" t="s">
        <v>2</v>
      </c>
      <c r="AW380" t="s">
        <v>2</v>
      </c>
      <c r="AX380" t="s">
        <v>2</v>
      </c>
      <c r="AY380" t="s">
        <v>2</v>
      </c>
      <c r="AZ380" t="s">
        <v>2</v>
      </c>
      <c r="BA380" t="s">
        <v>2</v>
      </c>
      <c r="BB380" t="s">
        <v>2</v>
      </c>
      <c r="BC380" t="s">
        <v>2</v>
      </c>
      <c r="BD380" t="s">
        <v>2</v>
      </c>
      <c r="BE380" t="s">
        <v>2</v>
      </c>
      <c r="BF380" t="s">
        <v>2</v>
      </c>
      <c r="BG380" t="s">
        <v>2</v>
      </c>
      <c r="BH380" t="s">
        <v>2</v>
      </c>
      <c r="BI380" t="s">
        <v>2</v>
      </c>
      <c r="BJ380" t="s">
        <v>2</v>
      </c>
      <c r="BK380" t="s">
        <v>2</v>
      </c>
      <c r="BL380" t="s">
        <v>2</v>
      </c>
      <c r="BM380" t="s">
        <v>2</v>
      </c>
      <c r="BN380" t="s">
        <v>2</v>
      </c>
      <c r="BO380" t="s">
        <v>2</v>
      </c>
      <c r="BP380" t="s">
        <v>279</v>
      </c>
      <c r="BQ380" t="s">
        <v>2</v>
      </c>
      <c r="BR380" t="s">
        <v>2</v>
      </c>
      <c r="BS380" t="s">
        <v>2</v>
      </c>
      <c r="BT380" t="s">
        <v>2</v>
      </c>
      <c r="BU380" t="s">
        <v>2</v>
      </c>
      <c r="BV380" t="s">
        <v>2</v>
      </c>
      <c r="BW380" t="s">
        <v>2</v>
      </c>
      <c r="BX380" t="s">
        <v>2</v>
      </c>
      <c r="BY380" t="s">
        <v>2</v>
      </c>
      <c r="BZ380" t="s">
        <v>2</v>
      </c>
      <c r="CA380" t="s">
        <v>2</v>
      </c>
      <c r="CB380" t="s">
        <v>2</v>
      </c>
      <c r="CC380" t="s">
        <v>2</v>
      </c>
      <c r="CD380" t="s">
        <v>2</v>
      </c>
      <c r="CE380" t="s">
        <v>2</v>
      </c>
      <c r="CF380" t="s">
        <v>2</v>
      </c>
      <c r="CG380" t="s">
        <v>2</v>
      </c>
      <c r="CH380" t="s">
        <v>2</v>
      </c>
      <c r="CI380" t="s">
        <v>2</v>
      </c>
      <c r="CJ380" t="s">
        <v>2</v>
      </c>
      <c r="CK380" t="s">
        <v>2</v>
      </c>
      <c r="CL380" t="s">
        <v>2</v>
      </c>
      <c r="CM380" t="s">
        <v>2</v>
      </c>
      <c r="CN380" t="s">
        <v>2</v>
      </c>
      <c r="CO380" t="s">
        <v>2</v>
      </c>
      <c r="CP380" t="s">
        <v>2</v>
      </c>
      <c r="CQ380" t="s">
        <v>2</v>
      </c>
      <c r="CR380" t="s">
        <v>2</v>
      </c>
      <c r="CS380" t="s">
        <v>2</v>
      </c>
      <c r="CT380" t="s">
        <v>2</v>
      </c>
      <c r="CU380" t="s">
        <v>796</v>
      </c>
      <c r="CV380" t="s">
        <v>796</v>
      </c>
      <c r="CW380" t="s">
        <v>796</v>
      </c>
      <c r="CX380" t="s">
        <v>796</v>
      </c>
      <c r="CY380" t="s">
        <v>796</v>
      </c>
      <c r="CZ380" t="s">
        <v>796</v>
      </c>
      <c r="DA380" t="s">
        <v>796</v>
      </c>
      <c r="DB380" t="s">
        <v>796</v>
      </c>
      <c r="DC380" t="s">
        <v>796</v>
      </c>
      <c r="DD380" t="s">
        <v>796</v>
      </c>
      <c r="DE380" t="s">
        <v>796</v>
      </c>
      <c r="DF380" t="s">
        <v>796</v>
      </c>
      <c r="DG380" t="s">
        <v>796</v>
      </c>
      <c r="DH380" t="s">
        <v>796</v>
      </c>
      <c r="DI380" t="s">
        <v>796</v>
      </c>
      <c r="DJ380" t="s">
        <v>796</v>
      </c>
      <c r="DK380" t="s">
        <v>796</v>
      </c>
      <c r="DL380" t="s">
        <v>796</v>
      </c>
      <c r="DM380" t="s">
        <v>796</v>
      </c>
      <c r="DN380" t="s">
        <v>796</v>
      </c>
      <c r="DO380" t="s">
        <v>796</v>
      </c>
      <c r="DP380" t="s">
        <v>796</v>
      </c>
      <c r="DQ380" t="s">
        <v>796</v>
      </c>
      <c r="DR380" t="s">
        <v>796</v>
      </c>
      <c r="DS380" t="s">
        <v>796</v>
      </c>
      <c r="DT380" t="s">
        <v>796</v>
      </c>
      <c r="DU380" t="s">
        <v>796</v>
      </c>
      <c r="DV380" t="s">
        <v>796</v>
      </c>
      <c r="DW380" t="s">
        <v>796</v>
      </c>
      <c r="DX380" t="s">
        <v>796</v>
      </c>
      <c r="DY380" t="s">
        <v>796</v>
      </c>
      <c r="DZ380" t="s">
        <v>796</v>
      </c>
      <c r="EA380" t="s">
        <v>796</v>
      </c>
      <c r="EB380" t="s">
        <v>796</v>
      </c>
      <c r="EC380" t="s">
        <v>796</v>
      </c>
      <c r="ED380" t="s">
        <v>796</v>
      </c>
      <c r="EE380" t="s">
        <v>796</v>
      </c>
      <c r="EF380" t="s">
        <v>796</v>
      </c>
      <c r="EG380" t="s">
        <v>796</v>
      </c>
      <c r="EH380" t="s">
        <v>796</v>
      </c>
      <c r="EI380" t="s">
        <v>796</v>
      </c>
      <c r="EJ380" t="s">
        <v>796</v>
      </c>
      <c r="EK380" t="s">
        <v>796</v>
      </c>
      <c r="EL380" t="s">
        <v>796</v>
      </c>
      <c r="EM380" t="s">
        <v>796</v>
      </c>
      <c r="EN380" t="s">
        <v>796</v>
      </c>
      <c r="EO380" t="s">
        <v>796</v>
      </c>
      <c r="EP380" t="s">
        <v>796</v>
      </c>
      <c r="EQ380" t="s">
        <v>796</v>
      </c>
      <c r="ER380" t="s">
        <v>796</v>
      </c>
      <c r="ES380" t="s">
        <v>796</v>
      </c>
      <c r="ET380" t="s">
        <v>796</v>
      </c>
      <c r="EU380" t="s">
        <v>796</v>
      </c>
      <c r="EV380" t="s">
        <v>796</v>
      </c>
      <c r="EW380" t="s">
        <v>796</v>
      </c>
      <c r="EX380" t="s">
        <v>796</v>
      </c>
      <c r="EY380" t="s">
        <v>796</v>
      </c>
      <c r="EZ380" t="s">
        <v>796</v>
      </c>
      <c r="FA380" t="s">
        <v>796</v>
      </c>
      <c r="FB380" t="s">
        <v>796</v>
      </c>
      <c r="FC380" t="s">
        <v>796</v>
      </c>
      <c r="FD380" t="s">
        <v>796</v>
      </c>
      <c r="FE380" t="s">
        <v>796</v>
      </c>
      <c r="FF380" t="s">
        <v>796</v>
      </c>
      <c r="FG380" t="s">
        <v>796</v>
      </c>
      <c r="FH380" t="s">
        <v>796</v>
      </c>
      <c r="FI380" t="s">
        <v>796</v>
      </c>
      <c r="FJ380" t="s">
        <v>796</v>
      </c>
      <c r="FK380" t="s">
        <v>796</v>
      </c>
      <c r="FL380" t="s">
        <v>796</v>
      </c>
      <c r="FM380" t="s">
        <v>796</v>
      </c>
      <c r="FN380" t="s">
        <v>796</v>
      </c>
      <c r="FO380" t="s">
        <v>796</v>
      </c>
      <c r="FP380" t="s">
        <v>796</v>
      </c>
      <c r="FQ380" t="s">
        <v>796</v>
      </c>
      <c r="FR380" t="s">
        <v>796</v>
      </c>
      <c r="FS380" t="s">
        <v>796</v>
      </c>
      <c r="FT380" t="s">
        <v>796</v>
      </c>
      <c r="FU380" t="s">
        <v>796</v>
      </c>
      <c r="FV380" t="s">
        <v>796</v>
      </c>
      <c r="FW380" t="s">
        <v>796</v>
      </c>
      <c r="FX380" t="s">
        <v>796</v>
      </c>
      <c r="FY380" t="s">
        <v>796</v>
      </c>
      <c r="FZ380" t="s">
        <v>796</v>
      </c>
      <c r="GA380" t="s">
        <v>796</v>
      </c>
      <c r="GB380" t="s">
        <v>796</v>
      </c>
      <c r="GC380" t="s">
        <v>796</v>
      </c>
      <c r="GD380" t="s">
        <v>796</v>
      </c>
      <c r="GE380" t="s">
        <v>796</v>
      </c>
      <c r="GF380" t="s">
        <v>796</v>
      </c>
      <c r="GG380" t="s">
        <v>796</v>
      </c>
      <c r="GH380" t="s">
        <v>796</v>
      </c>
      <c r="GI380" t="s">
        <v>796</v>
      </c>
      <c r="GJ380" t="s">
        <v>796</v>
      </c>
      <c r="GK380" t="s">
        <v>796</v>
      </c>
      <c r="GL380" t="s">
        <v>796</v>
      </c>
      <c r="GM380" t="s">
        <v>796</v>
      </c>
      <c r="GN380" t="s">
        <v>796</v>
      </c>
      <c r="GO380" t="s">
        <v>796</v>
      </c>
      <c r="GP380" t="s">
        <v>796</v>
      </c>
      <c r="GQ380" t="s">
        <v>796</v>
      </c>
      <c r="GR380" t="s">
        <v>796</v>
      </c>
      <c r="GS380" t="s">
        <v>796</v>
      </c>
      <c r="GT380" t="s">
        <v>796</v>
      </c>
      <c r="GU380" t="s">
        <v>796</v>
      </c>
      <c r="GV380" t="s">
        <v>796</v>
      </c>
      <c r="GW380" t="s">
        <v>796</v>
      </c>
      <c r="GX380" t="s">
        <v>796</v>
      </c>
      <c r="GY380" t="s">
        <v>796</v>
      </c>
      <c r="GZ380" t="s">
        <v>796</v>
      </c>
      <c r="HA380" t="s">
        <v>796</v>
      </c>
      <c r="HB380" t="s">
        <v>796</v>
      </c>
      <c r="HC380" t="s">
        <v>796</v>
      </c>
      <c r="HD380" t="s">
        <v>796</v>
      </c>
      <c r="HE380" t="s">
        <v>796</v>
      </c>
      <c r="HF380" t="s">
        <v>796</v>
      </c>
      <c r="HG380" t="s">
        <v>796</v>
      </c>
      <c r="HH380" t="s">
        <v>796</v>
      </c>
      <c r="HI380" t="s">
        <v>796</v>
      </c>
      <c r="HJ380" t="s">
        <v>796</v>
      </c>
      <c r="HK380" t="s">
        <v>796</v>
      </c>
      <c r="HL380" t="s">
        <v>796</v>
      </c>
      <c r="HM380" t="s">
        <v>796</v>
      </c>
      <c r="HN380" t="s">
        <v>796</v>
      </c>
      <c r="HO380" t="s">
        <v>796</v>
      </c>
      <c r="HP380" t="s">
        <v>796</v>
      </c>
      <c r="HQ380" t="s">
        <v>796</v>
      </c>
      <c r="HR380" t="s">
        <v>796</v>
      </c>
      <c r="HS380" t="s">
        <v>796</v>
      </c>
      <c r="HT380" t="s">
        <v>796</v>
      </c>
      <c r="HU380" t="s">
        <v>796</v>
      </c>
      <c r="HV380" t="s">
        <v>796</v>
      </c>
      <c r="HW380" t="s">
        <v>796</v>
      </c>
      <c r="HX380" t="s">
        <v>796</v>
      </c>
      <c r="HY380" t="s">
        <v>796</v>
      </c>
      <c r="HZ380" t="s">
        <v>796</v>
      </c>
      <c r="IA380" t="s">
        <v>796</v>
      </c>
      <c r="IB380" t="s">
        <v>796</v>
      </c>
      <c r="IC380" t="s">
        <v>796</v>
      </c>
      <c r="ID380" t="s">
        <v>796</v>
      </c>
      <c r="IE380" t="s">
        <v>796</v>
      </c>
      <c r="IF380" t="s">
        <v>796</v>
      </c>
      <c r="IG380" t="s">
        <v>796</v>
      </c>
      <c r="IH380" t="s">
        <v>796</v>
      </c>
      <c r="II380" t="s">
        <v>796</v>
      </c>
      <c r="IJ380" t="s">
        <v>796</v>
      </c>
      <c r="IK380" t="s">
        <v>796</v>
      </c>
      <c r="IL380" t="s">
        <v>796</v>
      </c>
      <c r="IM380" t="s">
        <v>796</v>
      </c>
      <c r="IN380" t="s">
        <v>796</v>
      </c>
      <c r="IO380" t="s">
        <v>796</v>
      </c>
      <c r="IP380" t="s">
        <v>796</v>
      </c>
      <c r="IQ380" t="s">
        <v>796</v>
      </c>
      <c r="IR380" t="s">
        <v>796</v>
      </c>
      <c r="IS380" t="s">
        <v>796</v>
      </c>
      <c r="IT380" t="s">
        <v>796</v>
      </c>
      <c r="IU380" t="s">
        <v>796</v>
      </c>
      <c r="IV380" t="s">
        <v>796</v>
      </c>
      <c r="IW380" t="s">
        <v>796</v>
      </c>
      <c r="IX380" t="s">
        <v>796</v>
      </c>
      <c r="IY380" t="s">
        <v>796</v>
      </c>
      <c r="IZ380" t="s">
        <v>796</v>
      </c>
      <c r="JA380" t="s">
        <v>796</v>
      </c>
      <c r="JB380" t="s">
        <v>796</v>
      </c>
      <c r="JC380" t="s">
        <v>796</v>
      </c>
      <c r="JD380" t="s">
        <v>796</v>
      </c>
      <c r="JE380" t="s">
        <v>796</v>
      </c>
      <c r="JF380" t="s">
        <v>796</v>
      </c>
      <c r="JG380" t="s">
        <v>796</v>
      </c>
      <c r="JH380" t="s">
        <v>796</v>
      </c>
      <c r="JI380" t="s">
        <v>796</v>
      </c>
      <c r="JJ380" t="s">
        <v>796</v>
      </c>
      <c r="JK380" t="s">
        <v>796</v>
      </c>
      <c r="JL380" t="s">
        <v>796</v>
      </c>
      <c r="JM380" t="s">
        <v>796</v>
      </c>
      <c r="JN380" t="s">
        <v>796</v>
      </c>
      <c r="JO380" t="s">
        <v>796</v>
      </c>
      <c r="JP380" t="s">
        <v>796</v>
      </c>
      <c r="JQ380" t="s">
        <v>796</v>
      </c>
      <c r="JR380" t="s">
        <v>796</v>
      </c>
      <c r="JS380" t="s">
        <v>796</v>
      </c>
      <c r="JT380" t="s">
        <v>796</v>
      </c>
      <c r="JU380" t="s">
        <v>796</v>
      </c>
      <c r="JV380" t="s">
        <v>796</v>
      </c>
      <c r="JW380" t="s">
        <v>796</v>
      </c>
      <c r="JX380" t="s">
        <v>796</v>
      </c>
      <c r="JY380" t="s">
        <v>796</v>
      </c>
      <c r="JZ380" t="s">
        <v>796</v>
      </c>
      <c r="KA380" t="s">
        <v>796</v>
      </c>
      <c r="KB380" t="s">
        <v>796</v>
      </c>
      <c r="KC380" t="s">
        <v>796</v>
      </c>
      <c r="KD380" t="s">
        <v>796</v>
      </c>
      <c r="KE380" t="s">
        <v>796</v>
      </c>
      <c r="KF380" t="s">
        <v>796</v>
      </c>
    </row>
    <row r="381" spans="1:292" x14ac:dyDescent="0.2">
      <c r="A381" t="s">
        <v>282</v>
      </c>
      <c r="B381" t="s">
        <v>116</v>
      </c>
      <c r="C381" t="s">
        <v>4</v>
      </c>
      <c r="D381" t="s">
        <v>8</v>
      </c>
      <c r="E381" s="30">
        <v>29</v>
      </c>
      <c r="F381" t="s">
        <v>9</v>
      </c>
      <c r="G381" t="s">
        <v>45</v>
      </c>
      <c r="H381" t="s">
        <v>22</v>
      </c>
      <c r="I381" t="s">
        <v>23</v>
      </c>
      <c r="J381" t="s">
        <v>5</v>
      </c>
      <c r="K381" t="s">
        <v>4</v>
      </c>
      <c r="L381" t="s">
        <v>4</v>
      </c>
      <c r="M381" t="s">
        <v>5</v>
      </c>
      <c r="N381" t="s">
        <v>4</v>
      </c>
      <c r="O381" t="s">
        <v>4</v>
      </c>
      <c r="P381" t="s">
        <v>4</v>
      </c>
      <c r="Q381" t="s">
        <v>4</v>
      </c>
      <c r="R381" t="s">
        <v>5</v>
      </c>
      <c r="S381" t="s">
        <v>4</v>
      </c>
      <c r="T381" t="s">
        <v>3</v>
      </c>
      <c r="U381" t="s">
        <v>4</v>
      </c>
      <c r="V381" t="s">
        <v>4</v>
      </c>
      <c r="W381" t="s">
        <v>17</v>
      </c>
      <c r="X381" t="s">
        <v>2</v>
      </c>
      <c r="Y381" t="s">
        <v>5</v>
      </c>
      <c r="Z381" t="s">
        <v>18</v>
      </c>
      <c r="AA381" t="s">
        <v>4</v>
      </c>
      <c r="AB381" t="s">
        <v>4</v>
      </c>
      <c r="AC381" t="s">
        <v>5</v>
      </c>
      <c r="AD381" t="s">
        <v>4</v>
      </c>
      <c r="AE381" t="s">
        <v>4</v>
      </c>
      <c r="AF381" t="s">
        <v>4</v>
      </c>
      <c r="AG381" t="s">
        <v>4</v>
      </c>
      <c r="AH381" t="s">
        <v>5</v>
      </c>
      <c r="AI381" t="s">
        <v>4</v>
      </c>
      <c r="AJ381" t="s">
        <v>4</v>
      </c>
      <c r="AK381" t="s">
        <v>4</v>
      </c>
      <c r="AL381" t="s">
        <v>5</v>
      </c>
      <c r="AM381" t="s">
        <v>4</v>
      </c>
      <c r="AN381" t="s">
        <v>4</v>
      </c>
      <c r="AO381" t="s">
        <v>4</v>
      </c>
      <c r="AP381" t="s">
        <v>4</v>
      </c>
      <c r="AQ381" t="s">
        <v>4</v>
      </c>
      <c r="AR381" t="s">
        <v>4</v>
      </c>
      <c r="AS381" t="s">
        <v>58</v>
      </c>
      <c r="AT381" t="s">
        <v>62</v>
      </c>
      <c r="AU381" t="s">
        <v>59</v>
      </c>
      <c r="AV381" t="s">
        <v>2</v>
      </c>
      <c r="AW381" t="s">
        <v>2</v>
      </c>
      <c r="AX381" t="s">
        <v>2</v>
      </c>
      <c r="AY381" t="s">
        <v>2</v>
      </c>
      <c r="AZ381" t="s">
        <v>2</v>
      </c>
      <c r="BA381" t="s">
        <v>2</v>
      </c>
      <c r="BB381" t="s">
        <v>2</v>
      </c>
      <c r="BC381" t="s">
        <v>2</v>
      </c>
      <c r="BD381" t="s">
        <v>2</v>
      </c>
      <c r="BE381" t="s">
        <v>2</v>
      </c>
      <c r="BF381" t="s">
        <v>2</v>
      </c>
      <c r="BG381" t="s">
        <v>2</v>
      </c>
      <c r="BH381" t="s">
        <v>2</v>
      </c>
      <c r="BI381" t="s">
        <v>2</v>
      </c>
      <c r="BJ381" t="s">
        <v>2</v>
      </c>
      <c r="BK381" t="s">
        <v>2</v>
      </c>
      <c r="BL381" t="s">
        <v>2</v>
      </c>
      <c r="BM381" t="s">
        <v>2</v>
      </c>
      <c r="BN381" t="s">
        <v>2</v>
      </c>
      <c r="BO381" t="s">
        <v>2</v>
      </c>
      <c r="BP381" t="s">
        <v>46</v>
      </c>
      <c r="BQ381" t="s">
        <v>2</v>
      </c>
      <c r="BR381" t="s">
        <v>2</v>
      </c>
      <c r="BS381" t="s">
        <v>2</v>
      </c>
      <c r="BT381" t="s">
        <v>2</v>
      </c>
      <c r="BU381" t="s">
        <v>2</v>
      </c>
      <c r="BV381" t="s">
        <v>2</v>
      </c>
      <c r="BW381" t="s">
        <v>2</v>
      </c>
      <c r="BX381" t="s">
        <v>2</v>
      </c>
      <c r="BY381" t="s">
        <v>2</v>
      </c>
      <c r="BZ381" t="s">
        <v>2</v>
      </c>
      <c r="CA381" t="s">
        <v>2</v>
      </c>
      <c r="CB381" t="s">
        <v>2</v>
      </c>
      <c r="CC381" t="s">
        <v>2</v>
      </c>
      <c r="CD381" t="s">
        <v>2</v>
      </c>
      <c r="CE381" t="s">
        <v>2</v>
      </c>
      <c r="CF381" t="s">
        <v>2</v>
      </c>
      <c r="CG381" t="s">
        <v>2</v>
      </c>
      <c r="CH381" t="s">
        <v>2</v>
      </c>
      <c r="CI381" t="s">
        <v>2</v>
      </c>
      <c r="CJ381" t="s">
        <v>2</v>
      </c>
      <c r="CK381" t="s">
        <v>2</v>
      </c>
      <c r="CL381" t="s">
        <v>2</v>
      </c>
      <c r="CM381" t="s">
        <v>2</v>
      </c>
      <c r="CN381" t="s">
        <v>2</v>
      </c>
      <c r="CO381" t="s">
        <v>2</v>
      </c>
      <c r="CP381" t="s">
        <v>2</v>
      </c>
      <c r="CQ381" t="s">
        <v>2</v>
      </c>
      <c r="CR381" t="s">
        <v>2</v>
      </c>
      <c r="CS381" t="s">
        <v>2</v>
      </c>
      <c r="CT381" t="s">
        <v>2</v>
      </c>
      <c r="CU381" t="s">
        <v>796</v>
      </c>
      <c r="CV381" t="s">
        <v>796</v>
      </c>
      <c r="CW381" t="s">
        <v>796</v>
      </c>
      <c r="CX381" t="s">
        <v>796</v>
      </c>
      <c r="CY381" t="s">
        <v>796</v>
      </c>
      <c r="CZ381" t="s">
        <v>796</v>
      </c>
      <c r="DA381" t="s">
        <v>796</v>
      </c>
      <c r="DB381" t="s">
        <v>796</v>
      </c>
      <c r="DC381" t="s">
        <v>796</v>
      </c>
      <c r="DD381" t="s">
        <v>796</v>
      </c>
      <c r="DE381" t="s">
        <v>796</v>
      </c>
      <c r="DF381" t="s">
        <v>796</v>
      </c>
      <c r="DG381" t="s">
        <v>796</v>
      </c>
      <c r="DH381" t="s">
        <v>796</v>
      </c>
      <c r="DI381" t="s">
        <v>796</v>
      </c>
      <c r="DJ381" t="s">
        <v>796</v>
      </c>
      <c r="DK381" t="s">
        <v>796</v>
      </c>
      <c r="DL381" t="s">
        <v>796</v>
      </c>
      <c r="DM381" t="s">
        <v>796</v>
      </c>
      <c r="DN381" t="s">
        <v>796</v>
      </c>
      <c r="DO381" t="s">
        <v>796</v>
      </c>
      <c r="DP381" t="s">
        <v>796</v>
      </c>
      <c r="DQ381" t="s">
        <v>796</v>
      </c>
      <c r="DR381" t="s">
        <v>796</v>
      </c>
      <c r="DS381" t="s">
        <v>796</v>
      </c>
      <c r="DT381" t="s">
        <v>796</v>
      </c>
      <c r="DU381" t="s">
        <v>796</v>
      </c>
      <c r="DV381" t="s">
        <v>796</v>
      </c>
      <c r="DW381" t="s">
        <v>796</v>
      </c>
      <c r="DX381" t="s">
        <v>796</v>
      </c>
      <c r="DY381" t="s">
        <v>796</v>
      </c>
      <c r="DZ381" t="s">
        <v>796</v>
      </c>
      <c r="EA381" t="s">
        <v>796</v>
      </c>
      <c r="EB381" t="s">
        <v>796</v>
      </c>
      <c r="EC381" t="s">
        <v>796</v>
      </c>
      <c r="ED381" t="s">
        <v>796</v>
      </c>
      <c r="EE381" t="s">
        <v>796</v>
      </c>
      <c r="EF381" t="s">
        <v>796</v>
      </c>
      <c r="EG381" t="s">
        <v>796</v>
      </c>
      <c r="EH381" t="s">
        <v>796</v>
      </c>
      <c r="EI381" t="s">
        <v>796</v>
      </c>
      <c r="EJ381" t="s">
        <v>796</v>
      </c>
      <c r="EK381" t="s">
        <v>796</v>
      </c>
      <c r="EL381" t="s">
        <v>796</v>
      </c>
      <c r="EM381" t="s">
        <v>796</v>
      </c>
      <c r="EN381" t="s">
        <v>796</v>
      </c>
      <c r="EO381" t="s">
        <v>796</v>
      </c>
      <c r="EP381" t="s">
        <v>796</v>
      </c>
      <c r="EQ381" t="s">
        <v>796</v>
      </c>
      <c r="ER381" t="s">
        <v>796</v>
      </c>
      <c r="ES381" t="s">
        <v>796</v>
      </c>
      <c r="ET381" t="s">
        <v>796</v>
      </c>
      <c r="EU381" t="s">
        <v>796</v>
      </c>
      <c r="EV381" t="s">
        <v>796</v>
      </c>
      <c r="EW381" t="s">
        <v>796</v>
      </c>
      <c r="EX381" t="s">
        <v>796</v>
      </c>
      <c r="EY381" t="s">
        <v>796</v>
      </c>
      <c r="EZ381" t="s">
        <v>796</v>
      </c>
      <c r="FA381" t="s">
        <v>796</v>
      </c>
      <c r="FB381" t="s">
        <v>796</v>
      </c>
      <c r="FC381" t="s">
        <v>796</v>
      </c>
      <c r="FD381" t="s">
        <v>796</v>
      </c>
      <c r="FE381" t="s">
        <v>796</v>
      </c>
      <c r="FF381" t="s">
        <v>796</v>
      </c>
      <c r="FG381" t="s">
        <v>796</v>
      </c>
      <c r="FH381" t="s">
        <v>796</v>
      </c>
      <c r="FI381" t="s">
        <v>796</v>
      </c>
      <c r="FJ381" t="s">
        <v>796</v>
      </c>
      <c r="FK381" t="s">
        <v>796</v>
      </c>
      <c r="FL381" t="s">
        <v>796</v>
      </c>
      <c r="FM381" t="s">
        <v>796</v>
      </c>
      <c r="FN381" t="s">
        <v>796</v>
      </c>
      <c r="FO381" t="s">
        <v>796</v>
      </c>
      <c r="FP381" t="s">
        <v>796</v>
      </c>
      <c r="FQ381" t="s">
        <v>796</v>
      </c>
      <c r="FR381" t="s">
        <v>796</v>
      </c>
      <c r="FS381" t="s">
        <v>796</v>
      </c>
      <c r="FT381" t="s">
        <v>796</v>
      </c>
      <c r="FU381" t="s">
        <v>796</v>
      </c>
      <c r="FV381" t="s">
        <v>796</v>
      </c>
      <c r="FW381" t="s">
        <v>796</v>
      </c>
      <c r="FX381" t="s">
        <v>796</v>
      </c>
      <c r="FY381" t="s">
        <v>796</v>
      </c>
      <c r="FZ381" t="s">
        <v>796</v>
      </c>
      <c r="GA381" t="s">
        <v>796</v>
      </c>
      <c r="GB381" t="s">
        <v>796</v>
      </c>
      <c r="GC381" t="s">
        <v>796</v>
      </c>
      <c r="GD381" t="s">
        <v>796</v>
      </c>
      <c r="GE381" t="s">
        <v>796</v>
      </c>
      <c r="GF381" t="s">
        <v>796</v>
      </c>
      <c r="GG381" t="s">
        <v>796</v>
      </c>
      <c r="GH381" t="s">
        <v>796</v>
      </c>
      <c r="GI381" t="s">
        <v>796</v>
      </c>
      <c r="GJ381" t="s">
        <v>796</v>
      </c>
      <c r="GK381" t="s">
        <v>796</v>
      </c>
      <c r="GL381" t="s">
        <v>796</v>
      </c>
      <c r="GM381" t="s">
        <v>796</v>
      </c>
      <c r="GN381" t="s">
        <v>796</v>
      </c>
      <c r="GO381" t="s">
        <v>796</v>
      </c>
      <c r="GP381" t="s">
        <v>796</v>
      </c>
      <c r="GQ381" t="s">
        <v>796</v>
      </c>
      <c r="GR381" t="s">
        <v>796</v>
      </c>
      <c r="GS381" t="s">
        <v>796</v>
      </c>
      <c r="GT381" t="s">
        <v>796</v>
      </c>
      <c r="GU381" t="s">
        <v>796</v>
      </c>
      <c r="GV381" t="s">
        <v>796</v>
      </c>
      <c r="GW381" t="s">
        <v>796</v>
      </c>
      <c r="GX381" t="s">
        <v>796</v>
      </c>
      <c r="GY381" t="s">
        <v>796</v>
      </c>
      <c r="GZ381" t="s">
        <v>796</v>
      </c>
      <c r="HA381" t="s">
        <v>796</v>
      </c>
      <c r="HB381" t="s">
        <v>796</v>
      </c>
      <c r="HC381" t="s">
        <v>796</v>
      </c>
      <c r="HD381" t="s">
        <v>796</v>
      </c>
      <c r="HE381" t="s">
        <v>796</v>
      </c>
      <c r="HF381" t="s">
        <v>796</v>
      </c>
      <c r="HG381" t="s">
        <v>796</v>
      </c>
      <c r="HH381" t="s">
        <v>796</v>
      </c>
      <c r="HI381" t="s">
        <v>796</v>
      </c>
      <c r="HJ381" t="s">
        <v>796</v>
      </c>
      <c r="HK381" t="s">
        <v>796</v>
      </c>
      <c r="HL381" t="s">
        <v>796</v>
      </c>
      <c r="HM381" t="s">
        <v>796</v>
      </c>
      <c r="HN381" t="s">
        <v>796</v>
      </c>
      <c r="HO381" t="s">
        <v>796</v>
      </c>
      <c r="HP381" t="s">
        <v>796</v>
      </c>
      <c r="HQ381" t="s">
        <v>796</v>
      </c>
      <c r="HR381" t="s">
        <v>796</v>
      </c>
      <c r="HS381" t="s">
        <v>796</v>
      </c>
      <c r="HT381" t="s">
        <v>796</v>
      </c>
      <c r="HU381" t="s">
        <v>796</v>
      </c>
      <c r="HV381" t="s">
        <v>796</v>
      </c>
      <c r="HW381" t="s">
        <v>796</v>
      </c>
      <c r="HX381" t="s">
        <v>796</v>
      </c>
      <c r="HY381" t="s">
        <v>796</v>
      </c>
      <c r="HZ381" t="s">
        <v>796</v>
      </c>
      <c r="IA381" t="s">
        <v>796</v>
      </c>
      <c r="IB381" t="s">
        <v>796</v>
      </c>
      <c r="IC381" t="s">
        <v>796</v>
      </c>
      <c r="ID381" t="s">
        <v>796</v>
      </c>
      <c r="IE381" t="s">
        <v>796</v>
      </c>
      <c r="IF381" t="s">
        <v>796</v>
      </c>
      <c r="IG381" t="s">
        <v>796</v>
      </c>
      <c r="IH381" t="s">
        <v>796</v>
      </c>
      <c r="II381" t="s">
        <v>796</v>
      </c>
      <c r="IJ381" t="s">
        <v>796</v>
      </c>
      <c r="IK381" t="s">
        <v>796</v>
      </c>
      <c r="IL381" t="s">
        <v>796</v>
      </c>
      <c r="IM381" t="s">
        <v>796</v>
      </c>
      <c r="IN381" t="s">
        <v>796</v>
      </c>
      <c r="IO381" t="s">
        <v>796</v>
      </c>
      <c r="IP381" t="s">
        <v>796</v>
      </c>
      <c r="IQ381" t="s">
        <v>796</v>
      </c>
      <c r="IR381" t="s">
        <v>796</v>
      </c>
      <c r="IS381" t="s">
        <v>796</v>
      </c>
      <c r="IT381" t="s">
        <v>796</v>
      </c>
      <c r="IU381" t="s">
        <v>796</v>
      </c>
      <c r="IV381" t="s">
        <v>796</v>
      </c>
      <c r="IW381" t="s">
        <v>796</v>
      </c>
      <c r="IX381" t="s">
        <v>796</v>
      </c>
      <c r="IY381" t="s">
        <v>796</v>
      </c>
      <c r="IZ381" t="s">
        <v>796</v>
      </c>
      <c r="JA381" t="s">
        <v>796</v>
      </c>
      <c r="JB381" t="s">
        <v>796</v>
      </c>
      <c r="JC381" t="s">
        <v>796</v>
      </c>
      <c r="JD381" t="s">
        <v>796</v>
      </c>
      <c r="JE381" t="s">
        <v>796</v>
      </c>
      <c r="JF381" t="s">
        <v>796</v>
      </c>
      <c r="JG381" t="s">
        <v>796</v>
      </c>
      <c r="JH381" t="s">
        <v>796</v>
      </c>
      <c r="JI381" t="s">
        <v>796</v>
      </c>
      <c r="JJ381" t="s">
        <v>796</v>
      </c>
      <c r="JK381" t="s">
        <v>796</v>
      </c>
      <c r="JL381" t="s">
        <v>796</v>
      </c>
      <c r="JM381" t="s">
        <v>796</v>
      </c>
      <c r="JN381" t="s">
        <v>796</v>
      </c>
      <c r="JO381" t="s">
        <v>796</v>
      </c>
      <c r="JP381" t="s">
        <v>796</v>
      </c>
      <c r="JQ381" t="s">
        <v>796</v>
      </c>
      <c r="JR381" t="s">
        <v>796</v>
      </c>
      <c r="JS381" t="s">
        <v>796</v>
      </c>
      <c r="JT381" t="s">
        <v>796</v>
      </c>
      <c r="JU381" t="s">
        <v>796</v>
      </c>
      <c r="JV381" t="s">
        <v>796</v>
      </c>
      <c r="JW381" t="s">
        <v>796</v>
      </c>
      <c r="JX381" t="s">
        <v>796</v>
      </c>
      <c r="JY381" t="s">
        <v>796</v>
      </c>
      <c r="JZ381" t="s">
        <v>796</v>
      </c>
      <c r="KA381" t="s">
        <v>796</v>
      </c>
      <c r="KB381" t="s">
        <v>796</v>
      </c>
      <c r="KC381" t="s">
        <v>796</v>
      </c>
      <c r="KD381" t="s">
        <v>796</v>
      </c>
      <c r="KE381" t="s">
        <v>796</v>
      </c>
      <c r="KF381" t="s">
        <v>796</v>
      </c>
    </row>
    <row r="382" spans="1:292" x14ac:dyDescent="0.2">
      <c r="A382" t="s">
        <v>283</v>
      </c>
      <c r="B382" t="s">
        <v>116</v>
      </c>
      <c r="C382" t="s">
        <v>4</v>
      </c>
      <c r="D382" t="s">
        <v>19</v>
      </c>
      <c r="E382" s="30">
        <v>54</v>
      </c>
      <c r="F382" t="s">
        <v>20</v>
      </c>
      <c r="G382" t="s">
        <v>45</v>
      </c>
      <c r="H382" t="s">
        <v>22</v>
      </c>
      <c r="I382" t="s">
        <v>6</v>
      </c>
      <c r="J382" t="s">
        <v>5</v>
      </c>
      <c r="K382" t="s">
        <v>4</v>
      </c>
      <c r="L382" t="s">
        <v>4</v>
      </c>
      <c r="M382" t="s">
        <v>4</v>
      </c>
      <c r="N382" t="s">
        <v>5</v>
      </c>
      <c r="O382" t="s">
        <v>4</v>
      </c>
      <c r="P382" t="s">
        <v>4</v>
      </c>
      <c r="Q382" t="s">
        <v>4</v>
      </c>
      <c r="R382" t="s">
        <v>4</v>
      </c>
      <c r="S382" t="s">
        <v>4</v>
      </c>
      <c r="T382" t="s">
        <v>194</v>
      </c>
      <c r="U382" t="s">
        <v>4</v>
      </c>
      <c r="V382" t="s">
        <v>5</v>
      </c>
      <c r="W382" t="s">
        <v>17</v>
      </c>
      <c r="X382" t="s">
        <v>2</v>
      </c>
      <c r="Y382" t="s">
        <v>5</v>
      </c>
      <c r="Z382" t="s">
        <v>6</v>
      </c>
      <c r="AA382" t="s">
        <v>4</v>
      </c>
      <c r="AB382" t="s">
        <v>4</v>
      </c>
      <c r="AC382" t="s">
        <v>4</v>
      </c>
      <c r="AD382" t="s">
        <v>4</v>
      </c>
      <c r="AE382" t="s">
        <v>4</v>
      </c>
      <c r="AF382" t="s">
        <v>4</v>
      </c>
      <c r="AG382" t="s">
        <v>4</v>
      </c>
      <c r="AH382" t="s">
        <v>4</v>
      </c>
      <c r="AI382" t="s">
        <v>4</v>
      </c>
      <c r="AJ382" t="s">
        <v>4</v>
      </c>
      <c r="AK382" t="s">
        <v>4</v>
      </c>
      <c r="AL382" t="s">
        <v>4</v>
      </c>
      <c r="AM382" t="s">
        <v>4</v>
      </c>
      <c r="AN382" t="s">
        <v>4</v>
      </c>
      <c r="AO382" t="s">
        <v>4</v>
      </c>
      <c r="AP382" t="s">
        <v>4</v>
      </c>
      <c r="AQ382" t="s">
        <v>4</v>
      </c>
      <c r="AR382" t="s">
        <v>4</v>
      </c>
      <c r="AS382" t="s">
        <v>2</v>
      </c>
      <c r="AT382" t="s">
        <v>2</v>
      </c>
      <c r="AU382" t="s">
        <v>2</v>
      </c>
      <c r="AV382" t="s">
        <v>2</v>
      </c>
      <c r="AW382" t="s">
        <v>2</v>
      </c>
      <c r="AX382" t="s">
        <v>2</v>
      </c>
      <c r="AY382" t="s">
        <v>2</v>
      </c>
      <c r="AZ382" t="s">
        <v>2</v>
      </c>
      <c r="BA382" t="s">
        <v>2</v>
      </c>
      <c r="BB382" t="s">
        <v>2</v>
      </c>
      <c r="BC382" t="s">
        <v>2</v>
      </c>
      <c r="BD382" t="s">
        <v>2</v>
      </c>
      <c r="BE382" t="s">
        <v>2</v>
      </c>
      <c r="BF382" t="s">
        <v>2</v>
      </c>
      <c r="BG382" t="s">
        <v>2</v>
      </c>
      <c r="BH382" t="s">
        <v>2</v>
      </c>
      <c r="BI382" t="s">
        <v>2</v>
      </c>
      <c r="BJ382" t="s">
        <v>2</v>
      </c>
      <c r="BK382" t="s">
        <v>2</v>
      </c>
      <c r="BL382" t="s">
        <v>2</v>
      </c>
      <c r="BM382" t="s">
        <v>2</v>
      </c>
      <c r="BN382" t="s">
        <v>2</v>
      </c>
      <c r="BO382" t="s">
        <v>2</v>
      </c>
      <c r="BP382" t="s">
        <v>279</v>
      </c>
      <c r="BQ382" t="s">
        <v>2</v>
      </c>
      <c r="BR382" t="s">
        <v>2</v>
      </c>
      <c r="BS382" t="s">
        <v>2</v>
      </c>
      <c r="BT382" t="s">
        <v>2</v>
      </c>
      <c r="BU382" t="s">
        <v>2</v>
      </c>
      <c r="BV382" t="s">
        <v>2</v>
      </c>
      <c r="BW382" t="s">
        <v>2</v>
      </c>
      <c r="BX382" t="s">
        <v>2</v>
      </c>
      <c r="BY382" t="s">
        <v>2</v>
      </c>
      <c r="BZ382" t="s">
        <v>2</v>
      </c>
      <c r="CA382" t="s">
        <v>2</v>
      </c>
      <c r="CB382" t="s">
        <v>2</v>
      </c>
      <c r="CC382" t="s">
        <v>2</v>
      </c>
      <c r="CD382" t="s">
        <v>2</v>
      </c>
      <c r="CE382" t="s">
        <v>2</v>
      </c>
      <c r="CF382" t="s">
        <v>2</v>
      </c>
      <c r="CG382" t="s">
        <v>2</v>
      </c>
      <c r="CH382" t="s">
        <v>2</v>
      </c>
      <c r="CI382" t="s">
        <v>2</v>
      </c>
      <c r="CJ382" t="s">
        <v>2</v>
      </c>
      <c r="CK382" t="s">
        <v>2</v>
      </c>
      <c r="CL382" t="s">
        <v>2</v>
      </c>
      <c r="CM382" t="s">
        <v>2</v>
      </c>
      <c r="CN382" t="s">
        <v>2</v>
      </c>
      <c r="CO382" t="s">
        <v>2</v>
      </c>
      <c r="CP382" t="s">
        <v>123</v>
      </c>
      <c r="CQ382" t="s">
        <v>4</v>
      </c>
      <c r="CR382" t="s">
        <v>4</v>
      </c>
      <c r="CS382" t="s">
        <v>4</v>
      </c>
      <c r="CT382" t="s">
        <v>4</v>
      </c>
      <c r="CU382" t="s">
        <v>116</v>
      </c>
      <c r="CV382" t="s">
        <v>4</v>
      </c>
      <c r="CW382" s="30">
        <v>55</v>
      </c>
      <c r="CX382" t="s">
        <v>20</v>
      </c>
      <c r="CY382" t="s">
        <v>5</v>
      </c>
      <c r="CZ382" t="s">
        <v>4</v>
      </c>
      <c r="DA382" t="s">
        <v>4</v>
      </c>
      <c r="DB382" t="s">
        <v>4</v>
      </c>
      <c r="DC382" t="s">
        <v>5</v>
      </c>
      <c r="DD382" t="s">
        <v>4</v>
      </c>
      <c r="DE382" t="s">
        <v>4</v>
      </c>
      <c r="DF382" t="s">
        <v>4</v>
      </c>
      <c r="DG382" t="s">
        <v>4</v>
      </c>
      <c r="DH382" t="s">
        <v>4</v>
      </c>
      <c r="DI382" t="s">
        <v>194</v>
      </c>
      <c r="DJ382" t="s">
        <v>4</v>
      </c>
      <c r="DK382" t="s">
        <v>4</v>
      </c>
      <c r="DL382" t="s">
        <v>17</v>
      </c>
      <c r="DM382" t="s">
        <v>2</v>
      </c>
      <c r="DN382" t="s">
        <v>5</v>
      </c>
      <c r="DO382" t="s">
        <v>523</v>
      </c>
      <c r="DP382" t="s">
        <v>4</v>
      </c>
      <c r="DQ382" t="s">
        <v>4</v>
      </c>
      <c r="DR382" t="s">
        <v>4</v>
      </c>
      <c r="DS382" t="s">
        <v>4</v>
      </c>
      <c r="DT382" t="s">
        <v>4</v>
      </c>
      <c r="DU382" t="s">
        <v>4</v>
      </c>
      <c r="DV382" t="s">
        <v>4</v>
      </c>
      <c r="DW382" t="s">
        <v>4</v>
      </c>
      <c r="DX382" t="s">
        <v>4</v>
      </c>
      <c r="DY382" t="s">
        <v>4</v>
      </c>
      <c r="DZ382" t="s">
        <v>4</v>
      </c>
      <c r="EA382" t="s">
        <v>4</v>
      </c>
      <c r="EB382" t="s">
        <v>4</v>
      </c>
      <c r="EC382" t="s">
        <v>4</v>
      </c>
      <c r="ED382" t="s">
        <v>4</v>
      </c>
      <c r="EE382" t="s">
        <v>4</v>
      </c>
      <c r="EF382" t="s">
        <v>4</v>
      </c>
      <c r="EG382" t="s">
        <v>4</v>
      </c>
      <c r="EH382" t="s">
        <v>2</v>
      </c>
      <c r="EI382" t="s">
        <v>2</v>
      </c>
      <c r="EJ382" t="s">
        <v>2</v>
      </c>
      <c r="EK382" t="s">
        <v>2</v>
      </c>
      <c r="EL382" t="s">
        <v>2</v>
      </c>
      <c r="EM382" t="s">
        <v>2</v>
      </c>
      <c r="EN382" t="s">
        <v>2</v>
      </c>
      <c r="EO382" t="s">
        <v>2</v>
      </c>
      <c r="EP382" t="s">
        <v>2</v>
      </c>
      <c r="EQ382" t="s">
        <v>2</v>
      </c>
      <c r="ER382" t="s">
        <v>2</v>
      </c>
      <c r="ES382" t="s">
        <v>2</v>
      </c>
      <c r="ET382" t="s">
        <v>2</v>
      </c>
      <c r="EU382" t="s">
        <v>2</v>
      </c>
      <c r="EV382" t="s">
        <v>2</v>
      </c>
      <c r="EW382" t="s">
        <v>2</v>
      </c>
      <c r="EX382" t="s">
        <v>2</v>
      </c>
      <c r="EY382" t="s">
        <v>2</v>
      </c>
      <c r="EZ382" t="s">
        <v>2</v>
      </c>
      <c r="FA382" t="s">
        <v>2</v>
      </c>
      <c r="FB382" t="s">
        <v>2</v>
      </c>
      <c r="FC382" t="s">
        <v>2</v>
      </c>
      <c r="FD382" t="s">
        <v>2</v>
      </c>
      <c r="FE382" t="s">
        <v>279</v>
      </c>
      <c r="FF382" t="s">
        <v>2</v>
      </c>
      <c r="FG382" t="s">
        <v>2</v>
      </c>
      <c r="FH382" t="s">
        <v>2</v>
      </c>
      <c r="FI382" t="s">
        <v>2</v>
      </c>
      <c r="FJ382" t="s">
        <v>2</v>
      </c>
      <c r="FK382" t="s">
        <v>2</v>
      </c>
      <c r="FL382" t="s">
        <v>2</v>
      </c>
      <c r="FM382" t="s">
        <v>2</v>
      </c>
      <c r="FN382" t="s">
        <v>2</v>
      </c>
      <c r="FO382" t="s">
        <v>2</v>
      </c>
      <c r="FP382" t="s">
        <v>2</v>
      </c>
      <c r="FQ382" t="s">
        <v>2</v>
      </c>
      <c r="FR382" t="s">
        <v>2</v>
      </c>
      <c r="FS382" t="s">
        <v>2</v>
      </c>
      <c r="FT382" t="s">
        <v>2</v>
      </c>
      <c r="FU382" t="s">
        <v>2</v>
      </c>
      <c r="FV382" t="s">
        <v>2</v>
      </c>
      <c r="FW382" t="s">
        <v>2</v>
      </c>
      <c r="FX382" t="s">
        <v>2</v>
      </c>
      <c r="FY382" t="s">
        <v>2</v>
      </c>
      <c r="FZ382" t="s">
        <v>2</v>
      </c>
      <c r="GA382" t="s">
        <v>2</v>
      </c>
      <c r="GB382" t="s">
        <v>2</v>
      </c>
      <c r="GC382" t="s">
        <v>2</v>
      </c>
      <c r="GD382" t="s">
        <v>2</v>
      </c>
      <c r="GE382" t="s">
        <v>123</v>
      </c>
      <c r="GF382" t="s">
        <v>4</v>
      </c>
      <c r="GG382" t="s">
        <v>4</v>
      </c>
      <c r="GH382" t="s">
        <v>4</v>
      </c>
      <c r="GI382" t="s">
        <v>4</v>
      </c>
      <c r="GJ382" t="s">
        <v>4</v>
      </c>
      <c r="GK382" t="s">
        <v>4</v>
      </c>
      <c r="GL382" t="s">
        <v>4</v>
      </c>
      <c r="GM382" t="s">
        <v>4</v>
      </c>
      <c r="GN382" t="s">
        <v>796</v>
      </c>
      <c r="GO382" t="s">
        <v>796</v>
      </c>
      <c r="GP382" t="s">
        <v>796</v>
      </c>
      <c r="GQ382" t="s">
        <v>796</v>
      </c>
      <c r="GR382" t="s">
        <v>796</v>
      </c>
      <c r="GS382" t="s">
        <v>796</v>
      </c>
      <c r="GT382" t="s">
        <v>796</v>
      </c>
      <c r="GU382" t="s">
        <v>796</v>
      </c>
      <c r="GV382" t="s">
        <v>796</v>
      </c>
      <c r="GW382" t="s">
        <v>796</v>
      </c>
      <c r="GX382" t="s">
        <v>796</v>
      </c>
      <c r="GY382" t="s">
        <v>796</v>
      </c>
      <c r="GZ382" t="s">
        <v>796</v>
      </c>
      <c r="HA382" t="s">
        <v>796</v>
      </c>
      <c r="HB382" t="s">
        <v>796</v>
      </c>
      <c r="HC382" t="s">
        <v>796</v>
      </c>
      <c r="HD382" t="s">
        <v>796</v>
      </c>
      <c r="HE382" t="s">
        <v>796</v>
      </c>
      <c r="HF382" t="s">
        <v>796</v>
      </c>
      <c r="HG382" t="s">
        <v>796</v>
      </c>
      <c r="HH382" t="s">
        <v>796</v>
      </c>
      <c r="HI382" t="s">
        <v>796</v>
      </c>
      <c r="HJ382" t="s">
        <v>796</v>
      </c>
      <c r="HK382" t="s">
        <v>796</v>
      </c>
      <c r="HL382" t="s">
        <v>796</v>
      </c>
      <c r="HM382" t="s">
        <v>796</v>
      </c>
      <c r="HN382" t="s">
        <v>796</v>
      </c>
      <c r="HO382" t="s">
        <v>796</v>
      </c>
      <c r="HP382" t="s">
        <v>796</v>
      </c>
      <c r="HQ382" t="s">
        <v>796</v>
      </c>
      <c r="HR382" t="s">
        <v>796</v>
      </c>
      <c r="HS382" t="s">
        <v>796</v>
      </c>
      <c r="HT382" t="s">
        <v>796</v>
      </c>
      <c r="HU382" t="s">
        <v>796</v>
      </c>
      <c r="HV382" t="s">
        <v>796</v>
      </c>
      <c r="HW382" t="s">
        <v>796</v>
      </c>
      <c r="HX382" t="s">
        <v>796</v>
      </c>
      <c r="HY382" t="s">
        <v>796</v>
      </c>
      <c r="HZ382" t="s">
        <v>796</v>
      </c>
      <c r="IA382" t="s">
        <v>796</v>
      </c>
      <c r="IB382" t="s">
        <v>796</v>
      </c>
      <c r="IC382" t="s">
        <v>796</v>
      </c>
      <c r="ID382" t="s">
        <v>796</v>
      </c>
      <c r="IE382" t="s">
        <v>796</v>
      </c>
      <c r="IF382" t="s">
        <v>796</v>
      </c>
      <c r="IG382" t="s">
        <v>796</v>
      </c>
      <c r="IH382" t="s">
        <v>796</v>
      </c>
      <c r="II382" t="s">
        <v>796</v>
      </c>
      <c r="IJ382" t="s">
        <v>796</v>
      </c>
      <c r="IK382" t="s">
        <v>796</v>
      </c>
      <c r="IL382" t="s">
        <v>796</v>
      </c>
      <c r="IM382" t="s">
        <v>796</v>
      </c>
      <c r="IN382" t="s">
        <v>796</v>
      </c>
      <c r="IO382" t="s">
        <v>796</v>
      </c>
      <c r="IP382" t="s">
        <v>796</v>
      </c>
      <c r="IQ382" t="s">
        <v>796</v>
      </c>
      <c r="IR382" t="s">
        <v>796</v>
      </c>
      <c r="IS382" t="s">
        <v>796</v>
      </c>
      <c r="IT382" t="s">
        <v>796</v>
      </c>
      <c r="IU382" t="s">
        <v>796</v>
      </c>
      <c r="IV382" t="s">
        <v>796</v>
      </c>
      <c r="IW382" t="s">
        <v>796</v>
      </c>
      <c r="IX382" t="s">
        <v>796</v>
      </c>
      <c r="IY382" t="s">
        <v>796</v>
      </c>
      <c r="IZ382" t="s">
        <v>796</v>
      </c>
      <c r="JA382" t="s">
        <v>796</v>
      </c>
      <c r="JB382" t="s">
        <v>796</v>
      </c>
      <c r="JC382" t="s">
        <v>796</v>
      </c>
      <c r="JD382" t="s">
        <v>796</v>
      </c>
      <c r="JE382" t="s">
        <v>796</v>
      </c>
      <c r="JF382" t="s">
        <v>796</v>
      </c>
      <c r="JG382" t="s">
        <v>796</v>
      </c>
      <c r="JH382" t="s">
        <v>796</v>
      </c>
      <c r="JI382" t="s">
        <v>796</v>
      </c>
      <c r="JJ382" t="s">
        <v>796</v>
      </c>
      <c r="JK382" t="s">
        <v>796</v>
      </c>
      <c r="JL382" t="s">
        <v>796</v>
      </c>
      <c r="JM382" t="s">
        <v>796</v>
      </c>
      <c r="JN382" t="s">
        <v>796</v>
      </c>
      <c r="JO382" t="s">
        <v>796</v>
      </c>
      <c r="JP382" t="s">
        <v>796</v>
      </c>
      <c r="JQ382" t="s">
        <v>796</v>
      </c>
      <c r="JR382" t="s">
        <v>796</v>
      </c>
      <c r="JS382" t="s">
        <v>796</v>
      </c>
      <c r="JT382" t="s">
        <v>796</v>
      </c>
      <c r="JU382" t="s">
        <v>796</v>
      </c>
      <c r="JV382" t="s">
        <v>796</v>
      </c>
      <c r="JW382" t="s">
        <v>796</v>
      </c>
      <c r="JX382" t="s">
        <v>796</v>
      </c>
      <c r="JY382" t="s">
        <v>796</v>
      </c>
      <c r="JZ382" t="s">
        <v>796</v>
      </c>
      <c r="KA382" t="s">
        <v>796</v>
      </c>
      <c r="KB382" t="s">
        <v>796</v>
      </c>
      <c r="KC382" t="s">
        <v>796</v>
      </c>
      <c r="KD382" t="s">
        <v>796</v>
      </c>
      <c r="KE382" t="s">
        <v>796</v>
      </c>
      <c r="KF382" t="s">
        <v>796</v>
      </c>
    </row>
    <row r="383" spans="1:292" x14ac:dyDescent="0.2">
      <c r="A383" t="s">
        <v>284</v>
      </c>
      <c r="B383" t="s">
        <v>116</v>
      </c>
      <c r="C383" t="s">
        <v>4</v>
      </c>
      <c r="D383" t="s">
        <v>8</v>
      </c>
      <c r="E383" s="30">
        <v>26</v>
      </c>
      <c r="F383" t="s">
        <v>155</v>
      </c>
      <c r="G383" t="s">
        <v>10</v>
      </c>
      <c r="H383" t="s">
        <v>40</v>
      </c>
      <c r="I383" t="s">
        <v>6</v>
      </c>
      <c r="J383" t="s">
        <v>796</v>
      </c>
      <c r="K383" t="s">
        <v>4</v>
      </c>
      <c r="L383" t="s">
        <v>4</v>
      </c>
      <c r="M383" t="s">
        <v>4</v>
      </c>
      <c r="N383" t="s">
        <v>5</v>
      </c>
      <c r="O383" t="s">
        <v>4</v>
      </c>
      <c r="P383" t="s">
        <v>5</v>
      </c>
      <c r="Q383" t="s">
        <v>4</v>
      </c>
      <c r="R383" t="s">
        <v>4</v>
      </c>
      <c r="S383" t="s">
        <v>4</v>
      </c>
      <c r="T383" t="s">
        <v>3</v>
      </c>
      <c r="U383" t="s">
        <v>4</v>
      </c>
      <c r="V383" t="s">
        <v>4</v>
      </c>
      <c r="W383" t="s">
        <v>17</v>
      </c>
      <c r="X383" t="s">
        <v>2</v>
      </c>
      <c r="Y383" t="s">
        <v>5</v>
      </c>
      <c r="Z383" t="s">
        <v>6</v>
      </c>
      <c r="AA383" t="s">
        <v>4</v>
      </c>
      <c r="AB383" t="s">
        <v>4</v>
      </c>
      <c r="AC383" t="s">
        <v>5</v>
      </c>
      <c r="AD383" t="s">
        <v>5</v>
      </c>
      <c r="AE383" t="s">
        <v>4</v>
      </c>
      <c r="AF383" t="s">
        <v>4</v>
      </c>
      <c r="AG383" t="s">
        <v>5</v>
      </c>
      <c r="AH383" t="s">
        <v>5</v>
      </c>
      <c r="AI383" t="s">
        <v>4</v>
      </c>
      <c r="AJ383" t="s">
        <v>4</v>
      </c>
      <c r="AK383" t="s">
        <v>4</v>
      </c>
      <c r="AL383" t="s">
        <v>4</v>
      </c>
      <c r="AM383" t="s">
        <v>4</v>
      </c>
      <c r="AN383" t="s">
        <v>4</v>
      </c>
      <c r="AO383" t="s">
        <v>4</v>
      </c>
      <c r="AP383" t="s">
        <v>4</v>
      </c>
      <c r="AQ383" t="s">
        <v>4</v>
      </c>
      <c r="AR383" t="s">
        <v>4</v>
      </c>
      <c r="AS383" t="s">
        <v>2</v>
      </c>
      <c r="AT383" t="s">
        <v>2</v>
      </c>
      <c r="AU383" t="s">
        <v>2</v>
      </c>
      <c r="AV383" t="s">
        <v>2</v>
      </c>
      <c r="AW383" t="s">
        <v>2</v>
      </c>
      <c r="AX383" t="s">
        <v>2</v>
      </c>
      <c r="AY383" t="s">
        <v>2</v>
      </c>
      <c r="AZ383" t="s">
        <v>2</v>
      </c>
      <c r="BA383" t="s">
        <v>2</v>
      </c>
      <c r="BB383" t="s">
        <v>2</v>
      </c>
      <c r="BC383" t="s">
        <v>2</v>
      </c>
      <c r="BD383" t="s">
        <v>2</v>
      </c>
      <c r="BE383" t="s">
        <v>2</v>
      </c>
      <c r="BF383" t="s">
        <v>2</v>
      </c>
      <c r="BG383" t="s">
        <v>2</v>
      </c>
      <c r="BH383" t="s">
        <v>2</v>
      </c>
      <c r="BI383" t="s">
        <v>2</v>
      </c>
      <c r="BJ383" t="s">
        <v>2</v>
      </c>
      <c r="BK383" t="s">
        <v>4</v>
      </c>
      <c r="BL383" t="s">
        <v>5</v>
      </c>
      <c r="BM383" t="s">
        <v>4</v>
      </c>
      <c r="BN383" t="s">
        <v>4</v>
      </c>
      <c r="BO383" t="s">
        <v>4</v>
      </c>
      <c r="BP383" t="s">
        <v>2</v>
      </c>
      <c r="BQ383" t="s">
        <v>2</v>
      </c>
      <c r="BR383" t="s">
        <v>2</v>
      </c>
      <c r="BS383" t="s">
        <v>2</v>
      </c>
      <c r="BT383" t="s">
        <v>2</v>
      </c>
      <c r="BU383" t="s">
        <v>2</v>
      </c>
      <c r="BV383" t="s">
        <v>2</v>
      </c>
      <c r="BW383" t="s">
        <v>2</v>
      </c>
      <c r="BX383" t="s">
        <v>2</v>
      </c>
      <c r="BY383" t="s">
        <v>2</v>
      </c>
      <c r="BZ383" t="s">
        <v>2</v>
      </c>
      <c r="CA383" t="s">
        <v>2</v>
      </c>
      <c r="CB383" t="s">
        <v>2</v>
      </c>
      <c r="CC383" t="s">
        <v>2</v>
      </c>
      <c r="CD383" t="s">
        <v>2</v>
      </c>
      <c r="CE383" t="s">
        <v>2</v>
      </c>
      <c r="CF383" t="s">
        <v>2</v>
      </c>
      <c r="CG383" t="s">
        <v>2</v>
      </c>
      <c r="CH383" t="s">
        <v>2</v>
      </c>
      <c r="CI383" t="s">
        <v>2</v>
      </c>
      <c r="CJ383" t="s">
        <v>2</v>
      </c>
      <c r="CK383" t="s">
        <v>2</v>
      </c>
      <c r="CL383" t="s">
        <v>2</v>
      </c>
      <c r="CM383" t="s">
        <v>2</v>
      </c>
      <c r="CN383" t="s">
        <v>2</v>
      </c>
      <c r="CO383" t="s">
        <v>2</v>
      </c>
      <c r="CP383" t="s">
        <v>285</v>
      </c>
      <c r="CQ383" t="s">
        <v>4</v>
      </c>
      <c r="CR383" t="s">
        <v>4</v>
      </c>
      <c r="CS383" t="s">
        <v>4</v>
      </c>
      <c r="CT383" t="s">
        <v>4</v>
      </c>
      <c r="CU383" t="s">
        <v>116</v>
      </c>
      <c r="CV383" t="s">
        <v>5</v>
      </c>
      <c r="CW383" s="30">
        <v>27</v>
      </c>
      <c r="CX383" t="s">
        <v>155</v>
      </c>
      <c r="CY383" t="s">
        <v>4</v>
      </c>
      <c r="CZ383" t="s">
        <v>4</v>
      </c>
      <c r="DA383" t="s">
        <v>4</v>
      </c>
      <c r="DB383" t="s">
        <v>4</v>
      </c>
      <c r="DC383" t="s">
        <v>5</v>
      </c>
      <c r="DD383" t="s">
        <v>4</v>
      </c>
      <c r="DE383" t="s">
        <v>5</v>
      </c>
      <c r="DF383" t="s">
        <v>4</v>
      </c>
      <c r="DG383" t="s">
        <v>4</v>
      </c>
      <c r="DH383" t="s">
        <v>4</v>
      </c>
      <c r="DI383" t="s">
        <v>3</v>
      </c>
      <c r="DJ383" t="s">
        <v>4</v>
      </c>
      <c r="DK383" t="s">
        <v>4</v>
      </c>
      <c r="DL383" t="s">
        <v>17</v>
      </c>
      <c r="DM383" t="s">
        <v>2</v>
      </c>
      <c r="DN383" t="s">
        <v>5</v>
      </c>
      <c r="DO383" t="s">
        <v>523</v>
      </c>
      <c r="DP383" t="s">
        <v>4</v>
      </c>
      <c r="DQ383" t="s">
        <v>4</v>
      </c>
      <c r="DR383" t="s">
        <v>5</v>
      </c>
      <c r="DS383" t="s">
        <v>5</v>
      </c>
      <c r="DT383" t="s">
        <v>4</v>
      </c>
      <c r="DU383" t="s">
        <v>4</v>
      </c>
      <c r="DV383" t="s">
        <v>5</v>
      </c>
      <c r="DW383" t="s">
        <v>5</v>
      </c>
      <c r="DX383" t="s">
        <v>4</v>
      </c>
      <c r="DY383" t="s">
        <v>4</v>
      </c>
      <c r="DZ383" t="s">
        <v>4</v>
      </c>
      <c r="EA383" t="s">
        <v>4</v>
      </c>
      <c r="EB383" t="s">
        <v>4</v>
      </c>
      <c r="EC383" t="s">
        <v>5</v>
      </c>
      <c r="ED383" t="s">
        <v>4</v>
      </c>
      <c r="EE383" t="s">
        <v>4</v>
      </c>
      <c r="EF383" t="s">
        <v>5</v>
      </c>
      <c r="EG383" t="s">
        <v>4</v>
      </c>
      <c r="EH383" t="s">
        <v>12</v>
      </c>
      <c r="EI383" t="s">
        <v>13</v>
      </c>
      <c r="EJ383" t="s">
        <v>796</v>
      </c>
      <c r="EK383" t="s">
        <v>2</v>
      </c>
      <c r="EL383" t="s">
        <v>2</v>
      </c>
      <c r="EM383" t="s">
        <v>2</v>
      </c>
      <c r="EN383" t="s">
        <v>2</v>
      </c>
      <c r="EO383" t="s">
        <v>2</v>
      </c>
      <c r="EP383" t="s">
        <v>2</v>
      </c>
      <c r="EQ383" t="s">
        <v>2</v>
      </c>
      <c r="ER383" t="s">
        <v>2</v>
      </c>
      <c r="ES383" t="s">
        <v>2</v>
      </c>
      <c r="ET383" t="s">
        <v>2</v>
      </c>
      <c r="EU383" t="s">
        <v>2</v>
      </c>
      <c r="EV383" t="s">
        <v>2</v>
      </c>
      <c r="EW383" t="s">
        <v>2</v>
      </c>
      <c r="EX383" t="s">
        <v>2</v>
      </c>
      <c r="EY383" t="s">
        <v>2</v>
      </c>
      <c r="EZ383" t="s">
        <v>4</v>
      </c>
      <c r="FA383" t="s">
        <v>5</v>
      </c>
      <c r="FB383" t="s">
        <v>4</v>
      </c>
      <c r="FC383" t="s">
        <v>4</v>
      </c>
      <c r="FD383" t="s">
        <v>4</v>
      </c>
      <c r="FE383" t="s">
        <v>2</v>
      </c>
      <c r="FF383" t="s">
        <v>2</v>
      </c>
      <c r="FG383" t="s">
        <v>2</v>
      </c>
      <c r="FH383" t="s">
        <v>2</v>
      </c>
      <c r="FI383" t="s">
        <v>2</v>
      </c>
      <c r="FJ383" t="s">
        <v>2</v>
      </c>
      <c r="FK383" t="s">
        <v>2</v>
      </c>
      <c r="FL383" t="s">
        <v>2</v>
      </c>
      <c r="FM383" t="s">
        <v>2</v>
      </c>
      <c r="FN383" t="s">
        <v>2</v>
      </c>
      <c r="FO383" t="s">
        <v>2</v>
      </c>
      <c r="FP383" t="s">
        <v>2</v>
      </c>
      <c r="FQ383" t="s">
        <v>2</v>
      </c>
      <c r="FR383" t="s">
        <v>2</v>
      </c>
      <c r="FS383" t="s">
        <v>2</v>
      </c>
      <c r="FT383" t="s">
        <v>2</v>
      </c>
      <c r="FU383" t="s">
        <v>2</v>
      </c>
      <c r="FV383" t="s">
        <v>2</v>
      </c>
      <c r="FW383" t="s">
        <v>2</v>
      </c>
      <c r="FX383" t="s">
        <v>2</v>
      </c>
      <c r="FY383" t="s">
        <v>2</v>
      </c>
      <c r="FZ383" t="s">
        <v>2</v>
      </c>
      <c r="GA383" t="s">
        <v>2</v>
      </c>
      <c r="GB383" t="s">
        <v>2</v>
      </c>
      <c r="GC383" t="s">
        <v>2</v>
      </c>
      <c r="GD383" t="s">
        <v>2</v>
      </c>
      <c r="GE383" t="s">
        <v>285</v>
      </c>
      <c r="GF383" t="s">
        <v>4</v>
      </c>
      <c r="GG383" t="s">
        <v>4</v>
      </c>
      <c r="GH383" t="s">
        <v>4</v>
      </c>
      <c r="GI383" t="s">
        <v>4</v>
      </c>
      <c r="GJ383" t="s">
        <v>4</v>
      </c>
      <c r="GK383" t="s">
        <v>4</v>
      </c>
      <c r="GL383" t="s">
        <v>4</v>
      </c>
      <c r="GM383" t="s">
        <v>4</v>
      </c>
      <c r="GN383" t="s">
        <v>796</v>
      </c>
      <c r="GO383" t="s">
        <v>796</v>
      </c>
      <c r="GP383" t="s">
        <v>796</v>
      </c>
      <c r="GQ383" t="s">
        <v>796</v>
      </c>
      <c r="GR383" t="s">
        <v>796</v>
      </c>
      <c r="GS383" t="s">
        <v>796</v>
      </c>
      <c r="GT383" t="s">
        <v>796</v>
      </c>
      <c r="GU383" t="s">
        <v>796</v>
      </c>
      <c r="GV383" t="s">
        <v>796</v>
      </c>
      <c r="GW383" t="s">
        <v>796</v>
      </c>
      <c r="GX383" t="s">
        <v>796</v>
      </c>
      <c r="GY383" t="s">
        <v>796</v>
      </c>
      <c r="GZ383" t="s">
        <v>796</v>
      </c>
      <c r="HA383" t="s">
        <v>796</v>
      </c>
      <c r="HB383" t="s">
        <v>796</v>
      </c>
      <c r="HC383" t="s">
        <v>796</v>
      </c>
      <c r="HD383" t="s">
        <v>796</v>
      </c>
      <c r="HE383" t="s">
        <v>796</v>
      </c>
      <c r="HF383" t="s">
        <v>796</v>
      </c>
      <c r="HG383" t="s">
        <v>796</v>
      </c>
      <c r="HH383" t="s">
        <v>796</v>
      </c>
      <c r="HI383" t="s">
        <v>796</v>
      </c>
      <c r="HJ383" t="s">
        <v>796</v>
      </c>
      <c r="HK383" t="s">
        <v>796</v>
      </c>
      <c r="HL383" t="s">
        <v>796</v>
      </c>
      <c r="HM383" t="s">
        <v>796</v>
      </c>
      <c r="HN383" t="s">
        <v>796</v>
      </c>
      <c r="HO383" t="s">
        <v>796</v>
      </c>
      <c r="HP383" t="s">
        <v>796</v>
      </c>
      <c r="HQ383" t="s">
        <v>796</v>
      </c>
      <c r="HR383" t="s">
        <v>796</v>
      </c>
      <c r="HS383" t="s">
        <v>796</v>
      </c>
      <c r="HT383" t="s">
        <v>796</v>
      </c>
      <c r="HU383" t="s">
        <v>796</v>
      </c>
      <c r="HV383" t="s">
        <v>796</v>
      </c>
      <c r="HW383" t="s">
        <v>796</v>
      </c>
      <c r="HX383" t="s">
        <v>796</v>
      </c>
      <c r="HY383" t="s">
        <v>796</v>
      </c>
      <c r="HZ383" t="s">
        <v>796</v>
      </c>
      <c r="IA383" t="s">
        <v>796</v>
      </c>
      <c r="IB383" t="s">
        <v>796</v>
      </c>
      <c r="IC383" t="s">
        <v>796</v>
      </c>
      <c r="ID383" t="s">
        <v>796</v>
      </c>
      <c r="IE383" t="s">
        <v>796</v>
      </c>
      <c r="IF383" t="s">
        <v>796</v>
      </c>
      <c r="IG383" t="s">
        <v>796</v>
      </c>
      <c r="IH383" t="s">
        <v>796</v>
      </c>
      <c r="II383" t="s">
        <v>796</v>
      </c>
      <c r="IJ383" t="s">
        <v>796</v>
      </c>
      <c r="IK383" t="s">
        <v>796</v>
      </c>
      <c r="IL383" t="s">
        <v>796</v>
      </c>
      <c r="IM383" t="s">
        <v>796</v>
      </c>
      <c r="IN383" t="s">
        <v>796</v>
      </c>
      <c r="IO383" t="s">
        <v>796</v>
      </c>
      <c r="IP383" t="s">
        <v>796</v>
      </c>
      <c r="IQ383" t="s">
        <v>796</v>
      </c>
      <c r="IR383" t="s">
        <v>796</v>
      </c>
      <c r="IS383" t="s">
        <v>796</v>
      </c>
      <c r="IT383" t="s">
        <v>796</v>
      </c>
      <c r="IU383" t="s">
        <v>796</v>
      </c>
      <c r="IV383" t="s">
        <v>796</v>
      </c>
      <c r="IW383" t="s">
        <v>796</v>
      </c>
      <c r="IX383" t="s">
        <v>796</v>
      </c>
      <c r="IY383" t="s">
        <v>796</v>
      </c>
      <c r="IZ383" t="s">
        <v>796</v>
      </c>
      <c r="JA383" t="s">
        <v>796</v>
      </c>
      <c r="JB383" t="s">
        <v>796</v>
      </c>
      <c r="JC383" t="s">
        <v>796</v>
      </c>
      <c r="JD383" t="s">
        <v>796</v>
      </c>
      <c r="JE383" t="s">
        <v>796</v>
      </c>
      <c r="JF383" t="s">
        <v>796</v>
      </c>
      <c r="JG383" t="s">
        <v>796</v>
      </c>
      <c r="JH383" t="s">
        <v>796</v>
      </c>
      <c r="JI383" t="s">
        <v>796</v>
      </c>
      <c r="JJ383" t="s">
        <v>796</v>
      </c>
      <c r="JK383" t="s">
        <v>796</v>
      </c>
      <c r="JL383" t="s">
        <v>796</v>
      </c>
      <c r="JM383" t="s">
        <v>796</v>
      </c>
      <c r="JN383" t="s">
        <v>796</v>
      </c>
      <c r="JO383" t="s">
        <v>796</v>
      </c>
      <c r="JP383" t="s">
        <v>796</v>
      </c>
      <c r="JQ383" t="s">
        <v>796</v>
      </c>
      <c r="JR383" t="s">
        <v>796</v>
      </c>
      <c r="JS383" t="s">
        <v>796</v>
      </c>
      <c r="JT383" t="s">
        <v>796</v>
      </c>
      <c r="JU383" t="s">
        <v>796</v>
      </c>
      <c r="JV383" t="s">
        <v>796</v>
      </c>
      <c r="JW383" t="s">
        <v>796</v>
      </c>
      <c r="JX383" t="s">
        <v>796</v>
      </c>
      <c r="JY383" t="s">
        <v>796</v>
      </c>
      <c r="JZ383" t="s">
        <v>796</v>
      </c>
      <c r="KA383" t="s">
        <v>796</v>
      </c>
      <c r="KB383" t="s">
        <v>796</v>
      </c>
      <c r="KC383" t="s">
        <v>796</v>
      </c>
      <c r="KD383" t="s">
        <v>796</v>
      </c>
      <c r="KE383" t="s">
        <v>796</v>
      </c>
      <c r="KF383" t="s">
        <v>796</v>
      </c>
    </row>
    <row r="384" spans="1:292" x14ac:dyDescent="0.2">
      <c r="A384" t="s">
        <v>1003</v>
      </c>
      <c r="B384" t="s">
        <v>116</v>
      </c>
      <c r="C384" t="s">
        <v>5</v>
      </c>
      <c r="D384" t="s">
        <v>8</v>
      </c>
      <c r="E384" s="30">
        <v>61</v>
      </c>
      <c r="F384" t="s">
        <v>20</v>
      </c>
      <c r="G384" t="s">
        <v>10</v>
      </c>
      <c r="H384" t="s">
        <v>40</v>
      </c>
      <c r="I384" t="s">
        <v>80</v>
      </c>
      <c r="J384" t="s">
        <v>4</v>
      </c>
      <c r="K384" t="s">
        <v>4</v>
      </c>
      <c r="L384" t="s">
        <v>4</v>
      </c>
      <c r="M384" t="s">
        <v>4</v>
      </c>
      <c r="N384" t="s">
        <v>4</v>
      </c>
      <c r="O384" t="s">
        <v>4</v>
      </c>
      <c r="P384" t="s">
        <v>4</v>
      </c>
      <c r="Q384" t="s">
        <v>4</v>
      </c>
      <c r="R384" t="s">
        <v>5</v>
      </c>
      <c r="S384" t="s">
        <v>4</v>
      </c>
      <c r="T384" t="s">
        <v>3</v>
      </c>
      <c r="U384" t="s">
        <v>4</v>
      </c>
      <c r="V384" t="s">
        <v>5</v>
      </c>
      <c r="W384" t="s">
        <v>77</v>
      </c>
      <c r="X384" t="s">
        <v>54</v>
      </c>
      <c r="Y384" t="s">
        <v>4</v>
      </c>
      <c r="Z384" t="s">
        <v>100</v>
      </c>
      <c r="AA384" t="s">
        <v>4</v>
      </c>
      <c r="AB384" t="s">
        <v>4</v>
      </c>
      <c r="AC384" t="s">
        <v>4</v>
      </c>
      <c r="AD384" t="s">
        <v>4</v>
      </c>
      <c r="AE384" t="s">
        <v>4</v>
      </c>
      <c r="AF384" t="s">
        <v>4</v>
      </c>
      <c r="AG384" t="s">
        <v>4</v>
      </c>
      <c r="AH384" t="s">
        <v>4</v>
      </c>
      <c r="AI384" t="s">
        <v>4</v>
      </c>
      <c r="AJ384" t="s">
        <v>4</v>
      </c>
      <c r="AK384" t="s">
        <v>4</v>
      </c>
      <c r="AL384" t="s">
        <v>4</v>
      </c>
      <c r="AM384" t="s">
        <v>4</v>
      </c>
      <c r="AN384" t="s">
        <v>4</v>
      </c>
      <c r="AO384" t="s">
        <v>4</v>
      </c>
      <c r="AP384" t="s">
        <v>4</v>
      </c>
      <c r="AQ384" t="s">
        <v>4</v>
      </c>
      <c r="AR384" t="s">
        <v>4</v>
      </c>
      <c r="AS384" t="s">
        <v>2</v>
      </c>
      <c r="AT384" t="s">
        <v>2</v>
      </c>
      <c r="AU384" t="s">
        <v>2</v>
      </c>
      <c r="AV384" t="s">
        <v>2</v>
      </c>
      <c r="AW384" t="s">
        <v>2</v>
      </c>
      <c r="AX384" t="s">
        <v>2</v>
      </c>
      <c r="AY384" t="s">
        <v>2</v>
      </c>
      <c r="AZ384" t="s">
        <v>2</v>
      </c>
      <c r="BA384" t="s">
        <v>2</v>
      </c>
      <c r="BB384" t="s">
        <v>2</v>
      </c>
      <c r="BC384" t="s">
        <v>2</v>
      </c>
      <c r="BD384" t="s">
        <v>2</v>
      </c>
      <c r="BE384" t="s">
        <v>2</v>
      </c>
      <c r="BF384" t="s">
        <v>2</v>
      </c>
      <c r="BG384" t="s">
        <v>2</v>
      </c>
      <c r="BH384" t="s">
        <v>2</v>
      </c>
      <c r="BI384" t="s">
        <v>2</v>
      </c>
      <c r="BJ384" t="s">
        <v>2</v>
      </c>
      <c r="BK384" t="s">
        <v>2</v>
      </c>
      <c r="BL384" t="s">
        <v>2</v>
      </c>
      <c r="BM384" t="s">
        <v>2</v>
      </c>
      <c r="BN384" t="s">
        <v>2</v>
      </c>
      <c r="BO384" t="s">
        <v>2</v>
      </c>
      <c r="BP384" t="s">
        <v>2</v>
      </c>
      <c r="BQ384" t="s">
        <v>2</v>
      </c>
      <c r="BR384" t="s">
        <v>2</v>
      </c>
      <c r="BS384" t="s">
        <v>2</v>
      </c>
      <c r="BT384" t="s">
        <v>2</v>
      </c>
      <c r="BU384" t="s">
        <v>2</v>
      </c>
      <c r="BV384" t="s">
        <v>2</v>
      </c>
      <c r="BW384" t="s">
        <v>2</v>
      </c>
      <c r="BX384" t="s">
        <v>2</v>
      </c>
      <c r="BY384" t="s">
        <v>2</v>
      </c>
      <c r="BZ384" t="s">
        <v>2</v>
      </c>
      <c r="CA384" t="s">
        <v>2</v>
      </c>
      <c r="CB384" t="s">
        <v>2</v>
      </c>
      <c r="CC384" t="s">
        <v>2</v>
      </c>
      <c r="CD384" t="s">
        <v>2</v>
      </c>
      <c r="CE384" t="s">
        <v>2</v>
      </c>
      <c r="CF384" t="s">
        <v>2</v>
      </c>
      <c r="CG384" t="s">
        <v>2</v>
      </c>
      <c r="CH384" t="s">
        <v>2</v>
      </c>
      <c r="CI384" t="s">
        <v>2</v>
      </c>
      <c r="CJ384" t="s">
        <v>2</v>
      </c>
      <c r="CK384" t="s">
        <v>2</v>
      </c>
      <c r="CL384" t="s">
        <v>2</v>
      </c>
      <c r="CM384" t="s">
        <v>2</v>
      </c>
      <c r="CN384" t="s">
        <v>2</v>
      </c>
      <c r="CO384" t="s">
        <v>2</v>
      </c>
      <c r="CP384" t="s">
        <v>2</v>
      </c>
      <c r="CQ384" t="s">
        <v>2</v>
      </c>
      <c r="CR384" t="s">
        <v>2</v>
      </c>
      <c r="CS384" t="s">
        <v>2</v>
      </c>
      <c r="CT384" t="s">
        <v>2</v>
      </c>
      <c r="CU384" t="s">
        <v>796</v>
      </c>
      <c r="CV384" t="s">
        <v>2</v>
      </c>
      <c r="CW384" t="s">
        <v>796</v>
      </c>
      <c r="CX384" t="s">
        <v>796</v>
      </c>
      <c r="CY384" t="s">
        <v>796</v>
      </c>
      <c r="CZ384" t="s">
        <v>796</v>
      </c>
      <c r="DA384" t="s">
        <v>796</v>
      </c>
      <c r="DB384" t="s">
        <v>796</v>
      </c>
      <c r="DC384" t="s">
        <v>796</v>
      </c>
      <c r="DD384" t="s">
        <v>796</v>
      </c>
      <c r="DE384" t="s">
        <v>796</v>
      </c>
      <c r="DF384" t="s">
        <v>796</v>
      </c>
      <c r="DG384" t="s">
        <v>796</v>
      </c>
      <c r="DH384" t="s">
        <v>796</v>
      </c>
      <c r="DI384" t="s">
        <v>796</v>
      </c>
      <c r="DJ384" t="s">
        <v>796</v>
      </c>
      <c r="DK384" t="s">
        <v>796</v>
      </c>
      <c r="DL384" t="s">
        <v>796</v>
      </c>
      <c r="DM384" t="s">
        <v>796</v>
      </c>
      <c r="DN384" t="s">
        <v>796</v>
      </c>
      <c r="DO384" t="s">
        <v>796</v>
      </c>
      <c r="DP384" t="s">
        <v>796</v>
      </c>
      <c r="DQ384" t="s">
        <v>796</v>
      </c>
      <c r="DR384" t="s">
        <v>796</v>
      </c>
      <c r="DS384" t="s">
        <v>796</v>
      </c>
      <c r="DT384" t="s">
        <v>796</v>
      </c>
      <c r="DU384" t="s">
        <v>796</v>
      </c>
      <c r="DV384" t="s">
        <v>796</v>
      </c>
      <c r="DW384" t="s">
        <v>796</v>
      </c>
      <c r="DX384" t="s">
        <v>796</v>
      </c>
      <c r="DY384" t="s">
        <v>796</v>
      </c>
      <c r="DZ384" t="s">
        <v>796</v>
      </c>
      <c r="EA384" t="s">
        <v>796</v>
      </c>
      <c r="EB384" t="s">
        <v>796</v>
      </c>
      <c r="EC384" t="s">
        <v>796</v>
      </c>
      <c r="ED384" t="s">
        <v>796</v>
      </c>
      <c r="EE384" t="s">
        <v>796</v>
      </c>
      <c r="EF384" t="s">
        <v>796</v>
      </c>
      <c r="EG384" t="s">
        <v>796</v>
      </c>
      <c r="EH384" t="s">
        <v>796</v>
      </c>
      <c r="EI384" t="s">
        <v>796</v>
      </c>
      <c r="EJ384" t="s">
        <v>796</v>
      </c>
      <c r="EK384" t="s">
        <v>796</v>
      </c>
      <c r="EL384" t="s">
        <v>796</v>
      </c>
      <c r="EM384" t="s">
        <v>796</v>
      </c>
      <c r="EN384" t="s">
        <v>796</v>
      </c>
      <c r="EO384" t="s">
        <v>796</v>
      </c>
      <c r="EP384" t="s">
        <v>796</v>
      </c>
      <c r="EQ384" t="s">
        <v>796</v>
      </c>
      <c r="ER384" t="s">
        <v>796</v>
      </c>
      <c r="ES384" t="s">
        <v>796</v>
      </c>
      <c r="ET384" t="s">
        <v>796</v>
      </c>
      <c r="EU384" t="s">
        <v>796</v>
      </c>
      <c r="EV384" t="s">
        <v>796</v>
      </c>
      <c r="EW384" t="s">
        <v>796</v>
      </c>
      <c r="EX384" t="s">
        <v>796</v>
      </c>
      <c r="EY384" t="s">
        <v>796</v>
      </c>
      <c r="EZ384" t="s">
        <v>796</v>
      </c>
      <c r="FA384" t="s">
        <v>796</v>
      </c>
      <c r="FB384" t="s">
        <v>796</v>
      </c>
      <c r="FC384" t="s">
        <v>796</v>
      </c>
      <c r="FD384" t="s">
        <v>796</v>
      </c>
      <c r="FE384" t="s">
        <v>796</v>
      </c>
      <c r="FF384" t="s">
        <v>796</v>
      </c>
      <c r="FG384" t="s">
        <v>796</v>
      </c>
      <c r="FH384" t="s">
        <v>796</v>
      </c>
      <c r="FI384" t="s">
        <v>796</v>
      </c>
      <c r="FJ384" t="s">
        <v>796</v>
      </c>
      <c r="FK384" t="s">
        <v>796</v>
      </c>
      <c r="FL384" t="s">
        <v>796</v>
      </c>
      <c r="FM384" t="s">
        <v>796</v>
      </c>
      <c r="FN384" t="s">
        <v>796</v>
      </c>
      <c r="FO384" t="s">
        <v>796</v>
      </c>
      <c r="FP384" t="s">
        <v>796</v>
      </c>
      <c r="FQ384" t="s">
        <v>796</v>
      </c>
      <c r="FR384" t="s">
        <v>796</v>
      </c>
      <c r="FS384" t="s">
        <v>796</v>
      </c>
      <c r="FT384" t="s">
        <v>796</v>
      </c>
      <c r="FU384" t="s">
        <v>796</v>
      </c>
      <c r="FV384" t="s">
        <v>796</v>
      </c>
      <c r="FW384" t="s">
        <v>796</v>
      </c>
      <c r="FX384" t="s">
        <v>796</v>
      </c>
      <c r="FY384" t="s">
        <v>796</v>
      </c>
      <c r="FZ384" t="s">
        <v>796</v>
      </c>
      <c r="GA384" t="s">
        <v>796</v>
      </c>
      <c r="GB384" t="s">
        <v>796</v>
      </c>
      <c r="GC384" t="s">
        <v>796</v>
      </c>
      <c r="GD384" t="s">
        <v>796</v>
      </c>
      <c r="GE384" t="s">
        <v>796</v>
      </c>
      <c r="GF384" t="s">
        <v>796</v>
      </c>
      <c r="GG384" t="s">
        <v>796</v>
      </c>
      <c r="GH384" t="s">
        <v>796</v>
      </c>
      <c r="GI384" t="s">
        <v>796</v>
      </c>
      <c r="GJ384" t="s">
        <v>796</v>
      </c>
      <c r="GK384" t="s">
        <v>796</v>
      </c>
      <c r="GL384" t="s">
        <v>796</v>
      </c>
      <c r="GM384" t="s">
        <v>796</v>
      </c>
      <c r="GN384" t="s">
        <v>796</v>
      </c>
      <c r="GO384" t="s">
        <v>796</v>
      </c>
      <c r="GP384" t="s">
        <v>796</v>
      </c>
      <c r="GQ384" t="s">
        <v>796</v>
      </c>
      <c r="GR384" t="s">
        <v>796</v>
      </c>
      <c r="GS384" t="s">
        <v>796</v>
      </c>
      <c r="GT384" t="s">
        <v>796</v>
      </c>
      <c r="GU384" t="s">
        <v>796</v>
      </c>
      <c r="GV384" t="s">
        <v>796</v>
      </c>
      <c r="GW384" t="s">
        <v>796</v>
      </c>
      <c r="GX384" t="s">
        <v>796</v>
      </c>
      <c r="GY384" t="s">
        <v>796</v>
      </c>
      <c r="GZ384" t="s">
        <v>796</v>
      </c>
      <c r="HA384" t="s">
        <v>796</v>
      </c>
      <c r="HB384" t="s">
        <v>796</v>
      </c>
      <c r="HC384" t="s">
        <v>796</v>
      </c>
      <c r="HD384" t="s">
        <v>796</v>
      </c>
      <c r="HE384" t="s">
        <v>796</v>
      </c>
      <c r="HF384" t="s">
        <v>796</v>
      </c>
      <c r="HG384" t="s">
        <v>796</v>
      </c>
      <c r="HH384" t="s">
        <v>796</v>
      </c>
      <c r="HI384" t="s">
        <v>796</v>
      </c>
      <c r="HJ384" t="s">
        <v>796</v>
      </c>
      <c r="HK384" t="s">
        <v>796</v>
      </c>
      <c r="HL384" t="s">
        <v>796</v>
      </c>
      <c r="HM384" t="s">
        <v>796</v>
      </c>
      <c r="HN384" t="s">
        <v>796</v>
      </c>
      <c r="HO384" t="s">
        <v>796</v>
      </c>
      <c r="HP384" t="s">
        <v>796</v>
      </c>
      <c r="HQ384" t="s">
        <v>796</v>
      </c>
      <c r="HR384" t="s">
        <v>796</v>
      </c>
      <c r="HS384" t="s">
        <v>796</v>
      </c>
      <c r="HT384" t="s">
        <v>796</v>
      </c>
      <c r="HU384" t="s">
        <v>796</v>
      </c>
      <c r="HV384" t="s">
        <v>796</v>
      </c>
      <c r="HW384" t="s">
        <v>796</v>
      </c>
      <c r="HX384" t="s">
        <v>796</v>
      </c>
      <c r="HY384" t="s">
        <v>796</v>
      </c>
      <c r="HZ384" t="s">
        <v>796</v>
      </c>
      <c r="IA384" t="s">
        <v>796</v>
      </c>
      <c r="IB384" t="s">
        <v>796</v>
      </c>
      <c r="IC384" t="s">
        <v>796</v>
      </c>
      <c r="ID384" t="s">
        <v>796</v>
      </c>
      <c r="IE384" t="s">
        <v>796</v>
      </c>
      <c r="IF384" t="s">
        <v>796</v>
      </c>
      <c r="IG384" t="s">
        <v>796</v>
      </c>
      <c r="IH384" t="s">
        <v>796</v>
      </c>
      <c r="II384" t="s">
        <v>796</v>
      </c>
      <c r="IJ384" t="s">
        <v>796</v>
      </c>
      <c r="IK384" t="s">
        <v>796</v>
      </c>
      <c r="IL384" t="s">
        <v>796</v>
      </c>
      <c r="IM384" t="s">
        <v>796</v>
      </c>
      <c r="IN384" t="s">
        <v>796</v>
      </c>
      <c r="IO384" t="s">
        <v>796</v>
      </c>
      <c r="IP384" t="s">
        <v>796</v>
      </c>
      <c r="IQ384" t="s">
        <v>796</v>
      </c>
      <c r="IR384" t="s">
        <v>796</v>
      </c>
      <c r="IS384" t="s">
        <v>796</v>
      </c>
      <c r="IT384" t="s">
        <v>796</v>
      </c>
      <c r="IU384" t="s">
        <v>796</v>
      </c>
      <c r="IV384" t="s">
        <v>796</v>
      </c>
      <c r="IW384" t="s">
        <v>796</v>
      </c>
      <c r="IX384" t="s">
        <v>796</v>
      </c>
      <c r="IY384" t="s">
        <v>796</v>
      </c>
      <c r="IZ384" t="s">
        <v>796</v>
      </c>
      <c r="JA384" t="s">
        <v>796</v>
      </c>
      <c r="JB384" t="s">
        <v>796</v>
      </c>
      <c r="JC384" t="s">
        <v>796</v>
      </c>
      <c r="JD384" t="s">
        <v>796</v>
      </c>
      <c r="JE384" t="s">
        <v>796</v>
      </c>
      <c r="JF384" t="s">
        <v>796</v>
      </c>
      <c r="JG384" t="s">
        <v>796</v>
      </c>
      <c r="JH384" t="s">
        <v>796</v>
      </c>
      <c r="JI384" t="s">
        <v>796</v>
      </c>
      <c r="JJ384" t="s">
        <v>796</v>
      </c>
      <c r="JK384" t="s">
        <v>796</v>
      </c>
      <c r="JL384" t="s">
        <v>796</v>
      </c>
      <c r="JM384" t="s">
        <v>796</v>
      </c>
      <c r="JN384" t="s">
        <v>796</v>
      </c>
      <c r="JO384" t="s">
        <v>796</v>
      </c>
      <c r="JP384" t="s">
        <v>796</v>
      </c>
      <c r="JQ384" t="s">
        <v>796</v>
      </c>
      <c r="JR384" t="s">
        <v>796</v>
      </c>
      <c r="JS384" t="s">
        <v>796</v>
      </c>
      <c r="JT384" t="s">
        <v>796</v>
      </c>
      <c r="JU384" t="s">
        <v>796</v>
      </c>
      <c r="JV384" t="s">
        <v>796</v>
      </c>
      <c r="JW384" t="s">
        <v>796</v>
      </c>
      <c r="JX384" t="s">
        <v>796</v>
      </c>
      <c r="JY384" t="s">
        <v>796</v>
      </c>
      <c r="JZ384" t="s">
        <v>796</v>
      </c>
      <c r="KA384" t="s">
        <v>796</v>
      </c>
      <c r="KB384" t="s">
        <v>796</v>
      </c>
      <c r="KC384" t="s">
        <v>796</v>
      </c>
      <c r="KD384" t="s">
        <v>796</v>
      </c>
      <c r="KE384" t="s">
        <v>796</v>
      </c>
      <c r="KF384" t="s">
        <v>796</v>
      </c>
    </row>
    <row r="385" spans="1:295" x14ac:dyDescent="0.2">
      <c r="A385" t="s">
        <v>256</v>
      </c>
      <c r="B385" t="s">
        <v>116</v>
      </c>
      <c r="C385" t="s">
        <v>4</v>
      </c>
      <c r="D385" t="s">
        <v>19</v>
      </c>
      <c r="E385" s="30">
        <v>60</v>
      </c>
      <c r="F385" t="s">
        <v>20</v>
      </c>
      <c r="G385" t="s">
        <v>10</v>
      </c>
      <c r="H385" t="s">
        <v>40</v>
      </c>
      <c r="I385" t="s">
        <v>80</v>
      </c>
      <c r="J385" t="s">
        <v>4</v>
      </c>
      <c r="K385" t="s">
        <v>4</v>
      </c>
      <c r="L385" t="s">
        <v>4</v>
      </c>
      <c r="M385" t="s">
        <v>4</v>
      </c>
      <c r="N385" t="s">
        <v>4</v>
      </c>
      <c r="O385" t="s">
        <v>4</v>
      </c>
      <c r="P385" t="s">
        <v>4</v>
      </c>
      <c r="Q385" t="s">
        <v>4</v>
      </c>
      <c r="R385" t="s">
        <v>5</v>
      </c>
      <c r="S385" t="s">
        <v>4</v>
      </c>
      <c r="T385" t="s">
        <v>3</v>
      </c>
      <c r="U385" t="s">
        <v>4</v>
      </c>
      <c r="V385" t="s">
        <v>4</v>
      </c>
      <c r="W385" t="s">
        <v>17</v>
      </c>
      <c r="X385" t="s">
        <v>2</v>
      </c>
      <c r="Y385" t="s">
        <v>5</v>
      </c>
      <c r="Z385" t="s">
        <v>6</v>
      </c>
      <c r="AA385" t="s">
        <v>4</v>
      </c>
      <c r="AB385" t="s">
        <v>4</v>
      </c>
      <c r="AC385" t="s">
        <v>4</v>
      </c>
      <c r="AD385" t="s">
        <v>4</v>
      </c>
      <c r="AE385" t="s">
        <v>4</v>
      </c>
      <c r="AF385" t="s">
        <v>4</v>
      </c>
      <c r="AG385" t="s">
        <v>4</v>
      </c>
      <c r="AH385" t="s">
        <v>5</v>
      </c>
      <c r="AI385" t="s">
        <v>4</v>
      </c>
      <c r="AJ385" t="s">
        <v>4</v>
      </c>
      <c r="AK385" t="s">
        <v>4</v>
      </c>
      <c r="AL385" t="s">
        <v>5</v>
      </c>
      <c r="AM385" t="s">
        <v>4</v>
      </c>
      <c r="AN385" t="s">
        <v>4</v>
      </c>
      <c r="AO385" t="s">
        <v>4</v>
      </c>
      <c r="AP385" t="s">
        <v>4</v>
      </c>
      <c r="AQ385" t="s">
        <v>4</v>
      </c>
      <c r="AR385" t="s">
        <v>4</v>
      </c>
      <c r="AS385" t="s">
        <v>2</v>
      </c>
      <c r="AT385" t="s">
        <v>2</v>
      </c>
      <c r="AU385" t="s">
        <v>2</v>
      </c>
      <c r="AV385" t="s">
        <v>2</v>
      </c>
      <c r="AW385" t="s">
        <v>2</v>
      </c>
      <c r="AX385" t="s">
        <v>2</v>
      </c>
      <c r="AY385" t="s">
        <v>2</v>
      </c>
      <c r="AZ385" t="s">
        <v>2</v>
      </c>
      <c r="BA385" t="s">
        <v>2</v>
      </c>
      <c r="BB385" t="s">
        <v>2</v>
      </c>
      <c r="BC385" t="s">
        <v>2</v>
      </c>
      <c r="BD385" t="s">
        <v>2</v>
      </c>
      <c r="BE385" t="s">
        <v>2</v>
      </c>
      <c r="BF385" t="s">
        <v>2</v>
      </c>
      <c r="BG385" t="s">
        <v>2</v>
      </c>
      <c r="BH385" t="s">
        <v>2</v>
      </c>
      <c r="BI385" t="s">
        <v>2</v>
      </c>
      <c r="BJ385" t="s">
        <v>2</v>
      </c>
      <c r="BK385" t="s">
        <v>2</v>
      </c>
      <c r="BL385" t="s">
        <v>2</v>
      </c>
      <c r="BM385" t="s">
        <v>2</v>
      </c>
      <c r="BN385" t="s">
        <v>2</v>
      </c>
      <c r="BO385" t="s">
        <v>2</v>
      </c>
      <c r="BP385" t="s">
        <v>2</v>
      </c>
      <c r="BQ385" t="s">
        <v>2</v>
      </c>
      <c r="BR385" t="s">
        <v>2</v>
      </c>
      <c r="BS385" t="s">
        <v>2</v>
      </c>
      <c r="BT385" t="s">
        <v>2</v>
      </c>
      <c r="BU385" t="s">
        <v>2</v>
      </c>
      <c r="BV385" t="s">
        <v>2</v>
      </c>
      <c r="BW385" t="s">
        <v>2</v>
      </c>
      <c r="BX385" t="s">
        <v>2</v>
      </c>
      <c r="BY385" t="s">
        <v>2</v>
      </c>
      <c r="BZ385" t="s">
        <v>2</v>
      </c>
      <c r="CA385" t="s">
        <v>2</v>
      </c>
      <c r="CB385" t="s">
        <v>2</v>
      </c>
      <c r="CC385" t="s">
        <v>2</v>
      </c>
      <c r="CD385" t="s">
        <v>2</v>
      </c>
      <c r="CE385" t="s">
        <v>2</v>
      </c>
      <c r="CF385" t="s">
        <v>2</v>
      </c>
      <c r="CG385" t="s">
        <v>2</v>
      </c>
      <c r="CH385" t="s">
        <v>2</v>
      </c>
      <c r="CI385" t="s">
        <v>2</v>
      </c>
      <c r="CJ385" t="s">
        <v>2</v>
      </c>
      <c r="CK385" t="s">
        <v>2</v>
      </c>
      <c r="CL385" t="s">
        <v>2</v>
      </c>
      <c r="CM385" t="s">
        <v>2</v>
      </c>
      <c r="CN385" t="s">
        <v>2</v>
      </c>
      <c r="CO385" t="s">
        <v>2</v>
      </c>
      <c r="CP385" t="s">
        <v>2</v>
      </c>
      <c r="CQ385" t="s">
        <v>2</v>
      </c>
      <c r="CR385" t="s">
        <v>2</v>
      </c>
      <c r="CS385" t="s">
        <v>2</v>
      </c>
      <c r="CT385" t="s">
        <v>2</v>
      </c>
      <c r="CU385" t="s">
        <v>116</v>
      </c>
      <c r="CV385" t="s">
        <v>4</v>
      </c>
      <c r="CW385" s="30">
        <v>61</v>
      </c>
      <c r="CX385" t="s">
        <v>20</v>
      </c>
      <c r="CY385" t="s">
        <v>4</v>
      </c>
      <c r="CZ385" t="s">
        <v>4</v>
      </c>
      <c r="DA385" t="s">
        <v>4</v>
      </c>
      <c r="DB385" t="s">
        <v>4</v>
      </c>
      <c r="DC385" t="s">
        <v>4</v>
      </c>
      <c r="DD385" t="s">
        <v>4</v>
      </c>
      <c r="DE385" t="s">
        <v>4</v>
      </c>
      <c r="DF385" t="s">
        <v>4</v>
      </c>
      <c r="DG385" t="s">
        <v>5</v>
      </c>
      <c r="DH385" t="s">
        <v>4</v>
      </c>
      <c r="DI385" t="s">
        <v>3</v>
      </c>
      <c r="DJ385" t="s">
        <v>4</v>
      </c>
      <c r="DK385" t="s">
        <v>4</v>
      </c>
      <c r="DL385" t="s">
        <v>2</v>
      </c>
      <c r="DM385" t="s">
        <v>2</v>
      </c>
      <c r="DN385" t="s">
        <v>5</v>
      </c>
      <c r="DO385" t="s">
        <v>523</v>
      </c>
      <c r="DP385" t="s">
        <v>4</v>
      </c>
      <c r="DQ385" t="s">
        <v>4</v>
      </c>
      <c r="DR385" t="s">
        <v>4</v>
      </c>
      <c r="DS385" t="s">
        <v>4</v>
      </c>
      <c r="DT385" t="s">
        <v>4</v>
      </c>
      <c r="DU385" t="s">
        <v>4</v>
      </c>
      <c r="DV385" t="s">
        <v>4</v>
      </c>
      <c r="DW385" t="s">
        <v>5</v>
      </c>
      <c r="DX385" t="s">
        <v>4</v>
      </c>
      <c r="DY385" t="s">
        <v>4</v>
      </c>
      <c r="DZ385" t="s">
        <v>4</v>
      </c>
      <c r="EA385" t="s">
        <v>5</v>
      </c>
      <c r="EB385" t="s">
        <v>4</v>
      </c>
      <c r="EC385" t="s">
        <v>4</v>
      </c>
      <c r="ED385" t="s">
        <v>4</v>
      </c>
      <c r="EE385" t="s">
        <v>4</v>
      </c>
      <c r="EF385" t="s">
        <v>4</v>
      </c>
      <c r="EG385" t="s">
        <v>4</v>
      </c>
      <c r="EH385" t="s">
        <v>2</v>
      </c>
      <c r="EI385" t="s">
        <v>2</v>
      </c>
      <c r="EJ385" t="s">
        <v>2</v>
      </c>
      <c r="EK385" t="s">
        <v>2</v>
      </c>
      <c r="EL385" t="s">
        <v>2</v>
      </c>
      <c r="EM385" t="s">
        <v>2</v>
      </c>
      <c r="EN385" t="s">
        <v>2</v>
      </c>
      <c r="EO385" t="s">
        <v>2</v>
      </c>
      <c r="EP385" t="s">
        <v>2</v>
      </c>
      <c r="EQ385" t="s">
        <v>2</v>
      </c>
      <c r="ER385" t="s">
        <v>2</v>
      </c>
      <c r="ES385" t="s">
        <v>2</v>
      </c>
      <c r="ET385" t="s">
        <v>2</v>
      </c>
      <c r="EU385" t="s">
        <v>2</v>
      </c>
      <c r="EV385" t="s">
        <v>2</v>
      </c>
      <c r="EW385" t="s">
        <v>2</v>
      </c>
      <c r="EX385" t="s">
        <v>2</v>
      </c>
      <c r="EY385" t="s">
        <v>2</v>
      </c>
      <c r="EZ385" t="s">
        <v>2</v>
      </c>
      <c r="FA385" t="s">
        <v>2</v>
      </c>
      <c r="FB385" t="s">
        <v>2</v>
      </c>
      <c r="FC385" t="s">
        <v>2</v>
      </c>
      <c r="FD385" t="s">
        <v>2</v>
      </c>
      <c r="FE385" t="s">
        <v>2</v>
      </c>
      <c r="FF385" t="s">
        <v>2</v>
      </c>
      <c r="FG385" t="s">
        <v>2</v>
      </c>
      <c r="FH385" t="s">
        <v>2</v>
      </c>
      <c r="FI385" t="s">
        <v>2</v>
      </c>
      <c r="FJ385" t="s">
        <v>2</v>
      </c>
      <c r="FK385" t="s">
        <v>2</v>
      </c>
      <c r="FL385" t="s">
        <v>2</v>
      </c>
      <c r="FM385" t="s">
        <v>2</v>
      </c>
      <c r="FN385" t="s">
        <v>2</v>
      </c>
      <c r="FO385" t="s">
        <v>2</v>
      </c>
      <c r="FP385" t="s">
        <v>2</v>
      </c>
      <c r="FQ385" t="s">
        <v>2</v>
      </c>
      <c r="FR385" t="s">
        <v>2</v>
      </c>
      <c r="FS385" t="s">
        <v>2</v>
      </c>
      <c r="FT385" t="s">
        <v>2</v>
      </c>
      <c r="FU385" t="s">
        <v>2</v>
      </c>
      <c r="FV385" t="s">
        <v>2</v>
      </c>
      <c r="FW385" t="s">
        <v>2</v>
      </c>
      <c r="FX385" t="s">
        <v>2</v>
      </c>
      <c r="FY385" t="s">
        <v>2</v>
      </c>
      <c r="FZ385" t="s">
        <v>2</v>
      </c>
      <c r="GA385" t="s">
        <v>2</v>
      </c>
      <c r="GB385" t="s">
        <v>2</v>
      </c>
      <c r="GC385" t="s">
        <v>2</v>
      </c>
      <c r="GD385" t="s">
        <v>2</v>
      </c>
      <c r="GE385" t="s">
        <v>2</v>
      </c>
      <c r="GF385" t="s">
        <v>2</v>
      </c>
      <c r="GG385" t="s">
        <v>2</v>
      </c>
      <c r="GH385" t="s">
        <v>2</v>
      </c>
      <c r="GI385" t="s">
        <v>2</v>
      </c>
      <c r="GJ385" t="s">
        <v>2</v>
      </c>
      <c r="GK385" t="s">
        <v>2</v>
      </c>
      <c r="GL385" t="s">
        <v>2</v>
      </c>
      <c r="GM385" t="s">
        <v>2</v>
      </c>
      <c r="GN385" t="s">
        <v>796</v>
      </c>
      <c r="GO385" t="s">
        <v>796</v>
      </c>
      <c r="GP385" t="s">
        <v>796</v>
      </c>
      <c r="GQ385" t="s">
        <v>796</v>
      </c>
      <c r="GR385" t="s">
        <v>796</v>
      </c>
      <c r="GS385" t="s">
        <v>796</v>
      </c>
      <c r="GT385" t="s">
        <v>796</v>
      </c>
      <c r="GU385" t="s">
        <v>796</v>
      </c>
      <c r="GV385" t="s">
        <v>796</v>
      </c>
      <c r="GW385" t="s">
        <v>796</v>
      </c>
      <c r="GX385" t="s">
        <v>796</v>
      </c>
      <c r="GY385" t="s">
        <v>796</v>
      </c>
      <c r="GZ385" t="s">
        <v>796</v>
      </c>
      <c r="HA385" t="s">
        <v>796</v>
      </c>
      <c r="HB385" t="s">
        <v>796</v>
      </c>
      <c r="HC385" t="s">
        <v>796</v>
      </c>
      <c r="HD385" t="s">
        <v>796</v>
      </c>
      <c r="HE385" t="s">
        <v>796</v>
      </c>
      <c r="HF385" t="s">
        <v>796</v>
      </c>
      <c r="HG385" t="s">
        <v>796</v>
      </c>
      <c r="HH385" t="s">
        <v>796</v>
      </c>
      <c r="HI385" t="s">
        <v>796</v>
      </c>
      <c r="HJ385" t="s">
        <v>796</v>
      </c>
      <c r="HK385" t="s">
        <v>796</v>
      </c>
      <c r="HL385" t="s">
        <v>796</v>
      </c>
      <c r="HM385" t="s">
        <v>796</v>
      </c>
      <c r="HN385" t="s">
        <v>796</v>
      </c>
      <c r="HO385" t="s">
        <v>796</v>
      </c>
      <c r="HP385" t="s">
        <v>796</v>
      </c>
      <c r="HQ385" t="s">
        <v>796</v>
      </c>
      <c r="HR385" t="s">
        <v>796</v>
      </c>
      <c r="HS385" t="s">
        <v>796</v>
      </c>
      <c r="HT385" t="s">
        <v>796</v>
      </c>
      <c r="HU385" t="s">
        <v>796</v>
      </c>
      <c r="HV385" t="s">
        <v>796</v>
      </c>
      <c r="HW385" t="s">
        <v>796</v>
      </c>
      <c r="HX385" t="s">
        <v>796</v>
      </c>
      <c r="HY385" t="s">
        <v>796</v>
      </c>
      <c r="HZ385" t="s">
        <v>796</v>
      </c>
      <c r="IA385" t="s">
        <v>796</v>
      </c>
      <c r="IB385" t="s">
        <v>796</v>
      </c>
      <c r="IC385" t="s">
        <v>796</v>
      </c>
      <c r="ID385" t="s">
        <v>796</v>
      </c>
      <c r="IE385" t="s">
        <v>796</v>
      </c>
      <c r="IF385" t="s">
        <v>796</v>
      </c>
      <c r="IG385" t="s">
        <v>796</v>
      </c>
      <c r="IH385" t="s">
        <v>796</v>
      </c>
      <c r="II385" t="s">
        <v>796</v>
      </c>
      <c r="IJ385" t="s">
        <v>796</v>
      </c>
      <c r="IK385" t="s">
        <v>796</v>
      </c>
      <c r="IL385" t="s">
        <v>796</v>
      </c>
      <c r="IM385" t="s">
        <v>796</v>
      </c>
      <c r="IN385" t="s">
        <v>796</v>
      </c>
      <c r="IO385" t="s">
        <v>796</v>
      </c>
      <c r="IP385" t="s">
        <v>796</v>
      </c>
      <c r="IQ385" t="s">
        <v>796</v>
      </c>
      <c r="IR385" t="s">
        <v>796</v>
      </c>
      <c r="IS385" t="s">
        <v>796</v>
      </c>
      <c r="IT385" t="s">
        <v>796</v>
      </c>
      <c r="IU385" t="s">
        <v>796</v>
      </c>
      <c r="IV385" t="s">
        <v>796</v>
      </c>
      <c r="IW385" t="s">
        <v>796</v>
      </c>
      <c r="IX385" t="s">
        <v>796</v>
      </c>
      <c r="IY385" t="s">
        <v>796</v>
      </c>
      <c r="IZ385" t="s">
        <v>796</v>
      </c>
      <c r="JA385" t="s">
        <v>796</v>
      </c>
      <c r="JB385" t="s">
        <v>796</v>
      </c>
      <c r="JC385" t="s">
        <v>796</v>
      </c>
      <c r="JD385" t="s">
        <v>796</v>
      </c>
      <c r="JE385" t="s">
        <v>796</v>
      </c>
      <c r="JF385" t="s">
        <v>796</v>
      </c>
      <c r="JG385" t="s">
        <v>796</v>
      </c>
      <c r="JH385" t="s">
        <v>796</v>
      </c>
      <c r="JI385" t="s">
        <v>796</v>
      </c>
      <c r="JJ385" t="s">
        <v>796</v>
      </c>
      <c r="JK385" t="s">
        <v>796</v>
      </c>
      <c r="JL385" t="s">
        <v>796</v>
      </c>
      <c r="JM385" t="s">
        <v>796</v>
      </c>
      <c r="JN385" t="s">
        <v>796</v>
      </c>
      <c r="JO385" t="s">
        <v>796</v>
      </c>
      <c r="JP385" t="s">
        <v>796</v>
      </c>
      <c r="JQ385" t="s">
        <v>796</v>
      </c>
      <c r="JR385" t="s">
        <v>796</v>
      </c>
      <c r="JS385" t="s">
        <v>796</v>
      </c>
      <c r="JT385" t="s">
        <v>796</v>
      </c>
      <c r="JU385" t="s">
        <v>796</v>
      </c>
      <c r="JV385" t="s">
        <v>796</v>
      </c>
      <c r="JW385" t="s">
        <v>796</v>
      </c>
      <c r="JX385" t="s">
        <v>796</v>
      </c>
      <c r="JY385" t="s">
        <v>796</v>
      </c>
      <c r="JZ385" t="s">
        <v>796</v>
      </c>
      <c r="KA385" t="s">
        <v>796</v>
      </c>
      <c r="KB385" t="s">
        <v>796</v>
      </c>
      <c r="KC385" t="s">
        <v>796</v>
      </c>
      <c r="KD385" t="s">
        <v>796</v>
      </c>
      <c r="KE385" t="s">
        <v>796</v>
      </c>
      <c r="KF385" t="s">
        <v>796</v>
      </c>
    </row>
    <row r="386" spans="1:295" x14ac:dyDescent="0.2">
      <c r="A386" t="s">
        <v>257</v>
      </c>
      <c r="B386" t="s">
        <v>116</v>
      </c>
      <c r="C386" t="s">
        <v>4</v>
      </c>
      <c r="D386" t="s">
        <v>19</v>
      </c>
      <c r="E386" s="30">
        <v>58</v>
      </c>
      <c r="F386" t="s">
        <v>20</v>
      </c>
      <c r="G386" t="s">
        <v>10</v>
      </c>
      <c r="H386" t="s">
        <v>11</v>
      </c>
      <c r="I386" t="s">
        <v>80</v>
      </c>
      <c r="J386" t="s">
        <v>4</v>
      </c>
      <c r="K386" t="s">
        <v>4</v>
      </c>
      <c r="L386" t="s">
        <v>4</v>
      </c>
      <c r="M386" t="s">
        <v>4</v>
      </c>
      <c r="N386" t="s">
        <v>5</v>
      </c>
      <c r="O386" t="s">
        <v>4</v>
      </c>
      <c r="P386" t="s">
        <v>4</v>
      </c>
      <c r="Q386" t="s">
        <v>4</v>
      </c>
      <c r="R386" t="s">
        <v>5</v>
      </c>
      <c r="S386" t="s">
        <v>4</v>
      </c>
      <c r="T386" t="s">
        <v>3</v>
      </c>
      <c r="U386" t="s">
        <v>4</v>
      </c>
      <c r="V386" t="s">
        <v>5</v>
      </c>
      <c r="W386" t="s">
        <v>26</v>
      </c>
      <c r="X386" t="s">
        <v>27</v>
      </c>
      <c r="Y386" t="s">
        <v>5</v>
      </c>
      <c r="Z386" t="s">
        <v>6</v>
      </c>
      <c r="AA386" t="s">
        <v>4</v>
      </c>
      <c r="AB386" t="s">
        <v>4</v>
      </c>
      <c r="AC386" t="s">
        <v>4</v>
      </c>
      <c r="AD386" t="s">
        <v>4</v>
      </c>
      <c r="AE386" t="s">
        <v>4</v>
      </c>
      <c r="AF386" t="s">
        <v>4</v>
      </c>
      <c r="AG386" t="s">
        <v>4</v>
      </c>
      <c r="AH386" t="s">
        <v>5</v>
      </c>
      <c r="AI386" t="s">
        <v>4</v>
      </c>
      <c r="AJ386" t="s">
        <v>4</v>
      </c>
      <c r="AK386" t="s">
        <v>4</v>
      </c>
      <c r="AL386" t="s">
        <v>5</v>
      </c>
      <c r="AM386" t="s">
        <v>4</v>
      </c>
      <c r="AN386" t="s">
        <v>4</v>
      </c>
      <c r="AO386" t="s">
        <v>4</v>
      </c>
      <c r="AP386" t="s">
        <v>4</v>
      </c>
      <c r="AQ386" t="s">
        <v>4</v>
      </c>
      <c r="AR386" t="s">
        <v>4</v>
      </c>
      <c r="AS386" t="s">
        <v>2</v>
      </c>
      <c r="AT386" t="s">
        <v>2</v>
      </c>
      <c r="AU386" t="s">
        <v>2</v>
      </c>
      <c r="AV386" t="s">
        <v>2</v>
      </c>
      <c r="AW386" t="s">
        <v>2</v>
      </c>
      <c r="AX386" t="s">
        <v>2</v>
      </c>
      <c r="AY386" t="s">
        <v>2</v>
      </c>
      <c r="AZ386" t="s">
        <v>2</v>
      </c>
      <c r="BA386" t="s">
        <v>2</v>
      </c>
      <c r="BB386" t="s">
        <v>2</v>
      </c>
      <c r="BC386" t="s">
        <v>2</v>
      </c>
      <c r="BD386" t="s">
        <v>2</v>
      </c>
      <c r="BE386" t="s">
        <v>2</v>
      </c>
      <c r="BF386" t="s">
        <v>2</v>
      </c>
      <c r="BG386" t="s">
        <v>2</v>
      </c>
      <c r="BH386" t="s">
        <v>2</v>
      </c>
      <c r="BI386" t="s">
        <v>2</v>
      </c>
      <c r="BJ386" t="s">
        <v>2</v>
      </c>
      <c r="BK386" t="s">
        <v>2</v>
      </c>
      <c r="BL386" t="s">
        <v>2</v>
      </c>
      <c r="BM386" t="s">
        <v>2</v>
      </c>
      <c r="BN386" t="s">
        <v>2</v>
      </c>
      <c r="BO386" t="s">
        <v>2</v>
      </c>
      <c r="BP386" t="s">
        <v>2</v>
      </c>
      <c r="BQ386" t="s">
        <v>2</v>
      </c>
      <c r="BR386" t="s">
        <v>2</v>
      </c>
      <c r="BS386" t="s">
        <v>2</v>
      </c>
      <c r="BT386" t="s">
        <v>2</v>
      </c>
      <c r="BU386" t="s">
        <v>2</v>
      </c>
      <c r="BV386" t="s">
        <v>2</v>
      </c>
      <c r="BW386" t="s">
        <v>2</v>
      </c>
      <c r="BX386" t="s">
        <v>2</v>
      </c>
      <c r="BY386" t="s">
        <v>2</v>
      </c>
      <c r="BZ386" t="s">
        <v>2</v>
      </c>
      <c r="CA386" t="s">
        <v>2</v>
      </c>
      <c r="CB386" t="s">
        <v>2</v>
      </c>
      <c r="CC386" t="s">
        <v>2</v>
      </c>
      <c r="CD386" t="s">
        <v>2</v>
      </c>
      <c r="CE386" t="s">
        <v>2</v>
      </c>
      <c r="CF386" t="s">
        <v>2</v>
      </c>
      <c r="CG386" t="s">
        <v>2</v>
      </c>
      <c r="CH386" t="s">
        <v>2</v>
      </c>
      <c r="CI386" t="s">
        <v>2</v>
      </c>
      <c r="CJ386" t="s">
        <v>2</v>
      </c>
      <c r="CK386" t="s">
        <v>2</v>
      </c>
      <c r="CL386" t="s">
        <v>2</v>
      </c>
      <c r="CM386" t="s">
        <v>2</v>
      </c>
      <c r="CN386" t="s">
        <v>2</v>
      </c>
      <c r="CO386" t="s">
        <v>2</v>
      </c>
      <c r="CP386" t="s">
        <v>123</v>
      </c>
      <c r="CQ386" t="s">
        <v>4</v>
      </c>
      <c r="CR386" t="s">
        <v>4</v>
      </c>
      <c r="CS386" t="s">
        <v>4</v>
      </c>
      <c r="CT386" t="s">
        <v>4</v>
      </c>
      <c r="CU386" t="s">
        <v>116</v>
      </c>
      <c r="CV386" t="s">
        <v>4</v>
      </c>
      <c r="CW386" s="30">
        <v>59</v>
      </c>
      <c r="CX386" t="s">
        <v>91</v>
      </c>
      <c r="CY386" t="s">
        <v>4</v>
      </c>
      <c r="CZ386" t="s">
        <v>4</v>
      </c>
      <c r="DA386" t="s">
        <v>4</v>
      </c>
      <c r="DB386" t="s">
        <v>4</v>
      </c>
      <c r="DC386" t="s">
        <v>5</v>
      </c>
      <c r="DD386" t="s">
        <v>4</v>
      </c>
      <c r="DE386" t="s">
        <v>5</v>
      </c>
      <c r="DF386" t="s">
        <v>4</v>
      </c>
      <c r="DG386" t="s">
        <v>4</v>
      </c>
      <c r="DH386" t="s">
        <v>4</v>
      </c>
      <c r="DI386" t="s">
        <v>3</v>
      </c>
      <c r="DJ386" t="s">
        <v>4</v>
      </c>
      <c r="DK386" t="s">
        <v>5</v>
      </c>
      <c r="DL386" t="s">
        <v>4</v>
      </c>
      <c r="DM386" t="s">
        <v>2</v>
      </c>
      <c r="DN386" t="s">
        <v>5</v>
      </c>
      <c r="DO386" t="s">
        <v>523</v>
      </c>
      <c r="DP386" t="s">
        <v>4</v>
      </c>
      <c r="DQ386" t="s">
        <v>4</v>
      </c>
      <c r="DR386" t="s">
        <v>4</v>
      </c>
      <c r="DS386" t="s">
        <v>4</v>
      </c>
      <c r="DT386" t="s">
        <v>4</v>
      </c>
      <c r="DU386" t="s">
        <v>4</v>
      </c>
      <c r="DV386" t="s">
        <v>4</v>
      </c>
      <c r="DW386" t="s">
        <v>5</v>
      </c>
      <c r="DX386" t="s">
        <v>4</v>
      </c>
      <c r="DY386" t="s">
        <v>4</v>
      </c>
      <c r="DZ386" t="s">
        <v>4</v>
      </c>
      <c r="EA386" t="s">
        <v>4</v>
      </c>
      <c r="EB386" t="s">
        <v>4</v>
      </c>
      <c r="EC386" t="s">
        <v>4</v>
      </c>
      <c r="ED386" t="s">
        <v>4</v>
      </c>
      <c r="EE386" t="s">
        <v>4</v>
      </c>
      <c r="EF386" t="s">
        <v>4</v>
      </c>
      <c r="EG386" t="s">
        <v>4</v>
      </c>
      <c r="EH386" t="s">
        <v>2</v>
      </c>
      <c r="EI386" t="s">
        <v>2</v>
      </c>
      <c r="EJ386" t="s">
        <v>2</v>
      </c>
      <c r="EK386" t="s">
        <v>2</v>
      </c>
      <c r="EL386" t="s">
        <v>2</v>
      </c>
      <c r="EM386" t="s">
        <v>2</v>
      </c>
      <c r="EN386" t="s">
        <v>2</v>
      </c>
      <c r="EO386" t="s">
        <v>2</v>
      </c>
      <c r="EP386" t="s">
        <v>2</v>
      </c>
      <c r="EQ386" t="s">
        <v>2</v>
      </c>
      <c r="ER386" t="s">
        <v>2</v>
      </c>
      <c r="ES386" t="s">
        <v>2</v>
      </c>
      <c r="ET386" t="s">
        <v>2</v>
      </c>
      <c r="EU386" t="s">
        <v>2</v>
      </c>
      <c r="EV386" t="s">
        <v>2</v>
      </c>
      <c r="EW386" t="s">
        <v>2</v>
      </c>
      <c r="EX386" t="s">
        <v>2</v>
      </c>
      <c r="EY386" t="s">
        <v>2</v>
      </c>
      <c r="EZ386" t="s">
        <v>4</v>
      </c>
      <c r="FA386" t="s">
        <v>4</v>
      </c>
      <c r="FB386" t="s">
        <v>5</v>
      </c>
      <c r="FC386" t="s">
        <v>4</v>
      </c>
      <c r="FD386" t="s">
        <v>4</v>
      </c>
      <c r="FE386" t="s">
        <v>2</v>
      </c>
      <c r="FF386" t="s">
        <v>2</v>
      </c>
      <c r="FG386" t="s">
        <v>2</v>
      </c>
      <c r="FH386" t="s">
        <v>2</v>
      </c>
      <c r="FI386" t="s">
        <v>2</v>
      </c>
      <c r="FJ386" t="s">
        <v>2</v>
      </c>
      <c r="FK386" t="s">
        <v>2</v>
      </c>
      <c r="FL386" t="s">
        <v>2</v>
      </c>
      <c r="FM386" t="s">
        <v>2</v>
      </c>
      <c r="FN386" t="s">
        <v>2</v>
      </c>
      <c r="FO386" t="s">
        <v>2</v>
      </c>
      <c r="FP386" t="s">
        <v>2</v>
      </c>
      <c r="FQ386" t="s">
        <v>2</v>
      </c>
      <c r="FR386" t="s">
        <v>2</v>
      </c>
      <c r="FS386" t="s">
        <v>2</v>
      </c>
      <c r="FT386" t="s">
        <v>2</v>
      </c>
      <c r="FU386" t="s">
        <v>2</v>
      </c>
      <c r="FV386" t="s">
        <v>2</v>
      </c>
      <c r="FW386" t="s">
        <v>2</v>
      </c>
      <c r="FX386" t="s">
        <v>2</v>
      </c>
      <c r="FY386" t="s">
        <v>2</v>
      </c>
      <c r="FZ386" t="s">
        <v>2</v>
      </c>
      <c r="GA386" t="s">
        <v>2</v>
      </c>
      <c r="GB386" t="s">
        <v>2</v>
      </c>
      <c r="GC386" t="s">
        <v>2</v>
      </c>
      <c r="GD386" t="s">
        <v>2</v>
      </c>
      <c r="GE386" t="s">
        <v>123</v>
      </c>
      <c r="GF386" t="s">
        <v>4</v>
      </c>
      <c r="GG386" t="s">
        <v>4</v>
      </c>
      <c r="GH386" t="s">
        <v>4</v>
      </c>
      <c r="GI386" t="s">
        <v>4</v>
      </c>
      <c r="GJ386" t="s">
        <v>4</v>
      </c>
      <c r="GK386" t="s">
        <v>4</v>
      </c>
      <c r="GL386" t="s">
        <v>4</v>
      </c>
      <c r="GM386" t="s">
        <v>4</v>
      </c>
      <c r="GN386" t="s">
        <v>796</v>
      </c>
      <c r="GO386" t="s">
        <v>796</v>
      </c>
      <c r="GP386" t="s">
        <v>796</v>
      </c>
      <c r="GQ386" t="s">
        <v>796</v>
      </c>
      <c r="GR386" t="s">
        <v>796</v>
      </c>
      <c r="GS386" t="s">
        <v>796</v>
      </c>
      <c r="GT386" t="s">
        <v>796</v>
      </c>
      <c r="GU386" t="s">
        <v>796</v>
      </c>
      <c r="GV386" t="s">
        <v>796</v>
      </c>
      <c r="GW386" t="s">
        <v>796</v>
      </c>
      <c r="GX386" t="s">
        <v>796</v>
      </c>
      <c r="GY386" t="s">
        <v>796</v>
      </c>
      <c r="GZ386" t="s">
        <v>796</v>
      </c>
      <c r="HA386" t="s">
        <v>796</v>
      </c>
      <c r="HB386" t="s">
        <v>796</v>
      </c>
      <c r="HC386" t="s">
        <v>796</v>
      </c>
      <c r="HD386" t="s">
        <v>796</v>
      </c>
      <c r="HE386" t="s">
        <v>796</v>
      </c>
      <c r="HF386" t="s">
        <v>796</v>
      </c>
      <c r="HG386" t="s">
        <v>796</v>
      </c>
      <c r="HH386" t="s">
        <v>796</v>
      </c>
      <c r="HI386" t="s">
        <v>796</v>
      </c>
      <c r="HJ386" t="s">
        <v>796</v>
      </c>
      <c r="HK386" t="s">
        <v>796</v>
      </c>
      <c r="HL386" t="s">
        <v>796</v>
      </c>
      <c r="HM386" t="s">
        <v>796</v>
      </c>
      <c r="HN386" t="s">
        <v>796</v>
      </c>
      <c r="HO386" t="s">
        <v>796</v>
      </c>
      <c r="HP386" t="s">
        <v>796</v>
      </c>
      <c r="HQ386" t="s">
        <v>796</v>
      </c>
      <c r="HR386" t="s">
        <v>796</v>
      </c>
      <c r="HS386" t="s">
        <v>796</v>
      </c>
      <c r="HT386" t="s">
        <v>796</v>
      </c>
      <c r="HU386" t="s">
        <v>796</v>
      </c>
      <c r="HV386" t="s">
        <v>796</v>
      </c>
      <c r="HW386" t="s">
        <v>796</v>
      </c>
      <c r="HX386" t="s">
        <v>796</v>
      </c>
      <c r="HY386" t="s">
        <v>796</v>
      </c>
      <c r="HZ386" t="s">
        <v>796</v>
      </c>
      <c r="IA386" t="s">
        <v>796</v>
      </c>
      <c r="IB386" t="s">
        <v>796</v>
      </c>
      <c r="IC386" t="s">
        <v>796</v>
      </c>
      <c r="ID386" t="s">
        <v>796</v>
      </c>
      <c r="IE386" t="s">
        <v>796</v>
      </c>
      <c r="IF386" t="s">
        <v>796</v>
      </c>
      <c r="IG386" t="s">
        <v>796</v>
      </c>
      <c r="IH386" t="s">
        <v>796</v>
      </c>
      <c r="II386" t="s">
        <v>796</v>
      </c>
      <c r="IJ386" t="s">
        <v>796</v>
      </c>
      <c r="IK386" t="s">
        <v>796</v>
      </c>
      <c r="IL386" t="s">
        <v>796</v>
      </c>
      <c r="IM386" t="s">
        <v>796</v>
      </c>
      <c r="IN386" t="s">
        <v>796</v>
      </c>
      <c r="IO386" t="s">
        <v>796</v>
      </c>
      <c r="IP386" t="s">
        <v>796</v>
      </c>
      <c r="IQ386" t="s">
        <v>796</v>
      </c>
      <c r="IR386" t="s">
        <v>796</v>
      </c>
      <c r="IS386" t="s">
        <v>796</v>
      </c>
      <c r="IT386" t="s">
        <v>796</v>
      </c>
      <c r="IU386" t="s">
        <v>796</v>
      </c>
      <c r="IV386" t="s">
        <v>796</v>
      </c>
      <c r="IW386" t="s">
        <v>796</v>
      </c>
      <c r="IX386" t="s">
        <v>796</v>
      </c>
      <c r="IY386" t="s">
        <v>796</v>
      </c>
      <c r="IZ386" t="s">
        <v>796</v>
      </c>
      <c r="JA386" t="s">
        <v>796</v>
      </c>
      <c r="JB386" t="s">
        <v>796</v>
      </c>
      <c r="JC386" t="s">
        <v>796</v>
      </c>
      <c r="JD386" t="s">
        <v>796</v>
      </c>
      <c r="JE386" t="s">
        <v>796</v>
      </c>
      <c r="JF386" t="s">
        <v>796</v>
      </c>
      <c r="JG386" t="s">
        <v>796</v>
      </c>
      <c r="JH386" t="s">
        <v>796</v>
      </c>
      <c r="JI386" t="s">
        <v>796</v>
      </c>
      <c r="JJ386" t="s">
        <v>796</v>
      </c>
      <c r="JK386" t="s">
        <v>796</v>
      </c>
      <c r="JL386" t="s">
        <v>796</v>
      </c>
      <c r="JM386" t="s">
        <v>796</v>
      </c>
      <c r="JN386" t="s">
        <v>796</v>
      </c>
      <c r="JO386" t="s">
        <v>796</v>
      </c>
      <c r="JP386" t="s">
        <v>796</v>
      </c>
      <c r="JQ386" t="s">
        <v>796</v>
      </c>
      <c r="JR386" t="s">
        <v>796</v>
      </c>
      <c r="JS386" t="s">
        <v>796</v>
      </c>
      <c r="JT386" t="s">
        <v>796</v>
      </c>
      <c r="JU386" t="s">
        <v>796</v>
      </c>
      <c r="JV386" t="s">
        <v>796</v>
      </c>
      <c r="JW386" t="s">
        <v>796</v>
      </c>
      <c r="JX386" t="s">
        <v>796</v>
      </c>
      <c r="JY386" t="s">
        <v>796</v>
      </c>
      <c r="JZ386" t="s">
        <v>796</v>
      </c>
      <c r="KA386" t="s">
        <v>796</v>
      </c>
      <c r="KB386" t="s">
        <v>796</v>
      </c>
      <c r="KC386" t="s">
        <v>796</v>
      </c>
      <c r="KD386" t="s">
        <v>796</v>
      </c>
      <c r="KE386" t="s">
        <v>796</v>
      </c>
      <c r="KF386" t="s">
        <v>796</v>
      </c>
    </row>
    <row r="387" spans="1:295" x14ac:dyDescent="0.2">
      <c r="A387" t="s">
        <v>258</v>
      </c>
      <c r="B387" t="s">
        <v>116</v>
      </c>
      <c r="C387" t="s">
        <v>4</v>
      </c>
      <c r="D387" t="s">
        <v>19</v>
      </c>
      <c r="E387" s="30">
        <v>55</v>
      </c>
      <c r="F387" t="s">
        <v>20</v>
      </c>
      <c r="G387" t="s">
        <v>10</v>
      </c>
      <c r="H387" t="s">
        <v>40</v>
      </c>
      <c r="I387" t="s">
        <v>6</v>
      </c>
      <c r="J387" t="s">
        <v>4</v>
      </c>
      <c r="K387" t="s">
        <v>4</v>
      </c>
      <c r="L387" t="s">
        <v>4</v>
      </c>
      <c r="M387" t="s">
        <v>4</v>
      </c>
      <c r="N387" t="s">
        <v>5</v>
      </c>
      <c r="O387" t="s">
        <v>4</v>
      </c>
      <c r="P387" t="s">
        <v>5</v>
      </c>
      <c r="Q387" t="s">
        <v>4</v>
      </c>
      <c r="R387" t="s">
        <v>4</v>
      </c>
      <c r="S387" t="s">
        <v>4</v>
      </c>
      <c r="T387" t="s">
        <v>3</v>
      </c>
      <c r="U387" t="s">
        <v>4</v>
      </c>
      <c r="V387" t="s">
        <v>4</v>
      </c>
      <c r="W387" t="s">
        <v>77</v>
      </c>
      <c r="X387" t="s">
        <v>27</v>
      </c>
      <c r="Y387" t="s">
        <v>5</v>
      </c>
      <c r="Z387" t="s">
        <v>6</v>
      </c>
      <c r="AA387" t="s">
        <v>4</v>
      </c>
      <c r="AB387" t="s">
        <v>4</v>
      </c>
      <c r="AC387" t="s">
        <v>4</v>
      </c>
      <c r="AD387" t="s">
        <v>4</v>
      </c>
      <c r="AE387" t="s">
        <v>4</v>
      </c>
      <c r="AF387" t="s">
        <v>4</v>
      </c>
      <c r="AG387" t="s">
        <v>5</v>
      </c>
      <c r="AH387" t="s">
        <v>5</v>
      </c>
      <c r="AI387" t="s">
        <v>4</v>
      </c>
      <c r="AJ387" t="s">
        <v>4</v>
      </c>
      <c r="AK387" t="s">
        <v>4</v>
      </c>
      <c r="AL387" t="s">
        <v>4</v>
      </c>
      <c r="AM387" t="s">
        <v>4</v>
      </c>
      <c r="AN387" t="s">
        <v>4</v>
      </c>
      <c r="AO387" t="s">
        <v>4</v>
      </c>
      <c r="AP387" t="s">
        <v>4</v>
      </c>
      <c r="AQ387" t="s">
        <v>4</v>
      </c>
      <c r="AR387" t="s">
        <v>4</v>
      </c>
      <c r="AS387" t="s">
        <v>2</v>
      </c>
      <c r="AT387" t="s">
        <v>2</v>
      </c>
      <c r="AU387" t="s">
        <v>2</v>
      </c>
      <c r="AV387" t="s">
        <v>2</v>
      </c>
      <c r="AW387" t="s">
        <v>2</v>
      </c>
      <c r="AX387" t="s">
        <v>2</v>
      </c>
      <c r="AY387" t="s">
        <v>2</v>
      </c>
      <c r="AZ387" t="s">
        <v>2</v>
      </c>
      <c r="BA387" t="s">
        <v>2</v>
      </c>
      <c r="BB387" t="s">
        <v>2</v>
      </c>
      <c r="BC387" t="s">
        <v>2</v>
      </c>
      <c r="BD387" t="s">
        <v>2</v>
      </c>
      <c r="BE387" t="s">
        <v>2</v>
      </c>
      <c r="BF387" t="s">
        <v>2</v>
      </c>
      <c r="BG387" t="s">
        <v>2</v>
      </c>
      <c r="BH387" t="s">
        <v>2</v>
      </c>
      <c r="BI387" t="s">
        <v>2</v>
      </c>
      <c r="BJ387" t="s">
        <v>2</v>
      </c>
      <c r="BK387" t="s">
        <v>41</v>
      </c>
      <c r="BL387" t="s">
        <v>41</v>
      </c>
      <c r="BM387" t="s">
        <v>41</v>
      </c>
      <c r="BN387" t="s">
        <v>41</v>
      </c>
      <c r="BO387" t="s">
        <v>41</v>
      </c>
      <c r="BP387" t="s">
        <v>2</v>
      </c>
      <c r="BQ387" t="s">
        <v>2</v>
      </c>
      <c r="BR387" t="s">
        <v>2</v>
      </c>
      <c r="BS387" t="s">
        <v>2</v>
      </c>
      <c r="BT387" t="s">
        <v>2</v>
      </c>
      <c r="BU387" t="s">
        <v>2</v>
      </c>
      <c r="BV387" t="s">
        <v>2</v>
      </c>
      <c r="BW387" t="s">
        <v>2</v>
      </c>
      <c r="BX387" t="s">
        <v>2</v>
      </c>
      <c r="BY387" t="s">
        <v>2</v>
      </c>
      <c r="BZ387" t="s">
        <v>2</v>
      </c>
      <c r="CA387" t="s">
        <v>2</v>
      </c>
      <c r="CB387" t="s">
        <v>2</v>
      </c>
      <c r="CC387" t="s">
        <v>2</v>
      </c>
      <c r="CD387" t="s">
        <v>2</v>
      </c>
      <c r="CE387" t="s">
        <v>2</v>
      </c>
      <c r="CF387" t="s">
        <v>2</v>
      </c>
      <c r="CG387" t="s">
        <v>2</v>
      </c>
      <c r="CH387" t="s">
        <v>2</v>
      </c>
      <c r="CI387" t="s">
        <v>2</v>
      </c>
      <c r="CJ387" t="s">
        <v>2</v>
      </c>
      <c r="CK387" t="s">
        <v>2</v>
      </c>
      <c r="CL387" t="s">
        <v>2</v>
      </c>
      <c r="CM387" t="s">
        <v>2</v>
      </c>
      <c r="CN387" t="s">
        <v>2</v>
      </c>
      <c r="CO387" t="s">
        <v>2</v>
      </c>
      <c r="CP387" t="s">
        <v>15</v>
      </c>
      <c r="CQ387" t="s">
        <v>5</v>
      </c>
      <c r="CR387" t="s">
        <v>4</v>
      </c>
      <c r="CS387" t="s">
        <v>4</v>
      </c>
      <c r="CT387" t="s">
        <v>4</v>
      </c>
      <c r="CU387" t="s">
        <v>116</v>
      </c>
      <c r="CV387" t="s">
        <v>4</v>
      </c>
      <c r="CW387" s="30">
        <v>56</v>
      </c>
      <c r="CX387" t="s">
        <v>20</v>
      </c>
      <c r="CY387" t="s">
        <v>4</v>
      </c>
      <c r="CZ387" t="s">
        <v>4</v>
      </c>
      <c r="DA387" t="s">
        <v>4</v>
      </c>
      <c r="DB387" t="s">
        <v>4</v>
      </c>
      <c r="DC387" t="s">
        <v>5</v>
      </c>
      <c r="DD387" t="s">
        <v>4</v>
      </c>
      <c r="DE387" t="s">
        <v>5</v>
      </c>
      <c r="DF387" t="s">
        <v>4</v>
      </c>
      <c r="DG387" t="s">
        <v>4</v>
      </c>
      <c r="DH387" t="s">
        <v>4</v>
      </c>
      <c r="DI387" t="s">
        <v>3</v>
      </c>
      <c r="DJ387" t="s">
        <v>4</v>
      </c>
      <c r="DK387" t="s">
        <v>4</v>
      </c>
      <c r="DL387" t="s">
        <v>2</v>
      </c>
      <c r="DM387" t="s">
        <v>2</v>
      </c>
      <c r="DN387" t="s">
        <v>5</v>
      </c>
      <c r="DO387" t="s">
        <v>523</v>
      </c>
      <c r="DP387" t="s">
        <v>4</v>
      </c>
      <c r="DQ387" t="s">
        <v>4</v>
      </c>
      <c r="DR387" t="s">
        <v>4</v>
      </c>
      <c r="DS387" t="s">
        <v>4</v>
      </c>
      <c r="DT387" t="s">
        <v>4</v>
      </c>
      <c r="DU387" t="s">
        <v>4</v>
      </c>
      <c r="DV387" t="s">
        <v>5</v>
      </c>
      <c r="DW387" t="s">
        <v>5</v>
      </c>
      <c r="DX387" t="s">
        <v>4</v>
      </c>
      <c r="DY387" t="s">
        <v>4</v>
      </c>
      <c r="DZ387" t="s">
        <v>4</v>
      </c>
      <c r="EA387" t="s">
        <v>4</v>
      </c>
      <c r="EB387" t="s">
        <v>4</v>
      </c>
      <c r="EC387" t="s">
        <v>4</v>
      </c>
      <c r="ED387" t="s">
        <v>4</v>
      </c>
      <c r="EE387" t="s">
        <v>4</v>
      </c>
      <c r="EF387" t="s">
        <v>4</v>
      </c>
      <c r="EG387" t="s">
        <v>4</v>
      </c>
      <c r="EH387" t="s">
        <v>2</v>
      </c>
      <c r="EI387" t="s">
        <v>2</v>
      </c>
      <c r="EJ387" t="s">
        <v>2</v>
      </c>
      <c r="EK387" t="s">
        <v>2</v>
      </c>
      <c r="EL387" t="s">
        <v>2</v>
      </c>
      <c r="EM387" t="s">
        <v>2</v>
      </c>
      <c r="EN387" t="s">
        <v>2</v>
      </c>
      <c r="EO387" t="s">
        <v>2</v>
      </c>
      <c r="EP387" t="s">
        <v>2</v>
      </c>
      <c r="EQ387" t="s">
        <v>2</v>
      </c>
      <c r="ER387" t="s">
        <v>2</v>
      </c>
      <c r="ES387" t="s">
        <v>2</v>
      </c>
      <c r="ET387" t="s">
        <v>2</v>
      </c>
      <c r="EU387" t="s">
        <v>2</v>
      </c>
      <c r="EV387" t="s">
        <v>2</v>
      </c>
      <c r="EW387" t="s">
        <v>2</v>
      </c>
      <c r="EX387" t="s">
        <v>2</v>
      </c>
      <c r="EY387" t="s">
        <v>2</v>
      </c>
      <c r="EZ387" t="s">
        <v>5</v>
      </c>
      <c r="FA387" t="s">
        <v>5</v>
      </c>
      <c r="FB387" t="s">
        <v>4</v>
      </c>
      <c r="FC387" t="s">
        <v>41</v>
      </c>
      <c r="FD387" t="s">
        <v>4</v>
      </c>
      <c r="FE387" t="s">
        <v>2</v>
      </c>
      <c r="FF387" t="s">
        <v>2</v>
      </c>
      <c r="FG387" t="s">
        <v>2</v>
      </c>
      <c r="FH387" t="s">
        <v>2</v>
      </c>
      <c r="FI387" t="s">
        <v>2</v>
      </c>
      <c r="FJ387" t="s">
        <v>2</v>
      </c>
      <c r="FK387" t="s">
        <v>2</v>
      </c>
      <c r="FL387" t="s">
        <v>2</v>
      </c>
      <c r="FM387" t="s">
        <v>2</v>
      </c>
      <c r="FN387" t="s">
        <v>2</v>
      </c>
      <c r="FO387" t="s">
        <v>2</v>
      </c>
      <c r="FP387" t="s">
        <v>2</v>
      </c>
      <c r="FQ387" t="s">
        <v>2</v>
      </c>
      <c r="FR387" t="s">
        <v>2</v>
      </c>
      <c r="FS387" t="s">
        <v>2</v>
      </c>
      <c r="FT387" t="s">
        <v>2</v>
      </c>
      <c r="FU387" t="s">
        <v>2</v>
      </c>
      <c r="FV387" t="s">
        <v>2</v>
      </c>
      <c r="FW387" t="s">
        <v>2</v>
      </c>
      <c r="FX387" t="s">
        <v>2</v>
      </c>
      <c r="FY387" t="s">
        <v>2</v>
      </c>
      <c r="FZ387" t="s">
        <v>2</v>
      </c>
      <c r="GA387" t="s">
        <v>2</v>
      </c>
      <c r="GB387" t="s">
        <v>2</v>
      </c>
      <c r="GC387" t="s">
        <v>2</v>
      </c>
      <c r="GD387" t="s">
        <v>2</v>
      </c>
      <c r="GE387" t="s">
        <v>15</v>
      </c>
      <c r="GF387" t="s">
        <v>4</v>
      </c>
      <c r="GG387" t="s">
        <v>41</v>
      </c>
      <c r="GH387" t="s">
        <v>41</v>
      </c>
      <c r="GI387" t="s">
        <v>41</v>
      </c>
      <c r="GJ387" t="s">
        <v>41</v>
      </c>
      <c r="GK387" t="s">
        <v>41</v>
      </c>
      <c r="GL387" t="s">
        <v>41</v>
      </c>
      <c r="GM387" t="s">
        <v>5</v>
      </c>
      <c r="GN387" t="s">
        <v>796</v>
      </c>
      <c r="GO387" t="s">
        <v>796</v>
      </c>
      <c r="GP387" t="s">
        <v>796</v>
      </c>
      <c r="GQ387" t="s">
        <v>796</v>
      </c>
      <c r="GR387" t="s">
        <v>796</v>
      </c>
      <c r="GS387" t="s">
        <v>796</v>
      </c>
      <c r="GT387" t="s">
        <v>796</v>
      </c>
      <c r="GU387" t="s">
        <v>796</v>
      </c>
      <c r="GV387" t="s">
        <v>796</v>
      </c>
      <c r="GW387" t="s">
        <v>796</v>
      </c>
      <c r="GX387" t="s">
        <v>796</v>
      </c>
      <c r="GY387" t="s">
        <v>796</v>
      </c>
      <c r="GZ387" t="s">
        <v>796</v>
      </c>
      <c r="HA387" t="s">
        <v>796</v>
      </c>
      <c r="HB387" t="s">
        <v>796</v>
      </c>
      <c r="HC387" t="s">
        <v>796</v>
      </c>
      <c r="HD387" t="s">
        <v>796</v>
      </c>
      <c r="HE387" t="s">
        <v>796</v>
      </c>
      <c r="HF387" t="s">
        <v>796</v>
      </c>
      <c r="HG387" t="s">
        <v>796</v>
      </c>
      <c r="HH387" t="s">
        <v>796</v>
      </c>
      <c r="HI387" t="s">
        <v>796</v>
      </c>
      <c r="HJ387" t="s">
        <v>796</v>
      </c>
      <c r="HK387" t="s">
        <v>796</v>
      </c>
      <c r="HL387" t="s">
        <v>796</v>
      </c>
      <c r="HM387" t="s">
        <v>796</v>
      </c>
      <c r="HN387" t="s">
        <v>796</v>
      </c>
      <c r="HO387" t="s">
        <v>796</v>
      </c>
      <c r="HP387" t="s">
        <v>796</v>
      </c>
      <c r="HQ387" t="s">
        <v>796</v>
      </c>
      <c r="HR387" t="s">
        <v>796</v>
      </c>
      <c r="HS387" t="s">
        <v>796</v>
      </c>
      <c r="HT387" t="s">
        <v>796</v>
      </c>
      <c r="HU387" t="s">
        <v>796</v>
      </c>
      <c r="HV387" t="s">
        <v>796</v>
      </c>
      <c r="HW387" t="s">
        <v>796</v>
      </c>
      <c r="HX387" t="s">
        <v>796</v>
      </c>
      <c r="HY387" t="s">
        <v>796</v>
      </c>
      <c r="HZ387" t="s">
        <v>796</v>
      </c>
      <c r="IA387" t="s">
        <v>796</v>
      </c>
      <c r="IB387" t="s">
        <v>796</v>
      </c>
      <c r="IC387" t="s">
        <v>796</v>
      </c>
      <c r="ID387" t="s">
        <v>796</v>
      </c>
      <c r="IE387" t="s">
        <v>796</v>
      </c>
      <c r="IF387" t="s">
        <v>796</v>
      </c>
      <c r="IG387" t="s">
        <v>796</v>
      </c>
      <c r="IH387" t="s">
        <v>796</v>
      </c>
      <c r="II387" t="s">
        <v>796</v>
      </c>
      <c r="IJ387" t="s">
        <v>796</v>
      </c>
      <c r="IK387" t="s">
        <v>796</v>
      </c>
      <c r="IL387" t="s">
        <v>796</v>
      </c>
      <c r="IM387" t="s">
        <v>796</v>
      </c>
      <c r="IN387" t="s">
        <v>796</v>
      </c>
      <c r="IO387" t="s">
        <v>796</v>
      </c>
      <c r="IP387" t="s">
        <v>796</v>
      </c>
      <c r="IQ387" t="s">
        <v>796</v>
      </c>
      <c r="IR387" t="s">
        <v>796</v>
      </c>
      <c r="IS387" t="s">
        <v>796</v>
      </c>
      <c r="IT387" t="s">
        <v>796</v>
      </c>
      <c r="IU387" t="s">
        <v>796</v>
      </c>
      <c r="IV387" t="s">
        <v>796</v>
      </c>
      <c r="IW387" t="s">
        <v>796</v>
      </c>
      <c r="IX387" t="s">
        <v>796</v>
      </c>
      <c r="IY387" t="s">
        <v>796</v>
      </c>
      <c r="IZ387" t="s">
        <v>796</v>
      </c>
      <c r="JA387" t="s">
        <v>796</v>
      </c>
      <c r="JB387" t="s">
        <v>796</v>
      </c>
      <c r="JC387" t="s">
        <v>796</v>
      </c>
      <c r="JD387" t="s">
        <v>796</v>
      </c>
      <c r="JE387" t="s">
        <v>796</v>
      </c>
      <c r="JF387" t="s">
        <v>796</v>
      </c>
      <c r="JG387" t="s">
        <v>796</v>
      </c>
      <c r="JH387" t="s">
        <v>796</v>
      </c>
      <c r="JI387" t="s">
        <v>796</v>
      </c>
      <c r="JJ387" t="s">
        <v>796</v>
      </c>
      <c r="JK387" t="s">
        <v>796</v>
      </c>
      <c r="JL387" t="s">
        <v>796</v>
      </c>
      <c r="JM387" t="s">
        <v>796</v>
      </c>
      <c r="JN387" t="s">
        <v>796</v>
      </c>
      <c r="JO387" t="s">
        <v>796</v>
      </c>
      <c r="JP387" t="s">
        <v>796</v>
      </c>
      <c r="JQ387" t="s">
        <v>796</v>
      </c>
      <c r="JR387" t="s">
        <v>796</v>
      </c>
      <c r="JS387" t="s">
        <v>796</v>
      </c>
      <c r="JT387" t="s">
        <v>796</v>
      </c>
      <c r="JU387" t="s">
        <v>796</v>
      </c>
      <c r="JV387" t="s">
        <v>796</v>
      </c>
      <c r="JW387" t="s">
        <v>796</v>
      </c>
      <c r="JX387" t="s">
        <v>796</v>
      </c>
      <c r="JY387" t="s">
        <v>796</v>
      </c>
      <c r="JZ387" t="s">
        <v>796</v>
      </c>
      <c r="KA387" t="s">
        <v>796</v>
      </c>
      <c r="KB387" t="s">
        <v>796</v>
      </c>
      <c r="KC387" t="s">
        <v>796</v>
      </c>
      <c r="KD387" t="s">
        <v>796</v>
      </c>
      <c r="KE387" t="s">
        <v>796</v>
      </c>
      <c r="KF387" t="s">
        <v>796</v>
      </c>
    </row>
    <row r="388" spans="1:295" x14ac:dyDescent="0.2">
      <c r="A388" t="s">
        <v>349</v>
      </c>
      <c r="B388" t="s">
        <v>116</v>
      </c>
      <c r="C388" t="s">
        <v>4</v>
      </c>
      <c r="D388" t="s">
        <v>19</v>
      </c>
      <c r="E388" s="30">
        <v>34</v>
      </c>
      <c r="F388" t="s">
        <v>20</v>
      </c>
      <c r="G388" t="s">
        <v>10</v>
      </c>
      <c r="H388" t="s">
        <v>40</v>
      </c>
      <c r="I388" t="s">
        <v>36</v>
      </c>
      <c r="J388" t="s">
        <v>4</v>
      </c>
      <c r="K388" t="s">
        <v>4</v>
      </c>
      <c r="L388" t="s">
        <v>4</v>
      </c>
      <c r="M388" t="s">
        <v>4</v>
      </c>
      <c r="N388" t="s">
        <v>5</v>
      </c>
      <c r="O388" t="s">
        <v>4</v>
      </c>
      <c r="P388" t="s">
        <v>5</v>
      </c>
      <c r="Q388" t="s">
        <v>5</v>
      </c>
      <c r="R388" t="s">
        <v>5</v>
      </c>
      <c r="S388" t="s">
        <v>4</v>
      </c>
      <c r="T388" t="s">
        <v>3</v>
      </c>
      <c r="U388" t="s">
        <v>4</v>
      </c>
      <c r="V388" t="s">
        <v>5</v>
      </c>
      <c r="W388" t="s">
        <v>17</v>
      </c>
      <c r="X388" t="s">
        <v>2</v>
      </c>
      <c r="Y388" t="s">
        <v>5</v>
      </c>
      <c r="Z388" t="s">
        <v>6</v>
      </c>
      <c r="AA388" t="s">
        <v>4</v>
      </c>
      <c r="AB388" t="s">
        <v>4</v>
      </c>
      <c r="AC388" t="s">
        <v>4</v>
      </c>
      <c r="AD388" t="s">
        <v>4</v>
      </c>
      <c r="AE388" t="s">
        <v>4</v>
      </c>
      <c r="AF388" t="s">
        <v>41</v>
      </c>
      <c r="AG388" t="s">
        <v>41</v>
      </c>
      <c r="AH388" t="s">
        <v>4</v>
      </c>
      <c r="AI388" t="s">
        <v>4</v>
      </c>
      <c r="AJ388" t="s">
        <v>4</v>
      </c>
      <c r="AK388" t="s">
        <v>4</v>
      </c>
      <c r="AL388" t="s">
        <v>4</v>
      </c>
      <c r="AM388" t="s">
        <v>4</v>
      </c>
      <c r="AN388" t="s">
        <v>4</v>
      </c>
      <c r="AO388" t="s">
        <v>4</v>
      </c>
      <c r="AP388" t="s">
        <v>4</v>
      </c>
      <c r="AQ388" t="s">
        <v>4</v>
      </c>
      <c r="AR388" t="s">
        <v>4</v>
      </c>
      <c r="AS388" t="s">
        <v>2</v>
      </c>
      <c r="AT388" t="s">
        <v>2</v>
      </c>
      <c r="AU388" t="s">
        <v>2</v>
      </c>
      <c r="AV388" t="s">
        <v>2</v>
      </c>
      <c r="AW388" t="s">
        <v>2</v>
      </c>
      <c r="AX388" t="s">
        <v>2</v>
      </c>
      <c r="AY388" t="s">
        <v>2</v>
      </c>
      <c r="AZ388" t="s">
        <v>2</v>
      </c>
      <c r="BA388" t="s">
        <v>2</v>
      </c>
      <c r="BB388" t="s">
        <v>2</v>
      </c>
      <c r="BC388" t="s">
        <v>2</v>
      </c>
      <c r="BD388" t="s">
        <v>2</v>
      </c>
      <c r="BE388" t="s">
        <v>2</v>
      </c>
      <c r="BF388" t="s">
        <v>2</v>
      </c>
      <c r="BG388" t="s">
        <v>2</v>
      </c>
      <c r="BH388" t="s">
        <v>2</v>
      </c>
      <c r="BI388" t="s">
        <v>2</v>
      </c>
      <c r="BJ388" t="s">
        <v>2</v>
      </c>
      <c r="BK388" t="s">
        <v>5</v>
      </c>
      <c r="BL388" t="s">
        <v>4</v>
      </c>
      <c r="BM388" t="s">
        <v>4</v>
      </c>
      <c r="BN388" t="s">
        <v>4</v>
      </c>
      <c r="BO388" t="s">
        <v>4</v>
      </c>
      <c r="BP388" t="s">
        <v>2</v>
      </c>
      <c r="BQ388" t="s">
        <v>5</v>
      </c>
      <c r="BR388" t="s">
        <v>5</v>
      </c>
      <c r="BS388" t="s">
        <v>5</v>
      </c>
      <c r="BT388" t="s">
        <v>5</v>
      </c>
      <c r="BU388" t="s">
        <v>4</v>
      </c>
      <c r="BV388" t="s">
        <v>4</v>
      </c>
      <c r="BW388" t="s">
        <v>4</v>
      </c>
      <c r="BX388" t="s">
        <v>4</v>
      </c>
      <c r="BY388" t="s">
        <v>4</v>
      </c>
      <c r="BZ388" t="s">
        <v>4</v>
      </c>
      <c r="CA388" t="s">
        <v>4</v>
      </c>
      <c r="CB388" t="s">
        <v>2</v>
      </c>
      <c r="CC388" t="s">
        <v>2</v>
      </c>
      <c r="CD388" t="s">
        <v>2</v>
      </c>
      <c r="CE388" t="s">
        <v>2</v>
      </c>
      <c r="CF388" t="s">
        <v>2</v>
      </c>
      <c r="CG388" t="s">
        <v>2</v>
      </c>
      <c r="CH388" t="s">
        <v>2</v>
      </c>
      <c r="CI388" t="s">
        <v>2</v>
      </c>
      <c r="CJ388" t="s">
        <v>2</v>
      </c>
      <c r="CK388" t="s">
        <v>2</v>
      </c>
      <c r="CL388" t="s">
        <v>2</v>
      </c>
      <c r="CM388" t="s">
        <v>2</v>
      </c>
      <c r="CN388" t="s">
        <v>2</v>
      </c>
      <c r="CO388" t="s">
        <v>2</v>
      </c>
      <c r="CP388" t="s">
        <v>123</v>
      </c>
      <c r="CQ388" t="s">
        <v>4</v>
      </c>
      <c r="CR388" t="s">
        <v>4</v>
      </c>
      <c r="CS388" t="s">
        <v>4</v>
      </c>
      <c r="CT388" t="s">
        <v>4</v>
      </c>
      <c r="CU388" t="s">
        <v>796</v>
      </c>
      <c r="CV388" t="s">
        <v>796</v>
      </c>
      <c r="CW388" t="s">
        <v>796</v>
      </c>
      <c r="CX388" t="s">
        <v>796</v>
      </c>
      <c r="CY388" t="s">
        <v>796</v>
      </c>
      <c r="CZ388" t="s">
        <v>796</v>
      </c>
      <c r="DA388" t="s">
        <v>796</v>
      </c>
      <c r="DB388" t="s">
        <v>796</v>
      </c>
      <c r="DC388" t="s">
        <v>796</v>
      </c>
      <c r="DD388" t="s">
        <v>796</v>
      </c>
      <c r="DE388" t="s">
        <v>796</v>
      </c>
      <c r="DF388" t="s">
        <v>796</v>
      </c>
      <c r="DG388" t="s">
        <v>796</v>
      </c>
      <c r="DH388" t="s">
        <v>796</v>
      </c>
      <c r="DI388" t="s">
        <v>796</v>
      </c>
      <c r="DJ388" t="s">
        <v>796</v>
      </c>
      <c r="DK388" t="s">
        <v>796</v>
      </c>
      <c r="DL388" t="s">
        <v>796</v>
      </c>
      <c r="DM388" t="s">
        <v>796</v>
      </c>
      <c r="DN388" t="s">
        <v>796</v>
      </c>
      <c r="DO388" t="s">
        <v>796</v>
      </c>
      <c r="DP388" t="s">
        <v>796</v>
      </c>
      <c r="DQ388" t="s">
        <v>796</v>
      </c>
      <c r="DR388" t="s">
        <v>796</v>
      </c>
      <c r="DS388" t="s">
        <v>796</v>
      </c>
      <c r="DT388" t="s">
        <v>796</v>
      </c>
      <c r="DU388" t="s">
        <v>796</v>
      </c>
      <c r="DV388" t="s">
        <v>796</v>
      </c>
      <c r="DW388" t="s">
        <v>796</v>
      </c>
      <c r="DX388" t="s">
        <v>796</v>
      </c>
      <c r="DY388" t="s">
        <v>796</v>
      </c>
      <c r="DZ388" t="s">
        <v>796</v>
      </c>
      <c r="EA388" t="s">
        <v>796</v>
      </c>
      <c r="EB388" t="s">
        <v>796</v>
      </c>
      <c r="EC388" t="s">
        <v>796</v>
      </c>
      <c r="ED388" t="s">
        <v>796</v>
      </c>
      <c r="EE388" t="s">
        <v>796</v>
      </c>
      <c r="EF388" t="s">
        <v>796</v>
      </c>
      <c r="EG388" t="s">
        <v>796</v>
      </c>
      <c r="EH388" t="s">
        <v>796</v>
      </c>
      <c r="EI388" t="s">
        <v>796</v>
      </c>
      <c r="EJ388" t="s">
        <v>796</v>
      </c>
      <c r="EK388" t="s">
        <v>796</v>
      </c>
      <c r="EL388" t="s">
        <v>796</v>
      </c>
      <c r="EM388" t="s">
        <v>796</v>
      </c>
      <c r="EN388" t="s">
        <v>796</v>
      </c>
      <c r="EO388" t="s">
        <v>796</v>
      </c>
      <c r="EP388" t="s">
        <v>796</v>
      </c>
      <c r="EQ388" t="s">
        <v>796</v>
      </c>
      <c r="ER388" t="s">
        <v>796</v>
      </c>
      <c r="ES388" t="s">
        <v>796</v>
      </c>
      <c r="ET388" t="s">
        <v>796</v>
      </c>
      <c r="EU388" t="s">
        <v>796</v>
      </c>
      <c r="EV388" t="s">
        <v>796</v>
      </c>
      <c r="EW388" t="s">
        <v>796</v>
      </c>
      <c r="EX388" t="s">
        <v>796</v>
      </c>
      <c r="EY388" t="s">
        <v>796</v>
      </c>
      <c r="EZ388" t="s">
        <v>796</v>
      </c>
      <c r="FA388" t="s">
        <v>796</v>
      </c>
      <c r="FB388" t="s">
        <v>796</v>
      </c>
      <c r="FC388" t="s">
        <v>796</v>
      </c>
      <c r="FD388" t="s">
        <v>796</v>
      </c>
      <c r="FE388" t="s">
        <v>796</v>
      </c>
      <c r="FF388" t="s">
        <v>796</v>
      </c>
      <c r="FG388" t="s">
        <v>796</v>
      </c>
      <c r="FH388" t="s">
        <v>796</v>
      </c>
      <c r="FI388" t="s">
        <v>796</v>
      </c>
      <c r="FJ388" t="s">
        <v>796</v>
      </c>
      <c r="FK388" t="s">
        <v>796</v>
      </c>
      <c r="FL388" t="s">
        <v>796</v>
      </c>
      <c r="FM388" t="s">
        <v>796</v>
      </c>
      <c r="FN388" t="s">
        <v>796</v>
      </c>
      <c r="FO388" t="s">
        <v>796</v>
      </c>
      <c r="FP388" t="s">
        <v>796</v>
      </c>
      <c r="FQ388" t="s">
        <v>796</v>
      </c>
      <c r="FR388" t="s">
        <v>796</v>
      </c>
      <c r="FS388" t="s">
        <v>796</v>
      </c>
      <c r="FT388" t="s">
        <v>796</v>
      </c>
      <c r="FU388" t="s">
        <v>796</v>
      </c>
      <c r="FV388" t="s">
        <v>796</v>
      </c>
      <c r="FW388" t="s">
        <v>796</v>
      </c>
      <c r="FX388" t="s">
        <v>796</v>
      </c>
      <c r="FY388" t="s">
        <v>796</v>
      </c>
      <c r="FZ388" t="s">
        <v>796</v>
      </c>
      <c r="GA388" t="s">
        <v>796</v>
      </c>
      <c r="GB388" t="s">
        <v>796</v>
      </c>
      <c r="GC388" t="s">
        <v>796</v>
      </c>
      <c r="GD388" t="s">
        <v>796</v>
      </c>
      <c r="GE388" t="s">
        <v>796</v>
      </c>
      <c r="GF388" t="s">
        <v>796</v>
      </c>
      <c r="GG388" t="s">
        <v>796</v>
      </c>
      <c r="GH388" t="s">
        <v>796</v>
      </c>
      <c r="GI388" t="s">
        <v>796</v>
      </c>
      <c r="GJ388" t="s">
        <v>796</v>
      </c>
      <c r="GK388" t="s">
        <v>796</v>
      </c>
      <c r="GL388" t="s">
        <v>796</v>
      </c>
      <c r="GM388" t="s">
        <v>796</v>
      </c>
      <c r="GN388" t="s">
        <v>796</v>
      </c>
      <c r="GO388" t="s">
        <v>796</v>
      </c>
      <c r="GP388" t="s">
        <v>796</v>
      </c>
      <c r="GQ388" t="s">
        <v>796</v>
      </c>
      <c r="GR388" t="s">
        <v>796</v>
      </c>
      <c r="GS388" t="s">
        <v>796</v>
      </c>
      <c r="GT388" t="s">
        <v>796</v>
      </c>
      <c r="GU388" t="s">
        <v>796</v>
      </c>
      <c r="GV388" t="s">
        <v>796</v>
      </c>
      <c r="GW388" t="s">
        <v>796</v>
      </c>
      <c r="GX388" t="s">
        <v>796</v>
      </c>
      <c r="GY388" t="s">
        <v>796</v>
      </c>
      <c r="GZ388" t="s">
        <v>796</v>
      </c>
      <c r="HA388" t="s">
        <v>796</v>
      </c>
      <c r="HB388" t="s">
        <v>796</v>
      </c>
      <c r="HC388" t="s">
        <v>796</v>
      </c>
      <c r="HD388" t="s">
        <v>796</v>
      </c>
      <c r="HE388" t="s">
        <v>796</v>
      </c>
      <c r="HF388" t="s">
        <v>796</v>
      </c>
      <c r="HG388" t="s">
        <v>796</v>
      </c>
      <c r="HH388" t="s">
        <v>796</v>
      </c>
      <c r="HI388" t="s">
        <v>796</v>
      </c>
      <c r="HJ388" t="s">
        <v>796</v>
      </c>
      <c r="HK388" t="s">
        <v>796</v>
      </c>
      <c r="HL388" t="s">
        <v>796</v>
      </c>
      <c r="HM388" t="s">
        <v>796</v>
      </c>
      <c r="HN388" t="s">
        <v>796</v>
      </c>
      <c r="HO388" t="s">
        <v>796</v>
      </c>
      <c r="HP388" t="s">
        <v>796</v>
      </c>
      <c r="HQ388" t="s">
        <v>796</v>
      </c>
      <c r="HR388" t="s">
        <v>796</v>
      </c>
      <c r="HS388" t="s">
        <v>796</v>
      </c>
      <c r="HT388" t="s">
        <v>796</v>
      </c>
      <c r="HU388" t="s">
        <v>796</v>
      </c>
      <c r="HV388" t="s">
        <v>796</v>
      </c>
      <c r="HW388" t="s">
        <v>796</v>
      </c>
      <c r="HX388" t="s">
        <v>796</v>
      </c>
      <c r="HY388" t="s">
        <v>796</v>
      </c>
      <c r="HZ388" t="s">
        <v>796</v>
      </c>
      <c r="IA388" t="s">
        <v>796</v>
      </c>
      <c r="IB388" t="s">
        <v>796</v>
      </c>
      <c r="IC388" t="s">
        <v>796</v>
      </c>
      <c r="ID388" t="s">
        <v>796</v>
      </c>
      <c r="IE388" t="s">
        <v>796</v>
      </c>
      <c r="IF388" t="s">
        <v>796</v>
      </c>
      <c r="IG388" t="s">
        <v>796</v>
      </c>
      <c r="IH388" t="s">
        <v>796</v>
      </c>
      <c r="II388" t="s">
        <v>796</v>
      </c>
      <c r="IJ388" t="s">
        <v>796</v>
      </c>
      <c r="IK388" t="s">
        <v>796</v>
      </c>
      <c r="IL388" t="s">
        <v>796</v>
      </c>
      <c r="IM388" t="s">
        <v>796</v>
      </c>
      <c r="IN388" t="s">
        <v>796</v>
      </c>
      <c r="IO388" t="s">
        <v>796</v>
      </c>
      <c r="IP388" t="s">
        <v>796</v>
      </c>
      <c r="IQ388" t="s">
        <v>796</v>
      </c>
      <c r="IR388" t="s">
        <v>796</v>
      </c>
      <c r="IS388" t="s">
        <v>796</v>
      </c>
      <c r="IT388" t="s">
        <v>796</v>
      </c>
      <c r="IU388" t="s">
        <v>796</v>
      </c>
      <c r="IV388" t="s">
        <v>796</v>
      </c>
      <c r="IW388" t="s">
        <v>796</v>
      </c>
      <c r="IX388" t="s">
        <v>796</v>
      </c>
      <c r="IY388" t="s">
        <v>796</v>
      </c>
      <c r="IZ388" t="s">
        <v>796</v>
      </c>
      <c r="JA388" t="s">
        <v>796</v>
      </c>
      <c r="JB388" t="s">
        <v>796</v>
      </c>
      <c r="JC388" t="s">
        <v>796</v>
      </c>
      <c r="JD388" t="s">
        <v>796</v>
      </c>
      <c r="JE388" t="s">
        <v>796</v>
      </c>
      <c r="JF388" t="s">
        <v>796</v>
      </c>
      <c r="JG388" t="s">
        <v>796</v>
      </c>
      <c r="JH388" t="s">
        <v>796</v>
      </c>
      <c r="JI388" t="s">
        <v>796</v>
      </c>
      <c r="JJ388" t="s">
        <v>796</v>
      </c>
      <c r="JK388" t="s">
        <v>796</v>
      </c>
      <c r="JL388" t="s">
        <v>796</v>
      </c>
      <c r="JM388" t="s">
        <v>796</v>
      </c>
      <c r="JN388" t="s">
        <v>796</v>
      </c>
      <c r="JO388" t="s">
        <v>796</v>
      </c>
      <c r="JP388" t="s">
        <v>796</v>
      </c>
      <c r="JQ388" t="s">
        <v>796</v>
      </c>
      <c r="JR388" t="s">
        <v>796</v>
      </c>
      <c r="JS388" t="s">
        <v>796</v>
      </c>
      <c r="JT388" t="s">
        <v>796</v>
      </c>
      <c r="JU388" t="s">
        <v>796</v>
      </c>
      <c r="JV388" t="s">
        <v>796</v>
      </c>
      <c r="JW388" t="s">
        <v>796</v>
      </c>
      <c r="JX388" t="s">
        <v>796</v>
      </c>
      <c r="JY388" t="s">
        <v>796</v>
      </c>
      <c r="JZ388" t="s">
        <v>796</v>
      </c>
      <c r="KA388" t="s">
        <v>796</v>
      </c>
      <c r="KB388" t="s">
        <v>796</v>
      </c>
      <c r="KC388" t="s">
        <v>796</v>
      </c>
      <c r="KD388" t="s">
        <v>796</v>
      </c>
      <c r="KE388" t="s">
        <v>796</v>
      </c>
      <c r="KF388" t="s">
        <v>796</v>
      </c>
    </row>
    <row r="389" spans="1:295" x14ac:dyDescent="0.2">
      <c r="A389" t="s">
        <v>390</v>
      </c>
      <c r="B389" t="s">
        <v>116</v>
      </c>
      <c r="C389" t="s">
        <v>4</v>
      </c>
      <c r="D389" t="s">
        <v>19</v>
      </c>
      <c r="E389" s="30">
        <v>23</v>
      </c>
      <c r="F389" t="s">
        <v>20</v>
      </c>
      <c r="G389" t="s">
        <v>10</v>
      </c>
      <c r="H389" t="s">
        <v>11</v>
      </c>
      <c r="I389" t="s">
        <v>36</v>
      </c>
      <c r="J389" t="s">
        <v>4</v>
      </c>
      <c r="K389" t="s">
        <v>4</v>
      </c>
      <c r="L389" t="s">
        <v>4</v>
      </c>
      <c r="M389" t="s">
        <v>4</v>
      </c>
      <c r="N389" t="s">
        <v>4</v>
      </c>
      <c r="O389" t="s">
        <v>4</v>
      </c>
      <c r="P389" t="s">
        <v>4</v>
      </c>
      <c r="Q389" t="s">
        <v>5</v>
      </c>
      <c r="R389" t="s">
        <v>5</v>
      </c>
      <c r="S389" t="s">
        <v>4</v>
      </c>
      <c r="T389" t="s">
        <v>3</v>
      </c>
      <c r="U389" t="s">
        <v>4</v>
      </c>
      <c r="V389" t="s">
        <v>5</v>
      </c>
      <c r="W389" t="s">
        <v>17</v>
      </c>
      <c r="X389" t="s">
        <v>2</v>
      </c>
      <c r="Y389" t="s">
        <v>5</v>
      </c>
      <c r="Z389" t="s">
        <v>22</v>
      </c>
      <c r="AA389" t="s">
        <v>4</v>
      </c>
      <c r="AB389" t="s">
        <v>4</v>
      </c>
      <c r="AC389" t="s">
        <v>4</v>
      </c>
      <c r="AD389" t="s">
        <v>4</v>
      </c>
      <c r="AE389" t="s">
        <v>4</v>
      </c>
      <c r="AF389" t="s">
        <v>4</v>
      </c>
      <c r="AG389" t="s">
        <v>4</v>
      </c>
      <c r="AH389" t="s">
        <v>4</v>
      </c>
      <c r="AI389" t="s">
        <v>4</v>
      </c>
      <c r="AJ389" t="s">
        <v>4</v>
      </c>
      <c r="AK389" t="s">
        <v>4</v>
      </c>
      <c r="AL389" t="s">
        <v>5</v>
      </c>
      <c r="AM389" t="s">
        <v>4</v>
      </c>
      <c r="AN389" t="s">
        <v>4</v>
      </c>
      <c r="AO389" t="s">
        <v>4</v>
      </c>
      <c r="AP389" t="s">
        <v>4</v>
      </c>
      <c r="AQ389" t="s">
        <v>4</v>
      </c>
      <c r="AR389" t="s">
        <v>4</v>
      </c>
      <c r="AS389" t="s">
        <v>2</v>
      </c>
      <c r="AT389" t="s">
        <v>2</v>
      </c>
      <c r="AU389" t="s">
        <v>2</v>
      </c>
      <c r="AV389" t="s">
        <v>2</v>
      </c>
      <c r="AW389" t="s">
        <v>2</v>
      </c>
      <c r="AX389" t="s">
        <v>2</v>
      </c>
      <c r="AY389" t="s">
        <v>2</v>
      </c>
      <c r="AZ389" t="s">
        <v>2</v>
      </c>
      <c r="BA389" t="s">
        <v>2</v>
      </c>
      <c r="BB389" t="s">
        <v>2</v>
      </c>
      <c r="BC389" t="s">
        <v>2</v>
      </c>
      <c r="BD389" t="s">
        <v>2</v>
      </c>
      <c r="BE389" t="s">
        <v>2</v>
      </c>
      <c r="BF389" t="s">
        <v>2</v>
      </c>
      <c r="BG389" t="s">
        <v>2</v>
      </c>
      <c r="BH389" t="s">
        <v>2</v>
      </c>
      <c r="BI389" t="s">
        <v>2</v>
      </c>
      <c r="BJ389" t="s">
        <v>2</v>
      </c>
      <c r="BK389" t="s">
        <v>2</v>
      </c>
      <c r="BL389" t="s">
        <v>2</v>
      </c>
      <c r="BM389" t="s">
        <v>2</v>
      </c>
      <c r="BN389" t="s">
        <v>2</v>
      </c>
      <c r="BO389" t="s">
        <v>2</v>
      </c>
      <c r="BP389" t="s">
        <v>2</v>
      </c>
      <c r="BQ389" t="s">
        <v>5</v>
      </c>
      <c r="BR389" t="s">
        <v>5</v>
      </c>
      <c r="BS389" t="s">
        <v>5</v>
      </c>
      <c r="BT389" t="s">
        <v>4</v>
      </c>
      <c r="BU389" t="s">
        <v>4</v>
      </c>
      <c r="BV389" t="s">
        <v>4</v>
      </c>
      <c r="BW389" t="s">
        <v>4</v>
      </c>
      <c r="BX389" t="s">
        <v>5</v>
      </c>
      <c r="BY389" t="s">
        <v>4</v>
      </c>
      <c r="BZ389" t="s">
        <v>4</v>
      </c>
      <c r="CA389" t="s">
        <v>4</v>
      </c>
      <c r="CB389" t="s">
        <v>2</v>
      </c>
      <c r="CC389" t="s">
        <v>2</v>
      </c>
      <c r="CD389" t="s">
        <v>2</v>
      </c>
      <c r="CE389" t="s">
        <v>2</v>
      </c>
      <c r="CF389" t="s">
        <v>2</v>
      </c>
      <c r="CG389" t="s">
        <v>2</v>
      </c>
      <c r="CH389" t="s">
        <v>2</v>
      </c>
      <c r="CI389" t="s">
        <v>2</v>
      </c>
      <c r="CJ389" t="s">
        <v>2</v>
      </c>
      <c r="CK389" t="s">
        <v>2</v>
      </c>
      <c r="CL389" t="s">
        <v>2</v>
      </c>
      <c r="CM389" t="s">
        <v>2</v>
      </c>
      <c r="CN389" t="s">
        <v>2</v>
      </c>
      <c r="CO389" t="s">
        <v>2</v>
      </c>
      <c r="CP389" t="s">
        <v>2</v>
      </c>
      <c r="CQ389" t="s">
        <v>2</v>
      </c>
      <c r="CR389" t="s">
        <v>2</v>
      </c>
      <c r="CS389" t="s">
        <v>2</v>
      </c>
      <c r="CT389" t="s">
        <v>2</v>
      </c>
      <c r="CU389" t="s">
        <v>796</v>
      </c>
      <c r="CV389" t="s">
        <v>796</v>
      </c>
      <c r="CW389" t="s">
        <v>796</v>
      </c>
      <c r="CX389" t="s">
        <v>796</v>
      </c>
      <c r="CY389" t="s">
        <v>796</v>
      </c>
      <c r="CZ389" t="s">
        <v>796</v>
      </c>
      <c r="DA389" t="s">
        <v>796</v>
      </c>
      <c r="DB389" t="s">
        <v>796</v>
      </c>
      <c r="DC389" t="s">
        <v>796</v>
      </c>
      <c r="DD389" t="s">
        <v>796</v>
      </c>
      <c r="DE389" t="s">
        <v>796</v>
      </c>
      <c r="DF389" t="s">
        <v>796</v>
      </c>
      <c r="DG389" t="s">
        <v>796</v>
      </c>
      <c r="DH389" t="s">
        <v>796</v>
      </c>
      <c r="DI389" t="s">
        <v>796</v>
      </c>
      <c r="DJ389" t="s">
        <v>796</v>
      </c>
      <c r="DK389" t="s">
        <v>796</v>
      </c>
      <c r="DL389" t="s">
        <v>796</v>
      </c>
      <c r="DM389" t="s">
        <v>796</v>
      </c>
      <c r="DN389" t="s">
        <v>796</v>
      </c>
      <c r="DO389" t="s">
        <v>796</v>
      </c>
      <c r="DP389" t="s">
        <v>796</v>
      </c>
      <c r="DQ389" t="s">
        <v>796</v>
      </c>
      <c r="DR389" t="s">
        <v>796</v>
      </c>
      <c r="DS389" t="s">
        <v>796</v>
      </c>
      <c r="DT389" t="s">
        <v>796</v>
      </c>
      <c r="DU389" t="s">
        <v>796</v>
      </c>
      <c r="DV389" t="s">
        <v>796</v>
      </c>
      <c r="DW389" t="s">
        <v>796</v>
      </c>
      <c r="DX389" t="s">
        <v>796</v>
      </c>
      <c r="DY389" t="s">
        <v>796</v>
      </c>
      <c r="DZ389" t="s">
        <v>796</v>
      </c>
      <c r="EA389" t="s">
        <v>796</v>
      </c>
      <c r="EB389" t="s">
        <v>796</v>
      </c>
      <c r="EC389" t="s">
        <v>796</v>
      </c>
      <c r="ED389" t="s">
        <v>796</v>
      </c>
      <c r="EE389" t="s">
        <v>796</v>
      </c>
      <c r="EF389" t="s">
        <v>796</v>
      </c>
      <c r="EG389" t="s">
        <v>796</v>
      </c>
      <c r="EH389" t="s">
        <v>796</v>
      </c>
      <c r="EI389" t="s">
        <v>796</v>
      </c>
      <c r="EJ389" t="s">
        <v>796</v>
      </c>
      <c r="EK389" t="s">
        <v>796</v>
      </c>
      <c r="EL389" t="s">
        <v>796</v>
      </c>
      <c r="EM389" t="s">
        <v>796</v>
      </c>
      <c r="EN389" t="s">
        <v>796</v>
      </c>
      <c r="EO389" t="s">
        <v>796</v>
      </c>
      <c r="EP389" t="s">
        <v>796</v>
      </c>
      <c r="EQ389" t="s">
        <v>796</v>
      </c>
      <c r="ER389" t="s">
        <v>796</v>
      </c>
      <c r="ES389" t="s">
        <v>796</v>
      </c>
      <c r="ET389" t="s">
        <v>796</v>
      </c>
      <c r="EU389" t="s">
        <v>796</v>
      </c>
      <c r="EV389" t="s">
        <v>796</v>
      </c>
      <c r="EW389" t="s">
        <v>796</v>
      </c>
      <c r="EX389" t="s">
        <v>796</v>
      </c>
      <c r="EY389" t="s">
        <v>796</v>
      </c>
      <c r="EZ389" t="s">
        <v>796</v>
      </c>
      <c r="FA389" t="s">
        <v>796</v>
      </c>
      <c r="FB389" t="s">
        <v>796</v>
      </c>
      <c r="FC389" t="s">
        <v>796</v>
      </c>
      <c r="FD389" t="s">
        <v>796</v>
      </c>
      <c r="FE389" t="s">
        <v>796</v>
      </c>
      <c r="FF389" t="s">
        <v>796</v>
      </c>
      <c r="FG389" t="s">
        <v>796</v>
      </c>
      <c r="FH389" t="s">
        <v>796</v>
      </c>
      <c r="FI389" t="s">
        <v>796</v>
      </c>
      <c r="FJ389" t="s">
        <v>796</v>
      </c>
      <c r="FK389" t="s">
        <v>796</v>
      </c>
      <c r="FL389" t="s">
        <v>796</v>
      </c>
      <c r="FM389" t="s">
        <v>796</v>
      </c>
      <c r="FN389" t="s">
        <v>796</v>
      </c>
      <c r="FO389" t="s">
        <v>796</v>
      </c>
      <c r="FP389" t="s">
        <v>796</v>
      </c>
      <c r="FQ389" t="s">
        <v>796</v>
      </c>
      <c r="FR389" t="s">
        <v>796</v>
      </c>
      <c r="FS389" t="s">
        <v>796</v>
      </c>
      <c r="FT389" t="s">
        <v>796</v>
      </c>
      <c r="FU389" t="s">
        <v>796</v>
      </c>
      <c r="FV389" t="s">
        <v>796</v>
      </c>
      <c r="FW389" t="s">
        <v>796</v>
      </c>
      <c r="FX389" t="s">
        <v>796</v>
      </c>
      <c r="FY389" t="s">
        <v>796</v>
      </c>
      <c r="FZ389" t="s">
        <v>796</v>
      </c>
      <c r="GA389" t="s">
        <v>796</v>
      </c>
      <c r="GB389" t="s">
        <v>796</v>
      </c>
      <c r="GC389" t="s">
        <v>796</v>
      </c>
      <c r="GD389" t="s">
        <v>796</v>
      </c>
      <c r="GE389" t="s">
        <v>796</v>
      </c>
      <c r="GF389" t="s">
        <v>796</v>
      </c>
      <c r="GG389" t="s">
        <v>796</v>
      </c>
      <c r="GH389" t="s">
        <v>796</v>
      </c>
      <c r="GI389" t="s">
        <v>796</v>
      </c>
      <c r="GJ389" t="s">
        <v>796</v>
      </c>
      <c r="GK389" t="s">
        <v>796</v>
      </c>
      <c r="GL389" t="s">
        <v>796</v>
      </c>
      <c r="GM389" t="s">
        <v>796</v>
      </c>
      <c r="GN389" t="s">
        <v>796</v>
      </c>
      <c r="GO389" t="s">
        <v>796</v>
      </c>
      <c r="GP389" t="s">
        <v>796</v>
      </c>
      <c r="GQ389" t="s">
        <v>796</v>
      </c>
      <c r="GR389" t="s">
        <v>796</v>
      </c>
      <c r="GS389" t="s">
        <v>796</v>
      </c>
      <c r="GT389" t="s">
        <v>796</v>
      </c>
      <c r="GU389" t="s">
        <v>796</v>
      </c>
      <c r="GV389" t="s">
        <v>796</v>
      </c>
      <c r="GW389" t="s">
        <v>796</v>
      </c>
      <c r="GX389" t="s">
        <v>796</v>
      </c>
      <c r="GY389" t="s">
        <v>796</v>
      </c>
      <c r="GZ389" t="s">
        <v>796</v>
      </c>
      <c r="HA389" t="s">
        <v>796</v>
      </c>
      <c r="HB389" t="s">
        <v>796</v>
      </c>
      <c r="HC389" t="s">
        <v>796</v>
      </c>
      <c r="HD389" t="s">
        <v>796</v>
      </c>
      <c r="HE389" t="s">
        <v>796</v>
      </c>
      <c r="HF389" t="s">
        <v>796</v>
      </c>
      <c r="HG389" t="s">
        <v>796</v>
      </c>
      <c r="HH389" t="s">
        <v>796</v>
      </c>
      <c r="HI389" t="s">
        <v>796</v>
      </c>
      <c r="HJ389" t="s">
        <v>796</v>
      </c>
      <c r="HK389" t="s">
        <v>796</v>
      </c>
      <c r="HL389" t="s">
        <v>796</v>
      </c>
      <c r="HM389" t="s">
        <v>796</v>
      </c>
      <c r="HN389" t="s">
        <v>796</v>
      </c>
      <c r="HO389" t="s">
        <v>796</v>
      </c>
      <c r="HP389" t="s">
        <v>796</v>
      </c>
      <c r="HQ389" t="s">
        <v>796</v>
      </c>
      <c r="HR389" t="s">
        <v>796</v>
      </c>
      <c r="HS389" t="s">
        <v>796</v>
      </c>
      <c r="HT389" t="s">
        <v>796</v>
      </c>
      <c r="HU389" t="s">
        <v>796</v>
      </c>
      <c r="HV389" t="s">
        <v>796</v>
      </c>
      <c r="HW389" t="s">
        <v>796</v>
      </c>
      <c r="HX389" t="s">
        <v>796</v>
      </c>
      <c r="HY389" t="s">
        <v>796</v>
      </c>
      <c r="HZ389" t="s">
        <v>796</v>
      </c>
      <c r="IA389" t="s">
        <v>796</v>
      </c>
      <c r="IB389" t="s">
        <v>796</v>
      </c>
      <c r="IC389" t="s">
        <v>796</v>
      </c>
      <c r="ID389" t="s">
        <v>796</v>
      </c>
      <c r="IE389" t="s">
        <v>796</v>
      </c>
      <c r="IF389" t="s">
        <v>796</v>
      </c>
      <c r="IG389" t="s">
        <v>796</v>
      </c>
      <c r="IH389" t="s">
        <v>796</v>
      </c>
      <c r="II389" t="s">
        <v>796</v>
      </c>
      <c r="IJ389" t="s">
        <v>796</v>
      </c>
      <c r="IK389" t="s">
        <v>796</v>
      </c>
      <c r="IL389" t="s">
        <v>796</v>
      </c>
      <c r="IM389" t="s">
        <v>796</v>
      </c>
      <c r="IN389" t="s">
        <v>796</v>
      </c>
      <c r="IO389" t="s">
        <v>796</v>
      </c>
      <c r="IP389" t="s">
        <v>796</v>
      </c>
      <c r="IQ389" t="s">
        <v>796</v>
      </c>
      <c r="IR389" t="s">
        <v>796</v>
      </c>
      <c r="IS389" t="s">
        <v>796</v>
      </c>
      <c r="IT389" t="s">
        <v>796</v>
      </c>
      <c r="IU389" t="s">
        <v>796</v>
      </c>
      <c r="IV389" t="s">
        <v>796</v>
      </c>
      <c r="IW389" t="s">
        <v>796</v>
      </c>
      <c r="IX389" t="s">
        <v>796</v>
      </c>
      <c r="IY389" t="s">
        <v>796</v>
      </c>
      <c r="IZ389" t="s">
        <v>796</v>
      </c>
      <c r="JA389" t="s">
        <v>796</v>
      </c>
      <c r="JB389" t="s">
        <v>796</v>
      </c>
      <c r="JC389" t="s">
        <v>796</v>
      </c>
      <c r="JD389" t="s">
        <v>796</v>
      </c>
      <c r="JE389" t="s">
        <v>796</v>
      </c>
      <c r="JF389" t="s">
        <v>796</v>
      </c>
      <c r="JG389" t="s">
        <v>796</v>
      </c>
      <c r="JH389" t="s">
        <v>796</v>
      </c>
      <c r="JI389" t="s">
        <v>796</v>
      </c>
      <c r="JJ389" t="s">
        <v>796</v>
      </c>
      <c r="JK389" t="s">
        <v>796</v>
      </c>
      <c r="JL389" t="s">
        <v>796</v>
      </c>
      <c r="JM389" t="s">
        <v>796</v>
      </c>
      <c r="JN389" t="s">
        <v>796</v>
      </c>
      <c r="JO389" t="s">
        <v>796</v>
      </c>
      <c r="JP389" t="s">
        <v>796</v>
      </c>
      <c r="JQ389" t="s">
        <v>796</v>
      </c>
      <c r="JR389" t="s">
        <v>796</v>
      </c>
      <c r="JS389" t="s">
        <v>796</v>
      </c>
      <c r="JT389" t="s">
        <v>796</v>
      </c>
      <c r="JU389" t="s">
        <v>796</v>
      </c>
      <c r="JV389" t="s">
        <v>796</v>
      </c>
      <c r="JW389" t="s">
        <v>796</v>
      </c>
      <c r="JX389" t="s">
        <v>796</v>
      </c>
      <c r="JY389" t="s">
        <v>796</v>
      </c>
      <c r="JZ389" t="s">
        <v>796</v>
      </c>
      <c r="KA389" t="s">
        <v>796</v>
      </c>
      <c r="KB389" t="s">
        <v>796</v>
      </c>
      <c r="KC389" t="s">
        <v>796</v>
      </c>
      <c r="KD389" t="s">
        <v>796</v>
      </c>
      <c r="KE389" t="s">
        <v>796</v>
      </c>
      <c r="KF389" t="s">
        <v>796</v>
      </c>
    </row>
    <row r="390" spans="1:295" x14ac:dyDescent="0.2">
      <c r="A390" t="s">
        <v>391</v>
      </c>
      <c r="B390" t="s">
        <v>116</v>
      </c>
      <c r="C390" t="s">
        <v>4</v>
      </c>
      <c r="D390" t="s">
        <v>19</v>
      </c>
      <c r="E390" s="30">
        <v>20</v>
      </c>
      <c r="F390" t="s">
        <v>20</v>
      </c>
      <c r="G390" t="s">
        <v>10</v>
      </c>
      <c r="H390" t="s">
        <v>40</v>
      </c>
      <c r="I390" t="s">
        <v>36</v>
      </c>
      <c r="J390" t="s">
        <v>4</v>
      </c>
      <c r="K390" t="s">
        <v>4</v>
      </c>
      <c r="L390" t="s">
        <v>4</v>
      </c>
      <c r="M390" t="s">
        <v>4</v>
      </c>
      <c r="N390" t="s">
        <v>4</v>
      </c>
      <c r="O390" t="s">
        <v>4</v>
      </c>
      <c r="P390" t="s">
        <v>4</v>
      </c>
      <c r="Q390" t="s">
        <v>5</v>
      </c>
      <c r="R390" t="s">
        <v>5</v>
      </c>
      <c r="S390" t="s">
        <v>4</v>
      </c>
      <c r="T390" t="s">
        <v>3</v>
      </c>
      <c r="U390" t="s">
        <v>4</v>
      </c>
      <c r="V390" t="s">
        <v>5</v>
      </c>
      <c r="W390" t="s">
        <v>77</v>
      </c>
      <c r="X390" t="s">
        <v>54</v>
      </c>
      <c r="Y390" t="s">
        <v>5</v>
      </c>
      <c r="Z390" t="s">
        <v>22</v>
      </c>
      <c r="AA390" t="s">
        <v>4</v>
      </c>
      <c r="AB390" t="s">
        <v>4</v>
      </c>
      <c r="AC390" t="s">
        <v>4</v>
      </c>
      <c r="AD390" t="s">
        <v>4</v>
      </c>
      <c r="AE390" t="s">
        <v>4</v>
      </c>
      <c r="AF390" t="s">
        <v>4</v>
      </c>
      <c r="AG390" t="s">
        <v>4</v>
      </c>
      <c r="AH390" t="s">
        <v>5</v>
      </c>
      <c r="AI390" t="s">
        <v>4</v>
      </c>
      <c r="AJ390" t="s">
        <v>4</v>
      </c>
      <c r="AK390" t="s">
        <v>4</v>
      </c>
      <c r="AL390" t="s">
        <v>5</v>
      </c>
      <c r="AM390" t="s">
        <v>4</v>
      </c>
      <c r="AN390" t="s">
        <v>4</v>
      </c>
      <c r="AO390" t="s">
        <v>4</v>
      </c>
      <c r="AP390" t="s">
        <v>4</v>
      </c>
      <c r="AQ390" t="s">
        <v>4</v>
      </c>
      <c r="AR390" t="s">
        <v>4</v>
      </c>
      <c r="AS390" t="s">
        <v>2</v>
      </c>
      <c r="AT390" t="s">
        <v>2</v>
      </c>
      <c r="AU390" t="s">
        <v>2</v>
      </c>
      <c r="AV390" t="s">
        <v>2</v>
      </c>
      <c r="AW390" t="s">
        <v>2</v>
      </c>
      <c r="AX390" t="s">
        <v>2</v>
      </c>
      <c r="AY390" t="s">
        <v>2</v>
      </c>
      <c r="AZ390" t="s">
        <v>2</v>
      </c>
      <c r="BA390" t="s">
        <v>2</v>
      </c>
      <c r="BB390" t="s">
        <v>2</v>
      </c>
      <c r="BC390" t="s">
        <v>2</v>
      </c>
      <c r="BD390" t="s">
        <v>2</v>
      </c>
      <c r="BE390" t="s">
        <v>2</v>
      </c>
      <c r="BF390" t="s">
        <v>2</v>
      </c>
      <c r="BG390" t="s">
        <v>2</v>
      </c>
      <c r="BH390" t="s">
        <v>2</v>
      </c>
      <c r="BI390" t="s">
        <v>2</v>
      </c>
      <c r="BJ390" t="s">
        <v>2</v>
      </c>
      <c r="BK390" t="s">
        <v>2</v>
      </c>
      <c r="BL390" t="s">
        <v>2</v>
      </c>
      <c r="BM390" t="s">
        <v>2</v>
      </c>
      <c r="BN390" t="s">
        <v>2</v>
      </c>
      <c r="BO390" t="s">
        <v>2</v>
      </c>
      <c r="BP390" t="s">
        <v>2</v>
      </c>
      <c r="BQ390" t="s">
        <v>5</v>
      </c>
      <c r="BR390" t="s">
        <v>5</v>
      </c>
      <c r="BS390" t="s">
        <v>5</v>
      </c>
      <c r="BT390" t="s">
        <v>5</v>
      </c>
      <c r="BU390" t="s">
        <v>4</v>
      </c>
      <c r="BV390" t="s">
        <v>4</v>
      </c>
      <c r="BW390" t="s">
        <v>4</v>
      </c>
      <c r="BX390" t="s">
        <v>5</v>
      </c>
      <c r="BY390" t="s">
        <v>4</v>
      </c>
      <c r="BZ390" t="s">
        <v>5</v>
      </c>
      <c r="CA390" t="s">
        <v>5</v>
      </c>
      <c r="CB390" t="s">
        <v>2</v>
      </c>
      <c r="CC390" t="s">
        <v>2</v>
      </c>
      <c r="CD390" t="s">
        <v>2</v>
      </c>
      <c r="CE390" t="s">
        <v>2</v>
      </c>
      <c r="CF390" t="s">
        <v>2</v>
      </c>
      <c r="CG390" t="s">
        <v>2</v>
      </c>
      <c r="CH390" t="s">
        <v>2</v>
      </c>
      <c r="CI390" t="s">
        <v>2</v>
      </c>
      <c r="CJ390" t="s">
        <v>2</v>
      </c>
      <c r="CK390" t="s">
        <v>2</v>
      </c>
      <c r="CL390" t="s">
        <v>2</v>
      </c>
      <c r="CM390" t="s">
        <v>2</v>
      </c>
      <c r="CN390" t="s">
        <v>2</v>
      </c>
      <c r="CO390" t="s">
        <v>2</v>
      </c>
      <c r="CP390" t="s">
        <v>2</v>
      </c>
      <c r="CQ390" t="s">
        <v>2</v>
      </c>
      <c r="CR390" t="s">
        <v>2</v>
      </c>
      <c r="CS390" t="s">
        <v>2</v>
      </c>
      <c r="CT390" t="s">
        <v>2</v>
      </c>
      <c r="CU390" t="s">
        <v>116</v>
      </c>
      <c r="CV390" t="s">
        <v>4</v>
      </c>
      <c r="CW390" s="30">
        <v>22</v>
      </c>
      <c r="CX390" t="s">
        <v>20</v>
      </c>
      <c r="CY390" t="s">
        <v>4</v>
      </c>
      <c r="CZ390" t="s">
        <v>4</v>
      </c>
      <c r="DA390" t="s">
        <v>4</v>
      </c>
      <c r="DB390" t="s">
        <v>4</v>
      </c>
      <c r="DC390" t="s">
        <v>4</v>
      </c>
      <c r="DD390" t="s">
        <v>4</v>
      </c>
      <c r="DE390" t="s">
        <v>4</v>
      </c>
      <c r="DF390" t="s">
        <v>5</v>
      </c>
      <c r="DG390" t="s">
        <v>4</v>
      </c>
      <c r="DH390" t="s">
        <v>4</v>
      </c>
      <c r="DI390" t="s">
        <v>90</v>
      </c>
      <c r="DJ390" t="s">
        <v>4</v>
      </c>
      <c r="DK390" t="s">
        <v>4</v>
      </c>
      <c r="DL390" t="s">
        <v>17</v>
      </c>
      <c r="DM390" t="s">
        <v>27</v>
      </c>
      <c r="DN390" t="s">
        <v>5</v>
      </c>
      <c r="DO390" t="s">
        <v>18</v>
      </c>
      <c r="DP390" t="s">
        <v>4</v>
      </c>
      <c r="DQ390" t="s">
        <v>4</v>
      </c>
      <c r="DR390" t="s">
        <v>4</v>
      </c>
      <c r="DS390" t="s">
        <v>4</v>
      </c>
      <c r="DT390" t="s">
        <v>4</v>
      </c>
      <c r="DU390" t="s">
        <v>4</v>
      </c>
      <c r="DV390" t="s">
        <v>4</v>
      </c>
      <c r="DW390" t="s">
        <v>4</v>
      </c>
      <c r="DX390" t="s">
        <v>4</v>
      </c>
      <c r="DY390" t="s">
        <v>4</v>
      </c>
      <c r="DZ390" t="s">
        <v>4</v>
      </c>
      <c r="EA390" t="s">
        <v>4</v>
      </c>
      <c r="EB390" t="s">
        <v>4</v>
      </c>
      <c r="EC390" t="s">
        <v>4</v>
      </c>
      <c r="ED390" t="s">
        <v>4</v>
      </c>
      <c r="EE390" t="s">
        <v>4</v>
      </c>
      <c r="EF390" t="s">
        <v>4</v>
      </c>
      <c r="EG390" t="s">
        <v>4</v>
      </c>
      <c r="EH390" t="s">
        <v>2</v>
      </c>
      <c r="EI390" t="s">
        <v>2</v>
      </c>
      <c r="EJ390" t="s">
        <v>2</v>
      </c>
      <c r="EK390" t="s">
        <v>2</v>
      </c>
      <c r="EL390" t="s">
        <v>2</v>
      </c>
      <c r="EM390" t="s">
        <v>2</v>
      </c>
      <c r="EN390" t="s">
        <v>2</v>
      </c>
      <c r="EO390" t="s">
        <v>2</v>
      </c>
      <c r="EP390" t="s">
        <v>2</v>
      </c>
      <c r="EQ390" t="s">
        <v>2</v>
      </c>
      <c r="ER390" t="s">
        <v>2</v>
      </c>
      <c r="ES390" t="s">
        <v>2</v>
      </c>
      <c r="ET390" t="s">
        <v>2</v>
      </c>
      <c r="EU390" t="s">
        <v>2</v>
      </c>
      <c r="EV390" t="s">
        <v>2</v>
      </c>
      <c r="EW390" t="s">
        <v>2</v>
      </c>
      <c r="EX390" t="s">
        <v>2</v>
      </c>
      <c r="EY390" t="s">
        <v>2</v>
      </c>
      <c r="EZ390" t="s">
        <v>2</v>
      </c>
      <c r="FA390" t="s">
        <v>2</v>
      </c>
      <c r="FB390" t="s">
        <v>2</v>
      </c>
      <c r="FC390" t="s">
        <v>2</v>
      </c>
      <c r="FD390" t="s">
        <v>2</v>
      </c>
      <c r="FE390" t="s">
        <v>2</v>
      </c>
      <c r="FF390" t="s">
        <v>4</v>
      </c>
      <c r="FG390" t="s">
        <v>4</v>
      </c>
      <c r="FH390" t="s">
        <v>2</v>
      </c>
      <c r="FI390" t="s">
        <v>2</v>
      </c>
      <c r="FJ390" t="s">
        <v>2</v>
      </c>
      <c r="FK390" t="s">
        <v>2</v>
      </c>
      <c r="FL390" t="s">
        <v>2</v>
      </c>
      <c r="FM390" t="s">
        <v>2</v>
      </c>
      <c r="FN390" t="s">
        <v>2</v>
      </c>
      <c r="FO390" t="s">
        <v>2</v>
      </c>
      <c r="FP390" t="s">
        <v>2</v>
      </c>
      <c r="FQ390" t="s">
        <v>2</v>
      </c>
      <c r="FR390" t="s">
        <v>2</v>
      </c>
      <c r="FS390" t="s">
        <v>2</v>
      </c>
      <c r="FT390" t="s">
        <v>2</v>
      </c>
      <c r="FU390" t="s">
        <v>2</v>
      </c>
      <c r="FV390" t="s">
        <v>2</v>
      </c>
      <c r="FW390" t="s">
        <v>2</v>
      </c>
      <c r="FX390" t="s">
        <v>2</v>
      </c>
      <c r="FY390" t="s">
        <v>2</v>
      </c>
      <c r="FZ390" t="s">
        <v>2</v>
      </c>
      <c r="GA390" t="s">
        <v>2</v>
      </c>
      <c r="GB390" t="s">
        <v>2</v>
      </c>
      <c r="GC390" t="s">
        <v>2</v>
      </c>
      <c r="GD390" t="s">
        <v>2</v>
      </c>
      <c r="GE390" t="s">
        <v>2</v>
      </c>
      <c r="GF390" t="s">
        <v>2</v>
      </c>
      <c r="GG390" t="s">
        <v>2</v>
      </c>
      <c r="GH390" t="s">
        <v>2</v>
      </c>
      <c r="GI390" t="s">
        <v>2</v>
      </c>
      <c r="GJ390" t="s">
        <v>2</v>
      </c>
      <c r="GK390" t="s">
        <v>2</v>
      </c>
      <c r="GL390" t="s">
        <v>2</v>
      </c>
      <c r="GM390" t="s">
        <v>2</v>
      </c>
      <c r="GN390" t="s">
        <v>796</v>
      </c>
      <c r="GO390" t="s">
        <v>796</v>
      </c>
      <c r="GP390" t="s">
        <v>796</v>
      </c>
      <c r="GQ390" t="s">
        <v>796</v>
      </c>
      <c r="GR390" t="s">
        <v>796</v>
      </c>
      <c r="GS390" t="s">
        <v>796</v>
      </c>
      <c r="GT390" t="s">
        <v>796</v>
      </c>
      <c r="GU390" t="s">
        <v>796</v>
      </c>
      <c r="GV390" t="s">
        <v>796</v>
      </c>
      <c r="GW390" t="s">
        <v>796</v>
      </c>
      <c r="GX390" t="s">
        <v>796</v>
      </c>
      <c r="GY390" t="s">
        <v>796</v>
      </c>
      <c r="GZ390" t="s">
        <v>796</v>
      </c>
      <c r="HA390" t="s">
        <v>796</v>
      </c>
      <c r="HB390" t="s">
        <v>796</v>
      </c>
      <c r="HC390" t="s">
        <v>796</v>
      </c>
      <c r="HD390" t="s">
        <v>796</v>
      </c>
      <c r="HE390" t="s">
        <v>796</v>
      </c>
      <c r="HF390" t="s">
        <v>796</v>
      </c>
      <c r="HG390" t="s">
        <v>796</v>
      </c>
      <c r="HH390" t="s">
        <v>796</v>
      </c>
      <c r="HI390" t="s">
        <v>796</v>
      </c>
      <c r="HJ390" t="s">
        <v>796</v>
      </c>
      <c r="HK390" t="s">
        <v>796</v>
      </c>
      <c r="HL390" t="s">
        <v>796</v>
      </c>
      <c r="HM390" t="s">
        <v>796</v>
      </c>
      <c r="HN390" t="s">
        <v>796</v>
      </c>
      <c r="HO390" t="s">
        <v>796</v>
      </c>
      <c r="HP390" t="s">
        <v>796</v>
      </c>
      <c r="HQ390" t="s">
        <v>796</v>
      </c>
      <c r="HR390" t="s">
        <v>796</v>
      </c>
      <c r="HS390" t="s">
        <v>796</v>
      </c>
      <c r="HT390" t="s">
        <v>796</v>
      </c>
      <c r="HU390" t="s">
        <v>796</v>
      </c>
      <c r="HV390" t="s">
        <v>796</v>
      </c>
      <c r="HW390" t="s">
        <v>796</v>
      </c>
      <c r="HX390" t="s">
        <v>796</v>
      </c>
      <c r="HY390" t="s">
        <v>796</v>
      </c>
      <c r="HZ390" t="s">
        <v>796</v>
      </c>
      <c r="IA390" t="s">
        <v>796</v>
      </c>
      <c r="IB390" t="s">
        <v>796</v>
      </c>
      <c r="IC390" t="s">
        <v>796</v>
      </c>
      <c r="ID390" t="s">
        <v>796</v>
      </c>
      <c r="IE390" t="s">
        <v>796</v>
      </c>
      <c r="IF390" t="s">
        <v>796</v>
      </c>
      <c r="IG390" t="s">
        <v>796</v>
      </c>
      <c r="IH390" t="s">
        <v>796</v>
      </c>
      <c r="II390" t="s">
        <v>796</v>
      </c>
      <c r="IJ390" t="s">
        <v>796</v>
      </c>
      <c r="IK390" t="s">
        <v>796</v>
      </c>
      <c r="IL390" t="s">
        <v>796</v>
      </c>
      <c r="IM390" t="s">
        <v>796</v>
      </c>
      <c r="IN390" t="s">
        <v>796</v>
      </c>
      <c r="IO390" t="s">
        <v>796</v>
      </c>
      <c r="IP390" t="s">
        <v>796</v>
      </c>
      <c r="IQ390" t="s">
        <v>796</v>
      </c>
      <c r="IR390" t="s">
        <v>796</v>
      </c>
      <c r="IS390" t="s">
        <v>796</v>
      </c>
      <c r="IT390" t="s">
        <v>796</v>
      </c>
      <c r="IU390" t="s">
        <v>796</v>
      </c>
      <c r="IV390" t="s">
        <v>796</v>
      </c>
      <c r="IW390" t="s">
        <v>796</v>
      </c>
      <c r="IX390" t="s">
        <v>796</v>
      </c>
      <c r="IY390" t="s">
        <v>796</v>
      </c>
      <c r="IZ390" t="s">
        <v>796</v>
      </c>
      <c r="JA390" t="s">
        <v>796</v>
      </c>
      <c r="JB390" t="s">
        <v>796</v>
      </c>
      <c r="JC390" t="s">
        <v>796</v>
      </c>
      <c r="JD390" t="s">
        <v>796</v>
      </c>
      <c r="JE390" t="s">
        <v>796</v>
      </c>
      <c r="JF390" t="s">
        <v>796</v>
      </c>
      <c r="JG390" t="s">
        <v>796</v>
      </c>
      <c r="JH390" t="s">
        <v>796</v>
      </c>
      <c r="JI390" t="s">
        <v>796</v>
      </c>
      <c r="JJ390" t="s">
        <v>796</v>
      </c>
      <c r="JK390" t="s">
        <v>796</v>
      </c>
      <c r="JL390" t="s">
        <v>796</v>
      </c>
      <c r="JM390" t="s">
        <v>796</v>
      </c>
      <c r="JN390" t="s">
        <v>796</v>
      </c>
      <c r="JO390" t="s">
        <v>796</v>
      </c>
      <c r="JP390" t="s">
        <v>796</v>
      </c>
      <c r="JQ390" t="s">
        <v>796</v>
      </c>
      <c r="JR390" t="s">
        <v>796</v>
      </c>
      <c r="JS390" t="s">
        <v>796</v>
      </c>
      <c r="JT390" t="s">
        <v>796</v>
      </c>
      <c r="JU390" t="s">
        <v>796</v>
      </c>
      <c r="JV390" t="s">
        <v>796</v>
      </c>
      <c r="JW390" t="s">
        <v>796</v>
      </c>
      <c r="JX390" t="s">
        <v>796</v>
      </c>
      <c r="JY390" t="s">
        <v>796</v>
      </c>
      <c r="JZ390" t="s">
        <v>796</v>
      </c>
      <c r="KA390" t="s">
        <v>796</v>
      </c>
      <c r="KB390" t="s">
        <v>796</v>
      </c>
      <c r="KC390" t="s">
        <v>796</v>
      </c>
      <c r="KD390" t="s">
        <v>796</v>
      </c>
      <c r="KE390" t="s">
        <v>796</v>
      </c>
      <c r="KF390" t="s">
        <v>796</v>
      </c>
    </row>
    <row r="391" spans="1:295" x14ac:dyDescent="0.2">
      <c r="A391" t="s">
        <v>392</v>
      </c>
      <c r="B391" t="s">
        <v>116</v>
      </c>
      <c r="C391" t="s">
        <v>4</v>
      </c>
      <c r="D391" t="s">
        <v>19</v>
      </c>
      <c r="E391" s="30">
        <v>29</v>
      </c>
      <c r="F391" t="s">
        <v>20</v>
      </c>
      <c r="G391" t="s">
        <v>10</v>
      </c>
      <c r="H391" t="s">
        <v>40</v>
      </c>
      <c r="I391" t="s">
        <v>36</v>
      </c>
      <c r="J391" t="s">
        <v>4</v>
      </c>
      <c r="K391" t="s">
        <v>5</v>
      </c>
      <c r="L391" t="s">
        <v>4</v>
      </c>
      <c r="M391" t="s">
        <v>4</v>
      </c>
      <c r="N391" t="s">
        <v>4</v>
      </c>
      <c r="O391" t="s">
        <v>4</v>
      </c>
      <c r="P391" t="s">
        <v>4</v>
      </c>
      <c r="Q391" t="s">
        <v>5</v>
      </c>
      <c r="R391" t="s">
        <v>5</v>
      </c>
      <c r="S391" t="s">
        <v>4</v>
      </c>
      <c r="T391" t="s">
        <v>3</v>
      </c>
      <c r="U391" t="s">
        <v>4</v>
      </c>
      <c r="V391" t="s">
        <v>5</v>
      </c>
      <c r="W391" t="s">
        <v>26</v>
      </c>
      <c r="X391" t="s">
        <v>27</v>
      </c>
      <c r="Y391" t="s">
        <v>5</v>
      </c>
      <c r="Z391" t="s">
        <v>35</v>
      </c>
      <c r="AA391" t="s">
        <v>4</v>
      </c>
      <c r="AB391" t="s">
        <v>4</v>
      </c>
      <c r="AC391" t="s">
        <v>4</v>
      </c>
      <c r="AD391" t="s">
        <v>4</v>
      </c>
      <c r="AE391" t="s">
        <v>4</v>
      </c>
      <c r="AF391" t="s">
        <v>4</v>
      </c>
      <c r="AG391" t="s">
        <v>4</v>
      </c>
      <c r="AH391" t="s">
        <v>4</v>
      </c>
      <c r="AI391" t="s">
        <v>4</v>
      </c>
      <c r="AJ391" t="s">
        <v>4</v>
      </c>
      <c r="AK391" t="s">
        <v>4</v>
      </c>
      <c r="AL391" t="s">
        <v>5</v>
      </c>
      <c r="AM391" t="s">
        <v>4</v>
      </c>
      <c r="AN391" t="s">
        <v>4</v>
      </c>
      <c r="AO391" t="s">
        <v>4</v>
      </c>
      <c r="AP391" t="s">
        <v>4</v>
      </c>
      <c r="AQ391" t="s">
        <v>4</v>
      </c>
      <c r="AR391" t="s">
        <v>4</v>
      </c>
      <c r="AS391" t="s">
        <v>2</v>
      </c>
      <c r="AT391" t="s">
        <v>2</v>
      </c>
      <c r="AU391" t="s">
        <v>2</v>
      </c>
      <c r="AV391" t="s">
        <v>5</v>
      </c>
      <c r="AW391" t="s">
        <v>4</v>
      </c>
      <c r="AX391" t="s">
        <v>4</v>
      </c>
      <c r="AY391" t="s">
        <v>5</v>
      </c>
      <c r="AZ391" t="s">
        <v>4</v>
      </c>
      <c r="BA391" t="s">
        <v>4</v>
      </c>
      <c r="BB391" t="s">
        <v>4</v>
      </c>
      <c r="BC391" t="s">
        <v>4</v>
      </c>
      <c r="BD391" t="s">
        <v>4</v>
      </c>
      <c r="BE391" t="s">
        <v>4</v>
      </c>
      <c r="BF391" t="s">
        <v>4</v>
      </c>
      <c r="BG391" t="s">
        <v>4</v>
      </c>
      <c r="BH391" t="s">
        <v>4</v>
      </c>
      <c r="BI391" t="s">
        <v>4</v>
      </c>
      <c r="BJ391" t="s">
        <v>4</v>
      </c>
      <c r="BK391" t="s">
        <v>2</v>
      </c>
      <c r="BL391" t="s">
        <v>2</v>
      </c>
      <c r="BM391" t="s">
        <v>2</v>
      </c>
      <c r="BN391" t="s">
        <v>2</v>
      </c>
      <c r="BO391" t="s">
        <v>2</v>
      </c>
      <c r="BP391" t="s">
        <v>2</v>
      </c>
      <c r="BQ391" t="s">
        <v>5</v>
      </c>
      <c r="BR391" t="s">
        <v>5</v>
      </c>
      <c r="BS391" t="s">
        <v>5</v>
      </c>
      <c r="BT391" t="s">
        <v>5</v>
      </c>
      <c r="BU391" t="s">
        <v>5</v>
      </c>
      <c r="BV391" t="s">
        <v>4</v>
      </c>
      <c r="BW391" t="s">
        <v>5</v>
      </c>
      <c r="BX391" t="s">
        <v>5</v>
      </c>
      <c r="BY391" t="s">
        <v>5</v>
      </c>
      <c r="BZ391" t="s">
        <v>5</v>
      </c>
      <c r="CA391" t="s">
        <v>5</v>
      </c>
      <c r="CB391" t="s">
        <v>2</v>
      </c>
      <c r="CC391" t="s">
        <v>2</v>
      </c>
      <c r="CD391" t="s">
        <v>2</v>
      </c>
      <c r="CE391" t="s">
        <v>2</v>
      </c>
      <c r="CF391" t="s">
        <v>2</v>
      </c>
      <c r="CG391" t="s">
        <v>2</v>
      </c>
      <c r="CH391" t="s">
        <v>2</v>
      </c>
      <c r="CI391" t="s">
        <v>2</v>
      </c>
      <c r="CJ391" t="s">
        <v>2</v>
      </c>
      <c r="CK391" t="s">
        <v>2</v>
      </c>
      <c r="CL391" t="s">
        <v>2</v>
      </c>
      <c r="CM391" t="s">
        <v>2</v>
      </c>
      <c r="CN391" t="s">
        <v>2</v>
      </c>
      <c r="CO391" t="s">
        <v>2</v>
      </c>
      <c r="CP391" t="s">
        <v>2</v>
      </c>
      <c r="CQ391" t="s">
        <v>2</v>
      </c>
      <c r="CR391" t="s">
        <v>2</v>
      </c>
      <c r="CS391" t="s">
        <v>2</v>
      </c>
      <c r="CT391" t="s">
        <v>2</v>
      </c>
      <c r="CU391" t="s">
        <v>796</v>
      </c>
      <c r="CV391" t="s">
        <v>796</v>
      </c>
      <c r="CW391" t="s">
        <v>796</v>
      </c>
      <c r="CX391" t="s">
        <v>796</v>
      </c>
      <c r="CY391" t="s">
        <v>796</v>
      </c>
      <c r="CZ391" t="s">
        <v>796</v>
      </c>
      <c r="DA391" t="s">
        <v>796</v>
      </c>
      <c r="DB391" t="s">
        <v>796</v>
      </c>
      <c r="DC391" t="s">
        <v>796</v>
      </c>
      <c r="DD391" t="s">
        <v>796</v>
      </c>
      <c r="DE391" t="s">
        <v>796</v>
      </c>
      <c r="DF391" t="s">
        <v>796</v>
      </c>
      <c r="DG391" t="s">
        <v>796</v>
      </c>
      <c r="DH391" t="s">
        <v>796</v>
      </c>
      <c r="DI391" t="s">
        <v>796</v>
      </c>
      <c r="DJ391" t="s">
        <v>796</v>
      </c>
      <c r="DK391" t="s">
        <v>796</v>
      </c>
      <c r="DL391" t="s">
        <v>796</v>
      </c>
      <c r="DM391" t="s">
        <v>796</v>
      </c>
      <c r="DN391" t="s">
        <v>796</v>
      </c>
      <c r="DO391" t="s">
        <v>796</v>
      </c>
      <c r="DP391" t="s">
        <v>796</v>
      </c>
      <c r="DQ391" t="s">
        <v>796</v>
      </c>
      <c r="DR391" t="s">
        <v>796</v>
      </c>
      <c r="DS391" t="s">
        <v>796</v>
      </c>
      <c r="DT391" t="s">
        <v>796</v>
      </c>
      <c r="DU391" t="s">
        <v>796</v>
      </c>
      <c r="DV391" t="s">
        <v>796</v>
      </c>
      <c r="DW391" t="s">
        <v>796</v>
      </c>
      <c r="DX391" t="s">
        <v>796</v>
      </c>
      <c r="DY391" t="s">
        <v>796</v>
      </c>
      <c r="DZ391" t="s">
        <v>796</v>
      </c>
      <c r="EA391" t="s">
        <v>796</v>
      </c>
      <c r="EB391" t="s">
        <v>796</v>
      </c>
      <c r="EC391" t="s">
        <v>796</v>
      </c>
      <c r="ED391" t="s">
        <v>796</v>
      </c>
      <c r="EE391" t="s">
        <v>796</v>
      </c>
      <c r="EF391" t="s">
        <v>796</v>
      </c>
      <c r="EG391" t="s">
        <v>796</v>
      </c>
      <c r="EH391" t="s">
        <v>796</v>
      </c>
      <c r="EI391" t="s">
        <v>796</v>
      </c>
      <c r="EJ391" t="s">
        <v>796</v>
      </c>
      <c r="EK391" t="s">
        <v>796</v>
      </c>
      <c r="EL391" t="s">
        <v>796</v>
      </c>
      <c r="EM391" t="s">
        <v>796</v>
      </c>
      <c r="EN391" t="s">
        <v>796</v>
      </c>
      <c r="EO391" t="s">
        <v>796</v>
      </c>
      <c r="EP391" t="s">
        <v>796</v>
      </c>
      <c r="EQ391" t="s">
        <v>796</v>
      </c>
      <c r="ER391" t="s">
        <v>796</v>
      </c>
      <c r="ES391" t="s">
        <v>796</v>
      </c>
      <c r="ET391" t="s">
        <v>796</v>
      </c>
      <c r="EU391" t="s">
        <v>796</v>
      </c>
      <c r="EV391" t="s">
        <v>796</v>
      </c>
      <c r="EW391" t="s">
        <v>796</v>
      </c>
      <c r="EX391" t="s">
        <v>796</v>
      </c>
      <c r="EY391" t="s">
        <v>796</v>
      </c>
      <c r="EZ391" t="s">
        <v>796</v>
      </c>
      <c r="FA391" t="s">
        <v>796</v>
      </c>
      <c r="FB391" t="s">
        <v>796</v>
      </c>
      <c r="FC391" t="s">
        <v>796</v>
      </c>
      <c r="FD391" t="s">
        <v>796</v>
      </c>
      <c r="FE391" t="s">
        <v>796</v>
      </c>
      <c r="FF391" t="s">
        <v>796</v>
      </c>
      <c r="FG391" t="s">
        <v>796</v>
      </c>
      <c r="FH391" t="s">
        <v>796</v>
      </c>
      <c r="FI391" t="s">
        <v>796</v>
      </c>
      <c r="FJ391" t="s">
        <v>796</v>
      </c>
      <c r="FK391" t="s">
        <v>796</v>
      </c>
      <c r="FL391" t="s">
        <v>796</v>
      </c>
      <c r="FM391" t="s">
        <v>796</v>
      </c>
      <c r="FN391" t="s">
        <v>796</v>
      </c>
      <c r="FO391" t="s">
        <v>796</v>
      </c>
      <c r="FP391" t="s">
        <v>796</v>
      </c>
      <c r="FQ391" t="s">
        <v>796</v>
      </c>
      <c r="FR391" t="s">
        <v>796</v>
      </c>
      <c r="FS391" t="s">
        <v>796</v>
      </c>
      <c r="FT391" t="s">
        <v>796</v>
      </c>
      <c r="FU391" t="s">
        <v>796</v>
      </c>
      <c r="FV391" t="s">
        <v>796</v>
      </c>
      <c r="FW391" t="s">
        <v>796</v>
      </c>
      <c r="FX391" t="s">
        <v>796</v>
      </c>
      <c r="FY391" t="s">
        <v>796</v>
      </c>
      <c r="FZ391" t="s">
        <v>796</v>
      </c>
      <c r="GA391" t="s">
        <v>796</v>
      </c>
      <c r="GB391" t="s">
        <v>796</v>
      </c>
      <c r="GC391" t="s">
        <v>796</v>
      </c>
      <c r="GD391" t="s">
        <v>796</v>
      </c>
      <c r="GE391" t="s">
        <v>796</v>
      </c>
      <c r="GF391" t="s">
        <v>796</v>
      </c>
      <c r="GG391" t="s">
        <v>796</v>
      </c>
      <c r="GH391" t="s">
        <v>796</v>
      </c>
      <c r="GI391" t="s">
        <v>796</v>
      </c>
      <c r="GJ391" t="s">
        <v>796</v>
      </c>
      <c r="GK391" t="s">
        <v>796</v>
      </c>
      <c r="GL391" t="s">
        <v>796</v>
      </c>
      <c r="GM391" t="s">
        <v>796</v>
      </c>
      <c r="GN391" t="s">
        <v>796</v>
      </c>
      <c r="GO391" t="s">
        <v>796</v>
      </c>
      <c r="GP391" t="s">
        <v>796</v>
      </c>
      <c r="GQ391" t="s">
        <v>796</v>
      </c>
      <c r="GR391" t="s">
        <v>796</v>
      </c>
      <c r="GS391" t="s">
        <v>796</v>
      </c>
      <c r="GT391" t="s">
        <v>796</v>
      </c>
      <c r="GU391" t="s">
        <v>796</v>
      </c>
      <c r="GV391" t="s">
        <v>796</v>
      </c>
      <c r="GW391" t="s">
        <v>796</v>
      </c>
      <c r="GX391" t="s">
        <v>796</v>
      </c>
      <c r="GY391" t="s">
        <v>796</v>
      </c>
      <c r="GZ391" t="s">
        <v>796</v>
      </c>
      <c r="HA391" t="s">
        <v>796</v>
      </c>
      <c r="HB391" t="s">
        <v>796</v>
      </c>
      <c r="HC391" t="s">
        <v>796</v>
      </c>
      <c r="HD391" t="s">
        <v>796</v>
      </c>
      <c r="HE391" t="s">
        <v>796</v>
      </c>
      <c r="HF391" t="s">
        <v>796</v>
      </c>
      <c r="HG391" t="s">
        <v>796</v>
      </c>
      <c r="HH391" t="s">
        <v>796</v>
      </c>
      <c r="HI391" t="s">
        <v>796</v>
      </c>
      <c r="HJ391" t="s">
        <v>796</v>
      </c>
      <c r="HK391" t="s">
        <v>796</v>
      </c>
      <c r="HL391" t="s">
        <v>796</v>
      </c>
      <c r="HM391" t="s">
        <v>796</v>
      </c>
      <c r="HN391" t="s">
        <v>796</v>
      </c>
      <c r="HO391" t="s">
        <v>796</v>
      </c>
      <c r="HP391" t="s">
        <v>796</v>
      </c>
      <c r="HQ391" t="s">
        <v>796</v>
      </c>
      <c r="HR391" t="s">
        <v>796</v>
      </c>
      <c r="HS391" t="s">
        <v>796</v>
      </c>
      <c r="HT391" t="s">
        <v>796</v>
      </c>
      <c r="HU391" t="s">
        <v>796</v>
      </c>
      <c r="HV391" t="s">
        <v>796</v>
      </c>
      <c r="HW391" t="s">
        <v>796</v>
      </c>
      <c r="HX391" t="s">
        <v>796</v>
      </c>
      <c r="HY391" t="s">
        <v>796</v>
      </c>
      <c r="HZ391" t="s">
        <v>796</v>
      </c>
      <c r="IA391" t="s">
        <v>796</v>
      </c>
      <c r="IB391" t="s">
        <v>796</v>
      </c>
      <c r="IC391" t="s">
        <v>796</v>
      </c>
      <c r="ID391" t="s">
        <v>796</v>
      </c>
      <c r="IE391" t="s">
        <v>796</v>
      </c>
      <c r="IF391" t="s">
        <v>796</v>
      </c>
      <c r="IG391" t="s">
        <v>796</v>
      </c>
      <c r="IH391" t="s">
        <v>796</v>
      </c>
      <c r="II391" t="s">
        <v>796</v>
      </c>
      <c r="IJ391" t="s">
        <v>796</v>
      </c>
      <c r="IK391" t="s">
        <v>796</v>
      </c>
      <c r="IL391" t="s">
        <v>796</v>
      </c>
      <c r="IM391" t="s">
        <v>796</v>
      </c>
      <c r="IN391" t="s">
        <v>796</v>
      </c>
      <c r="IO391" t="s">
        <v>796</v>
      </c>
      <c r="IP391" t="s">
        <v>796</v>
      </c>
      <c r="IQ391" t="s">
        <v>796</v>
      </c>
      <c r="IR391" t="s">
        <v>796</v>
      </c>
      <c r="IS391" t="s">
        <v>796</v>
      </c>
      <c r="IT391" t="s">
        <v>796</v>
      </c>
      <c r="IU391" t="s">
        <v>796</v>
      </c>
      <c r="IV391" t="s">
        <v>796</v>
      </c>
      <c r="IW391" t="s">
        <v>796</v>
      </c>
      <c r="IX391" t="s">
        <v>796</v>
      </c>
      <c r="IY391" t="s">
        <v>796</v>
      </c>
      <c r="IZ391" t="s">
        <v>796</v>
      </c>
      <c r="JA391" t="s">
        <v>796</v>
      </c>
      <c r="JB391" t="s">
        <v>796</v>
      </c>
      <c r="JC391" t="s">
        <v>796</v>
      </c>
      <c r="JD391" t="s">
        <v>796</v>
      </c>
      <c r="JE391" t="s">
        <v>796</v>
      </c>
      <c r="JF391" t="s">
        <v>796</v>
      </c>
      <c r="JG391" t="s">
        <v>796</v>
      </c>
      <c r="JH391" t="s">
        <v>796</v>
      </c>
      <c r="JI391" t="s">
        <v>796</v>
      </c>
      <c r="JJ391" t="s">
        <v>796</v>
      </c>
      <c r="JK391" t="s">
        <v>796</v>
      </c>
      <c r="JL391" t="s">
        <v>796</v>
      </c>
      <c r="JM391" t="s">
        <v>796</v>
      </c>
      <c r="JN391" t="s">
        <v>796</v>
      </c>
      <c r="JO391" t="s">
        <v>796</v>
      </c>
      <c r="JP391" t="s">
        <v>796</v>
      </c>
      <c r="JQ391" t="s">
        <v>796</v>
      </c>
      <c r="JR391" t="s">
        <v>796</v>
      </c>
      <c r="JS391" t="s">
        <v>796</v>
      </c>
      <c r="JT391" t="s">
        <v>796</v>
      </c>
      <c r="JU391" t="s">
        <v>796</v>
      </c>
      <c r="JV391" t="s">
        <v>796</v>
      </c>
      <c r="JW391" t="s">
        <v>796</v>
      </c>
      <c r="JX391" t="s">
        <v>796</v>
      </c>
      <c r="JY391" t="s">
        <v>796</v>
      </c>
      <c r="JZ391" t="s">
        <v>796</v>
      </c>
      <c r="KA391" t="s">
        <v>796</v>
      </c>
      <c r="KB391" t="s">
        <v>796</v>
      </c>
      <c r="KC391" t="s">
        <v>796</v>
      </c>
      <c r="KD391" t="s">
        <v>796</v>
      </c>
      <c r="KE391" t="s">
        <v>796</v>
      </c>
      <c r="KF391" t="s">
        <v>796</v>
      </c>
      <c r="KI391" s="36" t="str">
        <f>IF(COUNTIF($CU2:$DL2, "Not Applicable") + COUNTIF( $DN2:$EG2, "Not Applicable")&gt;0, "True", "False")</f>
        <v>False</v>
      </c>
    </row>
    <row r="392" spans="1:295" x14ac:dyDescent="0.2">
      <c r="A392" t="s">
        <v>393</v>
      </c>
      <c r="B392" t="s">
        <v>116</v>
      </c>
      <c r="C392" t="s">
        <v>4</v>
      </c>
      <c r="D392" t="s">
        <v>8</v>
      </c>
      <c r="E392" s="30">
        <v>34</v>
      </c>
      <c r="F392" t="s">
        <v>9</v>
      </c>
      <c r="G392" t="s">
        <v>10</v>
      </c>
      <c r="H392" t="s">
        <v>11</v>
      </c>
      <c r="I392" t="s">
        <v>36</v>
      </c>
      <c r="J392" t="s">
        <v>4</v>
      </c>
      <c r="K392" t="s">
        <v>4</v>
      </c>
      <c r="L392" t="s">
        <v>4</v>
      </c>
      <c r="M392" t="s">
        <v>5</v>
      </c>
      <c r="N392" t="s">
        <v>5</v>
      </c>
      <c r="O392" t="s">
        <v>4</v>
      </c>
      <c r="P392" t="s">
        <v>5</v>
      </c>
      <c r="Q392" t="s">
        <v>5</v>
      </c>
      <c r="R392" t="s">
        <v>4</v>
      </c>
      <c r="S392" t="s">
        <v>4</v>
      </c>
      <c r="T392" t="s">
        <v>3</v>
      </c>
      <c r="U392" t="s">
        <v>4</v>
      </c>
      <c r="V392" t="s">
        <v>4</v>
      </c>
      <c r="W392" t="s">
        <v>17</v>
      </c>
      <c r="X392" t="s">
        <v>2</v>
      </c>
      <c r="Y392" t="s">
        <v>5</v>
      </c>
      <c r="Z392" t="s">
        <v>6</v>
      </c>
      <c r="AA392" t="s">
        <v>4</v>
      </c>
      <c r="AB392" t="s">
        <v>4</v>
      </c>
      <c r="AC392" t="s">
        <v>5</v>
      </c>
      <c r="AD392" t="s">
        <v>4</v>
      </c>
      <c r="AE392" t="s">
        <v>4</v>
      </c>
      <c r="AF392" t="s">
        <v>4</v>
      </c>
      <c r="AG392" t="s">
        <v>5</v>
      </c>
      <c r="AH392" t="s">
        <v>5</v>
      </c>
      <c r="AI392" t="s">
        <v>4</v>
      </c>
      <c r="AJ392" t="s">
        <v>4</v>
      </c>
      <c r="AK392" t="s">
        <v>4</v>
      </c>
      <c r="AL392" t="s">
        <v>4</v>
      </c>
      <c r="AM392" t="s">
        <v>4</v>
      </c>
      <c r="AN392" t="s">
        <v>4</v>
      </c>
      <c r="AO392" t="s">
        <v>4</v>
      </c>
      <c r="AP392" t="s">
        <v>4</v>
      </c>
      <c r="AQ392" t="s">
        <v>4</v>
      </c>
      <c r="AR392" t="s">
        <v>4</v>
      </c>
      <c r="AS392" t="s">
        <v>12</v>
      </c>
      <c r="AT392" t="s">
        <v>13</v>
      </c>
      <c r="AU392" t="s">
        <v>59</v>
      </c>
      <c r="AV392" t="s">
        <v>2</v>
      </c>
      <c r="AW392" t="s">
        <v>2</v>
      </c>
      <c r="AX392" t="s">
        <v>2</v>
      </c>
      <c r="AY392" t="s">
        <v>2</v>
      </c>
      <c r="AZ392" t="s">
        <v>2</v>
      </c>
      <c r="BA392" t="s">
        <v>2</v>
      </c>
      <c r="BB392" t="s">
        <v>2</v>
      </c>
      <c r="BC392" t="s">
        <v>2</v>
      </c>
      <c r="BD392" t="s">
        <v>2</v>
      </c>
      <c r="BE392" t="s">
        <v>2</v>
      </c>
      <c r="BF392" t="s">
        <v>2</v>
      </c>
      <c r="BG392" t="s">
        <v>2</v>
      </c>
      <c r="BH392" t="s">
        <v>2</v>
      </c>
      <c r="BI392" t="s">
        <v>2</v>
      </c>
      <c r="BJ392" t="s">
        <v>2</v>
      </c>
      <c r="BK392" t="s">
        <v>4</v>
      </c>
      <c r="BL392" t="s">
        <v>5</v>
      </c>
      <c r="BM392" t="s">
        <v>4</v>
      </c>
      <c r="BN392" t="s">
        <v>4</v>
      </c>
      <c r="BO392" t="s">
        <v>4</v>
      </c>
      <c r="BP392" t="s">
        <v>2</v>
      </c>
      <c r="BQ392" t="s">
        <v>5</v>
      </c>
      <c r="BR392" t="s">
        <v>5</v>
      </c>
      <c r="BS392" t="s">
        <v>5</v>
      </c>
      <c r="BT392" t="s">
        <v>5</v>
      </c>
      <c r="BU392" t="s">
        <v>5</v>
      </c>
      <c r="BV392" t="s">
        <v>4</v>
      </c>
      <c r="BW392" t="s">
        <v>4</v>
      </c>
      <c r="BX392" t="s">
        <v>4</v>
      </c>
      <c r="BY392" t="s">
        <v>4</v>
      </c>
      <c r="BZ392" t="s">
        <v>5</v>
      </c>
      <c r="CA392" t="s">
        <v>4</v>
      </c>
      <c r="CB392" t="s">
        <v>2</v>
      </c>
      <c r="CC392" t="s">
        <v>2</v>
      </c>
      <c r="CD392" t="s">
        <v>2</v>
      </c>
      <c r="CE392" t="s">
        <v>2</v>
      </c>
      <c r="CF392" t="s">
        <v>2</v>
      </c>
      <c r="CG392" t="s">
        <v>2</v>
      </c>
      <c r="CH392" t="s">
        <v>2</v>
      </c>
      <c r="CI392" t="s">
        <v>2</v>
      </c>
      <c r="CJ392" t="s">
        <v>2</v>
      </c>
      <c r="CK392" t="s">
        <v>2</v>
      </c>
      <c r="CL392" t="s">
        <v>2</v>
      </c>
      <c r="CM392" t="s">
        <v>2</v>
      </c>
      <c r="CN392" t="s">
        <v>2</v>
      </c>
      <c r="CO392" t="s">
        <v>2</v>
      </c>
      <c r="CP392" t="s">
        <v>123</v>
      </c>
      <c r="CQ392" t="s">
        <v>4</v>
      </c>
      <c r="CR392" t="s">
        <v>4</v>
      </c>
      <c r="CS392" t="s">
        <v>4</v>
      </c>
      <c r="CT392" t="s">
        <v>4</v>
      </c>
      <c r="CU392" t="s">
        <v>796</v>
      </c>
      <c r="CV392" t="s">
        <v>796</v>
      </c>
      <c r="CW392" t="s">
        <v>796</v>
      </c>
      <c r="CX392" t="s">
        <v>796</v>
      </c>
      <c r="CY392" t="s">
        <v>796</v>
      </c>
      <c r="CZ392" t="s">
        <v>796</v>
      </c>
      <c r="DA392" t="s">
        <v>796</v>
      </c>
      <c r="DB392" t="s">
        <v>796</v>
      </c>
      <c r="DC392" t="s">
        <v>796</v>
      </c>
      <c r="DD392" t="s">
        <v>796</v>
      </c>
      <c r="DE392" t="s">
        <v>796</v>
      </c>
      <c r="DF392" t="s">
        <v>796</v>
      </c>
      <c r="DG392" t="s">
        <v>796</v>
      </c>
      <c r="DH392" t="s">
        <v>796</v>
      </c>
      <c r="DI392" t="s">
        <v>796</v>
      </c>
      <c r="DJ392" t="s">
        <v>796</v>
      </c>
      <c r="DK392" t="s">
        <v>796</v>
      </c>
      <c r="DL392" t="s">
        <v>796</v>
      </c>
      <c r="DM392" t="s">
        <v>796</v>
      </c>
      <c r="DN392" t="s">
        <v>796</v>
      </c>
      <c r="DO392" t="s">
        <v>796</v>
      </c>
      <c r="DP392" t="s">
        <v>796</v>
      </c>
      <c r="DQ392" t="s">
        <v>796</v>
      </c>
      <c r="DR392" t="s">
        <v>796</v>
      </c>
      <c r="DS392" t="s">
        <v>796</v>
      </c>
      <c r="DT392" t="s">
        <v>796</v>
      </c>
      <c r="DU392" t="s">
        <v>796</v>
      </c>
      <c r="DV392" t="s">
        <v>796</v>
      </c>
      <c r="DW392" t="s">
        <v>796</v>
      </c>
      <c r="DX392" t="s">
        <v>796</v>
      </c>
      <c r="DY392" t="s">
        <v>796</v>
      </c>
      <c r="DZ392" t="s">
        <v>796</v>
      </c>
      <c r="EA392" t="s">
        <v>796</v>
      </c>
      <c r="EB392" t="s">
        <v>796</v>
      </c>
      <c r="EC392" t="s">
        <v>796</v>
      </c>
      <c r="ED392" t="s">
        <v>796</v>
      </c>
      <c r="EE392" t="s">
        <v>796</v>
      </c>
      <c r="EF392" t="s">
        <v>796</v>
      </c>
      <c r="EG392" t="s">
        <v>796</v>
      </c>
      <c r="EH392" t="s">
        <v>796</v>
      </c>
      <c r="EI392" t="s">
        <v>796</v>
      </c>
      <c r="EJ392" t="s">
        <v>796</v>
      </c>
      <c r="EK392" t="s">
        <v>796</v>
      </c>
      <c r="EL392" t="s">
        <v>796</v>
      </c>
      <c r="EM392" t="s">
        <v>796</v>
      </c>
      <c r="EN392" t="s">
        <v>796</v>
      </c>
      <c r="EO392" t="s">
        <v>796</v>
      </c>
      <c r="EP392" t="s">
        <v>796</v>
      </c>
      <c r="EQ392" t="s">
        <v>796</v>
      </c>
      <c r="ER392" t="s">
        <v>796</v>
      </c>
      <c r="ES392" t="s">
        <v>796</v>
      </c>
      <c r="ET392" t="s">
        <v>796</v>
      </c>
      <c r="EU392" t="s">
        <v>796</v>
      </c>
      <c r="EV392" t="s">
        <v>796</v>
      </c>
      <c r="EW392" t="s">
        <v>796</v>
      </c>
      <c r="EX392" t="s">
        <v>796</v>
      </c>
      <c r="EY392" t="s">
        <v>796</v>
      </c>
      <c r="EZ392" t="s">
        <v>796</v>
      </c>
      <c r="FA392" t="s">
        <v>796</v>
      </c>
      <c r="FB392" t="s">
        <v>796</v>
      </c>
      <c r="FC392" t="s">
        <v>796</v>
      </c>
      <c r="FD392" t="s">
        <v>796</v>
      </c>
      <c r="FE392" t="s">
        <v>796</v>
      </c>
      <c r="FF392" t="s">
        <v>796</v>
      </c>
      <c r="FG392" t="s">
        <v>796</v>
      </c>
      <c r="FH392" t="s">
        <v>796</v>
      </c>
      <c r="FI392" t="s">
        <v>796</v>
      </c>
      <c r="FJ392" t="s">
        <v>796</v>
      </c>
      <c r="FK392" t="s">
        <v>796</v>
      </c>
      <c r="FL392" t="s">
        <v>796</v>
      </c>
      <c r="FM392" t="s">
        <v>796</v>
      </c>
      <c r="FN392" t="s">
        <v>796</v>
      </c>
      <c r="FO392" t="s">
        <v>796</v>
      </c>
      <c r="FP392" t="s">
        <v>796</v>
      </c>
      <c r="FQ392" t="s">
        <v>796</v>
      </c>
      <c r="FR392" t="s">
        <v>796</v>
      </c>
      <c r="FS392" t="s">
        <v>796</v>
      </c>
      <c r="FT392" t="s">
        <v>796</v>
      </c>
      <c r="FU392" t="s">
        <v>796</v>
      </c>
      <c r="FV392" t="s">
        <v>796</v>
      </c>
      <c r="FW392" t="s">
        <v>796</v>
      </c>
      <c r="FX392" t="s">
        <v>796</v>
      </c>
      <c r="FY392" t="s">
        <v>796</v>
      </c>
      <c r="FZ392" t="s">
        <v>796</v>
      </c>
      <c r="GA392" t="s">
        <v>796</v>
      </c>
      <c r="GB392" t="s">
        <v>796</v>
      </c>
      <c r="GC392" t="s">
        <v>796</v>
      </c>
      <c r="GD392" t="s">
        <v>796</v>
      </c>
      <c r="GE392" t="s">
        <v>796</v>
      </c>
      <c r="GF392" t="s">
        <v>796</v>
      </c>
      <c r="GG392" t="s">
        <v>796</v>
      </c>
      <c r="GH392" t="s">
        <v>796</v>
      </c>
      <c r="GI392" t="s">
        <v>796</v>
      </c>
      <c r="GJ392" t="s">
        <v>796</v>
      </c>
      <c r="GK392" t="s">
        <v>796</v>
      </c>
      <c r="GL392" t="s">
        <v>796</v>
      </c>
      <c r="GM392" t="s">
        <v>796</v>
      </c>
      <c r="GN392" t="s">
        <v>796</v>
      </c>
      <c r="GO392" t="s">
        <v>796</v>
      </c>
      <c r="GP392" t="s">
        <v>796</v>
      </c>
      <c r="GQ392" t="s">
        <v>796</v>
      </c>
      <c r="GR392" t="s">
        <v>796</v>
      </c>
      <c r="GS392" t="s">
        <v>796</v>
      </c>
      <c r="GT392" t="s">
        <v>796</v>
      </c>
      <c r="GU392" t="s">
        <v>796</v>
      </c>
      <c r="GV392" t="s">
        <v>796</v>
      </c>
      <c r="GW392" t="s">
        <v>796</v>
      </c>
      <c r="GX392" t="s">
        <v>796</v>
      </c>
      <c r="GY392" t="s">
        <v>796</v>
      </c>
      <c r="GZ392" t="s">
        <v>796</v>
      </c>
      <c r="HA392" t="s">
        <v>796</v>
      </c>
      <c r="HB392" t="s">
        <v>796</v>
      </c>
      <c r="HC392" t="s">
        <v>796</v>
      </c>
      <c r="HD392" t="s">
        <v>796</v>
      </c>
      <c r="HE392" t="s">
        <v>796</v>
      </c>
      <c r="HF392" t="s">
        <v>796</v>
      </c>
      <c r="HG392" t="s">
        <v>796</v>
      </c>
      <c r="HH392" t="s">
        <v>796</v>
      </c>
      <c r="HI392" t="s">
        <v>796</v>
      </c>
      <c r="HJ392" t="s">
        <v>796</v>
      </c>
      <c r="HK392" t="s">
        <v>796</v>
      </c>
      <c r="HL392" t="s">
        <v>796</v>
      </c>
      <c r="HM392" t="s">
        <v>796</v>
      </c>
      <c r="HN392" t="s">
        <v>796</v>
      </c>
      <c r="HO392" t="s">
        <v>796</v>
      </c>
      <c r="HP392" t="s">
        <v>796</v>
      </c>
      <c r="HQ392" t="s">
        <v>796</v>
      </c>
      <c r="HR392" t="s">
        <v>796</v>
      </c>
      <c r="HS392" t="s">
        <v>796</v>
      </c>
      <c r="HT392" t="s">
        <v>796</v>
      </c>
      <c r="HU392" t="s">
        <v>796</v>
      </c>
      <c r="HV392" t="s">
        <v>796</v>
      </c>
      <c r="HW392" t="s">
        <v>796</v>
      </c>
      <c r="HX392" t="s">
        <v>796</v>
      </c>
      <c r="HY392" t="s">
        <v>796</v>
      </c>
      <c r="HZ392" t="s">
        <v>796</v>
      </c>
      <c r="IA392" t="s">
        <v>796</v>
      </c>
      <c r="IB392" t="s">
        <v>796</v>
      </c>
      <c r="IC392" t="s">
        <v>796</v>
      </c>
      <c r="ID392" t="s">
        <v>796</v>
      </c>
      <c r="IE392" t="s">
        <v>796</v>
      </c>
      <c r="IF392" t="s">
        <v>796</v>
      </c>
      <c r="IG392" t="s">
        <v>796</v>
      </c>
      <c r="IH392" t="s">
        <v>796</v>
      </c>
      <c r="II392" t="s">
        <v>796</v>
      </c>
      <c r="IJ392" t="s">
        <v>796</v>
      </c>
      <c r="IK392" t="s">
        <v>796</v>
      </c>
      <c r="IL392" t="s">
        <v>796</v>
      </c>
      <c r="IM392" t="s">
        <v>796</v>
      </c>
      <c r="IN392" t="s">
        <v>796</v>
      </c>
      <c r="IO392" t="s">
        <v>796</v>
      </c>
      <c r="IP392" t="s">
        <v>796</v>
      </c>
      <c r="IQ392" t="s">
        <v>796</v>
      </c>
      <c r="IR392" t="s">
        <v>796</v>
      </c>
      <c r="IS392" t="s">
        <v>796</v>
      </c>
      <c r="IT392" t="s">
        <v>796</v>
      </c>
      <c r="IU392" t="s">
        <v>796</v>
      </c>
      <c r="IV392" t="s">
        <v>796</v>
      </c>
      <c r="IW392" t="s">
        <v>796</v>
      </c>
      <c r="IX392" t="s">
        <v>796</v>
      </c>
      <c r="IY392" t="s">
        <v>796</v>
      </c>
      <c r="IZ392" t="s">
        <v>796</v>
      </c>
      <c r="JA392" t="s">
        <v>796</v>
      </c>
      <c r="JB392" t="s">
        <v>796</v>
      </c>
      <c r="JC392" t="s">
        <v>796</v>
      </c>
      <c r="JD392" t="s">
        <v>796</v>
      </c>
      <c r="JE392" t="s">
        <v>796</v>
      </c>
      <c r="JF392" t="s">
        <v>796</v>
      </c>
      <c r="JG392" t="s">
        <v>796</v>
      </c>
      <c r="JH392" t="s">
        <v>796</v>
      </c>
      <c r="JI392" t="s">
        <v>796</v>
      </c>
      <c r="JJ392" t="s">
        <v>796</v>
      </c>
      <c r="JK392" t="s">
        <v>796</v>
      </c>
      <c r="JL392" t="s">
        <v>796</v>
      </c>
      <c r="JM392" t="s">
        <v>796</v>
      </c>
      <c r="JN392" t="s">
        <v>796</v>
      </c>
      <c r="JO392" t="s">
        <v>796</v>
      </c>
      <c r="JP392" t="s">
        <v>796</v>
      </c>
      <c r="JQ392" t="s">
        <v>796</v>
      </c>
      <c r="JR392" t="s">
        <v>796</v>
      </c>
      <c r="JS392" t="s">
        <v>796</v>
      </c>
      <c r="JT392" t="s">
        <v>796</v>
      </c>
      <c r="JU392" t="s">
        <v>796</v>
      </c>
      <c r="JV392" t="s">
        <v>796</v>
      </c>
      <c r="JW392" t="s">
        <v>796</v>
      </c>
      <c r="JX392" t="s">
        <v>796</v>
      </c>
      <c r="JY392" t="s">
        <v>796</v>
      </c>
      <c r="JZ392" t="s">
        <v>796</v>
      </c>
      <c r="KA392" t="s">
        <v>796</v>
      </c>
      <c r="KB392" t="s">
        <v>796</v>
      </c>
      <c r="KC392" t="s">
        <v>796</v>
      </c>
      <c r="KD392" t="s">
        <v>796</v>
      </c>
      <c r="KE392" t="s">
        <v>796</v>
      </c>
      <c r="KF392" t="s">
        <v>796</v>
      </c>
    </row>
    <row r="393" spans="1:295" x14ac:dyDescent="0.2">
      <c r="A393" t="s">
        <v>348</v>
      </c>
      <c r="B393" t="s">
        <v>116</v>
      </c>
      <c r="C393" t="s">
        <v>4</v>
      </c>
      <c r="D393" t="s">
        <v>8</v>
      </c>
      <c r="E393" s="30">
        <v>24</v>
      </c>
      <c r="F393" t="s">
        <v>155</v>
      </c>
      <c r="G393" t="s">
        <v>10</v>
      </c>
      <c r="H393" t="s">
        <v>11</v>
      </c>
      <c r="I393" t="s">
        <v>36</v>
      </c>
      <c r="J393" t="s">
        <v>4</v>
      </c>
      <c r="K393" t="s">
        <v>4</v>
      </c>
      <c r="L393" t="s">
        <v>4</v>
      </c>
      <c r="M393" t="s">
        <v>4</v>
      </c>
      <c r="N393" t="s">
        <v>4</v>
      </c>
      <c r="O393" t="s">
        <v>4</v>
      </c>
      <c r="P393" t="s">
        <v>5</v>
      </c>
      <c r="Q393" t="s">
        <v>5</v>
      </c>
      <c r="R393" t="s">
        <v>4</v>
      </c>
      <c r="S393" t="s">
        <v>4</v>
      </c>
      <c r="T393" t="s">
        <v>3</v>
      </c>
      <c r="U393" t="s">
        <v>4</v>
      </c>
      <c r="V393" t="s">
        <v>5</v>
      </c>
      <c r="W393" t="s">
        <v>77</v>
      </c>
      <c r="X393" t="s">
        <v>27</v>
      </c>
      <c r="Y393" t="s">
        <v>5</v>
      </c>
      <c r="Z393" t="s">
        <v>18</v>
      </c>
      <c r="AA393" t="s">
        <v>4</v>
      </c>
      <c r="AB393" t="s">
        <v>4</v>
      </c>
      <c r="AC393" t="s">
        <v>4</v>
      </c>
      <c r="AD393" t="s">
        <v>4</v>
      </c>
      <c r="AE393" t="s">
        <v>4</v>
      </c>
      <c r="AF393" t="s">
        <v>41</v>
      </c>
      <c r="AG393" t="s">
        <v>41</v>
      </c>
      <c r="AH393" t="s">
        <v>5</v>
      </c>
      <c r="AI393" t="s">
        <v>4</v>
      </c>
      <c r="AJ393" t="s">
        <v>4</v>
      </c>
      <c r="AK393" t="s">
        <v>4</v>
      </c>
      <c r="AL393" t="s">
        <v>4</v>
      </c>
      <c r="AM393" t="s">
        <v>4</v>
      </c>
      <c r="AN393" t="s">
        <v>4</v>
      </c>
      <c r="AO393" t="s">
        <v>4</v>
      </c>
      <c r="AP393" t="s">
        <v>4</v>
      </c>
      <c r="AQ393" t="s">
        <v>4</v>
      </c>
      <c r="AR393" t="s">
        <v>4</v>
      </c>
      <c r="AS393" t="s">
        <v>2</v>
      </c>
      <c r="AT393" t="s">
        <v>2</v>
      </c>
      <c r="AU393" t="s">
        <v>2</v>
      </c>
      <c r="AV393" t="s">
        <v>2</v>
      </c>
      <c r="AW393" t="s">
        <v>2</v>
      </c>
      <c r="AX393" t="s">
        <v>2</v>
      </c>
      <c r="AY393" t="s">
        <v>2</v>
      </c>
      <c r="AZ393" t="s">
        <v>2</v>
      </c>
      <c r="BA393" t="s">
        <v>2</v>
      </c>
      <c r="BB393" t="s">
        <v>2</v>
      </c>
      <c r="BC393" t="s">
        <v>2</v>
      </c>
      <c r="BD393" t="s">
        <v>2</v>
      </c>
      <c r="BE393" t="s">
        <v>2</v>
      </c>
      <c r="BF393" t="s">
        <v>2</v>
      </c>
      <c r="BG393" t="s">
        <v>2</v>
      </c>
      <c r="BH393" t="s">
        <v>2</v>
      </c>
      <c r="BI393" t="s">
        <v>2</v>
      </c>
      <c r="BJ393" t="s">
        <v>2</v>
      </c>
      <c r="BK393" t="s">
        <v>4</v>
      </c>
      <c r="BL393" t="s">
        <v>5</v>
      </c>
      <c r="BM393" t="s">
        <v>4</v>
      </c>
      <c r="BN393" t="s">
        <v>4</v>
      </c>
      <c r="BO393" t="s">
        <v>4</v>
      </c>
      <c r="BP393" t="s">
        <v>2</v>
      </c>
      <c r="BQ393" t="s">
        <v>4</v>
      </c>
      <c r="BR393" t="s">
        <v>5</v>
      </c>
      <c r="BS393" t="s">
        <v>5</v>
      </c>
      <c r="BT393" t="s">
        <v>4</v>
      </c>
      <c r="BU393" t="s">
        <v>5</v>
      </c>
      <c r="BV393" t="s">
        <v>5</v>
      </c>
      <c r="BW393" t="s">
        <v>4</v>
      </c>
      <c r="BX393" t="s">
        <v>4</v>
      </c>
      <c r="BY393" t="s">
        <v>4</v>
      </c>
      <c r="BZ393" t="s">
        <v>4</v>
      </c>
      <c r="CA393" t="s">
        <v>4</v>
      </c>
      <c r="CB393" t="s">
        <v>2</v>
      </c>
      <c r="CC393" t="s">
        <v>2</v>
      </c>
      <c r="CD393" t="s">
        <v>2</v>
      </c>
      <c r="CE393" t="s">
        <v>2</v>
      </c>
      <c r="CF393" t="s">
        <v>2</v>
      </c>
      <c r="CG393" t="s">
        <v>2</v>
      </c>
      <c r="CH393" t="s">
        <v>2</v>
      </c>
      <c r="CI393" t="s">
        <v>2</v>
      </c>
      <c r="CJ393" t="s">
        <v>2</v>
      </c>
      <c r="CK393" t="s">
        <v>2</v>
      </c>
      <c r="CL393" t="s">
        <v>2</v>
      </c>
      <c r="CM393" t="s">
        <v>2</v>
      </c>
      <c r="CN393" t="s">
        <v>2</v>
      </c>
      <c r="CO393" t="s">
        <v>2</v>
      </c>
      <c r="CP393" t="s">
        <v>2</v>
      </c>
      <c r="CQ393" t="s">
        <v>2</v>
      </c>
      <c r="CR393" t="s">
        <v>2</v>
      </c>
      <c r="CS393" t="s">
        <v>2</v>
      </c>
      <c r="CT393" t="s">
        <v>2</v>
      </c>
      <c r="CU393" t="s">
        <v>116</v>
      </c>
      <c r="CV393" t="s">
        <v>4</v>
      </c>
      <c r="CW393" s="30">
        <v>25</v>
      </c>
      <c r="CX393" t="s">
        <v>155</v>
      </c>
      <c r="CY393" t="s">
        <v>4</v>
      </c>
      <c r="CZ393" t="s">
        <v>4</v>
      </c>
      <c r="DA393" t="s">
        <v>4</v>
      </c>
      <c r="DB393" t="s">
        <v>4</v>
      </c>
      <c r="DC393" t="s">
        <v>4</v>
      </c>
      <c r="DD393" t="s">
        <v>4</v>
      </c>
      <c r="DE393" t="s">
        <v>4</v>
      </c>
      <c r="DF393" t="s">
        <v>5</v>
      </c>
      <c r="DG393" t="s">
        <v>4</v>
      </c>
      <c r="DH393" t="s">
        <v>4</v>
      </c>
      <c r="DI393" t="s">
        <v>3</v>
      </c>
      <c r="DJ393" t="s">
        <v>4</v>
      </c>
      <c r="DK393" t="s">
        <v>5</v>
      </c>
      <c r="DL393" t="s">
        <v>17</v>
      </c>
      <c r="DM393" t="s">
        <v>27</v>
      </c>
      <c r="DN393" t="s">
        <v>5</v>
      </c>
      <c r="DO393" t="s">
        <v>18</v>
      </c>
      <c r="DP393" t="s">
        <v>4</v>
      </c>
      <c r="DQ393" t="s">
        <v>4</v>
      </c>
      <c r="DR393" t="s">
        <v>5</v>
      </c>
      <c r="DS393" t="s">
        <v>5</v>
      </c>
      <c r="DT393" t="s">
        <v>4</v>
      </c>
      <c r="DU393" t="s">
        <v>4</v>
      </c>
      <c r="DV393" t="s">
        <v>5</v>
      </c>
      <c r="DW393" t="s">
        <v>5</v>
      </c>
      <c r="DX393" t="s">
        <v>4</v>
      </c>
      <c r="DY393" t="s">
        <v>4</v>
      </c>
      <c r="DZ393" t="s">
        <v>4</v>
      </c>
      <c r="EA393" t="s">
        <v>4</v>
      </c>
      <c r="EB393" t="s">
        <v>4</v>
      </c>
      <c r="EC393" t="s">
        <v>4</v>
      </c>
      <c r="ED393" t="s">
        <v>4</v>
      </c>
      <c r="EE393" t="s">
        <v>4</v>
      </c>
      <c r="EF393" t="s">
        <v>4</v>
      </c>
      <c r="EG393" t="s">
        <v>4</v>
      </c>
      <c r="EH393" t="s">
        <v>2</v>
      </c>
      <c r="EI393" t="s">
        <v>2</v>
      </c>
      <c r="EJ393" t="s">
        <v>2</v>
      </c>
      <c r="EK393" t="s">
        <v>2</v>
      </c>
      <c r="EL393" t="s">
        <v>2</v>
      </c>
      <c r="EM393" t="s">
        <v>2</v>
      </c>
      <c r="EN393" t="s">
        <v>2</v>
      </c>
      <c r="EO393" t="s">
        <v>2</v>
      </c>
      <c r="EP393" t="s">
        <v>2</v>
      </c>
      <c r="EQ393" t="s">
        <v>2</v>
      </c>
      <c r="ER393" t="s">
        <v>2</v>
      </c>
      <c r="ES393" t="s">
        <v>2</v>
      </c>
      <c r="ET393" t="s">
        <v>2</v>
      </c>
      <c r="EU393" t="s">
        <v>2</v>
      </c>
      <c r="EV393" t="s">
        <v>2</v>
      </c>
      <c r="EW393" t="s">
        <v>2</v>
      </c>
      <c r="EX393" t="s">
        <v>2</v>
      </c>
      <c r="EY393" t="s">
        <v>2</v>
      </c>
      <c r="EZ393" t="s">
        <v>4</v>
      </c>
      <c r="FA393" t="s">
        <v>5</v>
      </c>
      <c r="FB393" t="s">
        <v>4</v>
      </c>
      <c r="FC393" t="s">
        <v>4</v>
      </c>
      <c r="FD393" t="s">
        <v>4</v>
      </c>
      <c r="FE393" t="s">
        <v>2</v>
      </c>
      <c r="FF393" t="s">
        <v>4</v>
      </c>
      <c r="FG393" t="s">
        <v>4</v>
      </c>
      <c r="FH393" t="s">
        <v>2</v>
      </c>
      <c r="FI393" t="s">
        <v>2</v>
      </c>
      <c r="FJ393" t="s">
        <v>2</v>
      </c>
      <c r="FK393" t="s">
        <v>2</v>
      </c>
      <c r="FL393" t="s">
        <v>2</v>
      </c>
      <c r="FM393" t="s">
        <v>2</v>
      </c>
      <c r="FN393" t="s">
        <v>2</v>
      </c>
      <c r="FO393" t="s">
        <v>2</v>
      </c>
      <c r="FP393" t="s">
        <v>2</v>
      </c>
      <c r="FQ393" t="s">
        <v>2</v>
      </c>
      <c r="FR393" t="s">
        <v>2</v>
      </c>
      <c r="FS393" t="s">
        <v>2</v>
      </c>
      <c r="FT393" t="s">
        <v>2</v>
      </c>
      <c r="FU393" t="s">
        <v>2</v>
      </c>
      <c r="FV393" t="s">
        <v>2</v>
      </c>
      <c r="FW393" t="s">
        <v>2</v>
      </c>
      <c r="FX393" t="s">
        <v>2</v>
      </c>
      <c r="FY393" t="s">
        <v>2</v>
      </c>
      <c r="FZ393" t="s">
        <v>2</v>
      </c>
      <c r="GA393" t="s">
        <v>2</v>
      </c>
      <c r="GB393" t="s">
        <v>2</v>
      </c>
      <c r="GC393" t="s">
        <v>2</v>
      </c>
      <c r="GD393" t="s">
        <v>2</v>
      </c>
      <c r="GE393" t="s">
        <v>2</v>
      </c>
      <c r="GF393" t="s">
        <v>2</v>
      </c>
      <c r="GG393" t="s">
        <v>2</v>
      </c>
      <c r="GH393" t="s">
        <v>2</v>
      </c>
      <c r="GI393" t="s">
        <v>2</v>
      </c>
      <c r="GJ393" t="s">
        <v>2</v>
      </c>
      <c r="GK393" t="s">
        <v>2</v>
      </c>
      <c r="GL393" t="s">
        <v>2</v>
      </c>
      <c r="GM393" t="s">
        <v>2</v>
      </c>
      <c r="GN393" t="s">
        <v>796</v>
      </c>
      <c r="GO393" t="s">
        <v>796</v>
      </c>
      <c r="GP393" t="s">
        <v>796</v>
      </c>
      <c r="GQ393" t="s">
        <v>796</v>
      </c>
      <c r="GR393" t="s">
        <v>796</v>
      </c>
      <c r="GS393" t="s">
        <v>796</v>
      </c>
      <c r="GT393" t="s">
        <v>796</v>
      </c>
      <c r="GU393" t="s">
        <v>796</v>
      </c>
      <c r="GV393" t="s">
        <v>796</v>
      </c>
      <c r="GW393" t="s">
        <v>796</v>
      </c>
      <c r="GX393" t="s">
        <v>796</v>
      </c>
      <c r="GY393" t="s">
        <v>796</v>
      </c>
      <c r="GZ393" t="s">
        <v>796</v>
      </c>
      <c r="HA393" t="s">
        <v>796</v>
      </c>
      <c r="HB393" t="s">
        <v>796</v>
      </c>
      <c r="HC393" t="s">
        <v>796</v>
      </c>
      <c r="HD393" t="s">
        <v>796</v>
      </c>
      <c r="HE393" t="s">
        <v>796</v>
      </c>
      <c r="HF393" t="s">
        <v>796</v>
      </c>
      <c r="HG393" t="s">
        <v>796</v>
      </c>
      <c r="HH393" t="s">
        <v>796</v>
      </c>
      <c r="HI393" t="s">
        <v>796</v>
      </c>
      <c r="HJ393" t="s">
        <v>796</v>
      </c>
      <c r="HK393" t="s">
        <v>796</v>
      </c>
      <c r="HL393" t="s">
        <v>796</v>
      </c>
      <c r="HM393" t="s">
        <v>796</v>
      </c>
      <c r="HN393" t="s">
        <v>796</v>
      </c>
      <c r="HO393" t="s">
        <v>796</v>
      </c>
      <c r="HP393" t="s">
        <v>796</v>
      </c>
      <c r="HQ393" t="s">
        <v>796</v>
      </c>
      <c r="HR393" t="s">
        <v>796</v>
      </c>
      <c r="HS393" t="s">
        <v>796</v>
      </c>
      <c r="HT393" t="s">
        <v>796</v>
      </c>
      <c r="HU393" t="s">
        <v>796</v>
      </c>
      <c r="HV393" t="s">
        <v>796</v>
      </c>
      <c r="HW393" t="s">
        <v>796</v>
      </c>
      <c r="HX393" t="s">
        <v>796</v>
      </c>
      <c r="HY393" t="s">
        <v>796</v>
      </c>
      <c r="HZ393" t="s">
        <v>796</v>
      </c>
      <c r="IA393" t="s">
        <v>796</v>
      </c>
      <c r="IB393" t="s">
        <v>796</v>
      </c>
      <c r="IC393" t="s">
        <v>796</v>
      </c>
      <c r="ID393" t="s">
        <v>796</v>
      </c>
      <c r="IE393" t="s">
        <v>796</v>
      </c>
      <c r="IF393" t="s">
        <v>796</v>
      </c>
      <c r="IG393" t="s">
        <v>796</v>
      </c>
      <c r="IH393" t="s">
        <v>796</v>
      </c>
      <c r="II393" t="s">
        <v>796</v>
      </c>
      <c r="IJ393" t="s">
        <v>796</v>
      </c>
      <c r="IK393" t="s">
        <v>796</v>
      </c>
      <c r="IL393" t="s">
        <v>796</v>
      </c>
      <c r="IM393" t="s">
        <v>796</v>
      </c>
      <c r="IN393" t="s">
        <v>796</v>
      </c>
      <c r="IO393" t="s">
        <v>796</v>
      </c>
      <c r="IP393" t="s">
        <v>796</v>
      </c>
      <c r="IQ393" t="s">
        <v>796</v>
      </c>
      <c r="IR393" t="s">
        <v>796</v>
      </c>
      <c r="IS393" t="s">
        <v>796</v>
      </c>
      <c r="IT393" t="s">
        <v>796</v>
      </c>
      <c r="IU393" t="s">
        <v>796</v>
      </c>
      <c r="IV393" t="s">
        <v>796</v>
      </c>
      <c r="IW393" t="s">
        <v>796</v>
      </c>
      <c r="IX393" t="s">
        <v>796</v>
      </c>
      <c r="IY393" t="s">
        <v>796</v>
      </c>
      <c r="IZ393" t="s">
        <v>796</v>
      </c>
      <c r="JA393" t="s">
        <v>796</v>
      </c>
      <c r="JB393" t="s">
        <v>796</v>
      </c>
      <c r="JC393" t="s">
        <v>796</v>
      </c>
      <c r="JD393" t="s">
        <v>796</v>
      </c>
      <c r="JE393" t="s">
        <v>796</v>
      </c>
      <c r="JF393" t="s">
        <v>796</v>
      </c>
      <c r="JG393" t="s">
        <v>796</v>
      </c>
      <c r="JH393" t="s">
        <v>796</v>
      </c>
      <c r="JI393" t="s">
        <v>796</v>
      </c>
      <c r="JJ393" t="s">
        <v>796</v>
      </c>
      <c r="JK393" t="s">
        <v>796</v>
      </c>
      <c r="JL393" t="s">
        <v>796</v>
      </c>
      <c r="JM393" t="s">
        <v>796</v>
      </c>
      <c r="JN393" t="s">
        <v>796</v>
      </c>
      <c r="JO393" t="s">
        <v>796</v>
      </c>
      <c r="JP393" t="s">
        <v>796</v>
      </c>
      <c r="JQ393" t="s">
        <v>796</v>
      </c>
      <c r="JR393" t="s">
        <v>796</v>
      </c>
      <c r="JS393" t="s">
        <v>796</v>
      </c>
      <c r="JT393" t="s">
        <v>796</v>
      </c>
      <c r="JU393" t="s">
        <v>796</v>
      </c>
      <c r="JV393" t="s">
        <v>796</v>
      </c>
      <c r="JW393" t="s">
        <v>796</v>
      </c>
      <c r="JX393" t="s">
        <v>796</v>
      </c>
      <c r="JY393" t="s">
        <v>796</v>
      </c>
      <c r="JZ393" t="s">
        <v>796</v>
      </c>
      <c r="KA393" t="s">
        <v>796</v>
      </c>
      <c r="KB393" t="s">
        <v>796</v>
      </c>
      <c r="KC393" t="s">
        <v>796</v>
      </c>
      <c r="KD393" t="s">
        <v>796</v>
      </c>
      <c r="KE393" t="s">
        <v>796</v>
      </c>
      <c r="KF393" t="s">
        <v>796</v>
      </c>
    </row>
    <row r="394" spans="1:295" x14ac:dyDescent="0.2">
      <c r="A394" t="s">
        <v>347</v>
      </c>
      <c r="B394" t="s">
        <v>116</v>
      </c>
      <c r="C394" t="s">
        <v>4</v>
      </c>
      <c r="D394" t="s">
        <v>19</v>
      </c>
      <c r="E394" s="30">
        <v>37</v>
      </c>
      <c r="F394" t="s">
        <v>155</v>
      </c>
      <c r="G394" t="s">
        <v>10</v>
      </c>
      <c r="H394" t="s">
        <v>40</v>
      </c>
      <c r="I394" t="s">
        <v>36</v>
      </c>
      <c r="J394" t="s">
        <v>4</v>
      </c>
      <c r="K394" t="s">
        <v>4</v>
      </c>
      <c r="L394" t="s">
        <v>4</v>
      </c>
      <c r="M394" t="s">
        <v>4</v>
      </c>
      <c r="N394" t="s">
        <v>4</v>
      </c>
      <c r="O394" t="s">
        <v>4</v>
      </c>
      <c r="P394" t="s">
        <v>5</v>
      </c>
      <c r="Q394" t="s">
        <v>5</v>
      </c>
      <c r="R394" t="s">
        <v>4</v>
      </c>
      <c r="S394" t="s">
        <v>4</v>
      </c>
      <c r="T394" t="s">
        <v>3</v>
      </c>
      <c r="U394" t="s">
        <v>4</v>
      </c>
      <c r="V394" t="s">
        <v>5</v>
      </c>
      <c r="W394" t="s">
        <v>77</v>
      </c>
      <c r="X394" t="s">
        <v>27</v>
      </c>
      <c r="Y394" t="s">
        <v>5</v>
      </c>
      <c r="Z394" t="s">
        <v>18</v>
      </c>
      <c r="AA394" t="s">
        <v>4</v>
      </c>
      <c r="AB394" t="s">
        <v>4</v>
      </c>
      <c r="AC394" t="s">
        <v>4</v>
      </c>
      <c r="AD394" t="s">
        <v>4</v>
      </c>
      <c r="AE394" t="s">
        <v>4</v>
      </c>
      <c r="AF394" t="s">
        <v>41</v>
      </c>
      <c r="AG394" t="s">
        <v>41</v>
      </c>
      <c r="AH394" t="s">
        <v>5</v>
      </c>
      <c r="AI394" t="s">
        <v>4</v>
      </c>
      <c r="AJ394" t="s">
        <v>4</v>
      </c>
      <c r="AK394" t="s">
        <v>4</v>
      </c>
      <c r="AL394" t="s">
        <v>4</v>
      </c>
      <c r="AM394" t="s">
        <v>4</v>
      </c>
      <c r="AN394" t="s">
        <v>4</v>
      </c>
      <c r="AO394" t="s">
        <v>4</v>
      </c>
      <c r="AP394" t="s">
        <v>4</v>
      </c>
      <c r="AQ394" t="s">
        <v>4</v>
      </c>
      <c r="AR394" t="s">
        <v>4</v>
      </c>
      <c r="AS394" t="s">
        <v>2</v>
      </c>
      <c r="AT394" t="s">
        <v>2</v>
      </c>
      <c r="AU394" t="s">
        <v>2</v>
      </c>
      <c r="AV394" t="s">
        <v>2</v>
      </c>
      <c r="AW394" t="s">
        <v>2</v>
      </c>
      <c r="AX394" t="s">
        <v>2</v>
      </c>
      <c r="AY394" t="s">
        <v>2</v>
      </c>
      <c r="AZ394" t="s">
        <v>2</v>
      </c>
      <c r="BA394" t="s">
        <v>2</v>
      </c>
      <c r="BB394" t="s">
        <v>2</v>
      </c>
      <c r="BC394" t="s">
        <v>2</v>
      </c>
      <c r="BD394" t="s">
        <v>2</v>
      </c>
      <c r="BE394" t="s">
        <v>2</v>
      </c>
      <c r="BF394" t="s">
        <v>2</v>
      </c>
      <c r="BG394" t="s">
        <v>2</v>
      </c>
      <c r="BH394" t="s">
        <v>2</v>
      </c>
      <c r="BI394" t="s">
        <v>2</v>
      </c>
      <c r="BJ394" t="s">
        <v>2</v>
      </c>
      <c r="BK394" t="s">
        <v>4</v>
      </c>
      <c r="BL394" t="s">
        <v>5</v>
      </c>
      <c r="BM394" t="s">
        <v>4</v>
      </c>
      <c r="BN394" t="s">
        <v>4</v>
      </c>
      <c r="BO394" t="s">
        <v>5</v>
      </c>
      <c r="BP394" t="s">
        <v>2</v>
      </c>
      <c r="BQ394" t="s">
        <v>5</v>
      </c>
      <c r="BR394" t="s">
        <v>5</v>
      </c>
      <c r="BS394" t="s">
        <v>5</v>
      </c>
      <c r="BT394" t="s">
        <v>5</v>
      </c>
      <c r="BU394" t="s">
        <v>5</v>
      </c>
      <c r="BV394" t="s">
        <v>4</v>
      </c>
      <c r="BW394" t="s">
        <v>5</v>
      </c>
      <c r="BX394" t="s">
        <v>5</v>
      </c>
      <c r="BY394" t="s">
        <v>4</v>
      </c>
      <c r="BZ394" t="s">
        <v>4</v>
      </c>
      <c r="CA394" t="s">
        <v>4</v>
      </c>
      <c r="CB394" t="s">
        <v>2</v>
      </c>
      <c r="CC394" t="s">
        <v>2</v>
      </c>
      <c r="CD394" t="s">
        <v>2</v>
      </c>
      <c r="CE394" t="s">
        <v>2</v>
      </c>
      <c r="CF394" t="s">
        <v>2</v>
      </c>
      <c r="CG394" t="s">
        <v>2</v>
      </c>
      <c r="CH394" t="s">
        <v>2</v>
      </c>
      <c r="CI394" t="s">
        <v>2</v>
      </c>
      <c r="CJ394" t="s">
        <v>2</v>
      </c>
      <c r="CK394" t="s">
        <v>2</v>
      </c>
      <c r="CL394" t="s">
        <v>2</v>
      </c>
      <c r="CM394" t="s">
        <v>2</v>
      </c>
      <c r="CN394" t="s">
        <v>2</v>
      </c>
      <c r="CO394" t="s">
        <v>2</v>
      </c>
      <c r="CP394" t="s">
        <v>2</v>
      </c>
      <c r="CQ394" t="s">
        <v>2</v>
      </c>
      <c r="CR394" t="s">
        <v>2</v>
      </c>
      <c r="CS394" t="s">
        <v>2</v>
      </c>
      <c r="CT394" t="s">
        <v>2</v>
      </c>
      <c r="CU394" t="s">
        <v>116</v>
      </c>
      <c r="CV394" t="s">
        <v>4</v>
      </c>
      <c r="CW394" s="30">
        <v>38</v>
      </c>
      <c r="CX394" t="s">
        <v>155</v>
      </c>
      <c r="CY394" t="s">
        <v>4</v>
      </c>
      <c r="CZ394" t="s">
        <v>4</v>
      </c>
      <c r="DA394" t="s">
        <v>4</v>
      </c>
      <c r="DB394" t="s">
        <v>4</v>
      </c>
      <c r="DC394" t="s">
        <v>4</v>
      </c>
      <c r="DD394" t="s">
        <v>4</v>
      </c>
      <c r="DE394" t="s">
        <v>4</v>
      </c>
      <c r="DF394" t="s">
        <v>5</v>
      </c>
      <c r="DG394" t="s">
        <v>4</v>
      </c>
      <c r="DH394" t="s">
        <v>4</v>
      </c>
      <c r="DI394" t="s">
        <v>3</v>
      </c>
      <c r="DJ394" t="s">
        <v>4</v>
      </c>
      <c r="DK394" t="s">
        <v>4</v>
      </c>
      <c r="DL394" t="s">
        <v>17</v>
      </c>
      <c r="DM394" t="s">
        <v>2</v>
      </c>
      <c r="DN394" t="s">
        <v>5</v>
      </c>
      <c r="DO394" t="s">
        <v>18</v>
      </c>
      <c r="DP394" t="s">
        <v>4</v>
      </c>
      <c r="DQ394" t="s">
        <v>4</v>
      </c>
      <c r="DR394" t="s">
        <v>4</v>
      </c>
      <c r="DS394" t="s">
        <v>4</v>
      </c>
      <c r="DT394" t="s">
        <v>4</v>
      </c>
      <c r="DU394" t="s">
        <v>4</v>
      </c>
      <c r="DV394" t="s">
        <v>5</v>
      </c>
      <c r="DW394" t="s">
        <v>5</v>
      </c>
      <c r="DX394" t="s">
        <v>4</v>
      </c>
      <c r="DY394" t="s">
        <v>4</v>
      </c>
      <c r="DZ394" t="s">
        <v>4</v>
      </c>
      <c r="EA394" t="s">
        <v>4</v>
      </c>
      <c r="EB394" t="s">
        <v>4</v>
      </c>
      <c r="EC394" t="s">
        <v>4</v>
      </c>
      <c r="ED394" t="s">
        <v>4</v>
      </c>
      <c r="EE394" t="s">
        <v>4</v>
      </c>
      <c r="EF394" t="s">
        <v>4</v>
      </c>
      <c r="EG394" t="s">
        <v>4</v>
      </c>
      <c r="EH394" t="s">
        <v>2</v>
      </c>
      <c r="EI394" t="s">
        <v>2</v>
      </c>
      <c r="EJ394" t="s">
        <v>2</v>
      </c>
      <c r="EK394" t="s">
        <v>2</v>
      </c>
      <c r="EL394" t="s">
        <v>2</v>
      </c>
      <c r="EM394" t="s">
        <v>2</v>
      </c>
      <c r="EN394" t="s">
        <v>2</v>
      </c>
      <c r="EO394" t="s">
        <v>2</v>
      </c>
      <c r="EP394" t="s">
        <v>2</v>
      </c>
      <c r="EQ394" t="s">
        <v>2</v>
      </c>
      <c r="ER394" t="s">
        <v>2</v>
      </c>
      <c r="ES394" t="s">
        <v>2</v>
      </c>
      <c r="ET394" t="s">
        <v>2</v>
      </c>
      <c r="EU394" t="s">
        <v>2</v>
      </c>
      <c r="EV394" t="s">
        <v>2</v>
      </c>
      <c r="EW394" t="s">
        <v>2</v>
      </c>
      <c r="EX394" t="s">
        <v>2</v>
      </c>
      <c r="EY394" t="s">
        <v>2</v>
      </c>
      <c r="EZ394" t="s">
        <v>4</v>
      </c>
      <c r="FA394" t="s">
        <v>5</v>
      </c>
      <c r="FB394" t="s">
        <v>4</v>
      </c>
      <c r="FC394" t="s">
        <v>4</v>
      </c>
      <c r="FD394" t="s">
        <v>4</v>
      </c>
      <c r="FE394" t="s">
        <v>2</v>
      </c>
      <c r="FF394" t="s">
        <v>4</v>
      </c>
      <c r="FG394" t="s">
        <v>4</v>
      </c>
      <c r="FH394" t="s">
        <v>2</v>
      </c>
      <c r="FI394" t="s">
        <v>2</v>
      </c>
      <c r="FJ394" t="s">
        <v>2</v>
      </c>
      <c r="FK394" t="s">
        <v>2</v>
      </c>
      <c r="FL394" t="s">
        <v>2</v>
      </c>
      <c r="FM394" t="s">
        <v>2</v>
      </c>
      <c r="FN394" t="s">
        <v>2</v>
      </c>
      <c r="FO394" t="s">
        <v>2</v>
      </c>
      <c r="FP394" t="s">
        <v>2</v>
      </c>
      <c r="FQ394" t="s">
        <v>2</v>
      </c>
      <c r="FR394" t="s">
        <v>2</v>
      </c>
      <c r="FS394" t="s">
        <v>2</v>
      </c>
      <c r="FT394" t="s">
        <v>2</v>
      </c>
      <c r="FU394" t="s">
        <v>2</v>
      </c>
      <c r="FV394" t="s">
        <v>2</v>
      </c>
      <c r="FW394" t="s">
        <v>2</v>
      </c>
      <c r="FX394" t="s">
        <v>2</v>
      </c>
      <c r="FY394" t="s">
        <v>2</v>
      </c>
      <c r="FZ394" t="s">
        <v>2</v>
      </c>
      <c r="GA394" t="s">
        <v>2</v>
      </c>
      <c r="GB394" t="s">
        <v>2</v>
      </c>
      <c r="GC394" t="s">
        <v>2</v>
      </c>
      <c r="GD394" t="s">
        <v>2</v>
      </c>
      <c r="GE394" t="s">
        <v>2</v>
      </c>
      <c r="GF394" t="s">
        <v>2</v>
      </c>
      <c r="GG394" t="s">
        <v>2</v>
      </c>
      <c r="GH394" t="s">
        <v>2</v>
      </c>
      <c r="GI394" t="s">
        <v>2</v>
      </c>
      <c r="GJ394" t="s">
        <v>2</v>
      </c>
      <c r="GK394" t="s">
        <v>2</v>
      </c>
      <c r="GL394" t="s">
        <v>2</v>
      </c>
      <c r="GM394" t="s">
        <v>2</v>
      </c>
      <c r="GN394" t="s">
        <v>796</v>
      </c>
      <c r="GO394" t="s">
        <v>796</v>
      </c>
      <c r="GP394" t="s">
        <v>796</v>
      </c>
      <c r="GQ394" t="s">
        <v>796</v>
      </c>
      <c r="GR394" t="s">
        <v>796</v>
      </c>
      <c r="GS394" t="s">
        <v>796</v>
      </c>
      <c r="GT394" t="s">
        <v>796</v>
      </c>
      <c r="GU394" t="s">
        <v>796</v>
      </c>
      <c r="GV394" t="s">
        <v>796</v>
      </c>
      <c r="GW394" t="s">
        <v>796</v>
      </c>
      <c r="GX394" t="s">
        <v>796</v>
      </c>
      <c r="GY394" t="s">
        <v>796</v>
      </c>
      <c r="GZ394" t="s">
        <v>796</v>
      </c>
      <c r="HA394" t="s">
        <v>796</v>
      </c>
      <c r="HB394" t="s">
        <v>796</v>
      </c>
      <c r="HC394" t="s">
        <v>796</v>
      </c>
      <c r="HD394" t="s">
        <v>796</v>
      </c>
      <c r="HE394" t="s">
        <v>796</v>
      </c>
      <c r="HF394" t="s">
        <v>796</v>
      </c>
      <c r="HG394" t="s">
        <v>796</v>
      </c>
      <c r="HH394" t="s">
        <v>796</v>
      </c>
      <c r="HI394" t="s">
        <v>796</v>
      </c>
      <c r="HJ394" t="s">
        <v>796</v>
      </c>
      <c r="HK394" t="s">
        <v>796</v>
      </c>
      <c r="HL394" t="s">
        <v>796</v>
      </c>
      <c r="HM394" t="s">
        <v>796</v>
      </c>
      <c r="HN394" t="s">
        <v>796</v>
      </c>
      <c r="HO394" t="s">
        <v>796</v>
      </c>
      <c r="HP394" t="s">
        <v>796</v>
      </c>
      <c r="HQ394" t="s">
        <v>796</v>
      </c>
      <c r="HR394" t="s">
        <v>796</v>
      </c>
      <c r="HS394" t="s">
        <v>796</v>
      </c>
      <c r="HT394" t="s">
        <v>796</v>
      </c>
      <c r="HU394" t="s">
        <v>796</v>
      </c>
      <c r="HV394" t="s">
        <v>796</v>
      </c>
      <c r="HW394" t="s">
        <v>796</v>
      </c>
      <c r="HX394" t="s">
        <v>796</v>
      </c>
      <c r="HY394" t="s">
        <v>796</v>
      </c>
      <c r="HZ394" t="s">
        <v>796</v>
      </c>
      <c r="IA394" t="s">
        <v>796</v>
      </c>
      <c r="IB394" t="s">
        <v>796</v>
      </c>
      <c r="IC394" t="s">
        <v>796</v>
      </c>
      <c r="ID394" t="s">
        <v>796</v>
      </c>
      <c r="IE394" t="s">
        <v>796</v>
      </c>
      <c r="IF394" t="s">
        <v>796</v>
      </c>
      <c r="IG394" t="s">
        <v>796</v>
      </c>
      <c r="IH394" t="s">
        <v>796</v>
      </c>
      <c r="II394" t="s">
        <v>796</v>
      </c>
      <c r="IJ394" t="s">
        <v>796</v>
      </c>
      <c r="IK394" t="s">
        <v>796</v>
      </c>
      <c r="IL394" t="s">
        <v>796</v>
      </c>
      <c r="IM394" t="s">
        <v>796</v>
      </c>
      <c r="IN394" t="s">
        <v>796</v>
      </c>
      <c r="IO394" t="s">
        <v>796</v>
      </c>
      <c r="IP394" t="s">
        <v>796</v>
      </c>
      <c r="IQ394" t="s">
        <v>796</v>
      </c>
      <c r="IR394" t="s">
        <v>796</v>
      </c>
      <c r="IS394" t="s">
        <v>796</v>
      </c>
      <c r="IT394" t="s">
        <v>796</v>
      </c>
      <c r="IU394" t="s">
        <v>796</v>
      </c>
      <c r="IV394" t="s">
        <v>796</v>
      </c>
      <c r="IW394" t="s">
        <v>796</v>
      </c>
      <c r="IX394" t="s">
        <v>796</v>
      </c>
      <c r="IY394" t="s">
        <v>796</v>
      </c>
      <c r="IZ394" t="s">
        <v>796</v>
      </c>
      <c r="JA394" t="s">
        <v>796</v>
      </c>
      <c r="JB394" t="s">
        <v>796</v>
      </c>
      <c r="JC394" t="s">
        <v>796</v>
      </c>
      <c r="JD394" t="s">
        <v>796</v>
      </c>
      <c r="JE394" t="s">
        <v>796</v>
      </c>
      <c r="JF394" t="s">
        <v>796</v>
      </c>
      <c r="JG394" t="s">
        <v>796</v>
      </c>
      <c r="JH394" t="s">
        <v>796</v>
      </c>
      <c r="JI394" t="s">
        <v>796</v>
      </c>
      <c r="JJ394" t="s">
        <v>796</v>
      </c>
      <c r="JK394" t="s">
        <v>796</v>
      </c>
      <c r="JL394" t="s">
        <v>796</v>
      </c>
      <c r="JM394" t="s">
        <v>796</v>
      </c>
      <c r="JN394" t="s">
        <v>796</v>
      </c>
      <c r="JO394" t="s">
        <v>796</v>
      </c>
      <c r="JP394" t="s">
        <v>796</v>
      </c>
      <c r="JQ394" t="s">
        <v>796</v>
      </c>
      <c r="JR394" t="s">
        <v>796</v>
      </c>
      <c r="JS394" t="s">
        <v>796</v>
      </c>
      <c r="JT394" t="s">
        <v>796</v>
      </c>
      <c r="JU394" t="s">
        <v>796</v>
      </c>
      <c r="JV394" t="s">
        <v>796</v>
      </c>
      <c r="JW394" t="s">
        <v>796</v>
      </c>
      <c r="JX394" t="s">
        <v>796</v>
      </c>
      <c r="JY394" t="s">
        <v>796</v>
      </c>
      <c r="JZ394" t="s">
        <v>796</v>
      </c>
      <c r="KA394" t="s">
        <v>796</v>
      </c>
      <c r="KB394" t="s">
        <v>796</v>
      </c>
      <c r="KC394" t="s">
        <v>796</v>
      </c>
      <c r="KD394" t="s">
        <v>796</v>
      </c>
      <c r="KE394" t="s">
        <v>796</v>
      </c>
      <c r="KF394" t="s">
        <v>796</v>
      </c>
    </row>
    <row r="395" spans="1:295" x14ac:dyDescent="0.2">
      <c r="A395" t="s">
        <v>604</v>
      </c>
      <c r="B395" t="s">
        <v>116</v>
      </c>
      <c r="C395" t="s">
        <v>4</v>
      </c>
      <c r="D395" t="s">
        <v>19</v>
      </c>
      <c r="E395" s="30">
        <v>38</v>
      </c>
      <c r="F395" t="s">
        <v>20</v>
      </c>
      <c r="G395" t="s">
        <v>10</v>
      </c>
      <c r="H395" t="s">
        <v>11</v>
      </c>
      <c r="I395" t="s">
        <v>36</v>
      </c>
      <c r="J395" t="s">
        <v>4</v>
      </c>
      <c r="K395" t="s">
        <v>4</v>
      </c>
      <c r="L395" t="s">
        <v>4</v>
      </c>
      <c r="M395" t="s">
        <v>4</v>
      </c>
      <c r="N395" t="s">
        <v>4</v>
      </c>
      <c r="O395" t="s">
        <v>4</v>
      </c>
      <c r="P395" t="s">
        <v>5</v>
      </c>
      <c r="Q395" t="s">
        <v>5</v>
      </c>
      <c r="R395" t="s">
        <v>4</v>
      </c>
      <c r="S395" t="s">
        <v>4</v>
      </c>
      <c r="T395" t="s">
        <v>3</v>
      </c>
      <c r="U395" t="s">
        <v>4</v>
      </c>
      <c r="V395" t="s">
        <v>5</v>
      </c>
      <c r="W395" t="s">
        <v>26</v>
      </c>
      <c r="X395" t="s">
        <v>54</v>
      </c>
      <c r="Y395" t="s">
        <v>5</v>
      </c>
      <c r="Z395" t="s">
        <v>18</v>
      </c>
      <c r="AA395" t="s">
        <v>4</v>
      </c>
      <c r="AB395" t="s">
        <v>4</v>
      </c>
      <c r="AC395" t="s">
        <v>4</v>
      </c>
      <c r="AD395" t="s">
        <v>4</v>
      </c>
      <c r="AE395" t="s">
        <v>4</v>
      </c>
      <c r="AF395" t="s">
        <v>41</v>
      </c>
      <c r="AG395" t="s">
        <v>41</v>
      </c>
      <c r="AH395" t="s">
        <v>5</v>
      </c>
      <c r="AI395" t="s">
        <v>4</v>
      </c>
      <c r="AJ395" t="s">
        <v>4</v>
      </c>
      <c r="AK395" t="s">
        <v>4</v>
      </c>
      <c r="AL395" t="s">
        <v>4</v>
      </c>
      <c r="AM395" t="s">
        <v>4</v>
      </c>
      <c r="AN395" t="s">
        <v>4</v>
      </c>
      <c r="AO395" t="s">
        <v>4</v>
      </c>
      <c r="AP395" t="s">
        <v>4</v>
      </c>
      <c r="AQ395" t="s">
        <v>4</v>
      </c>
      <c r="AR395" t="s">
        <v>4</v>
      </c>
      <c r="AS395" t="s">
        <v>2</v>
      </c>
      <c r="AT395" t="s">
        <v>2</v>
      </c>
      <c r="AU395" t="s">
        <v>2</v>
      </c>
      <c r="AV395" t="s">
        <v>2</v>
      </c>
      <c r="AW395" t="s">
        <v>2</v>
      </c>
      <c r="AX395" t="s">
        <v>2</v>
      </c>
      <c r="AY395" t="s">
        <v>2</v>
      </c>
      <c r="AZ395" t="s">
        <v>2</v>
      </c>
      <c r="BA395" t="s">
        <v>2</v>
      </c>
      <c r="BB395" t="s">
        <v>2</v>
      </c>
      <c r="BC395" t="s">
        <v>2</v>
      </c>
      <c r="BD395" t="s">
        <v>2</v>
      </c>
      <c r="BE395" t="s">
        <v>2</v>
      </c>
      <c r="BF395" t="s">
        <v>2</v>
      </c>
      <c r="BG395" t="s">
        <v>2</v>
      </c>
      <c r="BH395" t="s">
        <v>2</v>
      </c>
      <c r="BI395" t="s">
        <v>2</v>
      </c>
      <c r="BJ395" t="s">
        <v>2</v>
      </c>
      <c r="BK395" t="s">
        <v>4</v>
      </c>
      <c r="BL395" t="s">
        <v>5</v>
      </c>
      <c r="BM395" t="s">
        <v>4</v>
      </c>
      <c r="BN395" t="s">
        <v>4</v>
      </c>
      <c r="BO395" t="s">
        <v>4</v>
      </c>
      <c r="BP395" t="s">
        <v>2</v>
      </c>
      <c r="BQ395" t="s">
        <v>5</v>
      </c>
      <c r="BR395" t="s">
        <v>4</v>
      </c>
      <c r="BS395" t="s">
        <v>4</v>
      </c>
      <c r="BT395" t="s">
        <v>4</v>
      </c>
      <c r="BU395" t="s">
        <v>4</v>
      </c>
      <c r="BV395" t="s">
        <v>4</v>
      </c>
      <c r="BW395" t="s">
        <v>4</v>
      </c>
      <c r="BX395" t="s">
        <v>4</v>
      </c>
      <c r="BY395" t="s">
        <v>4</v>
      </c>
      <c r="BZ395" t="s">
        <v>4</v>
      </c>
      <c r="CA395" t="s">
        <v>4</v>
      </c>
      <c r="CB395" t="s">
        <v>2</v>
      </c>
      <c r="CC395" t="s">
        <v>2</v>
      </c>
      <c r="CD395" t="s">
        <v>2</v>
      </c>
      <c r="CE395" t="s">
        <v>2</v>
      </c>
      <c r="CF395" t="s">
        <v>2</v>
      </c>
      <c r="CG395" t="s">
        <v>2</v>
      </c>
      <c r="CH395" t="s">
        <v>2</v>
      </c>
      <c r="CI395" t="s">
        <v>2</v>
      </c>
      <c r="CJ395" t="s">
        <v>2</v>
      </c>
      <c r="CK395" t="s">
        <v>2</v>
      </c>
      <c r="CL395" t="s">
        <v>2</v>
      </c>
      <c r="CM395" t="s">
        <v>2</v>
      </c>
      <c r="CN395" t="s">
        <v>2</v>
      </c>
      <c r="CO395" t="s">
        <v>2</v>
      </c>
      <c r="CP395" t="s">
        <v>2</v>
      </c>
      <c r="CQ395" t="s">
        <v>2</v>
      </c>
      <c r="CR395" t="s">
        <v>2</v>
      </c>
      <c r="CS395" t="s">
        <v>2</v>
      </c>
      <c r="CT395" t="s">
        <v>2</v>
      </c>
      <c r="CU395" t="s">
        <v>796</v>
      </c>
      <c r="CV395" t="s">
        <v>796</v>
      </c>
      <c r="CW395" t="s">
        <v>796</v>
      </c>
      <c r="CX395" t="s">
        <v>796</v>
      </c>
      <c r="CY395" t="s">
        <v>796</v>
      </c>
      <c r="CZ395" t="s">
        <v>796</v>
      </c>
      <c r="DA395" t="s">
        <v>796</v>
      </c>
      <c r="DB395" t="s">
        <v>796</v>
      </c>
      <c r="DC395" t="s">
        <v>796</v>
      </c>
      <c r="DD395" t="s">
        <v>796</v>
      </c>
      <c r="DE395" t="s">
        <v>796</v>
      </c>
      <c r="DF395" t="s">
        <v>796</v>
      </c>
      <c r="DG395" t="s">
        <v>796</v>
      </c>
      <c r="DH395" t="s">
        <v>796</v>
      </c>
      <c r="DI395" t="s">
        <v>796</v>
      </c>
      <c r="DJ395" t="s">
        <v>796</v>
      </c>
      <c r="DK395" t="s">
        <v>796</v>
      </c>
      <c r="DL395" t="s">
        <v>796</v>
      </c>
      <c r="DM395" t="s">
        <v>796</v>
      </c>
      <c r="DN395" t="s">
        <v>796</v>
      </c>
      <c r="DO395" t="s">
        <v>796</v>
      </c>
      <c r="DP395" t="s">
        <v>796</v>
      </c>
      <c r="DQ395" t="s">
        <v>796</v>
      </c>
      <c r="DR395" t="s">
        <v>796</v>
      </c>
      <c r="DS395" t="s">
        <v>796</v>
      </c>
      <c r="DT395" t="s">
        <v>796</v>
      </c>
      <c r="DU395" t="s">
        <v>796</v>
      </c>
      <c r="DV395" t="s">
        <v>796</v>
      </c>
      <c r="DW395" t="s">
        <v>796</v>
      </c>
      <c r="DX395" t="s">
        <v>796</v>
      </c>
      <c r="DY395" t="s">
        <v>796</v>
      </c>
      <c r="DZ395" t="s">
        <v>796</v>
      </c>
      <c r="EA395" t="s">
        <v>796</v>
      </c>
      <c r="EB395" t="s">
        <v>796</v>
      </c>
      <c r="EC395" t="s">
        <v>796</v>
      </c>
      <c r="ED395" t="s">
        <v>796</v>
      </c>
      <c r="EE395" t="s">
        <v>796</v>
      </c>
      <c r="EF395" t="s">
        <v>796</v>
      </c>
      <c r="EG395" t="s">
        <v>796</v>
      </c>
      <c r="EH395" t="s">
        <v>796</v>
      </c>
      <c r="EI395" t="s">
        <v>796</v>
      </c>
      <c r="EJ395" t="s">
        <v>796</v>
      </c>
      <c r="EK395" t="s">
        <v>796</v>
      </c>
      <c r="EL395" t="s">
        <v>796</v>
      </c>
      <c r="EM395" t="s">
        <v>796</v>
      </c>
      <c r="EN395" t="s">
        <v>796</v>
      </c>
      <c r="EO395" t="s">
        <v>796</v>
      </c>
      <c r="EP395" t="s">
        <v>796</v>
      </c>
      <c r="EQ395" t="s">
        <v>796</v>
      </c>
      <c r="ER395" t="s">
        <v>796</v>
      </c>
      <c r="ES395" t="s">
        <v>796</v>
      </c>
      <c r="ET395" t="s">
        <v>796</v>
      </c>
      <c r="EU395" t="s">
        <v>796</v>
      </c>
      <c r="EV395" t="s">
        <v>796</v>
      </c>
      <c r="EW395" t="s">
        <v>796</v>
      </c>
      <c r="EX395" t="s">
        <v>796</v>
      </c>
      <c r="EY395" t="s">
        <v>796</v>
      </c>
      <c r="EZ395" t="s">
        <v>796</v>
      </c>
      <c r="FA395" t="s">
        <v>796</v>
      </c>
      <c r="FB395" t="s">
        <v>796</v>
      </c>
      <c r="FC395" t="s">
        <v>796</v>
      </c>
      <c r="FD395" t="s">
        <v>796</v>
      </c>
      <c r="FE395" t="s">
        <v>796</v>
      </c>
      <c r="FF395" t="s">
        <v>796</v>
      </c>
      <c r="FG395" t="s">
        <v>796</v>
      </c>
      <c r="FH395" t="s">
        <v>796</v>
      </c>
      <c r="FI395" t="s">
        <v>796</v>
      </c>
      <c r="FJ395" t="s">
        <v>796</v>
      </c>
      <c r="FK395" t="s">
        <v>796</v>
      </c>
      <c r="FL395" t="s">
        <v>796</v>
      </c>
      <c r="FM395" t="s">
        <v>796</v>
      </c>
      <c r="FN395" t="s">
        <v>796</v>
      </c>
      <c r="FO395" t="s">
        <v>796</v>
      </c>
      <c r="FP395" t="s">
        <v>796</v>
      </c>
      <c r="FQ395" t="s">
        <v>796</v>
      </c>
      <c r="FR395" t="s">
        <v>796</v>
      </c>
      <c r="FS395" t="s">
        <v>796</v>
      </c>
      <c r="FT395" t="s">
        <v>796</v>
      </c>
      <c r="FU395" t="s">
        <v>796</v>
      </c>
      <c r="FV395" t="s">
        <v>796</v>
      </c>
      <c r="FW395" t="s">
        <v>796</v>
      </c>
      <c r="FX395" t="s">
        <v>796</v>
      </c>
      <c r="FY395" t="s">
        <v>796</v>
      </c>
      <c r="FZ395" t="s">
        <v>796</v>
      </c>
      <c r="GA395" t="s">
        <v>796</v>
      </c>
      <c r="GB395" t="s">
        <v>796</v>
      </c>
      <c r="GC395" t="s">
        <v>796</v>
      </c>
      <c r="GD395" t="s">
        <v>796</v>
      </c>
      <c r="GE395" t="s">
        <v>796</v>
      </c>
      <c r="GF395" t="s">
        <v>796</v>
      </c>
      <c r="GG395" t="s">
        <v>796</v>
      </c>
      <c r="GH395" t="s">
        <v>796</v>
      </c>
      <c r="GI395" t="s">
        <v>796</v>
      </c>
      <c r="GJ395" t="s">
        <v>796</v>
      </c>
      <c r="GK395" t="s">
        <v>796</v>
      </c>
      <c r="GL395" t="s">
        <v>796</v>
      </c>
      <c r="GM395" t="s">
        <v>796</v>
      </c>
      <c r="GN395" t="s">
        <v>796</v>
      </c>
      <c r="GO395" t="s">
        <v>796</v>
      </c>
      <c r="GP395" t="s">
        <v>796</v>
      </c>
      <c r="GQ395" t="s">
        <v>796</v>
      </c>
      <c r="GR395" t="s">
        <v>796</v>
      </c>
      <c r="GS395" t="s">
        <v>796</v>
      </c>
      <c r="GT395" t="s">
        <v>796</v>
      </c>
      <c r="GU395" t="s">
        <v>796</v>
      </c>
      <c r="GV395" t="s">
        <v>796</v>
      </c>
      <c r="GW395" t="s">
        <v>796</v>
      </c>
      <c r="GX395" t="s">
        <v>796</v>
      </c>
      <c r="GY395" t="s">
        <v>796</v>
      </c>
      <c r="GZ395" t="s">
        <v>796</v>
      </c>
      <c r="HA395" t="s">
        <v>796</v>
      </c>
      <c r="HB395" t="s">
        <v>796</v>
      </c>
      <c r="HC395" t="s">
        <v>796</v>
      </c>
      <c r="HD395" t="s">
        <v>796</v>
      </c>
      <c r="HE395" t="s">
        <v>796</v>
      </c>
      <c r="HF395" t="s">
        <v>796</v>
      </c>
      <c r="HG395" t="s">
        <v>796</v>
      </c>
      <c r="HH395" t="s">
        <v>796</v>
      </c>
      <c r="HI395" t="s">
        <v>796</v>
      </c>
      <c r="HJ395" t="s">
        <v>796</v>
      </c>
      <c r="HK395" t="s">
        <v>796</v>
      </c>
      <c r="HL395" t="s">
        <v>796</v>
      </c>
      <c r="HM395" t="s">
        <v>796</v>
      </c>
      <c r="HN395" t="s">
        <v>796</v>
      </c>
      <c r="HO395" t="s">
        <v>796</v>
      </c>
      <c r="HP395" t="s">
        <v>796</v>
      </c>
      <c r="HQ395" t="s">
        <v>796</v>
      </c>
      <c r="HR395" t="s">
        <v>796</v>
      </c>
      <c r="HS395" t="s">
        <v>796</v>
      </c>
      <c r="HT395" t="s">
        <v>796</v>
      </c>
      <c r="HU395" t="s">
        <v>796</v>
      </c>
      <c r="HV395" t="s">
        <v>796</v>
      </c>
      <c r="HW395" t="s">
        <v>796</v>
      </c>
      <c r="HX395" t="s">
        <v>796</v>
      </c>
      <c r="HY395" t="s">
        <v>796</v>
      </c>
      <c r="HZ395" t="s">
        <v>796</v>
      </c>
      <c r="IA395" t="s">
        <v>796</v>
      </c>
      <c r="IB395" t="s">
        <v>796</v>
      </c>
      <c r="IC395" t="s">
        <v>796</v>
      </c>
      <c r="ID395" t="s">
        <v>796</v>
      </c>
      <c r="IE395" t="s">
        <v>796</v>
      </c>
      <c r="IF395" t="s">
        <v>796</v>
      </c>
      <c r="IG395" t="s">
        <v>796</v>
      </c>
      <c r="IH395" t="s">
        <v>796</v>
      </c>
      <c r="II395" t="s">
        <v>796</v>
      </c>
      <c r="IJ395" t="s">
        <v>796</v>
      </c>
      <c r="IK395" t="s">
        <v>796</v>
      </c>
      <c r="IL395" t="s">
        <v>796</v>
      </c>
      <c r="IM395" t="s">
        <v>796</v>
      </c>
      <c r="IN395" t="s">
        <v>796</v>
      </c>
      <c r="IO395" t="s">
        <v>796</v>
      </c>
      <c r="IP395" t="s">
        <v>796</v>
      </c>
      <c r="IQ395" t="s">
        <v>796</v>
      </c>
      <c r="IR395" t="s">
        <v>796</v>
      </c>
      <c r="IS395" t="s">
        <v>796</v>
      </c>
      <c r="IT395" t="s">
        <v>796</v>
      </c>
      <c r="IU395" t="s">
        <v>796</v>
      </c>
      <c r="IV395" t="s">
        <v>796</v>
      </c>
      <c r="IW395" t="s">
        <v>796</v>
      </c>
      <c r="IX395" t="s">
        <v>796</v>
      </c>
      <c r="IY395" t="s">
        <v>796</v>
      </c>
      <c r="IZ395" t="s">
        <v>796</v>
      </c>
      <c r="JA395" t="s">
        <v>796</v>
      </c>
      <c r="JB395" t="s">
        <v>796</v>
      </c>
      <c r="JC395" t="s">
        <v>796</v>
      </c>
      <c r="JD395" t="s">
        <v>796</v>
      </c>
      <c r="JE395" t="s">
        <v>796</v>
      </c>
      <c r="JF395" t="s">
        <v>796</v>
      </c>
      <c r="JG395" t="s">
        <v>796</v>
      </c>
      <c r="JH395" t="s">
        <v>796</v>
      </c>
      <c r="JI395" t="s">
        <v>796</v>
      </c>
      <c r="JJ395" t="s">
        <v>796</v>
      </c>
      <c r="JK395" t="s">
        <v>796</v>
      </c>
      <c r="JL395" t="s">
        <v>796</v>
      </c>
      <c r="JM395" t="s">
        <v>796</v>
      </c>
      <c r="JN395" t="s">
        <v>796</v>
      </c>
      <c r="JO395" t="s">
        <v>796</v>
      </c>
      <c r="JP395" t="s">
        <v>796</v>
      </c>
      <c r="JQ395" t="s">
        <v>796</v>
      </c>
      <c r="JR395" t="s">
        <v>796</v>
      </c>
      <c r="JS395" t="s">
        <v>796</v>
      </c>
      <c r="JT395" t="s">
        <v>796</v>
      </c>
      <c r="JU395" t="s">
        <v>796</v>
      </c>
      <c r="JV395" t="s">
        <v>796</v>
      </c>
      <c r="JW395" t="s">
        <v>796</v>
      </c>
      <c r="JX395" t="s">
        <v>796</v>
      </c>
      <c r="JY395" t="s">
        <v>796</v>
      </c>
      <c r="JZ395" t="s">
        <v>796</v>
      </c>
      <c r="KA395" t="s">
        <v>796</v>
      </c>
      <c r="KB395" t="s">
        <v>796</v>
      </c>
      <c r="KC395" t="s">
        <v>796</v>
      </c>
      <c r="KD395" t="s">
        <v>796</v>
      </c>
      <c r="KE395" t="s">
        <v>796</v>
      </c>
      <c r="KF395" t="s">
        <v>796</v>
      </c>
    </row>
    <row r="396" spans="1:295" x14ac:dyDescent="0.2">
      <c r="A396" t="s">
        <v>346</v>
      </c>
      <c r="B396" t="s">
        <v>116</v>
      </c>
      <c r="C396" t="s">
        <v>4</v>
      </c>
      <c r="D396" t="s">
        <v>19</v>
      </c>
      <c r="E396" s="30">
        <v>39</v>
      </c>
      <c r="F396" t="s">
        <v>155</v>
      </c>
      <c r="G396" t="s">
        <v>45</v>
      </c>
      <c r="H396" t="s">
        <v>22</v>
      </c>
      <c r="I396" t="s">
        <v>23</v>
      </c>
      <c r="J396" t="s">
        <v>5</v>
      </c>
      <c r="K396" t="s">
        <v>4</v>
      </c>
      <c r="L396" t="s">
        <v>4</v>
      </c>
      <c r="M396" t="s">
        <v>4</v>
      </c>
      <c r="N396" t="s">
        <v>4</v>
      </c>
      <c r="O396" t="s">
        <v>4</v>
      </c>
      <c r="P396" t="s">
        <v>5</v>
      </c>
      <c r="Q396" t="s">
        <v>4</v>
      </c>
      <c r="R396" t="s">
        <v>4</v>
      </c>
      <c r="S396" t="s">
        <v>4</v>
      </c>
      <c r="T396" t="s">
        <v>3</v>
      </c>
      <c r="U396" t="s">
        <v>4</v>
      </c>
      <c r="V396" t="s">
        <v>4</v>
      </c>
      <c r="W396" t="s">
        <v>17</v>
      </c>
      <c r="X396" t="s">
        <v>2</v>
      </c>
      <c r="Y396" t="s">
        <v>5</v>
      </c>
      <c r="Z396" t="s">
        <v>18</v>
      </c>
      <c r="AA396" t="s">
        <v>4</v>
      </c>
      <c r="AB396" t="s">
        <v>4</v>
      </c>
      <c r="AC396" t="s">
        <v>5</v>
      </c>
      <c r="AD396" t="s">
        <v>4</v>
      </c>
      <c r="AE396" t="s">
        <v>4</v>
      </c>
      <c r="AF396" t="s">
        <v>5</v>
      </c>
      <c r="AG396" t="s">
        <v>4</v>
      </c>
      <c r="AH396" t="s">
        <v>5</v>
      </c>
      <c r="AI396" t="s">
        <v>4</v>
      </c>
      <c r="AJ396" t="s">
        <v>4</v>
      </c>
      <c r="AK396" t="s">
        <v>4</v>
      </c>
      <c r="AL396" t="s">
        <v>4</v>
      </c>
      <c r="AM396" t="s">
        <v>4</v>
      </c>
      <c r="AN396" t="s">
        <v>5</v>
      </c>
      <c r="AO396" t="s">
        <v>4</v>
      </c>
      <c r="AP396" t="s">
        <v>4</v>
      </c>
      <c r="AQ396" t="s">
        <v>4</v>
      </c>
      <c r="AR396" t="s">
        <v>4</v>
      </c>
      <c r="AS396" t="s">
        <v>2</v>
      </c>
      <c r="AT396" t="s">
        <v>2</v>
      </c>
      <c r="AU396" t="s">
        <v>2</v>
      </c>
      <c r="AV396" t="s">
        <v>2</v>
      </c>
      <c r="AW396" t="s">
        <v>2</v>
      </c>
      <c r="AX396" t="s">
        <v>2</v>
      </c>
      <c r="AY396" t="s">
        <v>2</v>
      </c>
      <c r="AZ396" t="s">
        <v>2</v>
      </c>
      <c r="BA396" t="s">
        <v>2</v>
      </c>
      <c r="BB396" t="s">
        <v>2</v>
      </c>
      <c r="BC396" t="s">
        <v>2</v>
      </c>
      <c r="BD396" t="s">
        <v>2</v>
      </c>
      <c r="BE396" t="s">
        <v>2</v>
      </c>
      <c r="BF396" t="s">
        <v>2</v>
      </c>
      <c r="BG396" t="s">
        <v>2</v>
      </c>
      <c r="BH396" t="s">
        <v>2</v>
      </c>
      <c r="BI396" t="s">
        <v>2</v>
      </c>
      <c r="BJ396" t="s">
        <v>2</v>
      </c>
      <c r="BK396" t="s">
        <v>5</v>
      </c>
      <c r="BL396" t="s">
        <v>4</v>
      </c>
      <c r="BM396" t="s">
        <v>4</v>
      </c>
      <c r="BN396" t="s">
        <v>4</v>
      </c>
      <c r="BO396" t="s">
        <v>4</v>
      </c>
      <c r="BP396" t="s">
        <v>279</v>
      </c>
      <c r="BQ396" t="s">
        <v>2</v>
      </c>
      <c r="BR396" t="s">
        <v>2</v>
      </c>
      <c r="BS396" t="s">
        <v>2</v>
      </c>
      <c r="BT396" t="s">
        <v>2</v>
      </c>
      <c r="BU396" t="s">
        <v>2</v>
      </c>
      <c r="BV396" t="s">
        <v>2</v>
      </c>
      <c r="BW396" t="s">
        <v>2</v>
      </c>
      <c r="BX396" t="s">
        <v>2</v>
      </c>
      <c r="BY396" t="s">
        <v>2</v>
      </c>
      <c r="BZ396" t="s">
        <v>2</v>
      </c>
      <c r="CA396" t="s">
        <v>2</v>
      </c>
      <c r="CB396" t="s">
        <v>2</v>
      </c>
      <c r="CC396" t="s">
        <v>2</v>
      </c>
      <c r="CD396" t="s">
        <v>2</v>
      </c>
      <c r="CE396" t="s">
        <v>2</v>
      </c>
      <c r="CF396" t="s">
        <v>2</v>
      </c>
      <c r="CG396" t="s">
        <v>2</v>
      </c>
      <c r="CH396" t="s">
        <v>2</v>
      </c>
      <c r="CI396" t="s">
        <v>2</v>
      </c>
      <c r="CJ396" t="s">
        <v>2</v>
      </c>
      <c r="CK396" t="s">
        <v>2</v>
      </c>
      <c r="CL396" t="s">
        <v>2</v>
      </c>
      <c r="CM396" t="s">
        <v>2</v>
      </c>
      <c r="CN396" t="s">
        <v>2</v>
      </c>
      <c r="CO396" t="s">
        <v>2</v>
      </c>
      <c r="CP396" t="s">
        <v>2</v>
      </c>
      <c r="CQ396" t="s">
        <v>2</v>
      </c>
      <c r="CR396" t="s">
        <v>2</v>
      </c>
      <c r="CS396" t="s">
        <v>2</v>
      </c>
      <c r="CT396" t="s">
        <v>2</v>
      </c>
      <c r="CU396" t="s">
        <v>116</v>
      </c>
      <c r="CV396" t="s">
        <v>4</v>
      </c>
      <c r="CW396" s="30">
        <v>40</v>
      </c>
      <c r="CX396" t="s">
        <v>155</v>
      </c>
      <c r="CY396" t="s">
        <v>5</v>
      </c>
      <c r="CZ396" t="s">
        <v>4</v>
      </c>
      <c r="DA396" t="s">
        <v>4</v>
      </c>
      <c r="DB396" t="s">
        <v>4</v>
      </c>
      <c r="DC396" t="s">
        <v>5</v>
      </c>
      <c r="DD396" t="s">
        <v>4</v>
      </c>
      <c r="DE396" t="s">
        <v>5</v>
      </c>
      <c r="DF396" t="s">
        <v>4</v>
      </c>
      <c r="DG396" t="s">
        <v>4</v>
      </c>
      <c r="DH396" t="s">
        <v>4</v>
      </c>
      <c r="DI396" t="s">
        <v>3</v>
      </c>
      <c r="DJ396" t="s">
        <v>4</v>
      </c>
      <c r="DK396" t="s">
        <v>4</v>
      </c>
      <c r="DL396" t="s">
        <v>17</v>
      </c>
      <c r="DM396" t="s">
        <v>2</v>
      </c>
      <c r="DN396" t="s">
        <v>5</v>
      </c>
      <c r="DO396" t="s">
        <v>523</v>
      </c>
      <c r="DP396" t="s">
        <v>4</v>
      </c>
      <c r="DQ396" t="s">
        <v>4</v>
      </c>
      <c r="DR396" t="s">
        <v>5</v>
      </c>
      <c r="DS396" t="s">
        <v>5</v>
      </c>
      <c r="DT396" t="s">
        <v>4</v>
      </c>
      <c r="DU396" t="s">
        <v>4</v>
      </c>
      <c r="DV396" t="s">
        <v>5</v>
      </c>
      <c r="DW396" t="s">
        <v>5</v>
      </c>
      <c r="DX396" t="s">
        <v>4</v>
      </c>
      <c r="DY396" t="s">
        <v>4</v>
      </c>
      <c r="DZ396" t="s">
        <v>4</v>
      </c>
      <c r="EA396" t="s">
        <v>4</v>
      </c>
      <c r="EB396" t="s">
        <v>4</v>
      </c>
      <c r="EC396" t="s">
        <v>5</v>
      </c>
      <c r="ED396" t="s">
        <v>4</v>
      </c>
      <c r="EE396" t="s">
        <v>4</v>
      </c>
      <c r="EF396" t="s">
        <v>5</v>
      </c>
      <c r="EG396" t="s">
        <v>4</v>
      </c>
      <c r="EH396" t="s">
        <v>2</v>
      </c>
      <c r="EI396" t="s">
        <v>2</v>
      </c>
      <c r="EJ396" t="s">
        <v>2</v>
      </c>
      <c r="EK396" t="s">
        <v>2</v>
      </c>
      <c r="EL396" t="s">
        <v>2</v>
      </c>
      <c r="EM396" t="s">
        <v>2</v>
      </c>
      <c r="EN396" t="s">
        <v>2</v>
      </c>
      <c r="EO396" t="s">
        <v>2</v>
      </c>
      <c r="EP396" t="s">
        <v>2</v>
      </c>
      <c r="EQ396" t="s">
        <v>2</v>
      </c>
      <c r="ER396" t="s">
        <v>2</v>
      </c>
      <c r="ES396" t="s">
        <v>2</v>
      </c>
      <c r="ET396" t="s">
        <v>2</v>
      </c>
      <c r="EU396" t="s">
        <v>2</v>
      </c>
      <c r="EV396" t="s">
        <v>2</v>
      </c>
      <c r="EW396" t="s">
        <v>2</v>
      </c>
      <c r="EX396" t="s">
        <v>2</v>
      </c>
      <c r="EY396" t="s">
        <v>2</v>
      </c>
      <c r="EZ396" t="s">
        <v>5</v>
      </c>
      <c r="FA396" t="s">
        <v>4</v>
      </c>
      <c r="FB396" t="s">
        <v>4</v>
      </c>
      <c r="FC396" t="s">
        <v>4</v>
      </c>
      <c r="FD396" t="s">
        <v>4</v>
      </c>
      <c r="FE396" t="s">
        <v>279</v>
      </c>
      <c r="FF396" t="s">
        <v>2</v>
      </c>
      <c r="FG396" t="s">
        <v>2</v>
      </c>
      <c r="FH396" t="s">
        <v>2</v>
      </c>
      <c r="FI396" t="s">
        <v>2</v>
      </c>
      <c r="FJ396" t="s">
        <v>2</v>
      </c>
      <c r="FK396" t="s">
        <v>2</v>
      </c>
      <c r="FL396" t="s">
        <v>2</v>
      </c>
      <c r="FM396" t="s">
        <v>2</v>
      </c>
      <c r="FN396" t="s">
        <v>2</v>
      </c>
      <c r="FO396" t="s">
        <v>2</v>
      </c>
      <c r="FP396" t="s">
        <v>2</v>
      </c>
      <c r="FQ396" t="s">
        <v>2</v>
      </c>
      <c r="FR396" t="s">
        <v>2</v>
      </c>
      <c r="FS396" t="s">
        <v>2</v>
      </c>
      <c r="FT396" t="s">
        <v>2</v>
      </c>
      <c r="FU396" t="s">
        <v>2</v>
      </c>
      <c r="FV396" t="s">
        <v>2</v>
      </c>
      <c r="FW396" t="s">
        <v>2</v>
      </c>
      <c r="FX396" t="s">
        <v>2</v>
      </c>
      <c r="FY396" t="s">
        <v>2</v>
      </c>
      <c r="FZ396" t="s">
        <v>2</v>
      </c>
      <c r="GA396" t="s">
        <v>2</v>
      </c>
      <c r="GB396" t="s">
        <v>2</v>
      </c>
      <c r="GC396" t="s">
        <v>2</v>
      </c>
      <c r="GD396" t="s">
        <v>2</v>
      </c>
      <c r="GE396" t="s">
        <v>285</v>
      </c>
      <c r="GF396" t="s">
        <v>4</v>
      </c>
      <c r="GG396" t="s">
        <v>4</v>
      </c>
      <c r="GH396" t="s">
        <v>4</v>
      </c>
      <c r="GI396" t="s">
        <v>4</v>
      </c>
      <c r="GJ396" t="s">
        <v>4</v>
      </c>
      <c r="GK396" t="s">
        <v>4</v>
      </c>
      <c r="GL396" t="s">
        <v>4</v>
      </c>
      <c r="GM396" t="s">
        <v>4</v>
      </c>
      <c r="GN396" t="s">
        <v>796</v>
      </c>
      <c r="GO396" t="s">
        <v>796</v>
      </c>
      <c r="GP396" t="s">
        <v>796</v>
      </c>
      <c r="GQ396" t="s">
        <v>796</v>
      </c>
      <c r="GR396" t="s">
        <v>796</v>
      </c>
      <c r="GS396" t="s">
        <v>796</v>
      </c>
      <c r="GT396" t="s">
        <v>796</v>
      </c>
      <c r="GU396" t="s">
        <v>796</v>
      </c>
      <c r="GV396" t="s">
        <v>796</v>
      </c>
      <c r="GW396" t="s">
        <v>796</v>
      </c>
      <c r="GX396" t="s">
        <v>796</v>
      </c>
      <c r="GY396" t="s">
        <v>796</v>
      </c>
      <c r="GZ396" t="s">
        <v>796</v>
      </c>
      <c r="HA396" t="s">
        <v>796</v>
      </c>
      <c r="HB396" t="s">
        <v>796</v>
      </c>
      <c r="HC396" t="s">
        <v>796</v>
      </c>
      <c r="HD396" t="s">
        <v>796</v>
      </c>
      <c r="HE396" t="s">
        <v>796</v>
      </c>
      <c r="HF396" t="s">
        <v>796</v>
      </c>
      <c r="HG396" t="s">
        <v>796</v>
      </c>
      <c r="HH396" t="s">
        <v>796</v>
      </c>
      <c r="HI396" t="s">
        <v>796</v>
      </c>
      <c r="HJ396" t="s">
        <v>796</v>
      </c>
      <c r="HK396" t="s">
        <v>796</v>
      </c>
      <c r="HL396" t="s">
        <v>796</v>
      </c>
      <c r="HM396" t="s">
        <v>796</v>
      </c>
      <c r="HN396" t="s">
        <v>796</v>
      </c>
      <c r="HO396" t="s">
        <v>796</v>
      </c>
      <c r="HP396" t="s">
        <v>796</v>
      </c>
      <c r="HQ396" t="s">
        <v>796</v>
      </c>
      <c r="HR396" t="s">
        <v>796</v>
      </c>
      <c r="HS396" t="s">
        <v>796</v>
      </c>
      <c r="HT396" t="s">
        <v>796</v>
      </c>
      <c r="HU396" t="s">
        <v>796</v>
      </c>
      <c r="HV396" t="s">
        <v>796</v>
      </c>
      <c r="HW396" t="s">
        <v>796</v>
      </c>
      <c r="HX396" t="s">
        <v>796</v>
      </c>
      <c r="HY396" t="s">
        <v>796</v>
      </c>
      <c r="HZ396" t="s">
        <v>796</v>
      </c>
      <c r="IA396" t="s">
        <v>796</v>
      </c>
      <c r="IB396" t="s">
        <v>796</v>
      </c>
      <c r="IC396" t="s">
        <v>796</v>
      </c>
      <c r="ID396" t="s">
        <v>796</v>
      </c>
      <c r="IE396" t="s">
        <v>796</v>
      </c>
      <c r="IF396" t="s">
        <v>796</v>
      </c>
      <c r="IG396" t="s">
        <v>796</v>
      </c>
      <c r="IH396" t="s">
        <v>796</v>
      </c>
      <c r="II396" t="s">
        <v>796</v>
      </c>
      <c r="IJ396" t="s">
        <v>796</v>
      </c>
      <c r="IK396" t="s">
        <v>796</v>
      </c>
      <c r="IL396" t="s">
        <v>796</v>
      </c>
      <c r="IM396" t="s">
        <v>796</v>
      </c>
      <c r="IN396" t="s">
        <v>796</v>
      </c>
      <c r="IO396" t="s">
        <v>796</v>
      </c>
      <c r="IP396" t="s">
        <v>796</v>
      </c>
      <c r="IQ396" t="s">
        <v>796</v>
      </c>
      <c r="IR396" t="s">
        <v>796</v>
      </c>
      <c r="IS396" t="s">
        <v>796</v>
      </c>
      <c r="IT396" t="s">
        <v>796</v>
      </c>
      <c r="IU396" t="s">
        <v>796</v>
      </c>
      <c r="IV396" t="s">
        <v>796</v>
      </c>
      <c r="IW396" t="s">
        <v>796</v>
      </c>
      <c r="IX396" t="s">
        <v>796</v>
      </c>
      <c r="IY396" t="s">
        <v>796</v>
      </c>
      <c r="IZ396" t="s">
        <v>796</v>
      </c>
      <c r="JA396" t="s">
        <v>796</v>
      </c>
      <c r="JB396" t="s">
        <v>796</v>
      </c>
      <c r="JC396" t="s">
        <v>796</v>
      </c>
      <c r="JD396" t="s">
        <v>796</v>
      </c>
      <c r="JE396" t="s">
        <v>796</v>
      </c>
      <c r="JF396" t="s">
        <v>796</v>
      </c>
      <c r="JG396" t="s">
        <v>796</v>
      </c>
      <c r="JH396" t="s">
        <v>796</v>
      </c>
      <c r="JI396" t="s">
        <v>796</v>
      </c>
      <c r="JJ396" t="s">
        <v>796</v>
      </c>
      <c r="JK396" t="s">
        <v>796</v>
      </c>
      <c r="JL396" t="s">
        <v>796</v>
      </c>
      <c r="JM396" t="s">
        <v>796</v>
      </c>
      <c r="JN396" t="s">
        <v>796</v>
      </c>
      <c r="JO396" t="s">
        <v>796</v>
      </c>
      <c r="JP396" t="s">
        <v>796</v>
      </c>
      <c r="JQ396" t="s">
        <v>796</v>
      </c>
      <c r="JR396" t="s">
        <v>796</v>
      </c>
      <c r="JS396" t="s">
        <v>796</v>
      </c>
      <c r="JT396" t="s">
        <v>796</v>
      </c>
      <c r="JU396" t="s">
        <v>796</v>
      </c>
      <c r="JV396" t="s">
        <v>796</v>
      </c>
      <c r="JW396" t="s">
        <v>796</v>
      </c>
      <c r="JX396" t="s">
        <v>796</v>
      </c>
      <c r="JY396" t="s">
        <v>796</v>
      </c>
      <c r="JZ396" t="s">
        <v>796</v>
      </c>
      <c r="KA396" t="s">
        <v>796</v>
      </c>
      <c r="KB396" t="s">
        <v>796</v>
      </c>
      <c r="KC396" t="s">
        <v>796</v>
      </c>
      <c r="KD396" t="s">
        <v>796</v>
      </c>
      <c r="KE396" t="s">
        <v>796</v>
      </c>
      <c r="KF396" t="s">
        <v>796</v>
      </c>
    </row>
    <row r="397" spans="1:295" x14ac:dyDescent="0.2">
      <c r="A397" t="s">
        <v>394</v>
      </c>
      <c r="B397" t="s">
        <v>116</v>
      </c>
      <c r="C397" t="s">
        <v>4</v>
      </c>
      <c r="D397" t="s">
        <v>8</v>
      </c>
      <c r="E397" s="30">
        <v>29</v>
      </c>
      <c r="F397" t="s">
        <v>9</v>
      </c>
      <c r="G397" t="s">
        <v>45</v>
      </c>
      <c r="H397" t="s">
        <v>22</v>
      </c>
      <c r="I397" t="s">
        <v>23</v>
      </c>
      <c r="J397" t="s">
        <v>5</v>
      </c>
      <c r="K397" t="s">
        <v>4</v>
      </c>
      <c r="L397" t="s">
        <v>4</v>
      </c>
      <c r="M397" t="s">
        <v>5</v>
      </c>
      <c r="N397" t="s">
        <v>4</v>
      </c>
      <c r="O397" t="s">
        <v>4</v>
      </c>
      <c r="P397" t="s">
        <v>4</v>
      </c>
      <c r="Q397" t="s">
        <v>4</v>
      </c>
      <c r="R397" t="s">
        <v>4</v>
      </c>
      <c r="S397" t="s">
        <v>4</v>
      </c>
      <c r="T397" t="s">
        <v>3</v>
      </c>
      <c r="U397" t="s">
        <v>4</v>
      </c>
      <c r="V397" t="s">
        <v>4</v>
      </c>
      <c r="W397" t="s">
        <v>17</v>
      </c>
      <c r="X397" t="s">
        <v>2</v>
      </c>
      <c r="Y397" t="s">
        <v>5</v>
      </c>
      <c r="Z397" t="s">
        <v>18</v>
      </c>
      <c r="AA397" t="s">
        <v>4</v>
      </c>
      <c r="AB397" t="s">
        <v>4</v>
      </c>
      <c r="AC397" t="s">
        <v>5</v>
      </c>
      <c r="AD397" t="s">
        <v>4</v>
      </c>
      <c r="AE397" t="s">
        <v>4</v>
      </c>
      <c r="AF397" t="s">
        <v>4</v>
      </c>
      <c r="AG397" t="s">
        <v>4</v>
      </c>
      <c r="AH397" t="s">
        <v>5</v>
      </c>
      <c r="AI397" t="s">
        <v>4</v>
      </c>
      <c r="AJ397" t="s">
        <v>4</v>
      </c>
      <c r="AK397" t="s">
        <v>4</v>
      </c>
      <c r="AL397" t="s">
        <v>4</v>
      </c>
      <c r="AM397" t="s">
        <v>4</v>
      </c>
      <c r="AN397" t="s">
        <v>4</v>
      </c>
      <c r="AO397" t="s">
        <v>4</v>
      </c>
      <c r="AP397" t="s">
        <v>4</v>
      </c>
      <c r="AQ397" t="s">
        <v>4</v>
      </c>
      <c r="AR397" t="s">
        <v>4</v>
      </c>
      <c r="AS397" t="s">
        <v>12</v>
      </c>
      <c r="AT397" t="s">
        <v>62</v>
      </c>
      <c r="AU397" t="s">
        <v>14</v>
      </c>
      <c r="AV397" t="s">
        <v>2</v>
      </c>
      <c r="AW397" t="s">
        <v>2</v>
      </c>
      <c r="AX397" t="s">
        <v>2</v>
      </c>
      <c r="AY397" t="s">
        <v>2</v>
      </c>
      <c r="AZ397" t="s">
        <v>2</v>
      </c>
      <c r="BA397" t="s">
        <v>2</v>
      </c>
      <c r="BB397" t="s">
        <v>2</v>
      </c>
      <c r="BC397" t="s">
        <v>2</v>
      </c>
      <c r="BD397" t="s">
        <v>2</v>
      </c>
      <c r="BE397" t="s">
        <v>2</v>
      </c>
      <c r="BF397" t="s">
        <v>2</v>
      </c>
      <c r="BG397" t="s">
        <v>2</v>
      </c>
      <c r="BH397" t="s">
        <v>2</v>
      </c>
      <c r="BI397" t="s">
        <v>2</v>
      </c>
      <c r="BJ397" t="s">
        <v>2</v>
      </c>
      <c r="BK397" t="s">
        <v>2</v>
      </c>
      <c r="BL397" t="s">
        <v>2</v>
      </c>
      <c r="BM397" t="s">
        <v>2</v>
      </c>
      <c r="BN397" t="s">
        <v>2</v>
      </c>
      <c r="BO397" t="s">
        <v>2</v>
      </c>
      <c r="BP397" t="s">
        <v>46</v>
      </c>
      <c r="BQ397" t="s">
        <v>2</v>
      </c>
      <c r="BR397" t="s">
        <v>2</v>
      </c>
      <c r="BS397" t="s">
        <v>2</v>
      </c>
      <c r="BT397" t="s">
        <v>2</v>
      </c>
      <c r="BU397" t="s">
        <v>2</v>
      </c>
      <c r="BV397" t="s">
        <v>2</v>
      </c>
      <c r="BW397" t="s">
        <v>2</v>
      </c>
      <c r="BX397" t="s">
        <v>2</v>
      </c>
      <c r="BY397" t="s">
        <v>2</v>
      </c>
      <c r="BZ397" t="s">
        <v>2</v>
      </c>
      <c r="CA397" t="s">
        <v>2</v>
      </c>
      <c r="CB397" t="s">
        <v>2</v>
      </c>
      <c r="CC397" t="s">
        <v>2</v>
      </c>
      <c r="CD397" t="s">
        <v>2</v>
      </c>
      <c r="CE397" t="s">
        <v>2</v>
      </c>
      <c r="CF397" t="s">
        <v>2</v>
      </c>
      <c r="CG397" t="s">
        <v>2</v>
      </c>
      <c r="CH397" t="s">
        <v>2</v>
      </c>
      <c r="CI397" t="s">
        <v>2</v>
      </c>
      <c r="CJ397" t="s">
        <v>2</v>
      </c>
      <c r="CK397" t="s">
        <v>2</v>
      </c>
      <c r="CL397" t="s">
        <v>2</v>
      </c>
      <c r="CM397" t="s">
        <v>2</v>
      </c>
      <c r="CN397" t="s">
        <v>2</v>
      </c>
      <c r="CO397" t="s">
        <v>2</v>
      </c>
      <c r="CP397" t="s">
        <v>2</v>
      </c>
      <c r="CQ397" t="s">
        <v>2</v>
      </c>
      <c r="CR397" t="s">
        <v>2</v>
      </c>
      <c r="CS397" t="s">
        <v>2</v>
      </c>
      <c r="CT397" t="s">
        <v>2</v>
      </c>
      <c r="CU397" t="s">
        <v>796</v>
      </c>
      <c r="CV397" t="s">
        <v>796</v>
      </c>
      <c r="CW397" t="s">
        <v>796</v>
      </c>
      <c r="CX397" t="s">
        <v>796</v>
      </c>
      <c r="CY397" t="s">
        <v>796</v>
      </c>
      <c r="CZ397" t="s">
        <v>796</v>
      </c>
      <c r="DA397" t="s">
        <v>796</v>
      </c>
      <c r="DB397" t="s">
        <v>796</v>
      </c>
      <c r="DC397" t="s">
        <v>796</v>
      </c>
      <c r="DD397" t="s">
        <v>796</v>
      </c>
      <c r="DE397" t="s">
        <v>796</v>
      </c>
      <c r="DF397" t="s">
        <v>796</v>
      </c>
      <c r="DG397" t="s">
        <v>796</v>
      </c>
      <c r="DH397" t="s">
        <v>796</v>
      </c>
      <c r="DI397" t="s">
        <v>796</v>
      </c>
      <c r="DJ397" t="s">
        <v>796</v>
      </c>
      <c r="DK397" t="s">
        <v>796</v>
      </c>
      <c r="DL397" t="s">
        <v>796</v>
      </c>
      <c r="DM397" t="s">
        <v>796</v>
      </c>
      <c r="DN397" t="s">
        <v>796</v>
      </c>
      <c r="DO397" t="s">
        <v>796</v>
      </c>
      <c r="DP397" t="s">
        <v>796</v>
      </c>
      <c r="DQ397" t="s">
        <v>796</v>
      </c>
      <c r="DR397" t="s">
        <v>796</v>
      </c>
      <c r="DS397" t="s">
        <v>796</v>
      </c>
      <c r="DT397" t="s">
        <v>796</v>
      </c>
      <c r="DU397" t="s">
        <v>796</v>
      </c>
      <c r="DV397" t="s">
        <v>796</v>
      </c>
      <c r="DW397" t="s">
        <v>796</v>
      </c>
      <c r="DX397" t="s">
        <v>796</v>
      </c>
      <c r="DY397" t="s">
        <v>796</v>
      </c>
      <c r="DZ397" t="s">
        <v>796</v>
      </c>
      <c r="EA397" t="s">
        <v>796</v>
      </c>
      <c r="EB397" t="s">
        <v>796</v>
      </c>
      <c r="EC397" t="s">
        <v>796</v>
      </c>
      <c r="ED397" t="s">
        <v>796</v>
      </c>
      <c r="EE397" t="s">
        <v>796</v>
      </c>
      <c r="EF397" t="s">
        <v>796</v>
      </c>
      <c r="EG397" t="s">
        <v>796</v>
      </c>
      <c r="EH397" t="s">
        <v>796</v>
      </c>
      <c r="EI397" t="s">
        <v>796</v>
      </c>
      <c r="EJ397" t="s">
        <v>796</v>
      </c>
      <c r="EK397" t="s">
        <v>796</v>
      </c>
      <c r="EL397" t="s">
        <v>796</v>
      </c>
      <c r="EM397" t="s">
        <v>796</v>
      </c>
      <c r="EN397" t="s">
        <v>796</v>
      </c>
      <c r="EO397" t="s">
        <v>796</v>
      </c>
      <c r="EP397" t="s">
        <v>796</v>
      </c>
      <c r="EQ397" t="s">
        <v>796</v>
      </c>
      <c r="ER397" t="s">
        <v>796</v>
      </c>
      <c r="ES397" t="s">
        <v>796</v>
      </c>
      <c r="ET397" t="s">
        <v>796</v>
      </c>
      <c r="EU397" t="s">
        <v>796</v>
      </c>
      <c r="EV397" t="s">
        <v>796</v>
      </c>
      <c r="EW397" t="s">
        <v>796</v>
      </c>
      <c r="EX397" t="s">
        <v>796</v>
      </c>
      <c r="EY397" t="s">
        <v>796</v>
      </c>
      <c r="EZ397" t="s">
        <v>796</v>
      </c>
      <c r="FA397" t="s">
        <v>796</v>
      </c>
      <c r="FB397" t="s">
        <v>796</v>
      </c>
      <c r="FC397" t="s">
        <v>796</v>
      </c>
      <c r="FD397" t="s">
        <v>796</v>
      </c>
      <c r="FE397" t="s">
        <v>796</v>
      </c>
      <c r="FF397" t="s">
        <v>796</v>
      </c>
      <c r="FG397" t="s">
        <v>796</v>
      </c>
      <c r="FH397" t="s">
        <v>796</v>
      </c>
      <c r="FI397" t="s">
        <v>796</v>
      </c>
      <c r="FJ397" t="s">
        <v>796</v>
      </c>
      <c r="FK397" t="s">
        <v>796</v>
      </c>
      <c r="FL397" t="s">
        <v>796</v>
      </c>
      <c r="FM397" t="s">
        <v>796</v>
      </c>
      <c r="FN397" t="s">
        <v>796</v>
      </c>
      <c r="FO397" t="s">
        <v>796</v>
      </c>
      <c r="FP397" t="s">
        <v>796</v>
      </c>
      <c r="FQ397" t="s">
        <v>796</v>
      </c>
      <c r="FR397" t="s">
        <v>796</v>
      </c>
      <c r="FS397" t="s">
        <v>796</v>
      </c>
      <c r="FT397" t="s">
        <v>796</v>
      </c>
      <c r="FU397" t="s">
        <v>796</v>
      </c>
      <c r="FV397" t="s">
        <v>796</v>
      </c>
      <c r="FW397" t="s">
        <v>796</v>
      </c>
      <c r="FX397" t="s">
        <v>796</v>
      </c>
      <c r="FY397" t="s">
        <v>796</v>
      </c>
      <c r="FZ397" t="s">
        <v>796</v>
      </c>
      <c r="GA397" t="s">
        <v>796</v>
      </c>
      <c r="GB397" t="s">
        <v>796</v>
      </c>
      <c r="GC397" t="s">
        <v>796</v>
      </c>
      <c r="GD397" t="s">
        <v>796</v>
      </c>
      <c r="GE397" t="s">
        <v>796</v>
      </c>
      <c r="GF397" t="s">
        <v>796</v>
      </c>
      <c r="GG397" t="s">
        <v>796</v>
      </c>
      <c r="GH397" t="s">
        <v>796</v>
      </c>
      <c r="GI397" t="s">
        <v>796</v>
      </c>
      <c r="GJ397" t="s">
        <v>796</v>
      </c>
      <c r="GK397" t="s">
        <v>796</v>
      </c>
      <c r="GL397" t="s">
        <v>796</v>
      </c>
      <c r="GM397" t="s">
        <v>796</v>
      </c>
      <c r="GN397" t="s">
        <v>796</v>
      </c>
      <c r="GO397" t="s">
        <v>796</v>
      </c>
      <c r="GP397" t="s">
        <v>796</v>
      </c>
      <c r="GQ397" t="s">
        <v>796</v>
      </c>
      <c r="GR397" t="s">
        <v>796</v>
      </c>
      <c r="GS397" t="s">
        <v>796</v>
      </c>
      <c r="GT397" t="s">
        <v>796</v>
      </c>
      <c r="GU397" t="s">
        <v>796</v>
      </c>
      <c r="GV397" t="s">
        <v>796</v>
      </c>
      <c r="GW397" t="s">
        <v>796</v>
      </c>
      <c r="GX397" t="s">
        <v>796</v>
      </c>
      <c r="GY397" t="s">
        <v>796</v>
      </c>
      <c r="GZ397" t="s">
        <v>796</v>
      </c>
      <c r="HA397" t="s">
        <v>796</v>
      </c>
      <c r="HB397" t="s">
        <v>796</v>
      </c>
      <c r="HC397" t="s">
        <v>796</v>
      </c>
      <c r="HD397" t="s">
        <v>796</v>
      </c>
      <c r="HE397" t="s">
        <v>796</v>
      </c>
      <c r="HF397" t="s">
        <v>796</v>
      </c>
      <c r="HG397" t="s">
        <v>796</v>
      </c>
      <c r="HH397" t="s">
        <v>796</v>
      </c>
      <c r="HI397" t="s">
        <v>796</v>
      </c>
      <c r="HJ397" t="s">
        <v>796</v>
      </c>
      <c r="HK397" t="s">
        <v>796</v>
      </c>
      <c r="HL397" t="s">
        <v>796</v>
      </c>
      <c r="HM397" t="s">
        <v>796</v>
      </c>
      <c r="HN397" t="s">
        <v>796</v>
      </c>
      <c r="HO397" t="s">
        <v>796</v>
      </c>
      <c r="HP397" t="s">
        <v>796</v>
      </c>
      <c r="HQ397" t="s">
        <v>796</v>
      </c>
      <c r="HR397" t="s">
        <v>796</v>
      </c>
      <c r="HS397" t="s">
        <v>796</v>
      </c>
      <c r="HT397" t="s">
        <v>796</v>
      </c>
      <c r="HU397" t="s">
        <v>796</v>
      </c>
      <c r="HV397" t="s">
        <v>796</v>
      </c>
      <c r="HW397" t="s">
        <v>796</v>
      </c>
      <c r="HX397" t="s">
        <v>796</v>
      </c>
      <c r="HY397" t="s">
        <v>796</v>
      </c>
      <c r="HZ397" t="s">
        <v>796</v>
      </c>
      <c r="IA397" t="s">
        <v>796</v>
      </c>
      <c r="IB397" t="s">
        <v>796</v>
      </c>
      <c r="IC397" t="s">
        <v>796</v>
      </c>
      <c r="ID397" t="s">
        <v>796</v>
      </c>
      <c r="IE397" t="s">
        <v>796</v>
      </c>
      <c r="IF397" t="s">
        <v>796</v>
      </c>
      <c r="IG397" t="s">
        <v>796</v>
      </c>
      <c r="IH397" t="s">
        <v>796</v>
      </c>
      <c r="II397" t="s">
        <v>796</v>
      </c>
      <c r="IJ397" t="s">
        <v>796</v>
      </c>
      <c r="IK397" t="s">
        <v>796</v>
      </c>
      <c r="IL397" t="s">
        <v>796</v>
      </c>
      <c r="IM397" t="s">
        <v>796</v>
      </c>
      <c r="IN397" t="s">
        <v>796</v>
      </c>
      <c r="IO397" t="s">
        <v>796</v>
      </c>
      <c r="IP397" t="s">
        <v>796</v>
      </c>
      <c r="IQ397" t="s">
        <v>796</v>
      </c>
      <c r="IR397" t="s">
        <v>796</v>
      </c>
      <c r="IS397" t="s">
        <v>796</v>
      </c>
      <c r="IT397" t="s">
        <v>796</v>
      </c>
      <c r="IU397" t="s">
        <v>796</v>
      </c>
      <c r="IV397" t="s">
        <v>796</v>
      </c>
      <c r="IW397" t="s">
        <v>796</v>
      </c>
      <c r="IX397" t="s">
        <v>796</v>
      </c>
      <c r="IY397" t="s">
        <v>796</v>
      </c>
      <c r="IZ397" t="s">
        <v>796</v>
      </c>
      <c r="JA397" t="s">
        <v>796</v>
      </c>
      <c r="JB397" t="s">
        <v>796</v>
      </c>
      <c r="JC397" t="s">
        <v>796</v>
      </c>
      <c r="JD397" t="s">
        <v>796</v>
      </c>
      <c r="JE397" t="s">
        <v>796</v>
      </c>
      <c r="JF397" t="s">
        <v>796</v>
      </c>
      <c r="JG397" t="s">
        <v>796</v>
      </c>
      <c r="JH397" t="s">
        <v>796</v>
      </c>
      <c r="JI397" t="s">
        <v>796</v>
      </c>
      <c r="JJ397" t="s">
        <v>796</v>
      </c>
      <c r="JK397" t="s">
        <v>796</v>
      </c>
      <c r="JL397" t="s">
        <v>796</v>
      </c>
      <c r="JM397" t="s">
        <v>796</v>
      </c>
      <c r="JN397" t="s">
        <v>796</v>
      </c>
      <c r="JO397" t="s">
        <v>796</v>
      </c>
      <c r="JP397" t="s">
        <v>796</v>
      </c>
      <c r="JQ397" t="s">
        <v>796</v>
      </c>
      <c r="JR397" t="s">
        <v>796</v>
      </c>
      <c r="JS397" t="s">
        <v>796</v>
      </c>
      <c r="JT397" t="s">
        <v>796</v>
      </c>
      <c r="JU397" t="s">
        <v>796</v>
      </c>
      <c r="JV397" t="s">
        <v>796</v>
      </c>
      <c r="JW397" t="s">
        <v>796</v>
      </c>
      <c r="JX397" t="s">
        <v>796</v>
      </c>
      <c r="JY397" t="s">
        <v>796</v>
      </c>
      <c r="JZ397" t="s">
        <v>796</v>
      </c>
      <c r="KA397" t="s">
        <v>796</v>
      </c>
      <c r="KB397" t="s">
        <v>796</v>
      </c>
      <c r="KC397" t="s">
        <v>796</v>
      </c>
      <c r="KD397" t="s">
        <v>796</v>
      </c>
      <c r="KE397" t="s">
        <v>796</v>
      </c>
      <c r="KF397" t="s">
        <v>796</v>
      </c>
    </row>
    <row r="398" spans="1:295" x14ac:dyDescent="0.2">
      <c r="A398" t="s">
        <v>345</v>
      </c>
      <c r="B398" t="s">
        <v>116</v>
      </c>
      <c r="C398" t="s">
        <v>4</v>
      </c>
      <c r="D398" t="s">
        <v>19</v>
      </c>
      <c r="E398" s="30">
        <v>48</v>
      </c>
      <c r="F398" t="s">
        <v>20</v>
      </c>
      <c r="G398" t="s">
        <v>10</v>
      </c>
      <c r="H398" t="s">
        <v>11</v>
      </c>
      <c r="I398" t="s">
        <v>36</v>
      </c>
      <c r="J398" t="s">
        <v>4</v>
      </c>
      <c r="K398" t="s">
        <v>5</v>
      </c>
      <c r="L398" t="s">
        <v>4</v>
      </c>
      <c r="M398" t="s">
        <v>4</v>
      </c>
      <c r="N398" t="s">
        <v>4</v>
      </c>
      <c r="O398" t="s">
        <v>4</v>
      </c>
      <c r="P398" t="s">
        <v>5</v>
      </c>
      <c r="Q398" t="s">
        <v>5</v>
      </c>
      <c r="R398" t="s">
        <v>5</v>
      </c>
      <c r="S398" t="s">
        <v>4</v>
      </c>
      <c r="T398" t="s">
        <v>3</v>
      </c>
      <c r="U398" t="s">
        <v>4</v>
      </c>
      <c r="V398" t="s">
        <v>5</v>
      </c>
      <c r="W398" t="s">
        <v>26</v>
      </c>
      <c r="X398" t="s">
        <v>78</v>
      </c>
      <c r="Y398" t="s">
        <v>5</v>
      </c>
      <c r="Z398" t="s">
        <v>35</v>
      </c>
      <c r="AA398" t="s">
        <v>4</v>
      </c>
      <c r="AB398" t="s">
        <v>4</v>
      </c>
      <c r="AC398" t="s">
        <v>4</v>
      </c>
      <c r="AD398" t="s">
        <v>4</v>
      </c>
      <c r="AE398" t="s">
        <v>4</v>
      </c>
      <c r="AF398" t="s">
        <v>4</v>
      </c>
      <c r="AG398" t="s">
        <v>4</v>
      </c>
      <c r="AH398" t="s">
        <v>4</v>
      </c>
      <c r="AI398" t="s">
        <v>4</v>
      </c>
      <c r="AJ398" t="s">
        <v>4</v>
      </c>
      <c r="AK398" t="s">
        <v>4</v>
      </c>
      <c r="AL398" t="s">
        <v>5</v>
      </c>
      <c r="AM398" t="s">
        <v>4</v>
      </c>
      <c r="AN398" t="s">
        <v>4</v>
      </c>
      <c r="AO398" t="s">
        <v>4</v>
      </c>
      <c r="AP398" t="s">
        <v>4</v>
      </c>
      <c r="AQ398" t="s">
        <v>4</v>
      </c>
      <c r="AR398" t="s">
        <v>4</v>
      </c>
      <c r="AS398" t="s">
        <v>2</v>
      </c>
      <c r="AT398" t="s">
        <v>2</v>
      </c>
      <c r="AU398" t="s">
        <v>2</v>
      </c>
      <c r="AV398" t="s">
        <v>5</v>
      </c>
      <c r="AW398" t="s">
        <v>4</v>
      </c>
      <c r="AX398" t="s">
        <v>4</v>
      </c>
      <c r="AY398" t="s">
        <v>4</v>
      </c>
      <c r="AZ398" t="s">
        <v>4</v>
      </c>
      <c r="BA398" t="s">
        <v>5</v>
      </c>
      <c r="BB398" t="s">
        <v>5</v>
      </c>
      <c r="BC398" t="s">
        <v>5</v>
      </c>
      <c r="BD398" t="s">
        <v>4</v>
      </c>
      <c r="BE398" t="s">
        <v>4</v>
      </c>
      <c r="BF398" t="s">
        <v>4</v>
      </c>
      <c r="BG398" t="s">
        <v>4</v>
      </c>
      <c r="BH398" t="s">
        <v>4</v>
      </c>
      <c r="BI398" t="s">
        <v>4</v>
      </c>
      <c r="BJ398" t="s">
        <v>4</v>
      </c>
      <c r="BK398" t="s">
        <v>4</v>
      </c>
      <c r="BL398" t="s">
        <v>5</v>
      </c>
      <c r="BM398" t="s">
        <v>4</v>
      </c>
      <c r="BN398" t="s">
        <v>4</v>
      </c>
      <c r="BO398" t="s">
        <v>4</v>
      </c>
      <c r="BP398" t="s">
        <v>2</v>
      </c>
      <c r="BQ398" t="s">
        <v>5</v>
      </c>
      <c r="BR398" t="s">
        <v>5</v>
      </c>
      <c r="BS398" t="s">
        <v>5</v>
      </c>
      <c r="BT398" t="s">
        <v>4</v>
      </c>
      <c r="BU398" t="s">
        <v>4</v>
      </c>
      <c r="BV398" t="s">
        <v>4</v>
      </c>
      <c r="BW398" t="s">
        <v>4</v>
      </c>
      <c r="BX398" t="s">
        <v>4</v>
      </c>
      <c r="BY398" t="s">
        <v>4</v>
      </c>
      <c r="BZ398" t="s">
        <v>4</v>
      </c>
      <c r="CA398" t="s">
        <v>4</v>
      </c>
      <c r="CB398" t="s">
        <v>2</v>
      </c>
      <c r="CC398" t="s">
        <v>2</v>
      </c>
      <c r="CD398" t="s">
        <v>2</v>
      </c>
      <c r="CE398" t="s">
        <v>2</v>
      </c>
      <c r="CF398" t="s">
        <v>2</v>
      </c>
      <c r="CG398" t="s">
        <v>2</v>
      </c>
      <c r="CH398" t="s">
        <v>2</v>
      </c>
      <c r="CI398" t="s">
        <v>2</v>
      </c>
      <c r="CJ398" t="s">
        <v>2</v>
      </c>
      <c r="CK398" t="s">
        <v>2</v>
      </c>
      <c r="CL398" t="s">
        <v>2</v>
      </c>
      <c r="CM398" t="s">
        <v>2</v>
      </c>
      <c r="CN398" t="s">
        <v>2</v>
      </c>
      <c r="CO398" t="s">
        <v>2</v>
      </c>
      <c r="CP398" t="s">
        <v>2</v>
      </c>
      <c r="CQ398" t="s">
        <v>2</v>
      </c>
      <c r="CR398" t="s">
        <v>2</v>
      </c>
      <c r="CS398" t="s">
        <v>2</v>
      </c>
      <c r="CT398" t="s">
        <v>2</v>
      </c>
      <c r="CU398" t="s">
        <v>796</v>
      </c>
      <c r="CV398" t="s">
        <v>796</v>
      </c>
      <c r="CW398" t="s">
        <v>796</v>
      </c>
      <c r="CX398" t="s">
        <v>796</v>
      </c>
      <c r="CY398" t="s">
        <v>796</v>
      </c>
      <c r="CZ398" t="s">
        <v>796</v>
      </c>
      <c r="DA398" t="s">
        <v>796</v>
      </c>
      <c r="DB398" t="s">
        <v>796</v>
      </c>
      <c r="DC398" t="s">
        <v>796</v>
      </c>
      <c r="DD398" t="s">
        <v>796</v>
      </c>
      <c r="DE398" t="s">
        <v>796</v>
      </c>
      <c r="DF398" t="s">
        <v>796</v>
      </c>
      <c r="DG398" t="s">
        <v>796</v>
      </c>
      <c r="DH398" t="s">
        <v>796</v>
      </c>
      <c r="DI398" t="s">
        <v>796</v>
      </c>
      <c r="DJ398" t="s">
        <v>796</v>
      </c>
      <c r="DK398" t="s">
        <v>796</v>
      </c>
      <c r="DL398" t="s">
        <v>796</v>
      </c>
      <c r="DM398" t="s">
        <v>796</v>
      </c>
      <c r="DN398" t="s">
        <v>796</v>
      </c>
      <c r="DO398" t="s">
        <v>796</v>
      </c>
      <c r="DP398" t="s">
        <v>796</v>
      </c>
      <c r="DQ398" t="s">
        <v>796</v>
      </c>
      <c r="DR398" t="s">
        <v>796</v>
      </c>
      <c r="DS398" t="s">
        <v>796</v>
      </c>
      <c r="DT398" t="s">
        <v>796</v>
      </c>
      <c r="DU398" t="s">
        <v>796</v>
      </c>
      <c r="DV398" t="s">
        <v>796</v>
      </c>
      <c r="DW398" t="s">
        <v>796</v>
      </c>
      <c r="DX398" t="s">
        <v>796</v>
      </c>
      <c r="DY398" t="s">
        <v>796</v>
      </c>
      <c r="DZ398" t="s">
        <v>796</v>
      </c>
      <c r="EA398" t="s">
        <v>796</v>
      </c>
      <c r="EB398" t="s">
        <v>796</v>
      </c>
      <c r="EC398" t="s">
        <v>796</v>
      </c>
      <c r="ED398" t="s">
        <v>796</v>
      </c>
      <c r="EE398" t="s">
        <v>796</v>
      </c>
      <c r="EF398" t="s">
        <v>796</v>
      </c>
      <c r="EG398" t="s">
        <v>796</v>
      </c>
      <c r="EH398" t="s">
        <v>796</v>
      </c>
      <c r="EI398" t="s">
        <v>796</v>
      </c>
      <c r="EJ398" t="s">
        <v>796</v>
      </c>
      <c r="EK398" t="s">
        <v>796</v>
      </c>
      <c r="EL398" t="s">
        <v>796</v>
      </c>
      <c r="EM398" t="s">
        <v>796</v>
      </c>
      <c r="EN398" t="s">
        <v>796</v>
      </c>
      <c r="EO398" t="s">
        <v>796</v>
      </c>
      <c r="EP398" t="s">
        <v>796</v>
      </c>
      <c r="EQ398" t="s">
        <v>796</v>
      </c>
      <c r="ER398" t="s">
        <v>796</v>
      </c>
      <c r="ES398" t="s">
        <v>796</v>
      </c>
      <c r="ET398" t="s">
        <v>796</v>
      </c>
      <c r="EU398" t="s">
        <v>796</v>
      </c>
      <c r="EV398" t="s">
        <v>796</v>
      </c>
      <c r="EW398" t="s">
        <v>796</v>
      </c>
      <c r="EX398" t="s">
        <v>796</v>
      </c>
      <c r="EY398" t="s">
        <v>796</v>
      </c>
      <c r="EZ398" t="s">
        <v>796</v>
      </c>
      <c r="FA398" t="s">
        <v>796</v>
      </c>
      <c r="FB398" t="s">
        <v>796</v>
      </c>
      <c r="FC398" t="s">
        <v>796</v>
      </c>
      <c r="FD398" t="s">
        <v>796</v>
      </c>
      <c r="FE398" t="s">
        <v>796</v>
      </c>
      <c r="FF398" t="s">
        <v>796</v>
      </c>
      <c r="FG398" t="s">
        <v>796</v>
      </c>
      <c r="FH398" t="s">
        <v>796</v>
      </c>
      <c r="FI398" t="s">
        <v>796</v>
      </c>
      <c r="FJ398" t="s">
        <v>796</v>
      </c>
      <c r="FK398" t="s">
        <v>796</v>
      </c>
      <c r="FL398" t="s">
        <v>796</v>
      </c>
      <c r="FM398" t="s">
        <v>796</v>
      </c>
      <c r="FN398" t="s">
        <v>796</v>
      </c>
      <c r="FO398" t="s">
        <v>796</v>
      </c>
      <c r="FP398" t="s">
        <v>796</v>
      </c>
      <c r="FQ398" t="s">
        <v>796</v>
      </c>
      <c r="FR398" t="s">
        <v>796</v>
      </c>
      <c r="FS398" t="s">
        <v>796</v>
      </c>
      <c r="FT398" t="s">
        <v>796</v>
      </c>
      <c r="FU398" t="s">
        <v>796</v>
      </c>
      <c r="FV398" t="s">
        <v>796</v>
      </c>
      <c r="FW398" t="s">
        <v>796</v>
      </c>
      <c r="FX398" t="s">
        <v>796</v>
      </c>
      <c r="FY398" t="s">
        <v>796</v>
      </c>
      <c r="FZ398" t="s">
        <v>796</v>
      </c>
      <c r="GA398" t="s">
        <v>796</v>
      </c>
      <c r="GB398" t="s">
        <v>796</v>
      </c>
      <c r="GC398" t="s">
        <v>796</v>
      </c>
      <c r="GD398" t="s">
        <v>796</v>
      </c>
      <c r="GE398" t="s">
        <v>796</v>
      </c>
      <c r="GF398" t="s">
        <v>796</v>
      </c>
      <c r="GG398" t="s">
        <v>796</v>
      </c>
      <c r="GH398" t="s">
        <v>796</v>
      </c>
      <c r="GI398" t="s">
        <v>796</v>
      </c>
      <c r="GJ398" t="s">
        <v>796</v>
      </c>
      <c r="GK398" t="s">
        <v>796</v>
      </c>
      <c r="GL398" t="s">
        <v>796</v>
      </c>
      <c r="GM398" t="s">
        <v>796</v>
      </c>
      <c r="GN398" t="s">
        <v>796</v>
      </c>
      <c r="GO398" t="s">
        <v>796</v>
      </c>
      <c r="GP398" t="s">
        <v>796</v>
      </c>
      <c r="GQ398" t="s">
        <v>796</v>
      </c>
      <c r="GR398" t="s">
        <v>796</v>
      </c>
      <c r="GS398" t="s">
        <v>796</v>
      </c>
      <c r="GT398" t="s">
        <v>796</v>
      </c>
      <c r="GU398" t="s">
        <v>796</v>
      </c>
      <c r="GV398" t="s">
        <v>796</v>
      </c>
      <c r="GW398" t="s">
        <v>796</v>
      </c>
      <c r="GX398" t="s">
        <v>796</v>
      </c>
      <c r="GY398" t="s">
        <v>796</v>
      </c>
      <c r="GZ398" t="s">
        <v>796</v>
      </c>
      <c r="HA398" t="s">
        <v>796</v>
      </c>
      <c r="HB398" t="s">
        <v>796</v>
      </c>
      <c r="HC398" t="s">
        <v>796</v>
      </c>
      <c r="HD398" t="s">
        <v>796</v>
      </c>
      <c r="HE398" t="s">
        <v>796</v>
      </c>
      <c r="HF398" t="s">
        <v>796</v>
      </c>
      <c r="HG398" t="s">
        <v>796</v>
      </c>
      <c r="HH398" t="s">
        <v>796</v>
      </c>
      <c r="HI398" t="s">
        <v>796</v>
      </c>
      <c r="HJ398" t="s">
        <v>796</v>
      </c>
      <c r="HK398" t="s">
        <v>796</v>
      </c>
      <c r="HL398" t="s">
        <v>796</v>
      </c>
      <c r="HM398" t="s">
        <v>796</v>
      </c>
      <c r="HN398" t="s">
        <v>796</v>
      </c>
      <c r="HO398" t="s">
        <v>796</v>
      </c>
      <c r="HP398" t="s">
        <v>796</v>
      </c>
      <c r="HQ398" t="s">
        <v>796</v>
      </c>
      <c r="HR398" t="s">
        <v>796</v>
      </c>
      <c r="HS398" t="s">
        <v>796</v>
      </c>
      <c r="HT398" t="s">
        <v>796</v>
      </c>
      <c r="HU398" t="s">
        <v>796</v>
      </c>
      <c r="HV398" t="s">
        <v>796</v>
      </c>
      <c r="HW398" t="s">
        <v>796</v>
      </c>
      <c r="HX398" t="s">
        <v>796</v>
      </c>
      <c r="HY398" t="s">
        <v>796</v>
      </c>
      <c r="HZ398" t="s">
        <v>796</v>
      </c>
      <c r="IA398" t="s">
        <v>796</v>
      </c>
      <c r="IB398" t="s">
        <v>796</v>
      </c>
      <c r="IC398" t="s">
        <v>796</v>
      </c>
      <c r="ID398" t="s">
        <v>796</v>
      </c>
      <c r="IE398" t="s">
        <v>796</v>
      </c>
      <c r="IF398" t="s">
        <v>796</v>
      </c>
      <c r="IG398" t="s">
        <v>796</v>
      </c>
      <c r="IH398" t="s">
        <v>796</v>
      </c>
      <c r="II398" t="s">
        <v>796</v>
      </c>
      <c r="IJ398" t="s">
        <v>796</v>
      </c>
      <c r="IK398" t="s">
        <v>796</v>
      </c>
      <c r="IL398" t="s">
        <v>796</v>
      </c>
      <c r="IM398" t="s">
        <v>796</v>
      </c>
      <c r="IN398" t="s">
        <v>796</v>
      </c>
      <c r="IO398" t="s">
        <v>796</v>
      </c>
      <c r="IP398" t="s">
        <v>796</v>
      </c>
      <c r="IQ398" t="s">
        <v>796</v>
      </c>
      <c r="IR398" t="s">
        <v>796</v>
      </c>
      <c r="IS398" t="s">
        <v>796</v>
      </c>
      <c r="IT398" t="s">
        <v>796</v>
      </c>
      <c r="IU398" t="s">
        <v>796</v>
      </c>
      <c r="IV398" t="s">
        <v>796</v>
      </c>
      <c r="IW398" t="s">
        <v>796</v>
      </c>
      <c r="IX398" t="s">
        <v>796</v>
      </c>
      <c r="IY398" t="s">
        <v>796</v>
      </c>
      <c r="IZ398" t="s">
        <v>796</v>
      </c>
      <c r="JA398" t="s">
        <v>796</v>
      </c>
      <c r="JB398" t="s">
        <v>796</v>
      </c>
      <c r="JC398" t="s">
        <v>796</v>
      </c>
      <c r="JD398" t="s">
        <v>796</v>
      </c>
      <c r="JE398" t="s">
        <v>796</v>
      </c>
      <c r="JF398" t="s">
        <v>796</v>
      </c>
      <c r="JG398" t="s">
        <v>796</v>
      </c>
      <c r="JH398" t="s">
        <v>796</v>
      </c>
      <c r="JI398" t="s">
        <v>796</v>
      </c>
      <c r="JJ398" t="s">
        <v>796</v>
      </c>
      <c r="JK398" t="s">
        <v>796</v>
      </c>
      <c r="JL398" t="s">
        <v>796</v>
      </c>
      <c r="JM398" t="s">
        <v>796</v>
      </c>
      <c r="JN398" t="s">
        <v>796</v>
      </c>
      <c r="JO398" t="s">
        <v>796</v>
      </c>
      <c r="JP398" t="s">
        <v>796</v>
      </c>
      <c r="JQ398" t="s">
        <v>796</v>
      </c>
      <c r="JR398" t="s">
        <v>796</v>
      </c>
      <c r="JS398" t="s">
        <v>796</v>
      </c>
      <c r="JT398" t="s">
        <v>796</v>
      </c>
      <c r="JU398" t="s">
        <v>796</v>
      </c>
      <c r="JV398" t="s">
        <v>796</v>
      </c>
      <c r="JW398" t="s">
        <v>796</v>
      </c>
      <c r="JX398" t="s">
        <v>796</v>
      </c>
      <c r="JY398" t="s">
        <v>796</v>
      </c>
      <c r="JZ398" t="s">
        <v>796</v>
      </c>
      <c r="KA398" t="s">
        <v>796</v>
      </c>
      <c r="KB398" t="s">
        <v>796</v>
      </c>
      <c r="KC398" t="s">
        <v>796</v>
      </c>
      <c r="KD398" t="s">
        <v>796</v>
      </c>
      <c r="KE398" t="s">
        <v>796</v>
      </c>
      <c r="KF398" t="s">
        <v>796</v>
      </c>
    </row>
    <row r="399" spans="1:295" x14ac:dyDescent="0.2">
      <c r="A399" t="s">
        <v>344</v>
      </c>
      <c r="B399" t="s">
        <v>116</v>
      </c>
      <c r="C399" t="s">
        <v>4</v>
      </c>
      <c r="D399" t="s">
        <v>8</v>
      </c>
      <c r="E399" s="30">
        <v>31</v>
      </c>
      <c r="F399" t="s">
        <v>166</v>
      </c>
      <c r="G399" t="s">
        <v>45</v>
      </c>
      <c r="H399" t="s">
        <v>22</v>
      </c>
      <c r="I399" t="s">
        <v>23</v>
      </c>
      <c r="J399" t="s">
        <v>5</v>
      </c>
      <c r="K399" t="s">
        <v>4</v>
      </c>
      <c r="L399" t="s">
        <v>4</v>
      </c>
      <c r="M399" t="s">
        <v>5</v>
      </c>
      <c r="N399" t="s">
        <v>4</v>
      </c>
      <c r="O399" t="s">
        <v>4</v>
      </c>
      <c r="P399" t="s">
        <v>5</v>
      </c>
      <c r="Q399" t="s">
        <v>4</v>
      </c>
      <c r="R399" t="s">
        <v>4</v>
      </c>
      <c r="S399" t="s">
        <v>4</v>
      </c>
      <c r="T399" t="s">
        <v>3</v>
      </c>
      <c r="U399" t="s">
        <v>4</v>
      </c>
      <c r="V399" t="s">
        <v>4</v>
      </c>
      <c r="W399" t="s">
        <v>17</v>
      </c>
      <c r="X399" t="s">
        <v>2</v>
      </c>
      <c r="Y399" t="s">
        <v>5</v>
      </c>
      <c r="Z399" t="s">
        <v>108</v>
      </c>
      <c r="AA399" t="s">
        <v>4</v>
      </c>
      <c r="AB399" t="s">
        <v>4</v>
      </c>
      <c r="AC399" t="s">
        <v>5</v>
      </c>
      <c r="AD399" t="s">
        <v>4</v>
      </c>
      <c r="AE399" t="s">
        <v>5</v>
      </c>
      <c r="AF399" t="s">
        <v>4</v>
      </c>
      <c r="AG399" t="s">
        <v>5</v>
      </c>
      <c r="AH399" t="s">
        <v>5</v>
      </c>
      <c r="AI399" t="s">
        <v>4</v>
      </c>
      <c r="AJ399" t="s">
        <v>4</v>
      </c>
      <c r="AK399" t="s">
        <v>5</v>
      </c>
      <c r="AL399" t="s">
        <v>4</v>
      </c>
      <c r="AM399" t="s">
        <v>4</v>
      </c>
      <c r="AN399" t="s">
        <v>4</v>
      </c>
      <c r="AO399" t="s">
        <v>4</v>
      </c>
      <c r="AP399" t="s">
        <v>4</v>
      </c>
      <c r="AQ399" t="s">
        <v>4</v>
      </c>
      <c r="AR399" t="s">
        <v>4</v>
      </c>
      <c r="AS399" t="s">
        <v>58</v>
      </c>
      <c r="AT399" t="s">
        <v>62</v>
      </c>
      <c r="AU399" t="s">
        <v>14</v>
      </c>
      <c r="AV399" t="s">
        <v>2</v>
      </c>
      <c r="AW399" t="s">
        <v>2</v>
      </c>
      <c r="AX399" t="s">
        <v>2</v>
      </c>
      <c r="AY399" t="s">
        <v>2</v>
      </c>
      <c r="AZ399" t="s">
        <v>2</v>
      </c>
      <c r="BA399" t="s">
        <v>2</v>
      </c>
      <c r="BB399" t="s">
        <v>2</v>
      </c>
      <c r="BC399" t="s">
        <v>2</v>
      </c>
      <c r="BD399" t="s">
        <v>2</v>
      </c>
      <c r="BE399" t="s">
        <v>2</v>
      </c>
      <c r="BF399" t="s">
        <v>2</v>
      </c>
      <c r="BG399" t="s">
        <v>2</v>
      </c>
      <c r="BH399" t="s">
        <v>2</v>
      </c>
      <c r="BI399" t="s">
        <v>2</v>
      </c>
      <c r="BJ399" t="s">
        <v>2</v>
      </c>
      <c r="BK399" t="s">
        <v>5</v>
      </c>
      <c r="BL399" t="s">
        <v>4</v>
      </c>
      <c r="BM399" t="s">
        <v>4</v>
      </c>
      <c r="BN399" t="s">
        <v>4</v>
      </c>
      <c r="BO399" t="s">
        <v>4</v>
      </c>
      <c r="BP399" t="s">
        <v>46</v>
      </c>
      <c r="BQ399" t="s">
        <v>2</v>
      </c>
      <c r="BR399" t="s">
        <v>2</v>
      </c>
      <c r="BS399" t="s">
        <v>2</v>
      </c>
      <c r="BT399" t="s">
        <v>2</v>
      </c>
      <c r="BU399" t="s">
        <v>2</v>
      </c>
      <c r="BV399" t="s">
        <v>2</v>
      </c>
      <c r="BW399" t="s">
        <v>2</v>
      </c>
      <c r="BX399" t="s">
        <v>2</v>
      </c>
      <c r="BY399" t="s">
        <v>2</v>
      </c>
      <c r="BZ399" t="s">
        <v>2</v>
      </c>
      <c r="CA399" t="s">
        <v>2</v>
      </c>
      <c r="CB399" t="s">
        <v>2</v>
      </c>
      <c r="CC399" t="s">
        <v>2</v>
      </c>
      <c r="CD399" t="s">
        <v>2</v>
      </c>
      <c r="CE399" t="s">
        <v>2</v>
      </c>
      <c r="CF399" t="s">
        <v>2</v>
      </c>
      <c r="CG399" t="s">
        <v>2</v>
      </c>
      <c r="CH399" t="s">
        <v>2</v>
      </c>
      <c r="CI399" t="s">
        <v>2</v>
      </c>
      <c r="CJ399" t="s">
        <v>2</v>
      </c>
      <c r="CK399" t="s">
        <v>2</v>
      </c>
      <c r="CL399" t="s">
        <v>2</v>
      </c>
      <c r="CM399" t="s">
        <v>2</v>
      </c>
      <c r="CN399" t="s">
        <v>2</v>
      </c>
      <c r="CO399" t="s">
        <v>2</v>
      </c>
      <c r="CP399" t="s">
        <v>2</v>
      </c>
      <c r="CQ399" t="s">
        <v>2</v>
      </c>
      <c r="CR399" t="s">
        <v>2</v>
      </c>
      <c r="CS399" t="s">
        <v>2</v>
      </c>
      <c r="CT399" t="s">
        <v>2</v>
      </c>
      <c r="CU399" t="s">
        <v>116</v>
      </c>
      <c r="CV399" t="s">
        <v>4</v>
      </c>
      <c r="CW399" s="30">
        <v>32</v>
      </c>
      <c r="CX399" t="s">
        <v>9</v>
      </c>
      <c r="CY399" t="s">
        <v>5</v>
      </c>
      <c r="CZ399" t="s">
        <v>4</v>
      </c>
      <c r="DA399" t="s">
        <v>4</v>
      </c>
      <c r="DB399" t="s">
        <v>5</v>
      </c>
      <c r="DC399" t="s">
        <v>4</v>
      </c>
      <c r="DD399" t="s">
        <v>4</v>
      </c>
      <c r="DE399" t="s">
        <v>5</v>
      </c>
      <c r="DF399" t="s">
        <v>4</v>
      </c>
      <c r="DG399" t="s">
        <v>4</v>
      </c>
      <c r="DH399" t="s">
        <v>4</v>
      </c>
      <c r="DI399" t="s">
        <v>3</v>
      </c>
      <c r="DJ399" t="s">
        <v>4</v>
      </c>
      <c r="DK399" t="s">
        <v>4</v>
      </c>
      <c r="DL399" t="s">
        <v>17</v>
      </c>
      <c r="DM399" t="s">
        <v>2</v>
      </c>
      <c r="DN399" t="s">
        <v>5</v>
      </c>
      <c r="DO399" t="s">
        <v>18</v>
      </c>
      <c r="DP399" t="s">
        <v>4</v>
      </c>
      <c r="DQ399" t="s">
        <v>4</v>
      </c>
      <c r="DR399" t="s">
        <v>5</v>
      </c>
      <c r="DS399" t="s">
        <v>5</v>
      </c>
      <c r="DT399" t="s">
        <v>4</v>
      </c>
      <c r="DU399" t="s">
        <v>4</v>
      </c>
      <c r="DV399" t="s">
        <v>5</v>
      </c>
      <c r="DW399" t="s">
        <v>5</v>
      </c>
      <c r="DX399" t="s">
        <v>4</v>
      </c>
      <c r="DY399" t="s">
        <v>4</v>
      </c>
      <c r="DZ399" t="s">
        <v>5</v>
      </c>
      <c r="EA399" t="s">
        <v>4</v>
      </c>
      <c r="EB399" t="s">
        <v>4</v>
      </c>
      <c r="EC399" t="s">
        <v>4</v>
      </c>
      <c r="ED399" t="s">
        <v>4</v>
      </c>
      <c r="EE399" t="s">
        <v>4</v>
      </c>
      <c r="EF399" t="s">
        <v>4</v>
      </c>
      <c r="EG399" t="s">
        <v>4</v>
      </c>
      <c r="EH399" t="s">
        <v>58</v>
      </c>
      <c r="EI399" t="s">
        <v>13</v>
      </c>
      <c r="EJ399" t="s">
        <v>994</v>
      </c>
      <c r="EK399" t="s">
        <v>2</v>
      </c>
      <c r="EL399" t="s">
        <v>2</v>
      </c>
      <c r="EM399" t="s">
        <v>2</v>
      </c>
      <c r="EN399" t="s">
        <v>2</v>
      </c>
      <c r="EO399" t="s">
        <v>2</v>
      </c>
      <c r="EP399" t="s">
        <v>2</v>
      </c>
      <c r="EQ399" t="s">
        <v>2</v>
      </c>
      <c r="ER399" t="s">
        <v>2</v>
      </c>
      <c r="ES399" t="s">
        <v>2</v>
      </c>
      <c r="ET399" t="s">
        <v>2</v>
      </c>
      <c r="EU399" t="s">
        <v>2</v>
      </c>
      <c r="EV399" t="s">
        <v>2</v>
      </c>
      <c r="EW399" t="s">
        <v>2</v>
      </c>
      <c r="EX399" t="s">
        <v>2</v>
      </c>
      <c r="EY399" t="s">
        <v>2</v>
      </c>
      <c r="EZ399" t="s">
        <v>5</v>
      </c>
      <c r="FA399" t="s">
        <v>5</v>
      </c>
      <c r="FB399" t="s">
        <v>4</v>
      </c>
      <c r="FC399" t="s">
        <v>4</v>
      </c>
      <c r="FD399" t="s">
        <v>4</v>
      </c>
      <c r="FE399" t="s">
        <v>46</v>
      </c>
      <c r="FF399" t="s">
        <v>2</v>
      </c>
      <c r="FG399" t="s">
        <v>2</v>
      </c>
      <c r="FH399" t="s">
        <v>2</v>
      </c>
      <c r="FI399" t="s">
        <v>2</v>
      </c>
      <c r="FJ399" t="s">
        <v>2</v>
      </c>
      <c r="FK399" t="s">
        <v>2</v>
      </c>
      <c r="FL399" t="s">
        <v>2</v>
      </c>
      <c r="FM399" t="s">
        <v>2</v>
      </c>
      <c r="FN399" t="s">
        <v>2</v>
      </c>
      <c r="FO399" t="s">
        <v>2</v>
      </c>
      <c r="FP399" t="s">
        <v>2</v>
      </c>
      <c r="FQ399" t="s">
        <v>2</v>
      </c>
      <c r="FR399" t="s">
        <v>2</v>
      </c>
      <c r="FS399" t="s">
        <v>2</v>
      </c>
      <c r="FT399" t="s">
        <v>2</v>
      </c>
      <c r="FU399" t="s">
        <v>2</v>
      </c>
      <c r="FV399" t="s">
        <v>2</v>
      </c>
      <c r="FW399" t="s">
        <v>2</v>
      </c>
      <c r="FX399" t="s">
        <v>2</v>
      </c>
      <c r="FY399" t="s">
        <v>2</v>
      </c>
      <c r="FZ399" t="s">
        <v>2</v>
      </c>
      <c r="GA399" t="s">
        <v>2</v>
      </c>
      <c r="GB399" t="s">
        <v>2</v>
      </c>
      <c r="GC399" t="s">
        <v>2</v>
      </c>
      <c r="GD399" t="s">
        <v>2</v>
      </c>
      <c r="GE399" t="s">
        <v>2</v>
      </c>
      <c r="GF399" t="s">
        <v>2</v>
      </c>
      <c r="GG399" t="s">
        <v>2</v>
      </c>
      <c r="GH399" t="s">
        <v>2</v>
      </c>
      <c r="GI399" t="s">
        <v>2</v>
      </c>
      <c r="GJ399" t="s">
        <v>2</v>
      </c>
      <c r="GK399" t="s">
        <v>2</v>
      </c>
      <c r="GL399" t="s">
        <v>2</v>
      </c>
      <c r="GM399" t="s">
        <v>2</v>
      </c>
      <c r="GN399" t="s">
        <v>796</v>
      </c>
      <c r="GO399" t="s">
        <v>796</v>
      </c>
      <c r="GP399" t="s">
        <v>796</v>
      </c>
      <c r="GQ399" t="s">
        <v>796</v>
      </c>
      <c r="GR399" t="s">
        <v>796</v>
      </c>
      <c r="GS399" t="s">
        <v>796</v>
      </c>
      <c r="GT399" t="s">
        <v>796</v>
      </c>
      <c r="GU399" t="s">
        <v>796</v>
      </c>
      <c r="GV399" t="s">
        <v>796</v>
      </c>
      <c r="GW399" t="s">
        <v>796</v>
      </c>
      <c r="GX399" t="s">
        <v>796</v>
      </c>
      <c r="GY399" t="s">
        <v>796</v>
      </c>
      <c r="GZ399" t="s">
        <v>796</v>
      </c>
      <c r="HA399" t="s">
        <v>796</v>
      </c>
      <c r="HB399" t="s">
        <v>796</v>
      </c>
      <c r="HC399" t="s">
        <v>796</v>
      </c>
      <c r="HD399" t="s">
        <v>796</v>
      </c>
      <c r="HE399" t="s">
        <v>796</v>
      </c>
      <c r="HF399" t="s">
        <v>796</v>
      </c>
      <c r="HG399" t="s">
        <v>796</v>
      </c>
      <c r="HH399" t="s">
        <v>796</v>
      </c>
      <c r="HI399" t="s">
        <v>796</v>
      </c>
      <c r="HJ399" t="s">
        <v>796</v>
      </c>
      <c r="HK399" t="s">
        <v>796</v>
      </c>
      <c r="HL399" t="s">
        <v>796</v>
      </c>
      <c r="HM399" t="s">
        <v>796</v>
      </c>
      <c r="HN399" t="s">
        <v>796</v>
      </c>
      <c r="HO399" t="s">
        <v>796</v>
      </c>
      <c r="HP399" t="s">
        <v>796</v>
      </c>
      <c r="HQ399" t="s">
        <v>796</v>
      </c>
      <c r="HR399" t="s">
        <v>796</v>
      </c>
      <c r="HS399" t="s">
        <v>796</v>
      </c>
      <c r="HT399" t="s">
        <v>796</v>
      </c>
      <c r="HU399" t="s">
        <v>796</v>
      </c>
      <c r="HV399" t="s">
        <v>796</v>
      </c>
      <c r="HW399" t="s">
        <v>796</v>
      </c>
      <c r="HX399" t="s">
        <v>796</v>
      </c>
      <c r="HY399" t="s">
        <v>796</v>
      </c>
      <c r="HZ399" t="s">
        <v>796</v>
      </c>
      <c r="IA399" t="s">
        <v>796</v>
      </c>
      <c r="IB399" t="s">
        <v>796</v>
      </c>
      <c r="IC399" t="s">
        <v>796</v>
      </c>
      <c r="ID399" t="s">
        <v>796</v>
      </c>
      <c r="IE399" t="s">
        <v>796</v>
      </c>
      <c r="IF399" t="s">
        <v>796</v>
      </c>
      <c r="IG399" t="s">
        <v>796</v>
      </c>
      <c r="IH399" t="s">
        <v>796</v>
      </c>
      <c r="II399" t="s">
        <v>796</v>
      </c>
      <c r="IJ399" t="s">
        <v>796</v>
      </c>
      <c r="IK399" t="s">
        <v>796</v>
      </c>
      <c r="IL399" t="s">
        <v>796</v>
      </c>
      <c r="IM399" t="s">
        <v>796</v>
      </c>
      <c r="IN399" t="s">
        <v>796</v>
      </c>
      <c r="IO399" t="s">
        <v>796</v>
      </c>
      <c r="IP399" t="s">
        <v>796</v>
      </c>
      <c r="IQ399" t="s">
        <v>796</v>
      </c>
      <c r="IR399" t="s">
        <v>796</v>
      </c>
      <c r="IS399" t="s">
        <v>796</v>
      </c>
      <c r="IT399" t="s">
        <v>796</v>
      </c>
      <c r="IU399" t="s">
        <v>796</v>
      </c>
      <c r="IV399" t="s">
        <v>796</v>
      </c>
      <c r="IW399" t="s">
        <v>796</v>
      </c>
      <c r="IX399" t="s">
        <v>796</v>
      </c>
      <c r="IY399" t="s">
        <v>796</v>
      </c>
      <c r="IZ399" t="s">
        <v>796</v>
      </c>
      <c r="JA399" t="s">
        <v>796</v>
      </c>
      <c r="JB399" t="s">
        <v>796</v>
      </c>
      <c r="JC399" t="s">
        <v>796</v>
      </c>
      <c r="JD399" t="s">
        <v>796</v>
      </c>
      <c r="JE399" t="s">
        <v>796</v>
      </c>
      <c r="JF399" t="s">
        <v>796</v>
      </c>
      <c r="JG399" t="s">
        <v>796</v>
      </c>
      <c r="JH399" t="s">
        <v>796</v>
      </c>
      <c r="JI399" t="s">
        <v>796</v>
      </c>
      <c r="JJ399" t="s">
        <v>796</v>
      </c>
      <c r="JK399" t="s">
        <v>796</v>
      </c>
      <c r="JL399" t="s">
        <v>796</v>
      </c>
      <c r="JM399" t="s">
        <v>796</v>
      </c>
      <c r="JN399" t="s">
        <v>796</v>
      </c>
      <c r="JO399" t="s">
        <v>796</v>
      </c>
      <c r="JP399" t="s">
        <v>796</v>
      </c>
      <c r="JQ399" t="s">
        <v>796</v>
      </c>
      <c r="JR399" t="s">
        <v>796</v>
      </c>
      <c r="JS399" t="s">
        <v>796</v>
      </c>
      <c r="JT399" t="s">
        <v>796</v>
      </c>
      <c r="JU399" t="s">
        <v>796</v>
      </c>
      <c r="JV399" t="s">
        <v>796</v>
      </c>
      <c r="JW399" t="s">
        <v>796</v>
      </c>
      <c r="JX399" t="s">
        <v>796</v>
      </c>
      <c r="JY399" t="s">
        <v>796</v>
      </c>
      <c r="JZ399" t="s">
        <v>796</v>
      </c>
      <c r="KA399" t="s">
        <v>796</v>
      </c>
      <c r="KB399" t="s">
        <v>796</v>
      </c>
      <c r="KC399" t="s">
        <v>796</v>
      </c>
      <c r="KD399" t="s">
        <v>796</v>
      </c>
      <c r="KE399" t="s">
        <v>796</v>
      </c>
      <c r="KF399" t="s">
        <v>796</v>
      </c>
    </row>
    <row r="400" spans="1:295" x14ac:dyDescent="0.2">
      <c r="A400" t="s">
        <v>232</v>
      </c>
      <c r="B400" t="s">
        <v>116</v>
      </c>
      <c r="C400" t="s">
        <v>4</v>
      </c>
      <c r="D400" t="s">
        <v>8</v>
      </c>
      <c r="E400" s="30">
        <v>45</v>
      </c>
      <c r="F400" t="s">
        <v>9</v>
      </c>
      <c r="G400" t="s">
        <v>10</v>
      </c>
      <c r="H400" t="s">
        <v>11</v>
      </c>
      <c r="I400" t="s">
        <v>65</v>
      </c>
      <c r="J400" t="s">
        <v>4</v>
      </c>
      <c r="K400" t="s">
        <v>4</v>
      </c>
      <c r="L400" t="s">
        <v>4</v>
      </c>
      <c r="M400" t="s">
        <v>5</v>
      </c>
      <c r="N400" t="s">
        <v>4</v>
      </c>
      <c r="O400" t="s">
        <v>4</v>
      </c>
      <c r="P400" t="s">
        <v>5</v>
      </c>
      <c r="Q400" t="s">
        <v>4</v>
      </c>
      <c r="R400" t="s">
        <v>4</v>
      </c>
      <c r="S400" t="s">
        <v>4</v>
      </c>
      <c r="T400" t="s">
        <v>3</v>
      </c>
      <c r="U400" t="s">
        <v>4</v>
      </c>
      <c r="V400" t="s">
        <v>5</v>
      </c>
      <c r="W400" t="s">
        <v>17</v>
      </c>
      <c r="X400" t="s">
        <v>2</v>
      </c>
      <c r="Y400" t="s">
        <v>5</v>
      </c>
      <c r="Z400" t="s">
        <v>70</v>
      </c>
      <c r="AA400" t="s">
        <v>4</v>
      </c>
      <c r="AB400" t="s">
        <v>4</v>
      </c>
      <c r="AC400" t="s">
        <v>5</v>
      </c>
      <c r="AD400" t="s">
        <v>5</v>
      </c>
      <c r="AE400" t="s">
        <v>5</v>
      </c>
      <c r="AF400" t="s">
        <v>5</v>
      </c>
      <c r="AG400" t="s">
        <v>4</v>
      </c>
      <c r="AH400" t="s">
        <v>4</v>
      </c>
      <c r="AI400" t="s">
        <v>4</v>
      </c>
      <c r="AJ400" t="s">
        <v>4</v>
      </c>
      <c r="AK400" t="s">
        <v>4</v>
      </c>
      <c r="AL400" t="s">
        <v>4</v>
      </c>
      <c r="AM400" t="s">
        <v>4</v>
      </c>
      <c r="AN400" t="s">
        <v>4</v>
      </c>
      <c r="AO400" t="s">
        <v>4</v>
      </c>
      <c r="AP400" t="s">
        <v>4</v>
      </c>
      <c r="AQ400" t="s">
        <v>4</v>
      </c>
      <c r="AR400" t="s">
        <v>5</v>
      </c>
      <c r="AS400" t="s">
        <v>94</v>
      </c>
      <c r="AT400" t="s">
        <v>13</v>
      </c>
      <c r="AU400" t="s">
        <v>59</v>
      </c>
      <c r="AV400" t="s">
        <v>2</v>
      </c>
      <c r="AW400" t="s">
        <v>2</v>
      </c>
      <c r="AX400" t="s">
        <v>2</v>
      </c>
      <c r="AY400" t="s">
        <v>2</v>
      </c>
      <c r="AZ400" t="s">
        <v>2</v>
      </c>
      <c r="BA400" t="s">
        <v>2</v>
      </c>
      <c r="BB400" t="s">
        <v>2</v>
      </c>
      <c r="BC400" t="s">
        <v>2</v>
      </c>
      <c r="BD400" t="s">
        <v>2</v>
      </c>
      <c r="BE400" t="s">
        <v>2</v>
      </c>
      <c r="BF400" t="s">
        <v>2</v>
      </c>
      <c r="BG400" t="s">
        <v>2</v>
      </c>
      <c r="BH400" t="s">
        <v>2</v>
      </c>
      <c r="BI400" t="s">
        <v>2</v>
      </c>
      <c r="BJ400" t="s">
        <v>2</v>
      </c>
      <c r="BK400" t="s">
        <v>5</v>
      </c>
      <c r="BL400" t="s">
        <v>4</v>
      </c>
      <c r="BM400" t="s">
        <v>4</v>
      </c>
      <c r="BN400" t="s">
        <v>4</v>
      </c>
      <c r="BO400" t="s">
        <v>4</v>
      </c>
      <c r="BP400" t="s">
        <v>2</v>
      </c>
      <c r="BQ400" t="s">
        <v>2</v>
      </c>
      <c r="BR400" t="s">
        <v>2</v>
      </c>
      <c r="BS400" t="s">
        <v>2</v>
      </c>
      <c r="BT400" t="s">
        <v>2</v>
      </c>
      <c r="BU400" t="s">
        <v>2</v>
      </c>
      <c r="BV400" t="s">
        <v>2</v>
      </c>
      <c r="BW400" t="s">
        <v>2</v>
      </c>
      <c r="BX400" t="s">
        <v>2</v>
      </c>
      <c r="BY400" t="s">
        <v>2</v>
      </c>
      <c r="BZ400" t="s">
        <v>2</v>
      </c>
      <c r="CA400" t="s">
        <v>2</v>
      </c>
      <c r="CB400" t="s">
        <v>2</v>
      </c>
      <c r="CC400" t="s">
        <v>2</v>
      </c>
      <c r="CD400" t="s">
        <v>2</v>
      </c>
      <c r="CE400" t="s">
        <v>2</v>
      </c>
      <c r="CF400" t="s">
        <v>2</v>
      </c>
      <c r="CG400" t="s">
        <v>2</v>
      </c>
      <c r="CH400" t="s">
        <v>2</v>
      </c>
      <c r="CI400" t="s">
        <v>2</v>
      </c>
      <c r="CJ400" t="s">
        <v>2</v>
      </c>
      <c r="CK400" t="s">
        <v>2</v>
      </c>
      <c r="CL400" t="s">
        <v>2</v>
      </c>
      <c r="CM400" t="s">
        <v>2</v>
      </c>
      <c r="CN400" t="s">
        <v>2</v>
      </c>
      <c r="CO400" t="s">
        <v>2</v>
      </c>
      <c r="CP400" t="s">
        <v>2</v>
      </c>
      <c r="CQ400" t="s">
        <v>2</v>
      </c>
      <c r="CR400" t="s">
        <v>2</v>
      </c>
      <c r="CS400" t="s">
        <v>2</v>
      </c>
      <c r="CT400" t="s">
        <v>2</v>
      </c>
      <c r="CU400" t="s">
        <v>116</v>
      </c>
      <c r="CV400" t="s">
        <v>4</v>
      </c>
      <c r="CW400" s="30">
        <v>47</v>
      </c>
      <c r="CX400" t="s">
        <v>9</v>
      </c>
      <c r="CY400" t="s">
        <v>2</v>
      </c>
      <c r="CZ400" t="s">
        <v>2</v>
      </c>
      <c r="DA400" t="s">
        <v>2</v>
      </c>
      <c r="DB400" t="s">
        <v>5</v>
      </c>
      <c r="DC400" t="s">
        <v>2</v>
      </c>
      <c r="DD400" t="s">
        <v>2</v>
      </c>
      <c r="DE400" t="s">
        <v>5</v>
      </c>
      <c r="DF400" t="s">
        <v>2</v>
      </c>
      <c r="DG400" t="s">
        <v>2</v>
      </c>
      <c r="DH400" t="s">
        <v>2</v>
      </c>
      <c r="DI400" t="s">
        <v>3</v>
      </c>
      <c r="DJ400" t="s">
        <v>4</v>
      </c>
      <c r="DK400" t="s">
        <v>5</v>
      </c>
      <c r="DL400" t="s">
        <v>17</v>
      </c>
      <c r="DM400" t="s">
        <v>2</v>
      </c>
      <c r="DN400" t="s">
        <v>5</v>
      </c>
      <c r="DO400" t="s">
        <v>70</v>
      </c>
      <c r="DP400" t="s">
        <v>4</v>
      </c>
      <c r="DQ400" t="s">
        <v>4</v>
      </c>
      <c r="DR400" t="s">
        <v>5</v>
      </c>
      <c r="DS400" t="s">
        <v>5</v>
      </c>
      <c r="DT400" t="s">
        <v>5</v>
      </c>
      <c r="DU400" t="s">
        <v>5</v>
      </c>
      <c r="DV400" t="s">
        <v>4</v>
      </c>
      <c r="DW400" t="s">
        <v>4</v>
      </c>
      <c r="DX400" t="s">
        <v>4</v>
      </c>
      <c r="DY400" t="s">
        <v>4</v>
      </c>
      <c r="DZ400" t="s">
        <v>4</v>
      </c>
      <c r="EA400" t="s">
        <v>4</v>
      </c>
      <c r="EB400" t="s">
        <v>4</v>
      </c>
      <c r="EC400" t="s">
        <v>4</v>
      </c>
      <c r="ED400" t="s">
        <v>4</v>
      </c>
      <c r="EE400" t="s">
        <v>4</v>
      </c>
      <c r="EF400" t="s">
        <v>4</v>
      </c>
      <c r="EG400" t="s">
        <v>5</v>
      </c>
      <c r="EH400" t="s">
        <v>94</v>
      </c>
      <c r="EI400" t="s">
        <v>13</v>
      </c>
      <c r="EJ400" t="s">
        <v>2</v>
      </c>
      <c r="EK400" t="s">
        <v>2</v>
      </c>
      <c r="EL400" t="s">
        <v>2</v>
      </c>
      <c r="EM400" t="s">
        <v>2</v>
      </c>
      <c r="EN400" t="s">
        <v>2</v>
      </c>
      <c r="EO400" t="s">
        <v>2</v>
      </c>
      <c r="EP400" t="s">
        <v>2</v>
      </c>
      <c r="EQ400" t="s">
        <v>2</v>
      </c>
      <c r="ER400" t="s">
        <v>2</v>
      </c>
      <c r="ES400" t="s">
        <v>2</v>
      </c>
      <c r="ET400" t="s">
        <v>2</v>
      </c>
      <c r="EU400" t="s">
        <v>2</v>
      </c>
      <c r="EV400" t="s">
        <v>2</v>
      </c>
      <c r="EW400" t="s">
        <v>2</v>
      </c>
      <c r="EX400" t="s">
        <v>2</v>
      </c>
      <c r="EY400" t="s">
        <v>2</v>
      </c>
      <c r="EZ400" t="s">
        <v>5</v>
      </c>
      <c r="FA400" t="s">
        <v>4</v>
      </c>
      <c r="FB400" t="s">
        <v>4</v>
      </c>
      <c r="FC400" t="s">
        <v>4</v>
      </c>
      <c r="FD400" t="s">
        <v>4</v>
      </c>
      <c r="FE400" t="s">
        <v>2</v>
      </c>
      <c r="FF400" t="s">
        <v>2</v>
      </c>
      <c r="FG400" t="s">
        <v>2</v>
      </c>
      <c r="FH400" t="s">
        <v>2</v>
      </c>
      <c r="FI400" t="s">
        <v>2</v>
      </c>
      <c r="FJ400" t="s">
        <v>2</v>
      </c>
      <c r="FK400" t="s">
        <v>2</v>
      </c>
      <c r="FL400" t="s">
        <v>2</v>
      </c>
      <c r="FM400" t="s">
        <v>2</v>
      </c>
      <c r="FN400" t="s">
        <v>2</v>
      </c>
      <c r="FO400" t="s">
        <v>2</v>
      </c>
      <c r="FP400" t="s">
        <v>2</v>
      </c>
      <c r="FQ400" t="s">
        <v>2</v>
      </c>
      <c r="FR400" t="s">
        <v>2</v>
      </c>
      <c r="FS400" t="s">
        <v>2</v>
      </c>
      <c r="FT400" t="s">
        <v>2</v>
      </c>
      <c r="FU400" t="s">
        <v>2</v>
      </c>
      <c r="FV400" t="s">
        <v>2</v>
      </c>
      <c r="FW400" t="s">
        <v>2</v>
      </c>
      <c r="FX400" t="s">
        <v>2</v>
      </c>
      <c r="FY400" t="s">
        <v>2</v>
      </c>
      <c r="FZ400" t="s">
        <v>2</v>
      </c>
      <c r="GA400" t="s">
        <v>2</v>
      </c>
      <c r="GB400" t="s">
        <v>2</v>
      </c>
      <c r="GC400" t="s">
        <v>2</v>
      </c>
      <c r="GD400" t="s">
        <v>2</v>
      </c>
      <c r="GE400" t="s">
        <v>2</v>
      </c>
      <c r="GF400" t="s">
        <v>2</v>
      </c>
      <c r="GG400" t="s">
        <v>2</v>
      </c>
      <c r="GH400" t="s">
        <v>2</v>
      </c>
      <c r="GI400" t="s">
        <v>2</v>
      </c>
      <c r="GJ400" t="s">
        <v>2</v>
      </c>
      <c r="GK400" t="s">
        <v>2</v>
      </c>
      <c r="GL400" t="s">
        <v>2</v>
      </c>
      <c r="GM400" t="s">
        <v>2</v>
      </c>
      <c r="GN400" t="s">
        <v>796</v>
      </c>
      <c r="GO400" t="s">
        <v>796</v>
      </c>
      <c r="GP400" t="s">
        <v>796</v>
      </c>
      <c r="GQ400" t="s">
        <v>796</v>
      </c>
      <c r="GR400" t="s">
        <v>796</v>
      </c>
      <c r="GS400" t="s">
        <v>796</v>
      </c>
      <c r="GT400" t="s">
        <v>796</v>
      </c>
      <c r="GU400" t="s">
        <v>796</v>
      </c>
      <c r="GV400" t="s">
        <v>796</v>
      </c>
      <c r="GW400" t="s">
        <v>796</v>
      </c>
      <c r="GX400" t="s">
        <v>796</v>
      </c>
      <c r="GY400" t="s">
        <v>796</v>
      </c>
      <c r="GZ400" t="s">
        <v>796</v>
      </c>
      <c r="HA400" t="s">
        <v>796</v>
      </c>
      <c r="HB400" t="s">
        <v>796</v>
      </c>
      <c r="HC400" t="s">
        <v>796</v>
      </c>
      <c r="HD400" t="s">
        <v>796</v>
      </c>
      <c r="HE400" t="s">
        <v>796</v>
      </c>
      <c r="HF400" t="s">
        <v>796</v>
      </c>
      <c r="HG400" t="s">
        <v>796</v>
      </c>
      <c r="HH400" t="s">
        <v>796</v>
      </c>
      <c r="HI400" t="s">
        <v>796</v>
      </c>
      <c r="HJ400" t="s">
        <v>796</v>
      </c>
      <c r="HK400" t="s">
        <v>796</v>
      </c>
      <c r="HL400" t="s">
        <v>796</v>
      </c>
      <c r="HM400" t="s">
        <v>796</v>
      </c>
      <c r="HN400" t="s">
        <v>796</v>
      </c>
      <c r="HO400" t="s">
        <v>796</v>
      </c>
      <c r="HP400" t="s">
        <v>796</v>
      </c>
      <c r="HQ400" t="s">
        <v>796</v>
      </c>
      <c r="HR400" t="s">
        <v>796</v>
      </c>
      <c r="HS400" t="s">
        <v>796</v>
      </c>
      <c r="HT400" t="s">
        <v>796</v>
      </c>
      <c r="HU400" t="s">
        <v>796</v>
      </c>
      <c r="HV400" t="s">
        <v>796</v>
      </c>
      <c r="HW400" t="s">
        <v>796</v>
      </c>
      <c r="HX400" t="s">
        <v>796</v>
      </c>
      <c r="HY400" t="s">
        <v>796</v>
      </c>
      <c r="HZ400" t="s">
        <v>796</v>
      </c>
      <c r="IA400" t="s">
        <v>796</v>
      </c>
      <c r="IB400" t="s">
        <v>796</v>
      </c>
      <c r="IC400" t="s">
        <v>796</v>
      </c>
      <c r="ID400" t="s">
        <v>796</v>
      </c>
      <c r="IE400" t="s">
        <v>796</v>
      </c>
      <c r="IF400" t="s">
        <v>796</v>
      </c>
      <c r="IG400" t="s">
        <v>796</v>
      </c>
      <c r="IH400" t="s">
        <v>796</v>
      </c>
      <c r="II400" t="s">
        <v>796</v>
      </c>
      <c r="IJ400" t="s">
        <v>796</v>
      </c>
      <c r="IK400" t="s">
        <v>796</v>
      </c>
      <c r="IL400" t="s">
        <v>796</v>
      </c>
      <c r="IM400" t="s">
        <v>796</v>
      </c>
      <c r="IN400" t="s">
        <v>796</v>
      </c>
      <c r="IO400" t="s">
        <v>796</v>
      </c>
      <c r="IP400" t="s">
        <v>796</v>
      </c>
      <c r="IQ400" t="s">
        <v>796</v>
      </c>
      <c r="IR400" t="s">
        <v>796</v>
      </c>
      <c r="IS400" t="s">
        <v>796</v>
      </c>
      <c r="IT400" t="s">
        <v>796</v>
      </c>
      <c r="IU400" t="s">
        <v>796</v>
      </c>
      <c r="IV400" t="s">
        <v>796</v>
      </c>
      <c r="IW400" t="s">
        <v>796</v>
      </c>
      <c r="IX400" t="s">
        <v>796</v>
      </c>
      <c r="IY400" t="s">
        <v>796</v>
      </c>
      <c r="IZ400" t="s">
        <v>796</v>
      </c>
      <c r="JA400" t="s">
        <v>796</v>
      </c>
      <c r="JB400" t="s">
        <v>796</v>
      </c>
      <c r="JC400" t="s">
        <v>796</v>
      </c>
      <c r="JD400" t="s">
        <v>796</v>
      </c>
      <c r="JE400" t="s">
        <v>796</v>
      </c>
      <c r="JF400" t="s">
        <v>796</v>
      </c>
      <c r="JG400" t="s">
        <v>796</v>
      </c>
      <c r="JH400" t="s">
        <v>796</v>
      </c>
      <c r="JI400" t="s">
        <v>796</v>
      </c>
      <c r="JJ400" t="s">
        <v>796</v>
      </c>
      <c r="JK400" t="s">
        <v>796</v>
      </c>
      <c r="JL400" t="s">
        <v>796</v>
      </c>
      <c r="JM400" t="s">
        <v>796</v>
      </c>
      <c r="JN400" t="s">
        <v>796</v>
      </c>
      <c r="JO400" t="s">
        <v>796</v>
      </c>
      <c r="JP400" t="s">
        <v>796</v>
      </c>
      <c r="JQ400" t="s">
        <v>796</v>
      </c>
      <c r="JR400" t="s">
        <v>796</v>
      </c>
      <c r="JS400" t="s">
        <v>796</v>
      </c>
      <c r="JT400" t="s">
        <v>796</v>
      </c>
      <c r="JU400" t="s">
        <v>796</v>
      </c>
      <c r="JV400" t="s">
        <v>796</v>
      </c>
      <c r="JW400" t="s">
        <v>796</v>
      </c>
      <c r="JX400" t="s">
        <v>796</v>
      </c>
      <c r="JY400" t="s">
        <v>796</v>
      </c>
      <c r="JZ400" t="s">
        <v>796</v>
      </c>
      <c r="KA400" t="s">
        <v>796</v>
      </c>
      <c r="KB400" t="s">
        <v>796</v>
      </c>
      <c r="KC400" t="s">
        <v>796</v>
      </c>
      <c r="KD400" t="s">
        <v>796</v>
      </c>
      <c r="KE400" t="s">
        <v>796</v>
      </c>
      <c r="KF400" t="s">
        <v>796</v>
      </c>
    </row>
    <row r="401" spans="1:292" x14ac:dyDescent="0.2">
      <c r="A401" t="s">
        <v>233</v>
      </c>
      <c r="B401" t="s">
        <v>116</v>
      </c>
      <c r="C401" t="s">
        <v>4</v>
      </c>
      <c r="D401" t="s">
        <v>19</v>
      </c>
      <c r="E401" s="30">
        <v>50</v>
      </c>
      <c r="F401" t="s">
        <v>155</v>
      </c>
      <c r="G401" t="s">
        <v>10</v>
      </c>
      <c r="H401" t="s">
        <v>11</v>
      </c>
      <c r="I401" t="s">
        <v>6</v>
      </c>
      <c r="J401" t="s">
        <v>4</v>
      </c>
      <c r="K401" t="s">
        <v>4</v>
      </c>
      <c r="L401" t="s">
        <v>4</v>
      </c>
      <c r="M401" t="s">
        <v>4</v>
      </c>
      <c r="N401" t="s">
        <v>5</v>
      </c>
      <c r="O401" t="s">
        <v>4</v>
      </c>
      <c r="P401" t="s">
        <v>4</v>
      </c>
      <c r="Q401" t="s">
        <v>4</v>
      </c>
      <c r="R401" t="s">
        <v>4</v>
      </c>
      <c r="S401" t="s">
        <v>4</v>
      </c>
      <c r="T401" t="s">
        <v>3</v>
      </c>
      <c r="U401" t="s">
        <v>4</v>
      </c>
      <c r="V401" t="s">
        <v>4</v>
      </c>
      <c r="W401" t="s">
        <v>17</v>
      </c>
      <c r="X401" t="s">
        <v>2</v>
      </c>
      <c r="Y401" t="s">
        <v>5</v>
      </c>
      <c r="Z401" t="s">
        <v>18</v>
      </c>
      <c r="AA401" t="s">
        <v>4</v>
      </c>
      <c r="AB401" t="s">
        <v>4</v>
      </c>
      <c r="AC401" t="s">
        <v>5</v>
      </c>
      <c r="AD401" t="s">
        <v>5</v>
      </c>
      <c r="AE401" t="s">
        <v>4</v>
      </c>
      <c r="AF401" t="s">
        <v>4</v>
      </c>
      <c r="AG401" t="s">
        <v>4</v>
      </c>
      <c r="AH401" t="s">
        <v>5</v>
      </c>
      <c r="AI401" t="s">
        <v>4</v>
      </c>
      <c r="AJ401" t="s">
        <v>4</v>
      </c>
      <c r="AK401" t="s">
        <v>4</v>
      </c>
      <c r="AL401" t="s">
        <v>4</v>
      </c>
      <c r="AM401" t="s">
        <v>4</v>
      </c>
      <c r="AN401" t="s">
        <v>4</v>
      </c>
      <c r="AO401" t="s">
        <v>4</v>
      </c>
      <c r="AP401" t="s">
        <v>4</v>
      </c>
      <c r="AQ401" t="s">
        <v>4</v>
      </c>
      <c r="AR401" t="s">
        <v>4</v>
      </c>
      <c r="AS401" t="s">
        <v>2</v>
      </c>
      <c r="AT401" t="s">
        <v>2</v>
      </c>
      <c r="AU401" t="s">
        <v>2</v>
      </c>
      <c r="AV401" t="s">
        <v>2</v>
      </c>
      <c r="AW401" t="s">
        <v>2</v>
      </c>
      <c r="AX401" t="s">
        <v>2</v>
      </c>
      <c r="AY401" t="s">
        <v>2</v>
      </c>
      <c r="AZ401" t="s">
        <v>2</v>
      </c>
      <c r="BA401" t="s">
        <v>2</v>
      </c>
      <c r="BB401" t="s">
        <v>2</v>
      </c>
      <c r="BC401" t="s">
        <v>2</v>
      </c>
      <c r="BD401" t="s">
        <v>2</v>
      </c>
      <c r="BE401" t="s">
        <v>2</v>
      </c>
      <c r="BF401" t="s">
        <v>2</v>
      </c>
      <c r="BG401" t="s">
        <v>2</v>
      </c>
      <c r="BH401" t="s">
        <v>2</v>
      </c>
      <c r="BI401" t="s">
        <v>2</v>
      </c>
      <c r="BJ401" t="s">
        <v>2</v>
      </c>
      <c r="BK401" t="s">
        <v>2</v>
      </c>
      <c r="BL401" t="s">
        <v>2</v>
      </c>
      <c r="BM401" t="s">
        <v>2</v>
      </c>
      <c r="BN401" t="s">
        <v>2</v>
      </c>
      <c r="BO401" t="s">
        <v>2</v>
      </c>
      <c r="BP401" t="s">
        <v>2</v>
      </c>
      <c r="BQ401" t="s">
        <v>2</v>
      </c>
      <c r="BR401" t="s">
        <v>2</v>
      </c>
      <c r="BS401" t="s">
        <v>2</v>
      </c>
      <c r="BT401" t="s">
        <v>2</v>
      </c>
      <c r="BU401" t="s">
        <v>2</v>
      </c>
      <c r="BV401" t="s">
        <v>2</v>
      </c>
      <c r="BW401" t="s">
        <v>2</v>
      </c>
      <c r="BX401" t="s">
        <v>2</v>
      </c>
      <c r="BY401" t="s">
        <v>2</v>
      </c>
      <c r="BZ401" t="s">
        <v>2</v>
      </c>
      <c r="CA401" t="s">
        <v>2</v>
      </c>
      <c r="CB401" t="s">
        <v>2</v>
      </c>
      <c r="CC401" t="s">
        <v>2</v>
      </c>
      <c r="CD401" t="s">
        <v>2</v>
      </c>
      <c r="CE401" t="s">
        <v>2</v>
      </c>
      <c r="CF401" t="s">
        <v>2</v>
      </c>
      <c r="CG401" t="s">
        <v>2</v>
      </c>
      <c r="CH401" t="s">
        <v>2</v>
      </c>
      <c r="CI401" t="s">
        <v>2</v>
      </c>
      <c r="CJ401" t="s">
        <v>2</v>
      </c>
      <c r="CK401" t="s">
        <v>2</v>
      </c>
      <c r="CL401" t="s">
        <v>2</v>
      </c>
      <c r="CM401" t="s">
        <v>2</v>
      </c>
      <c r="CN401" t="s">
        <v>2</v>
      </c>
      <c r="CO401" t="s">
        <v>2</v>
      </c>
      <c r="CP401" t="s">
        <v>15</v>
      </c>
      <c r="CQ401" t="s">
        <v>5</v>
      </c>
      <c r="CR401" t="s">
        <v>4</v>
      </c>
      <c r="CS401" t="s">
        <v>4</v>
      </c>
      <c r="CT401" t="s">
        <v>4</v>
      </c>
      <c r="CU401" t="s">
        <v>116</v>
      </c>
      <c r="CV401" t="s">
        <v>5</v>
      </c>
      <c r="CW401" s="30">
        <v>52</v>
      </c>
      <c r="CX401" t="s">
        <v>155</v>
      </c>
      <c r="CY401" t="s">
        <v>4</v>
      </c>
      <c r="CZ401" t="s">
        <v>4</v>
      </c>
      <c r="DA401" t="s">
        <v>4</v>
      </c>
      <c r="DB401" t="s">
        <v>4</v>
      </c>
      <c r="DC401" t="s">
        <v>5</v>
      </c>
      <c r="DD401" t="s">
        <v>4</v>
      </c>
      <c r="DE401" t="s">
        <v>4</v>
      </c>
      <c r="DF401" t="s">
        <v>4</v>
      </c>
      <c r="DG401" t="s">
        <v>4</v>
      </c>
      <c r="DH401" t="s">
        <v>4</v>
      </c>
      <c r="DI401" t="s">
        <v>3</v>
      </c>
      <c r="DJ401" t="s">
        <v>4</v>
      </c>
      <c r="DK401" t="s">
        <v>4</v>
      </c>
      <c r="DL401" t="s">
        <v>2</v>
      </c>
      <c r="DM401" t="s">
        <v>2</v>
      </c>
      <c r="DN401" t="s">
        <v>5</v>
      </c>
      <c r="DO401" t="s">
        <v>523</v>
      </c>
      <c r="DP401" t="s">
        <v>4</v>
      </c>
      <c r="DQ401" t="s">
        <v>5</v>
      </c>
      <c r="DR401" t="s">
        <v>5</v>
      </c>
      <c r="DS401" t="s">
        <v>5</v>
      </c>
      <c r="DT401" t="s">
        <v>4</v>
      </c>
      <c r="DU401" t="s">
        <v>5</v>
      </c>
      <c r="DV401" t="s">
        <v>4</v>
      </c>
      <c r="DW401" t="s">
        <v>5</v>
      </c>
      <c r="DX401" t="s">
        <v>4</v>
      </c>
      <c r="DY401" t="s">
        <v>4</v>
      </c>
      <c r="DZ401" t="s">
        <v>4</v>
      </c>
      <c r="EA401" t="s">
        <v>4</v>
      </c>
      <c r="EB401" t="s">
        <v>4</v>
      </c>
      <c r="EC401" t="s">
        <v>4</v>
      </c>
      <c r="ED401" t="s">
        <v>4</v>
      </c>
      <c r="EE401" t="s">
        <v>4</v>
      </c>
      <c r="EF401" t="s">
        <v>4</v>
      </c>
      <c r="EG401" t="s">
        <v>4</v>
      </c>
      <c r="EH401" t="s">
        <v>58</v>
      </c>
      <c r="EI401" t="s">
        <v>62</v>
      </c>
      <c r="EJ401" t="s">
        <v>796</v>
      </c>
      <c r="EK401" t="s">
        <v>2</v>
      </c>
      <c r="EL401" t="s">
        <v>2</v>
      </c>
      <c r="EM401" t="s">
        <v>2</v>
      </c>
      <c r="EN401" t="s">
        <v>2</v>
      </c>
      <c r="EO401" t="s">
        <v>2</v>
      </c>
      <c r="EP401" t="s">
        <v>2</v>
      </c>
      <c r="EQ401" t="s">
        <v>2</v>
      </c>
      <c r="ER401" t="s">
        <v>2</v>
      </c>
      <c r="ES401" t="s">
        <v>2</v>
      </c>
      <c r="ET401" t="s">
        <v>2</v>
      </c>
      <c r="EU401" t="s">
        <v>2</v>
      </c>
      <c r="EV401" t="s">
        <v>2</v>
      </c>
      <c r="EW401" t="s">
        <v>2</v>
      </c>
      <c r="EX401" t="s">
        <v>2</v>
      </c>
      <c r="EY401" t="s">
        <v>2</v>
      </c>
      <c r="EZ401" t="s">
        <v>2</v>
      </c>
      <c r="FA401" t="s">
        <v>2</v>
      </c>
      <c r="FB401" t="s">
        <v>2</v>
      </c>
      <c r="FC401" t="s">
        <v>2</v>
      </c>
      <c r="FD401" t="s">
        <v>2</v>
      </c>
      <c r="FE401" t="s">
        <v>2</v>
      </c>
      <c r="FF401" t="s">
        <v>2</v>
      </c>
      <c r="FG401" t="s">
        <v>2</v>
      </c>
      <c r="FH401" t="s">
        <v>2</v>
      </c>
      <c r="FI401" t="s">
        <v>2</v>
      </c>
      <c r="FJ401" t="s">
        <v>2</v>
      </c>
      <c r="FK401" t="s">
        <v>2</v>
      </c>
      <c r="FL401" t="s">
        <v>2</v>
      </c>
      <c r="FM401" t="s">
        <v>2</v>
      </c>
      <c r="FN401" t="s">
        <v>2</v>
      </c>
      <c r="FO401" t="s">
        <v>2</v>
      </c>
      <c r="FP401" t="s">
        <v>2</v>
      </c>
      <c r="FQ401" t="s">
        <v>2</v>
      </c>
      <c r="FR401" t="s">
        <v>2</v>
      </c>
      <c r="FS401" t="s">
        <v>2</v>
      </c>
      <c r="FT401" t="s">
        <v>2</v>
      </c>
      <c r="FU401" t="s">
        <v>2</v>
      </c>
      <c r="FV401" t="s">
        <v>2</v>
      </c>
      <c r="FW401" t="s">
        <v>2</v>
      </c>
      <c r="FX401" t="s">
        <v>2</v>
      </c>
      <c r="FY401" t="s">
        <v>2</v>
      </c>
      <c r="FZ401" t="s">
        <v>2</v>
      </c>
      <c r="GA401" t="s">
        <v>2</v>
      </c>
      <c r="GB401" t="s">
        <v>2</v>
      </c>
      <c r="GC401" t="s">
        <v>2</v>
      </c>
      <c r="GD401" t="s">
        <v>2</v>
      </c>
      <c r="GE401" t="s">
        <v>15</v>
      </c>
      <c r="GF401" t="s">
        <v>4</v>
      </c>
      <c r="GG401" t="s">
        <v>4</v>
      </c>
      <c r="GH401" t="s">
        <v>4</v>
      </c>
      <c r="GI401" t="s">
        <v>4</v>
      </c>
      <c r="GJ401" t="s">
        <v>4</v>
      </c>
      <c r="GK401" t="s">
        <v>4</v>
      </c>
      <c r="GL401" t="s">
        <v>4</v>
      </c>
      <c r="GM401" t="s">
        <v>4</v>
      </c>
      <c r="GN401" t="s">
        <v>796</v>
      </c>
      <c r="GO401" t="s">
        <v>796</v>
      </c>
      <c r="GP401" t="s">
        <v>796</v>
      </c>
      <c r="GQ401" t="s">
        <v>796</v>
      </c>
      <c r="GR401" t="s">
        <v>796</v>
      </c>
      <c r="GS401" t="s">
        <v>796</v>
      </c>
      <c r="GT401" t="s">
        <v>796</v>
      </c>
      <c r="GU401" t="s">
        <v>796</v>
      </c>
      <c r="GV401" t="s">
        <v>796</v>
      </c>
      <c r="GW401" t="s">
        <v>796</v>
      </c>
      <c r="GX401" t="s">
        <v>796</v>
      </c>
      <c r="GY401" t="s">
        <v>796</v>
      </c>
      <c r="GZ401" t="s">
        <v>796</v>
      </c>
      <c r="HA401" t="s">
        <v>796</v>
      </c>
      <c r="HB401" t="s">
        <v>796</v>
      </c>
      <c r="HC401" t="s">
        <v>796</v>
      </c>
      <c r="HD401" t="s">
        <v>796</v>
      </c>
      <c r="HE401" t="s">
        <v>796</v>
      </c>
      <c r="HF401" t="s">
        <v>796</v>
      </c>
      <c r="HG401" t="s">
        <v>796</v>
      </c>
      <c r="HH401" t="s">
        <v>796</v>
      </c>
      <c r="HI401" t="s">
        <v>796</v>
      </c>
      <c r="HJ401" t="s">
        <v>796</v>
      </c>
      <c r="HK401" t="s">
        <v>796</v>
      </c>
      <c r="HL401" t="s">
        <v>796</v>
      </c>
      <c r="HM401" t="s">
        <v>796</v>
      </c>
      <c r="HN401" t="s">
        <v>796</v>
      </c>
      <c r="HO401" t="s">
        <v>796</v>
      </c>
      <c r="HP401" t="s">
        <v>796</v>
      </c>
      <c r="HQ401" t="s">
        <v>796</v>
      </c>
      <c r="HR401" t="s">
        <v>796</v>
      </c>
      <c r="HS401" t="s">
        <v>796</v>
      </c>
      <c r="HT401" t="s">
        <v>796</v>
      </c>
      <c r="HU401" t="s">
        <v>796</v>
      </c>
      <c r="HV401" t="s">
        <v>796</v>
      </c>
      <c r="HW401" t="s">
        <v>796</v>
      </c>
      <c r="HX401" t="s">
        <v>796</v>
      </c>
      <c r="HY401" t="s">
        <v>796</v>
      </c>
      <c r="HZ401" t="s">
        <v>796</v>
      </c>
      <c r="IA401" t="s">
        <v>796</v>
      </c>
      <c r="IB401" t="s">
        <v>796</v>
      </c>
      <c r="IC401" t="s">
        <v>796</v>
      </c>
      <c r="ID401" t="s">
        <v>796</v>
      </c>
      <c r="IE401" t="s">
        <v>796</v>
      </c>
      <c r="IF401" t="s">
        <v>796</v>
      </c>
      <c r="IG401" t="s">
        <v>796</v>
      </c>
      <c r="IH401" t="s">
        <v>796</v>
      </c>
      <c r="II401" t="s">
        <v>796</v>
      </c>
      <c r="IJ401" t="s">
        <v>796</v>
      </c>
      <c r="IK401" t="s">
        <v>796</v>
      </c>
      <c r="IL401" t="s">
        <v>796</v>
      </c>
      <c r="IM401" t="s">
        <v>796</v>
      </c>
      <c r="IN401" t="s">
        <v>796</v>
      </c>
      <c r="IO401" t="s">
        <v>796</v>
      </c>
      <c r="IP401" t="s">
        <v>796</v>
      </c>
      <c r="IQ401" t="s">
        <v>796</v>
      </c>
      <c r="IR401" t="s">
        <v>796</v>
      </c>
      <c r="IS401" t="s">
        <v>796</v>
      </c>
      <c r="IT401" t="s">
        <v>796</v>
      </c>
      <c r="IU401" t="s">
        <v>796</v>
      </c>
      <c r="IV401" t="s">
        <v>796</v>
      </c>
      <c r="IW401" t="s">
        <v>796</v>
      </c>
      <c r="IX401" t="s">
        <v>796</v>
      </c>
      <c r="IY401" t="s">
        <v>796</v>
      </c>
      <c r="IZ401" t="s">
        <v>796</v>
      </c>
      <c r="JA401" t="s">
        <v>796</v>
      </c>
      <c r="JB401" t="s">
        <v>796</v>
      </c>
      <c r="JC401" t="s">
        <v>796</v>
      </c>
      <c r="JD401" t="s">
        <v>796</v>
      </c>
      <c r="JE401" t="s">
        <v>796</v>
      </c>
      <c r="JF401" t="s">
        <v>796</v>
      </c>
      <c r="JG401" t="s">
        <v>796</v>
      </c>
      <c r="JH401" t="s">
        <v>796</v>
      </c>
      <c r="JI401" t="s">
        <v>796</v>
      </c>
      <c r="JJ401" t="s">
        <v>796</v>
      </c>
      <c r="JK401" t="s">
        <v>796</v>
      </c>
      <c r="JL401" t="s">
        <v>796</v>
      </c>
      <c r="JM401" t="s">
        <v>796</v>
      </c>
      <c r="JN401" t="s">
        <v>796</v>
      </c>
      <c r="JO401" t="s">
        <v>796</v>
      </c>
      <c r="JP401" t="s">
        <v>796</v>
      </c>
      <c r="JQ401" t="s">
        <v>796</v>
      </c>
      <c r="JR401" t="s">
        <v>796</v>
      </c>
      <c r="JS401" t="s">
        <v>796</v>
      </c>
      <c r="JT401" t="s">
        <v>796</v>
      </c>
      <c r="JU401" t="s">
        <v>796</v>
      </c>
      <c r="JV401" t="s">
        <v>796</v>
      </c>
      <c r="JW401" t="s">
        <v>796</v>
      </c>
      <c r="JX401" t="s">
        <v>796</v>
      </c>
      <c r="JY401" t="s">
        <v>796</v>
      </c>
      <c r="JZ401" t="s">
        <v>796</v>
      </c>
      <c r="KA401" t="s">
        <v>796</v>
      </c>
      <c r="KB401" t="s">
        <v>796</v>
      </c>
      <c r="KC401" t="s">
        <v>796</v>
      </c>
      <c r="KD401" t="s">
        <v>796</v>
      </c>
      <c r="KE401" t="s">
        <v>796</v>
      </c>
      <c r="KF401" t="s">
        <v>796</v>
      </c>
    </row>
    <row r="402" spans="1:292" x14ac:dyDescent="0.2">
      <c r="A402" t="s">
        <v>234</v>
      </c>
      <c r="B402" t="s">
        <v>116</v>
      </c>
      <c r="C402" t="s">
        <v>4</v>
      </c>
      <c r="D402" t="s">
        <v>8</v>
      </c>
      <c r="E402" s="30">
        <v>31</v>
      </c>
      <c r="F402" t="s">
        <v>9</v>
      </c>
      <c r="G402" t="s">
        <v>10</v>
      </c>
      <c r="H402" t="s">
        <v>40</v>
      </c>
      <c r="I402" t="s">
        <v>6</v>
      </c>
      <c r="J402" t="s">
        <v>4</v>
      </c>
      <c r="K402" t="s">
        <v>4</v>
      </c>
      <c r="L402" t="s">
        <v>4</v>
      </c>
      <c r="M402" t="s">
        <v>5</v>
      </c>
      <c r="N402" t="s">
        <v>5</v>
      </c>
      <c r="O402" t="s">
        <v>4</v>
      </c>
      <c r="P402" t="s">
        <v>4</v>
      </c>
      <c r="Q402" t="s">
        <v>4</v>
      </c>
      <c r="R402" t="s">
        <v>4</v>
      </c>
      <c r="S402" t="s">
        <v>4</v>
      </c>
      <c r="T402" t="s">
        <v>3</v>
      </c>
      <c r="U402" t="s">
        <v>4</v>
      </c>
      <c r="V402" t="s">
        <v>5</v>
      </c>
      <c r="W402" t="s">
        <v>17</v>
      </c>
      <c r="X402" t="s">
        <v>2</v>
      </c>
      <c r="Y402" t="s">
        <v>5</v>
      </c>
      <c r="Z402" t="s">
        <v>6</v>
      </c>
      <c r="AA402" t="s">
        <v>4</v>
      </c>
      <c r="AB402" t="s">
        <v>4</v>
      </c>
      <c r="AC402" t="s">
        <v>5</v>
      </c>
      <c r="AD402" t="s">
        <v>5</v>
      </c>
      <c r="AE402" t="s">
        <v>4</v>
      </c>
      <c r="AF402" t="s">
        <v>4</v>
      </c>
      <c r="AG402" t="s">
        <v>4</v>
      </c>
      <c r="AH402" t="s">
        <v>5</v>
      </c>
      <c r="AI402" t="s">
        <v>4</v>
      </c>
      <c r="AJ402" t="s">
        <v>5</v>
      </c>
      <c r="AK402" t="s">
        <v>4</v>
      </c>
      <c r="AL402" t="s">
        <v>4</v>
      </c>
      <c r="AM402" t="s">
        <v>4</v>
      </c>
      <c r="AN402" t="s">
        <v>4</v>
      </c>
      <c r="AO402" t="s">
        <v>4</v>
      </c>
      <c r="AP402" t="s">
        <v>4</v>
      </c>
      <c r="AQ402" t="s">
        <v>4</v>
      </c>
      <c r="AR402" t="s">
        <v>4</v>
      </c>
      <c r="AS402" t="s">
        <v>73</v>
      </c>
      <c r="AT402" t="s">
        <v>196</v>
      </c>
      <c r="AU402" t="s">
        <v>14</v>
      </c>
      <c r="AV402" t="s">
        <v>2</v>
      </c>
      <c r="AW402" t="s">
        <v>2</v>
      </c>
      <c r="AX402" t="s">
        <v>2</v>
      </c>
      <c r="AY402" t="s">
        <v>2</v>
      </c>
      <c r="AZ402" t="s">
        <v>2</v>
      </c>
      <c r="BA402" t="s">
        <v>2</v>
      </c>
      <c r="BB402" t="s">
        <v>2</v>
      </c>
      <c r="BC402" t="s">
        <v>2</v>
      </c>
      <c r="BD402" t="s">
        <v>2</v>
      </c>
      <c r="BE402" t="s">
        <v>2</v>
      </c>
      <c r="BF402" t="s">
        <v>2</v>
      </c>
      <c r="BG402" t="s">
        <v>2</v>
      </c>
      <c r="BH402" t="s">
        <v>2</v>
      </c>
      <c r="BI402" t="s">
        <v>2</v>
      </c>
      <c r="BJ402" t="s">
        <v>2</v>
      </c>
      <c r="BK402" t="s">
        <v>2</v>
      </c>
      <c r="BL402" t="s">
        <v>2</v>
      </c>
      <c r="BM402" t="s">
        <v>2</v>
      </c>
      <c r="BN402" t="s">
        <v>2</v>
      </c>
      <c r="BO402" t="s">
        <v>2</v>
      </c>
      <c r="BP402" t="s">
        <v>2</v>
      </c>
      <c r="BQ402" t="s">
        <v>2</v>
      </c>
      <c r="BR402" t="s">
        <v>2</v>
      </c>
      <c r="BS402" t="s">
        <v>2</v>
      </c>
      <c r="BT402" t="s">
        <v>2</v>
      </c>
      <c r="BU402" t="s">
        <v>2</v>
      </c>
      <c r="BV402" t="s">
        <v>2</v>
      </c>
      <c r="BW402" t="s">
        <v>2</v>
      </c>
      <c r="BX402" t="s">
        <v>2</v>
      </c>
      <c r="BY402" t="s">
        <v>2</v>
      </c>
      <c r="BZ402" t="s">
        <v>2</v>
      </c>
      <c r="CA402" t="s">
        <v>2</v>
      </c>
      <c r="CB402" t="s">
        <v>2</v>
      </c>
      <c r="CC402" t="s">
        <v>2</v>
      </c>
      <c r="CD402" t="s">
        <v>2</v>
      </c>
      <c r="CE402" t="s">
        <v>2</v>
      </c>
      <c r="CF402" t="s">
        <v>2</v>
      </c>
      <c r="CG402" t="s">
        <v>2</v>
      </c>
      <c r="CH402" t="s">
        <v>2</v>
      </c>
      <c r="CI402" t="s">
        <v>2</v>
      </c>
      <c r="CJ402" t="s">
        <v>2</v>
      </c>
      <c r="CK402" t="s">
        <v>2</v>
      </c>
      <c r="CL402" t="s">
        <v>2</v>
      </c>
      <c r="CM402" t="s">
        <v>2</v>
      </c>
      <c r="CN402" t="s">
        <v>2</v>
      </c>
      <c r="CO402" t="s">
        <v>2</v>
      </c>
      <c r="CP402" t="s">
        <v>15</v>
      </c>
      <c r="CQ402" t="s">
        <v>5</v>
      </c>
      <c r="CR402" t="s">
        <v>4</v>
      </c>
      <c r="CS402" t="s">
        <v>4</v>
      </c>
      <c r="CT402" t="s">
        <v>4</v>
      </c>
      <c r="CU402" t="s">
        <v>116</v>
      </c>
      <c r="CV402" t="s">
        <v>4</v>
      </c>
      <c r="CW402" s="30">
        <v>32</v>
      </c>
      <c r="CX402" t="s">
        <v>9</v>
      </c>
      <c r="CY402" t="s">
        <v>2</v>
      </c>
      <c r="CZ402" t="s">
        <v>2</v>
      </c>
      <c r="DA402" t="s">
        <v>2</v>
      </c>
      <c r="DB402" t="s">
        <v>5</v>
      </c>
      <c r="DC402" t="s">
        <v>5</v>
      </c>
      <c r="DD402" t="s">
        <v>2</v>
      </c>
      <c r="DE402" t="s">
        <v>2</v>
      </c>
      <c r="DF402" t="s">
        <v>2</v>
      </c>
      <c r="DG402" t="s">
        <v>2</v>
      </c>
      <c r="DH402" t="s">
        <v>2</v>
      </c>
      <c r="DI402" t="s">
        <v>69</v>
      </c>
      <c r="DJ402" t="s">
        <v>4</v>
      </c>
      <c r="DK402" t="s">
        <v>4</v>
      </c>
      <c r="DL402" t="s">
        <v>17</v>
      </c>
      <c r="DM402" t="s">
        <v>2</v>
      </c>
      <c r="DN402" t="s">
        <v>5</v>
      </c>
      <c r="DO402" t="s">
        <v>523</v>
      </c>
      <c r="DP402" t="s">
        <v>4</v>
      </c>
      <c r="DQ402" t="s">
        <v>4</v>
      </c>
      <c r="DR402" t="s">
        <v>5</v>
      </c>
      <c r="DS402" t="s">
        <v>5</v>
      </c>
      <c r="DT402" t="s">
        <v>4</v>
      </c>
      <c r="DU402" t="s">
        <v>4</v>
      </c>
      <c r="DV402" t="s">
        <v>4</v>
      </c>
      <c r="DW402" t="s">
        <v>5</v>
      </c>
      <c r="DX402" t="s">
        <v>4</v>
      </c>
      <c r="DY402" t="s">
        <v>5</v>
      </c>
      <c r="DZ402" t="s">
        <v>4</v>
      </c>
      <c r="EA402" t="s">
        <v>4</v>
      </c>
      <c r="EB402" t="s">
        <v>4</v>
      </c>
      <c r="EC402" t="s">
        <v>4</v>
      </c>
      <c r="ED402" t="s">
        <v>4</v>
      </c>
      <c r="EE402" t="s">
        <v>4</v>
      </c>
      <c r="EF402" t="s">
        <v>4</v>
      </c>
      <c r="EG402" t="s">
        <v>4</v>
      </c>
      <c r="EH402" t="s">
        <v>73</v>
      </c>
      <c r="EI402" t="s">
        <v>196</v>
      </c>
      <c r="EJ402" t="s">
        <v>2</v>
      </c>
      <c r="EK402" t="s">
        <v>2</v>
      </c>
      <c r="EL402" t="s">
        <v>2</v>
      </c>
      <c r="EM402" t="s">
        <v>2</v>
      </c>
      <c r="EN402" t="s">
        <v>2</v>
      </c>
      <c r="EO402" t="s">
        <v>2</v>
      </c>
      <c r="EP402" t="s">
        <v>2</v>
      </c>
      <c r="EQ402" t="s">
        <v>2</v>
      </c>
      <c r="ER402" t="s">
        <v>2</v>
      </c>
      <c r="ES402" t="s">
        <v>2</v>
      </c>
      <c r="ET402" t="s">
        <v>2</v>
      </c>
      <c r="EU402" t="s">
        <v>2</v>
      </c>
      <c r="EV402" t="s">
        <v>2</v>
      </c>
      <c r="EW402" t="s">
        <v>2</v>
      </c>
      <c r="EX402" t="s">
        <v>2</v>
      </c>
      <c r="EY402" t="s">
        <v>2</v>
      </c>
      <c r="EZ402" t="s">
        <v>4</v>
      </c>
      <c r="FA402" t="s">
        <v>5</v>
      </c>
      <c r="FB402" t="s">
        <v>4</v>
      </c>
      <c r="FC402" t="s">
        <v>4</v>
      </c>
      <c r="FD402" t="s">
        <v>4</v>
      </c>
      <c r="FE402" t="s">
        <v>2</v>
      </c>
      <c r="FF402" t="s">
        <v>2</v>
      </c>
      <c r="FG402" t="s">
        <v>2</v>
      </c>
      <c r="FH402" t="s">
        <v>2</v>
      </c>
      <c r="FI402" t="s">
        <v>2</v>
      </c>
      <c r="FJ402" t="s">
        <v>2</v>
      </c>
      <c r="FK402" t="s">
        <v>2</v>
      </c>
      <c r="FL402" t="s">
        <v>2</v>
      </c>
      <c r="FM402" t="s">
        <v>2</v>
      </c>
      <c r="FN402" t="s">
        <v>2</v>
      </c>
      <c r="FO402" t="s">
        <v>2</v>
      </c>
      <c r="FP402" t="s">
        <v>2</v>
      </c>
      <c r="FQ402" t="s">
        <v>2</v>
      </c>
      <c r="FR402" t="s">
        <v>2</v>
      </c>
      <c r="FS402" t="s">
        <v>2</v>
      </c>
      <c r="FT402" t="s">
        <v>2</v>
      </c>
      <c r="FU402" t="s">
        <v>2</v>
      </c>
      <c r="FV402" t="s">
        <v>2</v>
      </c>
      <c r="FW402" t="s">
        <v>2</v>
      </c>
      <c r="FX402" t="s">
        <v>2</v>
      </c>
      <c r="FY402" t="s">
        <v>2</v>
      </c>
      <c r="FZ402" t="s">
        <v>2</v>
      </c>
      <c r="GA402" t="s">
        <v>2</v>
      </c>
      <c r="GB402" t="s">
        <v>2</v>
      </c>
      <c r="GC402" t="s">
        <v>2</v>
      </c>
      <c r="GD402" t="s">
        <v>2</v>
      </c>
      <c r="GE402" t="s">
        <v>15</v>
      </c>
      <c r="GF402" t="s">
        <v>5</v>
      </c>
      <c r="GG402" t="s">
        <v>4</v>
      </c>
      <c r="GH402" t="s">
        <v>4</v>
      </c>
      <c r="GI402" t="s">
        <v>4</v>
      </c>
      <c r="GJ402" t="s">
        <v>4</v>
      </c>
      <c r="GK402" t="s">
        <v>4</v>
      </c>
      <c r="GL402" t="s">
        <v>4</v>
      </c>
      <c r="GM402" t="s">
        <v>4</v>
      </c>
      <c r="GN402" t="s">
        <v>796</v>
      </c>
      <c r="GO402" t="s">
        <v>796</v>
      </c>
      <c r="GP402" t="s">
        <v>796</v>
      </c>
      <c r="GQ402" t="s">
        <v>796</v>
      </c>
      <c r="GR402" t="s">
        <v>796</v>
      </c>
      <c r="GS402" t="s">
        <v>796</v>
      </c>
      <c r="GT402" t="s">
        <v>796</v>
      </c>
      <c r="GU402" t="s">
        <v>796</v>
      </c>
      <c r="GV402" t="s">
        <v>796</v>
      </c>
      <c r="GW402" t="s">
        <v>796</v>
      </c>
      <c r="GX402" t="s">
        <v>796</v>
      </c>
      <c r="GY402" t="s">
        <v>796</v>
      </c>
      <c r="GZ402" t="s">
        <v>796</v>
      </c>
      <c r="HA402" t="s">
        <v>796</v>
      </c>
      <c r="HB402" t="s">
        <v>796</v>
      </c>
      <c r="HC402" t="s">
        <v>796</v>
      </c>
      <c r="HD402" t="s">
        <v>796</v>
      </c>
      <c r="HE402" t="s">
        <v>796</v>
      </c>
      <c r="HF402" t="s">
        <v>796</v>
      </c>
      <c r="HG402" t="s">
        <v>796</v>
      </c>
      <c r="HH402" t="s">
        <v>796</v>
      </c>
      <c r="HI402" t="s">
        <v>796</v>
      </c>
      <c r="HJ402" t="s">
        <v>796</v>
      </c>
      <c r="HK402" t="s">
        <v>796</v>
      </c>
      <c r="HL402" t="s">
        <v>796</v>
      </c>
      <c r="HM402" t="s">
        <v>796</v>
      </c>
      <c r="HN402" t="s">
        <v>796</v>
      </c>
      <c r="HO402" t="s">
        <v>796</v>
      </c>
      <c r="HP402" t="s">
        <v>796</v>
      </c>
      <c r="HQ402" t="s">
        <v>796</v>
      </c>
      <c r="HR402" t="s">
        <v>796</v>
      </c>
      <c r="HS402" t="s">
        <v>796</v>
      </c>
      <c r="HT402" t="s">
        <v>796</v>
      </c>
      <c r="HU402" t="s">
        <v>796</v>
      </c>
      <c r="HV402" t="s">
        <v>796</v>
      </c>
      <c r="HW402" t="s">
        <v>796</v>
      </c>
      <c r="HX402" t="s">
        <v>796</v>
      </c>
      <c r="HY402" t="s">
        <v>796</v>
      </c>
      <c r="HZ402" t="s">
        <v>796</v>
      </c>
      <c r="IA402" t="s">
        <v>796</v>
      </c>
      <c r="IB402" t="s">
        <v>796</v>
      </c>
      <c r="IC402" t="s">
        <v>796</v>
      </c>
      <c r="ID402" t="s">
        <v>796</v>
      </c>
      <c r="IE402" t="s">
        <v>796</v>
      </c>
      <c r="IF402" t="s">
        <v>796</v>
      </c>
      <c r="IG402" t="s">
        <v>796</v>
      </c>
      <c r="IH402" t="s">
        <v>796</v>
      </c>
      <c r="II402" t="s">
        <v>796</v>
      </c>
      <c r="IJ402" t="s">
        <v>796</v>
      </c>
      <c r="IK402" t="s">
        <v>796</v>
      </c>
      <c r="IL402" t="s">
        <v>796</v>
      </c>
      <c r="IM402" t="s">
        <v>796</v>
      </c>
      <c r="IN402" t="s">
        <v>796</v>
      </c>
      <c r="IO402" t="s">
        <v>796</v>
      </c>
      <c r="IP402" t="s">
        <v>796</v>
      </c>
      <c r="IQ402" t="s">
        <v>796</v>
      </c>
      <c r="IR402" t="s">
        <v>796</v>
      </c>
      <c r="IS402" t="s">
        <v>796</v>
      </c>
      <c r="IT402" t="s">
        <v>796</v>
      </c>
      <c r="IU402" t="s">
        <v>796</v>
      </c>
      <c r="IV402" t="s">
        <v>796</v>
      </c>
      <c r="IW402" t="s">
        <v>796</v>
      </c>
      <c r="IX402" t="s">
        <v>796</v>
      </c>
      <c r="IY402" t="s">
        <v>796</v>
      </c>
      <c r="IZ402" t="s">
        <v>796</v>
      </c>
      <c r="JA402" t="s">
        <v>796</v>
      </c>
      <c r="JB402" t="s">
        <v>796</v>
      </c>
      <c r="JC402" t="s">
        <v>796</v>
      </c>
      <c r="JD402" t="s">
        <v>796</v>
      </c>
      <c r="JE402" t="s">
        <v>796</v>
      </c>
      <c r="JF402" t="s">
        <v>796</v>
      </c>
      <c r="JG402" t="s">
        <v>796</v>
      </c>
      <c r="JH402" t="s">
        <v>796</v>
      </c>
      <c r="JI402" t="s">
        <v>796</v>
      </c>
      <c r="JJ402" t="s">
        <v>796</v>
      </c>
      <c r="JK402" t="s">
        <v>796</v>
      </c>
      <c r="JL402" t="s">
        <v>796</v>
      </c>
      <c r="JM402" t="s">
        <v>796</v>
      </c>
      <c r="JN402" t="s">
        <v>796</v>
      </c>
      <c r="JO402" t="s">
        <v>796</v>
      </c>
      <c r="JP402" t="s">
        <v>796</v>
      </c>
      <c r="JQ402" t="s">
        <v>796</v>
      </c>
      <c r="JR402" t="s">
        <v>796</v>
      </c>
      <c r="JS402" t="s">
        <v>796</v>
      </c>
      <c r="JT402" t="s">
        <v>796</v>
      </c>
      <c r="JU402" t="s">
        <v>796</v>
      </c>
      <c r="JV402" t="s">
        <v>796</v>
      </c>
      <c r="JW402" t="s">
        <v>796</v>
      </c>
      <c r="JX402" t="s">
        <v>796</v>
      </c>
      <c r="JY402" t="s">
        <v>796</v>
      </c>
      <c r="JZ402" t="s">
        <v>796</v>
      </c>
      <c r="KA402" t="s">
        <v>796</v>
      </c>
      <c r="KB402" t="s">
        <v>796</v>
      </c>
      <c r="KC402" t="s">
        <v>796</v>
      </c>
      <c r="KD402" t="s">
        <v>796</v>
      </c>
      <c r="KE402" t="s">
        <v>796</v>
      </c>
      <c r="KF402" t="s">
        <v>796</v>
      </c>
    </row>
    <row r="403" spans="1:292" x14ac:dyDescent="0.2">
      <c r="A403" t="s">
        <v>235</v>
      </c>
      <c r="B403" t="s">
        <v>116</v>
      </c>
      <c r="C403" t="s">
        <v>5</v>
      </c>
      <c r="D403" t="s">
        <v>8</v>
      </c>
      <c r="E403" s="30">
        <v>41</v>
      </c>
      <c r="F403" t="s">
        <v>9</v>
      </c>
      <c r="G403" t="s">
        <v>10</v>
      </c>
      <c r="H403" t="s">
        <v>11</v>
      </c>
      <c r="I403" t="s">
        <v>6</v>
      </c>
      <c r="J403" t="s">
        <v>4</v>
      </c>
      <c r="K403" t="s">
        <v>4</v>
      </c>
      <c r="L403" t="s">
        <v>4</v>
      </c>
      <c r="M403" t="s">
        <v>5</v>
      </c>
      <c r="N403" t="s">
        <v>5</v>
      </c>
      <c r="O403" t="s">
        <v>4</v>
      </c>
      <c r="P403" t="s">
        <v>5</v>
      </c>
      <c r="Q403" t="s">
        <v>4</v>
      </c>
      <c r="R403" t="s">
        <v>4</v>
      </c>
      <c r="S403" t="s">
        <v>4</v>
      </c>
      <c r="T403" t="s">
        <v>194</v>
      </c>
      <c r="U403" t="s">
        <v>4</v>
      </c>
      <c r="V403" t="s">
        <v>4</v>
      </c>
      <c r="W403" t="s">
        <v>17</v>
      </c>
      <c r="X403" t="s">
        <v>2</v>
      </c>
      <c r="Y403" t="s">
        <v>5</v>
      </c>
      <c r="Z403" t="s">
        <v>6</v>
      </c>
      <c r="AA403" t="s">
        <v>4</v>
      </c>
      <c r="AB403" t="s">
        <v>4</v>
      </c>
      <c r="AC403" t="s">
        <v>5</v>
      </c>
      <c r="AD403" t="s">
        <v>5</v>
      </c>
      <c r="AE403" t="s">
        <v>4</v>
      </c>
      <c r="AF403" t="s">
        <v>4</v>
      </c>
      <c r="AG403" t="s">
        <v>4</v>
      </c>
      <c r="AH403" t="s">
        <v>5</v>
      </c>
      <c r="AI403" t="s">
        <v>4</v>
      </c>
      <c r="AJ403" t="s">
        <v>4</v>
      </c>
      <c r="AK403" t="s">
        <v>4</v>
      </c>
      <c r="AL403" t="s">
        <v>4</v>
      </c>
      <c r="AM403" t="s">
        <v>4</v>
      </c>
      <c r="AN403" t="s">
        <v>4</v>
      </c>
      <c r="AO403" t="s">
        <v>4</v>
      </c>
      <c r="AP403" t="s">
        <v>4</v>
      </c>
      <c r="AQ403" t="s">
        <v>4</v>
      </c>
      <c r="AR403" t="s">
        <v>5</v>
      </c>
      <c r="AS403" t="s">
        <v>12</v>
      </c>
      <c r="AT403" t="s">
        <v>62</v>
      </c>
      <c r="AU403" t="s">
        <v>14</v>
      </c>
      <c r="AV403" t="s">
        <v>2</v>
      </c>
      <c r="AW403" t="s">
        <v>2</v>
      </c>
      <c r="AX403" t="s">
        <v>2</v>
      </c>
      <c r="AY403" t="s">
        <v>2</v>
      </c>
      <c r="AZ403" t="s">
        <v>2</v>
      </c>
      <c r="BA403" t="s">
        <v>2</v>
      </c>
      <c r="BB403" t="s">
        <v>2</v>
      </c>
      <c r="BC403" t="s">
        <v>2</v>
      </c>
      <c r="BD403" t="s">
        <v>2</v>
      </c>
      <c r="BE403" t="s">
        <v>2</v>
      </c>
      <c r="BF403" t="s">
        <v>2</v>
      </c>
      <c r="BG403" t="s">
        <v>2</v>
      </c>
      <c r="BH403" t="s">
        <v>2</v>
      </c>
      <c r="BI403" t="s">
        <v>2</v>
      </c>
      <c r="BJ403" t="s">
        <v>2</v>
      </c>
      <c r="BK403" t="s">
        <v>4</v>
      </c>
      <c r="BL403" t="s">
        <v>4</v>
      </c>
      <c r="BM403" t="s">
        <v>4</v>
      </c>
      <c r="BN403" t="s">
        <v>4</v>
      </c>
      <c r="BO403" t="s">
        <v>5</v>
      </c>
      <c r="BP403" t="s">
        <v>2</v>
      </c>
      <c r="BQ403" t="s">
        <v>2</v>
      </c>
      <c r="BR403" t="s">
        <v>2</v>
      </c>
      <c r="BS403" t="s">
        <v>2</v>
      </c>
      <c r="BT403" t="s">
        <v>2</v>
      </c>
      <c r="BU403" t="s">
        <v>2</v>
      </c>
      <c r="BV403" t="s">
        <v>2</v>
      </c>
      <c r="BW403" t="s">
        <v>2</v>
      </c>
      <c r="BX403" t="s">
        <v>2</v>
      </c>
      <c r="BY403" t="s">
        <v>2</v>
      </c>
      <c r="BZ403" t="s">
        <v>2</v>
      </c>
      <c r="CA403" t="s">
        <v>2</v>
      </c>
      <c r="CB403" t="s">
        <v>2</v>
      </c>
      <c r="CC403" t="s">
        <v>2</v>
      </c>
      <c r="CD403" t="s">
        <v>2</v>
      </c>
      <c r="CE403" t="s">
        <v>2</v>
      </c>
      <c r="CF403" t="s">
        <v>2</v>
      </c>
      <c r="CG403" t="s">
        <v>2</v>
      </c>
      <c r="CH403" t="s">
        <v>2</v>
      </c>
      <c r="CI403" t="s">
        <v>2</v>
      </c>
      <c r="CJ403" t="s">
        <v>2</v>
      </c>
      <c r="CK403" t="s">
        <v>2</v>
      </c>
      <c r="CL403" t="s">
        <v>2</v>
      </c>
      <c r="CM403" t="s">
        <v>2</v>
      </c>
      <c r="CN403" t="s">
        <v>2</v>
      </c>
      <c r="CO403" t="s">
        <v>2</v>
      </c>
      <c r="CP403" t="s">
        <v>15</v>
      </c>
      <c r="CQ403" t="s">
        <v>4</v>
      </c>
      <c r="CR403" t="s">
        <v>4</v>
      </c>
      <c r="CS403" t="s">
        <v>4</v>
      </c>
      <c r="CT403" t="s">
        <v>4</v>
      </c>
      <c r="CU403" t="s">
        <v>116</v>
      </c>
      <c r="CV403" t="s">
        <v>5</v>
      </c>
      <c r="CW403" s="30">
        <v>42</v>
      </c>
      <c r="CX403" t="s">
        <v>9</v>
      </c>
      <c r="CY403" t="s">
        <v>4</v>
      </c>
      <c r="CZ403" t="s">
        <v>4</v>
      </c>
      <c r="DA403" t="s">
        <v>4</v>
      </c>
      <c r="DB403" t="s">
        <v>5</v>
      </c>
      <c r="DC403" t="s">
        <v>5</v>
      </c>
      <c r="DD403" t="s">
        <v>4</v>
      </c>
      <c r="DE403" t="s">
        <v>4</v>
      </c>
      <c r="DF403" t="s">
        <v>4</v>
      </c>
      <c r="DG403" t="s">
        <v>4</v>
      </c>
      <c r="DH403" t="s">
        <v>4</v>
      </c>
      <c r="DI403" t="s">
        <v>194</v>
      </c>
      <c r="DJ403" t="s">
        <v>4</v>
      </c>
      <c r="DK403" t="s">
        <v>4</v>
      </c>
      <c r="DL403" t="s">
        <v>17</v>
      </c>
      <c r="DM403" t="s">
        <v>2</v>
      </c>
      <c r="DN403" t="s">
        <v>5</v>
      </c>
      <c r="DO403" t="s">
        <v>523</v>
      </c>
      <c r="DP403" t="s">
        <v>4</v>
      </c>
      <c r="DQ403" t="s">
        <v>4</v>
      </c>
      <c r="DR403" t="s">
        <v>5</v>
      </c>
      <c r="DS403" t="s">
        <v>5</v>
      </c>
      <c r="DT403" t="s">
        <v>4</v>
      </c>
      <c r="DU403" t="s">
        <v>4</v>
      </c>
      <c r="DV403" t="s">
        <v>4</v>
      </c>
      <c r="DW403" t="s">
        <v>5</v>
      </c>
      <c r="DX403" t="s">
        <v>4</v>
      </c>
      <c r="DY403" t="s">
        <v>4</v>
      </c>
      <c r="DZ403" t="s">
        <v>4</v>
      </c>
      <c r="EA403" t="s">
        <v>4</v>
      </c>
      <c r="EB403" t="s">
        <v>4</v>
      </c>
      <c r="EC403" t="s">
        <v>4</v>
      </c>
      <c r="ED403" t="s">
        <v>4</v>
      </c>
      <c r="EE403" t="s">
        <v>4</v>
      </c>
      <c r="EF403" t="s">
        <v>4</v>
      </c>
      <c r="EG403" t="s">
        <v>5</v>
      </c>
      <c r="EH403" t="s">
        <v>73</v>
      </c>
      <c r="EI403" t="s">
        <v>62</v>
      </c>
      <c r="EJ403" t="s">
        <v>994</v>
      </c>
      <c r="EK403" t="s">
        <v>2</v>
      </c>
      <c r="EL403" t="s">
        <v>2</v>
      </c>
      <c r="EM403" t="s">
        <v>2</v>
      </c>
      <c r="EN403" t="s">
        <v>2</v>
      </c>
      <c r="EO403" t="s">
        <v>2</v>
      </c>
      <c r="EP403" t="s">
        <v>2</v>
      </c>
      <c r="EQ403" t="s">
        <v>2</v>
      </c>
      <c r="ER403" t="s">
        <v>2</v>
      </c>
      <c r="ES403" t="s">
        <v>2</v>
      </c>
      <c r="ET403" t="s">
        <v>2</v>
      </c>
      <c r="EU403" t="s">
        <v>2</v>
      </c>
      <c r="EV403" t="s">
        <v>2</v>
      </c>
      <c r="EW403" t="s">
        <v>2</v>
      </c>
      <c r="EX403" t="s">
        <v>2</v>
      </c>
      <c r="EY403" t="s">
        <v>2</v>
      </c>
      <c r="EZ403" t="s">
        <v>2</v>
      </c>
      <c r="FA403" t="s">
        <v>2</v>
      </c>
      <c r="FB403" t="s">
        <v>2</v>
      </c>
      <c r="FC403" t="s">
        <v>2</v>
      </c>
      <c r="FD403" t="s">
        <v>2</v>
      </c>
      <c r="FE403" t="s">
        <v>2</v>
      </c>
      <c r="FF403" t="s">
        <v>2</v>
      </c>
      <c r="FG403" t="s">
        <v>2</v>
      </c>
      <c r="FH403" t="s">
        <v>2</v>
      </c>
      <c r="FI403" t="s">
        <v>2</v>
      </c>
      <c r="FJ403" t="s">
        <v>2</v>
      </c>
      <c r="FK403" t="s">
        <v>2</v>
      </c>
      <c r="FL403" t="s">
        <v>2</v>
      </c>
      <c r="FM403" t="s">
        <v>2</v>
      </c>
      <c r="FN403" t="s">
        <v>2</v>
      </c>
      <c r="FO403" t="s">
        <v>2</v>
      </c>
      <c r="FP403" t="s">
        <v>2</v>
      </c>
      <c r="FQ403" t="s">
        <v>2</v>
      </c>
      <c r="FR403" t="s">
        <v>2</v>
      </c>
      <c r="FS403" t="s">
        <v>2</v>
      </c>
      <c r="FT403" t="s">
        <v>2</v>
      </c>
      <c r="FU403" t="s">
        <v>2</v>
      </c>
      <c r="FV403" t="s">
        <v>2</v>
      </c>
      <c r="FW403" t="s">
        <v>2</v>
      </c>
      <c r="FX403" t="s">
        <v>2</v>
      </c>
      <c r="FY403" t="s">
        <v>2</v>
      </c>
      <c r="FZ403" t="s">
        <v>2</v>
      </c>
      <c r="GA403" t="s">
        <v>2</v>
      </c>
      <c r="GB403" t="s">
        <v>2</v>
      </c>
      <c r="GC403" t="s">
        <v>2</v>
      </c>
      <c r="GD403" t="s">
        <v>2</v>
      </c>
      <c r="GE403" t="s">
        <v>15</v>
      </c>
      <c r="GF403" t="s">
        <v>4</v>
      </c>
      <c r="GG403" t="s">
        <v>4</v>
      </c>
      <c r="GH403" t="s">
        <v>4</v>
      </c>
      <c r="GI403" t="s">
        <v>4</v>
      </c>
      <c r="GJ403" t="s">
        <v>4</v>
      </c>
      <c r="GK403" t="s">
        <v>4</v>
      </c>
      <c r="GL403" t="s">
        <v>4</v>
      </c>
      <c r="GM403" t="s">
        <v>4</v>
      </c>
      <c r="GN403" t="s">
        <v>796</v>
      </c>
      <c r="GO403" t="s">
        <v>796</v>
      </c>
      <c r="GP403" t="s">
        <v>796</v>
      </c>
      <c r="GQ403" t="s">
        <v>796</v>
      </c>
      <c r="GR403" t="s">
        <v>796</v>
      </c>
      <c r="GS403" t="s">
        <v>796</v>
      </c>
      <c r="GT403" t="s">
        <v>796</v>
      </c>
      <c r="GU403" t="s">
        <v>796</v>
      </c>
      <c r="GV403" t="s">
        <v>796</v>
      </c>
      <c r="GW403" t="s">
        <v>796</v>
      </c>
      <c r="GX403" t="s">
        <v>796</v>
      </c>
      <c r="GY403" t="s">
        <v>796</v>
      </c>
      <c r="GZ403" t="s">
        <v>796</v>
      </c>
      <c r="HA403" t="s">
        <v>796</v>
      </c>
      <c r="HB403" t="s">
        <v>796</v>
      </c>
      <c r="HC403" t="s">
        <v>796</v>
      </c>
      <c r="HD403" t="s">
        <v>796</v>
      </c>
      <c r="HE403" t="s">
        <v>796</v>
      </c>
      <c r="HF403" t="s">
        <v>796</v>
      </c>
      <c r="HG403" t="s">
        <v>796</v>
      </c>
      <c r="HH403" t="s">
        <v>796</v>
      </c>
      <c r="HI403" t="s">
        <v>796</v>
      </c>
      <c r="HJ403" t="s">
        <v>796</v>
      </c>
      <c r="HK403" t="s">
        <v>796</v>
      </c>
      <c r="HL403" t="s">
        <v>796</v>
      </c>
      <c r="HM403" t="s">
        <v>796</v>
      </c>
      <c r="HN403" t="s">
        <v>796</v>
      </c>
      <c r="HO403" t="s">
        <v>796</v>
      </c>
      <c r="HP403" t="s">
        <v>796</v>
      </c>
      <c r="HQ403" t="s">
        <v>796</v>
      </c>
      <c r="HR403" t="s">
        <v>796</v>
      </c>
      <c r="HS403" t="s">
        <v>796</v>
      </c>
      <c r="HT403" t="s">
        <v>796</v>
      </c>
      <c r="HU403" t="s">
        <v>796</v>
      </c>
      <c r="HV403" t="s">
        <v>796</v>
      </c>
      <c r="HW403" t="s">
        <v>796</v>
      </c>
      <c r="HX403" t="s">
        <v>796</v>
      </c>
      <c r="HY403" t="s">
        <v>796</v>
      </c>
      <c r="HZ403" t="s">
        <v>796</v>
      </c>
      <c r="IA403" t="s">
        <v>796</v>
      </c>
      <c r="IB403" t="s">
        <v>796</v>
      </c>
      <c r="IC403" t="s">
        <v>796</v>
      </c>
      <c r="ID403" t="s">
        <v>796</v>
      </c>
      <c r="IE403" t="s">
        <v>796</v>
      </c>
      <c r="IF403" t="s">
        <v>796</v>
      </c>
      <c r="IG403" t="s">
        <v>796</v>
      </c>
      <c r="IH403" t="s">
        <v>796</v>
      </c>
      <c r="II403" t="s">
        <v>796</v>
      </c>
      <c r="IJ403" t="s">
        <v>796</v>
      </c>
      <c r="IK403" t="s">
        <v>796</v>
      </c>
      <c r="IL403" t="s">
        <v>796</v>
      </c>
      <c r="IM403" t="s">
        <v>796</v>
      </c>
      <c r="IN403" t="s">
        <v>796</v>
      </c>
      <c r="IO403" t="s">
        <v>796</v>
      </c>
      <c r="IP403" t="s">
        <v>796</v>
      </c>
      <c r="IQ403" t="s">
        <v>796</v>
      </c>
      <c r="IR403" t="s">
        <v>796</v>
      </c>
      <c r="IS403" t="s">
        <v>796</v>
      </c>
      <c r="IT403" t="s">
        <v>796</v>
      </c>
      <c r="IU403" t="s">
        <v>796</v>
      </c>
      <c r="IV403" t="s">
        <v>796</v>
      </c>
      <c r="IW403" t="s">
        <v>796</v>
      </c>
      <c r="IX403" t="s">
        <v>796</v>
      </c>
      <c r="IY403" t="s">
        <v>796</v>
      </c>
      <c r="IZ403" t="s">
        <v>796</v>
      </c>
      <c r="JA403" t="s">
        <v>796</v>
      </c>
      <c r="JB403" t="s">
        <v>796</v>
      </c>
      <c r="JC403" t="s">
        <v>796</v>
      </c>
      <c r="JD403" t="s">
        <v>796</v>
      </c>
      <c r="JE403" t="s">
        <v>796</v>
      </c>
      <c r="JF403" t="s">
        <v>796</v>
      </c>
      <c r="JG403" t="s">
        <v>796</v>
      </c>
      <c r="JH403" t="s">
        <v>796</v>
      </c>
      <c r="JI403" t="s">
        <v>796</v>
      </c>
      <c r="JJ403" t="s">
        <v>796</v>
      </c>
      <c r="JK403" t="s">
        <v>796</v>
      </c>
      <c r="JL403" t="s">
        <v>796</v>
      </c>
      <c r="JM403" t="s">
        <v>796</v>
      </c>
      <c r="JN403" t="s">
        <v>796</v>
      </c>
      <c r="JO403" t="s">
        <v>796</v>
      </c>
      <c r="JP403" t="s">
        <v>796</v>
      </c>
      <c r="JQ403" t="s">
        <v>796</v>
      </c>
      <c r="JR403" t="s">
        <v>796</v>
      </c>
      <c r="JS403" t="s">
        <v>796</v>
      </c>
      <c r="JT403" t="s">
        <v>796</v>
      </c>
      <c r="JU403" t="s">
        <v>796</v>
      </c>
      <c r="JV403" t="s">
        <v>796</v>
      </c>
      <c r="JW403" t="s">
        <v>796</v>
      </c>
      <c r="JX403" t="s">
        <v>796</v>
      </c>
      <c r="JY403" t="s">
        <v>796</v>
      </c>
      <c r="JZ403" t="s">
        <v>796</v>
      </c>
      <c r="KA403" t="s">
        <v>796</v>
      </c>
      <c r="KB403" t="s">
        <v>796</v>
      </c>
      <c r="KC403" t="s">
        <v>796</v>
      </c>
      <c r="KD403" t="s">
        <v>796</v>
      </c>
      <c r="KE403" t="s">
        <v>796</v>
      </c>
      <c r="KF403" t="s">
        <v>796</v>
      </c>
    </row>
    <row r="404" spans="1:292" x14ac:dyDescent="0.2">
      <c r="A404" t="s">
        <v>236</v>
      </c>
      <c r="B404" t="s">
        <v>116</v>
      </c>
      <c r="C404" t="s">
        <v>5</v>
      </c>
      <c r="D404" t="s">
        <v>8</v>
      </c>
      <c r="E404" s="30">
        <v>52</v>
      </c>
      <c r="F404" t="s">
        <v>155</v>
      </c>
      <c r="G404" t="s">
        <v>10</v>
      </c>
      <c r="H404" t="s">
        <v>40</v>
      </c>
      <c r="I404" t="s">
        <v>6</v>
      </c>
      <c r="J404" t="s">
        <v>4</v>
      </c>
      <c r="K404" t="s">
        <v>4</v>
      </c>
      <c r="L404" t="s">
        <v>4</v>
      </c>
      <c r="M404" t="s">
        <v>4</v>
      </c>
      <c r="N404" t="s">
        <v>5</v>
      </c>
      <c r="O404" t="s">
        <v>4</v>
      </c>
      <c r="P404" t="s">
        <v>4</v>
      </c>
      <c r="Q404" t="s">
        <v>4</v>
      </c>
      <c r="R404" t="s">
        <v>4</v>
      </c>
      <c r="S404" t="s">
        <v>4</v>
      </c>
      <c r="T404" t="s">
        <v>3</v>
      </c>
      <c r="U404" t="s">
        <v>4</v>
      </c>
      <c r="V404" t="s">
        <v>4</v>
      </c>
      <c r="W404" t="s">
        <v>17</v>
      </c>
      <c r="X404" t="s">
        <v>2</v>
      </c>
      <c r="Y404" t="s">
        <v>5</v>
      </c>
      <c r="Z404" t="s">
        <v>6</v>
      </c>
      <c r="AA404" t="s">
        <v>4</v>
      </c>
      <c r="AB404" t="s">
        <v>5</v>
      </c>
      <c r="AC404" t="s">
        <v>4</v>
      </c>
      <c r="AD404" t="s">
        <v>4</v>
      </c>
      <c r="AE404" t="s">
        <v>4</v>
      </c>
      <c r="AF404" t="s">
        <v>4</v>
      </c>
      <c r="AG404" t="s">
        <v>4</v>
      </c>
      <c r="AH404" t="s">
        <v>5</v>
      </c>
      <c r="AI404" t="s">
        <v>4</v>
      </c>
      <c r="AJ404" t="s">
        <v>4</v>
      </c>
      <c r="AK404" t="s">
        <v>4</v>
      </c>
      <c r="AL404" t="s">
        <v>4</v>
      </c>
      <c r="AM404" t="s">
        <v>4</v>
      </c>
      <c r="AN404" t="s">
        <v>4</v>
      </c>
      <c r="AO404" t="s">
        <v>4</v>
      </c>
      <c r="AP404" t="s">
        <v>4</v>
      </c>
      <c r="AQ404" t="s">
        <v>4</v>
      </c>
      <c r="AR404" t="s">
        <v>4</v>
      </c>
      <c r="AS404" t="s">
        <v>2</v>
      </c>
      <c r="AT404" t="s">
        <v>2</v>
      </c>
      <c r="AU404" t="s">
        <v>2</v>
      </c>
      <c r="AV404" t="s">
        <v>2</v>
      </c>
      <c r="AW404" t="s">
        <v>2</v>
      </c>
      <c r="AX404" t="s">
        <v>2</v>
      </c>
      <c r="AY404" t="s">
        <v>2</v>
      </c>
      <c r="AZ404" t="s">
        <v>2</v>
      </c>
      <c r="BA404" t="s">
        <v>2</v>
      </c>
      <c r="BB404" t="s">
        <v>2</v>
      </c>
      <c r="BC404" t="s">
        <v>2</v>
      </c>
      <c r="BD404" t="s">
        <v>2</v>
      </c>
      <c r="BE404" t="s">
        <v>2</v>
      </c>
      <c r="BF404" t="s">
        <v>2</v>
      </c>
      <c r="BG404" t="s">
        <v>2</v>
      </c>
      <c r="BH404" t="s">
        <v>2</v>
      </c>
      <c r="BI404" t="s">
        <v>2</v>
      </c>
      <c r="BJ404" t="s">
        <v>2</v>
      </c>
      <c r="BK404" t="s">
        <v>2</v>
      </c>
      <c r="BL404" t="s">
        <v>2</v>
      </c>
      <c r="BM404" t="s">
        <v>2</v>
      </c>
      <c r="BN404" t="s">
        <v>2</v>
      </c>
      <c r="BO404" t="s">
        <v>2</v>
      </c>
      <c r="BP404" t="s">
        <v>2</v>
      </c>
      <c r="BQ404" t="s">
        <v>2</v>
      </c>
      <c r="BR404" t="s">
        <v>2</v>
      </c>
      <c r="BS404" t="s">
        <v>2</v>
      </c>
      <c r="BT404" t="s">
        <v>2</v>
      </c>
      <c r="BU404" t="s">
        <v>2</v>
      </c>
      <c r="BV404" t="s">
        <v>2</v>
      </c>
      <c r="BW404" t="s">
        <v>2</v>
      </c>
      <c r="BX404" t="s">
        <v>2</v>
      </c>
      <c r="BY404" t="s">
        <v>2</v>
      </c>
      <c r="BZ404" t="s">
        <v>2</v>
      </c>
      <c r="CA404" t="s">
        <v>2</v>
      </c>
      <c r="CB404" t="s">
        <v>2</v>
      </c>
      <c r="CC404" t="s">
        <v>2</v>
      </c>
      <c r="CD404" t="s">
        <v>2</v>
      </c>
      <c r="CE404" t="s">
        <v>2</v>
      </c>
      <c r="CF404" t="s">
        <v>2</v>
      </c>
      <c r="CG404" t="s">
        <v>2</v>
      </c>
      <c r="CH404" t="s">
        <v>2</v>
      </c>
      <c r="CI404" t="s">
        <v>2</v>
      </c>
      <c r="CJ404" t="s">
        <v>2</v>
      </c>
      <c r="CK404" t="s">
        <v>2</v>
      </c>
      <c r="CL404" t="s">
        <v>2</v>
      </c>
      <c r="CM404" t="s">
        <v>2</v>
      </c>
      <c r="CN404" t="s">
        <v>2</v>
      </c>
      <c r="CO404" t="s">
        <v>2</v>
      </c>
      <c r="CP404" t="s">
        <v>15</v>
      </c>
      <c r="CQ404" t="s">
        <v>5</v>
      </c>
      <c r="CR404" t="s">
        <v>4</v>
      </c>
      <c r="CS404" t="s">
        <v>4</v>
      </c>
      <c r="CT404" t="s">
        <v>4</v>
      </c>
      <c r="CU404" t="s">
        <v>998</v>
      </c>
      <c r="CV404" t="s">
        <v>4</v>
      </c>
      <c r="CW404" s="30">
        <v>53</v>
      </c>
      <c r="CX404" t="s">
        <v>91</v>
      </c>
      <c r="CY404" t="s">
        <v>4</v>
      </c>
      <c r="CZ404" t="s">
        <v>4</v>
      </c>
      <c r="DA404" t="s">
        <v>4</v>
      </c>
      <c r="DB404" t="s">
        <v>4</v>
      </c>
      <c r="DC404" t="s">
        <v>5</v>
      </c>
      <c r="DD404" t="s">
        <v>4</v>
      </c>
      <c r="DE404" t="s">
        <v>4</v>
      </c>
      <c r="DF404" t="s">
        <v>4</v>
      </c>
      <c r="DG404" t="s">
        <v>4</v>
      </c>
      <c r="DH404" t="s">
        <v>4</v>
      </c>
      <c r="DI404" t="s">
        <v>3</v>
      </c>
      <c r="DJ404" t="s">
        <v>4</v>
      </c>
      <c r="DK404" t="s">
        <v>4</v>
      </c>
      <c r="DL404" t="s">
        <v>17</v>
      </c>
      <c r="DM404" t="s">
        <v>2</v>
      </c>
      <c r="DN404" t="s">
        <v>5</v>
      </c>
      <c r="DO404" t="s">
        <v>523</v>
      </c>
      <c r="DP404" t="s">
        <v>4</v>
      </c>
      <c r="DQ404" t="s">
        <v>5</v>
      </c>
      <c r="DR404" t="s">
        <v>4</v>
      </c>
      <c r="DS404" t="s">
        <v>4</v>
      </c>
      <c r="DT404" t="s">
        <v>4</v>
      </c>
      <c r="DU404" t="s">
        <v>4</v>
      </c>
      <c r="DV404" t="s">
        <v>5</v>
      </c>
      <c r="DW404" t="s">
        <v>5</v>
      </c>
      <c r="DX404" t="s">
        <v>4</v>
      </c>
      <c r="DY404" t="s">
        <v>4</v>
      </c>
      <c r="DZ404" t="s">
        <v>4</v>
      </c>
      <c r="EA404" t="s">
        <v>4</v>
      </c>
      <c r="EB404" t="s">
        <v>4</v>
      </c>
      <c r="EC404" t="s">
        <v>4</v>
      </c>
      <c r="ED404" t="s">
        <v>5</v>
      </c>
      <c r="EE404" t="s">
        <v>4</v>
      </c>
      <c r="EF404" t="s">
        <v>4</v>
      </c>
      <c r="EG404" t="s">
        <v>4</v>
      </c>
      <c r="EH404" t="s">
        <v>2</v>
      </c>
      <c r="EI404" t="s">
        <v>2</v>
      </c>
      <c r="EJ404" t="s">
        <v>2</v>
      </c>
      <c r="EK404" t="s">
        <v>2</v>
      </c>
      <c r="EL404" t="s">
        <v>2</v>
      </c>
      <c r="EM404" t="s">
        <v>2</v>
      </c>
      <c r="EN404" t="s">
        <v>2</v>
      </c>
      <c r="EO404" t="s">
        <v>2</v>
      </c>
      <c r="EP404" t="s">
        <v>2</v>
      </c>
      <c r="EQ404" t="s">
        <v>2</v>
      </c>
      <c r="ER404" t="s">
        <v>2</v>
      </c>
      <c r="ES404" t="s">
        <v>2</v>
      </c>
      <c r="ET404" t="s">
        <v>2</v>
      </c>
      <c r="EU404" t="s">
        <v>2</v>
      </c>
      <c r="EV404" t="s">
        <v>2</v>
      </c>
      <c r="EW404" t="s">
        <v>2</v>
      </c>
      <c r="EX404" t="s">
        <v>2</v>
      </c>
      <c r="EY404" t="s">
        <v>2</v>
      </c>
      <c r="EZ404" t="s">
        <v>2</v>
      </c>
      <c r="FA404" t="s">
        <v>2</v>
      </c>
      <c r="FB404" t="s">
        <v>2</v>
      </c>
      <c r="FC404" t="s">
        <v>2</v>
      </c>
      <c r="FD404" t="s">
        <v>2</v>
      </c>
      <c r="FE404" t="s">
        <v>2</v>
      </c>
      <c r="FF404" t="s">
        <v>2</v>
      </c>
      <c r="FG404" t="s">
        <v>2</v>
      </c>
      <c r="FH404" t="s">
        <v>2</v>
      </c>
      <c r="FI404" t="s">
        <v>2</v>
      </c>
      <c r="FJ404" t="s">
        <v>2</v>
      </c>
      <c r="FK404" t="s">
        <v>2</v>
      </c>
      <c r="FL404" t="s">
        <v>2</v>
      </c>
      <c r="FM404" t="s">
        <v>2</v>
      </c>
      <c r="FN404" t="s">
        <v>2</v>
      </c>
      <c r="FO404" t="s">
        <v>2</v>
      </c>
      <c r="FP404" t="s">
        <v>2</v>
      </c>
      <c r="FQ404" t="s">
        <v>2</v>
      </c>
      <c r="FR404" t="s">
        <v>2</v>
      </c>
      <c r="FS404" t="s">
        <v>2</v>
      </c>
      <c r="FT404" t="s">
        <v>2</v>
      </c>
      <c r="FU404" t="s">
        <v>2</v>
      </c>
      <c r="FV404" t="s">
        <v>2</v>
      </c>
      <c r="FW404" t="s">
        <v>2</v>
      </c>
      <c r="FX404" t="s">
        <v>2</v>
      </c>
      <c r="FY404" t="s">
        <v>2</v>
      </c>
      <c r="FZ404" t="s">
        <v>2</v>
      </c>
      <c r="GA404" t="s">
        <v>2</v>
      </c>
      <c r="GB404" t="s">
        <v>2</v>
      </c>
      <c r="GC404" t="s">
        <v>2</v>
      </c>
      <c r="GD404" t="s">
        <v>2</v>
      </c>
      <c r="GE404" t="s">
        <v>123</v>
      </c>
      <c r="GF404" t="s">
        <v>4</v>
      </c>
      <c r="GG404" t="s">
        <v>4</v>
      </c>
      <c r="GH404" t="s">
        <v>4</v>
      </c>
      <c r="GI404" t="s">
        <v>4</v>
      </c>
      <c r="GJ404" t="s">
        <v>4</v>
      </c>
      <c r="GK404" t="s">
        <v>4</v>
      </c>
      <c r="GL404" t="s">
        <v>4</v>
      </c>
      <c r="GM404" t="s">
        <v>4</v>
      </c>
      <c r="GN404" t="s">
        <v>796</v>
      </c>
      <c r="GO404" t="s">
        <v>796</v>
      </c>
      <c r="GP404" t="s">
        <v>796</v>
      </c>
      <c r="GQ404" t="s">
        <v>796</v>
      </c>
      <c r="GR404" t="s">
        <v>796</v>
      </c>
      <c r="GS404" t="s">
        <v>796</v>
      </c>
      <c r="GT404" t="s">
        <v>796</v>
      </c>
      <c r="GU404" t="s">
        <v>796</v>
      </c>
      <c r="GV404" t="s">
        <v>796</v>
      </c>
      <c r="GW404" t="s">
        <v>796</v>
      </c>
      <c r="GX404" t="s">
        <v>796</v>
      </c>
      <c r="GY404" t="s">
        <v>796</v>
      </c>
      <c r="GZ404" t="s">
        <v>796</v>
      </c>
      <c r="HA404" t="s">
        <v>796</v>
      </c>
      <c r="HB404" t="s">
        <v>796</v>
      </c>
      <c r="HC404" t="s">
        <v>796</v>
      </c>
      <c r="HD404" t="s">
        <v>796</v>
      </c>
      <c r="HE404" t="s">
        <v>796</v>
      </c>
      <c r="HF404" t="s">
        <v>796</v>
      </c>
      <c r="HG404" t="s">
        <v>796</v>
      </c>
      <c r="HH404" t="s">
        <v>796</v>
      </c>
      <c r="HI404" t="s">
        <v>796</v>
      </c>
      <c r="HJ404" t="s">
        <v>796</v>
      </c>
      <c r="HK404" t="s">
        <v>796</v>
      </c>
      <c r="HL404" t="s">
        <v>796</v>
      </c>
      <c r="HM404" t="s">
        <v>796</v>
      </c>
      <c r="HN404" t="s">
        <v>796</v>
      </c>
      <c r="HO404" t="s">
        <v>796</v>
      </c>
      <c r="HP404" t="s">
        <v>796</v>
      </c>
      <c r="HQ404" t="s">
        <v>796</v>
      </c>
      <c r="HR404" t="s">
        <v>796</v>
      </c>
      <c r="HS404" t="s">
        <v>796</v>
      </c>
      <c r="HT404" t="s">
        <v>796</v>
      </c>
      <c r="HU404" t="s">
        <v>796</v>
      </c>
      <c r="HV404" t="s">
        <v>796</v>
      </c>
      <c r="HW404" t="s">
        <v>796</v>
      </c>
      <c r="HX404" t="s">
        <v>796</v>
      </c>
      <c r="HY404" t="s">
        <v>796</v>
      </c>
      <c r="HZ404" t="s">
        <v>796</v>
      </c>
      <c r="IA404" t="s">
        <v>796</v>
      </c>
      <c r="IB404" t="s">
        <v>796</v>
      </c>
      <c r="IC404" t="s">
        <v>796</v>
      </c>
      <c r="ID404" t="s">
        <v>796</v>
      </c>
      <c r="IE404" t="s">
        <v>796</v>
      </c>
      <c r="IF404" t="s">
        <v>796</v>
      </c>
      <c r="IG404" t="s">
        <v>796</v>
      </c>
      <c r="IH404" t="s">
        <v>796</v>
      </c>
      <c r="II404" t="s">
        <v>796</v>
      </c>
      <c r="IJ404" t="s">
        <v>796</v>
      </c>
      <c r="IK404" t="s">
        <v>796</v>
      </c>
      <c r="IL404" t="s">
        <v>796</v>
      </c>
      <c r="IM404" t="s">
        <v>796</v>
      </c>
      <c r="IN404" t="s">
        <v>796</v>
      </c>
      <c r="IO404" t="s">
        <v>796</v>
      </c>
      <c r="IP404" t="s">
        <v>796</v>
      </c>
      <c r="IQ404" t="s">
        <v>796</v>
      </c>
      <c r="IR404" t="s">
        <v>796</v>
      </c>
      <c r="IS404" t="s">
        <v>796</v>
      </c>
      <c r="IT404" t="s">
        <v>796</v>
      </c>
      <c r="IU404" t="s">
        <v>796</v>
      </c>
      <c r="IV404" t="s">
        <v>796</v>
      </c>
      <c r="IW404" t="s">
        <v>796</v>
      </c>
      <c r="IX404" t="s">
        <v>796</v>
      </c>
      <c r="IY404" t="s">
        <v>796</v>
      </c>
      <c r="IZ404" t="s">
        <v>796</v>
      </c>
      <c r="JA404" t="s">
        <v>796</v>
      </c>
      <c r="JB404" t="s">
        <v>796</v>
      </c>
      <c r="JC404" t="s">
        <v>796</v>
      </c>
      <c r="JD404" t="s">
        <v>796</v>
      </c>
      <c r="JE404" t="s">
        <v>796</v>
      </c>
      <c r="JF404" t="s">
        <v>796</v>
      </c>
      <c r="JG404" t="s">
        <v>796</v>
      </c>
      <c r="JH404" t="s">
        <v>796</v>
      </c>
      <c r="JI404" t="s">
        <v>796</v>
      </c>
      <c r="JJ404" t="s">
        <v>796</v>
      </c>
      <c r="JK404" t="s">
        <v>796</v>
      </c>
      <c r="JL404" t="s">
        <v>796</v>
      </c>
      <c r="JM404" t="s">
        <v>796</v>
      </c>
      <c r="JN404" t="s">
        <v>796</v>
      </c>
      <c r="JO404" t="s">
        <v>796</v>
      </c>
      <c r="JP404" t="s">
        <v>796</v>
      </c>
      <c r="JQ404" t="s">
        <v>796</v>
      </c>
      <c r="JR404" t="s">
        <v>796</v>
      </c>
      <c r="JS404" t="s">
        <v>796</v>
      </c>
      <c r="JT404" t="s">
        <v>796</v>
      </c>
      <c r="JU404" t="s">
        <v>796</v>
      </c>
      <c r="JV404" t="s">
        <v>796</v>
      </c>
      <c r="JW404" t="s">
        <v>796</v>
      </c>
      <c r="JX404" t="s">
        <v>796</v>
      </c>
      <c r="JY404" t="s">
        <v>796</v>
      </c>
      <c r="JZ404" t="s">
        <v>796</v>
      </c>
      <c r="KA404" t="s">
        <v>796</v>
      </c>
      <c r="KB404" t="s">
        <v>796</v>
      </c>
      <c r="KC404" t="s">
        <v>796</v>
      </c>
      <c r="KD404" t="s">
        <v>796</v>
      </c>
      <c r="KE404" t="s">
        <v>796</v>
      </c>
      <c r="KF404" t="s">
        <v>796</v>
      </c>
    </row>
    <row r="405" spans="1:292" x14ac:dyDescent="0.2">
      <c r="A405" t="s">
        <v>237</v>
      </c>
      <c r="B405" t="s">
        <v>116</v>
      </c>
      <c r="C405" t="s">
        <v>4</v>
      </c>
      <c r="D405" t="s">
        <v>8</v>
      </c>
      <c r="E405" s="30">
        <v>28</v>
      </c>
      <c r="F405" t="s">
        <v>155</v>
      </c>
      <c r="G405" t="s">
        <v>10</v>
      </c>
      <c r="H405" t="s">
        <v>11</v>
      </c>
      <c r="I405" t="s">
        <v>80</v>
      </c>
      <c r="J405" t="s">
        <v>4</v>
      </c>
      <c r="K405" t="s">
        <v>4</v>
      </c>
      <c r="L405" t="s">
        <v>4</v>
      </c>
      <c r="M405" t="s">
        <v>4</v>
      </c>
      <c r="N405" t="s">
        <v>5</v>
      </c>
      <c r="O405" t="s">
        <v>4</v>
      </c>
      <c r="P405" t="s">
        <v>4</v>
      </c>
      <c r="Q405" t="s">
        <v>4</v>
      </c>
      <c r="R405" t="s">
        <v>5</v>
      </c>
      <c r="S405" t="s">
        <v>4</v>
      </c>
      <c r="T405" t="s">
        <v>3</v>
      </c>
      <c r="U405" t="s">
        <v>4</v>
      </c>
      <c r="V405" t="s">
        <v>5</v>
      </c>
      <c r="W405" t="s">
        <v>26</v>
      </c>
      <c r="X405" t="s">
        <v>27</v>
      </c>
      <c r="Y405" t="s">
        <v>5</v>
      </c>
      <c r="Z405" t="s">
        <v>6</v>
      </c>
      <c r="AA405" t="s">
        <v>4</v>
      </c>
      <c r="AB405" t="s">
        <v>4</v>
      </c>
      <c r="AC405" t="s">
        <v>5</v>
      </c>
      <c r="AD405" t="s">
        <v>5</v>
      </c>
      <c r="AE405" t="s">
        <v>4</v>
      </c>
      <c r="AF405" t="s">
        <v>4</v>
      </c>
      <c r="AG405" t="s">
        <v>4</v>
      </c>
      <c r="AH405" t="s">
        <v>5</v>
      </c>
      <c r="AI405" t="s">
        <v>4</v>
      </c>
      <c r="AJ405" t="s">
        <v>4</v>
      </c>
      <c r="AK405" t="s">
        <v>5</v>
      </c>
      <c r="AL405" t="s">
        <v>5</v>
      </c>
      <c r="AM405" t="s">
        <v>4</v>
      </c>
      <c r="AN405" t="s">
        <v>4</v>
      </c>
      <c r="AO405" t="s">
        <v>4</v>
      </c>
      <c r="AP405" t="s">
        <v>4</v>
      </c>
      <c r="AQ405" t="s">
        <v>4</v>
      </c>
      <c r="AR405" t="s">
        <v>4</v>
      </c>
      <c r="AS405" t="s">
        <v>2</v>
      </c>
      <c r="AT405" t="s">
        <v>2</v>
      </c>
      <c r="AU405" t="s">
        <v>2</v>
      </c>
      <c r="AV405" t="s">
        <v>2</v>
      </c>
      <c r="AW405" t="s">
        <v>2</v>
      </c>
      <c r="AX405" t="s">
        <v>2</v>
      </c>
      <c r="AY405" t="s">
        <v>2</v>
      </c>
      <c r="AZ405" t="s">
        <v>2</v>
      </c>
      <c r="BA405" t="s">
        <v>2</v>
      </c>
      <c r="BB405" t="s">
        <v>2</v>
      </c>
      <c r="BC405" t="s">
        <v>2</v>
      </c>
      <c r="BD405" t="s">
        <v>2</v>
      </c>
      <c r="BE405" t="s">
        <v>2</v>
      </c>
      <c r="BF405" t="s">
        <v>2</v>
      </c>
      <c r="BG405" t="s">
        <v>2</v>
      </c>
      <c r="BH405" t="s">
        <v>2</v>
      </c>
      <c r="BI405" t="s">
        <v>2</v>
      </c>
      <c r="BJ405" t="s">
        <v>2</v>
      </c>
      <c r="BK405" t="s">
        <v>2</v>
      </c>
      <c r="BL405" t="s">
        <v>2</v>
      </c>
      <c r="BM405" t="s">
        <v>2</v>
      </c>
      <c r="BN405" t="s">
        <v>2</v>
      </c>
      <c r="BO405" t="s">
        <v>2</v>
      </c>
      <c r="BP405" t="s">
        <v>2</v>
      </c>
      <c r="BQ405" t="s">
        <v>2</v>
      </c>
      <c r="BR405" t="s">
        <v>2</v>
      </c>
      <c r="BS405" t="s">
        <v>2</v>
      </c>
      <c r="BT405" t="s">
        <v>2</v>
      </c>
      <c r="BU405" t="s">
        <v>2</v>
      </c>
      <c r="BV405" t="s">
        <v>2</v>
      </c>
      <c r="BW405" t="s">
        <v>2</v>
      </c>
      <c r="BX405" t="s">
        <v>2</v>
      </c>
      <c r="BY405" t="s">
        <v>2</v>
      </c>
      <c r="BZ405" t="s">
        <v>2</v>
      </c>
      <c r="CA405" t="s">
        <v>2</v>
      </c>
      <c r="CB405" t="s">
        <v>2</v>
      </c>
      <c r="CC405" t="s">
        <v>2</v>
      </c>
      <c r="CD405" t="s">
        <v>2</v>
      </c>
      <c r="CE405" t="s">
        <v>2</v>
      </c>
      <c r="CF405" t="s">
        <v>2</v>
      </c>
      <c r="CG405" t="s">
        <v>2</v>
      </c>
      <c r="CH405" t="s">
        <v>2</v>
      </c>
      <c r="CI405" t="s">
        <v>2</v>
      </c>
      <c r="CJ405" t="s">
        <v>2</v>
      </c>
      <c r="CK405" t="s">
        <v>2</v>
      </c>
      <c r="CL405" t="s">
        <v>2</v>
      </c>
      <c r="CM405" t="s">
        <v>2</v>
      </c>
      <c r="CN405" t="s">
        <v>2</v>
      </c>
      <c r="CO405" t="s">
        <v>2</v>
      </c>
      <c r="CP405" t="s">
        <v>123</v>
      </c>
      <c r="CQ405" t="s">
        <v>5</v>
      </c>
      <c r="CR405" t="s">
        <v>4</v>
      </c>
      <c r="CS405" t="s">
        <v>4</v>
      </c>
      <c r="CT405" t="s">
        <v>4</v>
      </c>
      <c r="CU405" t="s">
        <v>116</v>
      </c>
      <c r="CV405" t="s">
        <v>4</v>
      </c>
      <c r="CW405" s="30">
        <v>30</v>
      </c>
      <c r="CX405" t="s">
        <v>155</v>
      </c>
      <c r="CY405" t="s">
        <v>4</v>
      </c>
      <c r="CZ405" t="s">
        <v>4</v>
      </c>
      <c r="DA405" t="s">
        <v>4</v>
      </c>
      <c r="DB405" t="s">
        <v>4</v>
      </c>
      <c r="DC405" t="s">
        <v>5</v>
      </c>
      <c r="DD405" t="s">
        <v>4</v>
      </c>
      <c r="DE405" t="s">
        <v>4</v>
      </c>
      <c r="DF405" t="s">
        <v>4</v>
      </c>
      <c r="DG405" t="s">
        <v>5</v>
      </c>
      <c r="DH405" t="s">
        <v>4</v>
      </c>
      <c r="DI405" t="s">
        <v>194</v>
      </c>
      <c r="DJ405" t="s">
        <v>4</v>
      </c>
      <c r="DK405" t="s">
        <v>4</v>
      </c>
      <c r="DL405" t="s">
        <v>2</v>
      </c>
      <c r="DM405" t="s">
        <v>2</v>
      </c>
      <c r="DN405" t="s">
        <v>5</v>
      </c>
      <c r="DO405" t="s">
        <v>523</v>
      </c>
      <c r="DP405" t="s">
        <v>4</v>
      </c>
      <c r="DQ405" t="s">
        <v>4</v>
      </c>
      <c r="DR405" t="s">
        <v>5</v>
      </c>
      <c r="DS405" t="s">
        <v>5</v>
      </c>
      <c r="DT405" t="s">
        <v>4</v>
      </c>
      <c r="DU405" t="s">
        <v>4</v>
      </c>
      <c r="DV405" t="s">
        <v>4</v>
      </c>
      <c r="DW405" t="s">
        <v>4</v>
      </c>
      <c r="DX405" t="s">
        <v>4</v>
      </c>
      <c r="DY405" t="s">
        <v>4</v>
      </c>
      <c r="DZ405" t="s">
        <v>4</v>
      </c>
      <c r="EA405" t="s">
        <v>4</v>
      </c>
      <c r="EB405" t="s">
        <v>4</v>
      </c>
      <c r="EC405" t="s">
        <v>4</v>
      </c>
      <c r="ED405" t="s">
        <v>4</v>
      </c>
      <c r="EE405" t="s">
        <v>4</v>
      </c>
      <c r="EF405" t="s">
        <v>4</v>
      </c>
      <c r="EG405" t="s">
        <v>4</v>
      </c>
      <c r="EH405" t="s">
        <v>2</v>
      </c>
      <c r="EI405" t="s">
        <v>2</v>
      </c>
      <c r="EJ405" t="s">
        <v>2</v>
      </c>
      <c r="EK405" t="s">
        <v>2</v>
      </c>
      <c r="EL405" t="s">
        <v>2</v>
      </c>
      <c r="EM405" t="s">
        <v>2</v>
      </c>
      <c r="EN405" t="s">
        <v>2</v>
      </c>
      <c r="EO405" t="s">
        <v>2</v>
      </c>
      <c r="EP405" t="s">
        <v>2</v>
      </c>
      <c r="EQ405" t="s">
        <v>2</v>
      </c>
      <c r="ER405" t="s">
        <v>2</v>
      </c>
      <c r="ES405" t="s">
        <v>2</v>
      </c>
      <c r="ET405" t="s">
        <v>2</v>
      </c>
      <c r="EU405" t="s">
        <v>2</v>
      </c>
      <c r="EV405" t="s">
        <v>2</v>
      </c>
      <c r="EW405" t="s">
        <v>2</v>
      </c>
      <c r="EX405" t="s">
        <v>2</v>
      </c>
      <c r="EY405" t="s">
        <v>2</v>
      </c>
      <c r="EZ405" t="s">
        <v>2</v>
      </c>
      <c r="FA405" t="s">
        <v>2</v>
      </c>
      <c r="FB405" t="s">
        <v>2</v>
      </c>
      <c r="FC405" t="s">
        <v>2</v>
      </c>
      <c r="FD405" t="s">
        <v>2</v>
      </c>
      <c r="FE405" t="s">
        <v>2</v>
      </c>
      <c r="FF405" t="s">
        <v>2</v>
      </c>
      <c r="FG405" t="s">
        <v>2</v>
      </c>
      <c r="FH405" t="s">
        <v>2</v>
      </c>
      <c r="FI405" t="s">
        <v>2</v>
      </c>
      <c r="FJ405" t="s">
        <v>2</v>
      </c>
      <c r="FK405" t="s">
        <v>2</v>
      </c>
      <c r="FL405" t="s">
        <v>2</v>
      </c>
      <c r="FM405" t="s">
        <v>2</v>
      </c>
      <c r="FN405" t="s">
        <v>2</v>
      </c>
      <c r="FO405" t="s">
        <v>2</v>
      </c>
      <c r="FP405" t="s">
        <v>2</v>
      </c>
      <c r="FQ405" t="s">
        <v>2</v>
      </c>
      <c r="FR405" t="s">
        <v>2</v>
      </c>
      <c r="FS405" t="s">
        <v>2</v>
      </c>
      <c r="FT405" t="s">
        <v>2</v>
      </c>
      <c r="FU405" t="s">
        <v>2</v>
      </c>
      <c r="FV405" t="s">
        <v>2</v>
      </c>
      <c r="FW405" t="s">
        <v>2</v>
      </c>
      <c r="FX405" t="s">
        <v>2</v>
      </c>
      <c r="FY405" t="s">
        <v>2</v>
      </c>
      <c r="FZ405" t="s">
        <v>2</v>
      </c>
      <c r="GA405" t="s">
        <v>2</v>
      </c>
      <c r="GB405" t="s">
        <v>2</v>
      </c>
      <c r="GC405" t="s">
        <v>2</v>
      </c>
      <c r="GD405" t="s">
        <v>2</v>
      </c>
      <c r="GE405" t="s">
        <v>123</v>
      </c>
      <c r="GF405" t="s">
        <v>41</v>
      </c>
      <c r="GG405" t="s">
        <v>41</v>
      </c>
      <c r="GH405" t="s">
        <v>41</v>
      </c>
      <c r="GI405" t="s">
        <v>41</v>
      </c>
      <c r="GJ405" t="s">
        <v>41</v>
      </c>
      <c r="GK405" t="s">
        <v>41</v>
      </c>
      <c r="GL405" t="s">
        <v>41</v>
      </c>
      <c r="GM405" t="s">
        <v>41</v>
      </c>
      <c r="GN405" t="s">
        <v>796</v>
      </c>
      <c r="GO405" t="s">
        <v>796</v>
      </c>
      <c r="GP405" t="s">
        <v>796</v>
      </c>
      <c r="GQ405" t="s">
        <v>796</v>
      </c>
      <c r="GR405" t="s">
        <v>796</v>
      </c>
      <c r="GS405" t="s">
        <v>796</v>
      </c>
      <c r="GT405" t="s">
        <v>796</v>
      </c>
      <c r="GU405" t="s">
        <v>796</v>
      </c>
      <c r="GV405" t="s">
        <v>796</v>
      </c>
      <c r="GW405" t="s">
        <v>796</v>
      </c>
      <c r="GX405" t="s">
        <v>796</v>
      </c>
      <c r="GY405" t="s">
        <v>796</v>
      </c>
      <c r="GZ405" t="s">
        <v>796</v>
      </c>
      <c r="HA405" t="s">
        <v>796</v>
      </c>
      <c r="HB405" t="s">
        <v>796</v>
      </c>
      <c r="HC405" t="s">
        <v>796</v>
      </c>
      <c r="HD405" t="s">
        <v>796</v>
      </c>
      <c r="HE405" t="s">
        <v>796</v>
      </c>
      <c r="HF405" t="s">
        <v>796</v>
      </c>
      <c r="HG405" t="s">
        <v>796</v>
      </c>
      <c r="HH405" t="s">
        <v>796</v>
      </c>
      <c r="HI405" t="s">
        <v>796</v>
      </c>
      <c r="HJ405" t="s">
        <v>796</v>
      </c>
      <c r="HK405" t="s">
        <v>796</v>
      </c>
      <c r="HL405" t="s">
        <v>796</v>
      </c>
      <c r="HM405" t="s">
        <v>796</v>
      </c>
      <c r="HN405" t="s">
        <v>796</v>
      </c>
      <c r="HO405" t="s">
        <v>796</v>
      </c>
      <c r="HP405" t="s">
        <v>796</v>
      </c>
      <c r="HQ405" t="s">
        <v>796</v>
      </c>
      <c r="HR405" t="s">
        <v>796</v>
      </c>
      <c r="HS405" t="s">
        <v>796</v>
      </c>
      <c r="HT405" t="s">
        <v>796</v>
      </c>
      <c r="HU405" t="s">
        <v>796</v>
      </c>
      <c r="HV405" t="s">
        <v>796</v>
      </c>
      <c r="HW405" t="s">
        <v>796</v>
      </c>
      <c r="HX405" t="s">
        <v>796</v>
      </c>
      <c r="HY405" t="s">
        <v>796</v>
      </c>
      <c r="HZ405" t="s">
        <v>796</v>
      </c>
      <c r="IA405" t="s">
        <v>796</v>
      </c>
      <c r="IB405" t="s">
        <v>796</v>
      </c>
      <c r="IC405" t="s">
        <v>796</v>
      </c>
      <c r="ID405" t="s">
        <v>796</v>
      </c>
      <c r="IE405" t="s">
        <v>796</v>
      </c>
      <c r="IF405" t="s">
        <v>796</v>
      </c>
      <c r="IG405" t="s">
        <v>796</v>
      </c>
      <c r="IH405" t="s">
        <v>796</v>
      </c>
      <c r="II405" t="s">
        <v>796</v>
      </c>
      <c r="IJ405" t="s">
        <v>796</v>
      </c>
      <c r="IK405" t="s">
        <v>796</v>
      </c>
      <c r="IL405" t="s">
        <v>796</v>
      </c>
      <c r="IM405" t="s">
        <v>796</v>
      </c>
      <c r="IN405" t="s">
        <v>796</v>
      </c>
      <c r="IO405" t="s">
        <v>796</v>
      </c>
      <c r="IP405" t="s">
        <v>796</v>
      </c>
      <c r="IQ405" t="s">
        <v>796</v>
      </c>
      <c r="IR405" t="s">
        <v>796</v>
      </c>
      <c r="IS405" t="s">
        <v>796</v>
      </c>
      <c r="IT405" t="s">
        <v>796</v>
      </c>
      <c r="IU405" t="s">
        <v>796</v>
      </c>
      <c r="IV405" t="s">
        <v>796</v>
      </c>
      <c r="IW405" t="s">
        <v>796</v>
      </c>
      <c r="IX405" t="s">
        <v>796</v>
      </c>
      <c r="IY405" t="s">
        <v>796</v>
      </c>
      <c r="IZ405" t="s">
        <v>796</v>
      </c>
      <c r="JA405" t="s">
        <v>796</v>
      </c>
      <c r="JB405" t="s">
        <v>796</v>
      </c>
      <c r="JC405" t="s">
        <v>796</v>
      </c>
      <c r="JD405" t="s">
        <v>796</v>
      </c>
      <c r="JE405" t="s">
        <v>796</v>
      </c>
      <c r="JF405" t="s">
        <v>796</v>
      </c>
      <c r="JG405" t="s">
        <v>796</v>
      </c>
      <c r="JH405" t="s">
        <v>796</v>
      </c>
      <c r="JI405" t="s">
        <v>796</v>
      </c>
      <c r="JJ405" t="s">
        <v>796</v>
      </c>
      <c r="JK405" t="s">
        <v>796</v>
      </c>
      <c r="JL405" t="s">
        <v>796</v>
      </c>
      <c r="JM405" t="s">
        <v>796</v>
      </c>
      <c r="JN405" t="s">
        <v>796</v>
      </c>
      <c r="JO405" t="s">
        <v>796</v>
      </c>
      <c r="JP405" t="s">
        <v>796</v>
      </c>
      <c r="JQ405" t="s">
        <v>796</v>
      </c>
      <c r="JR405" t="s">
        <v>796</v>
      </c>
      <c r="JS405" t="s">
        <v>796</v>
      </c>
      <c r="JT405" t="s">
        <v>796</v>
      </c>
      <c r="JU405" t="s">
        <v>796</v>
      </c>
      <c r="JV405" t="s">
        <v>796</v>
      </c>
      <c r="JW405" t="s">
        <v>796</v>
      </c>
      <c r="JX405" t="s">
        <v>796</v>
      </c>
      <c r="JY405" t="s">
        <v>796</v>
      </c>
      <c r="JZ405" t="s">
        <v>796</v>
      </c>
      <c r="KA405" t="s">
        <v>796</v>
      </c>
      <c r="KB405" t="s">
        <v>796</v>
      </c>
      <c r="KC405" t="s">
        <v>796</v>
      </c>
      <c r="KD405" t="s">
        <v>796</v>
      </c>
      <c r="KE405" t="s">
        <v>796</v>
      </c>
      <c r="KF405" t="s">
        <v>796</v>
      </c>
    </row>
    <row r="406" spans="1:292" x14ac:dyDescent="0.2">
      <c r="A406" t="s">
        <v>238</v>
      </c>
      <c r="B406" t="s">
        <v>116</v>
      </c>
      <c r="C406" t="s">
        <v>4</v>
      </c>
      <c r="D406" t="s">
        <v>8</v>
      </c>
      <c r="E406" s="30">
        <v>37</v>
      </c>
      <c r="F406" t="s">
        <v>9</v>
      </c>
      <c r="G406" t="s">
        <v>10</v>
      </c>
      <c r="H406" t="s">
        <v>11</v>
      </c>
      <c r="I406" t="s">
        <v>6</v>
      </c>
      <c r="J406" t="s">
        <v>4</v>
      </c>
      <c r="K406" t="s">
        <v>4</v>
      </c>
      <c r="L406" t="s">
        <v>4</v>
      </c>
      <c r="M406" t="s">
        <v>5</v>
      </c>
      <c r="N406" t="s">
        <v>5</v>
      </c>
      <c r="O406" t="s">
        <v>4</v>
      </c>
      <c r="P406" t="s">
        <v>4</v>
      </c>
      <c r="Q406" t="s">
        <v>4</v>
      </c>
      <c r="R406" t="s">
        <v>4</v>
      </c>
      <c r="S406" t="s">
        <v>4</v>
      </c>
      <c r="T406" t="s">
        <v>194</v>
      </c>
      <c r="U406" t="s">
        <v>4</v>
      </c>
      <c r="V406" t="s">
        <v>5</v>
      </c>
      <c r="W406" t="s">
        <v>17</v>
      </c>
      <c r="X406" t="s">
        <v>2</v>
      </c>
      <c r="Y406" t="s">
        <v>5</v>
      </c>
      <c r="Z406" t="s">
        <v>6</v>
      </c>
      <c r="AA406" t="s">
        <v>4</v>
      </c>
      <c r="AB406" t="s">
        <v>4</v>
      </c>
      <c r="AC406" t="s">
        <v>5</v>
      </c>
      <c r="AD406" t="s">
        <v>5</v>
      </c>
      <c r="AE406" t="s">
        <v>4</v>
      </c>
      <c r="AF406" t="s">
        <v>4</v>
      </c>
      <c r="AG406" t="s">
        <v>4</v>
      </c>
      <c r="AH406" t="s">
        <v>4</v>
      </c>
      <c r="AI406" t="s">
        <v>4</v>
      </c>
      <c r="AJ406" t="s">
        <v>4</v>
      </c>
      <c r="AK406" t="s">
        <v>4</v>
      </c>
      <c r="AL406" t="s">
        <v>4</v>
      </c>
      <c r="AM406" t="s">
        <v>4</v>
      </c>
      <c r="AN406" t="s">
        <v>4</v>
      </c>
      <c r="AO406" t="s">
        <v>4</v>
      </c>
      <c r="AP406" t="s">
        <v>4</v>
      </c>
      <c r="AQ406" t="s">
        <v>5</v>
      </c>
      <c r="AR406" t="s">
        <v>4</v>
      </c>
      <c r="AS406" t="s">
        <v>58</v>
      </c>
      <c r="AT406" t="s">
        <v>196</v>
      </c>
      <c r="AU406" t="s">
        <v>14</v>
      </c>
      <c r="AV406" t="s">
        <v>2</v>
      </c>
      <c r="AW406" t="s">
        <v>2</v>
      </c>
      <c r="AX406" t="s">
        <v>2</v>
      </c>
      <c r="AY406" t="s">
        <v>2</v>
      </c>
      <c r="AZ406" t="s">
        <v>2</v>
      </c>
      <c r="BA406" t="s">
        <v>2</v>
      </c>
      <c r="BB406" t="s">
        <v>2</v>
      </c>
      <c r="BC406" t="s">
        <v>2</v>
      </c>
      <c r="BD406" t="s">
        <v>2</v>
      </c>
      <c r="BE406" t="s">
        <v>2</v>
      </c>
      <c r="BF406" t="s">
        <v>2</v>
      </c>
      <c r="BG406" t="s">
        <v>2</v>
      </c>
      <c r="BH406" t="s">
        <v>2</v>
      </c>
      <c r="BI406" t="s">
        <v>2</v>
      </c>
      <c r="BJ406" t="s">
        <v>2</v>
      </c>
      <c r="BK406" t="s">
        <v>2</v>
      </c>
      <c r="BL406" t="s">
        <v>2</v>
      </c>
      <c r="BM406" t="s">
        <v>2</v>
      </c>
      <c r="BN406" t="s">
        <v>2</v>
      </c>
      <c r="BO406" t="s">
        <v>2</v>
      </c>
      <c r="BP406" t="s">
        <v>2</v>
      </c>
      <c r="BQ406" t="s">
        <v>2</v>
      </c>
      <c r="BR406" t="s">
        <v>2</v>
      </c>
      <c r="BS406" t="s">
        <v>2</v>
      </c>
      <c r="BT406" t="s">
        <v>2</v>
      </c>
      <c r="BU406" t="s">
        <v>2</v>
      </c>
      <c r="BV406" t="s">
        <v>2</v>
      </c>
      <c r="BW406" t="s">
        <v>2</v>
      </c>
      <c r="BX406" t="s">
        <v>2</v>
      </c>
      <c r="BY406" t="s">
        <v>2</v>
      </c>
      <c r="BZ406" t="s">
        <v>2</v>
      </c>
      <c r="CA406" t="s">
        <v>2</v>
      </c>
      <c r="CB406" t="s">
        <v>2</v>
      </c>
      <c r="CC406" t="s">
        <v>2</v>
      </c>
      <c r="CD406" t="s">
        <v>2</v>
      </c>
      <c r="CE406" t="s">
        <v>2</v>
      </c>
      <c r="CF406" t="s">
        <v>2</v>
      </c>
      <c r="CG406" t="s">
        <v>2</v>
      </c>
      <c r="CH406" t="s">
        <v>2</v>
      </c>
      <c r="CI406" t="s">
        <v>2</v>
      </c>
      <c r="CJ406" t="s">
        <v>2</v>
      </c>
      <c r="CK406" t="s">
        <v>2</v>
      </c>
      <c r="CL406" t="s">
        <v>2</v>
      </c>
      <c r="CM406" t="s">
        <v>2</v>
      </c>
      <c r="CN406" t="s">
        <v>2</v>
      </c>
      <c r="CO406" t="s">
        <v>2</v>
      </c>
      <c r="CP406" t="s">
        <v>15</v>
      </c>
      <c r="CQ406" t="s">
        <v>4</v>
      </c>
      <c r="CR406" t="s">
        <v>4</v>
      </c>
      <c r="CS406" t="s">
        <v>4</v>
      </c>
      <c r="CT406" t="s">
        <v>4</v>
      </c>
      <c r="CU406" t="s">
        <v>116</v>
      </c>
      <c r="CV406" t="s">
        <v>4</v>
      </c>
      <c r="CW406" s="30">
        <v>37</v>
      </c>
      <c r="CX406" t="s">
        <v>9</v>
      </c>
      <c r="CY406" t="s">
        <v>4</v>
      </c>
      <c r="CZ406" t="s">
        <v>5</v>
      </c>
      <c r="DA406" t="s">
        <v>4</v>
      </c>
      <c r="DB406" t="s">
        <v>5</v>
      </c>
      <c r="DC406" t="s">
        <v>5</v>
      </c>
      <c r="DD406" t="s">
        <v>4</v>
      </c>
      <c r="DE406" t="s">
        <v>4</v>
      </c>
      <c r="DF406" t="s">
        <v>4</v>
      </c>
      <c r="DG406" t="s">
        <v>5</v>
      </c>
      <c r="DH406" t="s">
        <v>4</v>
      </c>
      <c r="DI406" t="s">
        <v>194</v>
      </c>
      <c r="DJ406" t="s">
        <v>4</v>
      </c>
      <c r="DK406" t="s">
        <v>5</v>
      </c>
      <c r="DL406" t="s">
        <v>17</v>
      </c>
      <c r="DM406" t="s">
        <v>2</v>
      </c>
      <c r="DN406" t="s">
        <v>5</v>
      </c>
      <c r="DO406" t="s">
        <v>523</v>
      </c>
      <c r="DP406" t="s">
        <v>4</v>
      </c>
      <c r="DQ406" t="s">
        <v>4</v>
      </c>
      <c r="DR406" t="s">
        <v>5</v>
      </c>
      <c r="DS406" t="s">
        <v>5</v>
      </c>
      <c r="DT406" t="s">
        <v>4</v>
      </c>
      <c r="DU406" t="s">
        <v>4</v>
      </c>
      <c r="DV406" t="s">
        <v>4</v>
      </c>
      <c r="DW406" t="s">
        <v>5</v>
      </c>
      <c r="DX406" t="s">
        <v>4</v>
      </c>
      <c r="DY406" t="s">
        <v>4</v>
      </c>
      <c r="DZ406" t="s">
        <v>4</v>
      </c>
      <c r="EA406" t="s">
        <v>4</v>
      </c>
      <c r="EB406" t="s">
        <v>4</v>
      </c>
      <c r="EC406" t="s">
        <v>4</v>
      </c>
      <c r="ED406" t="s">
        <v>4</v>
      </c>
      <c r="EE406" t="s">
        <v>4</v>
      </c>
      <c r="EF406" t="s">
        <v>5</v>
      </c>
      <c r="EG406" t="s">
        <v>4</v>
      </c>
      <c r="EH406" t="s">
        <v>58</v>
      </c>
      <c r="EI406" t="s">
        <v>62</v>
      </c>
      <c r="EJ406" t="s">
        <v>59</v>
      </c>
      <c r="EK406" t="s">
        <v>2</v>
      </c>
      <c r="EL406" t="s">
        <v>2</v>
      </c>
      <c r="EM406" t="s">
        <v>2</v>
      </c>
      <c r="EN406" t="s">
        <v>2</v>
      </c>
      <c r="EO406" t="s">
        <v>2</v>
      </c>
      <c r="EP406" t="s">
        <v>2</v>
      </c>
      <c r="EQ406" t="s">
        <v>2</v>
      </c>
      <c r="ER406" t="s">
        <v>2</v>
      </c>
      <c r="ES406" t="s">
        <v>2</v>
      </c>
      <c r="ET406" t="s">
        <v>2</v>
      </c>
      <c r="EU406" t="s">
        <v>2</v>
      </c>
      <c r="EV406" t="s">
        <v>2</v>
      </c>
      <c r="EW406" t="s">
        <v>2</v>
      </c>
      <c r="EX406" t="s">
        <v>2</v>
      </c>
      <c r="EY406" t="s">
        <v>2</v>
      </c>
      <c r="EZ406" t="s">
        <v>4</v>
      </c>
      <c r="FA406" t="s">
        <v>5</v>
      </c>
      <c r="FB406" t="s">
        <v>4</v>
      </c>
      <c r="FC406" t="s">
        <v>5</v>
      </c>
      <c r="FD406" t="s">
        <v>4</v>
      </c>
      <c r="FE406" t="s">
        <v>2</v>
      </c>
      <c r="FF406" t="s">
        <v>2</v>
      </c>
      <c r="FG406" t="s">
        <v>2</v>
      </c>
      <c r="FH406" t="s">
        <v>2</v>
      </c>
      <c r="FI406" t="s">
        <v>2</v>
      </c>
      <c r="FJ406" t="s">
        <v>2</v>
      </c>
      <c r="FK406" t="s">
        <v>2</v>
      </c>
      <c r="FL406" t="s">
        <v>2</v>
      </c>
      <c r="FM406" t="s">
        <v>2</v>
      </c>
      <c r="FN406" t="s">
        <v>2</v>
      </c>
      <c r="FO406" t="s">
        <v>2</v>
      </c>
      <c r="FP406" t="s">
        <v>2</v>
      </c>
      <c r="FQ406" t="s">
        <v>2</v>
      </c>
      <c r="FR406" t="s">
        <v>2</v>
      </c>
      <c r="FS406" t="s">
        <v>2</v>
      </c>
      <c r="FT406" t="s">
        <v>2</v>
      </c>
      <c r="FU406" t="s">
        <v>2</v>
      </c>
      <c r="FV406" t="s">
        <v>2</v>
      </c>
      <c r="FW406" t="s">
        <v>2</v>
      </c>
      <c r="FX406" t="s">
        <v>2</v>
      </c>
      <c r="FY406" t="s">
        <v>2</v>
      </c>
      <c r="FZ406" t="s">
        <v>2</v>
      </c>
      <c r="GA406" t="s">
        <v>2</v>
      </c>
      <c r="GB406" t="s">
        <v>2</v>
      </c>
      <c r="GC406" t="s">
        <v>2</v>
      </c>
      <c r="GD406" t="s">
        <v>2</v>
      </c>
      <c r="GE406" t="s">
        <v>15</v>
      </c>
      <c r="GF406" t="s">
        <v>4</v>
      </c>
      <c r="GG406" t="s">
        <v>4</v>
      </c>
      <c r="GH406" t="s">
        <v>4</v>
      </c>
      <c r="GI406" t="s">
        <v>4</v>
      </c>
      <c r="GJ406" t="s">
        <v>4</v>
      </c>
      <c r="GK406" t="s">
        <v>4</v>
      </c>
      <c r="GL406" t="s">
        <v>4</v>
      </c>
      <c r="GM406" t="s">
        <v>4</v>
      </c>
      <c r="GN406" t="s">
        <v>796</v>
      </c>
      <c r="GO406" t="s">
        <v>796</v>
      </c>
      <c r="GP406" t="s">
        <v>796</v>
      </c>
      <c r="GQ406" t="s">
        <v>796</v>
      </c>
      <c r="GR406" t="s">
        <v>796</v>
      </c>
      <c r="GS406" t="s">
        <v>796</v>
      </c>
      <c r="GT406" t="s">
        <v>796</v>
      </c>
      <c r="GU406" t="s">
        <v>796</v>
      </c>
      <c r="GV406" t="s">
        <v>796</v>
      </c>
      <c r="GW406" t="s">
        <v>796</v>
      </c>
      <c r="GX406" t="s">
        <v>796</v>
      </c>
      <c r="GY406" t="s">
        <v>796</v>
      </c>
      <c r="GZ406" t="s">
        <v>796</v>
      </c>
      <c r="HA406" t="s">
        <v>796</v>
      </c>
      <c r="HB406" t="s">
        <v>796</v>
      </c>
      <c r="HC406" t="s">
        <v>796</v>
      </c>
      <c r="HD406" t="s">
        <v>796</v>
      </c>
      <c r="HE406" t="s">
        <v>796</v>
      </c>
      <c r="HF406" t="s">
        <v>796</v>
      </c>
      <c r="HG406" t="s">
        <v>796</v>
      </c>
      <c r="HH406" t="s">
        <v>796</v>
      </c>
      <c r="HI406" t="s">
        <v>796</v>
      </c>
      <c r="HJ406" t="s">
        <v>796</v>
      </c>
      <c r="HK406" t="s">
        <v>796</v>
      </c>
      <c r="HL406" t="s">
        <v>796</v>
      </c>
      <c r="HM406" t="s">
        <v>796</v>
      </c>
      <c r="HN406" t="s">
        <v>796</v>
      </c>
      <c r="HO406" t="s">
        <v>796</v>
      </c>
      <c r="HP406" t="s">
        <v>796</v>
      </c>
      <c r="HQ406" t="s">
        <v>796</v>
      </c>
      <c r="HR406" t="s">
        <v>796</v>
      </c>
      <c r="HS406" t="s">
        <v>796</v>
      </c>
      <c r="HT406" t="s">
        <v>796</v>
      </c>
      <c r="HU406" t="s">
        <v>796</v>
      </c>
      <c r="HV406" t="s">
        <v>796</v>
      </c>
      <c r="HW406" t="s">
        <v>796</v>
      </c>
      <c r="HX406" t="s">
        <v>796</v>
      </c>
      <c r="HY406" t="s">
        <v>796</v>
      </c>
      <c r="HZ406" t="s">
        <v>796</v>
      </c>
      <c r="IA406" t="s">
        <v>796</v>
      </c>
      <c r="IB406" t="s">
        <v>796</v>
      </c>
      <c r="IC406" t="s">
        <v>796</v>
      </c>
      <c r="ID406" t="s">
        <v>796</v>
      </c>
      <c r="IE406" t="s">
        <v>796</v>
      </c>
      <c r="IF406" t="s">
        <v>796</v>
      </c>
      <c r="IG406" t="s">
        <v>796</v>
      </c>
      <c r="IH406" t="s">
        <v>796</v>
      </c>
      <c r="II406" t="s">
        <v>796</v>
      </c>
      <c r="IJ406" t="s">
        <v>796</v>
      </c>
      <c r="IK406" t="s">
        <v>796</v>
      </c>
      <c r="IL406" t="s">
        <v>796</v>
      </c>
      <c r="IM406" t="s">
        <v>796</v>
      </c>
      <c r="IN406" t="s">
        <v>796</v>
      </c>
      <c r="IO406" t="s">
        <v>796</v>
      </c>
      <c r="IP406" t="s">
        <v>796</v>
      </c>
      <c r="IQ406" t="s">
        <v>796</v>
      </c>
      <c r="IR406" t="s">
        <v>796</v>
      </c>
      <c r="IS406" t="s">
        <v>796</v>
      </c>
      <c r="IT406" t="s">
        <v>796</v>
      </c>
      <c r="IU406" t="s">
        <v>796</v>
      </c>
      <c r="IV406" t="s">
        <v>796</v>
      </c>
      <c r="IW406" t="s">
        <v>796</v>
      </c>
      <c r="IX406" t="s">
        <v>796</v>
      </c>
      <c r="IY406" t="s">
        <v>796</v>
      </c>
      <c r="IZ406" t="s">
        <v>796</v>
      </c>
      <c r="JA406" t="s">
        <v>796</v>
      </c>
      <c r="JB406" t="s">
        <v>796</v>
      </c>
      <c r="JC406" t="s">
        <v>796</v>
      </c>
      <c r="JD406" t="s">
        <v>796</v>
      </c>
      <c r="JE406" t="s">
        <v>796</v>
      </c>
      <c r="JF406" t="s">
        <v>796</v>
      </c>
      <c r="JG406" t="s">
        <v>796</v>
      </c>
      <c r="JH406" t="s">
        <v>796</v>
      </c>
      <c r="JI406" t="s">
        <v>796</v>
      </c>
      <c r="JJ406" t="s">
        <v>796</v>
      </c>
      <c r="JK406" t="s">
        <v>796</v>
      </c>
      <c r="JL406" t="s">
        <v>796</v>
      </c>
      <c r="JM406" t="s">
        <v>796</v>
      </c>
      <c r="JN406" t="s">
        <v>796</v>
      </c>
      <c r="JO406" t="s">
        <v>796</v>
      </c>
      <c r="JP406" t="s">
        <v>796</v>
      </c>
      <c r="JQ406" t="s">
        <v>796</v>
      </c>
      <c r="JR406" t="s">
        <v>796</v>
      </c>
      <c r="JS406" t="s">
        <v>796</v>
      </c>
      <c r="JT406" t="s">
        <v>796</v>
      </c>
      <c r="JU406" t="s">
        <v>796</v>
      </c>
      <c r="JV406" t="s">
        <v>796</v>
      </c>
      <c r="JW406" t="s">
        <v>796</v>
      </c>
      <c r="JX406" t="s">
        <v>796</v>
      </c>
      <c r="JY406" t="s">
        <v>796</v>
      </c>
      <c r="JZ406" t="s">
        <v>796</v>
      </c>
      <c r="KA406" t="s">
        <v>796</v>
      </c>
      <c r="KB406" t="s">
        <v>796</v>
      </c>
      <c r="KC406" t="s">
        <v>796</v>
      </c>
      <c r="KD406" t="s">
        <v>796</v>
      </c>
      <c r="KE406" t="s">
        <v>796</v>
      </c>
      <c r="KF406" t="s">
        <v>796</v>
      </c>
    </row>
    <row r="407" spans="1:292" x14ac:dyDescent="0.2">
      <c r="A407" t="s">
        <v>132</v>
      </c>
      <c r="B407" t="s">
        <v>133</v>
      </c>
      <c r="C407" t="s">
        <v>4</v>
      </c>
      <c r="D407" t="s">
        <v>19</v>
      </c>
      <c r="E407" s="30">
        <v>57</v>
      </c>
      <c r="F407" t="s">
        <v>20</v>
      </c>
      <c r="G407" t="s">
        <v>10</v>
      </c>
      <c r="H407" t="s">
        <v>11</v>
      </c>
      <c r="I407" t="s">
        <v>36</v>
      </c>
      <c r="J407" t="s">
        <v>4</v>
      </c>
      <c r="K407" t="s">
        <v>4</v>
      </c>
      <c r="L407" t="s">
        <v>4</v>
      </c>
      <c r="M407" t="s">
        <v>4</v>
      </c>
      <c r="N407" t="s">
        <v>4</v>
      </c>
      <c r="O407" t="s">
        <v>4</v>
      </c>
      <c r="P407" t="s">
        <v>5</v>
      </c>
      <c r="Q407" t="s">
        <v>5</v>
      </c>
      <c r="R407" t="s">
        <v>4</v>
      </c>
      <c r="S407" t="s">
        <v>4</v>
      </c>
      <c r="T407" t="s">
        <v>3</v>
      </c>
      <c r="U407" t="s">
        <v>5</v>
      </c>
      <c r="V407" t="s">
        <v>5</v>
      </c>
      <c r="W407" t="s">
        <v>77</v>
      </c>
      <c r="X407" t="s">
        <v>27</v>
      </c>
      <c r="Y407" t="s">
        <v>5</v>
      </c>
      <c r="Z407" t="s">
        <v>6</v>
      </c>
      <c r="AA407" t="s">
        <v>4</v>
      </c>
      <c r="AB407" t="s">
        <v>4</v>
      </c>
      <c r="AC407" t="s">
        <v>4</v>
      </c>
      <c r="AD407" t="s">
        <v>4</v>
      </c>
      <c r="AE407" t="s">
        <v>4</v>
      </c>
      <c r="AF407" t="s">
        <v>4</v>
      </c>
      <c r="AG407" t="s">
        <v>5</v>
      </c>
      <c r="AH407" t="s">
        <v>5</v>
      </c>
      <c r="AI407" t="s">
        <v>4</v>
      </c>
      <c r="AJ407" t="s">
        <v>4</v>
      </c>
      <c r="AK407" t="s">
        <v>4</v>
      </c>
      <c r="AL407" t="s">
        <v>4</v>
      </c>
      <c r="AM407" t="s">
        <v>4</v>
      </c>
      <c r="AN407" t="s">
        <v>4</v>
      </c>
      <c r="AO407" t="s">
        <v>4</v>
      </c>
      <c r="AP407" t="s">
        <v>4</v>
      </c>
      <c r="AQ407" t="s">
        <v>4</v>
      </c>
      <c r="AR407" t="s">
        <v>4</v>
      </c>
      <c r="AS407" t="s">
        <v>2</v>
      </c>
      <c r="AT407" t="s">
        <v>2</v>
      </c>
      <c r="AU407" t="s">
        <v>2</v>
      </c>
      <c r="AV407" t="s">
        <v>2</v>
      </c>
      <c r="AW407" t="s">
        <v>2</v>
      </c>
      <c r="AX407" t="s">
        <v>2</v>
      </c>
      <c r="AY407" t="s">
        <v>2</v>
      </c>
      <c r="AZ407" t="s">
        <v>2</v>
      </c>
      <c r="BA407" t="s">
        <v>2</v>
      </c>
      <c r="BB407" t="s">
        <v>2</v>
      </c>
      <c r="BC407" t="s">
        <v>2</v>
      </c>
      <c r="BD407" t="s">
        <v>2</v>
      </c>
      <c r="BE407" t="s">
        <v>2</v>
      </c>
      <c r="BF407" t="s">
        <v>2</v>
      </c>
      <c r="BG407" t="s">
        <v>2</v>
      </c>
      <c r="BH407" t="s">
        <v>2</v>
      </c>
      <c r="BI407" t="s">
        <v>2</v>
      </c>
      <c r="BJ407" t="s">
        <v>2</v>
      </c>
      <c r="BK407" t="s">
        <v>4</v>
      </c>
      <c r="BL407" t="s">
        <v>5</v>
      </c>
      <c r="BM407" t="s">
        <v>4</v>
      </c>
      <c r="BN407" t="s">
        <v>4</v>
      </c>
      <c r="BO407" t="s">
        <v>4</v>
      </c>
      <c r="BP407" t="s">
        <v>2</v>
      </c>
      <c r="BQ407" t="s">
        <v>5</v>
      </c>
      <c r="BR407" t="s">
        <v>5</v>
      </c>
      <c r="BS407" t="s">
        <v>5</v>
      </c>
      <c r="BT407" t="s">
        <v>4</v>
      </c>
      <c r="BU407" t="s">
        <v>5</v>
      </c>
      <c r="BV407" t="s">
        <v>41</v>
      </c>
      <c r="BW407" t="s">
        <v>5</v>
      </c>
      <c r="BX407" t="s">
        <v>5</v>
      </c>
      <c r="BY407" t="s">
        <v>4</v>
      </c>
      <c r="BZ407" t="s">
        <v>4</v>
      </c>
      <c r="CA407" t="s">
        <v>4</v>
      </c>
      <c r="CB407" t="s">
        <v>2</v>
      </c>
      <c r="CC407" t="s">
        <v>2</v>
      </c>
      <c r="CD407" t="s">
        <v>2</v>
      </c>
      <c r="CE407" t="s">
        <v>2</v>
      </c>
      <c r="CF407" t="s">
        <v>2</v>
      </c>
      <c r="CG407" t="s">
        <v>2</v>
      </c>
      <c r="CH407" t="s">
        <v>2</v>
      </c>
      <c r="CI407" t="s">
        <v>2</v>
      </c>
      <c r="CJ407" t="s">
        <v>2</v>
      </c>
      <c r="CK407" t="s">
        <v>2</v>
      </c>
      <c r="CL407" t="s">
        <v>2</v>
      </c>
      <c r="CM407" t="s">
        <v>2</v>
      </c>
      <c r="CN407" t="s">
        <v>2</v>
      </c>
      <c r="CO407" t="s">
        <v>2</v>
      </c>
      <c r="CP407" t="s">
        <v>2</v>
      </c>
      <c r="CQ407" t="s">
        <v>2</v>
      </c>
      <c r="CR407" t="s">
        <v>2</v>
      </c>
      <c r="CS407" t="s">
        <v>2</v>
      </c>
      <c r="CT407" t="s">
        <v>2</v>
      </c>
      <c r="CU407" t="s">
        <v>133</v>
      </c>
      <c r="CV407" t="s">
        <v>4</v>
      </c>
      <c r="CW407" s="30">
        <v>58</v>
      </c>
      <c r="CX407" t="s">
        <v>20</v>
      </c>
      <c r="CY407" t="s">
        <v>4</v>
      </c>
      <c r="CZ407" t="s">
        <v>4</v>
      </c>
      <c r="DA407" t="s">
        <v>4</v>
      </c>
      <c r="DB407" t="s">
        <v>4</v>
      </c>
      <c r="DC407" t="s">
        <v>5</v>
      </c>
      <c r="DD407" t="s">
        <v>4</v>
      </c>
      <c r="DE407" t="s">
        <v>5</v>
      </c>
      <c r="DF407" t="s">
        <v>5</v>
      </c>
      <c r="DG407" t="s">
        <v>5</v>
      </c>
      <c r="DH407" t="s">
        <v>4</v>
      </c>
      <c r="DI407" t="s">
        <v>3</v>
      </c>
      <c r="DJ407" t="s">
        <v>5</v>
      </c>
      <c r="DK407" t="s">
        <v>4</v>
      </c>
      <c r="DL407" t="s">
        <v>17</v>
      </c>
      <c r="DM407" t="s">
        <v>27</v>
      </c>
      <c r="DN407" t="s">
        <v>5</v>
      </c>
      <c r="DO407" t="s">
        <v>523</v>
      </c>
      <c r="DP407" t="s">
        <v>4</v>
      </c>
      <c r="DQ407" t="s">
        <v>4</v>
      </c>
      <c r="DR407" t="s">
        <v>4</v>
      </c>
      <c r="DS407" t="s">
        <v>4</v>
      </c>
      <c r="DT407" t="s">
        <v>4</v>
      </c>
      <c r="DU407" t="s">
        <v>4</v>
      </c>
      <c r="DV407" t="s">
        <v>5</v>
      </c>
      <c r="DW407" t="s">
        <v>5</v>
      </c>
      <c r="DX407" t="s">
        <v>4</v>
      </c>
      <c r="DY407" t="s">
        <v>4</v>
      </c>
      <c r="DZ407" t="s">
        <v>4</v>
      </c>
      <c r="EA407" t="s">
        <v>4</v>
      </c>
      <c r="EB407" t="s">
        <v>4</v>
      </c>
      <c r="EC407" t="s">
        <v>4</v>
      </c>
      <c r="ED407" t="s">
        <v>4</v>
      </c>
      <c r="EE407" t="s">
        <v>4</v>
      </c>
      <c r="EF407" t="s">
        <v>4</v>
      </c>
      <c r="EG407" t="s">
        <v>4</v>
      </c>
      <c r="EH407" t="s">
        <v>2</v>
      </c>
      <c r="EI407" t="s">
        <v>2</v>
      </c>
      <c r="EJ407" t="s">
        <v>59</v>
      </c>
      <c r="EK407" t="s">
        <v>2</v>
      </c>
      <c r="EL407" t="s">
        <v>2</v>
      </c>
      <c r="EM407" t="s">
        <v>2</v>
      </c>
      <c r="EN407" t="s">
        <v>2</v>
      </c>
      <c r="EO407" t="s">
        <v>2</v>
      </c>
      <c r="EP407" t="s">
        <v>2</v>
      </c>
      <c r="EQ407" t="s">
        <v>2</v>
      </c>
      <c r="ER407" t="s">
        <v>2</v>
      </c>
      <c r="ES407" t="s">
        <v>2</v>
      </c>
      <c r="ET407" t="s">
        <v>2</v>
      </c>
      <c r="EU407" t="s">
        <v>2</v>
      </c>
      <c r="EV407" t="s">
        <v>2</v>
      </c>
      <c r="EW407" t="s">
        <v>2</v>
      </c>
      <c r="EX407" t="s">
        <v>2</v>
      </c>
      <c r="EY407" t="s">
        <v>2</v>
      </c>
      <c r="EZ407" t="s">
        <v>2</v>
      </c>
      <c r="FA407" t="s">
        <v>2</v>
      </c>
      <c r="FB407" t="s">
        <v>2</v>
      </c>
      <c r="FC407" t="s">
        <v>2</v>
      </c>
      <c r="FD407" t="s">
        <v>2</v>
      </c>
      <c r="FE407" t="s">
        <v>2</v>
      </c>
      <c r="FF407" t="s">
        <v>4</v>
      </c>
      <c r="FG407" t="s">
        <v>4</v>
      </c>
      <c r="FH407" t="s">
        <v>4</v>
      </c>
      <c r="FI407" t="s">
        <v>4</v>
      </c>
      <c r="FJ407" t="s">
        <v>4</v>
      </c>
      <c r="FK407" t="s">
        <v>4</v>
      </c>
      <c r="FL407" t="s">
        <v>999</v>
      </c>
      <c r="FM407" t="s">
        <v>4</v>
      </c>
      <c r="FN407" t="s">
        <v>4</v>
      </c>
      <c r="FO407" t="s">
        <v>4</v>
      </c>
      <c r="FP407" t="s">
        <v>4</v>
      </c>
      <c r="FQ407" t="s">
        <v>4</v>
      </c>
      <c r="FR407" t="s">
        <v>2</v>
      </c>
      <c r="FS407" t="s">
        <v>2</v>
      </c>
      <c r="FT407" t="s">
        <v>2</v>
      </c>
      <c r="FU407" t="s">
        <v>2</v>
      </c>
      <c r="FV407" t="s">
        <v>2</v>
      </c>
      <c r="FW407" t="s">
        <v>2</v>
      </c>
      <c r="FX407" t="s">
        <v>2</v>
      </c>
      <c r="FY407" t="s">
        <v>2</v>
      </c>
      <c r="FZ407" t="s">
        <v>2</v>
      </c>
      <c r="GA407" t="s">
        <v>2</v>
      </c>
      <c r="GB407" t="s">
        <v>2</v>
      </c>
      <c r="GC407" t="s">
        <v>2</v>
      </c>
      <c r="GD407" t="s">
        <v>2</v>
      </c>
      <c r="GE407" t="s">
        <v>123</v>
      </c>
      <c r="GF407" t="s">
        <v>2</v>
      </c>
      <c r="GG407" t="s">
        <v>2</v>
      </c>
      <c r="GH407" t="s">
        <v>2</v>
      </c>
      <c r="GI407" t="s">
        <v>2</v>
      </c>
      <c r="GJ407" t="s">
        <v>2</v>
      </c>
      <c r="GK407" t="s">
        <v>2</v>
      </c>
      <c r="GL407" t="s">
        <v>2</v>
      </c>
      <c r="GM407" t="s">
        <v>2</v>
      </c>
      <c r="GN407" t="s">
        <v>133</v>
      </c>
      <c r="GO407" t="s">
        <v>4</v>
      </c>
      <c r="GP407" s="30">
        <v>59</v>
      </c>
      <c r="GQ407" t="s">
        <v>1098</v>
      </c>
      <c r="GR407" t="s">
        <v>4</v>
      </c>
      <c r="GS407" t="s">
        <v>4</v>
      </c>
      <c r="GT407" t="s">
        <v>4</v>
      </c>
      <c r="GU407" t="s">
        <v>4</v>
      </c>
      <c r="GV407" t="s">
        <v>5</v>
      </c>
      <c r="GW407" t="s">
        <v>4</v>
      </c>
      <c r="GX407" t="s">
        <v>4</v>
      </c>
      <c r="GY407" t="s">
        <v>5</v>
      </c>
      <c r="GZ407" t="s">
        <v>4</v>
      </c>
      <c r="HA407" t="s">
        <v>4</v>
      </c>
      <c r="HB407" t="s">
        <v>3</v>
      </c>
      <c r="HC407" t="s">
        <v>5</v>
      </c>
      <c r="HD407" t="s">
        <v>4</v>
      </c>
      <c r="HE407" t="s">
        <v>17</v>
      </c>
      <c r="HF407" t="s">
        <v>27</v>
      </c>
      <c r="HG407" t="s">
        <v>5</v>
      </c>
      <c r="HH407" t="s">
        <v>6</v>
      </c>
      <c r="HI407" t="s">
        <v>4</v>
      </c>
      <c r="HJ407" t="s">
        <v>4</v>
      </c>
      <c r="HK407" t="s">
        <v>4</v>
      </c>
      <c r="HL407" t="s">
        <v>4</v>
      </c>
      <c r="HM407" t="s">
        <v>4</v>
      </c>
      <c r="HN407" t="s">
        <v>4</v>
      </c>
      <c r="HO407" t="s">
        <v>5</v>
      </c>
      <c r="HP407" t="s">
        <v>5</v>
      </c>
      <c r="HQ407" t="s">
        <v>4</v>
      </c>
      <c r="HR407" t="s">
        <v>4</v>
      </c>
      <c r="HS407" t="s">
        <v>4</v>
      </c>
      <c r="HT407" t="s">
        <v>4</v>
      </c>
      <c r="HU407" t="s">
        <v>4</v>
      </c>
      <c r="HV407" t="s">
        <v>4</v>
      </c>
      <c r="HW407" t="s">
        <v>4</v>
      </c>
      <c r="HX407" t="s">
        <v>4</v>
      </c>
      <c r="HY407" t="s">
        <v>4</v>
      </c>
      <c r="HZ407" t="s">
        <v>4</v>
      </c>
      <c r="IA407" t="s">
        <v>2</v>
      </c>
      <c r="IB407" t="s">
        <v>796</v>
      </c>
      <c r="IC407" t="s">
        <v>2</v>
      </c>
      <c r="ID407" t="s">
        <v>2</v>
      </c>
      <c r="IE407" t="s">
        <v>2</v>
      </c>
      <c r="IF407" t="s">
        <v>2</v>
      </c>
      <c r="IG407" t="s">
        <v>2</v>
      </c>
      <c r="IH407" t="s">
        <v>2</v>
      </c>
      <c r="II407" t="s">
        <v>2</v>
      </c>
      <c r="IJ407" t="s">
        <v>2</v>
      </c>
      <c r="IK407" t="s">
        <v>2</v>
      </c>
      <c r="IL407" t="s">
        <v>2</v>
      </c>
      <c r="IM407" t="s">
        <v>2</v>
      </c>
      <c r="IN407" t="s">
        <v>2</v>
      </c>
      <c r="IO407" t="s">
        <v>2</v>
      </c>
      <c r="IP407" t="s">
        <v>2</v>
      </c>
      <c r="IQ407" t="s">
        <v>2</v>
      </c>
      <c r="IR407" t="s">
        <v>2</v>
      </c>
      <c r="IS407" t="s">
        <v>2</v>
      </c>
      <c r="IT407" t="s">
        <v>2</v>
      </c>
      <c r="IU407" t="s">
        <v>2</v>
      </c>
      <c r="IV407" t="s">
        <v>2</v>
      </c>
      <c r="IW407" t="s">
        <v>2</v>
      </c>
      <c r="IX407" t="s">
        <v>2</v>
      </c>
      <c r="IY407" t="s">
        <v>4</v>
      </c>
      <c r="IZ407" t="s">
        <v>4</v>
      </c>
      <c r="JA407" t="s">
        <v>4</v>
      </c>
      <c r="JB407" t="s">
        <v>4</v>
      </c>
      <c r="JC407" t="s">
        <v>4</v>
      </c>
      <c r="JD407" t="s">
        <v>4</v>
      </c>
      <c r="JE407" t="s">
        <v>4</v>
      </c>
      <c r="JF407" t="s">
        <v>4</v>
      </c>
      <c r="JG407" t="s">
        <v>4</v>
      </c>
      <c r="JH407" t="s">
        <v>4</v>
      </c>
      <c r="JI407" t="s">
        <v>4</v>
      </c>
      <c r="JJ407" t="s">
        <v>2</v>
      </c>
      <c r="JK407" t="s">
        <v>2</v>
      </c>
      <c r="JL407" t="s">
        <v>2</v>
      </c>
      <c r="JM407" t="s">
        <v>2</v>
      </c>
      <c r="JN407" t="s">
        <v>2</v>
      </c>
      <c r="JO407" t="s">
        <v>2</v>
      </c>
      <c r="JP407" t="s">
        <v>2</v>
      </c>
      <c r="JQ407" t="s">
        <v>2</v>
      </c>
      <c r="JR407" t="s">
        <v>2</v>
      </c>
      <c r="JS407" t="s">
        <v>2</v>
      </c>
      <c r="JT407" t="s">
        <v>2</v>
      </c>
      <c r="JU407" t="s">
        <v>2</v>
      </c>
      <c r="JV407" t="s">
        <v>2</v>
      </c>
      <c r="JW407" t="s">
        <v>2</v>
      </c>
      <c r="JX407" t="s">
        <v>1097</v>
      </c>
      <c r="JY407" t="s">
        <v>4</v>
      </c>
      <c r="JZ407" t="s">
        <v>4</v>
      </c>
      <c r="KA407" t="s">
        <v>4</v>
      </c>
      <c r="KB407" t="s">
        <v>4</v>
      </c>
      <c r="KC407" t="s">
        <v>4</v>
      </c>
      <c r="KD407" t="s">
        <v>4</v>
      </c>
      <c r="KE407" t="s">
        <v>4</v>
      </c>
      <c r="KF407" t="s">
        <v>4</v>
      </c>
    </row>
    <row r="408" spans="1:292" x14ac:dyDescent="0.2">
      <c r="A408" t="s">
        <v>140</v>
      </c>
      <c r="B408" t="s">
        <v>133</v>
      </c>
      <c r="C408" t="s">
        <v>4</v>
      </c>
      <c r="D408" t="s">
        <v>19</v>
      </c>
      <c r="E408" s="30">
        <v>37</v>
      </c>
      <c r="F408" t="s">
        <v>20</v>
      </c>
      <c r="G408" t="s">
        <v>10</v>
      </c>
      <c r="H408" t="s">
        <v>11</v>
      </c>
      <c r="I408" t="s">
        <v>36</v>
      </c>
      <c r="J408" t="s">
        <v>4</v>
      </c>
      <c r="K408" t="s">
        <v>4</v>
      </c>
      <c r="L408" t="s">
        <v>4</v>
      </c>
      <c r="M408" t="s">
        <v>4</v>
      </c>
      <c r="N408" t="s">
        <v>4</v>
      </c>
      <c r="O408" t="s">
        <v>4</v>
      </c>
      <c r="P408" t="s">
        <v>5</v>
      </c>
      <c r="Q408" t="s">
        <v>5</v>
      </c>
      <c r="R408" t="s">
        <v>4</v>
      </c>
      <c r="S408" t="s">
        <v>4</v>
      </c>
      <c r="T408" t="s">
        <v>3</v>
      </c>
      <c r="U408" t="s">
        <v>5</v>
      </c>
      <c r="V408" t="s">
        <v>5</v>
      </c>
      <c r="W408" t="s">
        <v>77</v>
      </c>
      <c r="X408" t="s">
        <v>105</v>
      </c>
      <c r="Y408" t="s">
        <v>5</v>
      </c>
      <c r="Z408" t="s">
        <v>18</v>
      </c>
      <c r="AA408" t="s">
        <v>4</v>
      </c>
      <c r="AB408" t="s">
        <v>4</v>
      </c>
      <c r="AC408" t="s">
        <v>4</v>
      </c>
      <c r="AD408" t="s">
        <v>4</v>
      </c>
      <c r="AE408" t="s">
        <v>4</v>
      </c>
      <c r="AF408" t="s">
        <v>4</v>
      </c>
      <c r="AG408" t="s">
        <v>5</v>
      </c>
      <c r="AH408" t="s">
        <v>4</v>
      </c>
      <c r="AI408" t="s">
        <v>4</v>
      </c>
      <c r="AJ408" t="s">
        <v>4</v>
      </c>
      <c r="AK408" t="s">
        <v>4</v>
      </c>
      <c r="AL408" t="s">
        <v>4</v>
      </c>
      <c r="AM408" t="s">
        <v>4</v>
      </c>
      <c r="AN408" t="s">
        <v>4</v>
      </c>
      <c r="AO408" t="s">
        <v>4</v>
      </c>
      <c r="AP408" t="s">
        <v>4</v>
      </c>
      <c r="AQ408" t="s">
        <v>4</v>
      </c>
      <c r="AR408" t="s">
        <v>4</v>
      </c>
      <c r="AS408" t="s">
        <v>2</v>
      </c>
      <c r="AT408" t="s">
        <v>2</v>
      </c>
      <c r="AU408" t="s">
        <v>2</v>
      </c>
      <c r="AV408" t="s">
        <v>2</v>
      </c>
      <c r="AW408" t="s">
        <v>2</v>
      </c>
      <c r="AX408" t="s">
        <v>2</v>
      </c>
      <c r="AY408" t="s">
        <v>2</v>
      </c>
      <c r="AZ408" t="s">
        <v>2</v>
      </c>
      <c r="BA408" t="s">
        <v>2</v>
      </c>
      <c r="BB408" t="s">
        <v>2</v>
      </c>
      <c r="BC408" t="s">
        <v>2</v>
      </c>
      <c r="BD408" t="s">
        <v>2</v>
      </c>
      <c r="BE408" t="s">
        <v>2</v>
      </c>
      <c r="BF408" t="s">
        <v>2</v>
      </c>
      <c r="BG408" t="s">
        <v>2</v>
      </c>
      <c r="BH408" t="s">
        <v>2</v>
      </c>
      <c r="BI408" t="s">
        <v>2</v>
      </c>
      <c r="BJ408" t="s">
        <v>2</v>
      </c>
      <c r="BK408" t="s">
        <v>4</v>
      </c>
      <c r="BL408" t="s">
        <v>5</v>
      </c>
      <c r="BM408" t="s">
        <v>4</v>
      </c>
      <c r="BN408" t="s">
        <v>4</v>
      </c>
      <c r="BO408" t="s">
        <v>4</v>
      </c>
      <c r="BP408" t="s">
        <v>2</v>
      </c>
      <c r="BQ408" t="s">
        <v>5</v>
      </c>
      <c r="BR408" t="s">
        <v>5</v>
      </c>
      <c r="BS408" t="s">
        <v>4</v>
      </c>
      <c r="BT408" t="s">
        <v>4</v>
      </c>
      <c r="BU408" t="s">
        <v>5</v>
      </c>
      <c r="BV408" t="s">
        <v>5</v>
      </c>
      <c r="BW408" t="s">
        <v>5</v>
      </c>
      <c r="BX408" t="s">
        <v>5</v>
      </c>
      <c r="BY408" t="s">
        <v>5</v>
      </c>
      <c r="BZ408" t="s">
        <v>5</v>
      </c>
      <c r="CA408" t="s">
        <v>5</v>
      </c>
      <c r="CB408" t="s">
        <v>2</v>
      </c>
      <c r="CC408" t="s">
        <v>2</v>
      </c>
      <c r="CD408" t="s">
        <v>2</v>
      </c>
      <c r="CE408" t="s">
        <v>2</v>
      </c>
      <c r="CF408" t="s">
        <v>2</v>
      </c>
      <c r="CG408" t="s">
        <v>2</v>
      </c>
      <c r="CH408" t="s">
        <v>2</v>
      </c>
      <c r="CI408" t="s">
        <v>2</v>
      </c>
      <c r="CJ408" t="s">
        <v>2</v>
      </c>
      <c r="CK408" t="s">
        <v>2</v>
      </c>
      <c r="CL408" t="s">
        <v>2</v>
      </c>
      <c r="CM408" t="s">
        <v>2</v>
      </c>
      <c r="CN408" t="s">
        <v>2</v>
      </c>
      <c r="CO408" t="s">
        <v>2</v>
      </c>
      <c r="CP408" t="s">
        <v>2</v>
      </c>
      <c r="CQ408" t="s">
        <v>2</v>
      </c>
      <c r="CR408" t="s">
        <v>2</v>
      </c>
      <c r="CS408" t="s">
        <v>2</v>
      </c>
      <c r="CT408" t="s">
        <v>2</v>
      </c>
      <c r="CU408" t="s">
        <v>796</v>
      </c>
      <c r="CV408" t="s">
        <v>796</v>
      </c>
      <c r="CW408" t="s">
        <v>796</v>
      </c>
      <c r="CX408" t="s">
        <v>796</v>
      </c>
      <c r="CY408" t="s">
        <v>796</v>
      </c>
      <c r="CZ408" t="s">
        <v>796</v>
      </c>
      <c r="DA408" t="s">
        <v>796</v>
      </c>
      <c r="DB408" t="s">
        <v>796</v>
      </c>
      <c r="DC408" t="s">
        <v>796</v>
      </c>
      <c r="DD408" t="s">
        <v>796</v>
      </c>
      <c r="DE408" t="s">
        <v>796</v>
      </c>
      <c r="DF408" t="s">
        <v>796</v>
      </c>
      <c r="DG408" t="s">
        <v>796</v>
      </c>
      <c r="DH408" t="s">
        <v>796</v>
      </c>
      <c r="DI408" t="s">
        <v>796</v>
      </c>
      <c r="DJ408" t="s">
        <v>796</v>
      </c>
      <c r="DK408" t="s">
        <v>796</v>
      </c>
      <c r="DL408" t="s">
        <v>796</v>
      </c>
      <c r="DM408" t="s">
        <v>796</v>
      </c>
      <c r="DN408" t="s">
        <v>796</v>
      </c>
      <c r="DO408" t="s">
        <v>796</v>
      </c>
      <c r="DP408" t="s">
        <v>796</v>
      </c>
      <c r="DQ408" t="s">
        <v>796</v>
      </c>
      <c r="DR408" t="s">
        <v>796</v>
      </c>
      <c r="DS408" t="s">
        <v>796</v>
      </c>
      <c r="DT408" t="s">
        <v>796</v>
      </c>
      <c r="DU408" t="s">
        <v>796</v>
      </c>
      <c r="DV408" t="s">
        <v>796</v>
      </c>
      <c r="DW408" t="s">
        <v>796</v>
      </c>
      <c r="DX408" t="s">
        <v>796</v>
      </c>
      <c r="DY408" t="s">
        <v>796</v>
      </c>
      <c r="DZ408" t="s">
        <v>796</v>
      </c>
      <c r="EA408" t="s">
        <v>796</v>
      </c>
      <c r="EB408" t="s">
        <v>796</v>
      </c>
      <c r="EC408" t="s">
        <v>796</v>
      </c>
      <c r="ED408" t="s">
        <v>796</v>
      </c>
      <c r="EE408" t="s">
        <v>796</v>
      </c>
      <c r="EF408" t="s">
        <v>796</v>
      </c>
      <c r="EG408" t="s">
        <v>796</v>
      </c>
      <c r="EH408" t="s">
        <v>796</v>
      </c>
      <c r="EI408" t="s">
        <v>796</v>
      </c>
      <c r="EJ408" t="s">
        <v>796</v>
      </c>
      <c r="EK408" t="s">
        <v>796</v>
      </c>
      <c r="EL408" t="s">
        <v>796</v>
      </c>
      <c r="EM408" t="s">
        <v>796</v>
      </c>
      <c r="EN408" t="s">
        <v>796</v>
      </c>
      <c r="EO408" t="s">
        <v>796</v>
      </c>
      <c r="EP408" t="s">
        <v>796</v>
      </c>
      <c r="EQ408" t="s">
        <v>796</v>
      </c>
      <c r="ER408" t="s">
        <v>796</v>
      </c>
      <c r="ES408" t="s">
        <v>796</v>
      </c>
      <c r="ET408" t="s">
        <v>796</v>
      </c>
      <c r="EU408" t="s">
        <v>796</v>
      </c>
      <c r="EV408" t="s">
        <v>796</v>
      </c>
      <c r="EW408" t="s">
        <v>796</v>
      </c>
      <c r="EX408" t="s">
        <v>796</v>
      </c>
      <c r="EY408" t="s">
        <v>796</v>
      </c>
      <c r="EZ408" t="s">
        <v>796</v>
      </c>
      <c r="FA408" t="s">
        <v>796</v>
      </c>
      <c r="FB408" t="s">
        <v>796</v>
      </c>
      <c r="FC408" t="s">
        <v>796</v>
      </c>
      <c r="FD408" t="s">
        <v>796</v>
      </c>
      <c r="FE408" t="s">
        <v>796</v>
      </c>
      <c r="FF408" t="s">
        <v>796</v>
      </c>
      <c r="FG408" t="s">
        <v>796</v>
      </c>
      <c r="FH408" t="s">
        <v>796</v>
      </c>
      <c r="FI408" t="s">
        <v>796</v>
      </c>
      <c r="FJ408" t="s">
        <v>796</v>
      </c>
      <c r="FK408" t="s">
        <v>796</v>
      </c>
      <c r="FL408" t="s">
        <v>796</v>
      </c>
      <c r="FM408" t="s">
        <v>796</v>
      </c>
      <c r="FN408" t="s">
        <v>796</v>
      </c>
      <c r="FO408" t="s">
        <v>796</v>
      </c>
      <c r="FP408" t="s">
        <v>796</v>
      </c>
      <c r="FQ408" t="s">
        <v>796</v>
      </c>
      <c r="FR408" t="s">
        <v>796</v>
      </c>
      <c r="FS408" t="s">
        <v>796</v>
      </c>
      <c r="FT408" t="s">
        <v>796</v>
      </c>
      <c r="FU408" t="s">
        <v>796</v>
      </c>
      <c r="FV408" t="s">
        <v>796</v>
      </c>
      <c r="FW408" t="s">
        <v>796</v>
      </c>
      <c r="FX408" t="s">
        <v>796</v>
      </c>
      <c r="FY408" t="s">
        <v>796</v>
      </c>
      <c r="FZ408" t="s">
        <v>796</v>
      </c>
      <c r="GA408" t="s">
        <v>796</v>
      </c>
      <c r="GB408" t="s">
        <v>796</v>
      </c>
      <c r="GC408" t="s">
        <v>796</v>
      </c>
      <c r="GD408" t="s">
        <v>796</v>
      </c>
      <c r="GE408" t="s">
        <v>796</v>
      </c>
      <c r="GF408" t="s">
        <v>796</v>
      </c>
      <c r="GG408" t="s">
        <v>796</v>
      </c>
      <c r="GH408" t="s">
        <v>796</v>
      </c>
      <c r="GI408" t="s">
        <v>796</v>
      </c>
      <c r="GJ408" t="s">
        <v>796</v>
      </c>
      <c r="GK408" t="s">
        <v>796</v>
      </c>
      <c r="GL408" t="s">
        <v>796</v>
      </c>
      <c r="GM408" t="s">
        <v>796</v>
      </c>
      <c r="GN408" t="s">
        <v>796</v>
      </c>
      <c r="GO408" t="s">
        <v>796</v>
      </c>
      <c r="GP408" t="s">
        <v>796</v>
      </c>
      <c r="GQ408" t="s">
        <v>796</v>
      </c>
      <c r="GR408" t="s">
        <v>796</v>
      </c>
      <c r="GS408" t="s">
        <v>796</v>
      </c>
      <c r="GT408" t="s">
        <v>796</v>
      </c>
      <c r="GU408" t="s">
        <v>796</v>
      </c>
      <c r="GV408" t="s">
        <v>796</v>
      </c>
      <c r="GW408" t="s">
        <v>796</v>
      </c>
      <c r="GX408" t="s">
        <v>796</v>
      </c>
      <c r="GY408" t="s">
        <v>796</v>
      </c>
      <c r="GZ408" t="s">
        <v>796</v>
      </c>
      <c r="HA408" t="s">
        <v>796</v>
      </c>
      <c r="HB408" t="s">
        <v>796</v>
      </c>
      <c r="HC408" t="s">
        <v>796</v>
      </c>
      <c r="HD408" t="s">
        <v>796</v>
      </c>
      <c r="HE408" t="s">
        <v>796</v>
      </c>
      <c r="HF408" t="s">
        <v>796</v>
      </c>
      <c r="HG408" t="s">
        <v>796</v>
      </c>
      <c r="HH408" t="s">
        <v>796</v>
      </c>
      <c r="HI408" t="s">
        <v>796</v>
      </c>
      <c r="HJ408" t="s">
        <v>796</v>
      </c>
      <c r="HK408" t="s">
        <v>796</v>
      </c>
      <c r="HL408" t="s">
        <v>796</v>
      </c>
      <c r="HM408" t="s">
        <v>796</v>
      </c>
      <c r="HN408" t="s">
        <v>796</v>
      </c>
      <c r="HO408" t="s">
        <v>796</v>
      </c>
      <c r="HP408" t="s">
        <v>796</v>
      </c>
      <c r="HQ408" t="s">
        <v>796</v>
      </c>
      <c r="HR408" t="s">
        <v>796</v>
      </c>
      <c r="HS408" t="s">
        <v>796</v>
      </c>
      <c r="HT408" t="s">
        <v>796</v>
      </c>
      <c r="HU408" t="s">
        <v>796</v>
      </c>
      <c r="HV408" t="s">
        <v>796</v>
      </c>
      <c r="HW408" t="s">
        <v>796</v>
      </c>
      <c r="HX408" t="s">
        <v>796</v>
      </c>
      <c r="HY408" t="s">
        <v>796</v>
      </c>
      <c r="HZ408" t="s">
        <v>796</v>
      </c>
      <c r="IA408" t="s">
        <v>796</v>
      </c>
      <c r="IB408" t="s">
        <v>796</v>
      </c>
      <c r="IC408" t="s">
        <v>796</v>
      </c>
      <c r="ID408" t="s">
        <v>796</v>
      </c>
      <c r="IE408" t="s">
        <v>796</v>
      </c>
      <c r="IF408" t="s">
        <v>796</v>
      </c>
      <c r="IG408" t="s">
        <v>796</v>
      </c>
      <c r="IH408" t="s">
        <v>796</v>
      </c>
      <c r="II408" t="s">
        <v>796</v>
      </c>
      <c r="IJ408" t="s">
        <v>796</v>
      </c>
      <c r="IK408" t="s">
        <v>796</v>
      </c>
      <c r="IL408" t="s">
        <v>796</v>
      </c>
      <c r="IM408" t="s">
        <v>796</v>
      </c>
      <c r="IN408" t="s">
        <v>796</v>
      </c>
      <c r="IO408" t="s">
        <v>796</v>
      </c>
      <c r="IP408" t="s">
        <v>796</v>
      </c>
      <c r="IQ408" t="s">
        <v>796</v>
      </c>
      <c r="IR408" t="s">
        <v>796</v>
      </c>
      <c r="IS408" t="s">
        <v>796</v>
      </c>
      <c r="IT408" t="s">
        <v>796</v>
      </c>
      <c r="IU408" t="s">
        <v>796</v>
      </c>
      <c r="IV408" t="s">
        <v>796</v>
      </c>
      <c r="IW408" t="s">
        <v>796</v>
      </c>
      <c r="IX408" t="s">
        <v>796</v>
      </c>
      <c r="IY408" t="s">
        <v>796</v>
      </c>
      <c r="IZ408" t="s">
        <v>796</v>
      </c>
      <c r="JA408" t="s">
        <v>796</v>
      </c>
      <c r="JB408" t="s">
        <v>796</v>
      </c>
      <c r="JC408" t="s">
        <v>796</v>
      </c>
      <c r="JD408" t="s">
        <v>796</v>
      </c>
      <c r="JE408" t="s">
        <v>796</v>
      </c>
      <c r="JF408" t="s">
        <v>796</v>
      </c>
      <c r="JG408" t="s">
        <v>796</v>
      </c>
      <c r="JH408" t="s">
        <v>796</v>
      </c>
      <c r="JI408" t="s">
        <v>796</v>
      </c>
      <c r="JJ408" t="s">
        <v>796</v>
      </c>
      <c r="JK408" t="s">
        <v>796</v>
      </c>
      <c r="JL408" t="s">
        <v>796</v>
      </c>
      <c r="JM408" t="s">
        <v>796</v>
      </c>
      <c r="JN408" t="s">
        <v>796</v>
      </c>
      <c r="JO408" t="s">
        <v>796</v>
      </c>
      <c r="JP408" t="s">
        <v>796</v>
      </c>
      <c r="JQ408" t="s">
        <v>796</v>
      </c>
      <c r="JR408" t="s">
        <v>796</v>
      </c>
      <c r="JS408" t="s">
        <v>796</v>
      </c>
      <c r="JT408" t="s">
        <v>796</v>
      </c>
      <c r="JU408" t="s">
        <v>796</v>
      </c>
      <c r="JV408" t="s">
        <v>796</v>
      </c>
      <c r="JW408" t="s">
        <v>796</v>
      </c>
      <c r="JX408" t="s">
        <v>796</v>
      </c>
      <c r="JY408" t="s">
        <v>796</v>
      </c>
      <c r="JZ408" t="s">
        <v>796</v>
      </c>
      <c r="KA408" t="s">
        <v>796</v>
      </c>
      <c r="KB408" t="s">
        <v>796</v>
      </c>
      <c r="KC408" t="s">
        <v>796</v>
      </c>
      <c r="KD408" t="s">
        <v>796</v>
      </c>
      <c r="KE408" t="s">
        <v>796</v>
      </c>
      <c r="KF408" t="s">
        <v>796</v>
      </c>
    </row>
    <row r="409" spans="1:292" x14ac:dyDescent="0.2">
      <c r="A409" t="s">
        <v>139</v>
      </c>
      <c r="B409" t="s">
        <v>133</v>
      </c>
      <c r="C409" t="s">
        <v>4</v>
      </c>
      <c r="D409" t="s">
        <v>19</v>
      </c>
      <c r="E409" s="30">
        <v>39</v>
      </c>
      <c r="F409" t="s">
        <v>20</v>
      </c>
      <c r="G409" t="s">
        <v>10</v>
      </c>
      <c r="H409" t="s">
        <v>11</v>
      </c>
      <c r="I409" t="s">
        <v>36</v>
      </c>
      <c r="J409" t="s">
        <v>4</v>
      </c>
      <c r="K409" t="s">
        <v>4</v>
      </c>
      <c r="L409" t="s">
        <v>4</v>
      </c>
      <c r="M409" t="s">
        <v>4</v>
      </c>
      <c r="N409" t="s">
        <v>4</v>
      </c>
      <c r="O409" t="s">
        <v>4</v>
      </c>
      <c r="P409" t="s">
        <v>5</v>
      </c>
      <c r="Q409" t="s">
        <v>5</v>
      </c>
      <c r="R409" t="s">
        <v>4</v>
      </c>
      <c r="S409" t="s">
        <v>4</v>
      </c>
      <c r="T409" t="s">
        <v>3</v>
      </c>
      <c r="U409" t="s">
        <v>5</v>
      </c>
      <c r="V409" t="s">
        <v>5</v>
      </c>
      <c r="W409" t="s">
        <v>26</v>
      </c>
      <c r="X409" t="s">
        <v>54</v>
      </c>
      <c r="Y409" t="s">
        <v>5</v>
      </c>
      <c r="Z409" t="s">
        <v>6</v>
      </c>
      <c r="AA409" t="s">
        <v>4</v>
      </c>
      <c r="AB409" t="s">
        <v>4</v>
      </c>
      <c r="AC409" t="s">
        <v>4</v>
      </c>
      <c r="AD409" t="s">
        <v>4</v>
      </c>
      <c r="AE409" t="s">
        <v>4</v>
      </c>
      <c r="AF409" t="s">
        <v>4</v>
      </c>
      <c r="AG409" t="s">
        <v>5</v>
      </c>
      <c r="AH409" t="s">
        <v>5</v>
      </c>
      <c r="AI409" t="s">
        <v>4</v>
      </c>
      <c r="AJ409" t="s">
        <v>4</v>
      </c>
      <c r="AK409" t="s">
        <v>4</v>
      </c>
      <c r="AL409" t="s">
        <v>4</v>
      </c>
      <c r="AM409" t="s">
        <v>4</v>
      </c>
      <c r="AN409" t="s">
        <v>4</v>
      </c>
      <c r="AO409" t="s">
        <v>4</v>
      </c>
      <c r="AP409" t="s">
        <v>4</v>
      </c>
      <c r="AQ409" t="s">
        <v>4</v>
      </c>
      <c r="AR409" t="s">
        <v>4</v>
      </c>
      <c r="AS409" t="s">
        <v>2</v>
      </c>
      <c r="AT409" t="s">
        <v>2</v>
      </c>
      <c r="AU409" t="s">
        <v>2</v>
      </c>
      <c r="AV409" t="s">
        <v>2</v>
      </c>
      <c r="AW409" t="s">
        <v>2</v>
      </c>
      <c r="AX409" t="s">
        <v>2</v>
      </c>
      <c r="AY409" t="s">
        <v>2</v>
      </c>
      <c r="AZ409" t="s">
        <v>2</v>
      </c>
      <c r="BA409" t="s">
        <v>2</v>
      </c>
      <c r="BB409" t="s">
        <v>2</v>
      </c>
      <c r="BC409" t="s">
        <v>2</v>
      </c>
      <c r="BD409" t="s">
        <v>2</v>
      </c>
      <c r="BE409" t="s">
        <v>2</v>
      </c>
      <c r="BF409" t="s">
        <v>2</v>
      </c>
      <c r="BG409" t="s">
        <v>2</v>
      </c>
      <c r="BH409" t="s">
        <v>2</v>
      </c>
      <c r="BI409" t="s">
        <v>2</v>
      </c>
      <c r="BJ409" t="s">
        <v>2</v>
      </c>
      <c r="BK409" t="s">
        <v>4</v>
      </c>
      <c r="BL409" t="s">
        <v>5</v>
      </c>
      <c r="BM409" t="s">
        <v>4</v>
      </c>
      <c r="BN409" t="s">
        <v>4</v>
      </c>
      <c r="BO409" t="s">
        <v>4</v>
      </c>
      <c r="BP409" t="s">
        <v>2</v>
      </c>
      <c r="BQ409" t="s">
        <v>5</v>
      </c>
      <c r="BR409" t="s">
        <v>5</v>
      </c>
      <c r="BS409" t="s">
        <v>5</v>
      </c>
      <c r="BT409" t="s">
        <v>5</v>
      </c>
      <c r="BU409" t="s">
        <v>5</v>
      </c>
      <c r="BV409" t="s">
        <v>5</v>
      </c>
      <c r="BW409" t="s">
        <v>5</v>
      </c>
      <c r="BX409" t="s">
        <v>5</v>
      </c>
      <c r="BY409" t="s">
        <v>5</v>
      </c>
      <c r="BZ409" t="s">
        <v>5</v>
      </c>
      <c r="CA409" t="s">
        <v>5</v>
      </c>
      <c r="CB409" t="s">
        <v>2</v>
      </c>
      <c r="CC409" t="s">
        <v>2</v>
      </c>
      <c r="CD409" t="s">
        <v>2</v>
      </c>
      <c r="CE409" t="s">
        <v>2</v>
      </c>
      <c r="CF409" t="s">
        <v>2</v>
      </c>
      <c r="CG409" t="s">
        <v>2</v>
      </c>
      <c r="CH409" t="s">
        <v>2</v>
      </c>
      <c r="CI409" t="s">
        <v>2</v>
      </c>
      <c r="CJ409" t="s">
        <v>2</v>
      </c>
      <c r="CK409" t="s">
        <v>2</v>
      </c>
      <c r="CL409" t="s">
        <v>2</v>
      </c>
      <c r="CM409" t="s">
        <v>2</v>
      </c>
      <c r="CN409" t="s">
        <v>2</v>
      </c>
      <c r="CO409" t="s">
        <v>2</v>
      </c>
      <c r="CP409" t="s">
        <v>2</v>
      </c>
      <c r="CQ409" t="s">
        <v>2</v>
      </c>
      <c r="CR409" t="s">
        <v>2</v>
      </c>
      <c r="CS409" t="s">
        <v>2</v>
      </c>
      <c r="CT409" t="s">
        <v>2</v>
      </c>
      <c r="CU409" t="s">
        <v>133</v>
      </c>
      <c r="CV409" t="s">
        <v>4</v>
      </c>
      <c r="CW409" s="30">
        <v>40</v>
      </c>
      <c r="CX409" t="s">
        <v>20</v>
      </c>
      <c r="CY409" t="s">
        <v>4</v>
      </c>
      <c r="CZ409" t="s">
        <v>796</v>
      </c>
      <c r="DA409" t="s">
        <v>4</v>
      </c>
      <c r="DB409" t="s">
        <v>4</v>
      </c>
      <c r="DC409" t="s">
        <v>5</v>
      </c>
      <c r="DD409" t="s">
        <v>4</v>
      </c>
      <c r="DE409" t="s">
        <v>5</v>
      </c>
      <c r="DF409" t="s">
        <v>5</v>
      </c>
      <c r="DG409" t="s">
        <v>4</v>
      </c>
      <c r="DH409" t="s">
        <v>4</v>
      </c>
      <c r="DI409" t="s">
        <v>3</v>
      </c>
      <c r="DJ409" t="s">
        <v>5</v>
      </c>
      <c r="DK409" t="s">
        <v>4</v>
      </c>
      <c r="DL409" t="s">
        <v>17</v>
      </c>
      <c r="DM409" t="s">
        <v>27</v>
      </c>
      <c r="DN409" t="s">
        <v>5</v>
      </c>
      <c r="DO409" t="s">
        <v>523</v>
      </c>
      <c r="DP409" t="s">
        <v>4</v>
      </c>
      <c r="DQ409" t="s">
        <v>4</v>
      </c>
      <c r="DR409" t="s">
        <v>4</v>
      </c>
      <c r="DS409" t="s">
        <v>4</v>
      </c>
      <c r="DT409" t="s">
        <v>4</v>
      </c>
      <c r="DU409" t="s">
        <v>4</v>
      </c>
      <c r="DV409" t="s">
        <v>5</v>
      </c>
      <c r="DW409" t="s">
        <v>5</v>
      </c>
      <c r="DX409" t="s">
        <v>4</v>
      </c>
      <c r="DY409" t="s">
        <v>4</v>
      </c>
      <c r="DZ409" t="s">
        <v>4</v>
      </c>
      <c r="EA409" t="s">
        <v>4</v>
      </c>
      <c r="EB409" t="s">
        <v>4</v>
      </c>
      <c r="EC409" t="s">
        <v>4</v>
      </c>
      <c r="ED409" t="s">
        <v>4</v>
      </c>
      <c r="EE409" t="s">
        <v>4</v>
      </c>
      <c r="EF409" t="s">
        <v>4</v>
      </c>
      <c r="EG409" t="s">
        <v>4</v>
      </c>
      <c r="EH409" t="s">
        <v>2</v>
      </c>
      <c r="EI409" t="s">
        <v>2</v>
      </c>
      <c r="EJ409" t="s">
        <v>59</v>
      </c>
      <c r="EK409" t="s">
        <v>2</v>
      </c>
      <c r="EL409" t="s">
        <v>2</v>
      </c>
      <c r="EM409" t="s">
        <v>2</v>
      </c>
      <c r="EN409" t="s">
        <v>2</v>
      </c>
      <c r="EO409" t="s">
        <v>2</v>
      </c>
      <c r="EP409" t="s">
        <v>2</v>
      </c>
      <c r="EQ409" t="s">
        <v>2</v>
      </c>
      <c r="ER409" t="s">
        <v>2</v>
      </c>
      <c r="ES409" t="s">
        <v>2</v>
      </c>
      <c r="ET409" t="s">
        <v>2</v>
      </c>
      <c r="EU409" t="s">
        <v>2</v>
      </c>
      <c r="EV409" t="s">
        <v>2</v>
      </c>
      <c r="EW409" t="s">
        <v>2</v>
      </c>
      <c r="EX409" t="s">
        <v>2</v>
      </c>
      <c r="EY409" t="s">
        <v>2</v>
      </c>
      <c r="EZ409" t="s">
        <v>2</v>
      </c>
      <c r="FA409" t="s">
        <v>2</v>
      </c>
      <c r="FB409" t="s">
        <v>2</v>
      </c>
      <c r="FC409" t="s">
        <v>2</v>
      </c>
      <c r="FD409" t="s">
        <v>2</v>
      </c>
      <c r="FE409" t="s">
        <v>2</v>
      </c>
      <c r="FF409" t="s">
        <v>4</v>
      </c>
      <c r="FG409" t="s">
        <v>4</v>
      </c>
      <c r="FH409" t="s">
        <v>4</v>
      </c>
      <c r="FI409" t="s">
        <v>4</v>
      </c>
      <c r="FJ409" t="s">
        <v>4</v>
      </c>
      <c r="FK409" t="s">
        <v>4</v>
      </c>
      <c r="FL409" t="s">
        <v>999</v>
      </c>
      <c r="FM409" t="s">
        <v>4</v>
      </c>
      <c r="FN409" t="s">
        <v>4</v>
      </c>
      <c r="FO409" t="s">
        <v>4</v>
      </c>
      <c r="FP409" t="s">
        <v>4</v>
      </c>
      <c r="FQ409" t="s">
        <v>2</v>
      </c>
      <c r="FR409" t="s">
        <v>2</v>
      </c>
      <c r="FS409" t="s">
        <v>2</v>
      </c>
      <c r="FT409" t="s">
        <v>2</v>
      </c>
      <c r="FU409" t="s">
        <v>2</v>
      </c>
      <c r="FV409" t="s">
        <v>2</v>
      </c>
      <c r="FW409" t="s">
        <v>2</v>
      </c>
      <c r="FX409" t="s">
        <v>2</v>
      </c>
      <c r="FY409" t="s">
        <v>2</v>
      </c>
      <c r="FZ409" t="s">
        <v>2</v>
      </c>
      <c r="GA409" t="s">
        <v>2</v>
      </c>
      <c r="GB409" t="s">
        <v>2</v>
      </c>
      <c r="GC409" t="s">
        <v>2</v>
      </c>
      <c r="GD409" t="s">
        <v>2</v>
      </c>
      <c r="GE409" t="s">
        <v>123</v>
      </c>
      <c r="GF409" t="s">
        <v>4</v>
      </c>
      <c r="GG409" t="s">
        <v>4</v>
      </c>
      <c r="GH409" t="s">
        <v>4</v>
      </c>
      <c r="GI409" t="s">
        <v>4</v>
      </c>
      <c r="GJ409" t="s">
        <v>4</v>
      </c>
      <c r="GK409" t="s">
        <v>4</v>
      </c>
      <c r="GL409" t="s">
        <v>4</v>
      </c>
      <c r="GM409" t="s">
        <v>4</v>
      </c>
      <c r="GN409" t="s">
        <v>133</v>
      </c>
      <c r="GO409" t="s">
        <v>4</v>
      </c>
      <c r="GP409" s="30">
        <v>41</v>
      </c>
      <c r="GQ409" t="s">
        <v>1098</v>
      </c>
      <c r="GR409" t="s">
        <v>2</v>
      </c>
      <c r="GS409" t="s">
        <v>2</v>
      </c>
      <c r="GT409" t="s">
        <v>2</v>
      </c>
      <c r="GU409" t="s">
        <v>2</v>
      </c>
      <c r="GV409" t="s">
        <v>5</v>
      </c>
      <c r="GW409" t="s">
        <v>2</v>
      </c>
      <c r="GX409" t="s">
        <v>5</v>
      </c>
      <c r="GY409" t="s">
        <v>5</v>
      </c>
      <c r="GZ409" t="s">
        <v>2</v>
      </c>
      <c r="HA409" t="s">
        <v>2</v>
      </c>
      <c r="HB409" t="s">
        <v>3</v>
      </c>
      <c r="HC409" t="s">
        <v>5</v>
      </c>
      <c r="HD409" t="s">
        <v>4</v>
      </c>
      <c r="HE409" t="s">
        <v>17</v>
      </c>
      <c r="HF409" t="s">
        <v>27</v>
      </c>
      <c r="HG409" t="s">
        <v>5</v>
      </c>
      <c r="HH409" t="s">
        <v>6</v>
      </c>
      <c r="HI409" t="s">
        <v>4</v>
      </c>
      <c r="HJ409" t="s">
        <v>4</v>
      </c>
      <c r="HK409" t="s">
        <v>4</v>
      </c>
      <c r="HL409" t="s">
        <v>4</v>
      </c>
      <c r="HM409" t="s">
        <v>4</v>
      </c>
      <c r="HN409" t="s">
        <v>4</v>
      </c>
      <c r="HO409" t="s">
        <v>5</v>
      </c>
      <c r="HP409" t="s">
        <v>4</v>
      </c>
      <c r="HQ409" t="s">
        <v>4</v>
      </c>
      <c r="HR409" t="s">
        <v>4</v>
      </c>
      <c r="HS409" t="s">
        <v>4</v>
      </c>
      <c r="HT409" t="s">
        <v>4</v>
      </c>
      <c r="HU409" t="s">
        <v>4</v>
      </c>
      <c r="HV409" t="s">
        <v>4</v>
      </c>
      <c r="HW409" t="s">
        <v>4</v>
      </c>
      <c r="HX409" t="s">
        <v>4</v>
      </c>
      <c r="HY409" t="s">
        <v>4</v>
      </c>
      <c r="HZ409" t="s">
        <v>4</v>
      </c>
      <c r="IA409" t="s">
        <v>2</v>
      </c>
      <c r="IB409" t="s">
        <v>2</v>
      </c>
      <c r="IC409" t="s">
        <v>2</v>
      </c>
      <c r="ID409" t="s">
        <v>2</v>
      </c>
      <c r="IE409" t="s">
        <v>2</v>
      </c>
      <c r="IF409" t="s">
        <v>2</v>
      </c>
      <c r="IG409" t="s">
        <v>2</v>
      </c>
      <c r="IH409" t="s">
        <v>2</v>
      </c>
      <c r="II409" t="s">
        <v>2</v>
      </c>
      <c r="IJ409" t="s">
        <v>2</v>
      </c>
      <c r="IK409" t="s">
        <v>2</v>
      </c>
      <c r="IL409" t="s">
        <v>2</v>
      </c>
      <c r="IM409" t="s">
        <v>2</v>
      </c>
      <c r="IN409" t="s">
        <v>2</v>
      </c>
      <c r="IO409" t="s">
        <v>2</v>
      </c>
      <c r="IP409" t="s">
        <v>2</v>
      </c>
      <c r="IQ409" t="s">
        <v>2</v>
      </c>
      <c r="IR409" t="s">
        <v>2</v>
      </c>
      <c r="IS409" t="s">
        <v>4</v>
      </c>
      <c r="IT409" t="s">
        <v>5</v>
      </c>
      <c r="IU409" t="s">
        <v>4</v>
      </c>
      <c r="IV409" t="s">
        <v>4</v>
      </c>
      <c r="IW409" t="s">
        <v>4</v>
      </c>
      <c r="IX409" t="s">
        <v>2</v>
      </c>
      <c r="IY409" t="s">
        <v>4</v>
      </c>
      <c r="IZ409" t="s">
        <v>4</v>
      </c>
      <c r="JA409" t="s">
        <v>4</v>
      </c>
      <c r="JB409" t="s">
        <v>4</v>
      </c>
      <c r="JC409" t="s">
        <v>4</v>
      </c>
      <c r="JD409" t="s">
        <v>4</v>
      </c>
      <c r="JE409" t="s">
        <v>4</v>
      </c>
      <c r="JF409" t="s">
        <v>4</v>
      </c>
      <c r="JG409" t="s">
        <v>4</v>
      </c>
      <c r="JH409" t="s">
        <v>4</v>
      </c>
      <c r="JI409" t="s">
        <v>4</v>
      </c>
      <c r="JJ409" t="s">
        <v>2</v>
      </c>
      <c r="JK409" t="s">
        <v>2</v>
      </c>
      <c r="JL409" t="s">
        <v>2</v>
      </c>
      <c r="JM409" t="s">
        <v>2</v>
      </c>
      <c r="JN409" t="s">
        <v>2</v>
      </c>
      <c r="JO409" t="s">
        <v>2</v>
      </c>
      <c r="JP409" t="s">
        <v>2</v>
      </c>
      <c r="JQ409" t="s">
        <v>2</v>
      </c>
      <c r="JR409" t="s">
        <v>2</v>
      </c>
      <c r="JS409" t="s">
        <v>2</v>
      </c>
      <c r="JT409" t="s">
        <v>2</v>
      </c>
      <c r="JU409" t="s">
        <v>2</v>
      </c>
      <c r="JV409" t="s">
        <v>2</v>
      </c>
      <c r="JW409" t="s">
        <v>2</v>
      </c>
      <c r="JX409" t="s">
        <v>1097</v>
      </c>
      <c r="JY409" t="s">
        <v>4</v>
      </c>
      <c r="JZ409" t="s">
        <v>4</v>
      </c>
      <c r="KA409" t="s">
        <v>4</v>
      </c>
      <c r="KB409" t="s">
        <v>4</v>
      </c>
      <c r="KC409" t="s">
        <v>4</v>
      </c>
      <c r="KD409" t="s">
        <v>4</v>
      </c>
      <c r="KE409" t="s">
        <v>4</v>
      </c>
      <c r="KF409" t="s">
        <v>4</v>
      </c>
    </row>
    <row r="410" spans="1:292" x14ac:dyDescent="0.2">
      <c r="A410" t="s">
        <v>138</v>
      </c>
      <c r="B410" t="s">
        <v>133</v>
      </c>
      <c r="C410" t="s">
        <v>4</v>
      </c>
      <c r="D410" t="s">
        <v>8</v>
      </c>
      <c r="E410" s="30">
        <v>47</v>
      </c>
      <c r="F410" t="s">
        <v>9</v>
      </c>
      <c r="G410" t="s">
        <v>10</v>
      </c>
      <c r="H410" t="s">
        <v>11</v>
      </c>
      <c r="I410" t="s">
        <v>36</v>
      </c>
      <c r="J410" t="s">
        <v>4</v>
      </c>
      <c r="K410" t="s">
        <v>4</v>
      </c>
      <c r="L410" t="s">
        <v>4</v>
      </c>
      <c r="M410" t="s">
        <v>5</v>
      </c>
      <c r="N410" t="s">
        <v>5</v>
      </c>
      <c r="O410" t="s">
        <v>4</v>
      </c>
      <c r="P410" t="s">
        <v>4</v>
      </c>
      <c r="Q410" t="s">
        <v>5</v>
      </c>
      <c r="R410" t="s">
        <v>4</v>
      </c>
      <c r="S410" t="s">
        <v>4</v>
      </c>
      <c r="T410" t="s">
        <v>3</v>
      </c>
      <c r="U410" t="s">
        <v>5</v>
      </c>
      <c r="V410" t="s">
        <v>5</v>
      </c>
      <c r="W410" t="s">
        <v>17</v>
      </c>
      <c r="X410" t="s">
        <v>2</v>
      </c>
      <c r="Y410" t="s">
        <v>5</v>
      </c>
      <c r="Z410" t="s">
        <v>6</v>
      </c>
      <c r="AA410" t="s">
        <v>4</v>
      </c>
      <c r="AB410" t="s">
        <v>4</v>
      </c>
      <c r="AC410" t="s">
        <v>4</v>
      </c>
      <c r="AD410" t="s">
        <v>4</v>
      </c>
      <c r="AE410" t="s">
        <v>4</v>
      </c>
      <c r="AF410" t="s">
        <v>4</v>
      </c>
      <c r="AG410" t="s">
        <v>4</v>
      </c>
      <c r="AH410" t="s">
        <v>4</v>
      </c>
      <c r="AI410" t="s">
        <v>4</v>
      </c>
      <c r="AJ410" t="s">
        <v>4</v>
      </c>
      <c r="AK410" t="s">
        <v>4</v>
      </c>
      <c r="AL410" t="s">
        <v>5</v>
      </c>
      <c r="AM410" t="s">
        <v>4</v>
      </c>
      <c r="AN410" t="s">
        <v>4</v>
      </c>
      <c r="AO410" t="s">
        <v>4</v>
      </c>
      <c r="AP410" t="s">
        <v>4</v>
      </c>
      <c r="AQ410" t="s">
        <v>4</v>
      </c>
      <c r="AR410" t="s">
        <v>4</v>
      </c>
      <c r="AS410" t="s">
        <v>94</v>
      </c>
      <c r="AT410" t="s">
        <v>62</v>
      </c>
      <c r="AU410" t="s">
        <v>59</v>
      </c>
      <c r="AV410" t="s">
        <v>2</v>
      </c>
      <c r="AW410" t="s">
        <v>2</v>
      </c>
      <c r="AX410" t="s">
        <v>2</v>
      </c>
      <c r="AY410" t="s">
        <v>2</v>
      </c>
      <c r="AZ410" t="s">
        <v>2</v>
      </c>
      <c r="BA410" t="s">
        <v>2</v>
      </c>
      <c r="BB410" t="s">
        <v>2</v>
      </c>
      <c r="BC410" t="s">
        <v>2</v>
      </c>
      <c r="BD410" t="s">
        <v>2</v>
      </c>
      <c r="BE410" t="s">
        <v>2</v>
      </c>
      <c r="BF410" t="s">
        <v>2</v>
      </c>
      <c r="BG410" t="s">
        <v>2</v>
      </c>
      <c r="BH410" t="s">
        <v>2</v>
      </c>
      <c r="BI410" t="s">
        <v>2</v>
      </c>
      <c r="BJ410" t="s">
        <v>2</v>
      </c>
      <c r="BK410" t="s">
        <v>2</v>
      </c>
      <c r="BL410" t="s">
        <v>2</v>
      </c>
      <c r="BM410" t="s">
        <v>2</v>
      </c>
      <c r="BN410" t="s">
        <v>2</v>
      </c>
      <c r="BO410" t="s">
        <v>2</v>
      </c>
      <c r="BP410" t="s">
        <v>2</v>
      </c>
      <c r="BQ410" t="s">
        <v>5</v>
      </c>
      <c r="BR410" t="s">
        <v>4</v>
      </c>
      <c r="BS410" t="s">
        <v>4</v>
      </c>
      <c r="BT410" t="s">
        <v>4</v>
      </c>
      <c r="BU410" t="s">
        <v>4</v>
      </c>
      <c r="BV410" t="s">
        <v>4</v>
      </c>
      <c r="BW410" t="s">
        <v>4</v>
      </c>
      <c r="BX410" t="s">
        <v>4</v>
      </c>
      <c r="BY410" t="s">
        <v>4</v>
      </c>
      <c r="BZ410" t="s">
        <v>4</v>
      </c>
      <c r="CA410" t="s">
        <v>4</v>
      </c>
      <c r="CB410" t="s">
        <v>2</v>
      </c>
      <c r="CC410" t="s">
        <v>2</v>
      </c>
      <c r="CD410" t="s">
        <v>2</v>
      </c>
      <c r="CE410" t="s">
        <v>2</v>
      </c>
      <c r="CF410" t="s">
        <v>2</v>
      </c>
      <c r="CG410" t="s">
        <v>2</v>
      </c>
      <c r="CH410" t="s">
        <v>2</v>
      </c>
      <c r="CI410" t="s">
        <v>2</v>
      </c>
      <c r="CJ410" t="s">
        <v>2</v>
      </c>
      <c r="CK410" t="s">
        <v>2</v>
      </c>
      <c r="CL410" t="s">
        <v>2</v>
      </c>
      <c r="CM410" t="s">
        <v>2</v>
      </c>
      <c r="CN410" t="s">
        <v>2</v>
      </c>
      <c r="CO410" t="s">
        <v>2</v>
      </c>
      <c r="CP410" t="s">
        <v>123</v>
      </c>
      <c r="CQ410" t="s">
        <v>5</v>
      </c>
      <c r="CR410" t="s">
        <v>4</v>
      </c>
      <c r="CS410" t="s">
        <v>4</v>
      </c>
      <c r="CT410" t="s">
        <v>4</v>
      </c>
      <c r="CU410" t="s">
        <v>796</v>
      </c>
      <c r="CV410" t="s">
        <v>796</v>
      </c>
      <c r="CW410" t="s">
        <v>796</v>
      </c>
      <c r="CX410" t="s">
        <v>796</v>
      </c>
      <c r="CY410" t="s">
        <v>796</v>
      </c>
      <c r="CZ410" t="s">
        <v>796</v>
      </c>
      <c r="DA410" t="s">
        <v>796</v>
      </c>
      <c r="DB410" t="s">
        <v>796</v>
      </c>
      <c r="DC410" t="s">
        <v>796</v>
      </c>
      <c r="DD410" t="s">
        <v>796</v>
      </c>
      <c r="DE410" t="s">
        <v>796</v>
      </c>
      <c r="DF410" t="s">
        <v>796</v>
      </c>
      <c r="DG410" t="s">
        <v>796</v>
      </c>
      <c r="DH410" t="s">
        <v>796</v>
      </c>
      <c r="DI410" t="s">
        <v>796</v>
      </c>
      <c r="DJ410" t="s">
        <v>796</v>
      </c>
      <c r="DK410" t="s">
        <v>796</v>
      </c>
      <c r="DL410" t="s">
        <v>796</v>
      </c>
      <c r="DM410" t="s">
        <v>796</v>
      </c>
      <c r="DN410" t="s">
        <v>796</v>
      </c>
      <c r="DO410" t="s">
        <v>796</v>
      </c>
      <c r="DP410" t="s">
        <v>796</v>
      </c>
      <c r="DQ410" t="s">
        <v>796</v>
      </c>
      <c r="DR410" t="s">
        <v>796</v>
      </c>
      <c r="DS410" t="s">
        <v>796</v>
      </c>
      <c r="DT410" t="s">
        <v>796</v>
      </c>
      <c r="DU410" t="s">
        <v>796</v>
      </c>
      <c r="DV410" t="s">
        <v>796</v>
      </c>
      <c r="DW410" t="s">
        <v>796</v>
      </c>
      <c r="DX410" t="s">
        <v>796</v>
      </c>
      <c r="DY410" t="s">
        <v>796</v>
      </c>
      <c r="DZ410" t="s">
        <v>796</v>
      </c>
      <c r="EA410" t="s">
        <v>796</v>
      </c>
      <c r="EB410" t="s">
        <v>796</v>
      </c>
      <c r="EC410" t="s">
        <v>796</v>
      </c>
      <c r="ED410" t="s">
        <v>796</v>
      </c>
      <c r="EE410" t="s">
        <v>796</v>
      </c>
      <c r="EF410" t="s">
        <v>796</v>
      </c>
      <c r="EG410" t="s">
        <v>796</v>
      </c>
      <c r="EH410" t="s">
        <v>796</v>
      </c>
      <c r="EI410" t="s">
        <v>796</v>
      </c>
      <c r="EJ410" t="s">
        <v>796</v>
      </c>
      <c r="EK410" t="s">
        <v>796</v>
      </c>
      <c r="EL410" t="s">
        <v>796</v>
      </c>
      <c r="EM410" t="s">
        <v>796</v>
      </c>
      <c r="EN410" t="s">
        <v>796</v>
      </c>
      <c r="EO410" t="s">
        <v>796</v>
      </c>
      <c r="EP410" t="s">
        <v>796</v>
      </c>
      <c r="EQ410" t="s">
        <v>796</v>
      </c>
      <c r="ER410" t="s">
        <v>796</v>
      </c>
      <c r="ES410" t="s">
        <v>796</v>
      </c>
      <c r="ET410" t="s">
        <v>796</v>
      </c>
      <c r="EU410" t="s">
        <v>796</v>
      </c>
      <c r="EV410" t="s">
        <v>796</v>
      </c>
      <c r="EW410" t="s">
        <v>796</v>
      </c>
      <c r="EX410" t="s">
        <v>796</v>
      </c>
      <c r="EY410" t="s">
        <v>796</v>
      </c>
      <c r="EZ410" t="s">
        <v>796</v>
      </c>
      <c r="FA410" t="s">
        <v>796</v>
      </c>
      <c r="FB410" t="s">
        <v>796</v>
      </c>
      <c r="FC410" t="s">
        <v>796</v>
      </c>
      <c r="FD410" t="s">
        <v>796</v>
      </c>
      <c r="FE410" t="s">
        <v>796</v>
      </c>
      <c r="FF410" t="s">
        <v>796</v>
      </c>
      <c r="FG410" t="s">
        <v>796</v>
      </c>
      <c r="FH410" t="s">
        <v>796</v>
      </c>
      <c r="FI410" t="s">
        <v>796</v>
      </c>
      <c r="FJ410" t="s">
        <v>796</v>
      </c>
      <c r="FK410" t="s">
        <v>796</v>
      </c>
      <c r="FL410" t="s">
        <v>796</v>
      </c>
      <c r="FM410" t="s">
        <v>796</v>
      </c>
      <c r="FN410" t="s">
        <v>796</v>
      </c>
      <c r="FO410" t="s">
        <v>796</v>
      </c>
      <c r="FP410" t="s">
        <v>796</v>
      </c>
      <c r="FQ410" t="s">
        <v>796</v>
      </c>
      <c r="FR410" t="s">
        <v>796</v>
      </c>
      <c r="FS410" t="s">
        <v>796</v>
      </c>
      <c r="FT410" t="s">
        <v>796</v>
      </c>
      <c r="FU410" t="s">
        <v>796</v>
      </c>
      <c r="FV410" t="s">
        <v>796</v>
      </c>
      <c r="FW410" t="s">
        <v>796</v>
      </c>
      <c r="FX410" t="s">
        <v>796</v>
      </c>
      <c r="FY410" t="s">
        <v>796</v>
      </c>
      <c r="FZ410" t="s">
        <v>796</v>
      </c>
      <c r="GA410" t="s">
        <v>796</v>
      </c>
      <c r="GB410" t="s">
        <v>796</v>
      </c>
      <c r="GC410" t="s">
        <v>796</v>
      </c>
      <c r="GD410" t="s">
        <v>796</v>
      </c>
      <c r="GE410" t="s">
        <v>796</v>
      </c>
      <c r="GF410" t="s">
        <v>796</v>
      </c>
      <c r="GG410" t="s">
        <v>796</v>
      </c>
      <c r="GH410" t="s">
        <v>796</v>
      </c>
      <c r="GI410" t="s">
        <v>796</v>
      </c>
      <c r="GJ410" t="s">
        <v>796</v>
      </c>
      <c r="GK410" t="s">
        <v>796</v>
      </c>
      <c r="GL410" t="s">
        <v>796</v>
      </c>
      <c r="GM410" t="s">
        <v>796</v>
      </c>
      <c r="GN410" t="s">
        <v>796</v>
      </c>
      <c r="GO410" t="s">
        <v>796</v>
      </c>
      <c r="GP410" t="s">
        <v>796</v>
      </c>
      <c r="GQ410" t="s">
        <v>796</v>
      </c>
      <c r="GR410" t="s">
        <v>796</v>
      </c>
      <c r="GS410" t="s">
        <v>796</v>
      </c>
      <c r="GT410" t="s">
        <v>796</v>
      </c>
      <c r="GU410" t="s">
        <v>796</v>
      </c>
      <c r="GV410" t="s">
        <v>796</v>
      </c>
      <c r="GW410" t="s">
        <v>796</v>
      </c>
      <c r="GX410" t="s">
        <v>796</v>
      </c>
      <c r="GY410" t="s">
        <v>796</v>
      </c>
      <c r="GZ410" t="s">
        <v>796</v>
      </c>
      <c r="HA410" t="s">
        <v>796</v>
      </c>
      <c r="HB410" t="s">
        <v>796</v>
      </c>
      <c r="HC410" t="s">
        <v>796</v>
      </c>
      <c r="HD410" t="s">
        <v>796</v>
      </c>
      <c r="HE410" t="s">
        <v>796</v>
      </c>
      <c r="HF410" t="s">
        <v>796</v>
      </c>
      <c r="HG410" t="s">
        <v>796</v>
      </c>
      <c r="HH410" t="s">
        <v>796</v>
      </c>
      <c r="HI410" t="s">
        <v>796</v>
      </c>
      <c r="HJ410" t="s">
        <v>796</v>
      </c>
      <c r="HK410" t="s">
        <v>796</v>
      </c>
      <c r="HL410" t="s">
        <v>796</v>
      </c>
      <c r="HM410" t="s">
        <v>796</v>
      </c>
      <c r="HN410" t="s">
        <v>796</v>
      </c>
      <c r="HO410" t="s">
        <v>796</v>
      </c>
      <c r="HP410" t="s">
        <v>796</v>
      </c>
      <c r="HQ410" t="s">
        <v>796</v>
      </c>
      <c r="HR410" t="s">
        <v>796</v>
      </c>
      <c r="HS410" t="s">
        <v>796</v>
      </c>
      <c r="HT410" t="s">
        <v>796</v>
      </c>
      <c r="HU410" t="s">
        <v>796</v>
      </c>
      <c r="HV410" t="s">
        <v>796</v>
      </c>
      <c r="HW410" t="s">
        <v>796</v>
      </c>
      <c r="HX410" t="s">
        <v>796</v>
      </c>
      <c r="HY410" t="s">
        <v>796</v>
      </c>
      <c r="HZ410" t="s">
        <v>796</v>
      </c>
      <c r="IA410" t="s">
        <v>796</v>
      </c>
      <c r="IB410" t="s">
        <v>796</v>
      </c>
      <c r="IC410" t="s">
        <v>796</v>
      </c>
      <c r="ID410" t="s">
        <v>796</v>
      </c>
      <c r="IE410" t="s">
        <v>796</v>
      </c>
      <c r="IF410" t="s">
        <v>796</v>
      </c>
      <c r="IG410" t="s">
        <v>796</v>
      </c>
      <c r="IH410" t="s">
        <v>796</v>
      </c>
      <c r="II410" t="s">
        <v>796</v>
      </c>
      <c r="IJ410" t="s">
        <v>796</v>
      </c>
      <c r="IK410" t="s">
        <v>796</v>
      </c>
      <c r="IL410" t="s">
        <v>796</v>
      </c>
      <c r="IM410" t="s">
        <v>796</v>
      </c>
      <c r="IN410" t="s">
        <v>796</v>
      </c>
      <c r="IO410" t="s">
        <v>796</v>
      </c>
      <c r="IP410" t="s">
        <v>796</v>
      </c>
      <c r="IQ410" t="s">
        <v>796</v>
      </c>
      <c r="IR410" t="s">
        <v>796</v>
      </c>
      <c r="IS410" t="s">
        <v>796</v>
      </c>
      <c r="IT410" t="s">
        <v>796</v>
      </c>
      <c r="IU410" t="s">
        <v>796</v>
      </c>
      <c r="IV410" t="s">
        <v>796</v>
      </c>
      <c r="IW410" t="s">
        <v>796</v>
      </c>
      <c r="IX410" t="s">
        <v>796</v>
      </c>
      <c r="IY410" t="s">
        <v>796</v>
      </c>
      <c r="IZ410" t="s">
        <v>796</v>
      </c>
      <c r="JA410" t="s">
        <v>796</v>
      </c>
      <c r="JB410" t="s">
        <v>796</v>
      </c>
      <c r="JC410" t="s">
        <v>796</v>
      </c>
      <c r="JD410" t="s">
        <v>796</v>
      </c>
      <c r="JE410" t="s">
        <v>796</v>
      </c>
      <c r="JF410" t="s">
        <v>796</v>
      </c>
      <c r="JG410" t="s">
        <v>796</v>
      </c>
      <c r="JH410" t="s">
        <v>796</v>
      </c>
      <c r="JI410" t="s">
        <v>796</v>
      </c>
      <c r="JJ410" t="s">
        <v>796</v>
      </c>
      <c r="JK410" t="s">
        <v>796</v>
      </c>
      <c r="JL410" t="s">
        <v>796</v>
      </c>
      <c r="JM410" t="s">
        <v>796</v>
      </c>
      <c r="JN410" t="s">
        <v>796</v>
      </c>
      <c r="JO410" t="s">
        <v>796</v>
      </c>
      <c r="JP410" t="s">
        <v>796</v>
      </c>
      <c r="JQ410" t="s">
        <v>796</v>
      </c>
      <c r="JR410" t="s">
        <v>796</v>
      </c>
      <c r="JS410" t="s">
        <v>796</v>
      </c>
      <c r="JT410" t="s">
        <v>796</v>
      </c>
      <c r="JU410" t="s">
        <v>796</v>
      </c>
      <c r="JV410" t="s">
        <v>796</v>
      </c>
      <c r="JW410" t="s">
        <v>796</v>
      </c>
      <c r="JX410" t="s">
        <v>796</v>
      </c>
      <c r="JY410" t="s">
        <v>796</v>
      </c>
      <c r="JZ410" t="s">
        <v>796</v>
      </c>
      <c r="KA410" t="s">
        <v>796</v>
      </c>
      <c r="KB410" t="s">
        <v>796</v>
      </c>
      <c r="KC410" t="s">
        <v>796</v>
      </c>
      <c r="KD410" t="s">
        <v>796</v>
      </c>
      <c r="KE410" t="s">
        <v>796</v>
      </c>
      <c r="KF410" t="s">
        <v>796</v>
      </c>
    </row>
    <row r="411" spans="1:292" x14ac:dyDescent="0.2">
      <c r="A411" t="s">
        <v>137</v>
      </c>
      <c r="B411" t="s">
        <v>133</v>
      </c>
      <c r="C411" t="s">
        <v>4</v>
      </c>
      <c r="D411" t="s">
        <v>8</v>
      </c>
      <c r="E411" s="30">
        <v>34</v>
      </c>
      <c r="F411" t="s">
        <v>20</v>
      </c>
      <c r="G411" t="s">
        <v>10</v>
      </c>
      <c r="H411" t="s">
        <v>40</v>
      </c>
      <c r="I411" t="s">
        <v>36</v>
      </c>
      <c r="J411" t="s">
        <v>4</v>
      </c>
      <c r="K411" t="s">
        <v>4</v>
      </c>
      <c r="L411" t="s">
        <v>4</v>
      </c>
      <c r="M411" t="s">
        <v>4</v>
      </c>
      <c r="N411" t="s">
        <v>5</v>
      </c>
      <c r="O411" t="s">
        <v>4</v>
      </c>
      <c r="P411" t="s">
        <v>5</v>
      </c>
      <c r="Q411" t="s">
        <v>5</v>
      </c>
      <c r="R411" t="s">
        <v>4</v>
      </c>
      <c r="S411" t="s">
        <v>4</v>
      </c>
      <c r="T411" t="s">
        <v>3</v>
      </c>
      <c r="U411" t="s">
        <v>5</v>
      </c>
      <c r="V411" t="s">
        <v>5</v>
      </c>
      <c r="W411" t="s">
        <v>77</v>
      </c>
      <c r="X411" t="s">
        <v>54</v>
      </c>
      <c r="Y411" t="s">
        <v>5</v>
      </c>
      <c r="Z411" t="s">
        <v>6</v>
      </c>
      <c r="AA411" t="s">
        <v>4</v>
      </c>
      <c r="AB411" t="s">
        <v>4</v>
      </c>
      <c r="AC411" t="s">
        <v>4</v>
      </c>
      <c r="AD411" t="s">
        <v>4</v>
      </c>
      <c r="AE411" t="s">
        <v>5</v>
      </c>
      <c r="AF411" t="s">
        <v>4</v>
      </c>
      <c r="AG411" t="s">
        <v>5</v>
      </c>
      <c r="AH411" t="s">
        <v>41</v>
      </c>
      <c r="AI411" t="s">
        <v>4</v>
      </c>
      <c r="AJ411" t="s">
        <v>4</v>
      </c>
      <c r="AK411" t="s">
        <v>4</v>
      </c>
      <c r="AL411" t="s">
        <v>4</v>
      </c>
      <c r="AM411" t="s">
        <v>4</v>
      </c>
      <c r="AN411" t="s">
        <v>4</v>
      </c>
      <c r="AO411" t="s">
        <v>4</v>
      </c>
      <c r="AP411" t="s">
        <v>4</v>
      </c>
      <c r="AQ411" t="s">
        <v>4</v>
      </c>
      <c r="AR411" t="s">
        <v>4</v>
      </c>
      <c r="AS411" t="s">
        <v>2</v>
      </c>
      <c r="AT411" t="s">
        <v>2</v>
      </c>
      <c r="AU411" t="s">
        <v>2</v>
      </c>
      <c r="AV411" t="s">
        <v>2</v>
      </c>
      <c r="AW411" t="s">
        <v>2</v>
      </c>
      <c r="AX411" t="s">
        <v>2</v>
      </c>
      <c r="AY411" t="s">
        <v>2</v>
      </c>
      <c r="AZ411" t="s">
        <v>2</v>
      </c>
      <c r="BA411" t="s">
        <v>2</v>
      </c>
      <c r="BB411" t="s">
        <v>2</v>
      </c>
      <c r="BC411" t="s">
        <v>2</v>
      </c>
      <c r="BD411" t="s">
        <v>2</v>
      </c>
      <c r="BE411" t="s">
        <v>2</v>
      </c>
      <c r="BF411" t="s">
        <v>2</v>
      </c>
      <c r="BG411" t="s">
        <v>2</v>
      </c>
      <c r="BH411" t="s">
        <v>2</v>
      </c>
      <c r="BI411" t="s">
        <v>2</v>
      </c>
      <c r="BJ411" t="s">
        <v>2</v>
      </c>
      <c r="BK411" t="s">
        <v>4</v>
      </c>
      <c r="BL411" t="s">
        <v>5</v>
      </c>
      <c r="BM411" t="s">
        <v>4</v>
      </c>
      <c r="BN411" t="s">
        <v>4</v>
      </c>
      <c r="BO411" t="s">
        <v>4</v>
      </c>
      <c r="BP411" t="s">
        <v>2</v>
      </c>
      <c r="BQ411" t="s">
        <v>5</v>
      </c>
      <c r="BR411" t="s">
        <v>5</v>
      </c>
      <c r="BS411" t="s">
        <v>4</v>
      </c>
      <c r="BT411" t="s">
        <v>5</v>
      </c>
      <c r="BU411" t="s">
        <v>5</v>
      </c>
      <c r="BV411" t="s">
        <v>5</v>
      </c>
      <c r="BW411" t="s">
        <v>41</v>
      </c>
      <c r="BX411" t="s">
        <v>41</v>
      </c>
      <c r="BY411" t="s">
        <v>41</v>
      </c>
      <c r="BZ411" t="s">
        <v>41</v>
      </c>
      <c r="CA411" t="s">
        <v>41</v>
      </c>
      <c r="CB411" t="s">
        <v>2</v>
      </c>
      <c r="CC411" t="s">
        <v>2</v>
      </c>
      <c r="CD411" t="s">
        <v>2</v>
      </c>
      <c r="CE411" t="s">
        <v>2</v>
      </c>
      <c r="CF411" t="s">
        <v>2</v>
      </c>
      <c r="CG411" t="s">
        <v>2</v>
      </c>
      <c r="CH411" t="s">
        <v>2</v>
      </c>
      <c r="CI411" t="s">
        <v>2</v>
      </c>
      <c r="CJ411" t="s">
        <v>2</v>
      </c>
      <c r="CK411" t="s">
        <v>2</v>
      </c>
      <c r="CL411" t="s">
        <v>2</v>
      </c>
      <c r="CM411" t="s">
        <v>2</v>
      </c>
      <c r="CN411" t="s">
        <v>2</v>
      </c>
      <c r="CO411" t="s">
        <v>2</v>
      </c>
      <c r="CP411" t="s">
        <v>123</v>
      </c>
      <c r="CQ411" t="s">
        <v>41</v>
      </c>
      <c r="CR411" t="s">
        <v>41</v>
      </c>
      <c r="CS411" t="s">
        <v>41</v>
      </c>
      <c r="CT411" t="s">
        <v>41</v>
      </c>
      <c r="CU411" t="s">
        <v>796</v>
      </c>
      <c r="CV411" t="s">
        <v>796</v>
      </c>
      <c r="CW411" t="s">
        <v>796</v>
      </c>
      <c r="CX411" t="s">
        <v>796</v>
      </c>
      <c r="CY411" t="s">
        <v>796</v>
      </c>
      <c r="CZ411" t="s">
        <v>796</v>
      </c>
      <c r="DA411" t="s">
        <v>796</v>
      </c>
      <c r="DB411" t="s">
        <v>796</v>
      </c>
      <c r="DC411" t="s">
        <v>796</v>
      </c>
      <c r="DD411" t="s">
        <v>796</v>
      </c>
      <c r="DE411" t="s">
        <v>796</v>
      </c>
      <c r="DF411" t="s">
        <v>796</v>
      </c>
      <c r="DG411" t="s">
        <v>796</v>
      </c>
      <c r="DH411" t="s">
        <v>796</v>
      </c>
      <c r="DI411" t="s">
        <v>796</v>
      </c>
      <c r="DJ411" t="s">
        <v>796</v>
      </c>
      <c r="DK411" t="s">
        <v>796</v>
      </c>
      <c r="DL411" t="s">
        <v>796</v>
      </c>
      <c r="DM411" t="s">
        <v>796</v>
      </c>
      <c r="DN411" t="s">
        <v>796</v>
      </c>
      <c r="DO411" t="s">
        <v>796</v>
      </c>
      <c r="DP411" t="s">
        <v>796</v>
      </c>
      <c r="DQ411" t="s">
        <v>796</v>
      </c>
      <c r="DR411" t="s">
        <v>796</v>
      </c>
      <c r="DS411" t="s">
        <v>796</v>
      </c>
      <c r="DT411" t="s">
        <v>796</v>
      </c>
      <c r="DU411" t="s">
        <v>796</v>
      </c>
      <c r="DV411" t="s">
        <v>796</v>
      </c>
      <c r="DW411" t="s">
        <v>796</v>
      </c>
      <c r="DX411" t="s">
        <v>796</v>
      </c>
      <c r="DY411" t="s">
        <v>796</v>
      </c>
      <c r="DZ411" t="s">
        <v>796</v>
      </c>
      <c r="EA411" t="s">
        <v>796</v>
      </c>
      <c r="EB411" t="s">
        <v>796</v>
      </c>
      <c r="EC411" t="s">
        <v>796</v>
      </c>
      <c r="ED411" t="s">
        <v>796</v>
      </c>
      <c r="EE411" t="s">
        <v>796</v>
      </c>
      <c r="EF411" t="s">
        <v>796</v>
      </c>
      <c r="EG411" t="s">
        <v>796</v>
      </c>
      <c r="EH411" t="s">
        <v>796</v>
      </c>
      <c r="EI411" t="s">
        <v>796</v>
      </c>
      <c r="EJ411" t="s">
        <v>796</v>
      </c>
      <c r="EK411" t="s">
        <v>796</v>
      </c>
      <c r="EL411" t="s">
        <v>796</v>
      </c>
      <c r="EM411" t="s">
        <v>796</v>
      </c>
      <c r="EN411" t="s">
        <v>796</v>
      </c>
      <c r="EO411" t="s">
        <v>796</v>
      </c>
      <c r="EP411" t="s">
        <v>796</v>
      </c>
      <c r="EQ411" t="s">
        <v>796</v>
      </c>
      <c r="ER411" t="s">
        <v>796</v>
      </c>
      <c r="ES411" t="s">
        <v>796</v>
      </c>
      <c r="ET411" t="s">
        <v>796</v>
      </c>
      <c r="EU411" t="s">
        <v>796</v>
      </c>
      <c r="EV411" t="s">
        <v>796</v>
      </c>
      <c r="EW411" t="s">
        <v>796</v>
      </c>
      <c r="EX411" t="s">
        <v>796</v>
      </c>
      <c r="EY411" t="s">
        <v>796</v>
      </c>
      <c r="EZ411" t="s">
        <v>796</v>
      </c>
      <c r="FA411" t="s">
        <v>796</v>
      </c>
      <c r="FB411" t="s">
        <v>796</v>
      </c>
      <c r="FC411" t="s">
        <v>796</v>
      </c>
      <c r="FD411" t="s">
        <v>796</v>
      </c>
      <c r="FE411" t="s">
        <v>796</v>
      </c>
      <c r="FF411" t="s">
        <v>796</v>
      </c>
      <c r="FG411" t="s">
        <v>796</v>
      </c>
      <c r="FH411" t="s">
        <v>796</v>
      </c>
      <c r="FI411" t="s">
        <v>796</v>
      </c>
      <c r="FJ411" t="s">
        <v>796</v>
      </c>
      <c r="FK411" t="s">
        <v>796</v>
      </c>
      <c r="FL411" t="s">
        <v>796</v>
      </c>
      <c r="FM411" t="s">
        <v>796</v>
      </c>
      <c r="FN411" t="s">
        <v>796</v>
      </c>
      <c r="FO411" t="s">
        <v>796</v>
      </c>
      <c r="FP411" t="s">
        <v>796</v>
      </c>
      <c r="FQ411" t="s">
        <v>796</v>
      </c>
      <c r="FR411" t="s">
        <v>796</v>
      </c>
      <c r="FS411" t="s">
        <v>796</v>
      </c>
      <c r="FT411" t="s">
        <v>796</v>
      </c>
      <c r="FU411" t="s">
        <v>796</v>
      </c>
      <c r="FV411" t="s">
        <v>796</v>
      </c>
      <c r="FW411" t="s">
        <v>796</v>
      </c>
      <c r="FX411" t="s">
        <v>796</v>
      </c>
      <c r="FY411" t="s">
        <v>796</v>
      </c>
      <c r="FZ411" t="s">
        <v>796</v>
      </c>
      <c r="GA411" t="s">
        <v>796</v>
      </c>
      <c r="GB411" t="s">
        <v>796</v>
      </c>
      <c r="GC411" t="s">
        <v>796</v>
      </c>
      <c r="GD411" t="s">
        <v>796</v>
      </c>
      <c r="GE411" t="s">
        <v>796</v>
      </c>
      <c r="GF411" t="s">
        <v>796</v>
      </c>
      <c r="GG411" t="s">
        <v>796</v>
      </c>
      <c r="GH411" t="s">
        <v>796</v>
      </c>
      <c r="GI411" t="s">
        <v>796</v>
      </c>
      <c r="GJ411" t="s">
        <v>796</v>
      </c>
      <c r="GK411" t="s">
        <v>796</v>
      </c>
      <c r="GL411" t="s">
        <v>796</v>
      </c>
      <c r="GM411" t="s">
        <v>796</v>
      </c>
      <c r="GN411" t="s">
        <v>133</v>
      </c>
      <c r="GO411" t="s">
        <v>4</v>
      </c>
      <c r="GP411" s="30">
        <v>36</v>
      </c>
      <c r="GQ411" t="s">
        <v>1098</v>
      </c>
      <c r="GR411" t="s">
        <v>2</v>
      </c>
      <c r="GS411" t="s">
        <v>2</v>
      </c>
      <c r="GT411" t="s">
        <v>2</v>
      </c>
      <c r="GU411" t="s">
        <v>2</v>
      </c>
      <c r="GV411" t="s">
        <v>5</v>
      </c>
      <c r="GW411" t="s">
        <v>2</v>
      </c>
      <c r="GX411" t="s">
        <v>5</v>
      </c>
      <c r="GY411" t="s">
        <v>5</v>
      </c>
      <c r="GZ411" t="s">
        <v>5</v>
      </c>
      <c r="HA411" t="s">
        <v>2</v>
      </c>
      <c r="HB411" t="s">
        <v>3</v>
      </c>
      <c r="HC411" t="s">
        <v>5</v>
      </c>
      <c r="HD411" t="s">
        <v>4</v>
      </c>
      <c r="HE411" t="s">
        <v>17</v>
      </c>
      <c r="HF411" t="s">
        <v>27</v>
      </c>
      <c r="HG411" t="s">
        <v>5</v>
      </c>
      <c r="HH411" t="s">
        <v>6</v>
      </c>
      <c r="HI411" t="s">
        <v>4</v>
      </c>
      <c r="HJ411" t="s">
        <v>4</v>
      </c>
      <c r="HK411" t="s">
        <v>4</v>
      </c>
      <c r="HL411" t="s">
        <v>4</v>
      </c>
      <c r="HM411" t="s">
        <v>4</v>
      </c>
      <c r="HN411" t="s">
        <v>4</v>
      </c>
      <c r="HO411" t="s">
        <v>5</v>
      </c>
      <c r="HP411" t="s">
        <v>4</v>
      </c>
      <c r="HQ411" t="s">
        <v>4</v>
      </c>
      <c r="HR411" t="s">
        <v>4</v>
      </c>
      <c r="HS411" t="s">
        <v>4</v>
      </c>
      <c r="HT411" t="s">
        <v>4</v>
      </c>
      <c r="HU411" t="s">
        <v>4</v>
      </c>
      <c r="HV411" t="s">
        <v>4</v>
      </c>
      <c r="HW411" t="s">
        <v>4</v>
      </c>
      <c r="HX411" t="s">
        <v>4</v>
      </c>
      <c r="HY411" t="s">
        <v>4</v>
      </c>
      <c r="HZ411" t="s">
        <v>4</v>
      </c>
      <c r="IA411" t="s">
        <v>2</v>
      </c>
      <c r="IB411" t="s">
        <v>2</v>
      </c>
      <c r="IC411" t="s">
        <v>2</v>
      </c>
      <c r="ID411" t="s">
        <v>2</v>
      </c>
      <c r="IE411" t="s">
        <v>2</v>
      </c>
      <c r="IF411" t="s">
        <v>2</v>
      </c>
      <c r="IG411" t="s">
        <v>2</v>
      </c>
      <c r="IH411" t="s">
        <v>2</v>
      </c>
      <c r="II411" t="s">
        <v>2</v>
      </c>
      <c r="IJ411" t="s">
        <v>2</v>
      </c>
      <c r="IK411" t="s">
        <v>2</v>
      </c>
      <c r="IL411" t="s">
        <v>2</v>
      </c>
      <c r="IM411" t="s">
        <v>2</v>
      </c>
      <c r="IN411" t="s">
        <v>2</v>
      </c>
      <c r="IO411" t="s">
        <v>2</v>
      </c>
      <c r="IP411" t="s">
        <v>2</v>
      </c>
      <c r="IQ411" t="s">
        <v>2</v>
      </c>
      <c r="IR411" t="s">
        <v>2</v>
      </c>
      <c r="IS411" t="s">
        <v>4</v>
      </c>
      <c r="IT411" t="s">
        <v>5</v>
      </c>
      <c r="IU411" t="s">
        <v>4</v>
      </c>
      <c r="IV411" t="s">
        <v>4</v>
      </c>
      <c r="IW411" t="s">
        <v>4</v>
      </c>
      <c r="IX411" t="s">
        <v>2</v>
      </c>
      <c r="IY411" t="s">
        <v>4</v>
      </c>
      <c r="IZ411" t="s">
        <v>4</v>
      </c>
      <c r="JA411" t="s">
        <v>4</v>
      </c>
      <c r="JB411" t="s">
        <v>4</v>
      </c>
      <c r="JC411" t="s">
        <v>4</v>
      </c>
      <c r="JD411" t="s">
        <v>4</v>
      </c>
      <c r="JE411" t="s">
        <v>4</v>
      </c>
      <c r="JF411" t="s">
        <v>4</v>
      </c>
      <c r="JG411" t="s">
        <v>4</v>
      </c>
      <c r="JH411" t="s">
        <v>4</v>
      </c>
      <c r="JI411" t="s">
        <v>4</v>
      </c>
      <c r="JJ411" t="s">
        <v>2</v>
      </c>
      <c r="JK411" t="s">
        <v>2</v>
      </c>
      <c r="JL411" t="s">
        <v>2</v>
      </c>
      <c r="JM411" t="s">
        <v>2</v>
      </c>
      <c r="JN411" t="s">
        <v>2</v>
      </c>
      <c r="JO411" t="s">
        <v>2</v>
      </c>
      <c r="JP411" t="s">
        <v>2</v>
      </c>
      <c r="JQ411" t="s">
        <v>2</v>
      </c>
      <c r="JR411" t="s">
        <v>2</v>
      </c>
      <c r="JS411" t="s">
        <v>2</v>
      </c>
      <c r="JT411" t="s">
        <v>2</v>
      </c>
      <c r="JU411" t="s">
        <v>2</v>
      </c>
      <c r="JV411" t="s">
        <v>2</v>
      </c>
      <c r="JW411" t="s">
        <v>2</v>
      </c>
      <c r="JX411" t="s">
        <v>1097</v>
      </c>
      <c r="JY411" t="s">
        <v>4</v>
      </c>
      <c r="JZ411" t="s">
        <v>4</v>
      </c>
      <c r="KA411" t="s">
        <v>4</v>
      </c>
      <c r="KB411" t="s">
        <v>4</v>
      </c>
      <c r="KC411" t="s">
        <v>4</v>
      </c>
      <c r="KD411" t="s">
        <v>4</v>
      </c>
      <c r="KE411" t="s">
        <v>4</v>
      </c>
      <c r="KF411" t="s">
        <v>4</v>
      </c>
    </row>
    <row r="412" spans="1:292" x14ac:dyDescent="0.2">
      <c r="A412" t="s">
        <v>225</v>
      </c>
      <c r="B412" t="s">
        <v>133</v>
      </c>
      <c r="C412" t="s">
        <v>4</v>
      </c>
      <c r="D412" t="s">
        <v>19</v>
      </c>
      <c r="E412" s="30">
        <v>26</v>
      </c>
      <c r="F412" t="s">
        <v>20</v>
      </c>
      <c r="G412" t="s">
        <v>10</v>
      </c>
      <c r="H412" t="s">
        <v>11</v>
      </c>
      <c r="I412" t="s">
        <v>36</v>
      </c>
      <c r="J412" t="s">
        <v>4</v>
      </c>
      <c r="K412" t="s">
        <v>4</v>
      </c>
      <c r="L412" t="s">
        <v>4</v>
      </c>
      <c r="M412" t="s">
        <v>4</v>
      </c>
      <c r="N412" t="s">
        <v>4</v>
      </c>
      <c r="O412" t="s">
        <v>4</v>
      </c>
      <c r="P412" t="s">
        <v>4</v>
      </c>
      <c r="Q412" t="s">
        <v>5</v>
      </c>
      <c r="R412" t="s">
        <v>5</v>
      </c>
      <c r="S412" t="s">
        <v>4</v>
      </c>
      <c r="T412" t="s">
        <v>3</v>
      </c>
      <c r="U412" t="s">
        <v>5</v>
      </c>
      <c r="V412" t="s">
        <v>5</v>
      </c>
      <c r="W412" t="s">
        <v>26</v>
      </c>
      <c r="X412" t="s">
        <v>54</v>
      </c>
      <c r="Y412" t="s">
        <v>5</v>
      </c>
      <c r="Z412" t="s">
        <v>100</v>
      </c>
      <c r="AA412" t="s">
        <v>4</v>
      </c>
      <c r="AB412" t="s">
        <v>4</v>
      </c>
      <c r="AC412" t="s">
        <v>4</v>
      </c>
      <c r="AD412" t="s">
        <v>4</v>
      </c>
      <c r="AE412" t="s">
        <v>4</v>
      </c>
      <c r="AF412" t="s">
        <v>4</v>
      </c>
      <c r="AG412" t="s">
        <v>4</v>
      </c>
      <c r="AH412" t="s">
        <v>4</v>
      </c>
      <c r="AI412" t="s">
        <v>4</v>
      </c>
      <c r="AJ412" t="s">
        <v>4</v>
      </c>
      <c r="AK412" t="s">
        <v>4</v>
      </c>
      <c r="AL412" t="s">
        <v>5</v>
      </c>
      <c r="AM412" t="s">
        <v>4</v>
      </c>
      <c r="AN412" t="s">
        <v>4</v>
      </c>
      <c r="AO412" t="s">
        <v>4</v>
      </c>
      <c r="AP412" t="s">
        <v>4</v>
      </c>
      <c r="AQ412" t="s">
        <v>4</v>
      </c>
      <c r="AR412" t="s">
        <v>4</v>
      </c>
      <c r="AS412" t="s">
        <v>2</v>
      </c>
      <c r="AT412" t="s">
        <v>2</v>
      </c>
      <c r="AU412" t="s">
        <v>2</v>
      </c>
      <c r="AV412" t="s">
        <v>2</v>
      </c>
      <c r="AW412" t="s">
        <v>2</v>
      </c>
      <c r="AX412" t="s">
        <v>2</v>
      </c>
      <c r="AY412" t="s">
        <v>2</v>
      </c>
      <c r="AZ412" t="s">
        <v>2</v>
      </c>
      <c r="BA412" t="s">
        <v>2</v>
      </c>
      <c r="BB412" t="s">
        <v>2</v>
      </c>
      <c r="BC412" t="s">
        <v>2</v>
      </c>
      <c r="BD412" t="s">
        <v>2</v>
      </c>
      <c r="BE412" t="s">
        <v>2</v>
      </c>
      <c r="BF412" t="s">
        <v>2</v>
      </c>
      <c r="BG412" t="s">
        <v>2</v>
      </c>
      <c r="BH412" t="s">
        <v>2</v>
      </c>
      <c r="BI412" t="s">
        <v>2</v>
      </c>
      <c r="BJ412" t="s">
        <v>2</v>
      </c>
      <c r="BK412" t="s">
        <v>2</v>
      </c>
      <c r="BL412" t="s">
        <v>2</v>
      </c>
      <c r="BM412" t="s">
        <v>2</v>
      </c>
      <c r="BN412" t="s">
        <v>2</v>
      </c>
      <c r="BO412" t="s">
        <v>2</v>
      </c>
      <c r="BP412" t="s">
        <v>2</v>
      </c>
      <c r="BQ412" t="s">
        <v>5</v>
      </c>
      <c r="BR412" t="s">
        <v>4</v>
      </c>
      <c r="BS412" t="s">
        <v>4</v>
      </c>
      <c r="BT412" t="s">
        <v>4</v>
      </c>
      <c r="BU412" t="s">
        <v>4</v>
      </c>
      <c r="BV412" t="s">
        <v>4</v>
      </c>
      <c r="BW412" t="s">
        <v>4</v>
      </c>
      <c r="BX412" t="s">
        <v>4</v>
      </c>
      <c r="BY412" t="s">
        <v>4</v>
      </c>
      <c r="BZ412" t="s">
        <v>4</v>
      </c>
      <c r="CA412" t="s">
        <v>4</v>
      </c>
      <c r="CB412" t="s">
        <v>2</v>
      </c>
      <c r="CC412" t="s">
        <v>2</v>
      </c>
      <c r="CD412" t="s">
        <v>2</v>
      </c>
      <c r="CE412" t="s">
        <v>2</v>
      </c>
      <c r="CF412" t="s">
        <v>2</v>
      </c>
      <c r="CG412" t="s">
        <v>2</v>
      </c>
      <c r="CH412" t="s">
        <v>2</v>
      </c>
      <c r="CI412" t="s">
        <v>2</v>
      </c>
      <c r="CJ412" t="s">
        <v>2</v>
      </c>
      <c r="CK412" t="s">
        <v>2</v>
      </c>
      <c r="CL412" t="s">
        <v>2</v>
      </c>
      <c r="CM412" t="s">
        <v>2</v>
      </c>
      <c r="CN412" t="s">
        <v>2</v>
      </c>
      <c r="CO412" t="s">
        <v>2</v>
      </c>
      <c r="CP412" t="s">
        <v>2</v>
      </c>
      <c r="CQ412" t="s">
        <v>2</v>
      </c>
      <c r="CR412" t="s">
        <v>2</v>
      </c>
      <c r="CS412" t="s">
        <v>2</v>
      </c>
      <c r="CT412" t="s">
        <v>2</v>
      </c>
      <c r="CU412" t="s">
        <v>796</v>
      </c>
      <c r="CV412" t="s">
        <v>796</v>
      </c>
      <c r="CW412" t="s">
        <v>796</v>
      </c>
      <c r="CX412" t="s">
        <v>796</v>
      </c>
      <c r="CY412" t="s">
        <v>796</v>
      </c>
      <c r="CZ412" t="s">
        <v>796</v>
      </c>
      <c r="DA412" t="s">
        <v>796</v>
      </c>
      <c r="DB412" t="s">
        <v>796</v>
      </c>
      <c r="DC412" t="s">
        <v>796</v>
      </c>
      <c r="DD412" t="s">
        <v>796</v>
      </c>
      <c r="DE412" t="s">
        <v>796</v>
      </c>
      <c r="DF412" t="s">
        <v>796</v>
      </c>
      <c r="DG412" t="s">
        <v>796</v>
      </c>
      <c r="DH412" t="s">
        <v>796</v>
      </c>
      <c r="DI412" t="s">
        <v>796</v>
      </c>
      <c r="DJ412" t="s">
        <v>796</v>
      </c>
      <c r="DK412" t="s">
        <v>796</v>
      </c>
      <c r="DL412" t="s">
        <v>796</v>
      </c>
      <c r="DM412" t="s">
        <v>796</v>
      </c>
      <c r="DN412" t="s">
        <v>796</v>
      </c>
      <c r="DO412" t="s">
        <v>796</v>
      </c>
      <c r="DP412" t="s">
        <v>796</v>
      </c>
      <c r="DQ412" t="s">
        <v>796</v>
      </c>
      <c r="DR412" t="s">
        <v>796</v>
      </c>
      <c r="DS412" t="s">
        <v>796</v>
      </c>
      <c r="DT412" t="s">
        <v>796</v>
      </c>
      <c r="DU412" t="s">
        <v>796</v>
      </c>
      <c r="DV412" t="s">
        <v>796</v>
      </c>
      <c r="DW412" t="s">
        <v>796</v>
      </c>
      <c r="DX412" t="s">
        <v>796</v>
      </c>
      <c r="DY412" t="s">
        <v>796</v>
      </c>
      <c r="DZ412" t="s">
        <v>796</v>
      </c>
      <c r="EA412" t="s">
        <v>796</v>
      </c>
      <c r="EB412" t="s">
        <v>796</v>
      </c>
      <c r="EC412" t="s">
        <v>796</v>
      </c>
      <c r="ED412" t="s">
        <v>796</v>
      </c>
      <c r="EE412" t="s">
        <v>796</v>
      </c>
      <c r="EF412" t="s">
        <v>796</v>
      </c>
      <c r="EG412" t="s">
        <v>796</v>
      </c>
      <c r="EH412" t="s">
        <v>796</v>
      </c>
      <c r="EI412" t="s">
        <v>796</v>
      </c>
      <c r="EJ412" t="s">
        <v>796</v>
      </c>
      <c r="EK412" t="s">
        <v>796</v>
      </c>
      <c r="EL412" t="s">
        <v>796</v>
      </c>
      <c r="EM412" t="s">
        <v>796</v>
      </c>
      <c r="EN412" t="s">
        <v>796</v>
      </c>
      <c r="EO412" t="s">
        <v>796</v>
      </c>
      <c r="EP412" t="s">
        <v>796</v>
      </c>
      <c r="EQ412" t="s">
        <v>796</v>
      </c>
      <c r="ER412" t="s">
        <v>796</v>
      </c>
      <c r="ES412" t="s">
        <v>796</v>
      </c>
      <c r="ET412" t="s">
        <v>796</v>
      </c>
      <c r="EU412" t="s">
        <v>796</v>
      </c>
      <c r="EV412" t="s">
        <v>796</v>
      </c>
      <c r="EW412" t="s">
        <v>796</v>
      </c>
      <c r="EX412" t="s">
        <v>796</v>
      </c>
      <c r="EY412" t="s">
        <v>796</v>
      </c>
      <c r="EZ412" t="s">
        <v>796</v>
      </c>
      <c r="FA412" t="s">
        <v>796</v>
      </c>
      <c r="FB412" t="s">
        <v>796</v>
      </c>
      <c r="FC412" t="s">
        <v>796</v>
      </c>
      <c r="FD412" t="s">
        <v>796</v>
      </c>
      <c r="FE412" t="s">
        <v>796</v>
      </c>
      <c r="FF412" t="s">
        <v>796</v>
      </c>
      <c r="FG412" t="s">
        <v>796</v>
      </c>
      <c r="FH412" t="s">
        <v>796</v>
      </c>
      <c r="FI412" t="s">
        <v>796</v>
      </c>
      <c r="FJ412" t="s">
        <v>796</v>
      </c>
      <c r="FK412" t="s">
        <v>796</v>
      </c>
      <c r="FL412" t="s">
        <v>796</v>
      </c>
      <c r="FM412" t="s">
        <v>796</v>
      </c>
      <c r="FN412" t="s">
        <v>796</v>
      </c>
      <c r="FO412" t="s">
        <v>796</v>
      </c>
      <c r="FP412" t="s">
        <v>796</v>
      </c>
      <c r="FQ412" t="s">
        <v>796</v>
      </c>
      <c r="FR412" t="s">
        <v>796</v>
      </c>
      <c r="FS412" t="s">
        <v>796</v>
      </c>
      <c r="FT412" t="s">
        <v>796</v>
      </c>
      <c r="FU412" t="s">
        <v>796</v>
      </c>
      <c r="FV412" t="s">
        <v>796</v>
      </c>
      <c r="FW412" t="s">
        <v>796</v>
      </c>
      <c r="FX412" t="s">
        <v>796</v>
      </c>
      <c r="FY412" t="s">
        <v>796</v>
      </c>
      <c r="FZ412" t="s">
        <v>796</v>
      </c>
      <c r="GA412" t="s">
        <v>796</v>
      </c>
      <c r="GB412" t="s">
        <v>796</v>
      </c>
      <c r="GC412" t="s">
        <v>796</v>
      </c>
      <c r="GD412" t="s">
        <v>796</v>
      </c>
      <c r="GE412" t="s">
        <v>796</v>
      </c>
      <c r="GF412" t="s">
        <v>796</v>
      </c>
      <c r="GG412" t="s">
        <v>796</v>
      </c>
      <c r="GH412" t="s">
        <v>796</v>
      </c>
      <c r="GI412" t="s">
        <v>796</v>
      </c>
      <c r="GJ412" t="s">
        <v>796</v>
      </c>
      <c r="GK412" t="s">
        <v>796</v>
      </c>
      <c r="GL412" t="s">
        <v>796</v>
      </c>
      <c r="GM412" t="s">
        <v>796</v>
      </c>
      <c r="GN412" t="s">
        <v>796</v>
      </c>
      <c r="GO412" t="s">
        <v>796</v>
      </c>
      <c r="GP412" t="s">
        <v>796</v>
      </c>
      <c r="GQ412" t="s">
        <v>796</v>
      </c>
      <c r="GR412" t="s">
        <v>796</v>
      </c>
      <c r="GS412" t="s">
        <v>796</v>
      </c>
      <c r="GT412" t="s">
        <v>796</v>
      </c>
      <c r="GU412" t="s">
        <v>796</v>
      </c>
      <c r="GV412" t="s">
        <v>796</v>
      </c>
      <c r="GW412" t="s">
        <v>796</v>
      </c>
      <c r="GX412" t="s">
        <v>796</v>
      </c>
      <c r="GY412" t="s">
        <v>796</v>
      </c>
      <c r="GZ412" t="s">
        <v>796</v>
      </c>
      <c r="HA412" t="s">
        <v>796</v>
      </c>
      <c r="HB412" t="s">
        <v>796</v>
      </c>
      <c r="HC412" t="s">
        <v>796</v>
      </c>
      <c r="HD412" t="s">
        <v>796</v>
      </c>
      <c r="HE412" t="s">
        <v>796</v>
      </c>
      <c r="HF412" t="s">
        <v>796</v>
      </c>
      <c r="HG412" t="s">
        <v>796</v>
      </c>
      <c r="HH412" t="s">
        <v>796</v>
      </c>
      <c r="HI412" t="s">
        <v>796</v>
      </c>
      <c r="HJ412" t="s">
        <v>796</v>
      </c>
      <c r="HK412" t="s">
        <v>796</v>
      </c>
      <c r="HL412" t="s">
        <v>796</v>
      </c>
      <c r="HM412" t="s">
        <v>796</v>
      </c>
      <c r="HN412" t="s">
        <v>796</v>
      </c>
      <c r="HO412" t="s">
        <v>796</v>
      </c>
      <c r="HP412" t="s">
        <v>796</v>
      </c>
      <c r="HQ412" t="s">
        <v>796</v>
      </c>
      <c r="HR412" t="s">
        <v>796</v>
      </c>
      <c r="HS412" t="s">
        <v>796</v>
      </c>
      <c r="HT412" t="s">
        <v>796</v>
      </c>
      <c r="HU412" t="s">
        <v>796</v>
      </c>
      <c r="HV412" t="s">
        <v>796</v>
      </c>
      <c r="HW412" t="s">
        <v>796</v>
      </c>
      <c r="HX412" t="s">
        <v>796</v>
      </c>
      <c r="HY412" t="s">
        <v>796</v>
      </c>
      <c r="HZ412" t="s">
        <v>796</v>
      </c>
      <c r="IA412" t="s">
        <v>796</v>
      </c>
      <c r="IB412" t="s">
        <v>796</v>
      </c>
      <c r="IC412" t="s">
        <v>796</v>
      </c>
      <c r="ID412" t="s">
        <v>796</v>
      </c>
      <c r="IE412" t="s">
        <v>796</v>
      </c>
      <c r="IF412" t="s">
        <v>796</v>
      </c>
      <c r="IG412" t="s">
        <v>796</v>
      </c>
      <c r="IH412" t="s">
        <v>796</v>
      </c>
      <c r="II412" t="s">
        <v>796</v>
      </c>
      <c r="IJ412" t="s">
        <v>796</v>
      </c>
      <c r="IK412" t="s">
        <v>796</v>
      </c>
      <c r="IL412" t="s">
        <v>796</v>
      </c>
      <c r="IM412" t="s">
        <v>796</v>
      </c>
      <c r="IN412" t="s">
        <v>796</v>
      </c>
      <c r="IO412" t="s">
        <v>796</v>
      </c>
      <c r="IP412" t="s">
        <v>796</v>
      </c>
      <c r="IQ412" t="s">
        <v>796</v>
      </c>
      <c r="IR412" t="s">
        <v>796</v>
      </c>
      <c r="IS412" t="s">
        <v>796</v>
      </c>
      <c r="IT412" t="s">
        <v>796</v>
      </c>
      <c r="IU412" t="s">
        <v>796</v>
      </c>
      <c r="IV412" t="s">
        <v>796</v>
      </c>
      <c r="IW412" t="s">
        <v>796</v>
      </c>
      <c r="IX412" t="s">
        <v>796</v>
      </c>
      <c r="IY412" t="s">
        <v>796</v>
      </c>
      <c r="IZ412" t="s">
        <v>796</v>
      </c>
      <c r="JA412" t="s">
        <v>796</v>
      </c>
      <c r="JB412" t="s">
        <v>796</v>
      </c>
      <c r="JC412" t="s">
        <v>796</v>
      </c>
      <c r="JD412" t="s">
        <v>796</v>
      </c>
      <c r="JE412" t="s">
        <v>796</v>
      </c>
      <c r="JF412" t="s">
        <v>796</v>
      </c>
      <c r="JG412" t="s">
        <v>796</v>
      </c>
      <c r="JH412" t="s">
        <v>796</v>
      </c>
      <c r="JI412" t="s">
        <v>796</v>
      </c>
      <c r="JJ412" t="s">
        <v>796</v>
      </c>
      <c r="JK412" t="s">
        <v>796</v>
      </c>
      <c r="JL412" t="s">
        <v>796</v>
      </c>
      <c r="JM412" t="s">
        <v>796</v>
      </c>
      <c r="JN412" t="s">
        <v>796</v>
      </c>
      <c r="JO412" t="s">
        <v>796</v>
      </c>
      <c r="JP412" t="s">
        <v>796</v>
      </c>
      <c r="JQ412" t="s">
        <v>796</v>
      </c>
      <c r="JR412" t="s">
        <v>796</v>
      </c>
      <c r="JS412" t="s">
        <v>796</v>
      </c>
      <c r="JT412" t="s">
        <v>796</v>
      </c>
      <c r="JU412" t="s">
        <v>796</v>
      </c>
      <c r="JV412" t="s">
        <v>796</v>
      </c>
      <c r="JW412" t="s">
        <v>796</v>
      </c>
      <c r="JX412" t="s">
        <v>796</v>
      </c>
      <c r="JY412" t="s">
        <v>796</v>
      </c>
      <c r="JZ412" t="s">
        <v>796</v>
      </c>
      <c r="KA412" t="s">
        <v>796</v>
      </c>
      <c r="KB412" t="s">
        <v>796</v>
      </c>
      <c r="KC412" t="s">
        <v>796</v>
      </c>
      <c r="KD412" t="s">
        <v>796</v>
      </c>
      <c r="KE412" t="s">
        <v>796</v>
      </c>
      <c r="KF412" t="s">
        <v>796</v>
      </c>
    </row>
    <row r="413" spans="1:292" x14ac:dyDescent="0.2">
      <c r="A413" t="s">
        <v>226</v>
      </c>
      <c r="B413" t="s">
        <v>133</v>
      </c>
      <c r="C413" t="s">
        <v>5</v>
      </c>
      <c r="D413" t="s">
        <v>8</v>
      </c>
      <c r="E413" s="30">
        <v>48</v>
      </c>
      <c r="F413" t="s">
        <v>91</v>
      </c>
      <c r="G413" t="s">
        <v>10</v>
      </c>
      <c r="H413" t="s">
        <v>40</v>
      </c>
      <c r="I413" t="s">
        <v>6</v>
      </c>
      <c r="J413" t="s">
        <v>4</v>
      </c>
      <c r="K413" t="s">
        <v>4</v>
      </c>
      <c r="L413" t="s">
        <v>4</v>
      </c>
      <c r="M413" t="s">
        <v>4</v>
      </c>
      <c r="N413" t="s">
        <v>5</v>
      </c>
      <c r="O413" t="s">
        <v>4</v>
      </c>
      <c r="P413" t="s">
        <v>4</v>
      </c>
      <c r="Q413" t="s">
        <v>4</v>
      </c>
      <c r="R413" t="s">
        <v>4</v>
      </c>
      <c r="S413" t="s">
        <v>4</v>
      </c>
      <c r="T413" t="s">
        <v>3</v>
      </c>
      <c r="U413" t="s">
        <v>4</v>
      </c>
      <c r="V413" t="s">
        <v>4</v>
      </c>
      <c r="W413" t="s">
        <v>17</v>
      </c>
      <c r="X413" t="s">
        <v>2</v>
      </c>
      <c r="Y413" t="s">
        <v>5</v>
      </c>
      <c r="Z413" t="s">
        <v>6</v>
      </c>
      <c r="AA413" t="s">
        <v>4</v>
      </c>
      <c r="AB413" t="s">
        <v>5</v>
      </c>
      <c r="AC413" t="s">
        <v>4</v>
      </c>
      <c r="AD413" t="s">
        <v>4</v>
      </c>
      <c r="AE413" t="s">
        <v>4</v>
      </c>
      <c r="AF413" t="s">
        <v>4</v>
      </c>
      <c r="AG413" t="s">
        <v>4</v>
      </c>
      <c r="AH413" t="s">
        <v>4</v>
      </c>
      <c r="AI413" t="s">
        <v>4</v>
      </c>
      <c r="AJ413" t="s">
        <v>5</v>
      </c>
      <c r="AK413" t="s">
        <v>4</v>
      </c>
      <c r="AL413" t="s">
        <v>4</v>
      </c>
      <c r="AM413" t="s">
        <v>4</v>
      </c>
      <c r="AN413" t="s">
        <v>4</v>
      </c>
      <c r="AO413" t="s">
        <v>4</v>
      </c>
      <c r="AP413" t="s">
        <v>4</v>
      </c>
      <c r="AQ413" t="s">
        <v>4</v>
      </c>
      <c r="AR413" t="s">
        <v>4</v>
      </c>
      <c r="AS413" t="s">
        <v>2</v>
      </c>
      <c r="AT413" t="s">
        <v>2</v>
      </c>
      <c r="AU413" t="s">
        <v>2</v>
      </c>
      <c r="AV413" t="s">
        <v>2</v>
      </c>
      <c r="AW413" t="s">
        <v>2</v>
      </c>
      <c r="AX413" t="s">
        <v>2</v>
      </c>
      <c r="AY413" t="s">
        <v>2</v>
      </c>
      <c r="AZ413" t="s">
        <v>2</v>
      </c>
      <c r="BA413" t="s">
        <v>2</v>
      </c>
      <c r="BB413" t="s">
        <v>2</v>
      </c>
      <c r="BC413" t="s">
        <v>2</v>
      </c>
      <c r="BD413" t="s">
        <v>2</v>
      </c>
      <c r="BE413" t="s">
        <v>2</v>
      </c>
      <c r="BF413" t="s">
        <v>2</v>
      </c>
      <c r="BG413" t="s">
        <v>2</v>
      </c>
      <c r="BH413" t="s">
        <v>2</v>
      </c>
      <c r="BI413" t="s">
        <v>2</v>
      </c>
      <c r="BJ413" t="s">
        <v>2</v>
      </c>
      <c r="BK413" t="s">
        <v>2</v>
      </c>
      <c r="BL413" t="s">
        <v>2</v>
      </c>
      <c r="BM413" t="s">
        <v>2</v>
      </c>
      <c r="BN413" t="s">
        <v>2</v>
      </c>
      <c r="BO413" t="s">
        <v>2</v>
      </c>
      <c r="BP413" t="s">
        <v>2</v>
      </c>
      <c r="BQ413" t="s">
        <v>2</v>
      </c>
      <c r="BR413" t="s">
        <v>2</v>
      </c>
      <c r="BS413" t="s">
        <v>2</v>
      </c>
      <c r="BT413" t="s">
        <v>2</v>
      </c>
      <c r="BU413" t="s">
        <v>2</v>
      </c>
      <c r="BV413" t="s">
        <v>2</v>
      </c>
      <c r="BW413" t="s">
        <v>2</v>
      </c>
      <c r="BX413" t="s">
        <v>2</v>
      </c>
      <c r="BY413" t="s">
        <v>2</v>
      </c>
      <c r="BZ413" t="s">
        <v>2</v>
      </c>
      <c r="CA413" t="s">
        <v>2</v>
      </c>
      <c r="CB413" t="s">
        <v>2</v>
      </c>
      <c r="CC413" t="s">
        <v>2</v>
      </c>
      <c r="CD413" t="s">
        <v>2</v>
      </c>
      <c r="CE413" t="s">
        <v>2</v>
      </c>
      <c r="CF413" t="s">
        <v>2</v>
      </c>
      <c r="CG413" t="s">
        <v>2</v>
      </c>
      <c r="CH413" t="s">
        <v>2</v>
      </c>
      <c r="CI413" t="s">
        <v>2</v>
      </c>
      <c r="CJ413" t="s">
        <v>2</v>
      </c>
      <c r="CK413" t="s">
        <v>2</v>
      </c>
      <c r="CL413" t="s">
        <v>2</v>
      </c>
      <c r="CM413" t="s">
        <v>2</v>
      </c>
      <c r="CN413" t="s">
        <v>2</v>
      </c>
      <c r="CO413" t="s">
        <v>2</v>
      </c>
      <c r="CP413" t="s">
        <v>123</v>
      </c>
      <c r="CQ413" t="s">
        <v>4</v>
      </c>
      <c r="CR413" t="s">
        <v>4</v>
      </c>
      <c r="CS413" t="s">
        <v>4</v>
      </c>
      <c r="CT413" t="s">
        <v>4</v>
      </c>
      <c r="CU413" t="s">
        <v>796</v>
      </c>
      <c r="CV413" t="s">
        <v>796</v>
      </c>
      <c r="CW413" t="s">
        <v>796</v>
      </c>
      <c r="CX413" t="s">
        <v>796</v>
      </c>
      <c r="CY413" t="s">
        <v>796</v>
      </c>
      <c r="CZ413" t="s">
        <v>796</v>
      </c>
      <c r="DA413" t="s">
        <v>796</v>
      </c>
      <c r="DB413" t="s">
        <v>796</v>
      </c>
      <c r="DC413" t="s">
        <v>796</v>
      </c>
      <c r="DD413" t="s">
        <v>796</v>
      </c>
      <c r="DE413" t="s">
        <v>796</v>
      </c>
      <c r="DF413" t="s">
        <v>796</v>
      </c>
      <c r="DG413" t="s">
        <v>796</v>
      </c>
      <c r="DH413" t="s">
        <v>796</v>
      </c>
      <c r="DI413" t="s">
        <v>796</v>
      </c>
      <c r="DJ413" t="s">
        <v>796</v>
      </c>
      <c r="DK413" t="s">
        <v>796</v>
      </c>
      <c r="DL413" t="s">
        <v>796</v>
      </c>
      <c r="DM413" t="s">
        <v>796</v>
      </c>
      <c r="DN413" t="s">
        <v>796</v>
      </c>
      <c r="DO413" t="s">
        <v>796</v>
      </c>
      <c r="DP413" t="s">
        <v>796</v>
      </c>
      <c r="DQ413" t="s">
        <v>796</v>
      </c>
      <c r="DR413" t="s">
        <v>796</v>
      </c>
      <c r="DS413" t="s">
        <v>796</v>
      </c>
      <c r="DT413" t="s">
        <v>796</v>
      </c>
      <c r="DU413" t="s">
        <v>796</v>
      </c>
      <c r="DV413" t="s">
        <v>796</v>
      </c>
      <c r="DW413" t="s">
        <v>796</v>
      </c>
      <c r="DX413" t="s">
        <v>796</v>
      </c>
      <c r="DY413" t="s">
        <v>796</v>
      </c>
      <c r="DZ413" t="s">
        <v>796</v>
      </c>
      <c r="EA413" t="s">
        <v>796</v>
      </c>
      <c r="EB413" t="s">
        <v>796</v>
      </c>
      <c r="EC413" t="s">
        <v>796</v>
      </c>
      <c r="ED413" t="s">
        <v>796</v>
      </c>
      <c r="EE413" t="s">
        <v>796</v>
      </c>
      <c r="EF413" t="s">
        <v>796</v>
      </c>
      <c r="EG413" t="s">
        <v>796</v>
      </c>
      <c r="EH413" t="s">
        <v>796</v>
      </c>
      <c r="EI413" t="s">
        <v>796</v>
      </c>
      <c r="EJ413" t="s">
        <v>796</v>
      </c>
      <c r="EK413" t="s">
        <v>796</v>
      </c>
      <c r="EL413" t="s">
        <v>796</v>
      </c>
      <c r="EM413" t="s">
        <v>796</v>
      </c>
      <c r="EN413" t="s">
        <v>796</v>
      </c>
      <c r="EO413" t="s">
        <v>796</v>
      </c>
      <c r="EP413" t="s">
        <v>796</v>
      </c>
      <c r="EQ413" t="s">
        <v>796</v>
      </c>
      <c r="ER413" t="s">
        <v>796</v>
      </c>
      <c r="ES413" t="s">
        <v>796</v>
      </c>
      <c r="ET413" t="s">
        <v>796</v>
      </c>
      <c r="EU413" t="s">
        <v>796</v>
      </c>
      <c r="EV413" t="s">
        <v>796</v>
      </c>
      <c r="EW413" t="s">
        <v>796</v>
      </c>
      <c r="EX413" t="s">
        <v>796</v>
      </c>
      <c r="EY413" t="s">
        <v>796</v>
      </c>
      <c r="EZ413" t="s">
        <v>796</v>
      </c>
      <c r="FA413" t="s">
        <v>796</v>
      </c>
      <c r="FB413" t="s">
        <v>796</v>
      </c>
      <c r="FC413" t="s">
        <v>796</v>
      </c>
      <c r="FD413" t="s">
        <v>796</v>
      </c>
      <c r="FE413" t="s">
        <v>796</v>
      </c>
      <c r="FF413" t="s">
        <v>796</v>
      </c>
      <c r="FG413" t="s">
        <v>796</v>
      </c>
      <c r="FH413" t="s">
        <v>796</v>
      </c>
      <c r="FI413" t="s">
        <v>796</v>
      </c>
      <c r="FJ413" t="s">
        <v>796</v>
      </c>
      <c r="FK413" t="s">
        <v>796</v>
      </c>
      <c r="FL413" t="s">
        <v>796</v>
      </c>
      <c r="FM413" t="s">
        <v>796</v>
      </c>
      <c r="FN413" t="s">
        <v>796</v>
      </c>
      <c r="FO413" t="s">
        <v>796</v>
      </c>
      <c r="FP413" t="s">
        <v>796</v>
      </c>
      <c r="FQ413" t="s">
        <v>796</v>
      </c>
      <c r="FR413" t="s">
        <v>796</v>
      </c>
      <c r="FS413" t="s">
        <v>796</v>
      </c>
      <c r="FT413" t="s">
        <v>796</v>
      </c>
      <c r="FU413" t="s">
        <v>796</v>
      </c>
      <c r="FV413" t="s">
        <v>796</v>
      </c>
      <c r="FW413" t="s">
        <v>796</v>
      </c>
      <c r="FX413" t="s">
        <v>796</v>
      </c>
      <c r="FY413" t="s">
        <v>796</v>
      </c>
      <c r="FZ413" t="s">
        <v>796</v>
      </c>
      <c r="GA413" t="s">
        <v>796</v>
      </c>
      <c r="GB413" t="s">
        <v>796</v>
      </c>
      <c r="GC413" t="s">
        <v>796</v>
      </c>
      <c r="GD413" t="s">
        <v>796</v>
      </c>
      <c r="GE413" t="s">
        <v>796</v>
      </c>
      <c r="GF413" t="s">
        <v>796</v>
      </c>
      <c r="GG413" t="s">
        <v>796</v>
      </c>
      <c r="GH413" t="s">
        <v>796</v>
      </c>
      <c r="GI413" t="s">
        <v>796</v>
      </c>
      <c r="GJ413" t="s">
        <v>796</v>
      </c>
      <c r="GK413" t="s">
        <v>796</v>
      </c>
      <c r="GL413" t="s">
        <v>796</v>
      </c>
      <c r="GM413" t="s">
        <v>796</v>
      </c>
      <c r="GN413" t="s">
        <v>796</v>
      </c>
      <c r="GO413" t="s">
        <v>796</v>
      </c>
      <c r="GP413" t="s">
        <v>796</v>
      </c>
      <c r="GQ413" t="s">
        <v>796</v>
      </c>
      <c r="GR413" t="s">
        <v>796</v>
      </c>
      <c r="GS413" t="s">
        <v>796</v>
      </c>
      <c r="GT413" t="s">
        <v>796</v>
      </c>
      <c r="GU413" t="s">
        <v>796</v>
      </c>
      <c r="GV413" t="s">
        <v>796</v>
      </c>
      <c r="GW413" t="s">
        <v>796</v>
      </c>
      <c r="GX413" t="s">
        <v>796</v>
      </c>
      <c r="GY413" t="s">
        <v>796</v>
      </c>
      <c r="GZ413" t="s">
        <v>796</v>
      </c>
      <c r="HA413" t="s">
        <v>796</v>
      </c>
      <c r="HB413" t="s">
        <v>796</v>
      </c>
      <c r="HC413" t="s">
        <v>796</v>
      </c>
      <c r="HD413" t="s">
        <v>796</v>
      </c>
      <c r="HE413" t="s">
        <v>796</v>
      </c>
      <c r="HF413" t="s">
        <v>796</v>
      </c>
      <c r="HG413" t="s">
        <v>796</v>
      </c>
      <c r="HH413" t="s">
        <v>796</v>
      </c>
      <c r="HI413" t="s">
        <v>796</v>
      </c>
      <c r="HJ413" t="s">
        <v>796</v>
      </c>
      <c r="HK413" t="s">
        <v>796</v>
      </c>
      <c r="HL413" t="s">
        <v>796</v>
      </c>
      <c r="HM413" t="s">
        <v>796</v>
      </c>
      <c r="HN413" t="s">
        <v>796</v>
      </c>
      <c r="HO413" t="s">
        <v>796</v>
      </c>
      <c r="HP413" t="s">
        <v>796</v>
      </c>
      <c r="HQ413" t="s">
        <v>796</v>
      </c>
      <c r="HR413" t="s">
        <v>796</v>
      </c>
      <c r="HS413" t="s">
        <v>796</v>
      </c>
      <c r="HT413" t="s">
        <v>796</v>
      </c>
      <c r="HU413" t="s">
        <v>796</v>
      </c>
      <c r="HV413" t="s">
        <v>796</v>
      </c>
      <c r="HW413" t="s">
        <v>796</v>
      </c>
      <c r="HX413" t="s">
        <v>796</v>
      </c>
      <c r="HY413" t="s">
        <v>796</v>
      </c>
      <c r="HZ413" t="s">
        <v>796</v>
      </c>
      <c r="IA413" t="s">
        <v>796</v>
      </c>
      <c r="IB413" t="s">
        <v>796</v>
      </c>
      <c r="IC413" t="s">
        <v>796</v>
      </c>
      <c r="ID413" t="s">
        <v>796</v>
      </c>
      <c r="IE413" t="s">
        <v>796</v>
      </c>
      <c r="IF413" t="s">
        <v>796</v>
      </c>
      <c r="IG413" t="s">
        <v>796</v>
      </c>
      <c r="IH413" t="s">
        <v>796</v>
      </c>
      <c r="II413" t="s">
        <v>796</v>
      </c>
      <c r="IJ413" t="s">
        <v>796</v>
      </c>
      <c r="IK413" t="s">
        <v>796</v>
      </c>
      <c r="IL413" t="s">
        <v>796</v>
      </c>
      <c r="IM413" t="s">
        <v>796</v>
      </c>
      <c r="IN413" t="s">
        <v>796</v>
      </c>
      <c r="IO413" t="s">
        <v>796</v>
      </c>
      <c r="IP413" t="s">
        <v>796</v>
      </c>
      <c r="IQ413" t="s">
        <v>796</v>
      </c>
      <c r="IR413" t="s">
        <v>796</v>
      </c>
      <c r="IS413" t="s">
        <v>796</v>
      </c>
      <c r="IT413" t="s">
        <v>796</v>
      </c>
      <c r="IU413" t="s">
        <v>796</v>
      </c>
      <c r="IV413" t="s">
        <v>796</v>
      </c>
      <c r="IW413" t="s">
        <v>796</v>
      </c>
      <c r="IX413" t="s">
        <v>796</v>
      </c>
      <c r="IY413" t="s">
        <v>796</v>
      </c>
      <c r="IZ413" t="s">
        <v>796</v>
      </c>
      <c r="JA413" t="s">
        <v>796</v>
      </c>
      <c r="JB413" t="s">
        <v>796</v>
      </c>
      <c r="JC413" t="s">
        <v>796</v>
      </c>
      <c r="JD413" t="s">
        <v>796</v>
      </c>
      <c r="JE413" t="s">
        <v>796</v>
      </c>
      <c r="JF413" t="s">
        <v>796</v>
      </c>
      <c r="JG413" t="s">
        <v>796</v>
      </c>
      <c r="JH413" t="s">
        <v>796</v>
      </c>
      <c r="JI413" t="s">
        <v>796</v>
      </c>
      <c r="JJ413" t="s">
        <v>796</v>
      </c>
      <c r="JK413" t="s">
        <v>796</v>
      </c>
      <c r="JL413" t="s">
        <v>796</v>
      </c>
      <c r="JM413" t="s">
        <v>796</v>
      </c>
      <c r="JN413" t="s">
        <v>796</v>
      </c>
      <c r="JO413" t="s">
        <v>796</v>
      </c>
      <c r="JP413" t="s">
        <v>796</v>
      </c>
      <c r="JQ413" t="s">
        <v>796</v>
      </c>
      <c r="JR413" t="s">
        <v>796</v>
      </c>
      <c r="JS413" t="s">
        <v>796</v>
      </c>
      <c r="JT413" t="s">
        <v>796</v>
      </c>
      <c r="JU413" t="s">
        <v>796</v>
      </c>
      <c r="JV413" t="s">
        <v>796</v>
      </c>
      <c r="JW413" t="s">
        <v>796</v>
      </c>
      <c r="JX413" t="s">
        <v>796</v>
      </c>
      <c r="JY413" t="s">
        <v>796</v>
      </c>
      <c r="JZ413" t="s">
        <v>796</v>
      </c>
      <c r="KA413" t="s">
        <v>796</v>
      </c>
      <c r="KB413" t="s">
        <v>796</v>
      </c>
      <c r="KC413" t="s">
        <v>796</v>
      </c>
      <c r="KD413" t="s">
        <v>796</v>
      </c>
      <c r="KE413" t="s">
        <v>796</v>
      </c>
      <c r="KF413" t="s">
        <v>796</v>
      </c>
    </row>
    <row r="414" spans="1:292" x14ac:dyDescent="0.2">
      <c r="A414" t="s">
        <v>227</v>
      </c>
      <c r="B414" t="s">
        <v>133</v>
      </c>
      <c r="C414" t="s">
        <v>4</v>
      </c>
      <c r="D414" t="s">
        <v>8</v>
      </c>
      <c r="E414" s="30">
        <v>51</v>
      </c>
      <c r="F414" t="s">
        <v>9</v>
      </c>
      <c r="G414" t="s">
        <v>43</v>
      </c>
      <c r="H414" t="s">
        <v>11</v>
      </c>
      <c r="I414" t="s">
        <v>6</v>
      </c>
      <c r="J414" t="s">
        <v>4</v>
      </c>
      <c r="K414" t="s">
        <v>4</v>
      </c>
      <c r="L414" t="s">
        <v>4</v>
      </c>
      <c r="M414" t="s">
        <v>5</v>
      </c>
      <c r="N414" t="s">
        <v>5</v>
      </c>
      <c r="O414" t="s">
        <v>4</v>
      </c>
      <c r="P414" t="s">
        <v>4</v>
      </c>
      <c r="Q414" t="s">
        <v>4</v>
      </c>
      <c r="R414" t="s">
        <v>4</v>
      </c>
      <c r="S414" t="s">
        <v>4</v>
      </c>
      <c r="T414" t="s">
        <v>3</v>
      </c>
      <c r="U414" t="s">
        <v>5</v>
      </c>
      <c r="V414" t="s">
        <v>5</v>
      </c>
      <c r="W414" t="s">
        <v>17</v>
      </c>
      <c r="X414" t="s">
        <v>2</v>
      </c>
      <c r="Y414" t="s">
        <v>5</v>
      </c>
      <c r="Z414" t="s">
        <v>6</v>
      </c>
      <c r="AA414" t="s">
        <v>4</v>
      </c>
      <c r="AB414" t="s">
        <v>4</v>
      </c>
      <c r="AC414" t="s">
        <v>4</v>
      </c>
      <c r="AD414" t="s">
        <v>4</v>
      </c>
      <c r="AE414" t="s">
        <v>4</v>
      </c>
      <c r="AF414" t="s">
        <v>4</v>
      </c>
      <c r="AG414" t="s">
        <v>5</v>
      </c>
      <c r="AH414" t="s">
        <v>5</v>
      </c>
      <c r="AI414" t="s">
        <v>4</v>
      </c>
      <c r="AJ414" t="s">
        <v>4</v>
      </c>
      <c r="AK414" t="s">
        <v>4</v>
      </c>
      <c r="AL414" t="s">
        <v>4</v>
      </c>
      <c r="AM414" t="s">
        <v>4</v>
      </c>
      <c r="AN414" t="s">
        <v>4</v>
      </c>
      <c r="AO414" t="s">
        <v>4</v>
      </c>
      <c r="AP414" t="s">
        <v>4</v>
      </c>
      <c r="AQ414" t="s">
        <v>4</v>
      </c>
      <c r="AR414" t="s">
        <v>4</v>
      </c>
      <c r="AS414" t="s">
        <v>94</v>
      </c>
      <c r="AT414" t="s">
        <v>62</v>
      </c>
      <c r="AU414" t="s">
        <v>14</v>
      </c>
      <c r="AV414" t="s">
        <v>2</v>
      </c>
      <c r="AW414" t="s">
        <v>2</v>
      </c>
      <c r="AX414" t="s">
        <v>2</v>
      </c>
      <c r="AY414" t="s">
        <v>2</v>
      </c>
      <c r="AZ414" t="s">
        <v>2</v>
      </c>
      <c r="BA414" t="s">
        <v>2</v>
      </c>
      <c r="BB414" t="s">
        <v>2</v>
      </c>
      <c r="BC414" t="s">
        <v>2</v>
      </c>
      <c r="BD414" t="s">
        <v>2</v>
      </c>
      <c r="BE414" t="s">
        <v>2</v>
      </c>
      <c r="BF414" t="s">
        <v>2</v>
      </c>
      <c r="BG414" t="s">
        <v>2</v>
      </c>
      <c r="BH414" t="s">
        <v>2</v>
      </c>
      <c r="BI414" t="s">
        <v>2</v>
      </c>
      <c r="BJ414" t="s">
        <v>2</v>
      </c>
      <c r="BK414" t="s">
        <v>2</v>
      </c>
      <c r="BL414" t="s">
        <v>2</v>
      </c>
      <c r="BM414" t="s">
        <v>2</v>
      </c>
      <c r="BN414" t="s">
        <v>2</v>
      </c>
      <c r="BO414" t="s">
        <v>2</v>
      </c>
      <c r="BP414" t="s">
        <v>2</v>
      </c>
      <c r="BQ414" t="s">
        <v>2</v>
      </c>
      <c r="BR414" t="s">
        <v>2</v>
      </c>
      <c r="BS414" t="s">
        <v>2</v>
      </c>
      <c r="BT414" t="s">
        <v>2</v>
      </c>
      <c r="BU414" t="s">
        <v>2</v>
      </c>
      <c r="BV414" t="s">
        <v>2</v>
      </c>
      <c r="BW414" t="s">
        <v>2</v>
      </c>
      <c r="BX414" t="s">
        <v>2</v>
      </c>
      <c r="BY414" t="s">
        <v>2</v>
      </c>
      <c r="BZ414" t="s">
        <v>2</v>
      </c>
      <c r="CA414" t="s">
        <v>2</v>
      </c>
      <c r="CB414" t="s">
        <v>2</v>
      </c>
      <c r="CC414" t="s">
        <v>2</v>
      </c>
      <c r="CD414" t="s">
        <v>2</v>
      </c>
      <c r="CE414" t="s">
        <v>2</v>
      </c>
      <c r="CF414" t="s">
        <v>2</v>
      </c>
      <c r="CG414" t="s">
        <v>2</v>
      </c>
      <c r="CH414" t="s">
        <v>2</v>
      </c>
      <c r="CI414" t="s">
        <v>2</v>
      </c>
      <c r="CJ414" t="s">
        <v>2</v>
      </c>
      <c r="CK414" t="s">
        <v>2</v>
      </c>
      <c r="CL414" t="s">
        <v>2</v>
      </c>
      <c r="CM414" t="s">
        <v>2</v>
      </c>
      <c r="CN414" t="s">
        <v>2</v>
      </c>
      <c r="CO414" t="s">
        <v>2</v>
      </c>
      <c r="CP414" t="s">
        <v>123</v>
      </c>
      <c r="CQ414" t="s">
        <v>5</v>
      </c>
      <c r="CR414" t="s">
        <v>4</v>
      </c>
      <c r="CS414" t="s">
        <v>4</v>
      </c>
      <c r="CT414" t="s">
        <v>4</v>
      </c>
      <c r="CU414" t="s">
        <v>796</v>
      </c>
      <c r="CV414" t="s">
        <v>796</v>
      </c>
      <c r="CW414" t="s">
        <v>796</v>
      </c>
      <c r="CX414" t="s">
        <v>796</v>
      </c>
      <c r="CY414" t="s">
        <v>796</v>
      </c>
      <c r="CZ414" t="s">
        <v>796</v>
      </c>
      <c r="DA414" t="s">
        <v>796</v>
      </c>
      <c r="DB414" t="s">
        <v>796</v>
      </c>
      <c r="DC414" t="s">
        <v>796</v>
      </c>
      <c r="DD414" t="s">
        <v>796</v>
      </c>
      <c r="DE414" t="s">
        <v>796</v>
      </c>
      <c r="DF414" t="s">
        <v>796</v>
      </c>
      <c r="DG414" t="s">
        <v>796</v>
      </c>
      <c r="DH414" t="s">
        <v>796</v>
      </c>
      <c r="DI414" t="s">
        <v>796</v>
      </c>
      <c r="DJ414" t="s">
        <v>796</v>
      </c>
      <c r="DK414" t="s">
        <v>796</v>
      </c>
      <c r="DL414" t="s">
        <v>796</v>
      </c>
      <c r="DM414" t="s">
        <v>796</v>
      </c>
      <c r="DN414" t="s">
        <v>796</v>
      </c>
      <c r="DO414" t="s">
        <v>796</v>
      </c>
      <c r="DP414" t="s">
        <v>796</v>
      </c>
      <c r="DQ414" t="s">
        <v>796</v>
      </c>
      <c r="DR414" t="s">
        <v>796</v>
      </c>
      <c r="DS414" t="s">
        <v>796</v>
      </c>
      <c r="DT414" t="s">
        <v>796</v>
      </c>
      <c r="DU414" t="s">
        <v>796</v>
      </c>
      <c r="DV414" t="s">
        <v>796</v>
      </c>
      <c r="DW414" t="s">
        <v>796</v>
      </c>
      <c r="DX414" t="s">
        <v>796</v>
      </c>
      <c r="DY414" t="s">
        <v>796</v>
      </c>
      <c r="DZ414" t="s">
        <v>796</v>
      </c>
      <c r="EA414" t="s">
        <v>796</v>
      </c>
      <c r="EB414" t="s">
        <v>796</v>
      </c>
      <c r="EC414" t="s">
        <v>796</v>
      </c>
      <c r="ED414" t="s">
        <v>796</v>
      </c>
      <c r="EE414" t="s">
        <v>796</v>
      </c>
      <c r="EF414" t="s">
        <v>796</v>
      </c>
      <c r="EG414" t="s">
        <v>796</v>
      </c>
      <c r="EH414" t="s">
        <v>796</v>
      </c>
      <c r="EI414" t="s">
        <v>796</v>
      </c>
      <c r="EJ414" t="s">
        <v>796</v>
      </c>
      <c r="EK414" t="s">
        <v>796</v>
      </c>
      <c r="EL414" t="s">
        <v>796</v>
      </c>
      <c r="EM414" t="s">
        <v>796</v>
      </c>
      <c r="EN414" t="s">
        <v>796</v>
      </c>
      <c r="EO414" t="s">
        <v>796</v>
      </c>
      <c r="EP414" t="s">
        <v>796</v>
      </c>
      <c r="EQ414" t="s">
        <v>796</v>
      </c>
      <c r="ER414" t="s">
        <v>796</v>
      </c>
      <c r="ES414" t="s">
        <v>796</v>
      </c>
      <c r="ET414" t="s">
        <v>796</v>
      </c>
      <c r="EU414" t="s">
        <v>796</v>
      </c>
      <c r="EV414" t="s">
        <v>796</v>
      </c>
      <c r="EW414" t="s">
        <v>796</v>
      </c>
      <c r="EX414" t="s">
        <v>796</v>
      </c>
      <c r="EY414" t="s">
        <v>796</v>
      </c>
      <c r="EZ414" t="s">
        <v>4</v>
      </c>
      <c r="FA414" t="s">
        <v>5</v>
      </c>
      <c r="FB414" t="s">
        <v>4</v>
      </c>
      <c r="FC414" t="s">
        <v>796</v>
      </c>
      <c r="FD414" t="s">
        <v>796</v>
      </c>
      <c r="FE414" t="s">
        <v>796</v>
      </c>
      <c r="FF414" t="s">
        <v>796</v>
      </c>
      <c r="FG414" t="s">
        <v>796</v>
      </c>
      <c r="FH414" t="s">
        <v>796</v>
      </c>
      <c r="FI414" t="s">
        <v>796</v>
      </c>
      <c r="FJ414" t="s">
        <v>796</v>
      </c>
      <c r="FK414" t="s">
        <v>796</v>
      </c>
      <c r="FL414" t="s">
        <v>796</v>
      </c>
      <c r="FM414" t="s">
        <v>796</v>
      </c>
      <c r="FN414" t="s">
        <v>796</v>
      </c>
      <c r="FO414" t="s">
        <v>796</v>
      </c>
      <c r="FP414" t="s">
        <v>796</v>
      </c>
      <c r="FQ414" t="s">
        <v>796</v>
      </c>
      <c r="FR414" t="s">
        <v>796</v>
      </c>
      <c r="FS414" t="s">
        <v>796</v>
      </c>
      <c r="FT414" t="s">
        <v>796</v>
      </c>
      <c r="FU414" t="s">
        <v>796</v>
      </c>
      <c r="FV414" t="s">
        <v>796</v>
      </c>
      <c r="FW414" t="s">
        <v>796</v>
      </c>
      <c r="FX414" t="s">
        <v>796</v>
      </c>
      <c r="FY414" t="s">
        <v>796</v>
      </c>
      <c r="FZ414" t="s">
        <v>796</v>
      </c>
      <c r="GA414" t="s">
        <v>796</v>
      </c>
      <c r="GB414" t="s">
        <v>796</v>
      </c>
      <c r="GC414" t="s">
        <v>796</v>
      </c>
      <c r="GD414" t="s">
        <v>796</v>
      </c>
      <c r="GE414" t="s">
        <v>796</v>
      </c>
      <c r="GF414" t="s">
        <v>796</v>
      </c>
      <c r="GG414" t="s">
        <v>796</v>
      </c>
      <c r="GH414" t="s">
        <v>796</v>
      </c>
      <c r="GI414" t="s">
        <v>796</v>
      </c>
      <c r="GJ414" t="s">
        <v>796</v>
      </c>
      <c r="GK414" t="s">
        <v>796</v>
      </c>
      <c r="GL414" t="s">
        <v>796</v>
      </c>
      <c r="GM414" t="s">
        <v>796</v>
      </c>
      <c r="GN414" t="s">
        <v>133</v>
      </c>
      <c r="GO414" t="s">
        <v>4</v>
      </c>
      <c r="GP414" s="30">
        <v>53</v>
      </c>
      <c r="GQ414" t="s">
        <v>9</v>
      </c>
      <c r="GR414" t="s">
        <v>2</v>
      </c>
      <c r="GS414" t="s">
        <v>2</v>
      </c>
      <c r="GT414" t="s">
        <v>2</v>
      </c>
      <c r="GU414" t="s">
        <v>5</v>
      </c>
      <c r="GV414" t="s">
        <v>5</v>
      </c>
      <c r="GW414" t="s">
        <v>2</v>
      </c>
      <c r="GX414" t="s">
        <v>5</v>
      </c>
      <c r="GY414" t="s">
        <v>2</v>
      </c>
      <c r="GZ414" t="s">
        <v>2</v>
      </c>
      <c r="HA414" t="s">
        <v>2</v>
      </c>
      <c r="HB414" t="s">
        <v>194</v>
      </c>
      <c r="HC414" t="s">
        <v>5</v>
      </c>
      <c r="HD414" t="s">
        <v>4</v>
      </c>
      <c r="HE414" t="s">
        <v>17</v>
      </c>
      <c r="HF414" t="s">
        <v>2</v>
      </c>
      <c r="HG414" t="s">
        <v>5</v>
      </c>
      <c r="HH414" t="s">
        <v>6</v>
      </c>
      <c r="HI414" t="s">
        <v>4</v>
      </c>
      <c r="HJ414" t="s">
        <v>4</v>
      </c>
      <c r="HK414" t="s">
        <v>4</v>
      </c>
      <c r="HL414" t="s">
        <v>4</v>
      </c>
      <c r="HM414" t="s">
        <v>4</v>
      </c>
      <c r="HN414" t="s">
        <v>4</v>
      </c>
      <c r="HO414" t="s">
        <v>5</v>
      </c>
      <c r="HP414" t="s">
        <v>5</v>
      </c>
      <c r="HQ414" t="s">
        <v>4</v>
      </c>
      <c r="HR414" t="s">
        <v>4</v>
      </c>
      <c r="HS414" t="s">
        <v>4</v>
      </c>
      <c r="HT414" t="s">
        <v>4</v>
      </c>
      <c r="HU414" t="s">
        <v>4</v>
      </c>
      <c r="HV414" t="s">
        <v>4</v>
      </c>
      <c r="HW414" t="s">
        <v>4</v>
      </c>
      <c r="HX414" t="s">
        <v>4</v>
      </c>
      <c r="HY414" t="s">
        <v>4</v>
      </c>
      <c r="HZ414" t="s">
        <v>4</v>
      </c>
      <c r="IA414" t="s">
        <v>94</v>
      </c>
      <c r="IB414" t="s">
        <v>13</v>
      </c>
      <c r="IC414" t="s">
        <v>14</v>
      </c>
      <c r="ID414" t="s">
        <v>2</v>
      </c>
      <c r="IE414" t="s">
        <v>2</v>
      </c>
      <c r="IF414" t="s">
        <v>2</v>
      </c>
      <c r="IG414" t="s">
        <v>2</v>
      </c>
      <c r="IH414" t="s">
        <v>2</v>
      </c>
      <c r="II414" t="s">
        <v>2</v>
      </c>
      <c r="IJ414" t="s">
        <v>2</v>
      </c>
      <c r="IK414" t="s">
        <v>2</v>
      </c>
      <c r="IL414" t="s">
        <v>2</v>
      </c>
      <c r="IM414" t="s">
        <v>2</v>
      </c>
      <c r="IN414" t="s">
        <v>2</v>
      </c>
      <c r="IO414" t="s">
        <v>2</v>
      </c>
      <c r="IP414" t="s">
        <v>2</v>
      </c>
      <c r="IQ414" t="s">
        <v>2</v>
      </c>
      <c r="IR414" t="s">
        <v>2</v>
      </c>
      <c r="IS414" t="s">
        <v>4</v>
      </c>
      <c r="IT414" t="s">
        <v>5</v>
      </c>
      <c r="IU414" t="s">
        <v>4</v>
      </c>
      <c r="IV414" t="s">
        <v>4</v>
      </c>
      <c r="IW414" t="s">
        <v>4</v>
      </c>
      <c r="IX414" t="s">
        <v>2</v>
      </c>
      <c r="IY414" t="s">
        <v>2</v>
      </c>
      <c r="IZ414" t="s">
        <v>2</v>
      </c>
      <c r="JA414" t="s">
        <v>2</v>
      </c>
      <c r="JB414" t="s">
        <v>2</v>
      </c>
      <c r="JC414" t="s">
        <v>2</v>
      </c>
      <c r="JD414" t="s">
        <v>2</v>
      </c>
      <c r="JE414" t="s">
        <v>2</v>
      </c>
      <c r="JF414" t="s">
        <v>2</v>
      </c>
      <c r="JG414" t="s">
        <v>2</v>
      </c>
      <c r="JH414" t="s">
        <v>2</v>
      </c>
      <c r="JI414" t="s">
        <v>2</v>
      </c>
      <c r="JJ414" t="s">
        <v>2</v>
      </c>
      <c r="JK414" t="s">
        <v>2</v>
      </c>
      <c r="JL414" t="s">
        <v>2</v>
      </c>
      <c r="JM414" t="s">
        <v>2</v>
      </c>
      <c r="JN414" t="s">
        <v>2</v>
      </c>
      <c r="JO414" t="s">
        <v>2</v>
      </c>
      <c r="JP414" t="s">
        <v>2</v>
      </c>
      <c r="JQ414" t="s">
        <v>2</v>
      </c>
      <c r="JR414" t="s">
        <v>2</v>
      </c>
      <c r="JS414" t="s">
        <v>2</v>
      </c>
      <c r="JT414" t="s">
        <v>2</v>
      </c>
      <c r="JU414" t="s">
        <v>2</v>
      </c>
      <c r="JV414" t="s">
        <v>2</v>
      </c>
      <c r="JW414" t="s">
        <v>2</v>
      </c>
      <c r="JX414" t="s">
        <v>1097</v>
      </c>
      <c r="JY414" t="s">
        <v>41</v>
      </c>
      <c r="JZ414" t="s">
        <v>4</v>
      </c>
      <c r="KA414" t="s">
        <v>4</v>
      </c>
      <c r="KB414" t="s">
        <v>4</v>
      </c>
      <c r="KC414" t="s">
        <v>4</v>
      </c>
      <c r="KD414" t="s">
        <v>4</v>
      </c>
      <c r="KE414" t="s">
        <v>4</v>
      </c>
      <c r="KF414" t="s">
        <v>4</v>
      </c>
    </row>
    <row r="415" spans="1:292" x14ac:dyDescent="0.2">
      <c r="A415" t="s">
        <v>228</v>
      </c>
      <c r="B415" t="s">
        <v>133</v>
      </c>
      <c r="C415" t="s">
        <v>4</v>
      </c>
      <c r="D415" t="s">
        <v>19</v>
      </c>
      <c r="E415" s="30">
        <v>56</v>
      </c>
      <c r="F415" t="s">
        <v>20</v>
      </c>
      <c r="G415" t="s">
        <v>10</v>
      </c>
      <c r="H415" t="s">
        <v>11</v>
      </c>
      <c r="I415" t="s">
        <v>6</v>
      </c>
      <c r="J415" t="s">
        <v>4</v>
      </c>
      <c r="K415" t="s">
        <v>4</v>
      </c>
      <c r="L415" t="s">
        <v>4</v>
      </c>
      <c r="M415" t="s">
        <v>4</v>
      </c>
      <c r="N415" t="s">
        <v>5</v>
      </c>
      <c r="O415" t="s">
        <v>4</v>
      </c>
      <c r="P415" t="s">
        <v>4</v>
      </c>
      <c r="Q415" t="s">
        <v>4</v>
      </c>
      <c r="R415" t="s">
        <v>4</v>
      </c>
      <c r="S415" t="s">
        <v>4</v>
      </c>
      <c r="T415" t="s">
        <v>194</v>
      </c>
      <c r="U415" t="s">
        <v>5</v>
      </c>
      <c r="V415" t="s">
        <v>4</v>
      </c>
      <c r="W415" t="s">
        <v>17</v>
      </c>
      <c r="X415" t="s">
        <v>2</v>
      </c>
      <c r="Y415" t="s">
        <v>5</v>
      </c>
      <c r="Z415" t="s">
        <v>6</v>
      </c>
      <c r="AA415" t="s">
        <v>4</v>
      </c>
      <c r="AB415" t="s">
        <v>4</v>
      </c>
      <c r="AC415" t="s">
        <v>4</v>
      </c>
      <c r="AD415" t="s">
        <v>4</v>
      </c>
      <c r="AE415" t="s">
        <v>4</v>
      </c>
      <c r="AF415" t="s">
        <v>4</v>
      </c>
      <c r="AG415" t="s">
        <v>4</v>
      </c>
      <c r="AH415" t="s">
        <v>5</v>
      </c>
      <c r="AI415" t="s">
        <v>4</v>
      </c>
      <c r="AJ415" t="s">
        <v>4</v>
      </c>
      <c r="AK415" t="s">
        <v>4</v>
      </c>
      <c r="AL415" t="s">
        <v>4</v>
      </c>
      <c r="AM415" t="s">
        <v>4</v>
      </c>
      <c r="AN415" t="s">
        <v>4</v>
      </c>
      <c r="AO415" t="s">
        <v>4</v>
      </c>
      <c r="AP415" t="s">
        <v>4</v>
      </c>
      <c r="AQ415" t="s">
        <v>4</v>
      </c>
      <c r="AR415" t="s">
        <v>4</v>
      </c>
      <c r="AS415" t="s">
        <v>2</v>
      </c>
      <c r="AT415" t="s">
        <v>2</v>
      </c>
      <c r="AU415" t="s">
        <v>2</v>
      </c>
      <c r="AV415" t="s">
        <v>2</v>
      </c>
      <c r="AW415" t="s">
        <v>2</v>
      </c>
      <c r="AX415" t="s">
        <v>2</v>
      </c>
      <c r="AY415" t="s">
        <v>2</v>
      </c>
      <c r="AZ415" t="s">
        <v>2</v>
      </c>
      <c r="BA415" t="s">
        <v>2</v>
      </c>
      <c r="BB415" t="s">
        <v>2</v>
      </c>
      <c r="BC415" t="s">
        <v>2</v>
      </c>
      <c r="BD415" t="s">
        <v>2</v>
      </c>
      <c r="BE415" t="s">
        <v>2</v>
      </c>
      <c r="BF415" t="s">
        <v>2</v>
      </c>
      <c r="BG415" t="s">
        <v>2</v>
      </c>
      <c r="BH415" t="s">
        <v>2</v>
      </c>
      <c r="BI415" t="s">
        <v>2</v>
      </c>
      <c r="BJ415" t="s">
        <v>2</v>
      </c>
      <c r="BK415" t="s">
        <v>2</v>
      </c>
      <c r="BL415" t="s">
        <v>2</v>
      </c>
      <c r="BM415" t="s">
        <v>2</v>
      </c>
      <c r="BN415" t="s">
        <v>2</v>
      </c>
      <c r="BO415" t="s">
        <v>2</v>
      </c>
      <c r="BP415" t="s">
        <v>2</v>
      </c>
      <c r="BQ415" t="s">
        <v>2</v>
      </c>
      <c r="BR415" t="s">
        <v>2</v>
      </c>
      <c r="BS415" t="s">
        <v>2</v>
      </c>
      <c r="BT415" t="s">
        <v>2</v>
      </c>
      <c r="BU415" t="s">
        <v>2</v>
      </c>
      <c r="BV415" t="s">
        <v>2</v>
      </c>
      <c r="BW415" t="s">
        <v>2</v>
      </c>
      <c r="BX415" t="s">
        <v>2</v>
      </c>
      <c r="BY415" t="s">
        <v>2</v>
      </c>
      <c r="BZ415" t="s">
        <v>2</v>
      </c>
      <c r="CA415" t="s">
        <v>2</v>
      </c>
      <c r="CB415" t="s">
        <v>2</v>
      </c>
      <c r="CC415" t="s">
        <v>2</v>
      </c>
      <c r="CD415" t="s">
        <v>2</v>
      </c>
      <c r="CE415" t="s">
        <v>2</v>
      </c>
      <c r="CF415" t="s">
        <v>2</v>
      </c>
      <c r="CG415" t="s">
        <v>2</v>
      </c>
      <c r="CH415" t="s">
        <v>2</v>
      </c>
      <c r="CI415" t="s">
        <v>2</v>
      </c>
      <c r="CJ415" t="s">
        <v>2</v>
      </c>
      <c r="CK415" t="s">
        <v>2</v>
      </c>
      <c r="CL415" t="s">
        <v>2</v>
      </c>
      <c r="CM415" t="s">
        <v>2</v>
      </c>
      <c r="CN415" t="s">
        <v>2</v>
      </c>
      <c r="CO415" t="s">
        <v>2</v>
      </c>
      <c r="CP415" t="s">
        <v>123</v>
      </c>
      <c r="CQ415" t="s">
        <v>4</v>
      </c>
      <c r="CR415" t="s">
        <v>4</v>
      </c>
      <c r="CS415" t="s">
        <v>4</v>
      </c>
      <c r="CT415" t="s">
        <v>4</v>
      </c>
      <c r="CU415" t="s">
        <v>796</v>
      </c>
      <c r="CV415" t="s">
        <v>796</v>
      </c>
      <c r="CW415" t="s">
        <v>796</v>
      </c>
      <c r="CX415" t="s">
        <v>796</v>
      </c>
      <c r="CY415" t="s">
        <v>796</v>
      </c>
      <c r="CZ415" t="s">
        <v>796</v>
      </c>
      <c r="DA415" t="s">
        <v>796</v>
      </c>
      <c r="DB415" t="s">
        <v>796</v>
      </c>
      <c r="DC415" t="s">
        <v>796</v>
      </c>
      <c r="DD415" t="s">
        <v>796</v>
      </c>
      <c r="DE415" t="s">
        <v>796</v>
      </c>
      <c r="DF415" t="s">
        <v>796</v>
      </c>
      <c r="DG415" t="s">
        <v>796</v>
      </c>
      <c r="DH415" t="s">
        <v>796</v>
      </c>
      <c r="DI415" t="s">
        <v>796</v>
      </c>
      <c r="DJ415" t="s">
        <v>796</v>
      </c>
      <c r="DK415" t="s">
        <v>796</v>
      </c>
      <c r="DL415" t="s">
        <v>796</v>
      </c>
      <c r="DM415" t="s">
        <v>796</v>
      </c>
      <c r="DN415" t="s">
        <v>796</v>
      </c>
      <c r="DO415" t="s">
        <v>796</v>
      </c>
      <c r="DP415" t="s">
        <v>796</v>
      </c>
      <c r="DQ415" t="s">
        <v>796</v>
      </c>
      <c r="DR415" t="s">
        <v>796</v>
      </c>
      <c r="DS415" t="s">
        <v>796</v>
      </c>
      <c r="DT415" t="s">
        <v>796</v>
      </c>
      <c r="DU415" t="s">
        <v>796</v>
      </c>
      <c r="DV415" t="s">
        <v>796</v>
      </c>
      <c r="DW415" t="s">
        <v>796</v>
      </c>
      <c r="DX415" t="s">
        <v>796</v>
      </c>
      <c r="DY415" t="s">
        <v>796</v>
      </c>
      <c r="DZ415" t="s">
        <v>796</v>
      </c>
      <c r="EA415" t="s">
        <v>796</v>
      </c>
      <c r="EB415" t="s">
        <v>796</v>
      </c>
      <c r="EC415" t="s">
        <v>796</v>
      </c>
      <c r="ED415" t="s">
        <v>796</v>
      </c>
      <c r="EE415" t="s">
        <v>796</v>
      </c>
      <c r="EF415" t="s">
        <v>796</v>
      </c>
      <c r="EG415" t="s">
        <v>796</v>
      </c>
      <c r="EH415" t="s">
        <v>796</v>
      </c>
      <c r="EI415" t="s">
        <v>796</v>
      </c>
      <c r="EJ415" t="s">
        <v>796</v>
      </c>
      <c r="EK415" t="s">
        <v>796</v>
      </c>
      <c r="EL415" t="s">
        <v>796</v>
      </c>
      <c r="EM415" t="s">
        <v>796</v>
      </c>
      <c r="EN415" t="s">
        <v>796</v>
      </c>
      <c r="EO415" t="s">
        <v>796</v>
      </c>
      <c r="EP415" t="s">
        <v>796</v>
      </c>
      <c r="EQ415" t="s">
        <v>796</v>
      </c>
      <c r="ER415" t="s">
        <v>796</v>
      </c>
      <c r="ES415" t="s">
        <v>796</v>
      </c>
      <c r="ET415" t="s">
        <v>796</v>
      </c>
      <c r="EU415" t="s">
        <v>796</v>
      </c>
      <c r="EV415" t="s">
        <v>796</v>
      </c>
      <c r="EW415" t="s">
        <v>796</v>
      </c>
      <c r="EX415" t="s">
        <v>796</v>
      </c>
      <c r="EY415" t="s">
        <v>796</v>
      </c>
      <c r="EZ415" t="s">
        <v>796</v>
      </c>
      <c r="FA415" t="s">
        <v>796</v>
      </c>
      <c r="FB415" t="s">
        <v>796</v>
      </c>
      <c r="FC415" t="s">
        <v>796</v>
      </c>
      <c r="FD415" t="s">
        <v>796</v>
      </c>
      <c r="FE415" t="s">
        <v>796</v>
      </c>
      <c r="FF415" t="s">
        <v>796</v>
      </c>
      <c r="FG415" t="s">
        <v>796</v>
      </c>
      <c r="FH415" t="s">
        <v>796</v>
      </c>
      <c r="FI415" t="s">
        <v>796</v>
      </c>
      <c r="FJ415" t="s">
        <v>796</v>
      </c>
      <c r="FK415" t="s">
        <v>796</v>
      </c>
      <c r="FL415" t="s">
        <v>796</v>
      </c>
      <c r="FM415" t="s">
        <v>796</v>
      </c>
      <c r="FN415" t="s">
        <v>796</v>
      </c>
      <c r="FO415" t="s">
        <v>796</v>
      </c>
      <c r="FP415" t="s">
        <v>796</v>
      </c>
      <c r="FQ415" t="s">
        <v>796</v>
      </c>
      <c r="FR415" t="s">
        <v>796</v>
      </c>
      <c r="FS415" t="s">
        <v>796</v>
      </c>
      <c r="FT415" t="s">
        <v>796</v>
      </c>
      <c r="FU415" t="s">
        <v>796</v>
      </c>
      <c r="FV415" t="s">
        <v>796</v>
      </c>
      <c r="FW415" t="s">
        <v>796</v>
      </c>
      <c r="FX415" t="s">
        <v>796</v>
      </c>
      <c r="FY415" t="s">
        <v>796</v>
      </c>
      <c r="FZ415" t="s">
        <v>796</v>
      </c>
      <c r="GA415" t="s">
        <v>796</v>
      </c>
      <c r="GB415" t="s">
        <v>796</v>
      </c>
      <c r="GC415" t="s">
        <v>796</v>
      </c>
      <c r="GD415" t="s">
        <v>796</v>
      </c>
      <c r="GE415" t="s">
        <v>796</v>
      </c>
      <c r="GF415" t="s">
        <v>796</v>
      </c>
      <c r="GG415" t="s">
        <v>796</v>
      </c>
      <c r="GH415" t="s">
        <v>796</v>
      </c>
      <c r="GI415" t="s">
        <v>796</v>
      </c>
      <c r="GJ415" t="s">
        <v>796</v>
      </c>
      <c r="GK415" t="s">
        <v>796</v>
      </c>
      <c r="GL415" t="s">
        <v>796</v>
      </c>
      <c r="GM415" t="s">
        <v>796</v>
      </c>
      <c r="GN415" t="s">
        <v>796</v>
      </c>
      <c r="GO415" t="s">
        <v>796</v>
      </c>
      <c r="GP415" t="s">
        <v>796</v>
      </c>
      <c r="GQ415" t="s">
        <v>796</v>
      </c>
      <c r="GR415" t="s">
        <v>796</v>
      </c>
      <c r="GS415" t="s">
        <v>796</v>
      </c>
      <c r="GT415" t="s">
        <v>796</v>
      </c>
      <c r="GU415" t="s">
        <v>796</v>
      </c>
      <c r="GV415" t="s">
        <v>796</v>
      </c>
      <c r="GW415" t="s">
        <v>796</v>
      </c>
      <c r="GX415" t="s">
        <v>796</v>
      </c>
      <c r="GY415" t="s">
        <v>796</v>
      </c>
      <c r="GZ415" t="s">
        <v>796</v>
      </c>
      <c r="HA415" t="s">
        <v>796</v>
      </c>
      <c r="HB415" t="s">
        <v>796</v>
      </c>
      <c r="HC415" t="s">
        <v>796</v>
      </c>
      <c r="HD415" t="s">
        <v>796</v>
      </c>
      <c r="HE415" t="s">
        <v>796</v>
      </c>
      <c r="HF415" t="s">
        <v>796</v>
      </c>
      <c r="HG415" t="s">
        <v>796</v>
      </c>
      <c r="HH415" t="s">
        <v>796</v>
      </c>
      <c r="HI415" t="s">
        <v>796</v>
      </c>
      <c r="HJ415" t="s">
        <v>796</v>
      </c>
      <c r="HK415" t="s">
        <v>796</v>
      </c>
      <c r="HL415" t="s">
        <v>796</v>
      </c>
      <c r="HM415" t="s">
        <v>796</v>
      </c>
      <c r="HN415" t="s">
        <v>796</v>
      </c>
      <c r="HO415" t="s">
        <v>796</v>
      </c>
      <c r="HP415" t="s">
        <v>796</v>
      </c>
      <c r="HQ415" t="s">
        <v>796</v>
      </c>
      <c r="HR415" t="s">
        <v>796</v>
      </c>
      <c r="HS415" t="s">
        <v>796</v>
      </c>
      <c r="HT415" t="s">
        <v>796</v>
      </c>
      <c r="HU415" t="s">
        <v>796</v>
      </c>
      <c r="HV415" t="s">
        <v>796</v>
      </c>
      <c r="HW415" t="s">
        <v>796</v>
      </c>
      <c r="HX415" t="s">
        <v>796</v>
      </c>
      <c r="HY415" t="s">
        <v>796</v>
      </c>
      <c r="HZ415" t="s">
        <v>796</v>
      </c>
      <c r="IA415" t="s">
        <v>796</v>
      </c>
      <c r="IB415" t="s">
        <v>796</v>
      </c>
      <c r="IC415" t="s">
        <v>796</v>
      </c>
      <c r="ID415" t="s">
        <v>796</v>
      </c>
      <c r="IE415" t="s">
        <v>796</v>
      </c>
      <c r="IF415" t="s">
        <v>796</v>
      </c>
      <c r="IG415" t="s">
        <v>796</v>
      </c>
      <c r="IH415" t="s">
        <v>796</v>
      </c>
      <c r="II415" t="s">
        <v>796</v>
      </c>
      <c r="IJ415" t="s">
        <v>796</v>
      </c>
      <c r="IK415" t="s">
        <v>796</v>
      </c>
      <c r="IL415" t="s">
        <v>796</v>
      </c>
      <c r="IM415" t="s">
        <v>796</v>
      </c>
      <c r="IN415" t="s">
        <v>796</v>
      </c>
      <c r="IO415" t="s">
        <v>796</v>
      </c>
      <c r="IP415" t="s">
        <v>796</v>
      </c>
      <c r="IQ415" t="s">
        <v>796</v>
      </c>
      <c r="IR415" t="s">
        <v>796</v>
      </c>
      <c r="IS415" t="s">
        <v>796</v>
      </c>
      <c r="IT415" t="s">
        <v>796</v>
      </c>
      <c r="IU415" t="s">
        <v>796</v>
      </c>
      <c r="IV415" t="s">
        <v>796</v>
      </c>
      <c r="IW415" t="s">
        <v>796</v>
      </c>
      <c r="IX415" t="s">
        <v>796</v>
      </c>
      <c r="IY415" t="s">
        <v>796</v>
      </c>
      <c r="IZ415" t="s">
        <v>796</v>
      </c>
      <c r="JA415" t="s">
        <v>796</v>
      </c>
      <c r="JB415" t="s">
        <v>796</v>
      </c>
      <c r="JC415" t="s">
        <v>796</v>
      </c>
      <c r="JD415" t="s">
        <v>796</v>
      </c>
      <c r="JE415" t="s">
        <v>796</v>
      </c>
      <c r="JF415" t="s">
        <v>796</v>
      </c>
      <c r="JG415" t="s">
        <v>796</v>
      </c>
      <c r="JH415" t="s">
        <v>796</v>
      </c>
      <c r="JI415" t="s">
        <v>796</v>
      </c>
      <c r="JJ415" t="s">
        <v>796</v>
      </c>
      <c r="JK415" t="s">
        <v>796</v>
      </c>
      <c r="JL415" t="s">
        <v>796</v>
      </c>
      <c r="JM415" t="s">
        <v>796</v>
      </c>
      <c r="JN415" t="s">
        <v>796</v>
      </c>
      <c r="JO415" t="s">
        <v>796</v>
      </c>
      <c r="JP415" t="s">
        <v>796</v>
      </c>
      <c r="JQ415" t="s">
        <v>796</v>
      </c>
      <c r="JR415" t="s">
        <v>796</v>
      </c>
      <c r="JS415" t="s">
        <v>796</v>
      </c>
      <c r="JT415" t="s">
        <v>796</v>
      </c>
      <c r="JU415" t="s">
        <v>796</v>
      </c>
      <c r="JV415" t="s">
        <v>796</v>
      </c>
      <c r="JW415" t="s">
        <v>796</v>
      </c>
      <c r="JX415" t="s">
        <v>796</v>
      </c>
      <c r="JY415" t="s">
        <v>796</v>
      </c>
      <c r="JZ415" t="s">
        <v>796</v>
      </c>
      <c r="KA415" t="s">
        <v>796</v>
      </c>
      <c r="KB415" t="s">
        <v>796</v>
      </c>
      <c r="KC415" t="s">
        <v>796</v>
      </c>
      <c r="KD415" t="s">
        <v>796</v>
      </c>
      <c r="KE415" t="s">
        <v>796</v>
      </c>
      <c r="KF415" t="s">
        <v>796</v>
      </c>
    </row>
    <row r="416" spans="1:292" x14ac:dyDescent="0.2">
      <c r="A416" t="s">
        <v>229</v>
      </c>
      <c r="B416" t="s">
        <v>133</v>
      </c>
      <c r="C416" t="s">
        <v>4</v>
      </c>
      <c r="D416" t="s">
        <v>8</v>
      </c>
      <c r="E416" s="30">
        <v>27</v>
      </c>
      <c r="F416" t="s">
        <v>9</v>
      </c>
      <c r="G416" t="s">
        <v>43</v>
      </c>
      <c r="H416" t="s">
        <v>40</v>
      </c>
      <c r="I416" t="s">
        <v>6</v>
      </c>
      <c r="J416" t="s">
        <v>4</v>
      </c>
      <c r="K416" t="s">
        <v>4</v>
      </c>
      <c r="L416" t="s">
        <v>4</v>
      </c>
      <c r="M416" t="s">
        <v>5</v>
      </c>
      <c r="N416" t="s">
        <v>5</v>
      </c>
      <c r="O416" t="s">
        <v>4</v>
      </c>
      <c r="P416" t="s">
        <v>4</v>
      </c>
      <c r="Q416" t="s">
        <v>4</v>
      </c>
      <c r="R416" t="s">
        <v>4</v>
      </c>
      <c r="S416" t="s">
        <v>4</v>
      </c>
      <c r="T416" t="s">
        <v>3</v>
      </c>
      <c r="U416" t="s">
        <v>5</v>
      </c>
      <c r="V416" t="s">
        <v>4</v>
      </c>
      <c r="W416" t="s">
        <v>17</v>
      </c>
      <c r="X416" t="s">
        <v>2</v>
      </c>
      <c r="Y416" t="s">
        <v>5</v>
      </c>
      <c r="Z416" t="s">
        <v>6</v>
      </c>
      <c r="AA416" t="s">
        <v>4</v>
      </c>
      <c r="AB416" t="s">
        <v>4</v>
      </c>
      <c r="AC416" t="s">
        <v>5</v>
      </c>
      <c r="AD416" t="s">
        <v>5</v>
      </c>
      <c r="AE416" t="s">
        <v>4</v>
      </c>
      <c r="AF416" t="s">
        <v>4</v>
      </c>
      <c r="AG416" t="s">
        <v>4</v>
      </c>
      <c r="AH416" t="s">
        <v>4</v>
      </c>
      <c r="AI416" t="s">
        <v>4</v>
      </c>
      <c r="AJ416" t="s">
        <v>5</v>
      </c>
      <c r="AK416" t="s">
        <v>4</v>
      </c>
      <c r="AL416" t="s">
        <v>4</v>
      </c>
      <c r="AM416" t="s">
        <v>4</v>
      </c>
      <c r="AN416" t="s">
        <v>4</v>
      </c>
      <c r="AO416" t="s">
        <v>4</v>
      </c>
      <c r="AP416" t="s">
        <v>4</v>
      </c>
      <c r="AQ416" t="s">
        <v>4</v>
      </c>
      <c r="AR416" t="s">
        <v>4</v>
      </c>
      <c r="AS416" t="s">
        <v>73</v>
      </c>
      <c r="AT416" t="s">
        <v>13</v>
      </c>
      <c r="AU416" t="s">
        <v>59</v>
      </c>
      <c r="AV416" t="s">
        <v>2</v>
      </c>
      <c r="AW416" t="s">
        <v>2</v>
      </c>
      <c r="AX416" t="s">
        <v>2</v>
      </c>
      <c r="AY416" t="s">
        <v>2</v>
      </c>
      <c r="AZ416" t="s">
        <v>2</v>
      </c>
      <c r="BA416" t="s">
        <v>2</v>
      </c>
      <c r="BB416" t="s">
        <v>2</v>
      </c>
      <c r="BC416" t="s">
        <v>2</v>
      </c>
      <c r="BD416" t="s">
        <v>2</v>
      </c>
      <c r="BE416" t="s">
        <v>2</v>
      </c>
      <c r="BF416" t="s">
        <v>2</v>
      </c>
      <c r="BG416" t="s">
        <v>2</v>
      </c>
      <c r="BH416" t="s">
        <v>2</v>
      </c>
      <c r="BI416" t="s">
        <v>2</v>
      </c>
      <c r="BJ416" t="s">
        <v>2</v>
      </c>
      <c r="BK416" t="s">
        <v>2</v>
      </c>
      <c r="BL416" t="s">
        <v>2</v>
      </c>
      <c r="BM416" t="s">
        <v>2</v>
      </c>
      <c r="BN416" t="s">
        <v>2</v>
      </c>
      <c r="BO416" t="s">
        <v>2</v>
      </c>
      <c r="BP416" t="s">
        <v>2</v>
      </c>
      <c r="BQ416" t="s">
        <v>2</v>
      </c>
      <c r="BR416" t="s">
        <v>2</v>
      </c>
      <c r="BS416" t="s">
        <v>2</v>
      </c>
      <c r="BT416" t="s">
        <v>2</v>
      </c>
      <c r="BU416" t="s">
        <v>2</v>
      </c>
      <c r="BV416" t="s">
        <v>2</v>
      </c>
      <c r="BW416" t="s">
        <v>2</v>
      </c>
      <c r="BX416" t="s">
        <v>2</v>
      </c>
      <c r="BY416" t="s">
        <v>2</v>
      </c>
      <c r="BZ416" t="s">
        <v>2</v>
      </c>
      <c r="CA416" t="s">
        <v>2</v>
      </c>
      <c r="CB416" t="s">
        <v>2</v>
      </c>
      <c r="CC416" t="s">
        <v>2</v>
      </c>
      <c r="CD416" t="s">
        <v>2</v>
      </c>
      <c r="CE416" t="s">
        <v>2</v>
      </c>
      <c r="CF416" t="s">
        <v>2</v>
      </c>
      <c r="CG416" t="s">
        <v>2</v>
      </c>
      <c r="CH416" t="s">
        <v>2</v>
      </c>
      <c r="CI416" t="s">
        <v>2</v>
      </c>
      <c r="CJ416" t="s">
        <v>2</v>
      </c>
      <c r="CK416" t="s">
        <v>2</v>
      </c>
      <c r="CL416" t="s">
        <v>2</v>
      </c>
      <c r="CM416" t="s">
        <v>2</v>
      </c>
      <c r="CN416" t="s">
        <v>2</v>
      </c>
      <c r="CO416" t="s">
        <v>2</v>
      </c>
      <c r="CP416" t="s">
        <v>123</v>
      </c>
      <c r="CQ416" t="s">
        <v>5</v>
      </c>
      <c r="CR416" t="s">
        <v>4</v>
      </c>
      <c r="CS416" t="s">
        <v>4</v>
      </c>
      <c r="CT416" t="s">
        <v>4</v>
      </c>
      <c r="CU416" t="s">
        <v>796</v>
      </c>
      <c r="CV416" t="s">
        <v>796</v>
      </c>
      <c r="CW416" t="s">
        <v>796</v>
      </c>
      <c r="CX416" t="s">
        <v>796</v>
      </c>
      <c r="CY416" t="s">
        <v>796</v>
      </c>
      <c r="CZ416" t="s">
        <v>796</v>
      </c>
      <c r="DA416" t="s">
        <v>796</v>
      </c>
      <c r="DB416" t="s">
        <v>796</v>
      </c>
      <c r="DC416" t="s">
        <v>796</v>
      </c>
      <c r="DD416" t="s">
        <v>796</v>
      </c>
      <c r="DE416" t="s">
        <v>796</v>
      </c>
      <c r="DF416" t="s">
        <v>796</v>
      </c>
      <c r="DG416" t="s">
        <v>796</v>
      </c>
      <c r="DH416" t="s">
        <v>796</v>
      </c>
      <c r="DI416" t="s">
        <v>796</v>
      </c>
      <c r="DJ416" t="s">
        <v>796</v>
      </c>
      <c r="DK416" t="s">
        <v>796</v>
      </c>
      <c r="DL416" t="s">
        <v>796</v>
      </c>
      <c r="DM416" t="s">
        <v>796</v>
      </c>
      <c r="DN416" t="s">
        <v>796</v>
      </c>
      <c r="DO416" t="s">
        <v>796</v>
      </c>
      <c r="DP416" t="s">
        <v>796</v>
      </c>
      <c r="DQ416" t="s">
        <v>796</v>
      </c>
      <c r="DR416" t="s">
        <v>796</v>
      </c>
      <c r="DS416" t="s">
        <v>796</v>
      </c>
      <c r="DT416" t="s">
        <v>796</v>
      </c>
      <c r="DU416" t="s">
        <v>796</v>
      </c>
      <c r="DV416" t="s">
        <v>796</v>
      </c>
      <c r="DW416" t="s">
        <v>796</v>
      </c>
      <c r="DX416" t="s">
        <v>796</v>
      </c>
      <c r="DY416" t="s">
        <v>796</v>
      </c>
      <c r="DZ416" t="s">
        <v>796</v>
      </c>
      <c r="EA416" t="s">
        <v>796</v>
      </c>
      <c r="EB416" t="s">
        <v>796</v>
      </c>
      <c r="EC416" t="s">
        <v>796</v>
      </c>
      <c r="ED416" t="s">
        <v>796</v>
      </c>
      <c r="EE416" t="s">
        <v>796</v>
      </c>
      <c r="EF416" t="s">
        <v>796</v>
      </c>
      <c r="EG416" t="s">
        <v>796</v>
      </c>
      <c r="EH416" t="s">
        <v>796</v>
      </c>
      <c r="EI416" t="s">
        <v>796</v>
      </c>
      <c r="EJ416" t="s">
        <v>796</v>
      </c>
      <c r="EK416" t="s">
        <v>796</v>
      </c>
      <c r="EL416" t="s">
        <v>796</v>
      </c>
      <c r="EM416" t="s">
        <v>796</v>
      </c>
      <c r="EN416" t="s">
        <v>796</v>
      </c>
      <c r="EO416" t="s">
        <v>796</v>
      </c>
      <c r="EP416" t="s">
        <v>796</v>
      </c>
      <c r="EQ416" t="s">
        <v>796</v>
      </c>
      <c r="ER416" t="s">
        <v>796</v>
      </c>
      <c r="ES416" t="s">
        <v>796</v>
      </c>
      <c r="ET416" t="s">
        <v>796</v>
      </c>
      <c r="EU416" t="s">
        <v>796</v>
      </c>
      <c r="EV416" t="s">
        <v>796</v>
      </c>
      <c r="EW416" t="s">
        <v>796</v>
      </c>
      <c r="EX416" t="s">
        <v>796</v>
      </c>
      <c r="EY416" t="s">
        <v>796</v>
      </c>
      <c r="EZ416" t="s">
        <v>796</v>
      </c>
      <c r="FA416" t="s">
        <v>796</v>
      </c>
      <c r="FB416" t="s">
        <v>796</v>
      </c>
      <c r="FC416" t="s">
        <v>796</v>
      </c>
      <c r="FD416" t="s">
        <v>796</v>
      </c>
      <c r="FE416" t="s">
        <v>796</v>
      </c>
      <c r="FF416" t="s">
        <v>796</v>
      </c>
      <c r="FG416" t="s">
        <v>796</v>
      </c>
      <c r="FH416" t="s">
        <v>796</v>
      </c>
      <c r="FI416" t="s">
        <v>796</v>
      </c>
      <c r="FJ416" t="s">
        <v>796</v>
      </c>
      <c r="FK416" t="s">
        <v>796</v>
      </c>
      <c r="FL416" t="s">
        <v>796</v>
      </c>
      <c r="FM416" t="s">
        <v>796</v>
      </c>
      <c r="FN416" t="s">
        <v>796</v>
      </c>
      <c r="FO416" t="s">
        <v>796</v>
      </c>
      <c r="FP416" t="s">
        <v>796</v>
      </c>
      <c r="FQ416" t="s">
        <v>796</v>
      </c>
      <c r="FR416" t="s">
        <v>796</v>
      </c>
      <c r="FS416" t="s">
        <v>796</v>
      </c>
      <c r="FT416" t="s">
        <v>796</v>
      </c>
      <c r="FU416" t="s">
        <v>796</v>
      </c>
      <c r="FV416" t="s">
        <v>796</v>
      </c>
      <c r="FW416" t="s">
        <v>796</v>
      </c>
      <c r="FX416" t="s">
        <v>796</v>
      </c>
      <c r="FY416" t="s">
        <v>796</v>
      </c>
      <c r="FZ416" t="s">
        <v>796</v>
      </c>
      <c r="GA416" t="s">
        <v>796</v>
      </c>
      <c r="GB416" t="s">
        <v>796</v>
      </c>
      <c r="GC416" t="s">
        <v>796</v>
      </c>
      <c r="GD416" t="s">
        <v>796</v>
      </c>
      <c r="GE416" t="s">
        <v>796</v>
      </c>
      <c r="GF416" t="s">
        <v>796</v>
      </c>
      <c r="GG416" t="s">
        <v>796</v>
      </c>
      <c r="GH416" t="s">
        <v>796</v>
      </c>
      <c r="GI416" t="s">
        <v>796</v>
      </c>
      <c r="GJ416" t="s">
        <v>796</v>
      </c>
      <c r="GK416" t="s">
        <v>796</v>
      </c>
      <c r="GL416" t="s">
        <v>796</v>
      </c>
      <c r="GM416" t="s">
        <v>796</v>
      </c>
      <c r="GN416" t="s">
        <v>796</v>
      </c>
      <c r="GO416" t="s">
        <v>796</v>
      </c>
      <c r="GP416" t="s">
        <v>796</v>
      </c>
      <c r="GQ416" t="s">
        <v>796</v>
      </c>
      <c r="GR416" t="s">
        <v>796</v>
      </c>
      <c r="GS416" t="s">
        <v>796</v>
      </c>
      <c r="GT416" t="s">
        <v>796</v>
      </c>
      <c r="GU416" t="s">
        <v>796</v>
      </c>
      <c r="GV416" t="s">
        <v>796</v>
      </c>
      <c r="GW416" t="s">
        <v>796</v>
      </c>
      <c r="GX416" t="s">
        <v>796</v>
      </c>
      <c r="GY416" t="s">
        <v>796</v>
      </c>
      <c r="GZ416" t="s">
        <v>796</v>
      </c>
      <c r="HA416" t="s">
        <v>796</v>
      </c>
      <c r="HB416" t="s">
        <v>796</v>
      </c>
      <c r="HC416" t="s">
        <v>796</v>
      </c>
      <c r="HD416" t="s">
        <v>796</v>
      </c>
      <c r="HE416" t="s">
        <v>796</v>
      </c>
      <c r="HF416" t="s">
        <v>796</v>
      </c>
      <c r="HG416" t="s">
        <v>796</v>
      </c>
      <c r="HH416" t="s">
        <v>796</v>
      </c>
      <c r="HI416" t="s">
        <v>796</v>
      </c>
      <c r="HJ416" t="s">
        <v>796</v>
      </c>
      <c r="HK416" t="s">
        <v>796</v>
      </c>
      <c r="HL416" t="s">
        <v>796</v>
      </c>
      <c r="HM416" t="s">
        <v>796</v>
      </c>
      <c r="HN416" t="s">
        <v>796</v>
      </c>
      <c r="HO416" t="s">
        <v>796</v>
      </c>
      <c r="HP416" t="s">
        <v>796</v>
      </c>
      <c r="HQ416" t="s">
        <v>796</v>
      </c>
      <c r="HR416" t="s">
        <v>796</v>
      </c>
      <c r="HS416" t="s">
        <v>796</v>
      </c>
      <c r="HT416" t="s">
        <v>796</v>
      </c>
      <c r="HU416" t="s">
        <v>796</v>
      </c>
      <c r="HV416" t="s">
        <v>796</v>
      </c>
      <c r="HW416" t="s">
        <v>796</v>
      </c>
      <c r="HX416" t="s">
        <v>796</v>
      </c>
      <c r="HY416" t="s">
        <v>796</v>
      </c>
      <c r="HZ416" t="s">
        <v>796</v>
      </c>
      <c r="IA416" t="s">
        <v>796</v>
      </c>
      <c r="IB416" t="s">
        <v>796</v>
      </c>
      <c r="IC416" t="s">
        <v>796</v>
      </c>
      <c r="ID416" t="s">
        <v>796</v>
      </c>
      <c r="IE416" t="s">
        <v>796</v>
      </c>
      <c r="IF416" t="s">
        <v>796</v>
      </c>
      <c r="IG416" t="s">
        <v>796</v>
      </c>
      <c r="IH416" t="s">
        <v>796</v>
      </c>
      <c r="II416" t="s">
        <v>796</v>
      </c>
      <c r="IJ416" t="s">
        <v>796</v>
      </c>
      <c r="IK416" t="s">
        <v>796</v>
      </c>
      <c r="IL416" t="s">
        <v>796</v>
      </c>
      <c r="IM416" t="s">
        <v>796</v>
      </c>
      <c r="IN416" t="s">
        <v>796</v>
      </c>
      <c r="IO416" t="s">
        <v>796</v>
      </c>
      <c r="IP416" t="s">
        <v>796</v>
      </c>
      <c r="IQ416" t="s">
        <v>796</v>
      </c>
      <c r="IR416" t="s">
        <v>796</v>
      </c>
      <c r="IS416" t="s">
        <v>796</v>
      </c>
      <c r="IT416" t="s">
        <v>796</v>
      </c>
      <c r="IU416" t="s">
        <v>796</v>
      </c>
      <c r="IV416" t="s">
        <v>796</v>
      </c>
      <c r="IW416" t="s">
        <v>796</v>
      </c>
      <c r="IX416" t="s">
        <v>796</v>
      </c>
      <c r="IY416" t="s">
        <v>796</v>
      </c>
      <c r="IZ416" t="s">
        <v>796</v>
      </c>
      <c r="JA416" t="s">
        <v>796</v>
      </c>
      <c r="JB416" t="s">
        <v>796</v>
      </c>
      <c r="JC416" t="s">
        <v>796</v>
      </c>
      <c r="JD416" t="s">
        <v>796</v>
      </c>
      <c r="JE416" t="s">
        <v>796</v>
      </c>
      <c r="JF416" t="s">
        <v>796</v>
      </c>
      <c r="JG416" t="s">
        <v>796</v>
      </c>
      <c r="JH416" t="s">
        <v>796</v>
      </c>
      <c r="JI416" t="s">
        <v>796</v>
      </c>
      <c r="JJ416" t="s">
        <v>796</v>
      </c>
      <c r="JK416" t="s">
        <v>796</v>
      </c>
      <c r="JL416" t="s">
        <v>796</v>
      </c>
      <c r="JM416" t="s">
        <v>796</v>
      </c>
      <c r="JN416" t="s">
        <v>796</v>
      </c>
      <c r="JO416" t="s">
        <v>796</v>
      </c>
      <c r="JP416" t="s">
        <v>796</v>
      </c>
      <c r="JQ416" t="s">
        <v>796</v>
      </c>
      <c r="JR416" t="s">
        <v>796</v>
      </c>
      <c r="JS416" t="s">
        <v>796</v>
      </c>
      <c r="JT416" t="s">
        <v>796</v>
      </c>
      <c r="JU416" t="s">
        <v>796</v>
      </c>
      <c r="JV416" t="s">
        <v>796</v>
      </c>
      <c r="JW416" t="s">
        <v>796</v>
      </c>
      <c r="JX416" t="s">
        <v>796</v>
      </c>
      <c r="JY416" t="s">
        <v>796</v>
      </c>
      <c r="JZ416" t="s">
        <v>796</v>
      </c>
      <c r="KA416" t="s">
        <v>796</v>
      </c>
      <c r="KB416" t="s">
        <v>796</v>
      </c>
      <c r="KC416" t="s">
        <v>796</v>
      </c>
      <c r="KD416" t="s">
        <v>796</v>
      </c>
      <c r="KE416" t="s">
        <v>796</v>
      </c>
      <c r="KF416" t="s">
        <v>796</v>
      </c>
    </row>
    <row r="417" spans="1:292" x14ac:dyDescent="0.2">
      <c r="A417" t="s">
        <v>230</v>
      </c>
      <c r="B417" t="s">
        <v>133</v>
      </c>
      <c r="C417" t="s">
        <v>4</v>
      </c>
      <c r="D417" t="s">
        <v>19</v>
      </c>
      <c r="E417" s="30">
        <v>32</v>
      </c>
      <c r="F417" t="s">
        <v>20</v>
      </c>
      <c r="G417" t="s">
        <v>10</v>
      </c>
      <c r="H417" t="s">
        <v>40</v>
      </c>
      <c r="I417" t="s">
        <v>65</v>
      </c>
      <c r="J417" t="s">
        <v>4</v>
      </c>
      <c r="K417" t="s">
        <v>4</v>
      </c>
      <c r="L417" t="s">
        <v>4</v>
      </c>
      <c r="M417" t="s">
        <v>4</v>
      </c>
      <c r="N417" t="s">
        <v>4</v>
      </c>
      <c r="O417" t="s">
        <v>4</v>
      </c>
      <c r="P417" t="s">
        <v>5</v>
      </c>
      <c r="Q417" t="s">
        <v>4</v>
      </c>
      <c r="R417" t="s">
        <v>4</v>
      </c>
      <c r="S417" t="s">
        <v>4</v>
      </c>
      <c r="T417" t="s">
        <v>3</v>
      </c>
      <c r="U417" t="s">
        <v>5</v>
      </c>
      <c r="V417" t="s">
        <v>4</v>
      </c>
      <c r="W417" t="s">
        <v>17</v>
      </c>
      <c r="X417" t="s">
        <v>2</v>
      </c>
      <c r="Y417" t="s">
        <v>5</v>
      </c>
      <c r="Z417" t="s">
        <v>100</v>
      </c>
      <c r="AA417" t="s">
        <v>4</v>
      </c>
      <c r="AB417" t="s">
        <v>4</v>
      </c>
      <c r="AC417" t="s">
        <v>4</v>
      </c>
      <c r="AD417" t="s">
        <v>4</v>
      </c>
      <c r="AE417" t="s">
        <v>4</v>
      </c>
      <c r="AF417" t="s">
        <v>5</v>
      </c>
      <c r="AG417" t="s">
        <v>4</v>
      </c>
      <c r="AH417" t="s">
        <v>4</v>
      </c>
      <c r="AI417" t="s">
        <v>4</v>
      </c>
      <c r="AJ417" t="s">
        <v>4</v>
      </c>
      <c r="AK417" t="s">
        <v>4</v>
      </c>
      <c r="AL417" t="s">
        <v>4</v>
      </c>
      <c r="AM417" t="s">
        <v>4</v>
      </c>
      <c r="AN417" t="s">
        <v>4</v>
      </c>
      <c r="AO417" t="s">
        <v>4</v>
      </c>
      <c r="AP417" t="s">
        <v>4</v>
      </c>
      <c r="AQ417" t="s">
        <v>4</v>
      </c>
      <c r="AR417" t="s">
        <v>4</v>
      </c>
      <c r="AS417" t="s">
        <v>2</v>
      </c>
      <c r="AT417" t="s">
        <v>2</v>
      </c>
      <c r="AU417" t="s">
        <v>2</v>
      </c>
      <c r="AV417" t="s">
        <v>2</v>
      </c>
      <c r="AW417" t="s">
        <v>2</v>
      </c>
      <c r="AX417" t="s">
        <v>2</v>
      </c>
      <c r="AY417" t="s">
        <v>2</v>
      </c>
      <c r="AZ417" t="s">
        <v>2</v>
      </c>
      <c r="BA417" t="s">
        <v>2</v>
      </c>
      <c r="BB417" t="s">
        <v>2</v>
      </c>
      <c r="BC417" t="s">
        <v>2</v>
      </c>
      <c r="BD417" t="s">
        <v>2</v>
      </c>
      <c r="BE417" t="s">
        <v>2</v>
      </c>
      <c r="BF417" t="s">
        <v>2</v>
      </c>
      <c r="BG417" t="s">
        <v>2</v>
      </c>
      <c r="BH417" t="s">
        <v>2</v>
      </c>
      <c r="BI417" t="s">
        <v>2</v>
      </c>
      <c r="BJ417" t="s">
        <v>2</v>
      </c>
      <c r="BK417" t="s">
        <v>5</v>
      </c>
      <c r="BL417" t="s">
        <v>4</v>
      </c>
      <c r="BM417" t="s">
        <v>4</v>
      </c>
      <c r="BN417" t="s">
        <v>4</v>
      </c>
      <c r="BO417" t="s">
        <v>4</v>
      </c>
      <c r="BP417" t="s">
        <v>2</v>
      </c>
      <c r="BQ417" t="s">
        <v>2</v>
      </c>
      <c r="BR417" t="s">
        <v>2</v>
      </c>
      <c r="BS417" t="s">
        <v>2</v>
      </c>
      <c r="BT417" t="s">
        <v>2</v>
      </c>
      <c r="BU417" t="s">
        <v>2</v>
      </c>
      <c r="BV417" t="s">
        <v>2</v>
      </c>
      <c r="BW417" t="s">
        <v>2</v>
      </c>
      <c r="BX417" t="s">
        <v>2</v>
      </c>
      <c r="BY417" t="s">
        <v>2</v>
      </c>
      <c r="BZ417" t="s">
        <v>2</v>
      </c>
      <c r="CA417" t="s">
        <v>2</v>
      </c>
      <c r="CB417" t="s">
        <v>2</v>
      </c>
      <c r="CC417" t="s">
        <v>2</v>
      </c>
      <c r="CD417" t="s">
        <v>2</v>
      </c>
      <c r="CE417" t="s">
        <v>2</v>
      </c>
      <c r="CF417" t="s">
        <v>2</v>
      </c>
      <c r="CG417" t="s">
        <v>2</v>
      </c>
      <c r="CH417" t="s">
        <v>2</v>
      </c>
      <c r="CI417" t="s">
        <v>2</v>
      </c>
      <c r="CJ417" t="s">
        <v>2</v>
      </c>
      <c r="CK417" t="s">
        <v>2</v>
      </c>
      <c r="CL417" t="s">
        <v>2</v>
      </c>
      <c r="CM417" t="s">
        <v>2</v>
      </c>
      <c r="CN417" t="s">
        <v>2</v>
      </c>
      <c r="CO417" t="s">
        <v>2</v>
      </c>
      <c r="CP417" t="s">
        <v>2</v>
      </c>
      <c r="CQ417" t="s">
        <v>2</v>
      </c>
      <c r="CR417" t="s">
        <v>2</v>
      </c>
      <c r="CS417" t="s">
        <v>2</v>
      </c>
      <c r="CT417" t="s">
        <v>2</v>
      </c>
      <c r="CU417" t="s">
        <v>796</v>
      </c>
      <c r="CV417" t="s">
        <v>796</v>
      </c>
      <c r="CW417" t="s">
        <v>796</v>
      </c>
      <c r="CX417" t="s">
        <v>796</v>
      </c>
      <c r="CY417" t="s">
        <v>796</v>
      </c>
      <c r="CZ417" t="s">
        <v>796</v>
      </c>
      <c r="DA417" t="s">
        <v>796</v>
      </c>
      <c r="DB417" t="s">
        <v>796</v>
      </c>
      <c r="DC417" t="s">
        <v>5</v>
      </c>
      <c r="DD417" t="s">
        <v>796</v>
      </c>
      <c r="DE417" t="s">
        <v>796</v>
      </c>
      <c r="DF417" t="s">
        <v>796</v>
      </c>
      <c r="DG417" t="s">
        <v>796</v>
      </c>
      <c r="DH417" t="s">
        <v>796</v>
      </c>
      <c r="DI417" t="s">
        <v>796</v>
      </c>
      <c r="DJ417" t="s">
        <v>796</v>
      </c>
      <c r="DK417" t="s">
        <v>796</v>
      </c>
      <c r="DL417" t="s">
        <v>796</v>
      </c>
      <c r="DM417" t="s">
        <v>796</v>
      </c>
      <c r="DN417" t="s">
        <v>796</v>
      </c>
      <c r="DO417" t="s">
        <v>796</v>
      </c>
      <c r="DP417" t="s">
        <v>796</v>
      </c>
      <c r="DQ417" t="s">
        <v>796</v>
      </c>
      <c r="DR417" t="s">
        <v>796</v>
      </c>
      <c r="DS417" t="s">
        <v>796</v>
      </c>
      <c r="DT417" t="s">
        <v>796</v>
      </c>
      <c r="DU417" t="s">
        <v>796</v>
      </c>
      <c r="DV417" t="s">
        <v>796</v>
      </c>
      <c r="DW417" t="s">
        <v>796</v>
      </c>
      <c r="DX417" t="s">
        <v>796</v>
      </c>
      <c r="DY417" t="s">
        <v>796</v>
      </c>
      <c r="DZ417" t="s">
        <v>796</v>
      </c>
      <c r="EA417" t="s">
        <v>796</v>
      </c>
      <c r="EB417" t="s">
        <v>796</v>
      </c>
      <c r="EC417" t="s">
        <v>796</v>
      </c>
      <c r="ED417" t="s">
        <v>796</v>
      </c>
      <c r="EE417" t="s">
        <v>796</v>
      </c>
      <c r="EF417" t="s">
        <v>796</v>
      </c>
      <c r="EG417" t="s">
        <v>796</v>
      </c>
      <c r="EH417" t="s">
        <v>796</v>
      </c>
      <c r="EI417" t="s">
        <v>796</v>
      </c>
      <c r="EJ417" t="s">
        <v>796</v>
      </c>
      <c r="EK417" t="s">
        <v>796</v>
      </c>
      <c r="EL417" t="s">
        <v>796</v>
      </c>
      <c r="EM417" t="s">
        <v>796</v>
      </c>
      <c r="EN417" t="s">
        <v>796</v>
      </c>
      <c r="EO417" t="s">
        <v>796</v>
      </c>
      <c r="EP417" t="s">
        <v>796</v>
      </c>
      <c r="EQ417" t="s">
        <v>796</v>
      </c>
      <c r="ER417" t="s">
        <v>796</v>
      </c>
      <c r="ES417" t="s">
        <v>796</v>
      </c>
      <c r="ET417" t="s">
        <v>796</v>
      </c>
      <c r="EU417" t="s">
        <v>796</v>
      </c>
      <c r="EV417" t="s">
        <v>796</v>
      </c>
      <c r="EW417" t="s">
        <v>796</v>
      </c>
      <c r="EX417" t="s">
        <v>796</v>
      </c>
      <c r="EY417" t="s">
        <v>796</v>
      </c>
      <c r="EZ417" t="s">
        <v>796</v>
      </c>
      <c r="FA417" t="s">
        <v>796</v>
      </c>
      <c r="FB417" t="s">
        <v>796</v>
      </c>
      <c r="FC417" t="s">
        <v>796</v>
      </c>
      <c r="FD417" t="s">
        <v>796</v>
      </c>
      <c r="FE417" t="s">
        <v>796</v>
      </c>
      <c r="FF417" t="s">
        <v>796</v>
      </c>
      <c r="FG417" t="s">
        <v>796</v>
      </c>
      <c r="FH417" t="s">
        <v>796</v>
      </c>
      <c r="FI417" t="s">
        <v>796</v>
      </c>
      <c r="FJ417" t="s">
        <v>796</v>
      </c>
      <c r="FK417" t="s">
        <v>796</v>
      </c>
      <c r="FL417" t="s">
        <v>796</v>
      </c>
      <c r="FM417" t="s">
        <v>796</v>
      </c>
      <c r="FN417" t="s">
        <v>796</v>
      </c>
      <c r="FO417" t="s">
        <v>796</v>
      </c>
      <c r="FP417" t="s">
        <v>796</v>
      </c>
      <c r="FQ417" t="s">
        <v>796</v>
      </c>
      <c r="FR417" t="s">
        <v>796</v>
      </c>
      <c r="FS417" t="s">
        <v>796</v>
      </c>
      <c r="FT417" t="s">
        <v>796</v>
      </c>
      <c r="FU417" t="s">
        <v>796</v>
      </c>
      <c r="FV417" t="s">
        <v>796</v>
      </c>
      <c r="FW417" t="s">
        <v>796</v>
      </c>
      <c r="FX417" t="s">
        <v>796</v>
      </c>
      <c r="FY417" t="s">
        <v>796</v>
      </c>
      <c r="FZ417" t="s">
        <v>796</v>
      </c>
      <c r="GA417" t="s">
        <v>796</v>
      </c>
      <c r="GB417" t="s">
        <v>796</v>
      </c>
      <c r="GC417" t="s">
        <v>796</v>
      </c>
      <c r="GD417" t="s">
        <v>796</v>
      </c>
      <c r="GE417" t="s">
        <v>796</v>
      </c>
      <c r="GF417" t="s">
        <v>796</v>
      </c>
      <c r="GG417" t="s">
        <v>796</v>
      </c>
      <c r="GH417" t="s">
        <v>796</v>
      </c>
      <c r="GI417" t="s">
        <v>796</v>
      </c>
      <c r="GJ417" t="s">
        <v>796</v>
      </c>
      <c r="GK417" t="s">
        <v>796</v>
      </c>
      <c r="GL417" t="s">
        <v>796</v>
      </c>
      <c r="GM417" t="s">
        <v>796</v>
      </c>
      <c r="GN417" t="s">
        <v>796</v>
      </c>
      <c r="GO417" t="s">
        <v>796</v>
      </c>
      <c r="GP417" t="s">
        <v>796</v>
      </c>
      <c r="GQ417" t="s">
        <v>796</v>
      </c>
      <c r="GR417" t="s">
        <v>796</v>
      </c>
      <c r="GS417" t="s">
        <v>796</v>
      </c>
      <c r="GT417" t="s">
        <v>796</v>
      </c>
      <c r="GU417" t="s">
        <v>796</v>
      </c>
      <c r="GV417" t="s">
        <v>796</v>
      </c>
      <c r="GW417" t="s">
        <v>796</v>
      </c>
      <c r="GX417" t="s">
        <v>796</v>
      </c>
      <c r="GY417" t="s">
        <v>796</v>
      </c>
      <c r="GZ417" t="s">
        <v>796</v>
      </c>
      <c r="HA417" t="s">
        <v>796</v>
      </c>
      <c r="HB417" t="s">
        <v>796</v>
      </c>
      <c r="HC417" t="s">
        <v>796</v>
      </c>
      <c r="HD417" t="s">
        <v>796</v>
      </c>
      <c r="HE417" t="s">
        <v>796</v>
      </c>
      <c r="HF417" t="s">
        <v>796</v>
      </c>
      <c r="HG417" t="s">
        <v>796</v>
      </c>
      <c r="HH417" t="s">
        <v>796</v>
      </c>
      <c r="HI417" t="s">
        <v>796</v>
      </c>
      <c r="HJ417" t="s">
        <v>796</v>
      </c>
      <c r="HK417" t="s">
        <v>796</v>
      </c>
      <c r="HL417" t="s">
        <v>796</v>
      </c>
      <c r="HM417" t="s">
        <v>796</v>
      </c>
      <c r="HN417" t="s">
        <v>796</v>
      </c>
      <c r="HO417" t="s">
        <v>796</v>
      </c>
      <c r="HP417" t="s">
        <v>796</v>
      </c>
      <c r="HQ417" t="s">
        <v>796</v>
      </c>
      <c r="HR417" t="s">
        <v>796</v>
      </c>
      <c r="HS417" t="s">
        <v>796</v>
      </c>
      <c r="HT417" t="s">
        <v>796</v>
      </c>
      <c r="HU417" t="s">
        <v>796</v>
      </c>
      <c r="HV417" t="s">
        <v>796</v>
      </c>
      <c r="HW417" t="s">
        <v>796</v>
      </c>
      <c r="HX417" t="s">
        <v>796</v>
      </c>
      <c r="HY417" t="s">
        <v>796</v>
      </c>
      <c r="HZ417" t="s">
        <v>796</v>
      </c>
      <c r="IA417" t="s">
        <v>796</v>
      </c>
      <c r="IB417" t="s">
        <v>796</v>
      </c>
      <c r="IC417" t="s">
        <v>796</v>
      </c>
      <c r="ID417" t="s">
        <v>796</v>
      </c>
      <c r="IE417" t="s">
        <v>796</v>
      </c>
      <c r="IF417" t="s">
        <v>796</v>
      </c>
      <c r="IG417" t="s">
        <v>796</v>
      </c>
      <c r="IH417" t="s">
        <v>796</v>
      </c>
      <c r="II417" t="s">
        <v>796</v>
      </c>
      <c r="IJ417" t="s">
        <v>796</v>
      </c>
      <c r="IK417" t="s">
        <v>796</v>
      </c>
      <c r="IL417" t="s">
        <v>796</v>
      </c>
      <c r="IM417" t="s">
        <v>796</v>
      </c>
      <c r="IN417" t="s">
        <v>796</v>
      </c>
      <c r="IO417" t="s">
        <v>796</v>
      </c>
      <c r="IP417" t="s">
        <v>796</v>
      </c>
      <c r="IQ417" t="s">
        <v>796</v>
      </c>
      <c r="IR417" t="s">
        <v>796</v>
      </c>
      <c r="IS417" t="s">
        <v>796</v>
      </c>
      <c r="IT417" t="s">
        <v>796</v>
      </c>
      <c r="IU417" t="s">
        <v>796</v>
      </c>
      <c r="IV417" t="s">
        <v>796</v>
      </c>
      <c r="IW417" t="s">
        <v>796</v>
      </c>
      <c r="IX417" t="s">
        <v>796</v>
      </c>
      <c r="IY417" t="s">
        <v>796</v>
      </c>
      <c r="IZ417" t="s">
        <v>796</v>
      </c>
      <c r="JA417" t="s">
        <v>796</v>
      </c>
      <c r="JB417" t="s">
        <v>796</v>
      </c>
      <c r="JC417" t="s">
        <v>796</v>
      </c>
      <c r="JD417" t="s">
        <v>796</v>
      </c>
      <c r="JE417" t="s">
        <v>796</v>
      </c>
      <c r="JF417" t="s">
        <v>796</v>
      </c>
      <c r="JG417" t="s">
        <v>796</v>
      </c>
      <c r="JH417" t="s">
        <v>796</v>
      </c>
      <c r="JI417" t="s">
        <v>796</v>
      </c>
      <c r="JJ417" t="s">
        <v>796</v>
      </c>
      <c r="JK417" t="s">
        <v>796</v>
      </c>
      <c r="JL417" t="s">
        <v>796</v>
      </c>
      <c r="JM417" t="s">
        <v>796</v>
      </c>
      <c r="JN417" t="s">
        <v>796</v>
      </c>
      <c r="JO417" t="s">
        <v>796</v>
      </c>
      <c r="JP417" t="s">
        <v>796</v>
      </c>
      <c r="JQ417" t="s">
        <v>796</v>
      </c>
      <c r="JR417" t="s">
        <v>796</v>
      </c>
      <c r="JS417" t="s">
        <v>796</v>
      </c>
      <c r="JT417" t="s">
        <v>796</v>
      </c>
      <c r="JU417" t="s">
        <v>796</v>
      </c>
      <c r="JV417" t="s">
        <v>796</v>
      </c>
      <c r="JW417" t="s">
        <v>796</v>
      </c>
      <c r="JX417" t="s">
        <v>796</v>
      </c>
      <c r="JY417" t="s">
        <v>796</v>
      </c>
      <c r="JZ417" t="s">
        <v>796</v>
      </c>
      <c r="KA417" t="s">
        <v>796</v>
      </c>
      <c r="KB417" t="s">
        <v>796</v>
      </c>
      <c r="KC417" t="s">
        <v>796</v>
      </c>
      <c r="KD417" t="s">
        <v>796</v>
      </c>
      <c r="KE417" t="s">
        <v>796</v>
      </c>
      <c r="KF417" t="s">
        <v>796</v>
      </c>
    </row>
    <row r="418" spans="1:292" x14ac:dyDescent="0.2">
      <c r="A418" t="s">
        <v>231</v>
      </c>
      <c r="B418" t="s">
        <v>133</v>
      </c>
      <c r="C418" t="s">
        <v>4</v>
      </c>
      <c r="D418" t="s">
        <v>19</v>
      </c>
      <c r="E418" s="30">
        <v>44</v>
      </c>
      <c r="F418" t="s">
        <v>20</v>
      </c>
      <c r="G418" t="s">
        <v>10</v>
      </c>
      <c r="H418" t="s">
        <v>11</v>
      </c>
      <c r="I418" t="s">
        <v>65</v>
      </c>
      <c r="J418" t="s">
        <v>4</v>
      </c>
      <c r="K418" t="s">
        <v>4</v>
      </c>
      <c r="L418" t="s">
        <v>4</v>
      </c>
      <c r="M418" t="s">
        <v>4</v>
      </c>
      <c r="N418" t="s">
        <v>4</v>
      </c>
      <c r="O418" t="s">
        <v>4</v>
      </c>
      <c r="P418" t="s">
        <v>5</v>
      </c>
      <c r="Q418" t="s">
        <v>4</v>
      </c>
      <c r="R418" t="s">
        <v>4</v>
      </c>
      <c r="S418" t="s">
        <v>4</v>
      </c>
      <c r="T418" t="s">
        <v>3</v>
      </c>
      <c r="U418" t="s">
        <v>5</v>
      </c>
      <c r="V418" t="s">
        <v>5</v>
      </c>
      <c r="W418" t="s">
        <v>26</v>
      </c>
      <c r="X418" t="s">
        <v>105</v>
      </c>
      <c r="Y418" t="s">
        <v>5</v>
      </c>
      <c r="Z418" t="s">
        <v>100</v>
      </c>
      <c r="AA418" t="s">
        <v>4</v>
      </c>
      <c r="AB418" t="s">
        <v>4</v>
      </c>
      <c r="AC418" t="s">
        <v>4</v>
      </c>
      <c r="AD418" t="s">
        <v>4</v>
      </c>
      <c r="AE418" t="s">
        <v>4</v>
      </c>
      <c r="AF418" t="s">
        <v>4</v>
      </c>
      <c r="AG418" t="s">
        <v>5</v>
      </c>
      <c r="AH418" t="s">
        <v>4</v>
      </c>
      <c r="AI418" t="s">
        <v>4</v>
      </c>
      <c r="AJ418" t="s">
        <v>4</v>
      </c>
      <c r="AK418" t="s">
        <v>4</v>
      </c>
      <c r="AL418" t="s">
        <v>4</v>
      </c>
      <c r="AM418" t="s">
        <v>4</v>
      </c>
      <c r="AN418" t="s">
        <v>4</v>
      </c>
      <c r="AO418" t="s">
        <v>4</v>
      </c>
      <c r="AP418" t="s">
        <v>4</v>
      </c>
      <c r="AQ418" t="s">
        <v>4</v>
      </c>
      <c r="AR418" t="s">
        <v>4</v>
      </c>
      <c r="AS418" t="s">
        <v>2</v>
      </c>
      <c r="AT418" t="s">
        <v>2</v>
      </c>
      <c r="AU418" t="s">
        <v>2</v>
      </c>
      <c r="AV418" t="s">
        <v>2</v>
      </c>
      <c r="AW418" t="s">
        <v>2</v>
      </c>
      <c r="AX418" t="s">
        <v>2</v>
      </c>
      <c r="AY418" t="s">
        <v>2</v>
      </c>
      <c r="AZ418" t="s">
        <v>2</v>
      </c>
      <c r="BA418" t="s">
        <v>2</v>
      </c>
      <c r="BB418" t="s">
        <v>2</v>
      </c>
      <c r="BC418" t="s">
        <v>2</v>
      </c>
      <c r="BD418" t="s">
        <v>2</v>
      </c>
      <c r="BE418" t="s">
        <v>2</v>
      </c>
      <c r="BF418" t="s">
        <v>2</v>
      </c>
      <c r="BG418" t="s">
        <v>2</v>
      </c>
      <c r="BH418" t="s">
        <v>2</v>
      </c>
      <c r="BI418" t="s">
        <v>2</v>
      </c>
      <c r="BJ418" t="s">
        <v>2</v>
      </c>
      <c r="BK418" t="s">
        <v>5</v>
      </c>
      <c r="BL418" t="s">
        <v>4</v>
      </c>
      <c r="BM418" t="s">
        <v>4</v>
      </c>
      <c r="BN418" t="s">
        <v>4</v>
      </c>
      <c r="BO418" t="s">
        <v>4</v>
      </c>
      <c r="BP418" t="s">
        <v>2</v>
      </c>
      <c r="BQ418" t="s">
        <v>2</v>
      </c>
      <c r="BR418" t="s">
        <v>2</v>
      </c>
      <c r="BS418" t="s">
        <v>2</v>
      </c>
      <c r="BT418" t="s">
        <v>2</v>
      </c>
      <c r="BU418" t="s">
        <v>2</v>
      </c>
      <c r="BV418" t="s">
        <v>2</v>
      </c>
      <c r="BW418" t="s">
        <v>2</v>
      </c>
      <c r="BX418" t="s">
        <v>2</v>
      </c>
      <c r="BY418" t="s">
        <v>2</v>
      </c>
      <c r="BZ418" t="s">
        <v>2</v>
      </c>
      <c r="CA418" t="s">
        <v>2</v>
      </c>
      <c r="CB418" t="s">
        <v>2</v>
      </c>
      <c r="CC418" t="s">
        <v>2</v>
      </c>
      <c r="CD418" t="s">
        <v>2</v>
      </c>
      <c r="CE418" t="s">
        <v>2</v>
      </c>
      <c r="CF418" t="s">
        <v>2</v>
      </c>
      <c r="CG418" t="s">
        <v>2</v>
      </c>
      <c r="CH418" t="s">
        <v>2</v>
      </c>
      <c r="CI418" t="s">
        <v>2</v>
      </c>
      <c r="CJ418" t="s">
        <v>2</v>
      </c>
      <c r="CK418" t="s">
        <v>2</v>
      </c>
      <c r="CL418" t="s">
        <v>2</v>
      </c>
      <c r="CM418" t="s">
        <v>2</v>
      </c>
      <c r="CN418" t="s">
        <v>2</v>
      </c>
      <c r="CO418" t="s">
        <v>2</v>
      </c>
      <c r="CP418" t="s">
        <v>2</v>
      </c>
      <c r="CQ418" t="s">
        <v>2</v>
      </c>
      <c r="CR418" t="s">
        <v>2</v>
      </c>
      <c r="CS418" t="s">
        <v>2</v>
      </c>
      <c r="CT418" t="s">
        <v>2</v>
      </c>
      <c r="CU418" t="s">
        <v>796</v>
      </c>
      <c r="CV418" t="s">
        <v>796</v>
      </c>
      <c r="CW418" t="s">
        <v>796</v>
      </c>
      <c r="CX418" t="s">
        <v>796</v>
      </c>
      <c r="CY418" t="s">
        <v>796</v>
      </c>
      <c r="CZ418" t="s">
        <v>796</v>
      </c>
      <c r="DA418" t="s">
        <v>796</v>
      </c>
      <c r="DB418" t="s">
        <v>796</v>
      </c>
      <c r="DC418" t="s">
        <v>796</v>
      </c>
      <c r="DD418" t="s">
        <v>796</v>
      </c>
      <c r="DE418" t="s">
        <v>796</v>
      </c>
      <c r="DF418" t="s">
        <v>796</v>
      </c>
      <c r="DG418" t="s">
        <v>796</v>
      </c>
      <c r="DH418" t="s">
        <v>796</v>
      </c>
      <c r="DI418" t="s">
        <v>796</v>
      </c>
      <c r="DJ418" t="s">
        <v>796</v>
      </c>
      <c r="DK418" t="s">
        <v>796</v>
      </c>
      <c r="DL418" t="s">
        <v>796</v>
      </c>
      <c r="DM418" t="s">
        <v>796</v>
      </c>
      <c r="DN418" t="s">
        <v>796</v>
      </c>
      <c r="DO418" t="s">
        <v>796</v>
      </c>
      <c r="DP418" t="s">
        <v>796</v>
      </c>
      <c r="DQ418" t="s">
        <v>796</v>
      </c>
      <c r="DR418" t="s">
        <v>796</v>
      </c>
      <c r="DS418" t="s">
        <v>796</v>
      </c>
      <c r="DT418" t="s">
        <v>796</v>
      </c>
      <c r="DU418" t="s">
        <v>796</v>
      </c>
      <c r="DV418" t="s">
        <v>796</v>
      </c>
      <c r="DW418" t="s">
        <v>796</v>
      </c>
      <c r="DX418" t="s">
        <v>796</v>
      </c>
      <c r="DY418" t="s">
        <v>796</v>
      </c>
      <c r="DZ418" t="s">
        <v>796</v>
      </c>
      <c r="EA418" t="s">
        <v>796</v>
      </c>
      <c r="EB418" t="s">
        <v>796</v>
      </c>
      <c r="EC418" t="s">
        <v>796</v>
      </c>
      <c r="ED418" t="s">
        <v>796</v>
      </c>
      <c r="EE418" t="s">
        <v>796</v>
      </c>
      <c r="EF418" t="s">
        <v>796</v>
      </c>
      <c r="EG418" t="s">
        <v>796</v>
      </c>
      <c r="EH418" t="s">
        <v>796</v>
      </c>
      <c r="EI418" t="s">
        <v>796</v>
      </c>
      <c r="EJ418" t="s">
        <v>796</v>
      </c>
      <c r="EK418" t="s">
        <v>796</v>
      </c>
      <c r="EL418" t="s">
        <v>796</v>
      </c>
      <c r="EM418" t="s">
        <v>796</v>
      </c>
      <c r="EN418" t="s">
        <v>796</v>
      </c>
      <c r="EO418" t="s">
        <v>796</v>
      </c>
      <c r="EP418" t="s">
        <v>796</v>
      </c>
      <c r="EQ418" t="s">
        <v>796</v>
      </c>
      <c r="ER418" t="s">
        <v>796</v>
      </c>
      <c r="ES418" t="s">
        <v>796</v>
      </c>
      <c r="ET418" t="s">
        <v>796</v>
      </c>
      <c r="EU418" t="s">
        <v>796</v>
      </c>
      <c r="EV418" t="s">
        <v>796</v>
      </c>
      <c r="EW418" t="s">
        <v>796</v>
      </c>
      <c r="EX418" t="s">
        <v>796</v>
      </c>
      <c r="EY418" t="s">
        <v>796</v>
      </c>
      <c r="EZ418" t="s">
        <v>796</v>
      </c>
      <c r="FA418" t="s">
        <v>796</v>
      </c>
      <c r="FB418" t="s">
        <v>796</v>
      </c>
      <c r="FC418" t="s">
        <v>796</v>
      </c>
      <c r="FD418" t="s">
        <v>796</v>
      </c>
      <c r="FE418" t="s">
        <v>796</v>
      </c>
      <c r="FF418" t="s">
        <v>796</v>
      </c>
      <c r="FG418" t="s">
        <v>796</v>
      </c>
      <c r="FH418" t="s">
        <v>796</v>
      </c>
      <c r="FI418" t="s">
        <v>796</v>
      </c>
      <c r="FJ418" t="s">
        <v>796</v>
      </c>
      <c r="FK418" t="s">
        <v>796</v>
      </c>
      <c r="FL418" t="s">
        <v>796</v>
      </c>
      <c r="FM418" t="s">
        <v>796</v>
      </c>
      <c r="FN418" t="s">
        <v>796</v>
      </c>
      <c r="FO418" t="s">
        <v>796</v>
      </c>
      <c r="FP418" t="s">
        <v>796</v>
      </c>
      <c r="FQ418" t="s">
        <v>796</v>
      </c>
      <c r="FR418" t="s">
        <v>796</v>
      </c>
      <c r="FS418" t="s">
        <v>796</v>
      </c>
      <c r="FT418" t="s">
        <v>796</v>
      </c>
      <c r="FU418" t="s">
        <v>796</v>
      </c>
      <c r="FV418" t="s">
        <v>796</v>
      </c>
      <c r="FW418" t="s">
        <v>796</v>
      </c>
      <c r="FX418" t="s">
        <v>796</v>
      </c>
      <c r="FY418" t="s">
        <v>796</v>
      </c>
      <c r="FZ418" t="s">
        <v>796</v>
      </c>
      <c r="GA418" t="s">
        <v>796</v>
      </c>
      <c r="GB418" t="s">
        <v>796</v>
      </c>
      <c r="GC418" t="s">
        <v>796</v>
      </c>
      <c r="GD418" t="s">
        <v>796</v>
      </c>
      <c r="GE418" t="s">
        <v>796</v>
      </c>
      <c r="GF418" t="s">
        <v>796</v>
      </c>
      <c r="GG418" t="s">
        <v>796</v>
      </c>
      <c r="GH418" t="s">
        <v>796</v>
      </c>
      <c r="GI418" t="s">
        <v>796</v>
      </c>
      <c r="GJ418" t="s">
        <v>796</v>
      </c>
      <c r="GK418" t="s">
        <v>796</v>
      </c>
      <c r="GL418" t="s">
        <v>796</v>
      </c>
      <c r="GM418" t="s">
        <v>796</v>
      </c>
      <c r="GN418" t="s">
        <v>796</v>
      </c>
      <c r="GO418" t="s">
        <v>796</v>
      </c>
      <c r="GP418" t="s">
        <v>796</v>
      </c>
      <c r="GQ418" t="s">
        <v>796</v>
      </c>
      <c r="GR418" t="s">
        <v>796</v>
      </c>
      <c r="GS418" t="s">
        <v>796</v>
      </c>
      <c r="GT418" t="s">
        <v>796</v>
      </c>
      <c r="GU418" t="s">
        <v>796</v>
      </c>
      <c r="GV418" t="s">
        <v>796</v>
      </c>
      <c r="GW418" t="s">
        <v>796</v>
      </c>
      <c r="GX418" t="s">
        <v>796</v>
      </c>
      <c r="GY418" t="s">
        <v>796</v>
      </c>
      <c r="GZ418" t="s">
        <v>796</v>
      </c>
      <c r="HA418" t="s">
        <v>796</v>
      </c>
      <c r="HB418" t="s">
        <v>796</v>
      </c>
      <c r="HC418" t="s">
        <v>796</v>
      </c>
      <c r="HD418" t="s">
        <v>796</v>
      </c>
      <c r="HE418" t="s">
        <v>796</v>
      </c>
      <c r="HF418" t="s">
        <v>796</v>
      </c>
      <c r="HG418" t="s">
        <v>796</v>
      </c>
      <c r="HH418" t="s">
        <v>796</v>
      </c>
      <c r="HI418" t="s">
        <v>796</v>
      </c>
      <c r="HJ418" t="s">
        <v>796</v>
      </c>
      <c r="HK418" t="s">
        <v>796</v>
      </c>
      <c r="HL418" t="s">
        <v>796</v>
      </c>
      <c r="HM418" t="s">
        <v>796</v>
      </c>
      <c r="HN418" t="s">
        <v>796</v>
      </c>
      <c r="HO418" t="s">
        <v>796</v>
      </c>
      <c r="HP418" t="s">
        <v>796</v>
      </c>
      <c r="HQ418" t="s">
        <v>796</v>
      </c>
      <c r="HR418" t="s">
        <v>796</v>
      </c>
      <c r="HS418" t="s">
        <v>796</v>
      </c>
      <c r="HT418" t="s">
        <v>796</v>
      </c>
      <c r="HU418" t="s">
        <v>796</v>
      </c>
      <c r="HV418" t="s">
        <v>796</v>
      </c>
      <c r="HW418" t="s">
        <v>796</v>
      </c>
      <c r="HX418" t="s">
        <v>796</v>
      </c>
      <c r="HY418" t="s">
        <v>796</v>
      </c>
      <c r="HZ418" t="s">
        <v>796</v>
      </c>
      <c r="IA418" t="s">
        <v>796</v>
      </c>
      <c r="IB418" t="s">
        <v>796</v>
      </c>
      <c r="IC418" t="s">
        <v>796</v>
      </c>
      <c r="ID418" t="s">
        <v>796</v>
      </c>
      <c r="IE418" t="s">
        <v>796</v>
      </c>
      <c r="IF418" t="s">
        <v>796</v>
      </c>
      <c r="IG418" t="s">
        <v>796</v>
      </c>
      <c r="IH418" t="s">
        <v>796</v>
      </c>
      <c r="II418" t="s">
        <v>796</v>
      </c>
      <c r="IJ418" t="s">
        <v>796</v>
      </c>
      <c r="IK418" t="s">
        <v>796</v>
      </c>
      <c r="IL418" t="s">
        <v>796</v>
      </c>
      <c r="IM418" t="s">
        <v>796</v>
      </c>
      <c r="IN418" t="s">
        <v>796</v>
      </c>
      <c r="IO418" t="s">
        <v>796</v>
      </c>
      <c r="IP418" t="s">
        <v>796</v>
      </c>
      <c r="IQ418" t="s">
        <v>796</v>
      </c>
      <c r="IR418" t="s">
        <v>796</v>
      </c>
      <c r="IS418" t="s">
        <v>796</v>
      </c>
      <c r="IT418" t="s">
        <v>796</v>
      </c>
      <c r="IU418" t="s">
        <v>796</v>
      </c>
      <c r="IV418" t="s">
        <v>796</v>
      </c>
      <c r="IW418" t="s">
        <v>796</v>
      </c>
      <c r="IX418" t="s">
        <v>796</v>
      </c>
      <c r="IY418" t="s">
        <v>796</v>
      </c>
      <c r="IZ418" t="s">
        <v>796</v>
      </c>
      <c r="JA418" t="s">
        <v>796</v>
      </c>
      <c r="JB418" t="s">
        <v>796</v>
      </c>
      <c r="JC418" t="s">
        <v>796</v>
      </c>
      <c r="JD418" t="s">
        <v>796</v>
      </c>
      <c r="JE418" t="s">
        <v>796</v>
      </c>
      <c r="JF418" t="s">
        <v>796</v>
      </c>
      <c r="JG418" t="s">
        <v>796</v>
      </c>
      <c r="JH418" t="s">
        <v>796</v>
      </c>
      <c r="JI418" t="s">
        <v>796</v>
      </c>
      <c r="JJ418" t="s">
        <v>796</v>
      </c>
      <c r="JK418" t="s">
        <v>796</v>
      </c>
      <c r="JL418" t="s">
        <v>796</v>
      </c>
      <c r="JM418" t="s">
        <v>796</v>
      </c>
      <c r="JN418" t="s">
        <v>796</v>
      </c>
      <c r="JO418" t="s">
        <v>796</v>
      </c>
      <c r="JP418" t="s">
        <v>796</v>
      </c>
      <c r="JQ418" t="s">
        <v>796</v>
      </c>
      <c r="JR418" t="s">
        <v>796</v>
      </c>
      <c r="JS418" t="s">
        <v>796</v>
      </c>
      <c r="JT418" t="s">
        <v>796</v>
      </c>
      <c r="JU418" t="s">
        <v>796</v>
      </c>
      <c r="JV418" t="s">
        <v>796</v>
      </c>
      <c r="JW418" t="s">
        <v>796</v>
      </c>
      <c r="JX418" t="s">
        <v>796</v>
      </c>
      <c r="JY418" t="s">
        <v>796</v>
      </c>
      <c r="JZ418" t="s">
        <v>796</v>
      </c>
      <c r="KA418" t="s">
        <v>796</v>
      </c>
      <c r="KB418" t="s">
        <v>796</v>
      </c>
      <c r="KC418" t="s">
        <v>796</v>
      </c>
      <c r="KD418" t="s">
        <v>796</v>
      </c>
      <c r="KE418" t="s">
        <v>796</v>
      </c>
      <c r="KF418" t="s">
        <v>796</v>
      </c>
    </row>
    <row r="419" spans="1:292" x14ac:dyDescent="0.2">
      <c r="A419" t="s">
        <v>771</v>
      </c>
      <c r="B419" t="s">
        <v>133</v>
      </c>
      <c r="C419" t="s">
        <v>4</v>
      </c>
      <c r="D419" t="s">
        <v>19</v>
      </c>
      <c r="E419" s="30">
        <v>31</v>
      </c>
      <c r="F419" t="s">
        <v>20</v>
      </c>
      <c r="G419" t="s">
        <v>43</v>
      </c>
      <c r="H419" t="s">
        <v>40</v>
      </c>
      <c r="I419" t="s">
        <v>6</v>
      </c>
      <c r="J419" t="s">
        <v>4</v>
      </c>
      <c r="K419" t="s">
        <v>4</v>
      </c>
      <c r="L419" t="s">
        <v>4</v>
      </c>
      <c r="M419" t="s">
        <v>4</v>
      </c>
      <c r="N419" t="s">
        <v>5</v>
      </c>
      <c r="O419" t="s">
        <v>4</v>
      </c>
      <c r="P419" t="s">
        <v>4</v>
      </c>
      <c r="Q419" t="s">
        <v>4</v>
      </c>
      <c r="R419" t="s">
        <v>5</v>
      </c>
      <c r="S419" t="s">
        <v>4</v>
      </c>
      <c r="T419" t="s">
        <v>3</v>
      </c>
      <c r="U419" t="s">
        <v>5</v>
      </c>
      <c r="V419" t="s">
        <v>5</v>
      </c>
      <c r="W419" t="s">
        <v>77</v>
      </c>
      <c r="X419" t="s">
        <v>27</v>
      </c>
      <c r="Y419" t="s">
        <v>5</v>
      </c>
      <c r="Z419" t="s">
        <v>6</v>
      </c>
      <c r="AA419" t="s">
        <v>4</v>
      </c>
      <c r="AB419" t="s">
        <v>4</v>
      </c>
      <c r="AC419" t="s">
        <v>4</v>
      </c>
      <c r="AD419" t="s">
        <v>4</v>
      </c>
      <c r="AE419" t="s">
        <v>4</v>
      </c>
      <c r="AF419" t="s">
        <v>4</v>
      </c>
      <c r="AG419" t="s">
        <v>4</v>
      </c>
      <c r="AH419" t="s">
        <v>5</v>
      </c>
      <c r="AI419" t="s">
        <v>4</v>
      </c>
      <c r="AJ419" t="s">
        <v>4</v>
      </c>
      <c r="AK419" t="s">
        <v>4</v>
      </c>
      <c r="AL419" t="s">
        <v>5</v>
      </c>
      <c r="AM419" t="s">
        <v>4</v>
      </c>
      <c r="AN419" t="s">
        <v>4</v>
      </c>
      <c r="AO419" t="s">
        <v>4</v>
      </c>
      <c r="AP419" t="s">
        <v>4</v>
      </c>
      <c r="AQ419" t="s">
        <v>4</v>
      </c>
      <c r="AR419" t="s">
        <v>4</v>
      </c>
      <c r="AS419" t="s">
        <v>2</v>
      </c>
      <c r="AT419" t="s">
        <v>2</v>
      </c>
      <c r="AU419" t="s">
        <v>2</v>
      </c>
      <c r="AV419" t="s">
        <v>2</v>
      </c>
      <c r="AW419" t="s">
        <v>2</v>
      </c>
      <c r="AX419" t="s">
        <v>2</v>
      </c>
      <c r="AY419" t="s">
        <v>2</v>
      </c>
      <c r="AZ419" t="s">
        <v>2</v>
      </c>
      <c r="BA419" t="s">
        <v>2</v>
      </c>
      <c r="BB419" t="s">
        <v>2</v>
      </c>
      <c r="BC419" t="s">
        <v>2</v>
      </c>
      <c r="BD419" t="s">
        <v>2</v>
      </c>
      <c r="BE419" t="s">
        <v>2</v>
      </c>
      <c r="BF419" t="s">
        <v>2</v>
      </c>
      <c r="BG419" t="s">
        <v>2</v>
      </c>
      <c r="BH419" t="s">
        <v>2</v>
      </c>
      <c r="BI419" t="s">
        <v>2</v>
      </c>
      <c r="BJ419" t="s">
        <v>2</v>
      </c>
      <c r="BK419" t="s">
        <v>2</v>
      </c>
      <c r="BL419" t="s">
        <v>2</v>
      </c>
      <c r="BM419" t="s">
        <v>2</v>
      </c>
      <c r="BN419" t="s">
        <v>2</v>
      </c>
      <c r="BO419" t="s">
        <v>2</v>
      </c>
      <c r="BP419" t="s">
        <v>2</v>
      </c>
      <c r="BQ419" t="s">
        <v>2</v>
      </c>
      <c r="BR419" t="s">
        <v>2</v>
      </c>
      <c r="BS419" t="s">
        <v>2</v>
      </c>
      <c r="BT419" t="s">
        <v>2</v>
      </c>
      <c r="BU419" t="s">
        <v>2</v>
      </c>
      <c r="BV419" t="s">
        <v>2</v>
      </c>
      <c r="BW419" t="s">
        <v>2</v>
      </c>
      <c r="BX419" t="s">
        <v>2</v>
      </c>
      <c r="BY419" t="s">
        <v>2</v>
      </c>
      <c r="BZ419" t="s">
        <v>2</v>
      </c>
      <c r="CA419" t="s">
        <v>2</v>
      </c>
      <c r="CB419" t="s">
        <v>2</v>
      </c>
      <c r="CC419" t="s">
        <v>2</v>
      </c>
      <c r="CD419" t="s">
        <v>2</v>
      </c>
      <c r="CE419" t="s">
        <v>2</v>
      </c>
      <c r="CF419" t="s">
        <v>2</v>
      </c>
      <c r="CG419" t="s">
        <v>2</v>
      </c>
      <c r="CH419" t="s">
        <v>2</v>
      </c>
      <c r="CI419" t="s">
        <v>2</v>
      </c>
      <c r="CJ419" t="s">
        <v>2</v>
      </c>
      <c r="CK419" t="s">
        <v>2</v>
      </c>
      <c r="CL419" t="s">
        <v>2</v>
      </c>
      <c r="CM419" t="s">
        <v>2</v>
      </c>
      <c r="CN419" t="s">
        <v>2</v>
      </c>
      <c r="CO419" t="s">
        <v>2</v>
      </c>
      <c r="CP419" t="s">
        <v>123</v>
      </c>
      <c r="CQ419" t="s">
        <v>4</v>
      </c>
      <c r="CR419" t="s">
        <v>4</v>
      </c>
      <c r="CS419" t="s">
        <v>4</v>
      </c>
      <c r="CT419" t="s">
        <v>4</v>
      </c>
      <c r="CU419" t="s">
        <v>796</v>
      </c>
      <c r="CV419" t="s">
        <v>796</v>
      </c>
      <c r="CW419" t="s">
        <v>796</v>
      </c>
      <c r="CX419" t="s">
        <v>796</v>
      </c>
      <c r="CY419" t="s">
        <v>796</v>
      </c>
      <c r="CZ419" t="s">
        <v>796</v>
      </c>
      <c r="DA419" t="s">
        <v>796</v>
      </c>
      <c r="DB419" t="s">
        <v>796</v>
      </c>
      <c r="DC419" t="s">
        <v>796</v>
      </c>
      <c r="DD419" t="s">
        <v>796</v>
      </c>
      <c r="DE419" t="s">
        <v>796</v>
      </c>
      <c r="DF419" t="s">
        <v>796</v>
      </c>
      <c r="DG419" t="s">
        <v>796</v>
      </c>
      <c r="DH419" t="s">
        <v>796</v>
      </c>
      <c r="DI419" t="s">
        <v>796</v>
      </c>
      <c r="DJ419" t="s">
        <v>796</v>
      </c>
      <c r="DK419" t="s">
        <v>796</v>
      </c>
      <c r="DL419" t="s">
        <v>796</v>
      </c>
      <c r="DM419" t="s">
        <v>796</v>
      </c>
      <c r="DN419" t="s">
        <v>796</v>
      </c>
      <c r="DO419" t="s">
        <v>796</v>
      </c>
      <c r="DP419" t="s">
        <v>796</v>
      </c>
      <c r="DQ419" t="s">
        <v>796</v>
      </c>
      <c r="DR419" t="s">
        <v>796</v>
      </c>
      <c r="DS419" t="s">
        <v>796</v>
      </c>
      <c r="DT419" t="s">
        <v>796</v>
      </c>
      <c r="DU419" t="s">
        <v>796</v>
      </c>
      <c r="DV419" t="s">
        <v>796</v>
      </c>
      <c r="DW419" t="s">
        <v>796</v>
      </c>
      <c r="DX419" t="s">
        <v>796</v>
      </c>
      <c r="DY419" t="s">
        <v>796</v>
      </c>
      <c r="DZ419" t="s">
        <v>796</v>
      </c>
      <c r="EA419" t="s">
        <v>796</v>
      </c>
      <c r="EB419" t="s">
        <v>796</v>
      </c>
      <c r="EC419" t="s">
        <v>796</v>
      </c>
      <c r="ED419" t="s">
        <v>796</v>
      </c>
      <c r="EE419" t="s">
        <v>796</v>
      </c>
      <c r="EF419" t="s">
        <v>796</v>
      </c>
      <c r="EG419" t="s">
        <v>796</v>
      </c>
      <c r="EH419" t="s">
        <v>796</v>
      </c>
      <c r="EI419" t="s">
        <v>796</v>
      </c>
      <c r="EJ419" t="s">
        <v>796</v>
      </c>
      <c r="EK419" t="s">
        <v>796</v>
      </c>
      <c r="EL419" t="s">
        <v>796</v>
      </c>
      <c r="EM419" t="s">
        <v>796</v>
      </c>
      <c r="EN419" t="s">
        <v>796</v>
      </c>
      <c r="EO419" t="s">
        <v>796</v>
      </c>
      <c r="EP419" t="s">
        <v>796</v>
      </c>
      <c r="EQ419" t="s">
        <v>796</v>
      </c>
      <c r="ER419" t="s">
        <v>796</v>
      </c>
      <c r="ES419" t="s">
        <v>796</v>
      </c>
      <c r="ET419" t="s">
        <v>796</v>
      </c>
      <c r="EU419" t="s">
        <v>796</v>
      </c>
      <c r="EV419" t="s">
        <v>796</v>
      </c>
      <c r="EW419" t="s">
        <v>796</v>
      </c>
      <c r="EX419" t="s">
        <v>796</v>
      </c>
      <c r="EY419" t="s">
        <v>796</v>
      </c>
      <c r="EZ419" t="s">
        <v>796</v>
      </c>
      <c r="FA419" t="s">
        <v>796</v>
      </c>
      <c r="FB419" t="s">
        <v>796</v>
      </c>
      <c r="FC419" t="s">
        <v>796</v>
      </c>
      <c r="FD419" t="s">
        <v>796</v>
      </c>
      <c r="FE419" t="s">
        <v>796</v>
      </c>
      <c r="FF419" t="s">
        <v>796</v>
      </c>
      <c r="FG419" t="s">
        <v>796</v>
      </c>
      <c r="FH419" t="s">
        <v>796</v>
      </c>
      <c r="FI419" t="s">
        <v>796</v>
      </c>
      <c r="FJ419" t="s">
        <v>796</v>
      </c>
      <c r="FK419" t="s">
        <v>796</v>
      </c>
      <c r="FL419" t="s">
        <v>796</v>
      </c>
      <c r="FM419" t="s">
        <v>796</v>
      </c>
      <c r="FN419" t="s">
        <v>796</v>
      </c>
      <c r="FO419" t="s">
        <v>796</v>
      </c>
      <c r="FP419" t="s">
        <v>796</v>
      </c>
      <c r="FQ419" t="s">
        <v>796</v>
      </c>
      <c r="FR419" t="s">
        <v>796</v>
      </c>
      <c r="FS419" t="s">
        <v>796</v>
      </c>
      <c r="FT419" t="s">
        <v>796</v>
      </c>
      <c r="FU419" t="s">
        <v>796</v>
      </c>
      <c r="FV419" t="s">
        <v>796</v>
      </c>
      <c r="FW419" t="s">
        <v>796</v>
      </c>
      <c r="FX419" t="s">
        <v>796</v>
      </c>
      <c r="FY419" t="s">
        <v>796</v>
      </c>
      <c r="FZ419" t="s">
        <v>796</v>
      </c>
      <c r="GA419" t="s">
        <v>796</v>
      </c>
      <c r="GB419" t="s">
        <v>796</v>
      </c>
      <c r="GC419" t="s">
        <v>796</v>
      </c>
      <c r="GD419" t="s">
        <v>796</v>
      </c>
      <c r="GE419" t="s">
        <v>796</v>
      </c>
      <c r="GF419" t="s">
        <v>796</v>
      </c>
      <c r="GG419" t="s">
        <v>796</v>
      </c>
      <c r="GH419" t="s">
        <v>796</v>
      </c>
      <c r="GI419" t="s">
        <v>796</v>
      </c>
      <c r="GJ419" t="s">
        <v>796</v>
      </c>
      <c r="GK419" t="s">
        <v>796</v>
      </c>
      <c r="GL419" t="s">
        <v>796</v>
      </c>
      <c r="GM419" t="s">
        <v>796</v>
      </c>
      <c r="GN419" t="s">
        <v>796</v>
      </c>
      <c r="GO419" t="s">
        <v>796</v>
      </c>
      <c r="GP419" t="s">
        <v>796</v>
      </c>
      <c r="GQ419" t="s">
        <v>796</v>
      </c>
      <c r="GR419" t="s">
        <v>796</v>
      </c>
      <c r="GS419" t="s">
        <v>796</v>
      </c>
      <c r="GT419" t="s">
        <v>796</v>
      </c>
      <c r="GU419" t="s">
        <v>796</v>
      </c>
      <c r="GV419" t="s">
        <v>796</v>
      </c>
      <c r="GW419" t="s">
        <v>796</v>
      </c>
      <c r="GX419" t="s">
        <v>796</v>
      </c>
      <c r="GY419" t="s">
        <v>796</v>
      </c>
      <c r="GZ419" t="s">
        <v>796</v>
      </c>
      <c r="HA419" t="s">
        <v>796</v>
      </c>
      <c r="HB419" t="s">
        <v>796</v>
      </c>
      <c r="HC419" t="s">
        <v>796</v>
      </c>
      <c r="HD419" t="s">
        <v>796</v>
      </c>
      <c r="HE419" t="s">
        <v>796</v>
      </c>
      <c r="HF419" t="s">
        <v>796</v>
      </c>
      <c r="HG419" t="s">
        <v>796</v>
      </c>
      <c r="HH419" t="s">
        <v>796</v>
      </c>
      <c r="HI419" t="s">
        <v>796</v>
      </c>
      <c r="HJ419" t="s">
        <v>796</v>
      </c>
      <c r="HK419" t="s">
        <v>796</v>
      </c>
      <c r="HL419" t="s">
        <v>796</v>
      </c>
      <c r="HM419" t="s">
        <v>796</v>
      </c>
      <c r="HN419" t="s">
        <v>796</v>
      </c>
      <c r="HO419" t="s">
        <v>796</v>
      </c>
      <c r="HP419" t="s">
        <v>796</v>
      </c>
      <c r="HQ419" t="s">
        <v>796</v>
      </c>
      <c r="HR419" t="s">
        <v>796</v>
      </c>
      <c r="HS419" t="s">
        <v>796</v>
      </c>
      <c r="HT419" t="s">
        <v>796</v>
      </c>
      <c r="HU419" t="s">
        <v>796</v>
      </c>
      <c r="HV419" t="s">
        <v>796</v>
      </c>
      <c r="HW419" t="s">
        <v>796</v>
      </c>
      <c r="HX419" t="s">
        <v>796</v>
      </c>
      <c r="HY419" t="s">
        <v>796</v>
      </c>
      <c r="HZ419" t="s">
        <v>796</v>
      </c>
      <c r="IA419" t="s">
        <v>796</v>
      </c>
      <c r="IB419" t="s">
        <v>796</v>
      </c>
      <c r="IC419" t="s">
        <v>796</v>
      </c>
      <c r="ID419" t="s">
        <v>796</v>
      </c>
      <c r="IE419" t="s">
        <v>796</v>
      </c>
      <c r="IF419" t="s">
        <v>796</v>
      </c>
      <c r="IG419" t="s">
        <v>796</v>
      </c>
      <c r="IH419" t="s">
        <v>796</v>
      </c>
      <c r="II419" t="s">
        <v>796</v>
      </c>
      <c r="IJ419" t="s">
        <v>796</v>
      </c>
      <c r="IK419" t="s">
        <v>796</v>
      </c>
      <c r="IL419" t="s">
        <v>796</v>
      </c>
      <c r="IM419" t="s">
        <v>796</v>
      </c>
      <c r="IN419" t="s">
        <v>796</v>
      </c>
      <c r="IO419" t="s">
        <v>796</v>
      </c>
      <c r="IP419" t="s">
        <v>796</v>
      </c>
      <c r="IQ419" t="s">
        <v>796</v>
      </c>
      <c r="IR419" t="s">
        <v>796</v>
      </c>
      <c r="IS419" t="s">
        <v>796</v>
      </c>
      <c r="IT419" t="s">
        <v>796</v>
      </c>
      <c r="IU419" t="s">
        <v>796</v>
      </c>
      <c r="IV419" t="s">
        <v>796</v>
      </c>
      <c r="IW419" t="s">
        <v>796</v>
      </c>
      <c r="IX419" t="s">
        <v>796</v>
      </c>
      <c r="IY419" t="s">
        <v>796</v>
      </c>
      <c r="IZ419" t="s">
        <v>796</v>
      </c>
      <c r="JA419" t="s">
        <v>796</v>
      </c>
      <c r="JB419" t="s">
        <v>796</v>
      </c>
      <c r="JC419" t="s">
        <v>796</v>
      </c>
      <c r="JD419" t="s">
        <v>796</v>
      </c>
      <c r="JE419" t="s">
        <v>796</v>
      </c>
      <c r="JF419" t="s">
        <v>796</v>
      </c>
      <c r="JG419" t="s">
        <v>796</v>
      </c>
      <c r="JH419" t="s">
        <v>796</v>
      </c>
      <c r="JI419" t="s">
        <v>796</v>
      </c>
      <c r="JJ419" t="s">
        <v>796</v>
      </c>
      <c r="JK419" t="s">
        <v>796</v>
      </c>
      <c r="JL419" t="s">
        <v>796</v>
      </c>
      <c r="JM419" t="s">
        <v>796</v>
      </c>
      <c r="JN419" t="s">
        <v>796</v>
      </c>
      <c r="JO419" t="s">
        <v>796</v>
      </c>
      <c r="JP419" t="s">
        <v>796</v>
      </c>
      <c r="JQ419" t="s">
        <v>796</v>
      </c>
      <c r="JR419" t="s">
        <v>796</v>
      </c>
      <c r="JS419" t="s">
        <v>796</v>
      </c>
      <c r="JT419" t="s">
        <v>796</v>
      </c>
      <c r="JU419" t="s">
        <v>796</v>
      </c>
      <c r="JV419" t="s">
        <v>796</v>
      </c>
      <c r="JW419" t="s">
        <v>796</v>
      </c>
      <c r="JX419" t="s">
        <v>796</v>
      </c>
      <c r="JY419" t="s">
        <v>796</v>
      </c>
      <c r="JZ419" t="s">
        <v>796</v>
      </c>
      <c r="KA419" t="s">
        <v>796</v>
      </c>
      <c r="KB419" t="s">
        <v>796</v>
      </c>
      <c r="KC419" t="s">
        <v>796</v>
      </c>
      <c r="KD419" t="s">
        <v>796</v>
      </c>
      <c r="KE419" t="s">
        <v>796</v>
      </c>
      <c r="KF419" t="s">
        <v>796</v>
      </c>
    </row>
    <row r="420" spans="1:292" x14ac:dyDescent="0.2">
      <c r="A420" t="s">
        <v>145</v>
      </c>
      <c r="B420" t="s">
        <v>133</v>
      </c>
      <c r="C420" t="s">
        <v>4</v>
      </c>
      <c r="D420" t="s">
        <v>8</v>
      </c>
      <c r="E420" s="30">
        <v>27</v>
      </c>
      <c r="F420" t="s">
        <v>20</v>
      </c>
      <c r="G420" t="s">
        <v>10</v>
      </c>
      <c r="H420" t="s">
        <v>11</v>
      </c>
      <c r="I420" t="s">
        <v>33</v>
      </c>
      <c r="J420" t="s">
        <v>4</v>
      </c>
      <c r="K420" t="s">
        <v>5</v>
      </c>
      <c r="L420" t="s">
        <v>4</v>
      </c>
      <c r="M420" t="s">
        <v>4</v>
      </c>
      <c r="N420" t="s">
        <v>4</v>
      </c>
      <c r="O420" t="s">
        <v>4</v>
      </c>
      <c r="P420" t="s">
        <v>5</v>
      </c>
      <c r="Q420" t="s">
        <v>4</v>
      </c>
      <c r="R420" t="s">
        <v>4</v>
      </c>
      <c r="S420" t="s">
        <v>4</v>
      </c>
      <c r="T420" t="s">
        <v>3</v>
      </c>
      <c r="U420" t="s">
        <v>4</v>
      </c>
      <c r="V420" t="s">
        <v>5</v>
      </c>
      <c r="W420" t="s">
        <v>48</v>
      </c>
      <c r="X420" t="s">
        <v>54</v>
      </c>
      <c r="Y420" t="s">
        <v>5</v>
      </c>
      <c r="Z420" t="s">
        <v>6</v>
      </c>
      <c r="AA420" t="s">
        <v>4</v>
      </c>
      <c r="AB420" t="s">
        <v>4</v>
      </c>
      <c r="AC420" t="s">
        <v>4</v>
      </c>
      <c r="AD420" t="s">
        <v>4</v>
      </c>
      <c r="AE420" t="s">
        <v>4</v>
      </c>
      <c r="AF420" t="s">
        <v>4</v>
      </c>
      <c r="AG420" t="s">
        <v>4</v>
      </c>
      <c r="AH420" t="s">
        <v>5</v>
      </c>
      <c r="AI420" t="s">
        <v>4</v>
      </c>
      <c r="AJ420" t="s">
        <v>4</v>
      </c>
      <c r="AK420" t="s">
        <v>4</v>
      </c>
      <c r="AL420" t="s">
        <v>5</v>
      </c>
      <c r="AM420" t="s">
        <v>4</v>
      </c>
      <c r="AN420" t="s">
        <v>4</v>
      </c>
      <c r="AO420" t="s">
        <v>4</v>
      </c>
      <c r="AP420" t="s">
        <v>4</v>
      </c>
      <c r="AQ420" t="s">
        <v>4</v>
      </c>
      <c r="AR420" t="s">
        <v>4</v>
      </c>
      <c r="AS420" t="s">
        <v>2</v>
      </c>
      <c r="AT420" t="s">
        <v>2</v>
      </c>
      <c r="AU420" t="s">
        <v>2</v>
      </c>
      <c r="AV420" t="s">
        <v>5</v>
      </c>
      <c r="AW420" t="s">
        <v>4</v>
      </c>
      <c r="AX420" t="s">
        <v>4</v>
      </c>
      <c r="AY420" t="s">
        <v>4</v>
      </c>
      <c r="AZ420" t="s">
        <v>4</v>
      </c>
      <c r="BA420" t="s">
        <v>5</v>
      </c>
      <c r="BB420" t="s">
        <v>5</v>
      </c>
      <c r="BC420" t="s">
        <v>5</v>
      </c>
      <c r="BD420" t="s">
        <v>4</v>
      </c>
      <c r="BE420" t="s">
        <v>4</v>
      </c>
      <c r="BF420" t="s">
        <v>4</v>
      </c>
      <c r="BG420" t="s">
        <v>4</v>
      </c>
      <c r="BH420" t="s">
        <v>5</v>
      </c>
      <c r="BI420" t="s">
        <v>4</v>
      </c>
      <c r="BJ420" t="s">
        <v>4</v>
      </c>
      <c r="BK420" t="s">
        <v>4</v>
      </c>
      <c r="BL420" t="s">
        <v>5</v>
      </c>
      <c r="BM420" t="s">
        <v>4</v>
      </c>
      <c r="BN420" t="s">
        <v>4</v>
      </c>
      <c r="BO420" t="s">
        <v>4</v>
      </c>
      <c r="BP420" t="s">
        <v>2</v>
      </c>
      <c r="BQ420" t="s">
        <v>2</v>
      </c>
      <c r="BR420" t="s">
        <v>2</v>
      </c>
      <c r="BS420" t="s">
        <v>2</v>
      </c>
      <c r="BT420" t="s">
        <v>2</v>
      </c>
      <c r="BU420" t="s">
        <v>2</v>
      </c>
      <c r="BV420" t="s">
        <v>2</v>
      </c>
      <c r="BW420" t="s">
        <v>2</v>
      </c>
      <c r="BX420" t="s">
        <v>2</v>
      </c>
      <c r="BY420" t="s">
        <v>2</v>
      </c>
      <c r="BZ420" t="s">
        <v>2</v>
      </c>
      <c r="CA420" t="s">
        <v>2</v>
      </c>
      <c r="CB420" t="s">
        <v>2</v>
      </c>
      <c r="CC420" t="s">
        <v>2</v>
      </c>
      <c r="CD420" t="s">
        <v>2</v>
      </c>
      <c r="CE420" t="s">
        <v>2</v>
      </c>
      <c r="CF420" t="s">
        <v>2</v>
      </c>
      <c r="CG420" t="s">
        <v>2</v>
      </c>
      <c r="CH420" t="s">
        <v>2</v>
      </c>
      <c r="CI420" t="s">
        <v>2</v>
      </c>
      <c r="CJ420" t="s">
        <v>2</v>
      </c>
      <c r="CK420" t="s">
        <v>2</v>
      </c>
      <c r="CL420" t="s">
        <v>2</v>
      </c>
      <c r="CM420" t="s">
        <v>2</v>
      </c>
      <c r="CN420" t="s">
        <v>2</v>
      </c>
      <c r="CO420" t="s">
        <v>2</v>
      </c>
      <c r="CP420" t="s">
        <v>2</v>
      </c>
      <c r="CQ420" t="s">
        <v>2</v>
      </c>
      <c r="CR420" t="s">
        <v>2</v>
      </c>
      <c r="CS420" t="s">
        <v>2</v>
      </c>
      <c r="CT420" t="s">
        <v>2</v>
      </c>
      <c r="CU420" t="s">
        <v>133</v>
      </c>
      <c r="CV420" t="s">
        <v>4</v>
      </c>
      <c r="CW420" s="30">
        <v>28</v>
      </c>
      <c r="CX420" t="s">
        <v>20</v>
      </c>
      <c r="CY420" t="s">
        <v>4</v>
      </c>
      <c r="CZ420" t="s">
        <v>4</v>
      </c>
      <c r="DA420" t="s">
        <v>4</v>
      </c>
      <c r="DB420" t="s">
        <v>4</v>
      </c>
      <c r="DC420" t="s">
        <v>5</v>
      </c>
      <c r="DD420" t="s">
        <v>4</v>
      </c>
      <c r="DE420" t="s">
        <v>4</v>
      </c>
      <c r="DF420" t="s">
        <v>4</v>
      </c>
      <c r="DG420" t="s">
        <v>5</v>
      </c>
      <c r="DH420" t="s">
        <v>4</v>
      </c>
      <c r="DI420" t="s">
        <v>3</v>
      </c>
      <c r="DJ420" t="s">
        <v>4</v>
      </c>
      <c r="DK420" t="s">
        <v>4</v>
      </c>
      <c r="DL420" t="s">
        <v>2</v>
      </c>
      <c r="DM420" t="s">
        <v>2</v>
      </c>
      <c r="DN420" t="s">
        <v>5</v>
      </c>
      <c r="DO420" t="s">
        <v>523</v>
      </c>
      <c r="DP420" t="s">
        <v>4</v>
      </c>
      <c r="DQ420" t="s">
        <v>4</v>
      </c>
      <c r="DR420" t="s">
        <v>4</v>
      </c>
      <c r="DS420" t="s">
        <v>4</v>
      </c>
      <c r="DT420" t="s">
        <v>4</v>
      </c>
      <c r="DU420" t="s">
        <v>4</v>
      </c>
      <c r="DV420" t="s">
        <v>4</v>
      </c>
      <c r="DW420" t="s">
        <v>5</v>
      </c>
      <c r="DX420" t="s">
        <v>4</v>
      </c>
      <c r="DY420" t="s">
        <v>4</v>
      </c>
      <c r="DZ420" t="s">
        <v>4</v>
      </c>
      <c r="EA420" t="s">
        <v>5</v>
      </c>
      <c r="EB420" t="s">
        <v>4</v>
      </c>
      <c r="EC420" t="s">
        <v>4</v>
      </c>
      <c r="ED420" t="s">
        <v>4</v>
      </c>
      <c r="EE420" t="s">
        <v>4</v>
      </c>
      <c r="EF420" t="s">
        <v>4</v>
      </c>
      <c r="EG420" t="s">
        <v>4</v>
      </c>
      <c r="EH420" t="s">
        <v>2</v>
      </c>
      <c r="EI420" t="s">
        <v>2</v>
      </c>
      <c r="EJ420" t="s">
        <v>2</v>
      </c>
      <c r="EK420" t="s">
        <v>4</v>
      </c>
      <c r="EL420" t="s">
        <v>4</v>
      </c>
      <c r="EM420" t="s">
        <v>4</v>
      </c>
      <c r="EN420" t="s">
        <v>4</v>
      </c>
      <c r="EO420" t="s">
        <v>4</v>
      </c>
      <c r="EP420" t="s">
        <v>5</v>
      </c>
      <c r="EQ420" t="s">
        <v>5</v>
      </c>
      <c r="ER420" t="s">
        <v>4</v>
      </c>
      <c r="ES420" t="s">
        <v>4</v>
      </c>
      <c r="ET420" t="s">
        <v>4</v>
      </c>
      <c r="EU420" t="s">
        <v>4</v>
      </c>
      <c r="EV420" t="s">
        <v>4</v>
      </c>
      <c r="EW420" t="s">
        <v>4</v>
      </c>
      <c r="EX420" t="s">
        <v>4</v>
      </c>
      <c r="EY420" t="s">
        <v>4</v>
      </c>
      <c r="EZ420" t="s">
        <v>2</v>
      </c>
      <c r="FA420" t="s">
        <v>2</v>
      </c>
      <c r="FB420" t="s">
        <v>2</v>
      </c>
      <c r="FC420" t="s">
        <v>2</v>
      </c>
      <c r="FD420" t="s">
        <v>2</v>
      </c>
      <c r="FE420" t="s">
        <v>2</v>
      </c>
      <c r="FF420" t="s">
        <v>2</v>
      </c>
      <c r="FG420" t="s">
        <v>2</v>
      </c>
      <c r="FH420" t="s">
        <v>2</v>
      </c>
      <c r="FI420" t="s">
        <v>2</v>
      </c>
      <c r="FJ420" t="s">
        <v>2</v>
      </c>
      <c r="FK420" t="s">
        <v>2</v>
      </c>
      <c r="FL420" t="s">
        <v>2</v>
      </c>
      <c r="FM420" t="s">
        <v>2</v>
      </c>
      <c r="FN420" t="s">
        <v>2</v>
      </c>
      <c r="FO420" t="s">
        <v>2</v>
      </c>
      <c r="FP420" t="s">
        <v>2</v>
      </c>
      <c r="FQ420" t="s">
        <v>2</v>
      </c>
      <c r="FR420" t="s">
        <v>2</v>
      </c>
      <c r="FS420" t="s">
        <v>2</v>
      </c>
      <c r="FT420" t="s">
        <v>2</v>
      </c>
      <c r="FU420" t="s">
        <v>2</v>
      </c>
      <c r="FV420" t="s">
        <v>2</v>
      </c>
      <c r="FW420" t="s">
        <v>2</v>
      </c>
      <c r="FX420" t="s">
        <v>2</v>
      </c>
      <c r="FY420" t="s">
        <v>2</v>
      </c>
      <c r="FZ420" t="s">
        <v>2</v>
      </c>
      <c r="GA420" t="s">
        <v>2</v>
      </c>
      <c r="GB420" t="s">
        <v>2</v>
      </c>
      <c r="GC420" t="s">
        <v>2</v>
      </c>
      <c r="GD420" t="s">
        <v>2</v>
      </c>
      <c r="GE420" t="s">
        <v>123</v>
      </c>
      <c r="GF420" t="s">
        <v>4</v>
      </c>
      <c r="GG420" t="s">
        <v>4</v>
      </c>
      <c r="GH420" t="s">
        <v>4</v>
      </c>
      <c r="GI420" t="s">
        <v>4</v>
      </c>
      <c r="GJ420" t="s">
        <v>4</v>
      </c>
      <c r="GK420" t="s">
        <v>4</v>
      </c>
      <c r="GL420" t="s">
        <v>4</v>
      </c>
      <c r="GM420" t="s">
        <v>41</v>
      </c>
      <c r="GN420" t="s">
        <v>133</v>
      </c>
      <c r="GO420" t="s">
        <v>4</v>
      </c>
      <c r="GP420" s="30">
        <v>29</v>
      </c>
      <c r="GQ420" t="s">
        <v>1098</v>
      </c>
      <c r="GR420" t="s">
        <v>4</v>
      </c>
      <c r="GS420" t="s">
        <v>5</v>
      </c>
      <c r="GT420" t="s">
        <v>4</v>
      </c>
      <c r="GU420" t="s">
        <v>4</v>
      </c>
      <c r="GV420" t="s">
        <v>5</v>
      </c>
      <c r="GW420" t="s">
        <v>4</v>
      </c>
      <c r="GX420" t="s">
        <v>4</v>
      </c>
      <c r="GY420" t="s">
        <v>4</v>
      </c>
      <c r="GZ420" t="s">
        <v>5</v>
      </c>
      <c r="HA420" t="s">
        <v>4</v>
      </c>
      <c r="HB420" t="s">
        <v>64</v>
      </c>
      <c r="HC420" t="s">
        <v>4</v>
      </c>
      <c r="HD420" t="s">
        <v>4</v>
      </c>
      <c r="HE420" t="s">
        <v>2</v>
      </c>
      <c r="HF420" t="s">
        <v>2</v>
      </c>
      <c r="HG420" t="s">
        <v>5</v>
      </c>
      <c r="HH420" t="s">
        <v>6</v>
      </c>
      <c r="HI420" t="s">
        <v>4</v>
      </c>
      <c r="HJ420" t="s">
        <v>4</v>
      </c>
      <c r="HK420" t="s">
        <v>4</v>
      </c>
      <c r="HL420" t="s">
        <v>4</v>
      </c>
      <c r="HM420" t="s">
        <v>4</v>
      </c>
      <c r="HN420" t="s">
        <v>4</v>
      </c>
      <c r="HO420" t="s">
        <v>4</v>
      </c>
      <c r="HP420" t="s">
        <v>5</v>
      </c>
      <c r="HQ420" t="s">
        <v>4</v>
      </c>
      <c r="HR420" t="s">
        <v>4</v>
      </c>
      <c r="HS420" t="s">
        <v>4</v>
      </c>
      <c r="HT420" t="s">
        <v>5</v>
      </c>
      <c r="HU420" t="s">
        <v>4</v>
      </c>
      <c r="HV420" t="s">
        <v>4</v>
      </c>
      <c r="HW420" t="s">
        <v>4</v>
      </c>
      <c r="HX420" t="s">
        <v>4</v>
      </c>
      <c r="HY420" t="s">
        <v>4</v>
      </c>
      <c r="HZ420" t="s">
        <v>4</v>
      </c>
      <c r="IA420" t="s">
        <v>2</v>
      </c>
      <c r="IB420" t="s">
        <v>2</v>
      </c>
      <c r="IC420" t="s">
        <v>74</v>
      </c>
      <c r="ID420" t="s">
        <v>4</v>
      </c>
      <c r="IE420" t="s">
        <v>4</v>
      </c>
      <c r="IF420" t="s">
        <v>4</v>
      </c>
      <c r="IG420" t="s">
        <v>4</v>
      </c>
      <c r="IH420" t="s">
        <v>4</v>
      </c>
      <c r="II420" t="s">
        <v>4</v>
      </c>
      <c r="IJ420" t="s">
        <v>4</v>
      </c>
      <c r="IK420" t="s">
        <v>4</v>
      </c>
      <c r="IL420" t="s">
        <v>4</v>
      </c>
      <c r="IM420" t="s">
        <v>4</v>
      </c>
      <c r="IN420" t="s">
        <v>4</v>
      </c>
      <c r="IO420" t="s">
        <v>4</v>
      </c>
      <c r="IP420" t="s">
        <v>4</v>
      </c>
      <c r="IQ420" t="s">
        <v>4</v>
      </c>
      <c r="IR420" t="s">
        <v>4</v>
      </c>
      <c r="IS420" t="s">
        <v>4</v>
      </c>
      <c r="IT420" t="s">
        <v>4</v>
      </c>
      <c r="IU420" t="s">
        <v>4</v>
      </c>
      <c r="IV420" t="s">
        <v>4</v>
      </c>
      <c r="IW420" t="s">
        <v>4</v>
      </c>
      <c r="IX420" t="s">
        <v>2</v>
      </c>
      <c r="IY420" t="s">
        <v>2</v>
      </c>
      <c r="IZ420" t="s">
        <v>2</v>
      </c>
      <c r="JA420" t="s">
        <v>2</v>
      </c>
      <c r="JB420" t="s">
        <v>2</v>
      </c>
      <c r="JC420" t="s">
        <v>2</v>
      </c>
      <c r="JD420" t="s">
        <v>2</v>
      </c>
      <c r="JE420" t="s">
        <v>2</v>
      </c>
      <c r="JF420" t="s">
        <v>2</v>
      </c>
      <c r="JG420" t="s">
        <v>2</v>
      </c>
      <c r="JH420" t="s">
        <v>2</v>
      </c>
      <c r="JI420" t="s">
        <v>2</v>
      </c>
      <c r="JJ420" t="s">
        <v>2</v>
      </c>
      <c r="JK420" t="s">
        <v>2</v>
      </c>
      <c r="JL420" t="s">
        <v>2</v>
      </c>
      <c r="JM420" t="s">
        <v>2</v>
      </c>
      <c r="JN420" t="s">
        <v>2</v>
      </c>
      <c r="JO420" t="s">
        <v>2</v>
      </c>
      <c r="JP420" t="s">
        <v>2</v>
      </c>
      <c r="JQ420" t="s">
        <v>2</v>
      </c>
      <c r="JR420" t="s">
        <v>2</v>
      </c>
      <c r="JS420" t="s">
        <v>2</v>
      </c>
      <c r="JT420" t="s">
        <v>2</v>
      </c>
      <c r="JU420" t="s">
        <v>2</v>
      </c>
      <c r="JV420" t="s">
        <v>2</v>
      </c>
      <c r="JW420" t="s">
        <v>2</v>
      </c>
      <c r="JX420" t="s">
        <v>1097</v>
      </c>
      <c r="JY420" t="s">
        <v>4</v>
      </c>
      <c r="JZ420" t="s">
        <v>4</v>
      </c>
      <c r="KA420" t="s">
        <v>4</v>
      </c>
      <c r="KB420" t="s">
        <v>4</v>
      </c>
      <c r="KC420" t="s">
        <v>4</v>
      </c>
      <c r="KD420" t="s">
        <v>4</v>
      </c>
      <c r="KE420" t="s">
        <v>4</v>
      </c>
      <c r="KF420" t="s">
        <v>4</v>
      </c>
    </row>
    <row r="421" spans="1:292" x14ac:dyDescent="0.2">
      <c r="A421" t="s">
        <v>143</v>
      </c>
      <c r="B421" t="s">
        <v>133</v>
      </c>
      <c r="C421" t="s">
        <v>4</v>
      </c>
      <c r="D421" t="s">
        <v>8</v>
      </c>
      <c r="E421" s="30">
        <v>26</v>
      </c>
      <c r="F421" t="s">
        <v>20</v>
      </c>
      <c r="G421" t="s">
        <v>10</v>
      </c>
      <c r="H421" t="s">
        <v>144</v>
      </c>
      <c r="I421" t="s">
        <v>33</v>
      </c>
      <c r="J421" t="s">
        <v>4</v>
      </c>
      <c r="K421" t="s">
        <v>5</v>
      </c>
      <c r="L421" t="s">
        <v>4</v>
      </c>
      <c r="M421" t="s">
        <v>4</v>
      </c>
      <c r="N421" t="s">
        <v>4</v>
      </c>
      <c r="O421" t="s">
        <v>4</v>
      </c>
      <c r="P421" t="s">
        <v>4</v>
      </c>
      <c r="Q421" t="s">
        <v>4</v>
      </c>
      <c r="R421" t="s">
        <v>4</v>
      </c>
      <c r="S421" t="s">
        <v>4</v>
      </c>
      <c r="T421" t="s">
        <v>3</v>
      </c>
      <c r="U421" t="s">
        <v>4</v>
      </c>
      <c r="V421" t="s">
        <v>5</v>
      </c>
      <c r="W421" t="s">
        <v>17</v>
      </c>
      <c r="X421" t="s">
        <v>2</v>
      </c>
      <c r="Y421" t="s">
        <v>5</v>
      </c>
      <c r="Z421" t="s">
        <v>35</v>
      </c>
      <c r="AA421" t="s">
        <v>4</v>
      </c>
      <c r="AB421" t="s">
        <v>4</v>
      </c>
      <c r="AC421" t="s">
        <v>4</v>
      </c>
      <c r="AD421" t="s">
        <v>4</v>
      </c>
      <c r="AE421" t="s">
        <v>4</v>
      </c>
      <c r="AF421" t="s">
        <v>4</v>
      </c>
      <c r="AG421" t="s">
        <v>4</v>
      </c>
      <c r="AH421" t="s">
        <v>5</v>
      </c>
      <c r="AI421" t="s">
        <v>4</v>
      </c>
      <c r="AJ421" t="s">
        <v>4</v>
      </c>
      <c r="AK421" t="s">
        <v>4</v>
      </c>
      <c r="AL421" t="s">
        <v>5</v>
      </c>
      <c r="AM421" t="s">
        <v>4</v>
      </c>
      <c r="AN421" t="s">
        <v>4</v>
      </c>
      <c r="AO421" t="s">
        <v>4</v>
      </c>
      <c r="AP421" t="s">
        <v>4</v>
      </c>
      <c r="AQ421" t="s">
        <v>4</v>
      </c>
      <c r="AR421" t="s">
        <v>4</v>
      </c>
      <c r="AS421" t="s">
        <v>2</v>
      </c>
      <c r="AT421" t="s">
        <v>2</v>
      </c>
      <c r="AU421" t="s">
        <v>2</v>
      </c>
      <c r="AV421" t="s">
        <v>5</v>
      </c>
      <c r="AW421" t="s">
        <v>5</v>
      </c>
      <c r="AX421" t="s">
        <v>5</v>
      </c>
      <c r="AY421" t="s">
        <v>4</v>
      </c>
      <c r="AZ421" t="s">
        <v>4</v>
      </c>
      <c r="BA421" t="s">
        <v>5</v>
      </c>
      <c r="BB421" t="s">
        <v>5</v>
      </c>
      <c r="BC421" t="s">
        <v>5</v>
      </c>
      <c r="BD421" t="s">
        <v>5</v>
      </c>
      <c r="BE421" t="s">
        <v>5</v>
      </c>
      <c r="BF421" t="s">
        <v>4</v>
      </c>
      <c r="BG421" t="s">
        <v>5</v>
      </c>
      <c r="BH421" t="s">
        <v>4</v>
      </c>
      <c r="BI421" t="s">
        <v>4</v>
      </c>
      <c r="BJ421" t="s">
        <v>4</v>
      </c>
      <c r="BK421" t="s">
        <v>2</v>
      </c>
      <c r="BL421" t="s">
        <v>2</v>
      </c>
      <c r="BM421" t="s">
        <v>2</v>
      </c>
      <c r="BN421" t="s">
        <v>2</v>
      </c>
      <c r="BO421" t="s">
        <v>2</v>
      </c>
      <c r="BP421" t="s">
        <v>2</v>
      </c>
      <c r="BQ421" t="s">
        <v>2</v>
      </c>
      <c r="BR421" t="s">
        <v>2</v>
      </c>
      <c r="BS421" t="s">
        <v>2</v>
      </c>
      <c r="BT421" t="s">
        <v>2</v>
      </c>
      <c r="BU421" t="s">
        <v>2</v>
      </c>
      <c r="BV421" t="s">
        <v>2</v>
      </c>
      <c r="BW421" t="s">
        <v>2</v>
      </c>
      <c r="BX421" t="s">
        <v>2</v>
      </c>
      <c r="BY421" t="s">
        <v>2</v>
      </c>
      <c r="BZ421" t="s">
        <v>2</v>
      </c>
      <c r="CA421" t="s">
        <v>2</v>
      </c>
      <c r="CB421" t="s">
        <v>2</v>
      </c>
      <c r="CC421" t="s">
        <v>2</v>
      </c>
      <c r="CD421" t="s">
        <v>2</v>
      </c>
      <c r="CE421" t="s">
        <v>2</v>
      </c>
      <c r="CF421" t="s">
        <v>2</v>
      </c>
      <c r="CG421" t="s">
        <v>2</v>
      </c>
      <c r="CH421" t="s">
        <v>2</v>
      </c>
      <c r="CI421" t="s">
        <v>2</v>
      </c>
      <c r="CJ421" t="s">
        <v>2</v>
      </c>
      <c r="CK421" t="s">
        <v>2</v>
      </c>
      <c r="CL421" t="s">
        <v>2</v>
      </c>
      <c r="CM421" t="s">
        <v>2</v>
      </c>
      <c r="CN421" t="s">
        <v>2</v>
      </c>
      <c r="CO421" t="s">
        <v>2</v>
      </c>
      <c r="CP421" t="s">
        <v>2</v>
      </c>
      <c r="CQ421" t="s">
        <v>2</v>
      </c>
      <c r="CR421" t="s">
        <v>2</v>
      </c>
      <c r="CS421" t="s">
        <v>2</v>
      </c>
      <c r="CT421" t="s">
        <v>2</v>
      </c>
      <c r="CU421" t="s">
        <v>133</v>
      </c>
      <c r="CV421" t="s">
        <v>4</v>
      </c>
      <c r="CW421" s="30">
        <v>27</v>
      </c>
      <c r="CX421" t="s">
        <v>20</v>
      </c>
      <c r="CY421" t="s">
        <v>4</v>
      </c>
      <c r="CZ421" t="s">
        <v>5</v>
      </c>
      <c r="DA421" t="s">
        <v>4</v>
      </c>
      <c r="DB421" t="s">
        <v>4</v>
      </c>
      <c r="DC421" t="s">
        <v>5</v>
      </c>
      <c r="DD421" t="s">
        <v>4</v>
      </c>
      <c r="DE421" t="s">
        <v>4</v>
      </c>
      <c r="DF421" t="s">
        <v>4</v>
      </c>
      <c r="DG421" t="s">
        <v>4</v>
      </c>
      <c r="DH421" t="s">
        <v>4</v>
      </c>
      <c r="DI421" t="s">
        <v>3</v>
      </c>
      <c r="DJ421" t="s">
        <v>5</v>
      </c>
      <c r="DK421" t="s">
        <v>4</v>
      </c>
      <c r="DL421" t="s">
        <v>2</v>
      </c>
      <c r="DM421" t="s">
        <v>2</v>
      </c>
      <c r="DN421" t="s">
        <v>5</v>
      </c>
      <c r="DO421" t="s">
        <v>523</v>
      </c>
      <c r="DP421" t="s">
        <v>4</v>
      </c>
      <c r="DQ421" t="s">
        <v>4</v>
      </c>
      <c r="DR421" t="s">
        <v>4</v>
      </c>
      <c r="DS421" t="s">
        <v>4</v>
      </c>
      <c r="DT421" t="s">
        <v>4</v>
      </c>
      <c r="DU421" t="s">
        <v>4</v>
      </c>
      <c r="DV421" t="s">
        <v>4</v>
      </c>
      <c r="DW421" t="s">
        <v>5</v>
      </c>
      <c r="DX421" t="s">
        <v>4</v>
      </c>
      <c r="DY421" t="s">
        <v>5</v>
      </c>
      <c r="DZ421" t="s">
        <v>4</v>
      </c>
      <c r="EA421" t="s">
        <v>4</v>
      </c>
      <c r="EB421" t="s">
        <v>4</v>
      </c>
      <c r="EC421" t="s">
        <v>4</v>
      </c>
      <c r="ED421" t="s">
        <v>4</v>
      </c>
      <c r="EE421" t="s">
        <v>4</v>
      </c>
      <c r="EF421" t="s">
        <v>4</v>
      </c>
      <c r="EG421" t="s">
        <v>4</v>
      </c>
      <c r="EH421" t="s">
        <v>2</v>
      </c>
      <c r="EI421" t="s">
        <v>2</v>
      </c>
      <c r="EJ421" t="s">
        <v>2</v>
      </c>
      <c r="EK421" t="s">
        <v>4</v>
      </c>
      <c r="EL421" t="s">
        <v>4</v>
      </c>
      <c r="EM421" t="s">
        <v>4</v>
      </c>
      <c r="EN421" t="s">
        <v>4</v>
      </c>
      <c r="EO421" t="s">
        <v>4</v>
      </c>
      <c r="EP421" t="s">
        <v>4</v>
      </c>
      <c r="EQ421" t="s">
        <v>4</v>
      </c>
      <c r="ER421" t="s">
        <v>4</v>
      </c>
      <c r="ES421" t="s">
        <v>4</v>
      </c>
      <c r="ET421" t="s">
        <v>5</v>
      </c>
      <c r="EU421" t="s">
        <v>4</v>
      </c>
      <c r="EV421" t="s">
        <v>4</v>
      </c>
      <c r="EW421" t="s">
        <v>4</v>
      </c>
      <c r="EX421" t="s">
        <v>4</v>
      </c>
      <c r="EY421" t="s">
        <v>4</v>
      </c>
      <c r="EZ421" t="s">
        <v>2</v>
      </c>
      <c r="FA421" t="s">
        <v>2</v>
      </c>
      <c r="FB421" t="s">
        <v>2</v>
      </c>
      <c r="FC421" t="s">
        <v>2</v>
      </c>
      <c r="FD421" t="s">
        <v>2</v>
      </c>
      <c r="FE421" t="s">
        <v>2</v>
      </c>
      <c r="FF421" t="s">
        <v>2</v>
      </c>
      <c r="FG421" t="s">
        <v>2</v>
      </c>
      <c r="FH421" t="s">
        <v>2</v>
      </c>
      <c r="FI421" t="s">
        <v>2</v>
      </c>
      <c r="FJ421" t="s">
        <v>2</v>
      </c>
      <c r="FK421" t="s">
        <v>2</v>
      </c>
      <c r="FL421" t="s">
        <v>2</v>
      </c>
      <c r="FM421" t="s">
        <v>2</v>
      </c>
      <c r="FN421" t="s">
        <v>2</v>
      </c>
      <c r="FO421" t="s">
        <v>2</v>
      </c>
      <c r="FP421" t="s">
        <v>2</v>
      </c>
      <c r="FQ421" t="s">
        <v>2</v>
      </c>
      <c r="FR421" t="s">
        <v>2</v>
      </c>
      <c r="FS421" t="s">
        <v>2</v>
      </c>
      <c r="FT421" t="s">
        <v>2</v>
      </c>
      <c r="FU421" t="s">
        <v>2</v>
      </c>
      <c r="FV421" t="s">
        <v>2</v>
      </c>
      <c r="FW421" t="s">
        <v>2</v>
      </c>
      <c r="FX421" t="s">
        <v>2</v>
      </c>
      <c r="FY421" t="s">
        <v>2</v>
      </c>
      <c r="FZ421" t="s">
        <v>2</v>
      </c>
      <c r="GA421" t="s">
        <v>2</v>
      </c>
      <c r="GB421" t="s">
        <v>2</v>
      </c>
      <c r="GC421" t="s">
        <v>2</v>
      </c>
      <c r="GD421" t="s">
        <v>2</v>
      </c>
      <c r="GE421" t="s">
        <v>123</v>
      </c>
      <c r="GF421" t="s">
        <v>4</v>
      </c>
      <c r="GG421" t="s">
        <v>4</v>
      </c>
      <c r="GH421" t="s">
        <v>4</v>
      </c>
      <c r="GI421" t="s">
        <v>4</v>
      </c>
      <c r="GJ421" t="s">
        <v>4</v>
      </c>
      <c r="GK421" t="s">
        <v>4</v>
      </c>
      <c r="GL421" t="s">
        <v>4</v>
      </c>
      <c r="GM421" t="s">
        <v>41</v>
      </c>
      <c r="GN421" t="s">
        <v>133</v>
      </c>
      <c r="GO421" t="s">
        <v>4</v>
      </c>
      <c r="GP421" s="30">
        <v>28</v>
      </c>
      <c r="GQ421" t="s">
        <v>91</v>
      </c>
      <c r="GR421" t="s">
        <v>4</v>
      </c>
      <c r="GS421" t="s">
        <v>4</v>
      </c>
      <c r="GT421" t="s">
        <v>4</v>
      </c>
      <c r="GU421" t="s">
        <v>5</v>
      </c>
      <c r="GV421" t="s">
        <v>5</v>
      </c>
      <c r="GW421" t="s">
        <v>4</v>
      </c>
      <c r="GX421" t="s">
        <v>4</v>
      </c>
      <c r="GY421" t="s">
        <v>4</v>
      </c>
      <c r="GZ421" t="s">
        <v>4</v>
      </c>
      <c r="HA421" t="s">
        <v>4</v>
      </c>
      <c r="HB421" t="s">
        <v>3</v>
      </c>
      <c r="HC421" t="s">
        <v>4</v>
      </c>
      <c r="HD421" t="s">
        <v>4</v>
      </c>
      <c r="HE421" t="s">
        <v>2</v>
      </c>
      <c r="HF421" t="s">
        <v>2</v>
      </c>
      <c r="HG421" t="s">
        <v>5</v>
      </c>
      <c r="HH421" t="s">
        <v>6</v>
      </c>
      <c r="HI421" t="s">
        <v>4</v>
      </c>
      <c r="HJ421" t="s">
        <v>4</v>
      </c>
      <c r="HK421" t="s">
        <v>5</v>
      </c>
      <c r="HL421" t="s">
        <v>5</v>
      </c>
      <c r="HM421" t="s">
        <v>4</v>
      </c>
      <c r="HN421" t="s">
        <v>4</v>
      </c>
      <c r="HO421" t="s">
        <v>4</v>
      </c>
      <c r="HP421" t="s">
        <v>5</v>
      </c>
      <c r="HQ421" t="s">
        <v>4</v>
      </c>
      <c r="HR421" t="s">
        <v>5</v>
      </c>
      <c r="HS421" t="s">
        <v>4</v>
      </c>
      <c r="HT421" t="s">
        <v>4</v>
      </c>
      <c r="HU421" t="s">
        <v>4</v>
      </c>
      <c r="HV421" t="s">
        <v>4</v>
      </c>
      <c r="HW421" t="s">
        <v>4</v>
      </c>
      <c r="HX421" t="s">
        <v>4</v>
      </c>
      <c r="HY421" t="s">
        <v>4</v>
      </c>
      <c r="HZ421" t="s">
        <v>4</v>
      </c>
      <c r="IA421" t="s">
        <v>12</v>
      </c>
      <c r="IB421" t="s">
        <v>62</v>
      </c>
      <c r="IC421" t="s">
        <v>74</v>
      </c>
      <c r="ID421" t="s">
        <v>2</v>
      </c>
      <c r="IE421" t="s">
        <v>2</v>
      </c>
      <c r="IF421" t="s">
        <v>2</v>
      </c>
      <c r="IG421" t="s">
        <v>2</v>
      </c>
      <c r="IH421" t="s">
        <v>2</v>
      </c>
      <c r="II421" t="s">
        <v>2</v>
      </c>
      <c r="IJ421" t="s">
        <v>2</v>
      </c>
      <c r="IK421" t="s">
        <v>2</v>
      </c>
      <c r="IL421" t="s">
        <v>2</v>
      </c>
      <c r="IM421" t="s">
        <v>2</v>
      </c>
      <c r="IN421" t="s">
        <v>2</v>
      </c>
      <c r="IO421" t="s">
        <v>2</v>
      </c>
      <c r="IP421" t="s">
        <v>2</v>
      </c>
      <c r="IQ421" t="s">
        <v>2</v>
      </c>
      <c r="IR421" t="s">
        <v>2</v>
      </c>
      <c r="IS421" t="s">
        <v>2</v>
      </c>
      <c r="IT421" t="s">
        <v>2</v>
      </c>
      <c r="IU421" t="s">
        <v>2</v>
      </c>
      <c r="IV421" t="s">
        <v>5</v>
      </c>
      <c r="IW421" t="s">
        <v>2</v>
      </c>
      <c r="IX421" t="s">
        <v>2</v>
      </c>
      <c r="IY421" t="s">
        <v>2</v>
      </c>
      <c r="IZ421" t="s">
        <v>2</v>
      </c>
      <c r="JA421" t="s">
        <v>2</v>
      </c>
      <c r="JB421" t="s">
        <v>2</v>
      </c>
      <c r="JC421" t="s">
        <v>2</v>
      </c>
      <c r="JD421" t="s">
        <v>2</v>
      </c>
      <c r="JE421" t="s">
        <v>2</v>
      </c>
      <c r="JF421" t="s">
        <v>2</v>
      </c>
      <c r="JG421" t="s">
        <v>2</v>
      </c>
      <c r="JH421" t="s">
        <v>2</v>
      </c>
      <c r="JI421" t="s">
        <v>2</v>
      </c>
      <c r="JJ421" t="s">
        <v>2</v>
      </c>
      <c r="JK421" t="s">
        <v>2</v>
      </c>
      <c r="JL421" t="s">
        <v>2</v>
      </c>
      <c r="JM421" t="s">
        <v>2</v>
      </c>
      <c r="JN421" t="s">
        <v>2</v>
      </c>
      <c r="JO421" t="s">
        <v>2</v>
      </c>
      <c r="JP421" t="s">
        <v>2</v>
      </c>
      <c r="JQ421" t="s">
        <v>2</v>
      </c>
      <c r="JR421" t="s">
        <v>2</v>
      </c>
      <c r="JS421" t="s">
        <v>2</v>
      </c>
      <c r="JT421" t="s">
        <v>2</v>
      </c>
      <c r="JU421" t="s">
        <v>2</v>
      </c>
      <c r="JV421" t="s">
        <v>2</v>
      </c>
      <c r="JW421" t="s">
        <v>2</v>
      </c>
      <c r="JX421" t="s">
        <v>1097</v>
      </c>
      <c r="JY421" t="s">
        <v>4</v>
      </c>
      <c r="JZ421" t="s">
        <v>4</v>
      </c>
      <c r="KA421" t="s">
        <v>4</v>
      </c>
      <c r="KB421" t="s">
        <v>4</v>
      </c>
      <c r="KC421" t="s">
        <v>4</v>
      </c>
      <c r="KD421" t="s">
        <v>4</v>
      </c>
      <c r="KE421" t="s">
        <v>4</v>
      </c>
      <c r="KF421" t="s">
        <v>4</v>
      </c>
    </row>
    <row r="422" spans="1:292" x14ac:dyDescent="0.2">
      <c r="A422" t="s">
        <v>142</v>
      </c>
      <c r="B422" t="s">
        <v>133</v>
      </c>
      <c r="C422" t="s">
        <v>4</v>
      </c>
      <c r="D422" t="s">
        <v>19</v>
      </c>
      <c r="E422" s="30">
        <v>21</v>
      </c>
      <c r="F422" t="s">
        <v>20</v>
      </c>
      <c r="G422" t="s">
        <v>10</v>
      </c>
      <c r="H422" t="s">
        <v>11</v>
      </c>
      <c r="I422" t="s">
        <v>33</v>
      </c>
      <c r="J422" t="s">
        <v>4</v>
      </c>
      <c r="K422" t="s">
        <v>5</v>
      </c>
      <c r="L422" t="s">
        <v>4</v>
      </c>
      <c r="M422" t="s">
        <v>4</v>
      </c>
      <c r="N422" t="s">
        <v>4</v>
      </c>
      <c r="O422" t="s">
        <v>4</v>
      </c>
      <c r="P422" t="s">
        <v>5</v>
      </c>
      <c r="Q422" t="s">
        <v>4</v>
      </c>
      <c r="R422" t="s">
        <v>4</v>
      </c>
      <c r="S422" t="s">
        <v>4</v>
      </c>
      <c r="T422" t="s">
        <v>3</v>
      </c>
      <c r="U422" t="s">
        <v>4</v>
      </c>
      <c r="V422" t="s">
        <v>4</v>
      </c>
      <c r="W422" t="s">
        <v>17</v>
      </c>
      <c r="X422" t="s">
        <v>2</v>
      </c>
      <c r="Y422" t="s">
        <v>5</v>
      </c>
      <c r="Z422" t="s">
        <v>39</v>
      </c>
      <c r="AA422" t="s">
        <v>4</v>
      </c>
      <c r="AB422" t="s">
        <v>4</v>
      </c>
      <c r="AC422" t="s">
        <v>4</v>
      </c>
      <c r="AD422" t="s">
        <v>4</v>
      </c>
      <c r="AE422" t="s">
        <v>4</v>
      </c>
      <c r="AF422" t="s">
        <v>4</v>
      </c>
      <c r="AG422" t="s">
        <v>5</v>
      </c>
      <c r="AH422" t="s">
        <v>4</v>
      </c>
      <c r="AI422" t="s">
        <v>4</v>
      </c>
      <c r="AJ422" t="s">
        <v>4</v>
      </c>
      <c r="AK422" t="s">
        <v>4</v>
      </c>
      <c r="AL422" t="s">
        <v>4</v>
      </c>
      <c r="AM422" t="s">
        <v>4</v>
      </c>
      <c r="AN422" t="s">
        <v>4</v>
      </c>
      <c r="AO422" t="s">
        <v>4</v>
      </c>
      <c r="AP422" t="s">
        <v>4</v>
      </c>
      <c r="AQ422" t="s">
        <v>4</v>
      </c>
      <c r="AR422" t="s">
        <v>4</v>
      </c>
      <c r="AS422" t="s">
        <v>2</v>
      </c>
      <c r="AT422" t="s">
        <v>2</v>
      </c>
      <c r="AU422" t="s">
        <v>2</v>
      </c>
      <c r="AV422" t="s">
        <v>5</v>
      </c>
      <c r="AW422" t="s">
        <v>5</v>
      </c>
      <c r="AX422" t="s">
        <v>5</v>
      </c>
      <c r="AY422" t="s">
        <v>5</v>
      </c>
      <c r="AZ422" t="s">
        <v>4</v>
      </c>
      <c r="BA422" t="s">
        <v>5</v>
      </c>
      <c r="BB422" t="s">
        <v>5</v>
      </c>
      <c r="BC422" t="s">
        <v>4</v>
      </c>
      <c r="BD422" t="s">
        <v>4</v>
      </c>
      <c r="BE422" t="s">
        <v>4</v>
      </c>
      <c r="BF422" t="s">
        <v>4</v>
      </c>
      <c r="BG422" t="s">
        <v>4</v>
      </c>
      <c r="BH422" t="s">
        <v>5</v>
      </c>
      <c r="BI422" t="s">
        <v>4</v>
      </c>
      <c r="BJ422" t="s">
        <v>4</v>
      </c>
      <c r="BK422" t="s">
        <v>4</v>
      </c>
      <c r="BL422" t="s">
        <v>5</v>
      </c>
      <c r="BM422" t="s">
        <v>4</v>
      </c>
      <c r="BN422" t="s">
        <v>4</v>
      </c>
      <c r="BO422" t="s">
        <v>4</v>
      </c>
      <c r="BP422" t="s">
        <v>2</v>
      </c>
      <c r="BQ422" t="s">
        <v>2</v>
      </c>
      <c r="BR422" t="s">
        <v>2</v>
      </c>
      <c r="BS422" t="s">
        <v>2</v>
      </c>
      <c r="BT422" t="s">
        <v>2</v>
      </c>
      <c r="BU422" t="s">
        <v>2</v>
      </c>
      <c r="BV422" t="s">
        <v>2</v>
      </c>
      <c r="BW422" t="s">
        <v>2</v>
      </c>
      <c r="BX422" t="s">
        <v>2</v>
      </c>
      <c r="BY422" t="s">
        <v>2</v>
      </c>
      <c r="BZ422" t="s">
        <v>2</v>
      </c>
      <c r="CA422" t="s">
        <v>2</v>
      </c>
      <c r="CB422" t="s">
        <v>2</v>
      </c>
      <c r="CC422" t="s">
        <v>2</v>
      </c>
      <c r="CD422" t="s">
        <v>2</v>
      </c>
      <c r="CE422" t="s">
        <v>2</v>
      </c>
      <c r="CF422" t="s">
        <v>2</v>
      </c>
      <c r="CG422" t="s">
        <v>2</v>
      </c>
      <c r="CH422" t="s">
        <v>2</v>
      </c>
      <c r="CI422" t="s">
        <v>2</v>
      </c>
      <c r="CJ422" t="s">
        <v>2</v>
      </c>
      <c r="CK422" t="s">
        <v>2</v>
      </c>
      <c r="CL422" t="s">
        <v>2</v>
      </c>
      <c r="CM422" t="s">
        <v>2</v>
      </c>
      <c r="CN422" t="s">
        <v>2</v>
      </c>
      <c r="CO422" t="s">
        <v>2</v>
      </c>
      <c r="CP422" t="s">
        <v>2</v>
      </c>
      <c r="CQ422" t="s">
        <v>2</v>
      </c>
      <c r="CR422" t="s">
        <v>2</v>
      </c>
      <c r="CS422" t="s">
        <v>2</v>
      </c>
      <c r="CT422" t="s">
        <v>2</v>
      </c>
      <c r="CU422" t="s">
        <v>133</v>
      </c>
      <c r="CV422" t="s">
        <v>4</v>
      </c>
      <c r="CW422" s="30">
        <v>22</v>
      </c>
      <c r="CX422" t="s">
        <v>20</v>
      </c>
      <c r="CY422" t="s">
        <v>4</v>
      </c>
      <c r="CZ422" t="s">
        <v>4</v>
      </c>
      <c r="DA422" t="s">
        <v>4</v>
      </c>
      <c r="DB422" t="s">
        <v>4</v>
      </c>
      <c r="DC422" t="s">
        <v>4</v>
      </c>
      <c r="DD422" t="s">
        <v>4</v>
      </c>
      <c r="DE422" t="s">
        <v>5</v>
      </c>
      <c r="DF422" t="s">
        <v>4</v>
      </c>
      <c r="DG422" t="s">
        <v>4</v>
      </c>
      <c r="DH422" t="s">
        <v>4</v>
      </c>
      <c r="DI422" t="s">
        <v>3</v>
      </c>
      <c r="DJ422" t="s">
        <v>4</v>
      </c>
      <c r="DK422" t="s">
        <v>4</v>
      </c>
      <c r="DL422" t="s">
        <v>2</v>
      </c>
      <c r="DM422" t="s">
        <v>2</v>
      </c>
      <c r="DN422" t="s">
        <v>5</v>
      </c>
      <c r="DO422" t="s">
        <v>990</v>
      </c>
      <c r="DP422" t="s">
        <v>4</v>
      </c>
      <c r="DQ422" t="s">
        <v>4</v>
      </c>
      <c r="DR422" t="s">
        <v>4</v>
      </c>
      <c r="DS422" t="s">
        <v>4</v>
      </c>
      <c r="DT422" t="s">
        <v>4</v>
      </c>
      <c r="DU422" t="s">
        <v>4</v>
      </c>
      <c r="DV422" t="s">
        <v>5</v>
      </c>
      <c r="DW422" t="s">
        <v>4</v>
      </c>
      <c r="DX422" t="s">
        <v>4</v>
      </c>
      <c r="DY422" t="s">
        <v>4</v>
      </c>
      <c r="DZ422" t="s">
        <v>4</v>
      </c>
      <c r="EA422" t="s">
        <v>4</v>
      </c>
      <c r="EB422" t="s">
        <v>4</v>
      </c>
      <c r="EC422" t="s">
        <v>4</v>
      </c>
      <c r="ED422" t="s">
        <v>4</v>
      </c>
      <c r="EE422" t="s">
        <v>4</v>
      </c>
      <c r="EF422" t="s">
        <v>4</v>
      </c>
      <c r="EG422" t="s">
        <v>4</v>
      </c>
      <c r="EH422" t="s">
        <v>2</v>
      </c>
      <c r="EI422" t="s">
        <v>2</v>
      </c>
      <c r="EJ422" t="s">
        <v>2</v>
      </c>
      <c r="EK422" t="s">
        <v>4</v>
      </c>
      <c r="EL422" t="s">
        <v>4</v>
      </c>
      <c r="EM422" t="s">
        <v>4</v>
      </c>
      <c r="EN422" t="s">
        <v>4</v>
      </c>
      <c r="EO422" t="s">
        <v>4</v>
      </c>
      <c r="EP422" t="s">
        <v>4</v>
      </c>
      <c r="EQ422" t="s">
        <v>4</v>
      </c>
      <c r="ER422" t="s">
        <v>4</v>
      </c>
      <c r="ES422" t="s">
        <v>4</v>
      </c>
      <c r="ET422" t="s">
        <v>4</v>
      </c>
      <c r="EU422" t="s">
        <v>4</v>
      </c>
      <c r="EV422" t="s">
        <v>4</v>
      </c>
      <c r="EW422" t="s">
        <v>4</v>
      </c>
      <c r="EX422" t="s">
        <v>4</v>
      </c>
      <c r="EY422" t="s">
        <v>4</v>
      </c>
      <c r="EZ422" t="s">
        <v>4</v>
      </c>
      <c r="FA422" t="s">
        <v>5</v>
      </c>
      <c r="FB422" t="s">
        <v>4</v>
      </c>
      <c r="FC422" t="s">
        <v>4</v>
      </c>
      <c r="FD422" t="s">
        <v>4</v>
      </c>
      <c r="FE422" t="s">
        <v>2</v>
      </c>
      <c r="FF422" t="s">
        <v>2</v>
      </c>
      <c r="FG422" t="s">
        <v>2</v>
      </c>
      <c r="FH422" t="s">
        <v>2</v>
      </c>
      <c r="FI422" t="s">
        <v>2</v>
      </c>
      <c r="FJ422" t="s">
        <v>2</v>
      </c>
      <c r="FK422" t="s">
        <v>2</v>
      </c>
      <c r="FL422" t="s">
        <v>2</v>
      </c>
      <c r="FM422" t="s">
        <v>2</v>
      </c>
      <c r="FN422" t="s">
        <v>2</v>
      </c>
      <c r="FO422" t="s">
        <v>2</v>
      </c>
      <c r="FP422" t="s">
        <v>2</v>
      </c>
      <c r="FQ422" t="s">
        <v>2</v>
      </c>
      <c r="FR422" t="s">
        <v>2</v>
      </c>
      <c r="FS422" t="s">
        <v>2</v>
      </c>
      <c r="FT422" t="s">
        <v>2</v>
      </c>
      <c r="FU422" t="s">
        <v>2</v>
      </c>
      <c r="FV422" t="s">
        <v>2</v>
      </c>
      <c r="FW422" t="s">
        <v>2</v>
      </c>
      <c r="FX422" t="s">
        <v>2</v>
      </c>
      <c r="FY422" t="s">
        <v>2</v>
      </c>
      <c r="FZ422" t="s">
        <v>2</v>
      </c>
      <c r="GA422" t="s">
        <v>2</v>
      </c>
      <c r="GB422" t="s">
        <v>2</v>
      </c>
      <c r="GC422" t="s">
        <v>2</v>
      </c>
      <c r="GD422" t="s">
        <v>2</v>
      </c>
      <c r="GE422" t="s">
        <v>2</v>
      </c>
      <c r="GF422" t="s">
        <v>2</v>
      </c>
      <c r="GG422" t="s">
        <v>2</v>
      </c>
      <c r="GH422" t="s">
        <v>2</v>
      </c>
      <c r="GI422" t="s">
        <v>2</v>
      </c>
      <c r="GJ422" t="s">
        <v>2</v>
      </c>
      <c r="GK422" t="s">
        <v>2</v>
      </c>
      <c r="GL422" t="s">
        <v>2</v>
      </c>
      <c r="GM422" t="s">
        <v>2</v>
      </c>
      <c r="GN422" t="s">
        <v>796</v>
      </c>
      <c r="GO422" t="s">
        <v>796</v>
      </c>
      <c r="GP422" t="s">
        <v>796</v>
      </c>
      <c r="GQ422" t="s">
        <v>796</v>
      </c>
      <c r="GR422" t="s">
        <v>796</v>
      </c>
      <c r="GS422" t="s">
        <v>796</v>
      </c>
      <c r="GT422" t="s">
        <v>796</v>
      </c>
      <c r="GU422" t="s">
        <v>796</v>
      </c>
      <c r="GV422" t="s">
        <v>796</v>
      </c>
      <c r="GW422" t="s">
        <v>796</v>
      </c>
      <c r="GX422" t="s">
        <v>796</v>
      </c>
      <c r="GY422" t="s">
        <v>796</v>
      </c>
      <c r="GZ422" t="s">
        <v>796</v>
      </c>
      <c r="HA422" t="s">
        <v>796</v>
      </c>
      <c r="HB422" t="s">
        <v>796</v>
      </c>
      <c r="HC422" t="s">
        <v>796</v>
      </c>
      <c r="HD422" t="s">
        <v>796</v>
      </c>
      <c r="HE422" t="s">
        <v>796</v>
      </c>
      <c r="HF422" t="s">
        <v>796</v>
      </c>
      <c r="HG422" t="s">
        <v>796</v>
      </c>
      <c r="HH422" t="s">
        <v>796</v>
      </c>
      <c r="HI422" t="s">
        <v>796</v>
      </c>
      <c r="HJ422" t="s">
        <v>796</v>
      </c>
      <c r="HK422" t="s">
        <v>796</v>
      </c>
      <c r="HL422" t="s">
        <v>796</v>
      </c>
      <c r="HM422" t="s">
        <v>796</v>
      </c>
      <c r="HN422" t="s">
        <v>796</v>
      </c>
      <c r="HO422" t="s">
        <v>796</v>
      </c>
      <c r="HP422" t="s">
        <v>796</v>
      </c>
      <c r="HQ422" t="s">
        <v>796</v>
      </c>
      <c r="HR422" t="s">
        <v>796</v>
      </c>
      <c r="HS422" t="s">
        <v>796</v>
      </c>
      <c r="HT422" t="s">
        <v>796</v>
      </c>
      <c r="HU422" t="s">
        <v>796</v>
      </c>
      <c r="HV422" t="s">
        <v>796</v>
      </c>
      <c r="HW422" t="s">
        <v>796</v>
      </c>
      <c r="HX422" t="s">
        <v>796</v>
      </c>
      <c r="HY422" t="s">
        <v>796</v>
      </c>
      <c r="HZ422" t="s">
        <v>796</v>
      </c>
      <c r="IA422" t="s">
        <v>796</v>
      </c>
      <c r="IB422" t="s">
        <v>796</v>
      </c>
      <c r="IC422" t="s">
        <v>796</v>
      </c>
      <c r="ID422" t="s">
        <v>796</v>
      </c>
      <c r="IE422" t="s">
        <v>796</v>
      </c>
      <c r="IF422" t="s">
        <v>796</v>
      </c>
      <c r="IG422" t="s">
        <v>796</v>
      </c>
      <c r="IH422" t="s">
        <v>796</v>
      </c>
      <c r="II422" t="s">
        <v>796</v>
      </c>
      <c r="IJ422" t="s">
        <v>796</v>
      </c>
      <c r="IK422" t="s">
        <v>796</v>
      </c>
      <c r="IL422" t="s">
        <v>796</v>
      </c>
      <c r="IM422" t="s">
        <v>796</v>
      </c>
      <c r="IN422" t="s">
        <v>796</v>
      </c>
      <c r="IO422" t="s">
        <v>796</v>
      </c>
      <c r="IP422" t="s">
        <v>796</v>
      </c>
      <c r="IQ422" t="s">
        <v>796</v>
      </c>
      <c r="IR422" t="s">
        <v>796</v>
      </c>
      <c r="IS422" t="s">
        <v>796</v>
      </c>
      <c r="IT422" t="s">
        <v>796</v>
      </c>
      <c r="IU422" t="s">
        <v>796</v>
      </c>
      <c r="IV422" t="s">
        <v>796</v>
      </c>
      <c r="IW422" t="s">
        <v>796</v>
      </c>
      <c r="IX422" t="s">
        <v>796</v>
      </c>
      <c r="IY422" t="s">
        <v>796</v>
      </c>
      <c r="IZ422" t="s">
        <v>796</v>
      </c>
      <c r="JA422" t="s">
        <v>796</v>
      </c>
      <c r="JB422" t="s">
        <v>796</v>
      </c>
      <c r="JC422" t="s">
        <v>796</v>
      </c>
      <c r="JD422" t="s">
        <v>796</v>
      </c>
      <c r="JE422" t="s">
        <v>796</v>
      </c>
      <c r="JF422" t="s">
        <v>796</v>
      </c>
      <c r="JG422" t="s">
        <v>796</v>
      </c>
      <c r="JH422" t="s">
        <v>796</v>
      </c>
      <c r="JI422" t="s">
        <v>796</v>
      </c>
      <c r="JJ422" t="s">
        <v>796</v>
      </c>
      <c r="JK422" t="s">
        <v>796</v>
      </c>
      <c r="JL422" t="s">
        <v>796</v>
      </c>
      <c r="JM422" t="s">
        <v>796</v>
      </c>
      <c r="JN422" t="s">
        <v>796</v>
      </c>
      <c r="JO422" t="s">
        <v>796</v>
      </c>
      <c r="JP422" t="s">
        <v>796</v>
      </c>
      <c r="JQ422" t="s">
        <v>796</v>
      </c>
      <c r="JR422" t="s">
        <v>796</v>
      </c>
      <c r="JS422" t="s">
        <v>796</v>
      </c>
      <c r="JT422" t="s">
        <v>796</v>
      </c>
      <c r="JU422" t="s">
        <v>796</v>
      </c>
      <c r="JV422" t="s">
        <v>796</v>
      </c>
      <c r="JW422" t="s">
        <v>796</v>
      </c>
      <c r="JX422" t="s">
        <v>796</v>
      </c>
      <c r="JY422" t="s">
        <v>796</v>
      </c>
      <c r="JZ422" t="s">
        <v>796</v>
      </c>
      <c r="KA422" t="s">
        <v>796</v>
      </c>
      <c r="KB422" t="s">
        <v>796</v>
      </c>
      <c r="KC422" t="s">
        <v>796</v>
      </c>
      <c r="KD422" t="s">
        <v>796</v>
      </c>
      <c r="KE422" t="s">
        <v>796</v>
      </c>
      <c r="KF422" t="s">
        <v>796</v>
      </c>
    </row>
    <row r="423" spans="1:292" x14ac:dyDescent="0.2">
      <c r="A423" t="s">
        <v>141</v>
      </c>
      <c r="B423" t="s">
        <v>133</v>
      </c>
      <c r="C423" t="s">
        <v>4</v>
      </c>
      <c r="D423" t="s">
        <v>19</v>
      </c>
      <c r="E423" s="30">
        <v>33</v>
      </c>
      <c r="F423" t="s">
        <v>20</v>
      </c>
      <c r="G423" t="s">
        <v>10</v>
      </c>
      <c r="H423" t="s">
        <v>11</v>
      </c>
      <c r="I423" t="s">
        <v>33</v>
      </c>
      <c r="J423" t="s">
        <v>4</v>
      </c>
      <c r="K423" t="s">
        <v>5</v>
      </c>
      <c r="L423" t="s">
        <v>4</v>
      </c>
      <c r="M423" t="s">
        <v>4</v>
      </c>
      <c r="N423" t="s">
        <v>4</v>
      </c>
      <c r="O423" t="s">
        <v>4</v>
      </c>
      <c r="P423" t="s">
        <v>4</v>
      </c>
      <c r="Q423" t="s">
        <v>4</v>
      </c>
      <c r="R423" t="s">
        <v>4</v>
      </c>
      <c r="S423" t="s">
        <v>4</v>
      </c>
      <c r="T423" t="s">
        <v>3</v>
      </c>
      <c r="U423" t="s">
        <v>4</v>
      </c>
      <c r="V423" t="s">
        <v>5</v>
      </c>
      <c r="W423" t="s">
        <v>77</v>
      </c>
      <c r="X423" t="s">
        <v>54</v>
      </c>
      <c r="Y423" t="s">
        <v>4</v>
      </c>
      <c r="Z423" t="s">
        <v>39</v>
      </c>
      <c r="AA423" t="s">
        <v>4</v>
      </c>
      <c r="AB423" t="s">
        <v>4</v>
      </c>
      <c r="AC423" t="s">
        <v>4</v>
      </c>
      <c r="AD423" t="s">
        <v>4</v>
      </c>
      <c r="AE423" t="s">
        <v>4</v>
      </c>
      <c r="AF423" t="s">
        <v>4</v>
      </c>
      <c r="AG423" t="s">
        <v>4</v>
      </c>
      <c r="AH423" t="s">
        <v>4</v>
      </c>
      <c r="AI423" t="s">
        <v>4</v>
      </c>
      <c r="AJ423" t="s">
        <v>4</v>
      </c>
      <c r="AK423" t="s">
        <v>4</v>
      </c>
      <c r="AL423" t="s">
        <v>4</v>
      </c>
      <c r="AM423" t="s">
        <v>4</v>
      </c>
      <c r="AN423" t="s">
        <v>4</v>
      </c>
      <c r="AO423" t="s">
        <v>4</v>
      </c>
      <c r="AP423" t="s">
        <v>4</v>
      </c>
      <c r="AQ423" t="s">
        <v>4</v>
      </c>
      <c r="AR423" t="s">
        <v>4</v>
      </c>
      <c r="AS423" t="s">
        <v>2</v>
      </c>
      <c r="AT423" t="s">
        <v>2</v>
      </c>
      <c r="AU423" t="s">
        <v>2</v>
      </c>
      <c r="AV423" t="s">
        <v>5</v>
      </c>
      <c r="AW423" t="s">
        <v>5</v>
      </c>
      <c r="AX423" t="s">
        <v>5</v>
      </c>
      <c r="AY423" t="s">
        <v>5</v>
      </c>
      <c r="AZ423" t="s">
        <v>4</v>
      </c>
      <c r="BA423" t="s">
        <v>4</v>
      </c>
      <c r="BB423" t="s">
        <v>5</v>
      </c>
      <c r="BC423" t="s">
        <v>4</v>
      </c>
      <c r="BD423" t="s">
        <v>5</v>
      </c>
      <c r="BE423" t="s">
        <v>4</v>
      </c>
      <c r="BF423" t="s">
        <v>5</v>
      </c>
      <c r="BG423" t="s">
        <v>4</v>
      </c>
      <c r="BH423" t="s">
        <v>5</v>
      </c>
      <c r="BI423" t="s">
        <v>4</v>
      </c>
      <c r="BJ423" t="s">
        <v>4</v>
      </c>
      <c r="BK423" t="s">
        <v>2</v>
      </c>
      <c r="BL423" t="s">
        <v>2</v>
      </c>
      <c r="BM423" t="s">
        <v>2</v>
      </c>
      <c r="BN423" t="s">
        <v>2</v>
      </c>
      <c r="BO423" t="s">
        <v>2</v>
      </c>
      <c r="BP423" t="s">
        <v>2</v>
      </c>
      <c r="BQ423" t="s">
        <v>2</v>
      </c>
      <c r="BR423" t="s">
        <v>2</v>
      </c>
      <c r="BS423" t="s">
        <v>2</v>
      </c>
      <c r="BT423" t="s">
        <v>2</v>
      </c>
      <c r="BU423" t="s">
        <v>2</v>
      </c>
      <c r="BV423" t="s">
        <v>2</v>
      </c>
      <c r="BW423" t="s">
        <v>2</v>
      </c>
      <c r="BX423" t="s">
        <v>2</v>
      </c>
      <c r="BY423" t="s">
        <v>2</v>
      </c>
      <c r="BZ423" t="s">
        <v>2</v>
      </c>
      <c r="CA423" t="s">
        <v>2</v>
      </c>
      <c r="CB423" t="s">
        <v>2</v>
      </c>
      <c r="CC423" t="s">
        <v>2</v>
      </c>
      <c r="CD423" t="s">
        <v>2</v>
      </c>
      <c r="CE423" t="s">
        <v>2</v>
      </c>
      <c r="CF423" t="s">
        <v>2</v>
      </c>
      <c r="CG423" t="s">
        <v>2</v>
      </c>
      <c r="CH423" t="s">
        <v>2</v>
      </c>
      <c r="CI423" t="s">
        <v>2</v>
      </c>
      <c r="CJ423" t="s">
        <v>2</v>
      </c>
      <c r="CK423" t="s">
        <v>2</v>
      </c>
      <c r="CL423" t="s">
        <v>2</v>
      </c>
      <c r="CM423" t="s">
        <v>2</v>
      </c>
      <c r="CN423" t="s">
        <v>2</v>
      </c>
      <c r="CO423" t="s">
        <v>2</v>
      </c>
      <c r="CP423" t="s">
        <v>2</v>
      </c>
      <c r="CQ423" t="s">
        <v>2</v>
      </c>
      <c r="CR423" t="s">
        <v>2</v>
      </c>
      <c r="CS423" t="s">
        <v>2</v>
      </c>
      <c r="CT423" t="s">
        <v>2</v>
      </c>
      <c r="CU423" t="s">
        <v>133</v>
      </c>
      <c r="CV423" t="s">
        <v>4</v>
      </c>
      <c r="CW423" s="30">
        <v>34</v>
      </c>
      <c r="CX423" t="s">
        <v>20</v>
      </c>
      <c r="CY423" t="s">
        <v>4</v>
      </c>
      <c r="CZ423" t="s">
        <v>5</v>
      </c>
      <c r="DA423" t="s">
        <v>4</v>
      </c>
      <c r="DB423" t="s">
        <v>4</v>
      </c>
      <c r="DC423" t="s">
        <v>4</v>
      </c>
      <c r="DD423" t="s">
        <v>4</v>
      </c>
      <c r="DE423" t="s">
        <v>4</v>
      </c>
      <c r="DF423" t="s">
        <v>4</v>
      </c>
      <c r="DG423" t="s">
        <v>4</v>
      </c>
      <c r="DH423" t="s">
        <v>4</v>
      </c>
      <c r="DI423" t="s">
        <v>996</v>
      </c>
      <c r="DJ423" t="s">
        <v>4</v>
      </c>
      <c r="DK423" t="s">
        <v>4</v>
      </c>
      <c r="DL423" t="s">
        <v>2</v>
      </c>
      <c r="DM423" t="s">
        <v>2</v>
      </c>
      <c r="DN423" t="s">
        <v>5</v>
      </c>
      <c r="DO423" t="s">
        <v>18</v>
      </c>
      <c r="DP423" t="s">
        <v>4</v>
      </c>
      <c r="DQ423" t="s">
        <v>4</v>
      </c>
      <c r="DR423" t="s">
        <v>4</v>
      </c>
      <c r="DS423" t="s">
        <v>4</v>
      </c>
      <c r="DT423" t="s">
        <v>4</v>
      </c>
      <c r="DU423" t="s">
        <v>4</v>
      </c>
      <c r="DV423" t="s">
        <v>4</v>
      </c>
      <c r="DW423" t="s">
        <v>4</v>
      </c>
      <c r="DX423" t="s">
        <v>4</v>
      </c>
      <c r="DY423" t="s">
        <v>4</v>
      </c>
      <c r="DZ423" t="s">
        <v>4</v>
      </c>
      <c r="EA423" t="s">
        <v>5</v>
      </c>
      <c r="EB423" t="s">
        <v>4</v>
      </c>
      <c r="EC423" t="s">
        <v>4</v>
      </c>
      <c r="ED423" t="s">
        <v>4</v>
      </c>
      <c r="EE423" t="s">
        <v>4</v>
      </c>
      <c r="EF423" t="s">
        <v>4</v>
      </c>
      <c r="EG423" t="s">
        <v>4</v>
      </c>
      <c r="EH423" t="s">
        <v>2</v>
      </c>
      <c r="EI423" t="s">
        <v>2</v>
      </c>
      <c r="EJ423" t="s">
        <v>2</v>
      </c>
      <c r="EK423" t="s">
        <v>4</v>
      </c>
      <c r="EL423" t="s">
        <v>4</v>
      </c>
      <c r="EM423" t="s">
        <v>4</v>
      </c>
      <c r="EN423" t="s">
        <v>4</v>
      </c>
      <c r="EO423" t="s">
        <v>4</v>
      </c>
      <c r="EP423" t="s">
        <v>4</v>
      </c>
      <c r="EQ423" t="s">
        <v>4</v>
      </c>
      <c r="ER423" t="s">
        <v>4</v>
      </c>
      <c r="ES423" t="s">
        <v>4</v>
      </c>
      <c r="ET423" t="s">
        <v>4</v>
      </c>
      <c r="EU423" t="s">
        <v>4</v>
      </c>
      <c r="EV423" t="s">
        <v>4</v>
      </c>
      <c r="EW423" t="s">
        <v>4</v>
      </c>
      <c r="EX423" t="s">
        <v>4</v>
      </c>
      <c r="EY423" t="s">
        <v>4</v>
      </c>
      <c r="EZ423" t="s">
        <v>2</v>
      </c>
      <c r="FA423" t="s">
        <v>2</v>
      </c>
      <c r="FB423" t="s">
        <v>2</v>
      </c>
      <c r="FC423" t="s">
        <v>2</v>
      </c>
      <c r="FD423" t="s">
        <v>2</v>
      </c>
      <c r="FE423" t="s">
        <v>2</v>
      </c>
      <c r="FF423" t="s">
        <v>2</v>
      </c>
      <c r="FG423" t="s">
        <v>2</v>
      </c>
      <c r="FH423" t="s">
        <v>2</v>
      </c>
      <c r="FI423" t="s">
        <v>2</v>
      </c>
      <c r="FJ423" t="s">
        <v>2</v>
      </c>
      <c r="FK423" t="s">
        <v>2</v>
      </c>
      <c r="FL423" t="s">
        <v>2</v>
      </c>
      <c r="FM423" t="s">
        <v>2</v>
      </c>
      <c r="FN423" t="s">
        <v>2</v>
      </c>
      <c r="FO423" t="s">
        <v>2</v>
      </c>
      <c r="FP423" t="s">
        <v>2</v>
      </c>
      <c r="FQ423" t="s">
        <v>2</v>
      </c>
      <c r="FR423" t="s">
        <v>2</v>
      </c>
      <c r="FS423" t="s">
        <v>2</v>
      </c>
      <c r="FT423" t="s">
        <v>2</v>
      </c>
      <c r="FU423" t="s">
        <v>2</v>
      </c>
      <c r="FV423" t="s">
        <v>2</v>
      </c>
      <c r="FW423" t="s">
        <v>2</v>
      </c>
      <c r="FX423" t="s">
        <v>2</v>
      </c>
      <c r="FY423" t="s">
        <v>2</v>
      </c>
      <c r="FZ423" t="s">
        <v>2</v>
      </c>
      <c r="GA423" t="s">
        <v>2</v>
      </c>
      <c r="GB423" t="s">
        <v>2</v>
      </c>
      <c r="GC423" t="s">
        <v>2</v>
      </c>
      <c r="GD423" t="s">
        <v>2</v>
      </c>
      <c r="GE423" t="s">
        <v>2</v>
      </c>
      <c r="GF423" t="s">
        <v>2</v>
      </c>
      <c r="GG423" t="s">
        <v>2</v>
      </c>
      <c r="GH423" t="s">
        <v>2</v>
      </c>
      <c r="GI423" t="s">
        <v>2</v>
      </c>
      <c r="GJ423" t="s">
        <v>2</v>
      </c>
      <c r="GK423" t="s">
        <v>2</v>
      </c>
      <c r="GL423" t="s">
        <v>2</v>
      </c>
      <c r="GM423" t="s">
        <v>2</v>
      </c>
      <c r="GN423" t="s">
        <v>133</v>
      </c>
      <c r="GO423" t="s">
        <v>4</v>
      </c>
      <c r="GP423" s="30">
        <v>35</v>
      </c>
      <c r="GQ423" t="s">
        <v>1098</v>
      </c>
      <c r="GR423" t="s">
        <v>4</v>
      </c>
      <c r="GS423" t="s">
        <v>4</v>
      </c>
      <c r="GT423" t="s">
        <v>4</v>
      </c>
      <c r="GU423" t="s">
        <v>4</v>
      </c>
      <c r="GV423" t="s">
        <v>4</v>
      </c>
      <c r="GW423" t="s">
        <v>4</v>
      </c>
      <c r="GX423" t="s">
        <v>4</v>
      </c>
      <c r="GY423" t="s">
        <v>4</v>
      </c>
      <c r="GZ423" t="s">
        <v>5</v>
      </c>
      <c r="HA423" t="s">
        <v>4</v>
      </c>
      <c r="HB423" t="s">
        <v>67</v>
      </c>
      <c r="HC423" t="s">
        <v>4</v>
      </c>
      <c r="HD423" t="s">
        <v>4</v>
      </c>
      <c r="HE423" t="s">
        <v>2</v>
      </c>
      <c r="HF423" t="s">
        <v>2</v>
      </c>
      <c r="HG423" t="s">
        <v>4</v>
      </c>
      <c r="HH423" t="s">
        <v>35</v>
      </c>
      <c r="HI423" t="s">
        <v>2</v>
      </c>
      <c r="HJ423" t="s">
        <v>2</v>
      </c>
      <c r="HK423" t="s">
        <v>2</v>
      </c>
      <c r="HL423" t="s">
        <v>2</v>
      </c>
      <c r="HM423" t="s">
        <v>2</v>
      </c>
      <c r="HN423" t="s">
        <v>2</v>
      </c>
      <c r="HO423" t="s">
        <v>2</v>
      </c>
      <c r="HP423" t="s">
        <v>2</v>
      </c>
      <c r="HQ423" t="s">
        <v>2</v>
      </c>
      <c r="HR423" t="s">
        <v>2</v>
      </c>
      <c r="HS423" t="s">
        <v>2</v>
      </c>
      <c r="HT423" t="s">
        <v>2</v>
      </c>
      <c r="HU423" t="s">
        <v>2</v>
      </c>
      <c r="HV423" t="s">
        <v>2</v>
      </c>
      <c r="HW423" t="s">
        <v>2</v>
      </c>
      <c r="HX423" t="s">
        <v>2</v>
      </c>
      <c r="HY423" t="s">
        <v>2</v>
      </c>
      <c r="HZ423" t="s">
        <v>2</v>
      </c>
      <c r="IA423" t="s">
        <v>2</v>
      </c>
      <c r="IB423" t="s">
        <v>2</v>
      </c>
      <c r="IC423" t="s">
        <v>2</v>
      </c>
      <c r="ID423" t="s">
        <v>2</v>
      </c>
      <c r="IE423" t="s">
        <v>2</v>
      </c>
      <c r="IF423" t="s">
        <v>2</v>
      </c>
      <c r="IG423" t="s">
        <v>2</v>
      </c>
      <c r="IH423" t="s">
        <v>2</v>
      </c>
      <c r="II423" t="s">
        <v>2</v>
      </c>
      <c r="IJ423" t="s">
        <v>2</v>
      </c>
      <c r="IK423" t="s">
        <v>2</v>
      </c>
      <c r="IL423" t="s">
        <v>2</v>
      </c>
      <c r="IM423" t="s">
        <v>2</v>
      </c>
      <c r="IN423" t="s">
        <v>2</v>
      </c>
      <c r="IO423" t="s">
        <v>2</v>
      </c>
      <c r="IP423" t="s">
        <v>2</v>
      </c>
      <c r="IQ423" t="s">
        <v>2</v>
      </c>
      <c r="IR423" t="s">
        <v>2</v>
      </c>
      <c r="IS423" t="s">
        <v>2</v>
      </c>
      <c r="IT423" t="s">
        <v>2</v>
      </c>
      <c r="IU423" t="s">
        <v>2</v>
      </c>
      <c r="IV423" t="s">
        <v>2</v>
      </c>
      <c r="IW423" t="s">
        <v>2</v>
      </c>
      <c r="IX423" t="s">
        <v>2</v>
      </c>
      <c r="IY423" t="s">
        <v>2</v>
      </c>
      <c r="IZ423" t="s">
        <v>2</v>
      </c>
      <c r="JA423" t="s">
        <v>2</v>
      </c>
      <c r="JB423" t="s">
        <v>2</v>
      </c>
      <c r="JC423" t="s">
        <v>2</v>
      </c>
      <c r="JD423" t="s">
        <v>2</v>
      </c>
      <c r="JE423" t="s">
        <v>2</v>
      </c>
      <c r="JF423" t="s">
        <v>2</v>
      </c>
      <c r="JG423" t="s">
        <v>2</v>
      </c>
      <c r="JH423" t="s">
        <v>2</v>
      </c>
      <c r="JI423" t="s">
        <v>2</v>
      </c>
      <c r="JJ423" t="s">
        <v>2</v>
      </c>
      <c r="JK423" t="s">
        <v>2</v>
      </c>
      <c r="JL423" t="s">
        <v>2</v>
      </c>
      <c r="JM423" t="s">
        <v>2</v>
      </c>
      <c r="JN423" t="s">
        <v>2</v>
      </c>
      <c r="JO423" t="s">
        <v>2</v>
      </c>
      <c r="JP423" t="s">
        <v>2</v>
      </c>
      <c r="JQ423" t="s">
        <v>2</v>
      </c>
      <c r="JR423" t="s">
        <v>2</v>
      </c>
      <c r="JS423" t="s">
        <v>2</v>
      </c>
      <c r="JT423" t="s">
        <v>2</v>
      </c>
      <c r="JU423" t="s">
        <v>2</v>
      </c>
      <c r="JV423" t="s">
        <v>2</v>
      </c>
      <c r="JW423" t="s">
        <v>2</v>
      </c>
      <c r="JX423" t="s">
        <v>2</v>
      </c>
      <c r="JY423" t="s">
        <v>2</v>
      </c>
      <c r="JZ423" t="s">
        <v>2</v>
      </c>
      <c r="KA423" t="s">
        <v>2</v>
      </c>
      <c r="KB423" t="s">
        <v>2</v>
      </c>
      <c r="KC423" t="s">
        <v>2</v>
      </c>
      <c r="KD423" t="s">
        <v>2</v>
      </c>
      <c r="KE423" t="s">
        <v>2</v>
      </c>
      <c r="KF423" t="s">
        <v>2</v>
      </c>
    </row>
    <row r="424" spans="1:292" x14ac:dyDescent="0.2">
      <c r="A424" t="s">
        <v>150</v>
      </c>
      <c r="B424" t="s">
        <v>133</v>
      </c>
      <c r="C424" t="s">
        <v>4</v>
      </c>
      <c r="D424" t="s">
        <v>8</v>
      </c>
      <c r="E424" s="30">
        <v>38</v>
      </c>
      <c r="F424" t="s">
        <v>9</v>
      </c>
      <c r="G424" t="s">
        <v>10</v>
      </c>
      <c r="H424" t="s">
        <v>11</v>
      </c>
      <c r="I424" t="s">
        <v>33</v>
      </c>
      <c r="J424" t="s">
        <v>4</v>
      </c>
      <c r="K424" t="s">
        <v>5</v>
      </c>
      <c r="L424" t="s">
        <v>4</v>
      </c>
      <c r="M424" t="s">
        <v>4</v>
      </c>
      <c r="N424" t="s">
        <v>5</v>
      </c>
      <c r="O424" t="s">
        <v>4</v>
      </c>
      <c r="P424" t="s">
        <v>5</v>
      </c>
      <c r="Q424" t="s">
        <v>4</v>
      </c>
      <c r="R424" t="s">
        <v>4</v>
      </c>
      <c r="S424" t="s">
        <v>4</v>
      </c>
      <c r="T424" t="s">
        <v>3</v>
      </c>
      <c r="U424" t="s">
        <v>4</v>
      </c>
      <c r="V424" t="s">
        <v>5</v>
      </c>
      <c r="W424" t="s">
        <v>26</v>
      </c>
      <c r="X424" t="s">
        <v>78</v>
      </c>
      <c r="Y424" t="s">
        <v>5</v>
      </c>
      <c r="Z424" t="s">
        <v>6</v>
      </c>
      <c r="AA424" t="s">
        <v>4</v>
      </c>
      <c r="AB424" t="s">
        <v>4</v>
      </c>
      <c r="AC424" t="s">
        <v>4</v>
      </c>
      <c r="AD424" t="s">
        <v>4</v>
      </c>
      <c r="AE424" t="s">
        <v>4</v>
      </c>
      <c r="AF424" t="s">
        <v>4</v>
      </c>
      <c r="AG424" t="s">
        <v>5</v>
      </c>
      <c r="AH424" t="s">
        <v>41</v>
      </c>
      <c r="AI424" t="s">
        <v>4</v>
      </c>
      <c r="AJ424" t="s">
        <v>4</v>
      </c>
      <c r="AK424" t="s">
        <v>4</v>
      </c>
      <c r="AL424" t="s">
        <v>4</v>
      </c>
      <c r="AM424" t="s">
        <v>4</v>
      </c>
      <c r="AN424" t="s">
        <v>4</v>
      </c>
      <c r="AO424" t="s">
        <v>4</v>
      </c>
      <c r="AP424" t="s">
        <v>4</v>
      </c>
      <c r="AQ424" t="s">
        <v>4</v>
      </c>
      <c r="AR424" t="s">
        <v>4</v>
      </c>
      <c r="AS424" t="s">
        <v>2</v>
      </c>
      <c r="AT424" t="s">
        <v>2</v>
      </c>
      <c r="AU424" t="s">
        <v>2</v>
      </c>
      <c r="AV424" t="s">
        <v>5</v>
      </c>
      <c r="AW424" t="s">
        <v>5</v>
      </c>
      <c r="AX424" t="s">
        <v>5</v>
      </c>
      <c r="AY424" t="s">
        <v>5</v>
      </c>
      <c r="AZ424" t="s">
        <v>5</v>
      </c>
      <c r="BA424" t="s">
        <v>5</v>
      </c>
      <c r="BB424" t="s">
        <v>4</v>
      </c>
      <c r="BC424" t="s">
        <v>4</v>
      </c>
      <c r="BD424" t="s">
        <v>4</v>
      </c>
      <c r="BE424" t="s">
        <v>4</v>
      </c>
      <c r="BF424" t="s">
        <v>5</v>
      </c>
      <c r="BG424" t="s">
        <v>4</v>
      </c>
      <c r="BH424" t="s">
        <v>5</v>
      </c>
      <c r="BI424" t="s">
        <v>4</v>
      </c>
      <c r="BJ424" t="s">
        <v>4</v>
      </c>
      <c r="BK424" t="s">
        <v>4</v>
      </c>
      <c r="BL424" t="s">
        <v>5</v>
      </c>
      <c r="BM424" t="s">
        <v>4</v>
      </c>
      <c r="BN424" t="s">
        <v>4</v>
      </c>
      <c r="BO424" t="s">
        <v>4</v>
      </c>
      <c r="BP424" t="s">
        <v>2</v>
      </c>
      <c r="BQ424" t="s">
        <v>2</v>
      </c>
      <c r="BR424" t="s">
        <v>2</v>
      </c>
      <c r="BS424" t="s">
        <v>2</v>
      </c>
      <c r="BT424" t="s">
        <v>2</v>
      </c>
      <c r="BU424" t="s">
        <v>2</v>
      </c>
      <c r="BV424" t="s">
        <v>2</v>
      </c>
      <c r="BW424" t="s">
        <v>2</v>
      </c>
      <c r="BX424" t="s">
        <v>2</v>
      </c>
      <c r="BY424" t="s">
        <v>2</v>
      </c>
      <c r="BZ424" t="s">
        <v>2</v>
      </c>
      <c r="CA424" t="s">
        <v>2</v>
      </c>
      <c r="CB424" t="s">
        <v>2</v>
      </c>
      <c r="CC424" t="s">
        <v>2</v>
      </c>
      <c r="CD424" t="s">
        <v>2</v>
      </c>
      <c r="CE424" t="s">
        <v>2</v>
      </c>
      <c r="CF424" t="s">
        <v>2</v>
      </c>
      <c r="CG424" t="s">
        <v>2</v>
      </c>
      <c r="CH424" t="s">
        <v>2</v>
      </c>
      <c r="CI424" t="s">
        <v>2</v>
      </c>
      <c r="CJ424" t="s">
        <v>2</v>
      </c>
      <c r="CK424" t="s">
        <v>2</v>
      </c>
      <c r="CL424" t="s">
        <v>2</v>
      </c>
      <c r="CM424" t="s">
        <v>2</v>
      </c>
      <c r="CN424" t="s">
        <v>2</v>
      </c>
      <c r="CO424" t="s">
        <v>2</v>
      </c>
      <c r="CP424" t="s">
        <v>41</v>
      </c>
      <c r="CQ424" t="s">
        <v>41</v>
      </c>
      <c r="CR424" t="s">
        <v>41</v>
      </c>
      <c r="CS424" t="s">
        <v>41</v>
      </c>
      <c r="CT424" t="s">
        <v>41</v>
      </c>
      <c r="CU424" t="s">
        <v>133</v>
      </c>
      <c r="CV424" t="s">
        <v>4</v>
      </c>
      <c r="CW424" s="30">
        <v>40</v>
      </c>
      <c r="CX424" t="s">
        <v>9</v>
      </c>
      <c r="CY424" t="s">
        <v>4</v>
      </c>
      <c r="CZ424" t="s">
        <v>5</v>
      </c>
      <c r="DA424" t="s">
        <v>4</v>
      </c>
      <c r="DB424" t="s">
        <v>5</v>
      </c>
      <c r="DC424" t="s">
        <v>5</v>
      </c>
      <c r="DD424" t="s">
        <v>4</v>
      </c>
      <c r="DE424" t="s">
        <v>5</v>
      </c>
      <c r="DF424" t="s">
        <v>4</v>
      </c>
      <c r="DG424" t="s">
        <v>4</v>
      </c>
      <c r="DH424" t="s">
        <v>4</v>
      </c>
      <c r="DI424" t="s">
        <v>3</v>
      </c>
      <c r="DJ424" t="s">
        <v>4</v>
      </c>
      <c r="DK424" t="s">
        <v>4</v>
      </c>
      <c r="DL424" t="s">
        <v>2</v>
      </c>
      <c r="DM424" t="s">
        <v>2</v>
      </c>
      <c r="DN424" t="s">
        <v>5</v>
      </c>
      <c r="DO424" t="s">
        <v>523</v>
      </c>
      <c r="DP424" t="s">
        <v>4</v>
      </c>
      <c r="DQ424" t="s">
        <v>4</v>
      </c>
      <c r="DR424" t="s">
        <v>5</v>
      </c>
      <c r="DS424" t="s">
        <v>5</v>
      </c>
      <c r="DT424" t="s">
        <v>4</v>
      </c>
      <c r="DU424" t="s">
        <v>4</v>
      </c>
      <c r="DV424" t="s">
        <v>5</v>
      </c>
      <c r="DW424" t="s">
        <v>5</v>
      </c>
      <c r="DX424" t="s">
        <v>4</v>
      </c>
      <c r="DY424" t="s">
        <v>4</v>
      </c>
      <c r="DZ424" t="s">
        <v>4</v>
      </c>
      <c r="EA424" t="s">
        <v>4</v>
      </c>
      <c r="EB424" t="s">
        <v>4</v>
      </c>
      <c r="EC424" t="s">
        <v>4</v>
      </c>
      <c r="ED424" t="s">
        <v>4</v>
      </c>
      <c r="EE424" t="s">
        <v>4</v>
      </c>
      <c r="EF424" t="s">
        <v>4</v>
      </c>
      <c r="EG424" t="s">
        <v>4</v>
      </c>
      <c r="EH424" t="s">
        <v>12</v>
      </c>
      <c r="EI424" t="s">
        <v>62</v>
      </c>
      <c r="EJ424" t="s">
        <v>74</v>
      </c>
      <c r="EK424" t="s">
        <v>4</v>
      </c>
      <c r="EL424" t="s">
        <v>4</v>
      </c>
      <c r="EM424" t="s">
        <v>4</v>
      </c>
      <c r="EN424" t="s">
        <v>4</v>
      </c>
      <c r="EO424" t="s">
        <v>4</v>
      </c>
      <c r="EP424" t="s">
        <v>4</v>
      </c>
      <c r="EQ424" t="s">
        <v>4</v>
      </c>
      <c r="ER424" t="s">
        <v>4</v>
      </c>
      <c r="ES424" t="s">
        <v>4</v>
      </c>
      <c r="ET424" t="s">
        <v>4</v>
      </c>
      <c r="EU424" t="s">
        <v>4</v>
      </c>
      <c r="EV424" t="s">
        <v>4</v>
      </c>
      <c r="EW424" t="s">
        <v>4</v>
      </c>
      <c r="EX424" t="s">
        <v>4</v>
      </c>
      <c r="EY424" t="s">
        <v>4</v>
      </c>
      <c r="EZ424" t="s">
        <v>4</v>
      </c>
      <c r="FA424" t="s">
        <v>5</v>
      </c>
      <c r="FB424" t="s">
        <v>4</v>
      </c>
      <c r="FC424" t="s">
        <v>4</v>
      </c>
      <c r="FD424" t="s">
        <v>4</v>
      </c>
      <c r="FE424" t="s">
        <v>2</v>
      </c>
      <c r="FF424" t="s">
        <v>2</v>
      </c>
      <c r="FG424" t="s">
        <v>2</v>
      </c>
      <c r="FH424" t="s">
        <v>2</v>
      </c>
      <c r="FI424" t="s">
        <v>2</v>
      </c>
      <c r="FJ424" t="s">
        <v>2</v>
      </c>
      <c r="FK424" t="s">
        <v>2</v>
      </c>
      <c r="FL424" t="s">
        <v>2</v>
      </c>
      <c r="FM424" t="s">
        <v>2</v>
      </c>
      <c r="FN424" t="s">
        <v>2</v>
      </c>
      <c r="FO424" t="s">
        <v>2</v>
      </c>
      <c r="FP424" t="s">
        <v>2</v>
      </c>
      <c r="FQ424" t="s">
        <v>2</v>
      </c>
      <c r="FR424" t="s">
        <v>2</v>
      </c>
      <c r="FS424" t="s">
        <v>2</v>
      </c>
      <c r="FT424" t="s">
        <v>2</v>
      </c>
      <c r="FU424" t="s">
        <v>2</v>
      </c>
      <c r="FV424" t="s">
        <v>2</v>
      </c>
      <c r="FW424" t="s">
        <v>2</v>
      </c>
      <c r="FX424" t="s">
        <v>2</v>
      </c>
      <c r="FY424" t="s">
        <v>2</v>
      </c>
      <c r="FZ424" t="s">
        <v>2</v>
      </c>
      <c r="GA424" t="s">
        <v>2</v>
      </c>
      <c r="GB424" t="s">
        <v>2</v>
      </c>
      <c r="GC424" t="s">
        <v>2</v>
      </c>
      <c r="GD424" t="s">
        <v>2</v>
      </c>
      <c r="GE424" t="s">
        <v>41</v>
      </c>
      <c r="GF424" t="s">
        <v>4</v>
      </c>
      <c r="GG424" t="s">
        <v>4</v>
      </c>
      <c r="GH424" t="s">
        <v>4</v>
      </c>
      <c r="GI424" t="s">
        <v>4</v>
      </c>
      <c r="GJ424" t="s">
        <v>4</v>
      </c>
      <c r="GK424" t="s">
        <v>4</v>
      </c>
      <c r="GL424" t="s">
        <v>4</v>
      </c>
      <c r="GM424" t="s">
        <v>4</v>
      </c>
      <c r="GN424" t="s">
        <v>133</v>
      </c>
      <c r="GO424" t="s">
        <v>4</v>
      </c>
      <c r="GP424" s="30">
        <v>40</v>
      </c>
      <c r="GQ424" t="s">
        <v>1098</v>
      </c>
      <c r="GR424" t="s">
        <v>4</v>
      </c>
      <c r="GS424" t="s">
        <v>5</v>
      </c>
      <c r="GT424" t="s">
        <v>4</v>
      </c>
      <c r="GU424" t="s">
        <v>4</v>
      </c>
      <c r="GV424" t="s">
        <v>4</v>
      </c>
      <c r="GW424" t="s">
        <v>4</v>
      </c>
      <c r="GX424" t="s">
        <v>4</v>
      </c>
      <c r="GY424" t="s">
        <v>4</v>
      </c>
      <c r="GZ424" t="s">
        <v>4</v>
      </c>
      <c r="HA424" t="s">
        <v>4</v>
      </c>
      <c r="HB424" t="s">
        <v>3</v>
      </c>
      <c r="HC424" t="s">
        <v>4</v>
      </c>
      <c r="HD424" t="s">
        <v>4</v>
      </c>
      <c r="HE424" t="s">
        <v>2</v>
      </c>
      <c r="HF424" t="s">
        <v>2</v>
      </c>
      <c r="HG424" t="s">
        <v>5</v>
      </c>
      <c r="HH424" t="s">
        <v>6</v>
      </c>
      <c r="HI424" t="s">
        <v>4</v>
      </c>
      <c r="HJ424" t="s">
        <v>4</v>
      </c>
      <c r="HK424" t="s">
        <v>4</v>
      </c>
      <c r="HL424" t="s">
        <v>4</v>
      </c>
      <c r="HM424" t="s">
        <v>4</v>
      </c>
      <c r="HN424" t="s">
        <v>4</v>
      </c>
      <c r="HO424" t="s">
        <v>5</v>
      </c>
      <c r="HP424" t="s">
        <v>5</v>
      </c>
      <c r="HQ424" t="s">
        <v>4</v>
      </c>
      <c r="HR424" t="s">
        <v>4</v>
      </c>
      <c r="HS424" t="s">
        <v>4</v>
      </c>
      <c r="HT424" t="s">
        <v>4</v>
      </c>
      <c r="HU424" t="s">
        <v>4</v>
      </c>
      <c r="HV424" t="s">
        <v>4</v>
      </c>
      <c r="HW424" t="s">
        <v>4</v>
      </c>
      <c r="HX424" t="s">
        <v>4</v>
      </c>
      <c r="HY424" t="s">
        <v>4</v>
      </c>
      <c r="HZ424" t="s">
        <v>4</v>
      </c>
      <c r="IA424" t="s">
        <v>2</v>
      </c>
      <c r="IB424" t="s">
        <v>2</v>
      </c>
      <c r="IC424" t="s">
        <v>2</v>
      </c>
      <c r="ID424" t="s">
        <v>2</v>
      </c>
      <c r="IE424" t="s">
        <v>2</v>
      </c>
      <c r="IF424" t="s">
        <v>2</v>
      </c>
      <c r="IG424" t="s">
        <v>2</v>
      </c>
      <c r="IH424" t="s">
        <v>2</v>
      </c>
      <c r="II424" t="s">
        <v>2</v>
      </c>
      <c r="IJ424" t="s">
        <v>2</v>
      </c>
      <c r="IK424" t="s">
        <v>2</v>
      </c>
      <c r="IL424" t="s">
        <v>2</v>
      </c>
      <c r="IM424" t="s">
        <v>2</v>
      </c>
      <c r="IN424" t="s">
        <v>2</v>
      </c>
      <c r="IO424" t="s">
        <v>2</v>
      </c>
      <c r="IP424" t="s">
        <v>2</v>
      </c>
      <c r="IQ424" t="s">
        <v>2</v>
      </c>
      <c r="IR424" t="s">
        <v>2</v>
      </c>
      <c r="IS424" t="s">
        <v>2</v>
      </c>
      <c r="IT424" t="s">
        <v>2</v>
      </c>
      <c r="IU424" t="s">
        <v>2</v>
      </c>
      <c r="IV424" t="s">
        <v>2</v>
      </c>
      <c r="IW424" t="s">
        <v>2</v>
      </c>
      <c r="IX424" t="s">
        <v>2</v>
      </c>
      <c r="IY424" t="s">
        <v>2</v>
      </c>
      <c r="IZ424" t="s">
        <v>2</v>
      </c>
      <c r="JA424" t="s">
        <v>2</v>
      </c>
      <c r="JB424" t="s">
        <v>2</v>
      </c>
      <c r="JC424" t="s">
        <v>2</v>
      </c>
      <c r="JD424" t="s">
        <v>2</v>
      </c>
      <c r="JE424" t="s">
        <v>2</v>
      </c>
      <c r="JF424" t="s">
        <v>2</v>
      </c>
      <c r="JG424" t="s">
        <v>2</v>
      </c>
      <c r="JH424" t="s">
        <v>2</v>
      </c>
      <c r="JI424" t="s">
        <v>2</v>
      </c>
      <c r="JJ424" t="s">
        <v>2</v>
      </c>
      <c r="JK424" t="s">
        <v>2</v>
      </c>
      <c r="JL424" t="s">
        <v>2</v>
      </c>
      <c r="JM424" t="s">
        <v>2</v>
      </c>
      <c r="JN424" t="s">
        <v>2</v>
      </c>
      <c r="JO424" t="s">
        <v>2</v>
      </c>
      <c r="JP424" t="s">
        <v>2</v>
      </c>
      <c r="JQ424" t="s">
        <v>2</v>
      </c>
      <c r="JR424" t="s">
        <v>2</v>
      </c>
      <c r="JS424" t="s">
        <v>2</v>
      </c>
      <c r="JT424" t="s">
        <v>2</v>
      </c>
      <c r="JU424" t="s">
        <v>2</v>
      </c>
      <c r="JV424" t="s">
        <v>2</v>
      </c>
      <c r="JW424" t="s">
        <v>2</v>
      </c>
      <c r="JX424" t="s">
        <v>1097</v>
      </c>
      <c r="JY424" t="s">
        <v>4</v>
      </c>
      <c r="JZ424" t="s">
        <v>4</v>
      </c>
      <c r="KA424" t="s">
        <v>4</v>
      </c>
      <c r="KB424" t="s">
        <v>4</v>
      </c>
      <c r="KC424" t="s">
        <v>4</v>
      </c>
      <c r="KD424" t="s">
        <v>4</v>
      </c>
      <c r="KE424" t="s">
        <v>4</v>
      </c>
      <c r="KF424" t="s">
        <v>4</v>
      </c>
    </row>
    <row r="425" spans="1:292" x14ac:dyDescent="0.2">
      <c r="A425" t="s">
        <v>149</v>
      </c>
      <c r="B425" t="s">
        <v>133</v>
      </c>
      <c r="C425" t="s">
        <v>4</v>
      </c>
      <c r="D425" t="s">
        <v>8</v>
      </c>
      <c r="E425" s="30">
        <v>33</v>
      </c>
      <c r="F425" t="s">
        <v>20</v>
      </c>
      <c r="G425" t="s">
        <v>10</v>
      </c>
      <c r="H425" t="s">
        <v>56</v>
      </c>
      <c r="I425" t="s">
        <v>33</v>
      </c>
      <c r="J425" t="s">
        <v>4</v>
      </c>
      <c r="K425" t="s">
        <v>5</v>
      </c>
      <c r="L425" t="s">
        <v>4</v>
      </c>
      <c r="M425" t="s">
        <v>4</v>
      </c>
      <c r="N425" t="s">
        <v>4</v>
      </c>
      <c r="O425" t="s">
        <v>4</v>
      </c>
      <c r="P425" t="s">
        <v>5</v>
      </c>
      <c r="Q425" t="s">
        <v>4</v>
      </c>
      <c r="R425" t="s">
        <v>4</v>
      </c>
      <c r="S425" t="s">
        <v>4</v>
      </c>
      <c r="T425" t="s">
        <v>3</v>
      </c>
      <c r="U425" t="s">
        <v>4</v>
      </c>
      <c r="V425" t="s">
        <v>4</v>
      </c>
      <c r="W425" t="s">
        <v>17</v>
      </c>
      <c r="X425" t="s">
        <v>2</v>
      </c>
      <c r="Y425" t="s">
        <v>5</v>
      </c>
      <c r="Z425" t="s">
        <v>6</v>
      </c>
      <c r="AA425" t="s">
        <v>4</v>
      </c>
      <c r="AB425" t="s">
        <v>4</v>
      </c>
      <c r="AC425" t="s">
        <v>4</v>
      </c>
      <c r="AD425" t="s">
        <v>4</v>
      </c>
      <c r="AE425" t="s">
        <v>4</v>
      </c>
      <c r="AF425" t="s">
        <v>5</v>
      </c>
      <c r="AG425" t="s">
        <v>4</v>
      </c>
      <c r="AH425" t="s">
        <v>41</v>
      </c>
      <c r="AI425" t="s">
        <v>4</v>
      </c>
      <c r="AJ425" t="s">
        <v>4</v>
      </c>
      <c r="AK425" t="s">
        <v>4</v>
      </c>
      <c r="AL425" t="s">
        <v>4</v>
      </c>
      <c r="AM425" t="s">
        <v>4</v>
      </c>
      <c r="AN425" t="s">
        <v>4</v>
      </c>
      <c r="AO425" t="s">
        <v>4</v>
      </c>
      <c r="AP425" t="s">
        <v>4</v>
      </c>
      <c r="AQ425" t="s">
        <v>4</v>
      </c>
      <c r="AR425" t="s">
        <v>4</v>
      </c>
      <c r="AS425" t="s">
        <v>2</v>
      </c>
      <c r="AT425" t="s">
        <v>2</v>
      </c>
      <c r="AU425" t="s">
        <v>2</v>
      </c>
      <c r="AV425" t="s">
        <v>5</v>
      </c>
      <c r="AW425" t="s">
        <v>5</v>
      </c>
      <c r="AX425" t="s">
        <v>5</v>
      </c>
      <c r="AY425" t="s">
        <v>4</v>
      </c>
      <c r="AZ425" t="s">
        <v>4</v>
      </c>
      <c r="BA425" t="s">
        <v>4</v>
      </c>
      <c r="BB425" t="s">
        <v>5</v>
      </c>
      <c r="BC425" t="s">
        <v>5</v>
      </c>
      <c r="BD425" t="s">
        <v>4</v>
      </c>
      <c r="BE425" t="s">
        <v>4</v>
      </c>
      <c r="BF425" t="s">
        <v>4</v>
      </c>
      <c r="BG425" t="s">
        <v>4</v>
      </c>
      <c r="BH425" t="s">
        <v>4</v>
      </c>
      <c r="BI425" t="s">
        <v>4</v>
      </c>
      <c r="BJ425" t="s">
        <v>4</v>
      </c>
      <c r="BK425" t="s">
        <v>41</v>
      </c>
      <c r="BL425" t="s">
        <v>5</v>
      </c>
      <c r="BM425" t="s">
        <v>4</v>
      </c>
      <c r="BN425" t="s">
        <v>4</v>
      </c>
      <c r="BO425" t="s">
        <v>4</v>
      </c>
      <c r="BP425" t="s">
        <v>2</v>
      </c>
      <c r="BQ425" t="s">
        <v>2</v>
      </c>
      <c r="BR425" t="s">
        <v>2</v>
      </c>
      <c r="BS425" t="s">
        <v>2</v>
      </c>
      <c r="BT425" t="s">
        <v>2</v>
      </c>
      <c r="BU425" t="s">
        <v>2</v>
      </c>
      <c r="BV425" t="s">
        <v>2</v>
      </c>
      <c r="BW425" t="s">
        <v>2</v>
      </c>
      <c r="BX425" t="s">
        <v>2</v>
      </c>
      <c r="BY425" t="s">
        <v>2</v>
      </c>
      <c r="BZ425" t="s">
        <v>2</v>
      </c>
      <c r="CA425" t="s">
        <v>2</v>
      </c>
      <c r="CB425" t="s">
        <v>2</v>
      </c>
      <c r="CC425" t="s">
        <v>2</v>
      </c>
      <c r="CD425" t="s">
        <v>2</v>
      </c>
      <c r="CE425" t="s">
        <v>2</v>
      </c>
      <c r="CF425" t="s">
        <v>2</v>
      </c>
      <c r="CG425" t="s">
        <v>2</v>
      </c>
      <c r="CH425" t="s">
        <v>2</v>
      </c>
      <c r="CI425" t="s">
        <v>2</v>
      </c>
      <c r="CJ425" t="s">
        <v>2</v>
      </c>
      <c r="CK425" t="s">
        <v>2</v>
      </c>
      <c r="CL425" t="s">
        <v>2</v>
      </c>
      <c r="CM425" t="s">
        <v>2</v>
      </c>
      <c r="CN425" t="s">
        <v>2</v>
      </c>
      <c r="CO425" t="s">
        <v>2</v>
      </c>
      <c r="CP425" t="s">
        <v>2</v>
      </c>
      <c r="CQ425" t="s">
        <v>2</v>
      </c>
      <c r="CR425" t="s">
        <v>2</v>
      </c>
      <c r="CS425" t="s">
        <v>2</v>
      </c>
      <c r="CT425" t="s">
        <v>2</v>
      </c>
      <c r="CU425" t="s">
        <v>133</v>
      </c>
      <c r="CV425" t="s">
        <v>4</v>
      </c>
      <c r="CW425" s="30">
        <v>35</v>
      </c>
      <c r="CX425" t="s">
        <v>91</v>
      </c>
      <c r="CY425" t="s">
        <v>4</v>
      </c>
      <c r="CZ425" t="s">
        <v>5</v>
      </c>
      <c r="DA425" t="s">
        <v>4</v>
      </c>
      <c r="DB425" t="s">
        <v>4</v>
      </c>
      <c r="DC425" t="s">
        <v>5</v>
      </c>
      <c r="DD425" t="s">
        <v>4</v>
      </c>
      <c r="DE425" t="s">
        <v>5</v>
      </c>
      <c r="DF425" t="s">
        <v>4</v>
      </c>
      <c r="DG425" t="s">
        <v>4</v>
      </c>
      <c r="DH425" t="s">
        <v>4</v>
      </c>
      <c r="DI425" t="s">
        <v>3</v>
      </c>
      <c r="DJ425" t="s">
        <v>5</v>
      </c>
      <c r="DK425" t="s">
        <v>4</v>
      </c>
      <c r="DL425" t="s">
        <v>2</v>
      </c>
      <c r="DM425" t="s">
        <v>2</v>
      </c>
      <c r="DN425" t="s">
        <v>5</v>
      </c>
      <c r="DO425" t="s">
        <v>523</v>
      </c>
      <c r="DP425" t="s">
        <v>4</v>
      </c>
      <c r="DQ425" t="s">
        <v>4</v>
      </c>
      <c r="DR425" t="s">
        <v>4</v>
      </c>
      <c r="DS425" t="s">
        <v>4</v>
      </c>
      <c r="DT425" t="s">
        <v>4</v>
      </c>
      <c r="DU425" t="s">
        <v>5</v>
      </c>
      <c r="DV425" t="s">
        <v>4</v>
      </c>
      <c r="DW425" t="s">
        <v>5</v>
      </c>
      <c r="DX425" t="s">
        <v>4</v>
      </c>
      <c r="DY425" t="s">
        <v>4</v>
      </c>
      <c r="DZ425" t="s">
        <v>4</v>
      </c>
      <c r="EA425" t="s">
        <v>4</v>
      </c>
      <c r="EB425" t="s">
        <v>4</v>
      </c>
      <c r="EC425" t="s">
        <v>4</v>
      </c>
      <c r="ED425" t="s">
        <v>4</v>
      </c>
      <c r="EE425" t="s">
        <v>4</v>
      </c>
      <c r="EF425" t="s">
        <v>4</v>
      </c>
      <c r="EG425" t="s">
        <v>4</v>
      </c>
      <c r="EH425" t="s">
        <v>2</v>
      </c>
      <c r="EI425" t="s">
        <v>2</v>
      </c>
      <c r="EJ425" t="s">
        <v>2</v>
      </c>
      <c r="EK425" t="s">
        <v>4</v>
      </c>
      <c r="EL425" t="s">
        <v>4</v>
      </c>
      <c r="EM425" t="s">
        <v>4</v>
      </c>
      <c r="EN425" t="s">
        <v>4</v>
      </c>
      <c r="EO425" t="s">
        <v>5</v>
      </c>
      <c r="EP425" t="s">
        <v>5</v>
      </c>
      <c r="EQ425" t="s">
        <v>5</v>
      </c>
      <c r="ER425" t="s">
        <v>4</v>
      </c>
      <c r="ES425" t="s">
        <v>4</v>
      </c>
      <c r="ET425" t="s">
        <v>4</v>
      </c>
      <c r="EU425" t="s">
        <v>4</v>
      </c>
      <c r="EV425" t="s">
        <v>4</v>
      </c>
      <c r="EW425" t="s">
        <v>4</v>
      </c>
      <c r="EX425" t="s">
        <v>4</v>
      </c>
      <c r="EY425" t="s">
        <v>4</v>
      </c>
      <c r="EZ425" t="s">
        <v>4</v>
      </c>
      <c r="FA425" t="s">
        <v>5</v>
      </c>
      <c r="FB425" t="s">
        <v>4</v>
      </c>
      <c r="FC425" t="s">
        <v>4</v>
      </c>
      <c r="FD425" t="s">
        <v>4</v>
      </c>
      <c r="FE425" t="s">
        <v>2</v>
      </c>
      <c r="FF425" t="s">
        <v>2</v>
      </c>
      <c r="FG425" t="s">
        <v>2</v>
      </c>
      <c r="FH425" t="s">
        <v>2</v>
      </c>
      <c r="FI425" t="s">
        <v>2</v>
      </c>
      <c r="FJ425" t="s">
        <v>2</v>
      </c>
      <c r="FK425" t="s">
        <v>2</v>
      </c>
      <c r="FL425" t="s">
        <v>2</v>
      </c>
      <c r="FM425" t="s">
        <v>2</v>
      </c>
      <c r="FN425" t="s">
        <v>2</v>
      </c>
      <c r="FO425" t="s">
        <v>2</v>
      </c>
      <c r="FP425" t="s">
        <v>2</v>
      </c>
      <c r="FQ425" t="s">
        <v>2</v>
      </c>
      <c r="FR425" t="s">
        <v>2</v>
      </c>
      <c r="FS425" t="s">
        <v>2</v>
      </c>
      <c r="FT425" t="s">
        <v>2</v>
      </c>
      <c r="FU425" t="s">
        <v>2</v>
      </c>
      <c r="FV425" t="s">
        <v>2</v>
      </c>
      <c r="FW425" t="s">
        <v>2</v>
      </c>
      <c r="FX425" t="s">
        <v>2</v>
      </c>
      <c r="FY425" t="s">
        <v>2</v>
      </c>
      <c r="FZ425" t="s">
        <v>2</v>
      </c>
      <c r="GA425" t="s">
        <v>2</v>
      </c>
      <c r="GB425" t="s">
        <v>2</v>
      </c>
      <c r="GC425" t="s">
        <v>2</v>
      </c>
      <c r="GD425" t="s">
        <v>2</v>
      </c>
      <c r="GE425" t="s">
        <v>41</v>
      </c>
      <c r="GF425" t="s">
        <v>4</v>
      </c>
      <c r="GG425" t="s">
        <v>4</v>
      </c>
      <c r="GH425" t="s">
        <v>4</v>
      </c>
      <c r="GI425" t="s">
        <v>4</v>
      </c>
      <c r="GJ425" t="s">
        <v>4</v>
      </c>
      <c r="GK425" t="s">
        <v>4</v>
      </c>
      <c r="GL425" t="s">
        <v>4</v>
      </c>
      <c r="GM425" t="s">
        <v>4</v>
      </c>
      <c r="GN425" t="s">
        <v>133</v>
      </c>
      <c r="GO425" t="s">
        <v>4</v>
      </c>
      <c r="GP425" s="30">
        <v>36</v>
      </c>
      <c r="GQ425" t="s">
        <v>1098</v>
      </c>
      <c r="GR425" t="s">
        <v>4</v>
      </c>
      <c r="GS425" t="s">
        <v>5</v>
      </c>
      <c r="GT425" t="s">
        <v>4</v>
      </c>
      <c r="GU425" t="s">
        <v>4</v>
      </c>
      <c r="GV425" t="s">
        <v>4</v>
      </c>
      <c r="GW425" t="s">
        <v>4</v>
      </c>
      <c r="GX425" t="s">
        <v>5</v>
      </c>
      <c r="GY425" t="s">
        <v>4</v>
      </c>
      <c r="GZ425" t="s">
        <v>4</v>
      </c>
      <c r="HA425" t="s">
        <v>4</v>
      </c>
      <c r="HB425" t="s">
        <v>64</v>
      </c>
      <c r="HC425" t="s">
        <v>4</v>
      </c>
      <c r="HD425" t="s">
        <v>4</v>
      </c>
      <c r="HE425" t="s">
        <v>2</v>
      </c>
      <c r="HF425" t="s">
        <v>2</v>
      </c>
      <c r="HG425" t="s">
        <v>5</v>
      </c>
      <c r="HH425" t="s">
        <v>39</v>
      </c>
      <c r="HI425" t="s">
        <v>4</v>
      </c>
      <c r="HJ425" t="s">
        <v>4</v>
      </c>
      <c r="HK425" t="s">
        <v>4</v>
      </c>
      <c r="HL425" t="s">
        <v>4</v>
      </c>
      <c r="HM425" t="s">
        <v>4</v>
      </c>
      <c r="HN425" t="s">
        <v>4</v>
      </c>
      <c r="HO425" t="s">
        <v>5</v>
      </c>
      <c r="HP425" t="s">
        <v>4</v>
      </c>
      <c r="HQ425" t="s">
        <v>4</v>
      </c>
      <c r="HR425" t="s">
        <v>4</v>
      </c>
      <c r="HS425" t="s">
        <v>4</v>
      </c>
      <c r="HT425" t="s">
        <v>4</v>
      </c>
      <c r="HU425" t="s">
        <v>4</v>
      </c>
      <c r="HV425" t="s">
        <v>4</v>
      </c>
      <c r="HW425" t="s">
        <v>4</v>
      </c>
      <c r="HX425" t="s">
        <v>4</v>
      </c>
      <c r="HY425" t="s">
        <v>4</v>
      </c>
      <c r="HZ425" t="s">
        <v>4</v>
      </c>
      <c r="IA425" t="s">
        <v>2</v>
      </c>
      <c r="IB425" t="s">
        <v>2</v>
      </c>
      <c r="IC425" t="s">
        <v>2</v>
      </c>
      <c r="ID425" t="s">
        <v>4</v>
      </c>
      <c r="IE425" t="s">
        <v>4</v>
      </c>
      <c r="IF425" t="s">
        <v>4</v>
      </c>
      <c r="IG425" t="s">
        <v>4</v>
      </c>
      <c r="IH425" t="s">
        <v>5</v>
      </c>
      <c r="II425" t="s">
        <v>5</v>
      </c>
      <c r="IJ425" t="s">
        <v>4</v>
      </c>
      <c r="IK425" t="s">
        <v>4</v>
      </c>
      <c r="IL425" t="s">
        <v>4</v>
      </c>
      <c r="IM425" t="s">
        <v>4</v>
      </c>
      <c r="IN425" t="s">
        <v>4</v>
      </c>
      <c r="IO425" t="s">
        <v>4</v>
      </c>
      <c r="IP425" t="s">
        <v>4</v>
      </c>
      <c r="IQ425" t="s">
        <v>4</v>
      </c>
      <c r="IR425" t="s">
        <v>4</v>
      </c>
      <c r="IS425" t="s">
        <v>4</v>
      </c>
      <c r="IT425" t="s">
        <v>5</v>
      </c>
      <c r="IU425" t="s">
        <v>4</v>
      </c>
      <c r="IV425" t="s">
        <v>4</v>
      </c>
      <c r="IW425" t="s">
        <v>4</v>
      </c>
      <c r="IX425" t="s">
        <v>2</v>
      </c>
      <c r="IY425" t="s">
        <v>2</v>
      </c>
      <c r="IZ425" t="s">
        <v>2</v>
      </c>
      <c r="JA425" t="s">
        <v>2</v>
      </c>
      <c r="JB425" t="s">
        <v>2</v>
      </c>
      <c r="JC425" t="s">
        <v>2</v>
      </c>
      <c r="JD425" t="s">
        <v>2</v>
      </c>
      <c r="JE425" t="s">
        <v>2</v>
      </c>
      <c r="JF425" t="s">
        <v>2</v>
      </c>
      <c r="JG425" t="s">
        <v>2</v>
      </c>
      <c r="JH425" t="s">
        <v>2</v>
      </c>
      <c r="JI425" t="s">
        <v>2</v>
      </c>
      <c r="JJ425" t="s">
        <v>2</v>
      </c>
      <c r="JK425" t="s">
        <v>2</v>
      </c>
      <c r="JL425" t="s">
        <v>2</v>
      </c>
      <c r="JM425" t="s">
        <v>2</v>
      </c>
      <c r="JN425" t="s">
        <v>2</v>
      </c>
      <c r="JO425" t="s">
        <v>2</v>
      </c>
      <c r="JP425" t="s">
        <v>2</v>
      </c>
      <c r="JQ425" t="s">
        <v>2</v>
      </c>
      <c r="JR425" t="s">
        <v>2</v>
      </c>
      <c r="JS425" t="s">
        <v>2</v>
      </c>
      <c r="JT425" t="s">
        <v>2</v>
      </c>
      <c r="JU425" t="s">
        <v>2</v>
      </c>
      <c r="JV425" t="s">
        <v>2</v>
      </c>
      <c r="JW425" t="s">
        <v>2</v>
      </c>
      <c r="JX425" t="s">
        <v>2</v>
      </c>
      <c r="JY425" t="s">
        <v>2</v>
      </c>
      <c r="JZ425" t="s">
        <v>2</v>
      </c>
      <c r="KA425" t="s">
        <v>2</v>
      </c>
      <c r="KB425" t="s">
        <v>2</v>
      </c>
      <c r="KC425" t="s">
        <v>2</v>
      </c>
      <c r="KD425" t="s">
        <v>2</v>
      </c>
      <c r="KE425" t="s">
        <v>2</v>
      </c>
      <c r="KF425" t="s">
        <v>2</v>
      </c>
    </row>
    <row r="426" spans="1:292" x14ac:dyDescent="0.2">
      <c r="A426" t="s">
        <v>147</v>
      </c>
      <c r="B426" t="s">
        <v>133</v>
      </c>
      <c r="C426" t="s">
        <v>4</v>
      </c>
      <c r="D426" t="s">
        <v>8</v>
      </c>
      <c r="E426" s="30">
        <v>21</v>
      </c>
      <c r="F426" t="s">
        <v>9</v>
      </c>
      <c r="G426" t="s">
        <v>10</v>
      </c>
      <c r="H426" t="s">
        <v>11</v>
      </c>
      <c r="I426" t="s">
        <v>148</v>
      </c>
      <c r="J426" t="s">
        <v>4</v>
      </c>
      <c r="K426" t="s">
        <v>4</v>
      </c>
      <c r="L426" t="s">
        <v>5</v>
      </c>
      <c r="M426" t="s">
        <v>5</v>
      </c>
      <c r="N426" t="s">
        <v>4</v>
      </c>
      <c r="O426" t="s">
        <v>4</v>
      </c>
      <c r="P426" t="s">
        <v>4</v>
      </c>
      <c r="Q426" t="s">
        <v>4</v>
      </c>
      <c r="R426" t="s">
        <v>4</v>
      </c>
      <c r="S426" t="s">
        <v>4</v>
      </c>
      <c r="T426" t="s">
        <v>3</v>
      </c>
      <c r="U426" t="s">
        <v>4</v>
      </c>
      <c r="V426" t="s">
        <v>5</v>
      </c>
      <c r="W426" t="s">
        <v>26</v>
      </c>
      <c r="X426" t="s">
        <v>105</v>
      </c>
      <c r="Y426" t="s">
        <v>5</v>
      </c>
      <c r="Z426" t="s">
        <v>6</v>
      </c>
      <c r="AA426" t="s">
        <v>4</v>
      </c>
      <c r="AB426" t="s">
        <v>4</v>
      </c>
      <c r="AC426" t="s">
        <v>5</v>
      </c>
      <c r="AD426" t="s">
        <v>5</v>
      </c>
      <c r="AE426" t="s">
        <v>4</v>
      </c>
      <c r="AF426" t="s">
        <v>4</v>
      </c>
      <c r="AG426" t="s">
        <v>4</v>
      </c>
      <c r="AH426" t="s">
        <v>5</v>
      </c>
      <c r="AI426" t="s">
        <v>4</v>
      </c>
      <c r="AJ426" t="s">
        <v>5</v>
      </c>
      <c r="AK426" t="s">
        <v>4</v>
      </c>
      <c r="AL426" t="s">
        <v>4</v>
      </c>
      <c r="AM426" t="s">
        <v>4</v>
      </c>
      <c r="AN426" t="s">
        <v>4</v>
      </c>
      <c r="AO426" t="s">
        <v>4</v>
      </c>
      <c r="AP426" t="s">
        <v>4</v>
      </c>
      <c r="AQ426" t="s">
        <v>4</v>
      </c>
      <c r="AR426" t="s">
        <v>4</v>
      </c>
      <c r="AS426" t="s">
        <v>12</v>
      </c>
      <c r="AT426" t="s">
        <v>62</v>
      </c>
      <c r="AU426" t="s">
        <v>74</v>
      </c>
      <c r="AV426" t="s">
        <v>2</v>
      </c>
      <c r="AW426" t="s">
        <v>2</v>
      </c>
      <c r="AX426" t="s">
        <v>2</v>
      </c>
      <c r="AY426" t="s">
        <v>2</v>
      </c>
      <c r="AZ426" t="s">
        <v>2</v>
      </c>
      <c r="BA426" t="s">
        <v>2</v>
      </c>
      <c r="BB426" t="s">
        <v>2</v>
      </c>
      <c r="BC426" t="s">
        <v>2</v>
      </c>
      <c r="BD426" t="s">
        <v>2</v>
      </c>
      <c r="BE426" t="s">
        <v>2</v>
      </c>
      <c r="BF426" t="s">
        <v>2</v>
      </c>
      <c r="BG426" t="s">
        <v>2</v>
      </c>
      <c r="BH426" t="s">
        <v>2</v>
      </c>
      <c r="BI426" t="s">
        <v>2</v>
      </c>
      <c r="BJ426" t="s">
        <v>2</v>
      </c>
      <c r="BK426" t="s">
        <v>2</v>
      </c>
      <c r="BL426" t="s">
        <v>2</v>
      </c>
      <c r="BM426" t="s">
        <v>2</v>
      </c>
      <c r="BN426" t="s">
        <v>2</v>
      </c>
      <c r="BO426" t="s">
        <v>2</v>
      </c>
      <c r="BP426" t="s">
        <v>2</v>
      </c>
      <c r="BQ426" t="s">
        <v>2</v>
      </c>
      <c r="BR426" t="s">
        <v>2</v>
      </c>
      <c r="BS426" t="s">
        <v>2</v>
      </c>
      <c r="BT426" t="s">
        <v>2</v>
      </c>
      <c r="BU426" t="s">
        <v>2</v>
      </c>
      <c r="BV426" t="s">
        <v>2</v>
      </c>
      <c r="BW426" t="s">
        <v>2</v>
      </c>
      <c r="BX426" t="s">
        <v>2</v>
      </c>
      <c r="BY426" t="s">
        <v>2</v>
      </c>
      <c r="BZ426" t="s">
        <v>2</v>
      </c>
      <c r="CA426" t="s">
        <v>2</v>
      </c>
      <c r="CB426" t="s">
        <v>4</v>
      </c>
      <c r="CC426" t="s">
        <v>4</v>
      </c>
      <c r="CD426" t="s">
        <v>5</v>
      </c>
      <c r="CE426" t="s">
        <v>4</v>
      </c>
      <c r="CF426" t="s">
        <v>4</v>
      </c>
      <c r="CG426" t="s">
        <v>4</v>
      </c>
      <c r="CH426" t="s">
        <v>4</v>
      </c>
      <c r="CI426" t="s">
        <v>4</v>
      </c>
      <c r="CJ426" t="s">
        <v>4</v>
      </c>
      <c r="CK426" t="s">
        <v>5</v>
      </c>
      <c r="CL426" t="s">
        <v>4</v>
      </c>
      <c r="CM426" t="s">
        <v>4</v>
      </c>
      <c r="CN426" t="s">
        <v>4</v>
      </c>
      <c r="CO426" t="s">
        <v>4</v>
      </c>
      <c r="CP426" t="s">
        <v>2</v>
      </c>
      <c r="CQ426" t="s">
        <v>2</v>
      </c>
      <c r="CR426" t="s">
        <v>2</v>
      </c>
      <c r="CS426" t="s">
        <v>2</v>
      </c>
      <c r="CT426" t="s">
        <v>2</v>
      </c>
      <c r="CU426" t="s">
        <v>133</v>
      </c>
      <c r="CV426" t="s">
        <v>4</v>
      </c>
      <c r="CW426" s="30">
        <v>22</v>
      </c>
      <c r="CX426" t="s">
        <v>9</v>
      </c>
      <c r="CY426" t="s">
        <v>4</v>
      </c>
      <c r="CZ426" t="s">
        <v>4</v>
      </c>
      <c r="DA426" t="s">
        <v>5</v>
      </c>
      <c r="DB426" t="s">
        <v>5</v>
      </c>
      <c r="DC426" t="s">
        <v>5</v>
      </c>
      <c r="DD426" t="s">
        <v>4</v>
      </c>
      <c r="DE426" t="s">
        <v>4</v>
      </c>
      <c r="DF426" t="s">
        <v>4</v>
      </c>
      <c r="DG426" t="s">
        <v>4</v>
      </c>
      <c r="DH426" t="s">
        <v>5</v>
      </c>
      <c r="DI426" t="s">
        <v>3</v>
      </c>
      <c r="DJ426" t="s">
        <v>4</v>
      </c>
      <c r="DK426" t="s">
        <v>4</v>
      </c>
      <c r="DL426" t="s">
        <v>2</v>
      </c>
      <c r="DM426" t="s">
        <v>2</v>
      </c>
      <c r="DN426" t="s">
        <v>5</v>
      </c>
      <c r="DO426" t="s">
        <v>523</v>
      </c>
      <c r="DP426" t="s">
        <v>4</v>
      </c>
      <c r="DQ426" t="s">
        <v>4</v>
      </c>
      <c r="DR426" t="s">
        <v>5</v>
      </c>
      <c r="DS426" t="s">
        <v>5</v>
      </c>
      <c r="DT426" t="s">
        <v>4</v>
      </c>
      <c r="DU426" t="s">
        <v>4</v>
      </c>
      <c r="DV426" t="s">
        <v>4</v>
      </c>
      <c r="DW426" t="s">
        <v>5</v>
      </c>
      <c r="DX426" t="s">
        <v>4</v>
      </c>
      <c r="DY426" t="s">
        <v>5</v>
      </c>
      <c r="DZ426" t="s">
        <v>4</v>
      </c>
      <c r="EA426" t="s">
        <v>4</v>
      </c>
      <c r="EB426" t="s">
        <v>4</v>
      </c>
      <c r="EC426" t="s">
        <v>4</v>
      </c>
      <c r="ED426" t="s">
        <v>4</v>
      </c>
      <c r="EE426" t="s">
        <v>4</v>
      </c>
      <c r="EF426" t="s">
        <v>4</v>
      </c>
      <c r="EG426" t="s">
        <v>4</v>
      </c>
      <c r="EH426" t="s">
        <v>73</v>
      </c>
      <c r="EI426" t="s">
        <v>62</v>
      </c>
      <c r="EJ426" t="s">
        <v>74</v>
      </c>
      <c r="EK426" t="s">
        <v>2</v>
      </c>
      <c r="EL426" t="s">
        <v>2</v>
      </c>
      <c r="EM426" t="s">
        <v>2</v>
      </c>
      <c r="EN426" t="s">
        <v>2</v>
      </c>
      <c r="EO426" t="s">
        <v>2</v>
      </c>
      <c r="EP426" t="s">
        <v>2</v>
      </c>
      <c r="EQ426" t="s">
        <v>2</v>
      </c>
      <c r="ER426" t="s">
        <v>2</v>
      </c>
      <c r="ES426" t="s">
        <v>2</v>
      </c>
      <c r="ET426" t="s">
        <v>2</v>
      </c>
      <c r="EU426" t="s">
        <v>2</v>
      </c>
      <c r="EV426" t="s">
        <v>2</v>
      </c>
      <c r="EW426" t="s">
        <v>2</v>
      </c>
      <c r="EX426" t="s">
        <v>2</v>
      </c>
      <c r="EY426" t="s">
        <v>2</v>
      </c>
      <c r="EZ426" t="s">
        <v>2</v>
      </c>
      <c r="FA426" t="s">
        <v>2</v>
      </c>
      <c r="FB426" t="s">
        <v>2</v>
      </c>
      <c r="FC426" t="s">
        <v>2</v>
      </c>
      <c r="FD426" t="s">
        <v>2</v>
      </c>
      <c r="FE426" t="s">
        <v>2</v>
      </c>
      <c r="FF426" t="s">
        <v>2</v>
      </c>
      <c r="FG426" t="s">
        <v>2</v>
      </c>
      <c r="FH426" t="s">
        <v>2</v>
      </c>
      <c r="FI426" t="s">
        <v>2</v>
      </c>
      <c r="FJ426" t="s">
        <v>2</v>
      </c>
      <c r="FK426" t="s">
        <v>2</v>
      </c>
      <c r="FL426" t="s">
        <v>2</v>
      </c>
      <c r="FM426" t="s">
        <v>2</v>
      </c>
      <c r="FN426" t="s">
        <v>2</v>
      </c>
      <c r="FO426" t="s">
        <v>2</v>
      </c>
      <c r="FP426" t="s">
        <v>2</v>
      </c>
      <c r="FQ426" t="s">
        <v>4</v>
      </c>
      <c r="FR426" t="s">
        <v>4</v>
      </c>
      <c r="FS426" t="s">
        <v>5</v>
      </c>
      <c r="FT426" t="s">
        <v>4</v>
      </c>
      <c r="FU426" t="s">
        <v>4</v>
      </c>
      <c r="FV426" t="s">
        <v>4</v>
      </c>
      <c r="FW426" t="s">
        <v>4</v>
      </c>
      <c r="FX426" t="s">
        <v>4</v>
      </c>
      <c r="FY426" t="s">
        <v>4</v>
      </c>
      <c r="FZ426" t="s">
        <v>4</v>
      </c>
      <c r="GA426" t="s">
        <v>4</v>
      </c>
      <c r="GB426" t="s">
        <v>4</v>
      </c>
      <c r="GC426" t="s">
        <v>4</v>
      </c>
      <c r="GD426" t="s">
        <v>4</v>
      </c>
      <c r="GE426" t="s">
        <v>123</v>
      </c>
      <c r="GF426" t="s">
        <v>4</v>
      </c>
      <c r="GG426" t="s">
        <v>4</v>
      </c>
      <c r="GH426" t="s">
        <v>5</v>
      </c>
      <c r="GI426" t="s">
        <v>4</v>
      </c>
      <c r="GJ426" t="s">
        <v>4</v>
      </c>
      <c r="GK426" t="s">
        <v>4</v>
      </c>
      <c r="GL426" t="s">
        <v>4</v>
      </c>
      <c r="GM426" t="s">
        <v>4</v>
      </c>
      <c r="GN426" t="s">
        <v>796</v>
      </c>
      <c r="GO426" t="s">
        <v>796</v>
      </c>
      <c r="GP426" t="s">
        <v>796</v>
      </c>
      <c r="GQ426" t="s">
        <v>796</v>
      </c>
      <c r="GR426" t="s">
        <v>796</v>
      </c>
      <c r="GS426" t="s">
        <v>796</v>
      </c>
      <c r="GT426" t="s">
        <v>796</v>
      </c>
      <c r="GU426" t="s">
        <v>796</v>
      </c>
      <c r="GV426" t="s">
        <v>796</v>
      </c>
      <c r="GW426" t="s">
        <v>796</v>
      </c>
      <c r="GX426" t="s">
        <v>796</v>
      </c>
      <c r="GY426" t="s">
        <v>796</v>
      </c>
      <c r="GZ426" t="s">
        <v>796</v>
      </c>
      <c r="HA426" t="s">
        <v>796</v>
      </c>
      <c r="HB426" t="s">
        <v>796</v>
      </c>
      <c r="HC426" t="s">
        <v>796</v>
      </c>
      <c r="HD426" t="s">
        <v>796</v>
      </c>
      <c r="HE426" t="s">
        <v>796</v>
      </c>
      <c r="HF426" t="s">
        <v>796</v>
      </c>
      <c r="HG426" t="s">
        <v>796</v>
      </c>
      <c r="HH426" t="s">
        <v>796</v>
      </c>
      <c r="HI426" t="s">
        <v>796</v>
      </c>
      <c r="HJ426" t="s">
        <v>796</v>
      </c>
      <c r="HK426" t="s">
        <v>796</v>
      </c>
      <c r="HL426" t="s">
        <v>796</v>
      </c>
      <c r="HM426" t="s">
        <v>796</v>
      </c>
      <c r="HN426" t="s">
        <v>796</v>
      </c>
      <c r="HO426" t="s">
        <v>796</v>
      </c>
      <c r="HP426" t="s">
        <v>796</v>
      </c>
      <c r="HQ426" t="s">
        <v>796</v>
      </c>
      <c r="HR426" t="s">
        <v>796</v>
      </c>
      <c r="HS426" t="s">
        <v>796</v>
      </c>
      <c r="HT426" t="s">
        <v>796</v>
      </c>
      <c r="HU426" t="s">
        <v>796</v>
      </c>
      <c r="HV426" t="s">
        <v>796</v>
      </c>
      <c r="HW426" t="s">
        <v>796</v>
      </c>
      <c r="HX426" t="s">
        <v>796</v>
      </c>
      <c r="HY426" t="s">
        <v>796</v>
      </c>
      <c r="HZ426" t="s">
        <v>796</v>
      </c>
      <c r="IA426" t="s">
        <v>796</v>
      </c>
      <c r="IB426" t="s">
        <v>796</v>
      </c>
      <c r="IC426" t="s">
        <v>796</v>
      </c>
      <c r="ID426" t="s">
        <v>796</v>
      </c>
      <c r="IE426" t="s">
        <v>796</v>
      </c>
      <c r="IF426" t="s">
        <v>796</v>
      </c>
      <c r="IG426" t="s">
        <v>796</v>
      </c>
      <c r="IH426" t="s">
        <v>796</v>
      </c>
      <c r="II426" t="s">
        <v>796</v>
      </c>
      <c r="IJ426" t="s">
        <v>796</v>
      </c>
      <c r="IK426" t="s">
        <v>796</v>
      </c>
      <c r="IL426" t="s">
        <v>796</v>
      </c>
      <c r="IM426" t="s">
        <v>796</v>
      </c>
      <c r="IN426" t="s">
        <v>796</v>
      </c>
      <c r="IO426" t="s">
        <v>796</v>
      </c>
      <c r="IP426" t="s">
        <v>796</v>
      </c>
      <c r="IQ426" t="s">
        <v>796</v>
      </c>
      <c r="IR426" t="s">
        <v>796</v>
      </c>
      <c r="IS426" t="s">
        <v>796</v>
      </c>
      <c r="IT426" t="s">
        <v>796</v>
      </c>
      <c r="IU426" t="s">
        <v>796</v>
      </c>
      <c r="IV426" t="s">
        <v>796</v>
      </c>
      <c r="IW426" t="s">
        <v>796</v>
      </c>
      <c r="IX426" t="s">
        <v>796</v>
      </c>
      <c r="IY426" t="s">
        <v>796</v>
      </c>
      <c r="IZ426" t="s">
        <v>796</v>
      </c>
      <c r="JA426" t="s">
        <v>796</v>
      </c>
      <c r="JB426" t="s">
        <v>796</v>
      </c>
      <c r="JC426" t="s">
        <v>796</v>
      </c>
      <c r="JD426" t="s">
        <v>796</v>
      </c>
      <c r="JE426" t="s">
        <v>796</v>
      </c>
      <c r="JF426" t="s">
        <v>796</v>
      </c>
      <c r="JG426" t="s">
        <v>796</v>
      </c>
      <c r="JH426" t="s">
        <v>796</v>
      </c>
      <c r="JI426" t="s">
        <v>796</v>
      </c>
      <c r="JJ426" t="s">
        <v>796</v>
      </c>
      <c r="JK426" t="s">
        <v>796</v>
      </c>
      <c r="JL426" t="s">
        <v>796</v>
      </c>
      <c r="JM426" t="s">
        <v>796</v>
      </c>
      <c r="JN426" t="s">
        <v>796</v>
      </c>
      <c r="JO426" t="s">
        <v>796</v>
      </c>
      <c r="JP426" t="s">
        <v>796</v>
      </c>
      <c r="JQ426" t="s">
        <v>796</v>
      </c>
      <c r="JR426" t="s">
        <v>796</v>
      </c>
      <c r="JS426" t="s">
        <v>796</v>
      </c>
      <c r="JT426" t="s">
        <v>796</v>
      </c>
      <c r="JU426" t="s">
        <v>796</v>
      </c>
      <c r="JV426" t="s">
        <v>796</v>
      </c>
      <c r="JW426" t="s">
        <v>796</v>
      </c>
      <c r="JX426" t="s">
        <v>796</v>
      </c>
      <c r="JY426" t="s">
        <v>796</v>
      </c>
      <c r="JZ426" t="s">
        <v>796</v>
      </c>
      <c r="KA426" t="s">
        <v>796</v>
      </c>
      <c r="KB426" t="s">
        <v>796</v>
      </c>
      <c r="KC426" t="s">
        <v>796</v>
      </c>
      <c r="KD426" t="s">
        <v>796</v>
      </c>
      <c r="KE426" t="s">
        <v>796</v>
      </c>
      <c r="KF426" t="s">
        <v>796</v>
      </c>
    </row>
    <row r="427" spans="1:292" x14ac:dyDescent="0.2">
      <c r="A427" t="s">
        <v>146</v>
      </c>
      <c r="B427" t="s">
        <v>133</v>
      </c>
      <c r="C427" t="s">
        <v>4</v>
      </c>
      <c r="D427" t="s">
        <v>19</v>
      </c>
      <c r="E427" s="30">
        <v>36</v>
      </c>
      <c r="F427" t="s">
        <v>20</v>
      </c>
      <c r="G427" t="s">
        <v>10</v>
      </c>
      <c r="H427" t="s">
        <v>11</v>
      </c>
      <c r="I427" t="s">
        <v>65</v>
      </c>
      <c r="J427" t="s">
        <v>4</v>
      </c>
      <c r="K427" t="s">
        <v>4</v>
      </c>
      <c r="L427" t="s">
        <v>4</v>
      </c>
      <c r="M427" t="s">
        <v>4</v>
      </c>
      <c r="N427" t="s">
        <v>4</v>
      </c>
      <c r="O427" t="s">
        <v>4</v>
      </c>
      <c r="P427" t="s">
        <v>5</v>
      </c>
      <c r="Q427" t="s">
        <v>4</v>
      </c>
      <c r="R427" t="s">
        <v>4</v>
      </c>
      <c r="S427" t="s">
        <v>4</v>
      </c>
      <c r="T427" t="s">
        <v>3</v>
      </c>
      <c r="U427" t="s">
        <v>4</v>
      </c>
      <c r="V427" t="s">
        <v>4</v>
      </c>
      <c r="W427" t="s">
        <v>17</v>
      </c>
      <c r="X427" t="s">
        <v>2</v>
      </c>
      <c r="Y427" t="s">
        <v>5</v>
      </c>
      <c r="Z427" t="s">
        <v>6</v>
      </c>
      <c r="AA427" t="s">
        <v>4</v>
      </c>
      <c r="AB427" t="s">
        <v>4</v>
      </c>
      <c r="AC427" t="s">
        <v>4</v>
      </c>
      <c r="AD427" t="s">
        <v>4</v>
      </c>
      <c r="AE427" t="s">
        <v>4</v>
      </c>
      <c r="AF427" t="s">
        <v>41</v>
      </c>
      <c r="AG427" t="s">
        <v>41</v>
      </c>
      <c r="AH427" t="s">
        <v>5</v>
      </c>
      <c r="AI427" t="s">
        <v>4</v>
      </c>
      <c r="AJ427" t="s">
        <v>4</v>
      </c>
      <c r="AK427" t="s">
        <v>4</v>
      </c>
      <c r="AL427" t="s">
        <v>4</v>
      </c>
      <c r="AM427" t="s">
        <v>4</v>
      </c>
      <c r="AN427" t="s">
        <v>4</v>
      </c>
      <c r="AO427" t="s">
        <v>4</v>
      </c>
      <c r="AP427" t="s">
        <v>4</v>
      </c>
      <c r="AQ427" t="s">
        <v>4</v>
      </c>
      <c r="AR427" t="s">
        <v>4</v>
      </c>
      <c r="AS427" t="s">
        <v>2</v>
      </c>
      <c r="AT427" t="s">
        <v>2</v>
      </c>
      <c r="AU427" t="s">
        <v>2</v>
      </c>
      <c r="AV427" t="s">
        <v>2</v>
      </c>
      <c r="AW427" t="s">
        <v>2</v>
      </c>
      <c r="AX427" t="s">
        <v>2</v>
      </c>
      <c r="AY427" t="s">
        <v>2</v>
      </c>
      <c r="AZ427" t="s">
        <v>2</v>
      </c>
      <c r="BA427" t="s">
        <v>2</v>
      </c>
      <c r="BB427" t="s">
        <v>2</v>
      </c>
      <c r="BC427" t="s">
        <v>2</v>
      </c>
      <c r="BD427" t="s">
        <v>2</v>
      </c>
      <c r="BE427" t="s">
        <v>2</v>
      </c>
      <c r="BF427" t="s">
        <v>2</v>
      </c>
      <c r="BG427" t="s">
        <v>2</v>
      </c>
      <c r="BH427" t="s">
        <v>2</v>
      </c>
      <c r="BI427" t="s">
        <v>2</v>
      </c>
      <c r="BJ427" t="s">
        <v>2</v>
      </c>
      <c r="BK427" t="s">
        <v>5</v>
      </c>
      <c r="BL427" t="s">
        <v>5</v>
      </c>
      <c r="BM427" t="s">
        <v>4</v>
      </c>
      <c r="BN427" t="s">
        <v>4</v>
      </c>
      <c r="BO427" t="s">
        <v>4</v>
      </c>
      <c r="BP427" t="s">
        <v>2</v>
      </c>
      <c r="BQ427" t="s">
        <v>2</v>
      </c>
      <c r="BR427" t="s">
        <v>2</v>
      </c>
      <c r="BS427" t="s">
        <v>2</v>
      </c>
      <c r="BT427" t="s">
        <v>2</v>
      </c>
      <c r="BU427" t="s">
        <v>2</v>
      </c>
      <c r="BV427" t="s">
        <v>2</v>
      </c>
      <c r="BW427" t="s">
        <v>2</v>
      </c>
      <c r="BX427" t="s">
        <v>2</v>
      </c>
      <c r="BY427" t="s">
        <v>2</v>
      </c>
      <c r="BZ427" t="s">
        <v>2</v>
      </c>
      <c r="CA427" t="s">
        <v>2</v>
      </c>
      <c r="CB427" t="s">
        <v>2</v>
      </c>
      <c r="CC427" t="s">
        <v>2</v>
      </c>
      <c r="CD427" t="s">
        <v>2</v>
      </c>
      <c r="CE427" t="s">
        <v>2</v>
      </c>
      <c r="CF427" t="s">
        <v>2</v>
      </c>
      <c r="CG427" t="s">
        <v>2</v>
      </c>
      <c r="CH427" t="s">
        <v>2</v>
      </c>
      <c r="CI427" t="s">
        <v>2</v>
      </c>
      <c r="CJ427" t="s">
        <v>2</v>
      </c>
      <c r="CK427" t="s">
        <v>2</v>
      </c>
      <c r="CL427" t="s">
        <v>2</v>
      </c>
      <c r="CM427" t="s">
        <v>2</v>
      </c>
      <c r="CN427" t="s">
        <v>2</v>
      </c>
      <c r="CO427" t="s">
        <v>2</v>
      </c>
      <c r="CP427" t="s">
        <v>2</v>
      </c>
      <c r="CQ427" t="s">
        <v>2</v>
      </c>
      <c r="CR427" t="s">
        <v>2</v>
      </c>
      <c r="CS427" t="s">
        <v>2</v>
      </c>
      <c r="CT427" t="s">
        <v>2</v>
      </c>
      <c r="CU427" t="s">
        <v>133</v>
      </c>
      <c r="CV427" t="s">
        <v>4</v>
      </c>
      <c r="CW427" s="30">
        <v>37</v>
      </c>
      <c r="CX427" t="s">
        <v>20</v>
      </c>
      <c r="CY427" t="s">
        <v>4</v>
      </c>
      <c r="CZ427" t="s">
        <v>4</v>
      </c>
      <c r="DA427" t="s">
        <v>4</v>
      </c>
      <c r="DB427" t="s">
        <v>4</v>
      </c>
      <c r="DC427" t="s">
        <v>5</v>
      </c>
      <c r="DD427" t="s">
        <v>4</v>
      </c>
      <c r="DE427" t="s">
        <v>5</v>
      </c>
      <c r="DF427" t="s">
        <v>4</v>
      </c>
      <c r="DG427" t="s">
        <v>4</v>
      </c>
      <c r="DH427" t="s">
        <v>4</v>
      </c>
      <c r="DI427" t="s">
        <v>996</v>
      </c>
      <c r="DJ427" t="s">
        <v>5</v>
      </c>
      <c r="DK427" t="s">
        <v>4</v>
      </c>
      <c r="DL427" t="s">
        <v>2</v>
      </c>
      <c r="DM427" t="s">
        <v>2</v>
      </c>
      <c r="DN427" t="s">
        <v>5</v>
      </c>
      <c r="DO427" t="s">
        <v>523</v>
      </c>
      <c r="DP427" t="s">
        <v>4</v>
      </c>
      <c r="DQ427" t="s">
        <v>4</v>
      </c>
      <c r="DR427" t="s">
        <v>4</v>
      </c>
      <c r="DS427" t="s">
        <v>4</v>
      </c>
      <c r="DT427" t="s">
        <v>4</v>
      </c>
      <c r="DU427" t="s">
        <v>5</v>
      </c>
      <c r="DV427" t="s">
        <v>4</v>
      </c>
      <c r="DW427" t="s">
        <v>5</v>
      </c>
      <c r="DX427" t="s">
        <v>4</v>
      </c>
      <c r="DY427" t="s">
        <v>4</v>
      </c>
      <c r="DZ427" t="s">
        <v>4</v>
      </c>
      <c r="EA427" t="s">
        <v>4</v>
      </c>
      <c r="EB427" t="s">
        <v>4</v>
      </c>
      <c r="EC427" t="s">
        <v>4</v>
      </c>
      <c r="ED427" t="s">
        <v>4</v>
      </c>
      <c r="EE427" t="s">
        <v>4</v>
      </c>
      <c r="EF427" t="s">
        <v>4</v>
      </c>
      <c r="EG427" t="s">
        <v>4</v>
      </c>
      <c r="EH427" t="s">
        <v>2</v>
      </c>
      <c r="EI427" t="s">
        <v>2</v>
      </c>
      <c r="EJ427" t="s">
        <v>2</v>
      </c>
      <c r="EK427" t="s">
        <v>2</v>
      </c>
      <c r="EL427" t="s">
        <v>2</v>
      </c>
      <c r="EM427" t="s">
        <v>2</v>
      </c>
      <c r="EN427" t="s">
        <v>2</v>
      </c>
      <c r="EO427" t="s">
        <v>2</v>
      </c>
      <c r="EP427" t="s">
        <v>2</v>
      </c>
      <c r="EQ427" t="s">
        <v>2</v>
      </c>
      <c r="ER427" t="s">
        <v>2</v>
      </c>
      <c r="ES427" t="s">
        <v>2</v>
      </c>
      <c r="ET427" t="s">
        <v>2</v>
      </c>
      <c r="EU427" t="s">
        <v>2</v>
      </c>
      <c r="EV427" t="s">
        <v>2</v>
      </c>
      <c r="EW427" t="s">
        <v>2</v>
      </c>
      <c r="EX427" t="s">
        <v>2</v>
      </c>
      <c r="EY427" t="s">
        <v>2</v>
      </c>
      <c r="EZ427" t="s">
        <v>5</v>
      </c>
      <c r="FA427" t="s">
        <v>4</v>
      </c>
      <c r="FB427" t="s">
        <v>4</v>
      </c>
      <c r="FC427" t="s">
        <v>4</v>
      </c>
      <c r="FD427" t="s">
        <v>4</v>
      </c>
      <c r="FE427" t="s">
        <v>2</v>
      </c>
      <c r="FF427" t="s">
        <v>2</v>
      </c>
      <c r="FG427" t="s">
        <v>2</v>
      </c>
      <c r="FH427" t="s">
        <v>2</v>
      </c>
      <c r="FI427" t="s">
        <v>2</v>
      </c>
      <c r="FJ427" t="s">
        <v>2</v>
      </c>
      <c r="FK427" t="s">
        <v>2</v>
      </c>
      <c r="FL427" t="s">
        <v>2</v>
      </c>
      <c r="FM427" t="s">
        <v>2</v>
      </c>
      <c r="FN427" t="s">
        <v>2</v>
      </c>
      <c r="FO427" t="s">
        <v>2</v>
      </c>
      <c r="FP427" t="s">
        <v>2</v>
      </c>
      <c r="FQ427" t="s">
        <v>2</v>
      </c>
      <c r="FR427" t="s">
        <v>2</v>
      </c>
      <c r="FS427" t="s">
        <v>2</v>
      </c>
      <c r="FT427" t="s">
        <v>2</v>
      </c>
      <c r="FU427" t="s">
        <v>2</v>
      </c>
      <c r="FV427" t="s">
        <v>2</v>
      </c>
      <c r="FW427" t="s">
        <v>2</v>
      </c>
      <c r="FX427" t="s">
        <v>2</v>
      </c>
      <c r="FY427" t="s">
        <v>2</v>
      </c>
      <c r="FZ427" t="s">
        <v>2</v>
      </c>
      <c r="GA427" t="s">
        <v>2</v>
      </c>
      <c r="GB427" t="s">
        <v>2</v>
      </c>
      <c r="GC427" t="s">
        <v>2</v>
      </c>
      <c r="GD427" t="s">
        <v>2</v>
      </c>
      <c r="GE427" t="s">
        <v>123</v>
      </c>
      <c r="GF427" t="s">
        <v>4</v>
      </c>
      <c r="GG427" t="s">
        <v>4</v>
      </c>
      <c r="GH427" t="s">
        <v>4</v>
      </c>
      <c r="GI427" t="s">
        <v>4</v>
      </c>
      <c r="GJ427" t="s">
        <v>4</v>
      </c>
      <c r="GK427" t="s">
        <v>4</v>
      </c>
      <c r="GL427" t="s">
        <v>4</v>
      </c>
      <c r="GM427" t="s">
        <v>4</v>
      </c>
      <c r="GN427" t="s">
        <v>133</v>
      </c>
      <c r="GO427" t="s">
        <v>4</v>
      </c>
      <c r="GP427" s="30">
        <v>38</v>
      </c>
      <c r="GQ427" t="s">
        <v>1098</v>
      </c>
      <c r="GR427" t="s">
        <v>4</v>
      </c>
      <c r="GS427" t="s">
        <v>4</v>
      </c>
      <c r="GT427" t="s">
        <v>4</v>
      </c>
      <c r="GU427" t="s">
        <v>4</v>
      </c>
      <c r="GV427" t="s">
        <v>5</v>
      </c>
      <c r="GW427" t="s">
        <v>4</v>
      </c>
      <c r="GX427" t="s">
        <v>5</v>
      </c>
      <c r="GY427" t="s">
        <v>4</v>
      </c>
      <c r="GZ427" t="s">
        <v>5</v>
      </c>
      <c r="HA427" t="s">
        <v>4</v>
      </c>
      <c r="HB427" t="s">
        <v>64</v>
      </c>
      <c r="HC427" t="s">
        <v>4</v>
      </c>
      <c r="HD427" t="s">
        <v>4</v>
      </c>
      <c r="HE427" t="s">
        <v>2</v>
      </c>
      <c r="HF427" t="s">
        <v>2</v>
      </c>
      <c r="HG427" t="s">
        <v>5</v>
      </c>
      <c r="HH427" t="s">
        <v>6</v>
      </c>
      <c r="HI427" t="s">
        <v>4</v>
      </c>
      <c r="HJ427" t="s">
        <v>4</v>
      </c>
      <c r="HK427" t="s">
        <v>4</v>
      </c>
      <c r="HL427" t="s">
        <v>4</v>
      </c>
      <c r="HM427" t="s">
        <v>4</v>
      </c>
      <c r="HN427" t="s">
        <v>4</v>
      </c>
      <c r="HO427" t="s">
        <v>4</v>
      </c>
      <c r="HP427" t="s">
        <v>5</v>
      </c>
      <c r="HQ427" t="s">
        <v>4</v>
      </c>
      <c r="HR427" t="s">
        <v>4</v>
      </c>
      <c r="HS427" t="s">
        <v>4</v>
      </c>
      <c r="HT427" t="s">
        <v>5</v>
      </c>
      <c r="HU427" t="s">
        <v>4</v>
      </c>
      <c r="HV427" t="s">
        <v>4</v>
      </c>
      <c r="HW427" t="s">
        <v>4</v>
      </c>
      <c r="HX427" t="s">
        <v>4</v>
      </c>
      <c r="HY427" t="s">
        <v>4</v>
      </c>
      <c r="HZ427" t="s">
        <v>4</v>
      </c>
      <c r="IA427" t="s">
        <v>2</v>
      </c>
      <c r="IB427" t="s">
        <v>2</v>
      </c>
      <c r="IC427" t="s">
        <v>2</v>
      </c>
      <c r="ID427" t="s">
        <v>2</v>
      </c>
      <c r="IE427" t="s">
        <v>2</v>
      </c>
      <c r="IF427" t="s">
        <v>2</v>
      </c>
      <c r="IG427" t="s">
        <v>2</v>
      </c>
      <c r="IH427" t="s">
        <v>2</v>
      </c>
      <c r="II427" t="s">
        <v>2</v>
      </c>
      <c r="IJ427" t="s">
        <v>2</v>
      </c>
      <c r="IK427" t="s">
        <v>2</v>
      </c>
      <c r="IL427" t="s">
        <v>2</v>
      </c>
      <c r="IM427" t="s">
        <v>2</v>
      </c>
      <c r="IN427" t="s">
        <v>2</v>
      </c>
      <c r="IO427" t="s">
        <v>2</v>
      </c>
      <c r="IP427" t="s">
        <v>2</v>
      </c>
      <c r="IQ427" t="s">
        <v>2</v>
      </c>
      <c r="IR427" t="s">
        <v>2</v>
      </c>
      <c r="IS427" t="s">
        <v>5</v>
      </c>
      <c r="IT427" t="s">
        <v>4</v>
      </c>
      <c r="IU427" t="s">
        <v>4</v>
      </c>
      <c r="IV427" t="s">
        <v>4</v>
      </c>
      <c r="IW427" t="s">
        <v>4</v>
      </c>
      <c r="IX427" t="s">
        <v>2</v>
      </c>
      <c r="IY427" t="s">
        <v>2</v>
      </c>
      <c r="IZ427" t="s">
        <v>2</v>
      </c>
      <c r="JA427" t="s">
        <v>2</v>
      </c>
      <c r="JB427" t="s">
        <v>2</v>
      </c>
      <c r="JC427" t="s">
        <v>2</v>
      </c>
      <c r="JD427" t="s">
        <v>2</v>
      </c>
      <c r="JE427" t="s">
        <v>2</v>
      </c>
      <c r="JF427" t="s">
        <v>2</v>
      </c>
      <c r="JG427" t="s">
        <v>2</v>
      </c>
      <c r="JH427" t="s">
        <v>2</v>
      </c>
      <c r="JI427" t="s">
        <v>2</v>
      </c>
      <c r="JJ427" t="s">
        <v>2</v>
      </c>
      <c r="JK427" t="s">
        <v>2</v>
      </c>
      <c r="JL427" t="s">
        <v>2</v>
      </c>
      <c r="JM427" t="s">
        <v>2</v>
      </c>
      <c r="JN427" t="s">
        <v>2</v>
      </c>
      <c r="JO427" t="s">
        <v>2</v>
      </c>
      <c r="JP427" t="s">
        <v>2</v>
      </c>
      <c r="JQ427" t="s">
        <v>2</v>
      </c>
      <c r="JR427" t="s">
        <v>2</v>
      </c>
      <c r="JS427" t="s">
        <v>2</v>
      </c>
      <c r="JT427" t="s">
        <v>2</v>
      </c>
      <c r="JU427" t="s">
        <v>2</v>
      </c>
      <c r="JV427" t="s">
        <v>2</v>
      </c>
      <c r="JW427" t="s">
        <v>2</v>
      </c>
      <c r="JX427" t="s">
        <v>1097</v>
      </c>
      <c r="JY427" t="s">
        <v>4</v>
      </c>
      <c r="JZ427" t="s">
        <v>4</v>
      </c>
      <c r="KA427" t="s">
        <v>4</v>
      </c>
      <c r="KB427" t="s">
        <v>4</v>
      </c>
      <c r="KC427" t="s">
        <v>4</v>
      </c>
      <c r="KD427" t="s">
        <v>4</v>
      </c>
      <c r="KE427" t="s">
        <v>4</v>
      </c>
      <c r="KF427" t="s">
        <v>4</v>
      </c>
    </row>
    <row r="428" spans="1:292" x14ac:dyDescent="0.2">
      <c r="A428" t="s">
        <v>204</v>
      </c>
      <c r="B428" t="s">
        <v>133</v>
      </c>
      <c r="C428" t="s">
        <v>4</v>
      </c>
      <c r="D428" t="s">
        <v>19</v>
      </c>
      <c r="E428" s="30">
        <v>22</v>
      </c>
      <c r="F428" t="s">
        <v>20</v>
      </c>
      <c r="G428" t="s">
        <v>10</v>
      </c>
      <c r="H428" t="s">
        <v>11</v>
      </c>
      <c r="I428" t="s">
        <v>148</v>
      </c>
      <c r="J428" t="s">
        <v>4</v>
      </c>
      <c r="K428" t="s">
        <v>4</v>
      </c>
      <c r="L428" t="s">
        <v>5</v>
      </c>
      <c r="M428" t="s">
        <v>4</v>
      </c>
      <c r="N428" t="s">
        <v>5</v>
      </c>
      <c r="O428" t="s">
        <v>4</v>
      </c>
      <c r="P428" t="s">
        <v>5</v>
      </c>
      <c r="Q428" t="s">
        <v>4</v>
      </c>
      <c r="R428" t="s">
        <v>4</v>
      </c>
      <c r="S428" t="s">
        <v>4</v>
      </c>
      <c r="T428" t="s">
        <v>3</v>
      </c>
      <c r="U428" t="s">
        <v>4</v>
      </c>
      <c r="V428" t="s">
        <v>5</v>
      </c>
      <c r="W428" t="s">
        <v>77</v>
      </c>
      <c r="X428" t="s">
        <v>54</v>
      </c>
      <c r="Y428" t="s">
        <v>5</v>
      </c>
      <c r="Z428" t="s">
        <v>6</v>
      </c>
      <c r="AA428" t="s">
        <v>4</v>
      </c>
      <c r="AB428" t="s">
        <v>4</v>
      </c>
      <c r="AC428" t="s">
        <v>4</v>
      </c>
      <c r="AD428" t="s">
        <v>4</v>
      </c>
      <c r="AE428" t="s">
        <v>4</v>
      </c>
      <c r="AF428" t="s">
        <v>4</v>
      </c>
      <c r="AG428" t="s">
        <v>5</v>
      </c>
      <c r="AH428" t="s">
        <v>5</v>
      </c>
      <c r="AI428" t="s">
        <v>4</v>
      </c>
      <c r="AJ428" t="s">
        <v>4</v>
      </c>
      <c r="AK428" t="s">
        <v>4</v>
      </c>
      <c r="AL428" t="s">
        <v>4</v>
      </c>
      <c r="AM428" t="s">
        <v>4</v>
      </c>
      <c r="AN428" t="s">
        <v>4</v>
      </c>
      <c r="AO428" t="s">
        <v>4</v>
      </c>
      <c r="AP428" t="s">
        <v>4</v>
      </c>
      <c r="AQ428" t="s">
        <v>4</v>
      </c>
      <c r="AR428" t="s">
        <v>4</v>
      </c>
      <c r="AS428" t="s">
        <v>2</v>
      </c>
      <c r="AT428" t="s">
        <v>2</v>
      </c>
      <c r="AU428" t="s">
        <v>2</v>
      </c>
      <c r="AV428" t="s">
        <v>2</v>
      </c>
      <c r="AW428" t="s">
        <v>2</v>
      </c>
      <c r="AX428" t="s">
        <v>2</v>
      </c>
      <c r="AY428" t="s">
        <v>2</v>
      </c>
      <c r="AZ428" t="s">
        <v>2</v>
      </c>
      <c r="BA428" t="s">
        <v>2</v>
      </c>
      <c r="BB428" t="s">
        <v>2</v>
      </c>
      <c r="BC428" t="s">
        <v>2</v>
      </c>
      <c r="BD428" t="s">
        <v>2</v>
      </c>
      <c r="BE428" t="s">
        <v>2</v>
      </c>
      <c r="BF428" t="s">
        <v>2</v>
      </c>
      <c r="BG428" t="s">
        <v>2</v>
      </c>
      <c r="BH428" t="s">
        <v>2</v>
      </c>
      <c r="BI428" t="s">
        <v>2</v>
      </c>
      <c r="BJ428" t="s">
        <v>2</v>
      </c>
      <c r="BK428" t="s">
        <v>41</v>
      </c>
      <c r="BL428" t="s">
        <v>41</v>
      </c>
      <c r="BM428" t="s">
        <v>41</v>
      </c>
      <c r="BN428" t="s">
        <v>41</v>
      </c>
      <c r="BO428" t="s">
        <v>41</v>
      </c>
      <c r="BP428" t="s">
        <v>2</v>
      </c>
      <c r="BQ428" t="s">
        <v>2</v>
      </c>
      <c r="BR428" t="s">
        <v>2</v>
      </c>
      <c r="BS428" t="s">
        <v>2</v>
      </c>
      <c r="BT428" t="s">
        <v>2</v>
      </c>
      <c r="BU428" t="s">
        <v>2</v>
      </c>
      <c r="BV428" t="s">
        <v>2</v>
      </c>
      <c r="BW428" t="s">
        <v>2</v>
      </c>
      <c r="BX428" t="s">
        <v>2</v>
      </c>
      <c r="BY428" t="s">
        <v>2</v>
      </c>
      <c r="BZ428" t="s">
        <v>2</v>
      </c>
      <c r="CA428" t="s">
        <v>2</v>
      </c>
      <c r="CB428" t="s">
        <v>4</v>
      </c>
      <c r="CC428" t="s">
        <v>4</v>
      </c>
      <c r="CD428" t="s">
        <v>4</v>
      </c>
      <c r="CE428" t="s">
        <v>4</v>
      </c>
      <c r="CF428" t="s">
        <v>4</v>
      </c>
      <c r="CG428" t="s">
        <v>4</v>
      </c>
      <c r="CH428" t="s">
        <v>4</v>
      </c>
      <c r="CI428" t="s">
        <v>4</v>
      </c>
      <c r="CJ428" t="s">
        <v>4</v>
      </c>
      <c r="CK428" t="s">
        <v>5</v>
      </c>
      <c r="CL428" t="s">
        <v>4</v>
      </c>
      <c r="CM428" t="s">
        <v>4</v>
      </c>
      <c r="CN428" t="s">
        <v>5</v>
      </c>
      <c r="CO428" t="s">
        <v>4</v>
      </c>
      <c r="CP428" t="s">
        <v>41</v>
      </c>
      <c r="CQ428" t="s">
        <v>41</v>
      </c>
      <c r="CR428" t="s">
        <v>41</v>
      </c>
      <c r="CS428" t="s">
        <v>41</v>
      </c>
      <c r="CT428" t="s">
        <v>41</v>
      </c>
      <c r="CU428" t="s">
        <v>133</v>
      </c>
      <c r="CV428" t="s">
        <v>4</v>
      </c>
      <c r="CW428" s="30">
        <v>23</v>
      </c>
      <c r="CX428" t="s">
        <v>20</v>
      </c>
      <c r="CY428" t="s">
        <v>4</v>
      </c>
      <c r="CZ428" t="s">
        <v>4</v>
      </c>
      <c r="DA428" t="s">
        <v>5</v>
      </c>
      <c r="DB428" t="s">
        <v>4</v>
      </c>
      <c r="DC428" t="s">
        <v>5</v>
      </c>
      <c r="DD428" t="s">
        <v>4</v>
      </c>
      <c r="DE428" t="s">
        <v>4</v>
      </c>
      <c r="DF428" t="s">
        <v>4</v>
      </c>
      <c r="DG428" t="s">
        <v>5</v>
      </c>
      <c r="DH428" t="s">
        <v>4</v>
      </c>
      <c r="DI428" t="s">
        <v>3</v>
      </c>
      <c r="DJ428" t="s">
        <v>4</v>
      </c>
      <c r="DK428" t="s">
        <v>5</v>
      </c>
      <c r="DL428" t="s">
        <v>26</v>
      </c>
      <c r="DM428" t="s">
        <v>54</v>
      </c>
      <c r="DN428" t="s">
        <v>5</v>
      </c>
      <c r="DO428" t="s">
        <v>523</v>
      </c>
      <c r="DP428" t="s">
        <v>4</v>
      </c>
      <c r="DQ428" t="s">
        <v>4</v>
      </c>
      <c r="DR428" t="s">
        <v>4</v>
      </c>
      <c r="DS428" t="s">
        <v>4</v>
      </c>
      <c r="DT428" t="s">
        <v>4</v>
      </c>
      <c r="DU428" t="s">
        <v>4</v>
      </c>
      <c r="DV428" t="s">
        <v>4</v>
      </c>
      <c r="DW428" t="s">
        <v>5</v>
      </c>
      <c r="DX428" t="s">
        <v>4</v>
      </c>
      <c r="DY428" t="s">
        <v>4</v>
      </c>
      <c r="DZ428" t="s">
        <v>4</v>
      </c>
      <c r="EA428" t="s">
        <v>5</v>
      </c>
      <c r="EB428" t="s">
        <v>4</v>
      </c>
      <c r="EC428" t="s">
        <v>4</v>
      </c>
      <c r="ED428" t="s">
        <v>4</v>
      </c>
      <c r="EE428" t="s">
        <v>4</v>
      </c>
      <c r="EF428" t="s">
        <v>4</v>
      </c>
      <c r="EG428" t="s">
        <v>4</v>
      </c>
      <c r="EH428" t="s">
        <v>2</v>
      </c>
      <c r="EI428" t="s">
        <v>2</v>
      </c>
      <c r="EJ428" t="s">
        <v>2</v>
      </c>
      <c r="EK428" t="s">
        <v>2</v>
      </c>
      <c r="EL428" t="s">
        <v>2</v>
      </c>
      <c r="EM428" t="s">
        <v>2</v>
      </c>
      <c r="EN428" t="s">
        <v>2</v>
      </c>
      <c r="EO428" t="s">
        <v>2</v>
      </c>
      <c r="EP428" t="s">
        <v>2</v>
      </c>
      <c r="EQ428" t="s">
        <v>2</v>
      </c>
      <c r="ER428" t="s">
        <v>2</v>
      </c>
      <c r="ES428" t="s">
        <v>2</v>
      </c>
      <c r="ET428" t="s">
        <v>2</v>
      </c>
      <c r="EU428" t="s">
        <v>2</v>
      </c>
      <c r="EV428" t="s">
        <v>2</v>
      </c>
      <c r="EW428" t="s">
        <v>2</v>
      </c>
      <c r="EX428" t="s">
        <v>2</v>
      </c>
      <c r="EY428" t="s">
        <v>2</v>
      </c>
      <c r="EZ428" t="s">
        <v>2</v>
      </c>
      <c r="FA428" t="s">
        <v>2</v>
      </c>
      <c r="FB428" t="s">
        <v>2</v>
      </c>
      <c r="FC428" t="s">
        <v>2</v>
      </c>
      <c r="FD428" t="s">
        <v>2</v>
      </c>
      <c r="FE428" t="s">
        <v>2</v>
      </c>
      <c r="FF428" t="s">
        <v>2</v>
      </c>
      <c r="FG428" t="s">
        <v>2</v>
      </c>
      <c r="FH428" t="s">
        <v>2</v>
      </c>
      <c r="FI428" t="s">
        <v>2</v>
      </c>
      <c r="FJ428" t="s">
        <v>2</v>
      </c>
      <c r="FK428" t="s">
        <v>2</v>
      </c>
      <c r="FL428" t="s">
        <v>2</v>
      </c>
      <c r="FM428" t="s">
        <v>2</v>
      </c>
      <c r="FN428" t="s">
        <v>2</v>
      </c>
      <c r="FO428" t="s">
        <v>2</v>
      </c>
      <c r="FP428" t="s">
        <v>2</v>
      </c>
      <c r="FQ428" t="s">
        <v>4</v>
      </c>
      <c r="FR428" t="s">
        <v>4</v>
      </c>
      <c r="FS428" t="s">
        <v>4</v>
      </c>
      <c r="FT428" t="s">
        <v>4</v>
      </c>
      <c r="FU428" t="s">
        <v>4</v>
      </c>
      <c r="FV428" t="s">
        <v>4</v>
      </c>
      <c r="FW428" t="s">
        <v>4</v>
      </c>
      <c r="FX428" t="s">
        <v>4</v>
      </c>
      <c r="FY428" t="s">
        <v>4</v>
      </c>
      <c r="FZ428" t="s">
        <v>4</v>
      </c>
      <c r="GA428" t="s">
        <v>4</v>
      </c>
      <c r="GB428" t="s">
        <v>4</v>
      </c>
      <c r="GC428" t="s">
        <v>4</v>
      </c>
      <c r="GD428" t="s">
        <v>4</v>
      </c>
      <c r="GE428" t="s">
        <v>41</v>
      </c>
      <c r="GF428" t="s">
        <v>4</v>
      </c>
      <c r="GG428" t="s">
        <v>4</v>
      </c>
      <c r="GH428" t="s">
        <v>4</v>
      </c>
      <c r="GI428" t="s">
        <v>4</v>
      </c>
      <c r="GJ428" t="s">
        <v>4</v>
      </c>
      <c r="GK428" t="s">
        <v>4</v>
      </c>
      <c r="GL428" t="s">
        <v>4</v>
      </c>
      <c r="GM428" t="s">
        <v>41</v>
      </c>
      <c r="GN428" t="s">
        <v>133</v>
      </c>
      <c r="GO428" t="s">
        <v>4</v>
      </c>
      <c r="GP428" s="30">
        <v>24</v>
      </c>
      <c r="GQ428" t="s">
        <v>1098</v>
      </c>
      <c r="GR428" t="s">
        <v>4</v>
      </c>
      <c r="GS428" t="s">
        <v>4</v>
      </c>
      <c r="GT428" t="s">
        <v>5</v>
      </c>
      <c r="GU428" t="s">
        <v>4</v>
      </c>
      <c r="GV428" t="s">
        <v>5</v>
      </c>
      <c r="GW428" t="s">
        <v>4</v>
      </c>
      <c r="GX428" t="s">
        <v>4</v>
      </c>
      <c r="GY428" t="s">
        <v>4</v>
      </c>
      <c r="GZ428" t="s">
        <v>5</v>
      </c>
      <c r="HA428" t="s">
        <v>4</v>
      </c>
      <c r="HB428" t="s">
        <v>3</v>
      </c>
      <c r="HC428" t="s">
        <v>4</v>
      </c>
      <c r="HD428" t="s">
        <v>4</v>
      </c>
      <c r="HE428" t="s">
        <v>2</v>
      </c>
      <c r="HF428" t="s">
        <v>2</v>
      </c>
      <c r="HG428" t="s">
        <v>5</v>
      </c>
      <c r="HH428" t="s">
        <v>6</v>
      </c>
      <c r="HI428" t="s">
        <v>4</v>
      </c>
      <c r="HJ428" t="s">
        <v>4</v>
      </c>
      <c r="HK428" t="s">
        <v>4</v>
      </c>
      <c r="HL428" t="s">
        <v>4</v>
      </c>
      <c r="HM428" t="s">
        <v>4</v>
      </c>
      <c r="HN428" t="s">
        <v>4</v>
      </c>
      <c r="HO428" t="s">
        <v>4</v>
      </c>
      <c r="HP428" t="s">
        <v>5</v>
      </c>
      <c r="HQ428" t="s">
        <v>4</v>
      </c>
      <c r="HR428" t="s">
        <v>4</v>
      </c>
      <c r="HS428" t="s">
        <v>4</v>
      </c>
      <c r="HT428" t="s">
        <v>5</v>
      </c>
      <c r="HU428" t="s">
        <v>4</v>
      </c>
      <c r="HV428" t="s">
        <v>4</v>
      </c>
      <c r="HW428" t="s">
        <v>4</v>
      </c>
      <c r="HX428" t="s">
        <v>4</v>
      </c>
      <c r="HY428" t="s">
        <v>4</v>
      </c>
      <c r="HZ428" t="s">
        <v>4</v>
      </c>
      <c r="IA428" t="s">
        <v>2</v>
      </c>
      <c r="IB428" t="s">
        <v>2</v>
      </c>
      <c r="IC428" t="s">
        <v>2</v>
      </c>
      <c r="ID428" t="s">
        <v>2</v>
      </c>
      <c r="IE428" t="s">
        <v>2</v>
      </c>
      <c r="IF428" t="s">
        <v>2</v>
      </c>
      <c r="IG428" t="s">
        <v>2</v>
      </c>
      <c r="IH428" t="s">
        <v>2</v>
      </c>
      <c r="II428" t="s">
        <v>2</v>
      </c>
      <c r="IJ428" t="s">
        <v>2</v>
      </c>
      <c r="IK428" t="s">
        <v>2</v>
      </c>
      <c r="IL428" t="s">
        <v>2</v>
      </c>
      <c r="IM428" t="s">
        <v>2</v>
      </c>
      <c r="IN428" t="s">
        <v>2</v>
      </c>
      <c r="IO428" t="s">
        <v>2</v>
      </c>
      <c r="IP428" t="s">
        <v>2</v>
      </c>
      <c r="IQ428" t="s">
        <v>2</v>
      </c>
      <c r="IR428" t="s">
        <v>2</v>
      </c>
      <c r="IS428" t="s">
        <v>2</v>
      </c>
      <c r="IT428" t="s">
        <v>2</v>
      </c>
      <c r="IU428" t="s">
        <v>2</v>
      </c>
      <c r="IV428" t="s">
        <v>2</v>
      </c>
      <c r="IW428" t="s">
        <v>2</v>
      </c>
      <c r="IX428" t="s">
        <v>2</v>
      </c>
      <c r="IY428" t="s">
        <v>2</v>
      </c>
      <c r="IZ428" t="s">
        <v>2</v>
      </c>
      <c r="JA428" t="s">
        <v>2</v>
      </c>
      <c r="JB428" t="s">
        <v>2</v>
      </c>
      <c r="JC428" t="s">
        <v>2</v>
      </c>
      <c r="JD428" t="s">
        <v>2</v>
      </c>
      <c r="JE428" t="s">
        <v>2</v>
      </c>
      <c r="JF428" t="s">
        <v>2</v>
      </c>
      <c r="JG428" t="s">
        <v>2</v>
      </c>
      <c r="JH428" t="s">
        <v>2</v>
      </c>
      <c r="JI428" t="s">
        <v>2</v>
      </c>
      <c r="JJ428" t="s">
        <v>4</v>
      </c>
      <c r="JK428" t="s">
        <v>4</v>
      </c>
      <c r="JL428" t="s">
        <v>4</v>
      </c>
      <c r="JM428" t="s">
        <v>4</v>
      </c>
      <c r="JN428" t="s">
        <v>4</v>
      </c>
      <c r="JO428" t="s">
        <v>4</v>
      </c>
      <c r="JP428" t="s">
        <v>4</v>
      </c>
      <c r="JQ428" t="s">
        <v>4</v>
      </c>
      <c r="JR428" t="s">
        <v>4</v>
      </c>
      <c r="JS428" t="s">
        <v>4</v>
      </c>
      <c r="JT428" t="s">
        <v>4</v>
      </c>
      <c r="JU428" t="s">
        <v>4</v>
      </c>
      <c r="JV428" t="s">
        <v>4</v>
      </c>
      <c r="JW428" t="s">
        <v>4</v>
      </c>
      <c r="JX428" t="s">
        <v>1097</v>
      </c>
      <c r="JY428" t="s">
        <v>4</v>
      </c>
      <c r="JZ428" t="s">
        <v>4</v>
      </c>
      <c r="KA428" t="s">
        <v>4</v>
      </c>
      <c r="KB428" t="s">
        <v>4</v>
      </c>
      <c r="KC428" t="s">
        <v>4</v>
      </c>
      <c r="KD428" t="s">
        <v>4</v>
      </c>
      <c r="KE428" t="s">
        <v>4</v>
      </c>
      <c r="KF428" t="s">
        <v>4</v>
      </c>
    </row>
    <row r="429" spans="1:292" x14ac:dyDescent="0.2">
      <c r="A429" t="s">
        <v>205</v>
      </c>
      <c r="B429" t="s">
        <v>133</v>
      </c>
      <c r="C429" t="s">
        <v>4</v>
      </c>
      <c r="D429" t="s">
        <v>19</v>
      </c>
      <c r="E429" s="30">
        <v>42</v>
      </c>
      <c r="F429" t="s">
        <v>20</v>
      </c>
      <c r="G429" t="s">
        <v>10</v>
      </c>
      <c r="H429" t="s">
        <v>11</v>
      </c>
      <c r="I429" t="s">
        <v>148</v>
      </c>
      <c r="J429" t="s">
        <v>4</v>
      </c>
      <c r="K429" t="s">
        <v>4</v>
      </c>
      <c r="L429" t="s">
        <v>5</v>
      </c>
      <c r="M429" t="s">
        <v>4</v>
      </c>
      <c r="N429" t="s">
        <v>4</v>
      </c>
      <c r="O429" t="s">
        <v>4</v>
      </c>
      <c r="P429" t="s">
        <v>5</v>
      </c>
      <c r="Q429" t="s">
        <v>5</v>
      </c>
      <c r="R429" t="s">
        <v>4</v>
      </c>
      <c r="S429" t="s">
        <v>4</v>
      </c>
      <c r="T429" t="s">
        <v>3</v>
      </c>
      <c r="U429" t="s">
        <v>4</v>
      </c>
      <c r="V429" t="s">
        <v>5</v>
      </c>
      <c r="W429" t="s">
        <v>77</v>
      </c>
      <c r="X429" t="s">
        <v>54</v>
      </c>
      <c r="Y429" t="s">
        <v>5</v>
      </c>
      <c r="Z429" t="s">
        <v>35</v>
      </c>
      <c r="AA429" t="s">
        <v>4</v>
      </c>
      <c r="AB429" t="s">
        <v>4</v>
      </c>
      <c r="AC429" t="s">
        <v>4</v>
      </c>
      <c r="AD429" t="s">
        <v>4</v>
      </c>
      <c r="AE429" t="s">
        <v>4</v>
      </c>
      <c r="AF429" t="s">
        <v>4</v>
      </c>
      <c r="AG429" t="s">
        <v>5</v>
      </c>
      <c r="AH429" t="s">
        <v>5</v>
      </c>
      <c r="AI429" t="s">
        <v>4</v>
      </c>
      <c r="AJ429" t="s">
        <v>4</v>
      </c>
      <c r="AK429" t="s">
        <v>4</v>
      </c>
      <c r="AL429" t="s">
        <v>4</v>
      </c>
      <c r="AM429" t="s">
        <v>4</v>
      </c>
      <c r="AN429" t="s">
        <v>4</v>
      </c>
      <c r="AO429" t="s">
        <v>4</v>
      </c>
      <c r="AP429" t="s">
        <v>4</v>
      </c>
      <c r="AQ429" t="s">
        <v>4</v>
      </c>
      <c r="AR429" t="s">
        <v>4</v>
      </c>
      <c r="AS429" t="s">
        <v>2</v>
      </c>
      <c r="AT429" t="s">
        <v>2</v>
      </c>
      <c r="AU429" t="s">
        <v>2</v>
      </c>
      <c r="AV429" t="s">
        <v>2</v>
      </c>
      <c r="AW429" t="s">
        <v>2</v>
      </c>
      <c r="AX429" t="s">
        <v>2</v>
      </c>
      <c r="AY429" t="s">
        <v>2</v>
      </c>
      <c r="AZ429" t="s">
        <v>2</v>
      </c>
      <c r="BA429" t="s">
        <v>2</v>
      </c>
      <c r="BB429" t="s">
        <v>2</v>
      </c>
      <c r="BC429" t="s">
        <v>2</v>
      </c>
      <c r="BD429" t="s">
        <v>2</v>
      </c>
      <c r="BE429" t="s">
        <v>2</v>
      </c>
      <c r="BF429" t="s">
        <v>2</v>
      </c>
      <c r="BG429" t="s">
        <v>2</v>
      </c>
      <c r="BH429" t="s">
        <v>2</v>
      </c>
      <c r="BI429" t="s">
        <v>2</v>
      </c>
      <c r="BJ429" t="s">
        <v>2</v>
      </c>
      <c r="BK429" t="s">
        <v>4</v>
      </c>
      <c r="BL429" t="s">
        <v>5</v>
      </c>
      <c r="BM429" t="s">
        <v>4</v>
      </c>
      <c r="BN429" t="s">
        <v>4</v>
      </c>
      <c r="BO429" t="s">
        <v>4</v>
      </c>
      <c r="BP429" t="s">
        <v>2</v>
      </c>
      <c r="BQ429" t="s">
        <v>5</v>
      </c>
      <c r="BR429" t="s">
        <v>5</v>
      </c>
      <c r="BS429" t="s">
        <v>41</v>
      </c>
      <c r="BT429" t="s">
        <v>41</v>
      </c>
      <c r="BU429" t="s">
        <v>41</v>
      </c>
      <c r="BV429" t="s">
        <v>41</v>
      </c>
      <c r="BW429" t="s">
        <v>41</v>
      </c>
      <c r="BX429" t="s">
        <v>41</v>
      </c>
      <c r="BY429" t="s">
        <v>41</v>
      </c>
      <c r="BZ429" t="s">
        <v>41</v>
      </c>
      <c r="CA429" t="s">
        <v>41</v>
      </c>
      <c r="CB429" t="s">
        <v>4</v>
      </c>
      <c r="CC429" t="s">
        <v>4</v>
      </c>
      <c r="CD429" t="s">
        <v>4</v>
      </c>
      <c r="CE429" t="s">
        <v>4</v>
      </c>
      <c r="CF429" t="s">
        <v>4</v>
      </c>
      <c r="CG429" t="s">
        <v>4</v>
      </c>
      <c r="CH429" t="s">
        <v>4</v>
      </c>
      <c r="CI429" t="s">
        <v>4</v>
      </c>
      <c r="CJ429" t="s">
        <v>4</v>
      </c>
      <c r="CK429" t="s">
        <v>5</v>
      </c>
      <c r="CL429" t="s">
        <v>4</v>
      </c>
      <c r="CM429" t="s">
        <v>4</v>
      </c>
      <c r="CN429" t="s">
        <v>4</v>
      </c>
      <c r="CO429" t="s">
        <v>4</v>
      </c>
      <c r="CP429" t="s">
        <v>2</v>
      </c>
      <c r="CQ429" t="s">
        <v>2</v>
      </c>
      <c r="CR429" t="s">
        <v>2</v>
      </c>
      <c r="CS429" t="s">
        <v>2</v>
      </c>
      <c r="CT429" t="s">
        <v>2</v>
      </c>
      <c r="CU429" t="s">
        <v>133</v>
      </c>
      <c r="CV429" t="s">
        <v>4</v>
      </c>
      <c r="CW429" s="30">
        <v>43</v>
      </c>
      <c r="CX429" t="s">
        <v>20</v>
      </c>
      <c r="CY429" t="s">
        <v>4</v>
      </c>
      <c r="CZ429" t="s">
        <v>4</v>
      </c>
      <c r="DA429" t="s">
        <v>5</v>
      </c>
      <c r="DB429" t="s">
        <v>4</v>
      </c>
      <c r="DC429" t="s">
        <v>4</v>
      </c>
      <c r="DD429" t="s">
        <v>4</v>
      </c>
      <c r="DE429" t="s">
        <v>5</v>
      </c>
      <c r="DF429" t="s">
        <v>4</v>
      </c>
      <c r="DG429" t="s">
        <v>4</v>
      </c>
      <c r="DH429" t="s">
        <v>4</v>
      </c>
      <c r="DI429" t="s">
        <v>3</v>
      </c>
      <c r="DJ429" t="s">
        <v>5</v>
      </c>
      <c r="DK429" t="s">
        <v>4</v>
      </c>
      <c r="DL429" t="s">
        <v>2</v>
      </c>
      <c r="DM429" t="s">
        <v>2</v>
      </c>
      <c r="DN429" t="s">
        <v>5</v>
      </c>
      <c r="DO429" t="s">
        <v>990</v>
      </c>
      <c r="DP429" t="s">
        <v>4</v>
      </c>
      <c r="DQ429" t="s">
        <v>4</v>
      </c>
      <c r="DR429" t="s">
        <v>4</v>
      </c>
      <c r="DS429" t="s">
        <v>4</v>
      </c>
      <c r="DT429" t="s">
        <v>4</v>
      </c>
      <c r="DU429" t="s">
        <v>4</v>
      </c>
      <c r="DV429" t="s">
        <v>5</v>
      </c>
      <c r="DW429" t="s">
        <v>5</v>
      </c>
      <c r="DX429" t="s">
        <v>4</v>
      </c>
      <c r="DY429" t="s">
        <v>4</v>
      </c>
      <c r="DZ429" t="s">
        <v>4</v>
      </c>
      <c r="EA429" t="s">
        <v>4</v>
      </c>
      <c r="EB429" t="s">
        <v>4</v>
      </c>
      <c r="EC429" t="s">
        <v>4</v>
      </c>
      <c r="ED429" t="s">
        <v>4</v>
      </c>
      <c r="EE429" t="s">
        <v>4</v>
      </c>
      <c r="EF429" t="s">
        <v>4</v>
      </c>
      <c r="EG429" t="s">
        <v>4</v>
      </c>
      <c r="EH429" t="s">
        <v>2</v>
      </c>
      <c r="EI429" t="s">
        <v>2</v>
      </c>
      <c r="EJ429" t="s">
        <v>2</v>
      </c>
      <c r="EK429" t="s">
        <v>2</v>
      </c>
      <c r="EL429" t="s">
        <v>2</v>
      </c>
      <c r="EM429" t="s">
        <v>2</v>
      </c>
      <c r="EN429" t="s">
        <v>2</v>
      </c>
      <c r="EO429" t="s">
        <v>2</v>
      </c>
      <c r="EP429" t="s">
        <v>2</v>
      </c>
      <c r="EQ429" t="s">
        <v>2</v>
      </c>
      <c r="ER429" t="s">
        <v>2</v>
      </c>
      <c r="ES429" t="s">
        <v>2</v>
      </c>
      <c r="ET429" t="s">
        <v>2</v>
      </c>
      <c r="EU429" t="s">
        <v>2</v>
      </c>
      <c r="EV429" t="s">
        <v>2</v>
      </c>
      <c r="EW429" t="s">
        <v>2</v>
      </c>
      <c r="EX429" t="s">
        <v>2</v>
      </c>
      <c r="EY429" t="s">
        <v>2</v>
      </c>
      <c r="EZ429" t="s">
        <v>4</v>
      </c>
      <c r="FA429" t="s">
        <v>4</v>
      </c>
      <c r="FB429" t="s">
        <v>4</v>
      </c>
      <c r="FC429" t="s">
        <v>4</v>
      </c>
      <c r="FD429" t="s">
        <v>997</v>
      </c>
      <c r="FE429" t="s">
        <v>2</v>
      </c>
      <c r="FF429" t="s">
        <v>2</v>
      </c>
      <c r="FG429" t="s">
        <v>2</v>
      </c>
      <c r="FH429" t="s">
        <v>2</v>
      </c>
      <c r="FI429" t="s">
        <v>2</v>
      </c>
      <c r="FJ429" t="s">
        <v>2</v>
      </c>
      <c r="FK429" t="s">
        <v>2</v>
      </c>
      <c r="FL429" t="s">
        <v>2</v>
      </c>
      <c r="FM429" t="s">
        <v>2</v>
      </c>
      <c r="FN429" t="s">
        <v>2</v>
      </c>
      <c r="FO429" t="s">
        <v>2</v>
      </c>
      <c r="FP429" t="s">
        <v>2</v>
      </c>
      <c r="FQ429" t="s">
        <v>4</v>
      </c>
      <c r="FR429" t="s">
        <v>4</v>
      </c>
      <c r="FS429" t="s">
        <v>4</v>
      </c>
      <c r="FT429" t="s">
        <v>4</v>
      </c>
      <c r="FU429" t="s">
        <v>4</v>
      </c>
      <c r="FV429" t="s">
        <v>4</v>
      </c>
      <c r="FW429" t="s">
        <v>4</v>
      </c>
      <c r="FX429" t="s">
        <v>4</v>
      </c>
      <c r="FY429" t="s">
        <v>4</v>
      </c>
      <c r="FZ429" t="s">
        <v>4</v>
      </c>
      <c r="GA429" t="s">
        <v>4</v>
      </c>
      <c r="GB429" t="s">
        <v>4</v>
      </c>
      <c r="GC429" t="s">
        <v>4</v>
      </c>
      <c r="GD429" t="s">
        <v>4</v>
      </c>
      <c r="GE429" t="s">
        <v>2</v>
      </c>
      <c r="GF429" t="s">
        <v>2</v>
      </c>
      <c r="GG429" t="s">
        <v>2</v>
      </c>
      <c r="GH429" t="s">
        <v>2</v>
      </c>
      <c r="GI429" t="s">
        <v>2</v>
      </c>
      <c r="GJ429" t="s">
        <v>2</v>
      </c>
      <c r="GK429" t="s">
        <v>2</v>
      </c>
      <c r="GL429" t="s">
        <v>2</v>
      </c>
      <c r="GM429" t="s">
        <v>2</v>
      </c>
      <c r="GN429" t="s">
        <v>796</v>
      </c>
      <c r="GO429" t="s">
        <v>796</v>
      </c>
      <c r="GP429" t="s">
        <v>796</v>
      </c>
      <c r="GQ429" t="s">
        <v>796</v>
      </c>
      <c r="GR429" t="s">
        <v>796</v>
      </c>
      <c r="GS429" t="s">
        <v>796</v>
      </c>
      <c r="GT429" t="s">
        <v>796</v>
      </c>
      <c r="GU429" t="s">
        <v>796</v>
      </c>
      <c r="GV429" t="s">
        <v>796</v>
      </c>
      <c r="GW429" t="s">
        <v>796</v>
      </c>
      <c r="GX429" t="s">
        <v>796</v>
      </c>
      <c r="GY429" t="s">
        <v>796</v>
      </c>
      <c r="GZ429" t="s">
        <v>796</v>
      </c>
      <c r="HA429" t="s">
        <v>796</v>
      </c>
      <c r="HB429" t="s">
        <v>796</v>
      </c>
      <c r="HC429" t="s">
        <v>796</v>
      </c>
      <c r="HD429" t="s">
        <v>796</v>
      </c>
      <c r="HE429" t="s">
        <v>796</v>
      </c>
      <c r="HF429" t="s">
        <v>796</v>
      </c>
      <c r="HG429" t="s">
        <v>796</v>
      </c>
      <c r="HH429" t="s">
        <v>796</v>
      </c>
      <c r="HI429" t="s">
        <v>796</v>
      </c>
      <c r="HJ429" t="s">
        <v>796</v>
      </c>
      <c r="HK429" t="s">
        <v>796</v>
      </c>
      <c r="HL429" t="s">
        <v>796</v>
      </c>
      <c r="HM429" t="s">
        <v>796</v>
      </c>
      <c r="HN429" t="s">
        <v>796</v>
      </c>
      <c r="HO429" t="s">
        <v>796</v>
      </c>
      <c r="HP429" t="s">
        <v>796</v>
      </c>
      <c r="HQ429" t="s">
        <v>796</v>
      </c>
      <c r="HR429" t="s">
        <v>796</v>
      </c>
      <c r="HS429" t="s">
        <v>796</v>
      </c>
      <c r="HT429" t="s">
        <v>796</v>
      </c>
      <c r="HU429" t="s">
        <v>796</v>
      </c>
      <c r="HV429" t="s">
        <v>796</v>
      </c>
      <c r="HW429" t="s">
        <v>796</v>
      </c>
      <c r="HX429" t="s">
        <v>796</v>
      </c>
      <c r="HY429" t="s">
        <v>796</v>
      </c>
      <c r="HZ429" t="s">
        <v>796</v>
      </c>
      <c r="IA429" t="s">
        <v>796</v>
      </c>
      <c r="IB429" t="s">
        <v>796</v>
      </c>
      <c r="IC429" t="s">
        <v>796</v>
      </c>
      <c r="ID429" t="s">
        <v>796</v>
      </c>
      <c r="IE429" t="s">
        <v>796</v>
      </c>
      <c r="IF429" t="s">
        <v>796</v>
      </c>
      <c r="IG429" t="s">
        <v>796</v>
      </c>
      <c r="IH429" t="s">
        <v>796</v>
      </c>
      <c r="II429" t="s">
        <v>796</v>
      </c>
      <c r="IJ429" t="s">
        <v>796</v>
      </c>
      <c r="IK429" t="s">
        <v>796</v>
      </c>
      <c r="IL429" t="s">
        <v>796</v>
      </c>
      <c r="IM429" t="s">
        <v>796</v>
      </c>
      <c r="IN429" t="s">
        <v>796</v>
      </c>
      <c r="IO429" t="s">
        <v>796</v>
      </c>
      <c r="IP429" t="s">
        <v>796</v>
      </c>
      <c r="IQ429" t="s">
        <v>796</v>
      </c>
      <c r="IR429" t="s">
        <v>796</v>
      </c>
      <c r="IS429" t="s">
        <v>796</v>
      </c>
      <c r="IT429" t="s">
        <v>796</v>
      </c>
      <c r="IU429" t="s">
        <v>796</v>
      </c>
      <c r="IV429" t="s">
        <v>796</v>
      </c>
      <c r="IW429" t="s">
        <v>796</v>
      </c>
      <c r="IX429" t="s">
        <v>796</v>
      </c>
      <c r="IY429" t="s">
        <v>796</v>
      </c>
      <c r="IZ429" t="s">
        <v>796</v>
      </c>
      <c r="JA429" t="s">
        <v>796</v>
      </c>
      <c r="JB429" t="s">
        <v>796</v>
      </c>
      <c r="JC429" t="s">
        <v>796</v>
      </c>
      <c r="JD429" t="s">
        <v>796</v>
      </c>
      <c r="JE429" t="s">
        <v>796</v>
      </c>
      <c r="JF429" t="s">
        <v>796</v>
      </c>
      <c r="JG429" t="s">
        <v>796</v>
      </c>
      <c r="JH429" t="s">
        <v>796</v>
      </c>
      <c r="JI429" t="s">
        <v>796</v>
      </c>
      <c r="JJ429" t="s">
        <v>796</v>
      </c>
      <c r="JK429" t="s">
        <v>796</v>
      </c>
      <c r="JL429" t="s">
        <v>796</v>
      </c>
      <c r="JM429" t="s">
        <v>796</v>
      </c>
      <c r="JN429" t="s">
        <v>796</v>
      </c>
      <c r="JO429" t="s">
        <v>796</v>
      </c>
      <c r="JP429" t="s">
        <v>796</v>
      </c>
      <c r="JQ429" t="s">
        <v>796</v>
      </c>
      <c r="JR429" t="s">
        <v>796</v>
      </c>
      <c r="JS429" t="s">
        <v>796</v>
      </c>
      <c r="JT429" t="s">
        <v>796</v>
      </c>
      <c r="JU429" t="s">
        <v>796</v>
      </c>
      <c r="JV429" t="s">
        <v>796</v>
      </c>
      <c r="JW429" t="s">
        <v>796</v>
      </c>
      <c r="JX429" t="s">
        <v>796</v>
      </c>
      <c r="JY429" t="s">
        <v>796</v>
      </c>
      <c r="JZ429" t="s">
        <v>796</v>
      </c>
      <c r="KA429" t="s">
        <v>796</v>
      </c>
      <c r="KB429" t="s">
        <v>796</v>
      </c>
      <c r="KC429" t="s">
        <v>796</v>
      </c>
      <c r="KD429" t="s">
        <v>796</v>
      </c>
      <c r="KE429" t="s">
        <v>796</v>
      </c>
      <c r="KF429" t="s">
        <v>796</v>
      </c>
    </row>
    <row r="430" spans="1:292" x14ac:dyDescent="0.2">
      <c r="A430" t="s">
        <v>206</v>
      </c>
      <c r="B430" t="s">
        <v>133</v>
      </c>
      <c r="C430" t="s">
        <v>4</v>
      </c>
      <c r="D430" t="s">
        <v>19</v>
      </c>
      <c r="E430" s="30">
        <v>26</v>
      </c>
      <c r="F430" t="s">
        <v>20</v>
      </c>
      <c r="G430" t="s">
        <v>10</v>
      </c>
      <c r="H430" t="s">
        <v>11</v>
      </c>
      <c r="I430" t="s">
        <v>148</v>
      </c>
      <c r="J430" t="s">
        <v>4</v>
      </c>
      <c r="K430" t="s">
        <v>5</v>
      </c>
      <c r="L430" t="s">
        <v>5</v>
      </c>
      <c r="M430" t="s">
        <v>4</v>
      </c>
      <c r="N430" t="s">
        <v>4</v>
      </c>
      <c r="O430" t="s">
        <v>4</v>
      </c>
      <c r="P430" t="s">
        <v>5</v>
      </c>
      <c r="Q430" t="s">
        <v>5</v>
      </c>
      <c r="R430" t="s">
        <v>4</v>
      </c>
      <c r="S430" t="s">
        <v>4</v>
      </c>
      <c r="T430" t="s">
        <v>3</v>
      </c>
      <c r="U430" t="s">
        <v>4</v>
      </c>
      <c r="V430" t="s">
        <v>5</v>
      </c>
      <c r="W430" t="s">
        <v>26</v>
      </c>
      <c r="X430" t="s">
        <v>78</v>
      </c>
      <c r="Y430" t="s">
        <v>5</v>
      </c>
      <c r="Z430" t="s">
        <v>32</v>
      </c>
      <c r="AA430" t="s">
        <v>4</v>
      </c>
      <c r="AB430" t="s">
        <v>4</v>
      </c>
      <c r="AC430" t="s">
        <v>4</v>
      </c>
      <c r="AD430" t="s">
        <v>4</v>
      </c>
      <c r="AE430" t="s">
        <v>4</v>
      </c>
      <c r="AF430" t="s">
        <v>4</v>
      </c>
      <c r="AG430" t="s">
        <v>5</v>
      </c>
      <c r="AH430" t="s">
        <v>4</v>
      </c>
      <c r="AI430" t="s">
        <v>4</v>
      </c>
      <c r="AJ430" t="s">
        <v>4</v>
      </c>
      <c r="AK430" t="s">
        <v>4</v>
      </c>
      <c r="AL430" t="s">
        <v>4</v>
      </c>
      <c r="AM430" t="s">
        <v>4</v>
      </c>
      <c r="AN430" t="s">
        <v>4</v>
      </c>
      <c r="AO430" t="s">
        <v>4</v>
      </c>
      <c r="AP430" t="s">
        <v>4</v>
      </c>
      <c r="AQ430" t="s">
        <v>4</v>
      </c>
      <c r="AR430" t="s">
        <v>4</v>
      </c>
      <c r="AS430" t="s">
        <v>2</v>
      </c>
      <c r="AT430" t="s">
        <v>2</v>
      </c>
      <c r="AU430" t="s">
        <v>2</v>
      </c>
      <c r="AV430" t="s">
        <v>5</v>
      </c>
      <c r="AW430" t="s">
        <v>4</v>
      </c>
      <c r="AX430" t="s">
        <v>5</v>
      </c>
      <c r="AY430" t="s">
        <v>4</v>
      </c>
      <c r="AZ430" t="s">
        <v>5</v>
      </c>
      <c r="BA430" t="s">
        <v>5</v>
      </c>
      <c r="BB430" t="s">
        <v>4</v>
      </c>
      <c r="BC430" t="s">
        <v>4</v>
      </c>
      <c r="BD430" t="s">
        <v>4</v>
      </c>
      <c r="BE430" t="s">
        <v>4</v>
      </c>
      <c r="BF430" t="s">
        <v>4</v>
      </c>
      <c r="BG430" t="s">
        <v>4</v>
      </c>
      <c r="BH430" t="s">
        <v>4</v>
      </c>
      <c r="BI430" t="s">
        <v>4</v>
      </c>
      <c r="BJ430" t="s">
        <v>4</v>
      </c>
      <c r="BK430" t="s">
        <v>4</v>
      </c>
      <c r="BL430" t="s">
        <v>5</v>
      </c>
      <c r="BM430" t="s">
        <v>4</v>
      </c>
      <c r="BN430" t="s">
        <v>4</v>
      </c>
      <c r="BO430" t="s">
        <v>4</v>
      </c>
      <c r="BP430" t="s">
        <v>2</v>
      </c>
      <c r="BQ430" t="s">
        <v>5</v>
      </c>
      <c r="BR430" t="s">
        <v>5</v>
      </c>
      <c r="BS430" t="s">
        <v>4</v>
      </c>
      <c r="BT430" t="s">
        <v>4</v>
      </c>
      <c r="BU430" t="s">
        <v>4</v>
      </c>
      <c r="BV430" t="s">
        <v>4</v>
      </c>
      <c r="BW430" t="s">
        <v>4</v>
      </c>
      <c r="BX430" t="s">
        <v>4</v>
      </c>
      <c r="BY430" t="s">
        <v>4</v>
      </c>
      <c r="BZ430" t="s">
        <v>4</v>
      </c>
      <c r="CA430" t="s">
        <v>4</v>
      </c>
      <c r="CB430" t="s">
        <v>4</v>
      </c>
      <c r="CC430" t="s">
        <v>4</v>
      </c>
      <c r="CD430" t="s">
        <v>4</v>
      </c>
      <c r="CE430" t="s">
        <v>4</v>
      </c>
      <c r="CF430" t="s">
        <v>4</v>
      </c>
      <c r="CG430" t="s">
        <v>4</v>
      </c>
      <c r="CH430" t="s">
        <v>4</v>
      </c>
      <c r="CI430" t="s">
        <v>4</v>
      </c>
      <c r="CJ430" t="s">
        <v>4</v>
      </c>
      <c r="CK430" t="s">
        <v>5</v>
      </c>
      <c r="CL430" t="s">
        <v>4</v>
      </c>
      <c r="CM430" t="s">
        <v>4</v>
      </c>
      <c r="CN430" t="s">
        <v>4</v>
      </c>
      <c r="CO430" t="s">
        <v>4</v>
      </c>
      <c r="CP430" t="s">
        <v>2</v>
      </c>
      <c r="CQ430" t="s">
        <v>2</v>
      </c>
      <c r="CR430" t="s">
        <v>2</v>
      </c>
      <c r="CS430" t="s">
        <v>2</v>
      </c>
      <c r="CT430" t="s">
        <v>2</v>
      </c>
      <c r="CU430" t="s">
        <v>133</v>
      </c>
      <c r="CV430" t="s">
        <v>4</v>
      </c>
      <c r="CW430" t="s">
        <v>796</v>
      </c>
      <c r="CX430" t="s">
        <v>796</v>
      </c>
      <c r="CY430" t="s">
        <v>796</v>
      </c>
      <c r="CZ430" t="s">
        <v>796</v>
      </c>
      <c r="DA430" t="s">
        <v>796</v>
      </c>
      <c r="DB430" t="s">
        <v>796</v>
      </c>
      <c r="DC430" t="s">
        <v>796</v>
      </c>
      <c r="DD430" t="s">
        <v>796</v>
      </c>
      <c r="DE430" t="s">
        <v>796</v>
      </c>
      <c r="DF430" t="s">
        <v>796</v>
      </c>
      <c r="DG430" t="s">
        <v>796</v>
      </c>
      <c r="DH430" t="s">
        <v>796</v>
      </c>
      <c r="DI430" t="s">
        <v>796</v>
      </c>
      <c r="DJ430" t="s">
        <v>796</v>
      </c>
      <c r="DK430" t="s">
        <v>796</v>
      </c>
      <c r="DL430" t="s">
        <v>796</v>
      </c>
      <c r="DM430" t="s">
        <v>796</v>
      </c>
      <c r="DN430" t="s">
        <v>796</v>
      </c>
      <c r="DO430" t="s">
        <v>796</v>
      </c>
      <c r="DP430" t="s">
        <v>796</v>
      </c>
      <c r="DQ430" t="s">
        <v>796</v>
      </c>
      <c r="DR430" t="s">
        <v>796</v>
      </c>
      <c r="DS430" t="s">
        <v>796</v>
      </c>
      <c r="DT430" t="s">
        <v>796</v>
      </c>
      <c r="DU430" t="s">
        <v>796</v>
      </c>
      <c r="DV430" t="s">
        <v>796</v>
      </c>
      <c r="DW430" t="s">
        <v>796</v>
      </c>
      <c r="DX430" t="s">
        <v>796</v>
      </c>
      <c r="DY430" t="s">
        <v>796</v>
      </c>
      <c r="DZ430" t="s">
        <v>796</v>
      </c>
      <c r="EA430" t="s">
        <v>796</v>
      </c>
      <c r="EB430" t="s">
        <v>796</v>
      </c>
      <c r="EC430" t="s">
        <v>796</v>
      </c>
      <c r="ED430" t="s">
        <v>796</v>
      </c>
      <c r="EE430" t="s">
        <v>796</v>
      </c>
      <c r="EF430" t="s">
        <v>796</v>
      </c>
      <c r="EG430" t="s">
        <v>796</v>
      </c>
      <c r="EH430" t="s">
        <v>796</v>
      </c>
      <c r="EI430" t="s">
        <v>796</v>
      </c>
      <c r="EJ430" t="s">
        <v>796</v>
      </c>
      <c r="EK430" t="s">
        <v>796</v>
      </c>
      <c r="EL430" t="s">
        <v>796</v>
      </c>
      <c r="EM430" t="s">
        <v>796</v>
      </c>
      <c r="EN430" t="s">
        <v>796</v>
      </c>
      <c r="EO430" t="s">
        <v>796</v>
      </c>
      <c r="EP430" t="s">
        <v>796</v>
      </c>
      <c r="EQ430" t="s">
        <v>796</v>
      </c>
      <c r="ER430" t="s">
        <v>796</v>
      </c>
      <c r="ES430" t="s">
        <v>796</v>
      </c>
      <c r="ET430" t="s">
        <v>796</v>
      </c>
      <c r="EU430" t="s">
        <v>796</v>
      </c>
      <c r="EV430" t="s">
        <v>796</v>
      </c>
      <c r="EW430" t="s">
        <v>796</v>
      </c>
      <c r="EX430" t="s">
        <v>796</v>
      </c>
      <c r="EY430" t="s">
        <v>796</v>
      </c>
      <c r="EZ430" t="s">
        <v>796</v>
      </c>
      <c r="FA430" t="s">
        <v>796</v>
      </c>
      <c r="FB430" t="s">
        <v>796</v>
      </c>
      <c r="FC430" t="s">
        <v>796</v>
      </c>
      <c r="FD430" t="s">
        <v>796</v>
      </c>
      <c r="FE430" t="s">
        <v>796</v>
      </c>
      <c r="FF430" t="s">
        <v>796</v>
      </c>
      <c r="FG430" t="s">
        <v>796</v>
      </c>
      <c r="FH430" t="s">
        <v>796</v>
      </c>
      <c r="FI430" t="s">
        <v>796</v>
      </c>
      <c r="FJ430" t="s">
        <v>796</v>
      </c>
      <c r="FK430" t="s">
        <v>796</v>
      </c>
      <c r="FL430" t="s">
        <v>796</v>
      </c>
      <c r="FM430" t="s">
        <v>796</v>
      </c>
      <c r="FN430" t="s">
        <v>796</v>
      </c>
      <c r="FO430" t="s">
        <v>796</v>
      </c>
      <c r="FP430" t="s">
        <v>796</v>
      </c>
      <c r="FQ430" t="s">
        <v>796</v>
      </c>
      <c r="FR430" t="s">
        <v>796</v>
      </c>
      <c r="FS430" t="s">
        <v>796</v>
      </c>
      <c r="FT430" t="s">
        <v>796</v>
      </c>
      <c r="FU430" t="s">
        <v>796</v>
      </c>
      <c r="FV430" t="s">
        <v>796</v>
      </c>
      <c r="FW430" t="s">
        <v>796</v>
      </c>
      <c r="FX430" t="s">
        <v>796</v>
      </c>
      <c r="FY430" t="s">
        <v>796</v>
      </c>
      <c r="FZ430" t="s">
        <v>796</v>
      </c>
      <c r="GA430" t="s">
        <v>796</v>
      </c>
      <c r="GB430" t="s">
        <v>796</v>
      </c>
      <c r="GC430" t="s">
        <v>796</v>
      </c>
      <c r="GD430" t="s">
        <v>796</v>
      </c>
      <c r="GE430" t="s">
        <v>796</v>
      </c>
      <c r="GF430" t="s">
        <v>796</v>
      </c>
      <c r="GG430" t="s">
        <v>796</v>
      </c>
      <c r="GH430" t="s">
        <v>796</v>
      </c>
      <c r="GI430" t="s">
        <v>796</v>
      </c>
      <c r="GJ430" t="s">
        <v>796</v>
      </c>
      <c r="GK430" t="s">
        <v>796</v>
      </c>
      <c r="GL430" t="s">
        <v>796</v>
      </c>
      <c r="GM430" t="s">
        <v>796</v>
      </c>
      <c r="GN430" t="s">
        <v>796</v>
      </c>
      <c r="GO430" t="s">
        <v>796</v>
      </c>
      <c r="GP430" t="s">
        <v>796</v>
      </c>
      <c r="GQ430" t="s">
        <v>796</v>
      </c>
      <c r="GR430" t="s">
        <v>796</v>
      </c>
      <c r="GS430" t="s">
        <v>796</v>
      </c>
      <c r="GT430" t="s">
        <v>796</v>
      </c>
      <c r="GU430" t="s">
        <v>796</v>
      </c>
      <c r="GV430" t="s">
        <v>796</v>
      </c>
      <c r="GW430" t="s">
        <v>796</v>
      </c>
      <c r="GX430" t="s">
        <v>796</v>
      </c>
      <c r="GY430" t="s">
        <v>796</v>
      </c>
      <c r="GZ430" t="s">
        <v>796</v>
      </c>
      <c r="HA430" t="s">
        <v>796</v>
      </c>
      <c r="HB430" t="s">
        <v>796</v>
      </c>
      <c r="HC430" t="s">
        <v>796</v>
      </c>
      <c r="HD430" t="s">
        <v>796</v>
      </c>
      <c r="HE430" t="s">
        <v>796</v>
      </c>
      <c r="HF430" t="s">
        <v>796</v>
      </c>
      <c r="HG430" t="s">
        <v>796</v>
      </c>
      <c r="HH430" t="s">
        <v>796</v>
      </c>
      <c r="HI430" t="s">
        <v>796</v>
      </c>
      <c r="HJ430" t="s">
        <v>796</v>
      </c>
      <c r="HK430" t="s">
        <v>796</v>
      </c>
      <c r="HL430" t="s">
        <v>796</v>
      </c>
      <c r="HM430" t="s">
        <v>796</v>
      </c>
      <c r="HN430" t="s">
        <v>796</v>
      </c>
      <c r="HO430" t="s">
        <v>796</v>
      </c>
      <c r="HP430" t="s">
        <v>796</v>
      </c>
      <c r="HQ430" t="s">
        <v>796</v>
      </c>
      <c r="HR430" t="s">
        <v>796</v>
      </c>
      <c r="HS430" t="s">
        <v>796</v>
      </c>
      <c r="HT430" t="s">
        <v>796</v>
      </c>
      <c r="HU430" t="s">
        <v>796</v>
      </c>
      <c r="HV430" t="s">
        <v>796</v>
      </c>
      <c r="HW430" t="s">
        <v>796</v>
      </c>
      <c r="HX430" t="s">
        <v>796</v>
      </c>
      <c r="HY430" t="s">
        <v>796</v>
      </c>
      <c r="HZ430" t="s">
        <v>796</v>
      </c>
      <c r="IA430" t="s">
        <v>796</v>
      </c>
      <c r="IB430" t="s">
        <v>796</v>
      </c>
      <c r="IC430" t="s">
        <v>796</v>
      </c>
      <c r="ID430" t="s">
        <v>796</v>
      </c>
      <c r="IE430" t="s">
        <v>796</v>
      </c>
      <c r="IF430" t="s">
        <v>796</v>
      </c>
      <c r="IG430" t="s">
        <v>796</v>
      </c>
      <c r="IH430" t="s">
        <v>796</v>
      </c>
      <c r="II430" t="s">
        <v>796</v>
      </c>
      <c r="IJ430" t="s">
        <v>796</v>
      </c>
      <c r="IK430" t="s">
        <v>796</v>
      </c>
      <c r="IL430" t="s">
        <v>796</v>
      </c>
      <c r="IM430" t="s">
        <v>796</v>
      </c>
      <c r="IN430" t="s">
        <v>796</v>
      </c>
      <c r="IO430" t="s">
        <v>796</v>
      </c>
      <c r="IP430" t="s">
        <v>796</v>
      </c>
      <c r="IQ430" t="s">
        <v>796</v>
      </c>
      <c r="IR430" t="s">
        <v>796</v>
      </c>
      <c r="IS430" t="s">
        <v>796</v>
      </c>
      <c r="IT430" t="s">
        <v>796</v>
      </c>
      <c r="IU430" t="s">
        <v>796</v>
      </c>
      <c r="IV430" t="s">
        <v>796</v>
      </c>
      <c r="IW430" t="s">
        <v>796</v>
      </c>
      <c r="IX430" t="s">
        <v>796</v>
      </c>
      <c r="IY430" t="s">
        <v>796</v>
      </c>
      <c r="IZ430" t="s">
        <v>796</v>
      </c>
      <c r="JA430" t="s">
        <v>796</v>
      </c>
      <c r="JB430" t="s">
        <v>796</v>
      </c>
      <c r="JC430" t="s">
        <v>796</v>
      </c>
      <c r="JD430" t="s">
        <v>796</v>
      </c>
      <c r="JE430" t="s">
        <v>796</v>
      </c>
      <c r="JF430" t="s">
        <v>796</v>
      </c>
      <c r="JG430" t="s">
        <v>796</v>
      </c>
      <c r="JH430" t="s">
        <v>796</v>
      </c>
      <c r="JI430" t="s">
        <v>796</v>
      </c>
      <c r="JJ430" t="s">
        <v>796</v>
      </c>
      <c r="JK430" t="s">
        <v>796</v>
      </c>
      <c r="JL430" t="s">
        <v>796</v>
      </c>
      <c r="JM430" t="s">
        <v>796</v>
      </c>
      <c r="JN430" t="s">
        <v>796</v>
      </c>
      <c r="JO430" t="s">
        <v>796</v>
      </c>
      <c r="JP430" t="s">
        <v>796</v>
      </c>
      <c r="JQ430" t="s">
        <v>796</v>
      </c>
      <c r="JR430" t="s">
        <v>796</v>
      </c>
      <c r="JS430" t="s">
        <v>796</v>
      </c>
      <c r="JT430" t="s">
        <v>796</v>
      </c>
      <c r="JU430" t="s">
        <v>796</v>
      </c>
      <c r="JV430" t="s">
        <v>796</v>
      </c>
      <c r="JW430" t="s">
        <v>796</v>
      </c>
      <c r="JX430" t="s">
        <v>796</v>
      </c>
      <c r="JY430" t="s">
        <v>796</v>
      </c>
      <c r="JZ430" t="s">
        <v>796</v>
      </c>
      <c r="KA430" t="s">
        <v>796</v>
      </c>
      <c r="KB430" t="s">
        <v>796</v>
      </c>
      <c r="KC430" t="s">
        <v>796</v>
      </c>
      <c r="KD430" t="s">
        <v>796</v>
      </c>
      <c r="KE430" t="s">
        <v>796</v>
      </c>
      <c r="KF430" t="s">
        <v>796</v>
      </c>
    </row>
    <row r="431" spans="1:292" x14ac:dyDescent="0.2">
      <c r="A431" t="s">
        <v>207</v>
      </c>
      <c r="B431" t="s">
        <v>133</v>
      </c>
      <c r="C431" t="s">
        <v>4</v>
      </c>
      <c r="D431" t="s">
        <v>19</v>
      </c>
      <c r="E431" s="30">
        <v>42</v>
      </c>
      <c r="F431" t="s">
        <v>20</v>
      </c>
      <c r="G431" t="s">
        <v>10</v>
      </c>
      <c r="H431" t="s">
        <v>11</v>
      </c>
      <c r="I431" t="s">
        <v>148</v>
      </c>
      <c r="J431" t="s">
        <v>4</v>
      </c>
      <c r="K431" t="s">
        <v>5</v>
      </c>
      <c r="L431" t="s">
        <v>5</v>
      </c>
      <c r="M431" t="s">
        <v>4</v>
      </c>
      <c r="N431" t="s">
        <v>4</v>
      </c>
      <c r="O431" t="s">
        <v>4</v>
      </c>
      <c r="P431" t="s">
        <v>4</v>
      </c>
      <c r="Q431" t="s">
        <v>5</v>
      </c>
      <c r="R431" t="s">
        <v>4</v>
      </c>
      <c r="S431" t="s">
        <v>4</v>
      </c>
      <c r="T431" t="s">
        <v>3</v>
      </c>
      <c r="U431" t="s">
        <v>4</v>
      </c>
      <c r="V431" t="s">
        <v>5</v>
      </c>
      <c r="W431" t="s">
        <v>26</v>
      </c>
      <c r="X431" t="s">
        <v>54</v>
      </c>
      <c r="Y431" t="s">
        <v>5</v>
      </c>
      <c r="Z431" t="s">
        <v>39</v>
      </c>
      <c r="AA431" t="s">
        <v>4</v>
      </c>
      <c r="AB431" t="s">
        <v>4</v>
      </c>
      <c r="AC431" t="s">
        <v>4</v>
      </c>
      <c r="AD431" t="s">
        <v>4</v>
      </c>
      <c r="AE431" t="s">
        <v>4</v>
      </c>
      <c r="AF431" t="s">
        <v>4</v>
      </c>
      <c r="AG431" t="s">
        <v>4</v>
      </c>
      <c r="AH431" t="s">
        <v>4</v>
      </c>
      <c r="AI431" t="s">
        <v>4</v>
      </c>
      <c r="AJ431" t="s">
        <v>4</v>
      </c>
      <c r="AK431" t="s">
        <v>4</v>
      </c>
      <c r="AL431" t="s">
        <v>5</v>
      </c>
      <c r="AM431" t="s">
        <v>4</v>
      </c>
      <c r="AN431" t="s">
        <v>4</v>
      </c>
      <c r="AO431" t="s">
        <v>4</v>
      </c>
      <c r="AP431" t="s">
        <v>4</v>
      </c>
      <c r="AQ431" t="s">
        <v>4</v>
      </c>
      <c r="AR431" t="s">
        <v>4</v>
      </c>
      <c r="AS431" t="s">
        <v>2</v>
      </c>
      <c r="AT431" t="s">
        <v>2</v>
      </c>
      <c r="AU431" t="s">
        <v>2</v>
      </c>
      <c r="AV431" t="s">
        <v>5</v>
      </c>
      <c r="AW431" t="s">
        <v>4</v>
      </c>
      <c r="AX431" t="s">
        <v>4</v>
      </c>
      <c r="AY431" t="s">
        <v>5</v>
      </c>
      <c r="AZ431" t="s">
        <v>4</v>
      </c>
      <c r="BA431" t="s">
        <v>4</v>
      </c>
      <c r="BB431" t="s">
        <v>4</v>
      </c>
      <c r="BC431" t="s">
        <v>4</v>
      </c>
      <c r="BD431" t="s">
        <v>4</v>
      </c>
      <c r="BE431" t="s">
        <v>4</v>
      </c>
      <c r="BF431" t="s">
        <v>5</v>
      </c>
      <c r="BG431" t="s">
        <v>4</v>
      </c>
      <c r="BH431" t="s">
        <v>4</v>
      </c>
      <c r="BI431" t="s">
        <v>4</v>
      </c>
      <c r="BJ431" t="s">
        <v>4</v>
      </c>
      <c r="BK431" t="s">
        <v>2</v>
      </c>
      <c r="BL431" t="s">
        <v>2</v>
      </c>
      <c r="BM431" t="s">
        <v>2</v>
      </c>
      <c r="BN431" t="s">
        <v>2</v>
      </c>
      <c r="BO431" t="s">
        <v>2</v>
      </c>
      <c r="BP431" t="s">
        <v>2</v>
      </c>
      <c r="BQ431" t="s">
        <v>4</v>
      </c>
      <c r="BR431" t="s">
        <v>5</v>
      </c>
      <c r="BS431" t="s">
        <v>41</v>
      </c>
      <c r="BT431" t="s">
        <v>41</v>
      </c>
      <c r="BU431" t="s">
        <v>41</v>
      </c>
      <c r="BV431" t="s">
        <v>41</v>
      </c>
      <c r="BW431" t="s">
        <v>41</v>
      </c>
      <c r="BX431" t="s">
        <v>41</v>
      </c>
      <c r="BY431" t="s">
        <v>41</v>
      </c>
      <c r="BZ431" t="s">
        <v>5</v>
      </c>
      <c r="CA431" t="s">
        <v>5</v>
      </c>
      <c r="CB431" t="s">
        <v>4</v>
      </c>
      <c r="CC431" t="s">
        <v>4</v>
      </c>
      <c r="CD431" t="s">
        <v>4</v>
      </c>
      <c r="CE431" t="s">
        <v>4</v>
      </c>
      <c r="CF431" t="s">
        <v>4</v>
      </c>
      <c r="CG431" t="s">
        <v>4</v>
      </c>
      <c r="CH431" t="s">
        <v>4</v>
      </c>
      <c r="CI431" t="s">
        <v>4</v>
      </c>
      <c r="CJ431" t="s">
        <v>4</v>
      </c>
      <c r="CK431" t="s">
        <v>5</v>
      </c>
      <c r="CL431" t="s">
        <v>4</v>
      </c>
      <c r="CM431" t="s">
        <v>4</v>
      </c>
      <c r="CN431" t="s">
        <v>4</v>
      </c>
      <c r="CO431" t="s">
        <v>4</v>
      </c>
      <c r="CP431" t="s">
        <v>2</v>
      </c>
      <c r="CQ431" t="s">
        <v>2</v>
      </c>
      <c r="CR431" t="s">
        <v>2</v>
      </c>
      <c r="CS431" t="s">
        <v>2</v>
      </c>
      <c r="CT431" t="s">
        <v>2</v>
      </c>
      <c r="CU431" t="s">
        <v>133</v>
      </c>
      <c r="CV431" t="s">
        <v>4</v>
      </c>
      <c r="CW431" s="30">
        <v>43</v>
      </c>
      <c r="CX431" t="s">
        <v>20</v>
      </c>
      <c r="CY431" t="s">
        <v>4</v>
      </c>
      <c r="CZ431" t="s">
        <v>4</v>
      </c>
      <c r="DA431" t="s">
        <v>5</v>
      </c>
      <c r="DB431" t="s">
        <v>4</v>
      </c>
      <c r="DC431" t="s">
        <v>5</v>
      </c>
      <c r="DD431" t="s">
        <v>4</v>
      </c>
      <c r="DE431" t="s">
        <v>4</v>
      </c>
      <c r="DF431" t="s">
        <v>4</v>
      </c>
      <c r="DG431" t="s">
        <v>4</v>
      </c>
      <c r="DH431" t="s">
        <v>4</v>
      </c>
      <c r="DI431" t="s">
        <v>3</v>
      </c>
      <c r="DJ431" t="s">
        <v>5</v>
      </c>
      <c r="DK431" t="s">
        <v>4</v>
      </c>
      <c r="DL431" t="s">
        <v>2</v>
      </c>
      <c r="DM431" t="s">
        <v>2</v>
      </c>
      <c r="DN431" t="s">
        <v>5</v>
      </c>
      <c r="DO431" t="s">
        <v>523</v>
      </c>
      <c r="DP431" t="s">
        <v>4</v>
      </c>
      <c r="DQ431" t="s">
        <v>4</v>
      </c>
      <c r="DR431" t="s">
        <v>4</v>
      </c>
      <c r="DS431" t="s">
        <v>4</v>
      </c>
      <c r="DT431" t="s">
        <v>4</v>
      </c>
      <c r="DU431" t="s">
        <v>4</v>
      </c>
      <c r="DV431" t="s">
        <v>4</v>
      </c>
      <c r="DW431" t="s">
        <v>5</v>
      </c>
      <c r="DX431" t="s">
        <v>4</v>
      </c>
      <c r="DY431" t="s">
        <v>4</v>
      </c>
      <c r="DZ431" t="s">
        <v>4</v>
      </c>
      <c r="EA431" t="s">
        <v>5</v>
      </c>
      <c r="EB431" t="s">
        <v>4</v>
      </c>
      <c r="EC431" t="s">
        <v>4</v>
      </c>
      <c r="ED431" t="s">
        <v>4</v>
      </c>
      <c r="EE431" t="s">
        <v>4</v>
      </c>
      <c r="EF431" t="s">
        <v>4</v>
      </c>
      <c r="EG431" t="s">
        <v>4</v>
      </c>
      <c r="EH431" t="s">
        <v>2</v>
      </c>
      <c r="EI431" t="s">
        <v>2</v>
      </c>
      <c r="EJ431" t="s">
        <v>2</v>
      </c>
      <c r="EK431" t="s">
        <v>2</v>
      </c>
      <c r="EL431" t="s">
        <v>2</v>
      </c>
      <c r="EM431" t="s">
        <v>2</v>
      </c>
      <c r="EN431" t="s">
        <v>2</v>
      </c>
      <c r="EO431" t="s">
        <v>2</v>
      </c>
      <c r="EP431" t="s">
        <v>2</v>
      </c>
      <c r="EQ431" t="s">
        <v>2</v>
      </c>
      <c r="ER431" t="s">
        <v>2</v>
      </c>
      <c r="ES431" t="s">
        <v>2</v>
      </c>
      <c r="ET431" t="s">
        <v>2</v>
      </c>
      <c r="EU431" t="s">
        <v>2</v>
      </c>
      <c r="EV431" t="s">
        <v>2</v>
      </c>
      <c r="EW431" t="s">
        <v>2</v>
      </c>
      <c r="EX431" t="s">
        <v>2</v>
      </c>
      <c r="EY431" t="s">
        <v>2</v>
      </c>
      <c r="EZ431" t="s">
        <v>2</v>
      </c>
      <c r="FA431" t="s">
        <v>2</v>
      </c>
      <c r="FB431" t="s">
        <v>2</v>
      </c>
      <c r="FC431" t="s">
        <v>2</v>
      </c>
      <c r="FD431" t="s">
        <v>2</v>
      </c>
      <c r="FE431" t="s">
        <v>2</v>
      </c>
      <c r="FF431" t="s">
        <v>2</v>
      </c>
      <c r="FG431" t="s">
        <v>2</v>
      </c>
      <c r="FH431" t="s">
        <v>2</v>
      </c>
      <c r="FI431" t="s">
        <v>2</v>
      </c>
      <c r="FJ431" t="s">
        <v>2</v>
      </c>
      <c r="FK431" t="s">
        <v>2</v>
      </c>
      <c r="FL431" t="s">
        <v>2</v>
      </c>
      <c r="FM431" t="s">
        <v>2</v>
      </c>
      <c r="FN431" t="s">
        <v>2</v>
      </c>
      <c r="FO431" t="s">
        <v>2</v>
      </c>
      <c r="FP431" t="s">
        <v>2</v>
      </c>
      <c r="FQ431" t="s">
        <v>4</v>
      </c>
      <c r="FR431" t="s">
        <v>4</v>
      </c>
      <c r="FS431" t="s">
        <v>4</v>
      </c>
      <c r="FT431" t="s">
        <v>4</v>
      </c>
      <c r="FU431" t="s">
        <v>4</v>
      </c>
      <c r="FV431" t="s">
        <v>4</v>
      </c>
      <c r="FW431" t="s">
        <v>4</v>
      </c>
      <c r="FX431" t="s">
        <v>4</v>
      </c>
      <c r="FY431" t="s">
        <v>4</v>
      </c>
      <c r="FZ431" t="s">
        <v>4</v>
      </c>
      <c r="GA431" t="s">
        <v>4</v>
      </c>
      <c r="GB431" t="s">
        <v>4</v>
      </c>
      <c r="GC431" t="s">
        <v>4</v>
      </c>
      <c r="GD431" t="s">
        <v>4</v>
      </c>
      <c r="GE431" t="s">
        <v>123</v>
      </c>
      <c r="GF431" t="s">
        <v>4</v>
      </c>
      <c r="GG431" t="s">
        <v>4</v>
      </c>
      <c r="GH431" t="s">
        <v>4</v>
      </c>
      <c r="GI431" t="s">
        <v>4</v>
      </c>
      <c r="GJ431" t="s">
        <v>4</v>
      </c>
      <c r="GK431" t="s">
        <v>4</v>
      </c>
      <c r="GL431" t="s">
        <v>4</v>
      </c>
      <c r="GM431" t="s">
        <v>41</v>
      </c>
      <c r="GN431" t="s">
        <v>133</v>
      </c>
      <c r="GO431" t="s">
        <v>4</v>
      </c>
      <c r="GP431" s="30">
        <v>44</v>
      </c>
      <c r="GQ431" t="s">
        <v>1098</v>
      </c>
      <c r="GR431" t="s">
        <v>4</v>
      </c>
      <c r="GS431" t="s">
        <v>4</v>
      </c>
      <c r="GT431" t="s">
        <v>4</v>
      </c>
      <c r="GU431" t="s">
        <v>4</v>
      </c>
      <c r="GV431" t="s">
        <v>4</v>
      </c>
      <c r="GW431" t="s">
        <v>4</v>
      </c>
      <c r="GX431" t="s">
        <v>4</v>
      </c>
      <c r="GY431" t="s">
        <v>4</v>
      </c>
      <c r="GZ431" t="s">
        <v>5</v>
      </c>
      <c r="HA431" t="s">
        <v>4</v>
      </c>
      <c r="HB431" t="s">
        <v>3</v>
      </c>
      <c r="HC431" t="s">
        <v>4</v>
      </c>
      <c r="HD431" t="s">
        <v>4</v>
      </c>
      <c r="HE431" t="s">
        <v>2</v>
      </c>
      <c r="HF431" t="s">
        <v>2</v>
      </c>
      <c r="HG431" t="s">
        <v>5</v>
      </c>
      <c r="HH431" t="s">
        <v>6</v>
      </c>
      <c r="HI431" t="s">
        <v>4</v>
      </c>
      <c r="HJ431" t="s">
        <v>4</v>
      </c>
      <c r="HK431" t="s">
        <v>4</v>
      </c>
      <c r="HL431" t="s">
        <v>4</v>
      </c>
      <c r="HM431" t="s">
        <v>4</v>
      </c>
      <c r="HN431" t="s">
        <v>4</v>
      </c>
      <c r="HO431" t="s">
        <v>4</v>
      </c>
      <c r="HP431" t="s">
        <v>5</v>
      </c>
      <c r="HQ431" t="s">
        <v>4</v>
      </c>
      <c r="HR431" t="s">
        <v>4</v>
      </c>
      <c r="HS431" t="s">
        <v>4</v>
      </c>
      <c r="HT431" t="s">
        <v>5</v>
      </c>
      <c r="HU431" t="s">
        <v>4</v>
      </c>
      <c r="HV431" t="s">
        <v>4</v>
      </c>
      <c r="HW431" t="s">
        <v>4</v>
      </c>
      <c r="HX431" t="s">
        <v>4</v>
      </c>
      <c r="HY431" t="s">
        <v>4</v>
      </c>
      <c r="HZ431" t="s">
        <v>4</v>
      </c>
      <c r="IA431" t="s">
        <v>2</v>
      </c>
      <c r="IB431" t="s">
        <v>2</v>
      </c>
      <c r="IC431" t="s">
        <v>2</v>
      </c>
      <c r="ID431" t="s">
        <v>2</v>
      </c>
      <c r="IE431" t="s">
        <v>2</v>
      </c>
      <c r="IF431" t="s">
        <v>2</v>
      </c>
      <c r="IG431" t="s">
        <v>2</v>
      </c>
      <c r="IH431" t="s">
        <v>2</v>
      </c>
      <c r="II431" t="s">
        <v>2</v>
      </c>
      <c r="IJ431" t="s">
        <v>2</v>
      </c>
      <c r="IK431" t="s">
        <v>2</v>
      </c>
      <c r="IL431" t="s">
        <v>2</v>
      </c>
      <c r="IM431" t="s">
        <v>2</v>
      </c>
      <c r="IN431" t="s">
        <v>2</v>
      </c>
      <c r="IO431" t="s">
        <v>2</v>
      </c>
      <c r="IP431" t="s">
        <v>2</v>
      </c>
      <c r="IQ431" t="s">
        <v>2</v>
      </c>
      <c r="IR431" t="s">
        <v>2</v>
      </c>
      <c r="IS431" t="s">
        <v>2</v>
      </c>
      <c r="IT431" t="s">
        <v>2</v>
      </c>
      <c r="IU431" t="s">
        <v>2</v>
      </c>
      <c r="IV431" t="s">
        <v>2</v>
      </c>
      <c r="IW431" t="s">
        <v>2</v>
      </c>
      <c r="IX431" t="s">
        <v>2</v>
      </c>
      <c r="IY431" t="s">
        <v>2</v>
      </c>
      <c r="IZ431" t="s">
        <v>2</v>
      </c>
      <c r="JA431" t="s">
        <v>2</v>
      </c>
      <c r="JB431" t="s">
        <v>2</v>
      </c>
      <c r="JC431" t="s">
        <v>2</v>
      </c>
      <c r="JD431" t="s">
        <v>2</v>
      </c>
      <c r="JE431" t="s">
        <v>2</v>
      </c>
      <c r="JF431" t="s">
        <v>2</v>
      </c>
      <c r="JG431" t="s">
        <v>2</v>
      </c>
      <c r="JH431" t="s">
        <v>2</v>
      </c>
      <c r="JI431" t="s">
        <v>2</v>
      </c>
      <c r="JJ431" t="s">
        <v>4</v>
      </c>
      <c r="JK431" t="s">
        <v>4</v>
      </c>
      <c r="JL431" t="s">
        <v>4</v>
      </c>
      <c r="JM431" t="s">
        <v>4</v>
      </c>
      <c r="JN431" t="s">
        <v>4</v>
      </c>
      <c r="JO431" t="s">
        <v>4</v>
      </c>
      <c r="JP431" t="s">
        <v>4</v>
      </c>
      <c r="JQ431" t="s">
        <v>4</v>
      </c>
      <c r="JR431" t="s">
        <v>4</v>
      </c>
      <c r="JS431" t="s">
        <v>4</v>
      </c>
      <c r="JT431" t="s">
        <v>4</v>
      </c>
      <c r="JU431" t="s">
        <v>4</v>
      </c>
      <c r="JV431" t="s">
        <v>4</v>
      </c>
      <c r="JW431" t="s">
        <v>4</v>
      </c>
      <c r="JX431" t="s">
        <v>1097</v>
      </c>
      <c r="JY431" t="s">
        <v>5</v>
      </c>
      <c r="JZ431" t="s">
        <v>4</v>
      </c>
      <c r="KA431" t="s">
        <v>4</v>
      </c>
      <c r="KB431" t="s">
        <v>4</v>
      </c>
      <c r="KC431" t="s">
        <v>4</v>
      </c>
      <c r="KD431" t="s">
        <v>4</v>
      </c>
      <c r="KE431" t="s">
        <v>4</v>
      </c>
      <c r="KF431" t="s">
        <v>4</v>
      </c>
    </row>
    <row r="432" spans="1:292" x14ac:dyDescent="0.2">
      <c r="A432" t="s">
        <v>208</v>
      </c>
      <c r="B432" t="s">
        <v>133</v>
      </c>
      <c r="C432" t="s">
        <v>4</v>
      </c>
      <c r="D432" t="s">
        <v>19</v>
      </c>
      <c r="E432" s="30">
        <v>28</v>
      </c>
      <c r="F432" t="s">
        <v>20</v>
      </c>
      <c r="G432" t="s">
        <v>84</v>
      </c>
      <c r="H432" t="s">
        <v>87</v>
      </c>
      <c r="I432" t="s">
        <v>148</v>
      </c>
      <c r="J432" t="s">
        <v>4</v>
      </c>
      <c r="K432" t="s">
        <v>4</v>
      </c>
      <c r="L432" t="s">
        <v>5</v>
      </c>
      <c r="M432" t="s">
        <v>4</v>
      </c>
      <c r="N432" t="s">
        <v>4</v>
      </c>
      <c r="O432" t="s">
        <v>4</v>
      </c>
      <c r="P432" t="s">
        <v>4</v>
      </c>
      <c r="Q432" t="s">
        <v>5</v>
      </c>
      <c r="R432" t="s">
        <v>4</v>
      </c>
      <c r="S432" t="s">
        <v>4</v>
      </c>
      <c r="T432" t="s">
        <v>3</v>
      </c>
      <c r="U432" t="s">
        <v>4</v>
      </c>
      <c r="V432" t="s">
        <v>5</v>
      </c>
      <c r="W432" t="s">
        <v>77</v>
      </c>
      <c r="X432" t="s">
        <v>54</v>
      </c>
      <c r="Y432" t="s">
        <v>5</v>
      </c>
      <c r="Z432" t="s">
        <v>18</v>
      </c>
      <c r="AA432" t="s">
        <v>4</v>
      </c>
      <c r="AB432" t="s">
        <v>4</v>
      </c>
      <c r="AC432" t="s">
        <v>4</v>
      </c>
      <c r="AD432" t="s">
        <v>4</v>
      </c>
      <c r="AE432" t="s">
        <v>4</v>
      </c>
      <c r="AF432" t="s">
        <v>4</v>
      </c>
      <c r="AG432" t="s">
        <v>4</v>
      </c>
      <c r="AH432" t="s">
        <v>5</v>
      </c>
      <c r="AI432" t="s">
        <v>4</v>
      </c>
      <c r="AJ432" t="s">
        <v>4</v>
      </c>
      <c r="AK432" t="s">
        <v>4</v>
      </c>
      <c r="AL432" t="s">
        <v>5</v>
      </c>
      <c r="AM432" t="s">
        <v>4</v>
      </c>
      <c r="AN432" t="s">
        <v>4</v>
      </c>
      <c r="AO432" t="s">
        <v>4</v>
      </c>
      <c r="AP432" t="s">
        <v>4</v>
      </c>
      <c r="AQ432" t="s">
        <v>4</v>
      </c>
      <c r="AR432" t="s">
        <v>4</v>
      </c>
      <c r="AS432" t="s">
        <v>2</v>
      </c>
      <c r="AT432" t="s">
        <v>2</v>
      </c>
      <c r="AU432" t="s">
        <v>2</v>
      </c>
      <c r="AV432" t="s">
        <v>2</v>
      </c>
      <c r="AW432" t="s">
        <v>2</v>
      </c>
      <c r="AX432" t="s">
        <v>2</v>
      </c>
      <c r="AY432" t="s">
        <v>2</v>
      </c>
      <c r="AZ432" t="s">
        <v>2</v>
      </c>
      <c r="BA432" t="s">
        <v>2</v>
      </c>
      <c r="BB432" t="s">
        <v>2</v>
      </c>
      <c r="BC432" t="s">
        <v>2</v>
      </c>
      <c r="BD432" t="s">
        <v>2</v>
      </c>
      <c r="BE432" t="s">
        <v>2</v>
      </c>
      <c r="BF432" t="s">
        <v>2</v>
      </c>
      <c r="BG432" t="s">
        <v>2</v>
      </c>
      <c r="BH432" t="s">
        <v>2</v>
      </c>
      <c r="BI432" t="s">
        <v>2</v>
      </c>
      <c r="BJ432" t="s">
        <v>2</v>
      </c>
      <c r="BK432" t="s">
        <v>2</v>
      </c>
      <c r="BL432" t="s">
        <v>2</v>
      </c>
      <c r="BM432" t="s">
        <v>2</v>
      </c>
      <c r="BN432" t="s">
        <v>2</v>
      </c>
      <c r="BO432" t="s">
        <v>2</v>
      </c>
      <c r="BP432" t="s">
        <v>2</v>
      </c>
      <c r="BQ432" t="s">
        <v>5</v>
      </c>
      <c r="BR432" t="s">
        <v>4</v>
      </c>
      <c r="BS432" t="s">
        <v>4</v>
      </c>
      <c r="BT432" t="s">
        <v>4</v>
      </c>
      <c r="BU432" t="s">
        <v>5</v>
      </c>
      <c r="BV432" t="s">
        <v>4</v>
      </c>
      <c r="BW432" t="s">
        <v>4</v>
      </c>
      <c r="BX432" t="s">
        <v>4</v>
      </c>
      <c r="BY432" t="s">
        <v>4</v>
      </c>
      <c r="BZ432" t="s">
        <v>5</v>
      </c>
      <c r="CA432" t="s">
        <v>4</v>
      </c>
      <c r="CB432" t="s">
        <v>4</v>
      </c>
      <c r="CC432" t="s">
        <v>4</v>
      </c>
      <c r="CD432" t="s">
        <v>4</v>
      </c>
      <c r="CE432" t="s">
        <v>4</v>
      </c>
      <c r="CF432" t="s">
        <v>4</v>
      </c>
      <c r="CG432" t="s">
        <v>4</v>
      </c>
      <c r="CH432" t="s">
        <v>4</v>
      </c>
      <c r="CI432" t="s">
        <v>4</v>
      </c>
      <c r="CJ432" t="s">
        <v>4</v>
      </c>
      <c r="CK432" t="s">
        <v>5</v>
      </c>
      <c r="CL432" t="s">
        <v>4</v>
      </c>
      <c r="CM432" t="s">
        <v>4</v>
      </c>
      <c r="CN432" t="s">
        <v>4</v>
      </c>
      <c r="CO432" t="s">
        <v>4</v>
      </c>
      <c r="CP432" t="s">
        <v>2</v>
      </c>
      <c r="CQ432" t="s">
        <v>2</v>
      </c>
      <c r="CR432" t="s">
        <v>2</v>
      </c>
      <c r="CS432" t="s">
        <v>2</v>
      </c>
      <c r="CT432" t="s">
        <v>2</v>
      </c>
      <c r="CU432" t="s">
        <v>133</v>
      </c>
      <c r="CV432" t="s">
        <v>4</v>
      </c>
      <c r="CW432" s="30">
        <v>29</v>
      </c>
      <c r="CX432" t="s">
        <v>20</v>
      </c>
      <c r="CY432" t="s">
        <v>4</v>
      </c>
      <c r="CZ432" t="s">
        <v>4</v>
      </c>
      <c r="DA432" t="s">
        <v>5</v>
      </c>
      <c r="DB432" t="s">
        <v>4</v>
      </c>
      <c r="DC432" t="s">
        <v>4</v>
      </c>
      <c r="DD432" t="s">
        <v>4</v>
      </c>
      <c r="DE432" t="s">
        <v>4</v>
      </c>
      <c r="DF432" t="s">
        <v>4</v>
      </c>
      <c r="DG432" t="s">
        <v>5</v>
      </c>
      <c r="DH432" t="s">
        <v>4</v>
      </c>
      <c r="DI432" t="s">
        <v>3</v>
      </c>
      <c r="DJ432" t="s">
        <v>5</v>
      </c>
      <c r="DK432" t="s">
        <v>4</v>
      </c>
      <c r="DL432" t="s">
        <v>2</v>
      </c>
      <c r="DM432" t="s">
        <v>2</v>
      </c>
      <c r="DN432" t="s">
        <v>5</v>
      </c>
      <c r="DO432" t="s">
        <v>990</v>
      </c>
      <c r="DP432" t="s">
        <v>4</v>
      </c>
      <c r="DQ432" t="s">
        <v>4</v>
      </c>
      <c r="DR432" t="s">
        <v>4</v>
      </c>
      <c r="DS432" t="s">
        <v>4</v>
      </c>
      <c r="DT432" t="s">
        <v>4</v>
      </c>
      <c r="DU432" t="s">
        <v>4</v>
      </c>
      <c r="DV432" t="s">
        <v>4</v>
      </c>
      <c r="DW432" t="s">
        <v>5</v>
      </c>
      <c r="DX432" t="s">
        <v>4</v>
      </c>
      <c r="DY432" t="s">
        <v>4</v>
      </c>
      <c r="DZ432" t="s">
        <v>4</v>
      </c>
      <c r="EA432" t="s">
        <v>5</v>
      </c>
      <c r="EB432" t="s">
        <v>4</v>
      </c>
      <c r="EC432" t="s">
        <v>4</v>
      </c>
      <c r="ED432" t="s">
        <v>4</v>
      </c>
      <c r="EE432" t="s">
        <v>4</v>
      </c>
      <c r="EF432" t="s">
        <v>4</v>
      </c>
      <c r="EG432" t="s">
        <v>4</v>
      </c>
      <c r="EH432" t="s">
        <v>2</v>
      </c>
      <c r="EI432" t="s">
        <v>2</v>
      </c>
      <c r="EJ432" t="s">
        <v>2</v>
      </c>
      <c r="EK432" t="s">
        <v>2</v>
      </c>
      <c r="EL432" t="s">
        <v>2</v>
      </c>
      <c r="EM432" t="s">
        <v>2</v>
      </c>
      <c r="EN432" t="s">
        <v>2</v>
      </c>
      <c r="EO432" t="s">
        <v>2</v>
      </c>
      <c r="EP432" t="s">
        <v>2</v>
      </c>
      <c r="EQ432" t="s">
        <v>2</v>
      </c>
      <c r="ER432" t="s">
        <v>2</v>
      </c>
      <c r="ES432" t="s">
        <v>2</v>
      </c>
      <c r="ET432" t="s">
        <v>2</v>
      </c>
      <c r="EU432" t="s">
        <v>2</v>
      </c>
      <c r="EV432" t="s">
        <v>2</v>
      </c>
      <c r="EW432" t="s">
        <v>2</v>
      </c>
      <c r="EX432" t="s">
        <v>2</v>
      </c>
      <c r="EY432" t="s">
        <v>2</v>
      </c>
      <c r="EZ432" t="s">
        <v>2</v>
      </c>
      <c r="FA432" t="s">
        <v>2</v>
      </c>
      <c r="FB432" t="s">
        <v>2</v>
      </c>
      <c r="FC432" t="s">
        <v>2</v>
      </c>
      <c r="FD432" t="s">
        <v>2</v>
      </c>
      <c r="FE432" t="s">
        <v>2</v>
      </c>
      <c r="FF432" t="s">
        <v>2</v>
      </c>
      <c r="FG432" t="s">
        <v>2</v>
      </c>
      <c r="FH432" t="s">
        <v>2</v>
      </c>
      <c r="FI432" t="s">
        <v>2</v>
      </c>
      <c r="FJ432" t="s">
        <v>2</v>
      </c>
      <c r="FK432" t="s">
        <v>2</v>
      </c>
      <c r="FL432" t="s">
        <v>2</v>
      </c>
      <c r="FM432" t="s">
        <v>2</v>
      </c>
      <c r="FN432" t="s">
        <v>2</v>
      </c>
      <c r="FO432" t="s">
        <v>2</v>
      </c>
      <c r="FP432" t="s">
        <v>2</v>
      </c>
      <c r="FQ432" t="s">
        <v>2</v>
      </c>
      <c r="FR432" t="s">
        <v>2</v>
      </c>
      <c r="FS432" t="s">
        <v>2</v>
      </c>
      <c r="FT432" t="s">
        <v>2</v>
      </c>
      <c r="FU432" t="s">
        <v>2</v>
      </c>
      <c r="FV432" t="s">
        <v>2</v>
      </c>
      <c r="FW432" t="s">
        <v>2</v>
      </c>
      <c r="FX432" t="s">
        <v>2</v>
      </c>
      <c r="FY432" t="s">
        <v>2</v>
      </c>
      <c r="FZ432" t="s">
        <v>2</v>
      </c>
      <c r="GA432" t="s">
        <v>2</v>
      </c>
      <c r="GB432" t="s">
        <v>2</v>
      </c>
      <c r="GC432" t="s">
        <v>2</v>
      </c>
      <c r="GD432" t="s">
        <v>2</v>
      </c>
      <c r="GE432" t="s">
        <v>2</v>
      </c>
      <c r="GF432" t="s">
        <v>2</v>
      </c>
      <c r="GG432" t="s">
        <v>2</v>
      </c>
      <c r="GH432" t="s">
        <v>2</v>
      </c>
      <c r="GI432" t="s">
        <v>2</v>
      </c>
      <c r="GJ432" t="s">
        <v>2</v>
      </c>
      <c r="GK432" t="s">
        <v>2</v>
      </c>
      <c r="GL432" t="s">
        <v>2</v>
      </c>
      <c r="GM432" t="s">
        <v>2</v>
      </c>
      <c r="GN432" t="s">
        <v>133</v>
      </c>
      <c r="GO432" t="s">
        <v>4</v>
      </c>
      <c r="GP432" s="30">
        <v>30</v>
      </c>
      <c r="GQ432" t="s">
        <v>1098</v>
      </c>
      <c r="GR432" t="s">
        <v>4</v>
      </c>
      <c r="GS432" t="s">
        <v>4</v>
      </c>
      <c r="GT432" t="s">
        <v>5</v>
      </c>
      <c r="GU432" t="s">
        <v>4</v>
      </c>
      <c r="GV432" t="s">
        <v>4</v>
      </c>
      <c r="GW432" t="s">
        <v>4</v>
      </c>
      <c r="GX432" t="s">
        <v>4</v>
      </c>
      <c r="GY432" t="s">
        <v>5</v>
      </c>
      <c r="GZ432" t="s">
        <v>5</v>
      </c>
      <c r="HA432" t="s">
        <v>4</v>
      </c>
      <c r="HB432" t="s">
        <v>3</v>
      </c>
      <c r="HC432" t="s">
        <v>4</v>
      </c>
      <c r="HD432" t="s">
        <v>4</v>
      </c>
      <c r="HE432" t="s">
        <v>2</v>
      </c>
      <c r="HF432" t="s">
        <v>2</v>
      </c>
      <c r="HG432" t="s">
        <v>5</v>
      </c>
      <c r="HH432" t="s">
        <v>35</v>
      </c>
      <c r="HI432" t="s">
        <v>4</v>
      </c>
      <c r="HJ432" t="s">
        <v>4</v>
      </c>
      <c r="HK432" t="s">
        <v>4</v>
      </c>
      <c r="HL432" t="s">
        <v>4</v>
      </c>
      <c r="HM432" t="s">
        <v>4</v>
      </c>
      <c r="HN432" t="s">
        <v>4</v>
      </c>
      <c r="HO432" t="s">
        <v>4</v>
      </c>
      <c r="HP432" t="s">
        <v>5</v>
      </c>
      <c r="HQ432" t="s">
        <v>4</v>
      </c>
      <c r="HR432" t="s">
        <v>4</v>
      </c>
      <c r="HS432" t="s">
        <v>4</v>
      </c>
      <c r="HT432" t="s">
        <v>5</v>
      </c>
      <c r="HU432" t="s">
        <v>4</v>
      </c>
      <c r="HV432" t="s">
        <v>4</v>
      </c>
      <c r="HW432" t="s">
        <v>4</v>
      </c>
      <c r="HX432" t="s">
        <v>4</v>
      </c>
      <c r="HY432" t="s">
        <v>4</v>
      </c>
      <c r="HZ432" t="s">
        <v>4</v>
      </c>
      <c r="IA432" t="s">
        <v>2</v>
      </c>
      <c r="IB432" t="s">
        <v>2</v>
      </c>
      <c r="IC432" t="s">
        <v>2</v>
      </c>
      <c r="ID432" t="s">
        <v>2</v>
      </c>
      <c r="IE432" t="s">
        <v>2</v>
      </c>
      <c r="IF432" t="s">
        <v>2</v>
      </c>
      <c r="IG432" t="s">
        <v>2</v>
      </c>
      <c r="IH432" t="s">
        <v>2</v>
      </c>
      <c r="II432" t="s">
        <v>2</v>
      </c>
      <c r="IJ432" t="s">
        <v>2</v>
      </c>
      <c r="IK432" t="s">
        <v>2</v>
      </c>
      <c r="IL432" t="s">
        <v>2</v>
      </c>
      <c r="IM432" t="s">
        <v>2</v>
      </c>
      <c r="IN432" t="s">
        <v>2</v>
      </c>
      <c r="IO432" t="s">
        <v>2</v>
      </c>
      <c r="IP432" t="s">
        <v>2</v>
      </c>
      <c r="IQ432" t="s">
        <v>2</v>
      </c>
      <c r="IR432" t="s">
        <v>2</v>
      </c>
      <c r="IS432" t="s">
        <v>2</v>
      </c>
      <c r="IT432" t="s">
        <v>2</v>
      </c>
      <c r="IU432" t="s">
        <v>2</v>
      </c>
      <c r="IV432" t="s">
        <v>2</v>
      </c>
      <c r="IW432" t="s">
        <v>2</v>
      </c>
      <c r="IX432" t="s">
        <v>2</v>
      </c>
      <c r="IY432" t="s">
        <v>5</v>
      </c>
      <c r="IZ432" t="s">
        <v>4</v>
      </c>
      <c r="JA432" t="s">
        <v>4</v>
      </c>
      <c r="JB432" t="s">
        <v>4</v>
      </c>
      <c r="JC432" t="s">
        <v>4</v>
      </c>
      <c r="JD432" t="s">
        <v>4</v>
      </c>
      <c r="JE432" t="s">
        <v>4</v>
      </c>
      <c r="JF432" t="s">
        <v>4</v>
      </c>
      <c r="JG432" t="s">
        <v>4</v>
      </c>
      <c r="JH432" t="s">
        <v>4</v>
      </c>
      <c r="JI432" t="s">
        <v>4</v>
      </c>
      <c r="JJ432" t="s">
        <v>4</v>
      </c>
      <c r="JK432" t="s">
        <v>4</v>
      </c>
      <c r="JL432" t="s">
        <v>4</v>
      </c>
      <c r="JM432" t="s">
        <v>4</v>
      </c>
      <c r="JN432" t="s">
        <v>4</v>
      </c>
      <c r="JO432" t="s">
        <v>4</v>
      </c>
      <c r="JP432" t="s">
        <v>4</v>
      </c>
      <c r="JQ432" t="s">
        <v>4</v>
      </c>
      <c r="JR432" t="s">
        <v>4</v>
      </c>
      <c r="JS432" t="s">
        <v>4</v>
      </c>
      <c r="JT432" t="s">
        <v>4</v>
      </c>
      <c r="JU432" t="s">
        <v>4</v>
      </c>
      <c r="JV432" t="s">
        <v>4</v>
      </c>
      <c r="JW432" t="s">
        <v>4</v>
      </c>
      <c r="JX432" t="s">
        <v>2</v>
      </c>
      <c r="JY432" t="s">
        <v>2</v>
      </c>
      <c r="JZ432" t="s">
        <v>2</v>
      </c>
      <c r="KA432" t="s">
        <v>2</v>
      </c>
      <c r="KB432" t="s">
        <v>2</v>
      </c>
      <c r="KC432" t="s">
        <v>2</v>
      </c>
      <c r="KD432" t="s">
        <v>2</v>
      </c>
      <c r="KE432" t="s">
        <v>2</v>
      </c>
      <c r="KF432" t="s">
        <v>2</v>
      </c>
    </row>
    <row r="433" spans="1:292" x14ac:dyDescent="0.2">
      <c r="A433" t="s">
        <v>153</v>
      </c>
      <c r="B433" t="s">
        <v>133</v>
      </c>
      <c r="C433" t="s">
        <v>4</v>
      </c>
      <c r="D433" t="s">
        <v>8</v>
      </c>
      <c r="E433" s="30">
        <v>44</v>
      </c>
      <c r="F433" t="s">
        <v>20</v>
      </c>
      <c r="G433" t="s">
        <v>10</v>
      </c>
      <c r="H433" t="s">
        <v>11</v>
      </c>
      <c r="I433" t="s">
        <v>80</v>
      </c>
      <c r="J433" t="s">
        <v>4</v>
      </c>
      <c r="K433" t="s">
        <v>4</v>
      </c>
      <c r="L433" t="s">
        <v>4</v>
      </c>
      <c r="M433" t="s">
        <v>4</v>
      </c>
      <c r="N433" t="s">
        <v>4</v>
      </c>
      <c r="O433" t="s">
        <v>4</v>
      </c>
      <c r="P433" t="s">
        <v>5</v>
      </c>
      <c r="Q433" t="s">
        <v>4</v>
      </c>
      <c r="R433" t="s">
        <v>5</v>
      </c>
      <c r="S433" t="s">
        <v>4</v>
      </c>
      <c r="T433" t="s">
        <v>3</v>
      </c>
      <c r="U433" t="s">
        <v>4</v>
      </c>
      <c r="V433" t="s">
        <v>4</v>
      </c>
      <c r="W433" t="s">
        <v>17</v>
      </c>
      <c r="X433" t="s">
        <v>2</v>
      </c>
      <c r="Y433" t="s">
        <v>5</v>
      </c>
      <c r="Z433" t="s">
        <v>100</v>
      </c>
      <c r="AA433" t="s">
        <v>4</v>
      </c>
      <c r="AB433" t="s">
        <v>4</v>
      </c>
      <c r="AC433" t="s">
        <v>4</v>
      </c>
      <c r="AD433" t="s">
        <v>4</v>
      </c>
      <c r="AE433" t="s">
        <v>4</v>
      </c>
      <c r="AF433" t="s">
        <v>5</v>
      </c>
      <c r="AG433" t="s">
        <v>4</v>
      </c>
      <c r="AH433" t="s">
        <v>4</v>
      </c>
      <c r="AI433" t="s">
        <v>4</v>
      </c>
      <c r="AJ433" t="s">
        <v>4</v>
      </c>
      <c r="AK433" t="s">
        <v>4</v>
      </c>
      <c r="AL433" t="s">
        <v>4</v>
      </c>
      <c r="AM433" t="s">
        <v>4</v>
      </c>
      <c r="AN433" t="s">
        <v>4</v>
      </c>
      <c r="AO433" t="s">
        <v>4</v>
      </c>
      <c r="AP433" t="s">
        <v>4</v>
      </c>
      <c r="AQ433" t="s">
        <v>4</v>
      </c>
      <c r="AR433" t="s">
        <v>4</v>
      </c>
      <c r="AS433" t="s">
        <v>2</v>
      </c>
      <c r="AT433" t="s">
        <v>2</v>
      </c>
      <c r="AU433" t="s">
        <v>2</v>
      </c>
      <c r="AV433" t="s">
        <v>2</v>
      </c>
      <c r="AW433" t="s">
        <v>2</v>
      </c>
      <c r="AX433" t="s">
        <v>2</v>
      </c>
      <c r="AY433" t="s">
        <v>2</v>
      </c>
      <c r="AZ433" t="s">
        <v>2</v>
      </c>
      <c r="BA433" t="s">
        <v>2</v>
      </c>
      <c r="BB433" t="s">
        <v>2</v>
      </c>
      <c r="BC433" t="s">
        <v>2</v>
      </c>
      <c r="BD433" t="s">
        <v>2</v>
      </c>
      <c r="BE433" t="s">
        <v>2</v>
      </c>
      <c r="BF433" t="s">
        <v>2</v>
      </c>
      <c r="BG433" t="s">
        <v>2</v>
      </c>
      <c r="BH433" t="s">
        <v>2</v>
      </c>
      <c r="BI433" t="s">
        <v>2</v>
      </c>
      <c r="BJ433" t="s">
        <v>2</v>
      </c>
      <c r="BK433" t="s">
        <v>5</v>
      </c>
      <c r="BL433" t="s">
        <v>5</v>
      </c>
      <c r="BM433" t="s">
        <v>4</v>
      </c>
      <c r="BN433" t="s">
        <v>4</v>
      </c>
      <c r="BO433" t="s">
        <v>4</v>
      </c>
      <c r="BP433" t="s">
        <v>2</v>
      </c>
      <c r="BQ433" t="s">
        <v>2</v>
      </c>
      <c r="BR433" t="s">
        <v>2</v>
      </c>
      <c r="BS433" t="s">
        <v>2</v>
      </c>
      <c r="BT433" t="s">
        <v>2</v>
      </c>
      <c r="BU433" t="s">
        <v>2</v>
      </c>
      <c r="BV433" t="s">
        <v>2</v>
      </c>
      <c r="BW433" t="s">
        <v>2</v>
      </c>
      <c r="BX433" t="s">
        <v>2</v>
      </c>
      <c r="BY433" t="s">
        <v>2</v>
      </c>
      <c r="BZ433" t="s">
        <v>2</v>
      </c>
      <c r="CA433" t="s">
        <v>2</v>
      </c>
      <c r="CB433" t="s">
        <v>2</v>
      </c>
      <c r="CC433" t="s">
        <v>2</v>
      </c>
      <c r="CD433" t="s">
        <v>2</v>
      </c>
      <c r="CE433" t="s">
        <v>2</v>
      </c>
      <c r="CF433" t="s">
        <v>2</v>
      </c>
      <c r="CG433" t="s">
        <v>2</v>
      </c>
      <c r="CH433" t="s">
        <v>2</v>
      </c>
      <c r="CI433" t="s">
        <v>2</v>
      </c>
      <c r="CJ433" t="s">
        <v>2</v>
      </c>
      <c r="CK433" t="s">
        <v>2</v>
      </c>
      <c r="CL433" t="s">
        <v>2</v>
      </c>
      <c r="CM433" t="s">
        <v>2</v>
      </c>
      <c r="CN433" t="s">
        <v>2</v>
      </c>
      <c r="CO433" t="s">
        <v>2</v>
      </c>
      <c r="CP433" t="s">
        <v>2</v>
      </c>
      <c r="CQ433" t="s">
        <v>2</v>
      </c>
      <c r="CR433" t="s">
        <v>2</v>
      </c>
      <c r="CS433" t="s">
        <v>2</v>
      </c>
      <c r="CT433" t="s">
        <v>2</v>
      </c>
      <c r="CU433" t="s">
        <v>133</v>
      </c>
      <c r="CV433" t="s">
        <v>4</v>
      </c>
      <c r="CW433" s="30">
        <v>45</v>
      </c>
      <c r="CX433" t="s">
        <v>20</v>
      </c>
      <c r="CY433" t="s">
        <v>4</v>
      </c>
      <c r="CZ433" t="s">
        <v>4</v>
      </c>
      <c r="DA433" t="s">
        <v>4</v>
      </c>
      <c r="DB433" t="s">
        <v>4</v>
      </c>
      <c r="DC433" t="s">
        <v>4</v>
      </c>
      <c r="DD433" t="s">
        <v>4</v>
      </c>
      <c r="DE433" t="s">
        <v>5</v>
      </c>
      <c r="DF433" t="s">
        <v>4</v>
      </c>
      <c r="DG433" t="s">
        <v>5</v>
      </c>
      <c r="DH433" t="s">
        <v>4</v>
      </c>
      <c r="DI433" t="s">
        <v>3</v>
      </c>
      <c r="DJ433" t="s">
        <v>5</v>
      </c>
      <c r="DK433" t="s">
        <v>4</v>
      </c>
      <c r="DL433" t="s">
        <v>2</v>
      </c>
      <c r="DM433" t="s">
        <v>2</v>
      </c>
      <c r="DN433" t="s">
        <v>5</v>
      </c>
      <c r="DO433" t="s">
        <v>100</v>
      </c>
      <c r="DP433" t="s">
        <v>4</v>
      </c>
      <c r="DQ433" t="s">
        <v>4</v>
      </c>
      <c r="DR433" t="s">
        <v>4</v>
      </c>
      <c r="DS433" t="s">
        <v>4</v>
      </c>
      <c r="DT433" t="s">
        <v>4</v>
      </c>
      <c r="DU433" t="s">
        <v>5</v>
      </c>
      <c r="DV433" t="s">
        <v>4</v>
      </c>
      <c r="DW433" t="s">
        <v>4</v>
      </c>
      <c r="DX433" t="s">
        <v>4</v>
      </c>
      <c r="DY433" t="s">
        <v>4</v>
      </c>
      <c r="DZ433" t="s">
        <v>4</v>
      </c>
      <c r="EA433" t="s">
        <v>4</v>
      </c>
      <c r="EB433" t="s">
        <v>4</v>
      </c>
      <c r="EC433" t="s">
        <v>4</v>
      </c>
      <c r="ED433" t="s">
        <v>4</v>
      </c>
      <c r="EE433" t="s">
        <v>4</v>
      </c>
      <c r="EF433" t="s">
        <v>4</v>
      </c>
      <c r="EG433" t="s">
        <v>4</v>
      </c>
      <c r="EH433" t="s">
        <v>2</v>
      </c>
      <c r="EI433" t="s">
        <v>2</v>
      </c>
      <c r="EJ433" t="s">
        <v>2</v>
      </c>
      <c r="EK433" t="s">
        <v>2</v>
      </c>
      <c r="EL433" t="s">
        <v>2</v>
      </c>
      <c r="EM433" t="s">
        <v>2</v>
      </c>
      <c r="EN433" t="s">
        <v>2</v>
      </c>
      <c r="EO433" t="s">
        <v>2</v>
      </c>
      <c r="EP433" t="s">
        <v>2</v>
      </c>
      <c r="EQ433" t="s">
        <v>2</v>
      </c>
      <c r="ER433" t="s">
        <v>2</v>
      </c>
      <c r="ES433" t="s">
        <v>2</v>
      </c>
      <c r="ET433" t="s">
        <v>2</v>
      </c>
      <c r="EU433" t="s">
        <v>2</v>
      </c>
      <c r="EV433" t="s">
        <v>2</v>
      </c>
      <c r="EW433" t="s">
        <v>2</v>
      </c>
      <c r="EX433" t="s">
        <v>2</v>
      </c>
      <c r="EY433" t="s">
        <v>2</v>
      </c>
      <c r="EZ433" t="s">
        <v>5</v>
      </c>
      <c r="FA433" t="s">
        <v>5</v>
      </c>
      <c r="FB433" t="s">
        <v>4</v>
      </c>
      <c r="FC433" t="s">
        <v>4</v>
      </c>
      <c r="FD433" t="s">
        <v>4</v>
      </c>
      <c r="FE433" t="s">
        <v>2</v>
      </c>
      <c r="FF433" t="s">
        <v>2</v>
      </c>
      <c r="FG433" t="s">
        <v>2</v>
      </c>
      <c r="FH433" t="s">
        <v>2</v>
      </c>
      <c r="FI433" t="s">
        <v>2</v>
      </c>
      <c r="FJ433" t="s">
        <v>2</v>
      </c>
      <c r="FK433" t="s">
        <v>2</v>
      </c>
      <c r="FL433" t="s">
        <v>2</v>
      </c>
      <c r="FM433" t="s">
        <v>2</v>
      </c>
      <c r="FN433" t="s">
        <v>2</v>
      </c>
      <c r="FO433" t="s">
        <v>2</v>
      </c>
      <c r="FP433" t="s">
        <v>2</v>
      </c>
      <c r="FQ433" t="s">
        <v>2</v>
      </c>
      <c r="FR433" t="s">
        <v>2</v>
      </c>
      <c r="FS433" t="s">
        <v>2</v>
      </c>
      <c r="FT433" t="s">
        <v>2</v>
      </c>
      <c r="FU433" t="s">
        <v>2</v>
      </c>
      <c r="FV433" t="s">
        <v>2</v>
      </c>
      <c r="FW433" t="s">
        <v>2</v>
      </c>
      <c r="FX433" t="s">
        <v>2</v>
      </c>
      <c r="FY433" t="s">
        <v>2</v>
      </c>
      <c r="FZ433" t="s">
        <v>2</v>
      </c>
      <c r="GA433" t="s">
        <v>2</v>
      </c>
      <c r="GB433" t="s">
        <v>2</v>
      </c>
      <c r="GC433" t="s">
        <v>2</v>
      </c>
      <c r="GD433" t="s">
        <v>2</v>
      </c>
      <c r="GE433" t="s">
        <v>2</v>
      </c>
      <c r="GF433" t="s">
        <v>2</v>
      </c>
      <c r="GG433" t="s">
        <v>2</v>
      </c>
      <c r="GH433" t="s">
        <v>2</v>
      </c>
      <c r="GI433" t="s">
        <v>2</v>
      </c>
      <c r="GJ433" t="s">
        <v>2</v>
      </c>
      <c r="GK433" t="s">
        <v>2</v>
      </c>
      <c r="GL433" t="s">
        <v>2</v>
      </c>
      <c r="GM433" t="s">
        <v>2</v>
      </c>
      <c r="GN433" t="s">
        <v>133</v>
      </c>
      <c r="GO433" t="s">
        <v>4</v>
      </c>
      <c r="GP433" s="30">
        <v>46</v>
      </c>
      <c r="GQ433" t="s">
        <v>1098</v>
      </c>
      <c r="GR433" t="s">
        <v>4</v>
      </c>
      <c r="GS433" t="s">
        <v>4</v>
      </c>
      <c r="GT433" t="s">
        <v>4</v>
      </c>
      <c r="GU433" t="s">
        <v>4</v>
      </c>
      <c r="GV433" t="s">
        <v>4</v>
      </c>
      <c r="GW433" t="s">
        <v>4</v>
      </c>
      <c r="GX433" t="s">
        <v>5</v>
      </c>
      <c r="GY433" t="s">
        <v>4</v>
      </c>
      <c r="GZ433" t="s">
        <v>4</v>
      </c>
      <c r="HA433" t="s">
        <v>4</v>
      </c>
      <c r="HB433" t="s">
        <v>3</v>
      </c>
      <c r="HC433" t="s">
        <v>5</v>
      </c>
      <c r="HD433" t="s">
        <v>4</v>
      </c>
      <c r="HE433" t="s">
        <v>2</v>
      </c>
      <c r="HF433" t="s">
        <v>2</v>
      </c>
      <c r="HG433" t="s">
        <v>5</v>
      </c>
      <c r="HH433" t="s">
        <v>100</v>
      </c>
      <c r="HI433" t="s">
        <v>4</v>
      </c>
      <c r="HJ433" t="s">
        <v>4</v>
      </c>
      <c r="HK433" t="s">
        <v>4</v>
      </c>
      <c r="HL433" t="s">
        <v>4</v>
      </c>
      <c r="HM433" t="s">
        <v>4</v>
      </c>
      <c r="HN433" t="s">
        <v>4</v>
      </c>
      <c r="HO433" t="s">
        <v>5</v>
      </c>
      <c r="HP433" t="s">
        <v>4</v>
      </c>
      <c r="HQ433" t="s">
        <v>4</v>
      </c>
      <c r="HR433" t="s">
        <v>4</v>
      </c>
      <c r="HS433" t="s">
        <v>4</v>
      </c>
      <c r="HT433" t="s">
        <v>4</v>
      </c>
      <c r="HU433" t="s">
        <v>4</v>
      </c>
      <c r="HV433" t="s">
        <v>4</v>
      </c>
      <c r="HW433" t="s">
        <v>4</v>
      </c>
      <c r="HX433" t="s">
        <v>4</v>
      </c>
      <c r="HY433" t="s">
        <v>4</v>
      </c>
      <c r="HZ433" t="s">
        <v>4</v>
      </c>
      <c r="IA433" t="s">
        <v>2</v>
      </c>
      <c r="IB433" t="s">
        <v>2</v>
      </c>
      <c r="IC433" t="s">
        <v>2</v>
      </c>
      <c r="ID433" t="s">
        <v>2</v>
      </c>
      <c r="IE433" t="s">
        <v>2</v>
      </c>
      <c r="IF433" t="s">
        <v>2</v>
      </c>
      <c r="IG433" t="s">
        <v>2</v>
      </c>
      <c r="IH433" t="s">
        <v>2</v>
      </c>
      <c r="II433" t="s">
        <v>2</v>
      </c>
      <c r="IJ433" t="s">
        <v>2</v>
      </c>
      <c r="IK433" t="s">
        <v>2</v>
      </c>
      <c r="IL433" t="s">
        <v>2</v>
      </c>
      <c r="IM433" t="s">
        <v>2</v>
      </c>
      <c r="IN433" t="s">
        <v>2</v>
      </c>
      <c r="IO433" t="s">
        <v>2</v>
      </c>
      <c r="IP433" t="s">
        <v>2</v>
      </c>
      <c r="IQ433" t="s">
        <v>2</v>
      </c>
      <c r="IR433" t="s">
        <v>2</v>
      </c>
      <c r="IS433" t="s">
        <v>4</v>
      </c>
      <c r="IT433" t="s">
        <v>5</v>
      </c>
      <c r="IU433" t="s">
        <v>4</v>
      </c>
      <c r="IV433" t="s">
        <v>4</v>
      </c>
      <c r="IW433" t="s">
        <v>4</v>
      </c>
      <c r="IX433" t="s">
        <v>2</v>
      </c>
      <c r="IY433" t="s">
        <v>2</v>
      </c>
      <c r="IZ433" t="s">
        <v>2</v>
      </c>
      <c r="JA433" t="s">
        <v>2</v>
      </c>
      <c r="JB433" t="s">
        <v>2</v>
      </c>
      <c r="JC433" t="s">
        <v>2</v>
      </c>
      <c r="JD433" t="s">
        <v>2</v>
      </c>
      <c r="JE433" t="s">
        <v>2</v>
      </c>
      <c r="JF433" t="s">
        <v>2</v>
      </c>
      <c r="JG433" t="s">
        <v>2</v>
      </c>
      <c r="JH433" t="s">
        <v>2</v>
      </c>
      <c r="JI433" t="s">
        <v>2</v>
      </c>
      <c r="JJ433" t="s">
        <v>2</v>
      </c>
      <c r="JK433" t="s">
        <v>2</v>
      </c>
      <c r="JL433" t="s">
        <v>2</v>
      </c>
      <c r="JM433" t="s">
        <v>2</v>
      </c>
      <c r="JN433" t="s">
        <v>2</v>
      </c>
      <c r="JO433" t="s">
        <v>2</v>
      </c>
      <c r="JP433" t="s">
        <v>2</v>
      </c>
      <c r="JQ433" t="s">
        <v>2</v>
      </c>
      <c r="JR433" t="s">
        <v>2</v>
      </c>
      <c r="JS433" t="s">
        <v>2</v>
      </c>
      <c r="JT433" t="s">
        <v>796</v>
      </c>
      <c r="JU433" t="s">
        <v>796</v>
      </c>
      <c r="JV433" t="s">
        <v>796</v>
      </c>
      <c r="JW433" t="s">
        <v>796</v>
      </c>
      <c r="JX433" t="s">
        <v>796</v>
      </c>
      <c r="JY433" t="s">
        <v>796</v>
      </c>
      <c r="JZ433" t="s">
        <v>796</v>
      </c>
      <c r="KA433" t="s">
        <v>796</v>
      </c>
      <c r="KB433" t="s">
        <v>796</v>
      </c>
      <c r="KC433" t="s">
        <v>796</v>
      </c>
      <c r="KD433" t="s">
        <v>796</v>
      </c>
      <c r="KE433" t="s">
        <v>796</v>
      </c>
      <c r="KF433" t="s">
        <v>796</v>
      </c>
    </row>
    <row r="434" spans="1:292" x14ac:dyDescent="0.2">
      <c r="A434" t="s">
        <v>152</v>
      </c>
      <c r="B434" t="s">
        <v>133</v>
      </c>
      <c r="C434" t="s">
        <v>4</v>
      </c>
      <c r="D434" t="s">
        <v>19</v>
      </c>
      <c r="E434" s="30">
        <v>32</v>
      </c>
      <c r="F434" t="s">
        <v>20</v>
      </c>
      <c r="G434" t="s">
        <v>10</v>
      </c>
      <c r="H434" t="s">
        <v>11</v>
      </c>
      <c r="I434" t="s">
        <v>80</v>
      </c>
      <c r="J434" t="s">
        <v>4</v>
      </c>
      <c r="K434" t="s">
        <v>4</v>
      </c>
      <c r="L434" t="s">
        <v>4</v>
      </c>
      <c r="M434" t="s">
        <v>4</v>
      </c>
      <c r="N434" t="s">
        <v>4</v>
      </c>
      <c r="O434" t="s">
        <v>4</v>
      </c>
      <c r="P434" t="s">
        <v>4</v>
      </c>
      <c r="Q434" t="s">
        <v>4</v>
      </c>
      <c r="R434" t="s">
        <v>5</v>
      </c>
      <c r="S434" t="s">
        <v>4</v>
      </c>
      <c r="T434" t="s">
        <v>3</v>
      </c>
      <c r="U434" t="s">
        <v>4</v>
      </c>
      <c r="V434" t="s">
        <v>4</v>
      </c>
      <c r="W434" t="s">
        <v>17</v>
      </c>
      <c r="X434" t="s">
        <v>2</v>
      </c>
      <c r="Y434" t="s">
        <v>5</v>
      </c>
      <c r="Z434" t="s">
        <v>18</v>
      </c>
      <c r="AA434" t="s">
        <v>4</v>
      </c>
      <c r="AB434" t="s">
        <v>4</v>
      </c>
      <c r="AC434" t="s">
        <v>4</v>
      </c>
      <c r="AD434" t="s">
        <v>4</v>
      </c>
      <c r="AE434" t="s">
        <v>4</v>
      </c>
      <c r="AF434" t="s">
        <v>4</v>
      </c>
      <c r="AG434" t="s">
        <v>4</v>
      </c>
      <c r="AH434" t="s">
        <v>5</v>
      </c>
      <c r="AI434" t="s">
        <v>4</v>
      </c>
      <c r="AJ434" t="s">
        <v>4</v>
      </c>
      <c r="AK434" t="s">
        <v>4</v>
      </c>
      <c r="AL434" t="s">
        <v>5</v>
      </c>
      <c r="AM434" t="s">
        <v>4</v>
      </c>
      <c r="AN434" t="s">
        <v>4</v>
      </c>
      <c r="AO434" t="s">
        <v>4</v>
      </c>
      <c r="AP434" t="s">
        <v>4</v>
      </c>
      <c r="AQ434" t="s">
        <v>4</v>
      </c>
      <c r="AR434" t="s">
        <v>4</v>
      </c>
      <c r="AS434" t="s">
        <v>2</v>
      </c>
      <c r="AT434" t="s">
        <v>2</v>
      </c>
      <c r="AU434" t="s">
        <v>2</v>
      </c>
      <c r="AV434" t="s">
        <v>2</v>
      </c>
      <c r="AW434" t="s">
        <v>2</v>
      </c>
      <c r="AX434" t="s">
        <v>2</v>
      </c>
      <c r="AY434" t="s">
        <v>2</v>
      </c>
      <c r="AZ434" t="s">
        <v>2</v>
      </c>
      <c r="BA434" t="s">
        <v>2</v>
      </c>
      <c r="BB434" t="s">
        <v>2</v>
      </c>
      <c r="BC434" t="s">
        <v>2</v>
      </c>
      <c r="BD434" t="s">
        <v>2</v>
      </c>
      <c r="BE434" t="s">
        <v>2</v>
      </c>
      <c r="BF434" t="s">
        <v>2</v>
      </c>
      <c r="BG434" t="s">
        <v>2</v>
      </c>
      <c r="BH434" t="s">
        <v>2</v>
      </c>
      <c r="BI434" t="s">
        <v>2</v>
      </c>
      <c r="BJ434" t="s">
        <v>2</v>
      </c>
      <c r="BK434" t="s">
        <v>2</v>
      </c>
      <c r="BL434" t="s">
        <v>2</v>
      </c>
      <c r="BM434" t="s">
        <v>2</v>
      </c>
      <c r="BN434" t="s">
        <v>2</v>
      </c>
      <c r="BO434" t="s">
        <v>2</v>
      </c>
      <c r="BP434" t="s">
        <v>2</v>
      </c>
      <c r="BQ434" t="s">
        <v>2</v>
      </c>
      <c r="BR434" t="s">
        <v>2</v>
      </c>
      <c r="BS434" t="s">
        <v>2</v>
      </c>
      <c r="BT434" t="s">
        <v>2</v>
      </c>
      <c r="BU434" t="s">
        <v>2</v>
      </c>
      <c r="BV434" t="s">
        <v>2</v>
      </c>
      <c r="BW434" t="s">
        <v>2</v>
      </c>
      <c r="BX434" t="s">
        <v>2</v>
      </c>
      <c r="BY434" t="s">
        <v>2</v>
      </c>
      <c r="BZ434" t="s">
        <v>2</v>
      </c>
      <c r="CA434" t="s">
        <v>2</v>
      </c>
      <c r="CB434" t="s">
        <v>2</v>
      </c>
      <c r="CC434" t="s">
        <v>2</v>
      </c>
      <c r="CD434" t="s">
        <v>2</v>
      </c>
      <c r="CE434" t="s">
        <v>2</v>
      </c>
      <c r="CF434" t="s">
        <v>2</v>
      </c>
      <c r="CG434" t="s">
        <v>2</v>
      </c>
      <c r="CH434" t="s">
        <v>2</v>
      </c>
      <c r="CI434" t="s">
        <v>2</v>
      </c>
      <c r="CJ434" t="s">
        <v>2</v>
      </c>
      <c r="CK434" t="s">
        <v>2</v>
      </c>
      <c r="CL434" t="s">
        <v>2</v>
      </c>
      <c r="CM434" t="s">
        <v>2</v>
      </c>
      <c r="CN434" t="s">
        <v>2</v>
      </c>
      <c r="CO434" t="s">
        <v>2</v>
      </c>
      <c r="CP434" t="s">
        <v>2</v>
      </c>
      <c r="CQ434" t="s">
        <v>2</v>
      </c>
      <c r="CR434" t="s">
        <v>2</v>
      </c>
      <c r="CS434" t="s">
        <v>2</v>
      </c>
      <c r="CT434" t="s">
        <v>2</v>
      </c>
      <c r="CU434" t="s">
        <v>133</v>
      </c>
      <c r="CV434" t="s">
        <v>4</v>
      </c>
      <c r="CW434" s="30">
        <v>33</v>
      </c>
      <c r="CX434" t="s">
        <v>20</v>
      </c>
      <c r="CY434" t="s">
        <v>4</v>
      </c>
      <c r="CZ434" t="s">
        <v>4</v>
      </c>
      <c r="DA434" t="s">
        <v>4</v>
      </c>
      <c r="DB434" t="s">
        <v>4</v>
      </c>
      <c r="DC434" t="s">
        <v>4</v>
      </c>
      <c r="DD434" t="s">
        <v>4</v>
      </c>
      <c r="DE434" t="s">
        <v>4</v>
      </c>
      <c r="DF434" t="s">
        <v>4</v>
      </c>
      <c r="DG434" t="s">
        <v>5</v>
      </c>
      <c r="DH434" t="s">
        <v>4</v>
      </c>
      <c r="DI434" t="s">
        <v>3</v>
      </c>
      <c r="DJ434" t="s">
        <v>5</v>
      </c>
      <c r="DK434" t="s">
        <v>4</v>
      </c>
      <c r="DL434" t="s">
        <v>2</v>
      </c>
      <c r="DM434" t="s">
        <v>2</v>
      </c>
      <c r="DN434" t="s">
        <v>5</v>
      </c>
      <c r="DO434" t="s">
        <v>18</v>
      </c>
      <c r="DP434" t="s">
        <v>4</v>
      </c>
      <c r="DQ434" t="s">
        <v>4</v>
      </c>
      <c r="DR434" t="s">
        <v>4</v>
      </c>
      <c r="DS434" t="s">
        <v>4</v>
      </c>
      <c r="DT434" t="s">
        <v>4</v>
      </c>
      <c r="DU434" t="s">
        <v>4</v>
      </c>
      <c r="DV434" t="s">
        <v>4</v>
      </c>
      <c r="DW434" t="s">
        <v>5</v>
      </c>
      <c r="DX434" t="s">
        <v>4</v>
      </c>
      <c r="DY434" t="s">
        <v>4</v>
      </c>
      <c r="DZ434" t="s">
        <v>4</v>
      </c>
      <c r="EA434" t="s">
        <v>5</v>
      </c>
      <c r="EB434" t="s">
        <v>4</v>
      </c>
      <c r="EC434" t="s">
        <v>4</v>
      </c>
      <c r="ED434" t="s">
        <v>4</v>
      </c>
      <c r="EE434" t="s">
        <v>4</v>
      </c>
      <c r="EF434" t="s">
        <v>4</v>
      </c>
      <c r="EG434" t="s">
        <v>4</v>
      </c>
      <c r="EH434" t="s">
        <v>2</v>
      </c>
      <c r="EI434" t="s">
        <v>2</v>
      </c>
      <c r="EJ434" t="s">
        <v>2</v>
      </c>
      <c r="EK434" t="s">
        <v>2</v>
      </c>
      <c r="EL434" t="s">
        <v>2</v>
      </c>
      <c r="EM434" t="s">
        <v>2</v>
      </c>
      <c r="EN434" t="s">
        <v>2</v>
      </c>
      <c r="EO434" t="s">
        <v>2</v>
      </c>
      <c r="EP434" t="s">
        <v>2</v>
      </c>
      <c r="EQ434" t="s">
        <v>2</v>
      </c>
      <c r="ER434" t="s">
        <v>2</v>
      </c>
      <c r="ES434" t="s">
        <v>2</v>
      </c>
      <c r="ET434" t="s">
        <v>2</v>
      </c>
      <c r="EU434" t="s">
        <v>2</v>
      </c>
      <c r="EV434" t="s">
        <v>2</v>
      </c>
      <c r="EW434" t="s">
        <v>2</v>
      </c>
      <c r="EX434" t="s">
        <v>2</v>
      </c>
      <c r="EY434" t="s">
        <v>2</v>
      </c>
      <c r="EZ434" t="s">
        <v>2</v>
      </c>
      <c r="FA434" t="s">
        <v>2</v>
      </c>
      <c r="FB434" t="s">
        <v>2</v>
      </c>
      <c r="FC434" t="s">
        <v>2</v>
      </c>
      <c r="FD434" t="s">
        <v>2</v>
      </c>
      <c r="FE434" t="s">
        <v>2</v>
      </c>
      <c r="FF434" t="s">
        <v>2</v>
      </c>
      <c r="FG434" t="s">
        <v>2</v>
      </c>
      <c r="FH434" t="s">
        <v>2</v>
      </c>
      <c r="FI434" t="s">
        <v>2</v>
      </c>
      <c r="FJ434" t="s">
        <v>2</v>
      </c>
      <c r="FK434" t="s">
        <v>2</v>
      </c>
      <c r="FL434" t="s">
        <v>2</v>
      </c>
      <c r="FM434" t="s">
        <v>2</v>
      </c>
      <c r="FN434" t="s">
        <v>2</v>
      </c>
      <c r="FO434" t="s">
        <v>2</v>
      </c>
      <c r="FP434" t="s">
        <v>2</v>
      </c>
      <c r="FQ434" t="s">
        <v>2</v>
      </c>
      <c r="FR434" t="s">
        <v>2</v>
      </c>
      <c r="FS434" t="s">
        <v>2</v>
      </c>
      <c r="FT434" t="s">
        <v>2</v>
      </c>
      <c r="FU434" t="s">
        <v>2</v>
      </c>
      <c r="FV434" t="s">
        <v>2</v>
      </c>
      <c r="FW434" t="s">
        <v>2</v>
      </c>
      <c r="FX434" t="s">
        <v>2</v>
      </c>
      <c r="FY434" t="s">
        <v>2</v>
      </c>
      <c r="FZ434" t="s">
        <v>2</v>
      </c>
      <c r="GA434" t="s">
        <v>2</v>
      </c>
      <c r="GB434" t="s">
        <v>2</v>
      </c>
      <c r="GC434" t="s">
        <v>2</v>
      </c>
      <c r="GD434" t="s">
        <v>2</v>
      </c>
      <c r="GE434" t="s">
        <v>2</v>
      </c>
      <c r="GF434" t="s">
        <v>2</v>
      </c>
      <c r="GG434" t="s">
        <v>2</v>
      </c>
      <c r="GH434" t="s">
        <v>2</v>
      </c>
      <c r="GI434" t="s">
        <v>2</v>
      </c>
      <c r="GJ434" t="s">
        <v>2</v>
      </c>
      <c r="GK434" t="s">
        <v>2</v>
      </c>
      <c r="GL434" t="s">
        <v>2</v>
      </c>
      <c r="GM434" t="s">
        <v>2</v>
      </c>
      <c r="GN434" t="s">
        <v>796</v>
      </c>
      <c r="GO434" t="s">
        <v>796</v>
      </c>
      <c r="GP434" t="s">
        <v>796</v>
      </c>
      <c r="GQ434" t="s">
        <v>796</v>
      </c>
      <c r="GR434" t="s">
        <v>796</v>
      </c>
      <c r="GS434" t="s">
        <v>796</v>
      </c>
      <c r="GT434" t="s">
        <v>796</v>
      </c>
      <c r="GU434" t="s">
        <v>796</v>
      </c>
      <c r="GV434" t="s">
        <v>796</v>
      </c>
      <c r="GW434" t="s">
        <v>796</v>
      </c>
      <c r="GX434" t="s">
        <v>796</v>
      </c>
      <c r="GY434" t="s">
        <v>796</v>
      </c>
      <c r="GZ434" t="s">
        <v>796</v>
      </c>
      <c r="HA434" t="s">
        <v>796</v>
      </c>
      <c r="HB434" t="s">
        <v>796</v>
      </c>
      <c r="HC434" t="s">
        <v>796</v>
      </c>
      <c r="HD434" t="s">
        <v>796</v>
      </c>
      <c r="HE434" t="s">
        <v>796</v>
      </c>
      <c r="HF434" t="s">
        <v>796</v>
      </c>
      <c r="HG434" t="s">
        <v>796</v>
      </c>
      <c r="HH434" t="s">
        <v>796</v>
      </c>
      <c r="HI434" t="s">
        <v>796</v>
      </c>
      <c r="HJ434" t="s">
        <v>796</v>
      </c>
      <c r="HK434" t="s">
        <v>796</v>
      </c>
      <c r="HL434" t="s">
        <v>796</v>
      </c>
      <c r="HM434" t="s">
        <v>796</v>
      </c>
      <c r="HN434" t="s">
        <v>796</v>
      </c>
      <c r="HO434" t="s">
        <v>796</v>
      </c>
      <c r="HP434" t="s">
        <v>796</v>
      </c>
      <c r="HQ434" t="s">
        <v>796</v>
      </c>
      <c r="HR434" t="s">
        <v>796</v>
      </c>
      <c r="HS434" t="s">
        <v>796</v>
      </c>
      <c r="HT434" t="s">
        <v>796</v>
      </c>
      <c r="HU434" t="s">
        <v>796</v>
      </c>
      <c r="HV434" t="s">
        <v>796</v>
      </c>
      <c r="HW434" t="s">
        <v>796</v>
      </c>
      <c r="HX434" t="s">
        <v>796</v>
      </c>
      <c r="HY434" t="s">
        <v>796</v>
      </c>
      <c r="HZ434" t="s">
        <v>796</v>
      </c>
      <c r="IA434" t="s">
        <v>796</v>
      </c>
      <c r="IB434" t="s">
        <v>796</v>
      </c>
      <c r="IC434" t="s">
        <v>796</v>
      </c>
      <c r="ID434" t="s">
        <v>796</v>
      </c>
      <c r="IE434" t="s">
        <v>796</v>
      </c>
      <c r="IF434" t="s">
        <v>796</v>
      </c>
      <c r="IG434" t="s">
        <v>796</v>
      </c>
      <c r="IH434" t="s">
        <v>796</v>
      </c>
      <c r="II434" t="s">
        <v>796</v>
      </c>
      <c r="IJ434" t="s">
        <v>796</v>
      </c>
      <c r="IK434" t="s">
        <v>796</v>
      </c>
      <c r="IL434" t="s">
        <v>796</v>
      </c>
      <c r="IM434" t="s">
        <v>796</v>
      </c>
      <c r="IN434" t="s">
        <v>796</v>
      </c>
      <c r="IO434" t="s">
        <v>796</v>
      </c>
      <c r="IP434" t="s">
        <v>796</v>
      </c>
      <c r="IQ434" t="s">
        <v>796</v>
      </c>
      <c r="IR434" t="s">
        <v>796</v>
      </c>
      <c r="IS434" t="s">
        <v>796</v>
      </c>
      <c r="IT434" t="s">
        <v>796</v>
      </c>
      <c r="IU434" t="s">
        <v>796</v>
      </c>
      <c r="IV434" t="s">
        <v>796</v>
      </c>
      <c r="IW434" t="s">
        <v>796</v>
      </c>
      <c r="IX434" t="s">
        <v>796</v>
      </c>
      <c r="IY434" t="s">
        <v>796</v>
      </c>
      <c r="IZ434" t="s">
        <v>796</v>
      </c>
      <c r="JA434" t="s">
        <v>796</v>
      </c>
      <c r="JB434" t="s">
        <v>796</v>
      </c>
      <c r="JC434" t="s">
        <v>796</v>
      </c>
      <c r="JD434" t="s">
        <v>796</v>
      </c>
      <c r="JE434" t="s">
        <v>796</v>
      </c>
      <c r="JF434" t="s">
        <v>796</v>
      </c>
      <c r="JG434" t="s">
        <v>796</v>
      </c>
      <c r="JH434" t="s">
        <v>796</v>
      </c>
      <c r="JI434" t="s">
        <v>796</v>
      </c>
      <c r="JJ434" t="s">
        <v>796</v>
      </c>
      <c r="JK434" t="s">
        <v>796</v>
      </c>
      <c r="JL434" t="s">
        <v>796</v>
      </c>
      <c r="JM434" t="s">
        <v>796</v>
      </c>
      <c r="JN434" t="s">
        <v>796</v>
      </c>
      <c r="JO434" t="s">
        <v>796</v>
      </c>
      <c r="JP434" t="s">
        <v>796</v>
      </c>
      <c r="JQ434" t="s">
        <v>796</v>
      </c>
      <c r="JR434" t="s">
        <v>796</v>
      </c>
      <c r="JS434" t="s">
        <v>796</v>
      </c>
      <c r="JT434" t="s">
        <v>796</v>
      </c>
      <c r="JU434" t="s">
        <v>796</v>
      </c>
      <c r="JV434" t="s">
        <v>796</v>
      </c>
      <c r="JW434" t="s">
        <v>796</v>
      </c>
      <c r="JX434" t="s">
        <v>796</v>
      </c>
      <c r="JY434" t="s">
        <v>796</v>
      </c>
      <c r="JZ434" t="s">
        <v>796</v>
      </c>
      <c r="KA434" t="s">
        <v>796</v>
      </c>
      <c r="KB434" t="s">
        <v>796</v>
      </c>
      <c r="KC434" t="s">
        <v>796</v>
      </c>
      <c r="KD434" t="s">
        <v>796</v>
      </c>
      <c r="KE434" t="s">
        <v>796</v>
      </c>
      <c r="KF434" t="s">
        <v>796</v>
      </c>
    </row>
    <row r="435" spans="1:292" x14ac:dyDescent="0.2">
      <c r="A435" t="s">
        <v>151</v>
      </c>
      <c r="B435" t="s">
        <v>133</v>
      </c>
      <c r="C435" t="s">
        <v>4</v>
      </c>
      <c r="D435" t="s">
        <v>19</v>
      </c>
      <c r="E435" s="30">
        <v>38</v>
      </c>
      <c r="F435" t="s">
        <v>91</v>
      </c>
      <c r="G435" t="s">
        <v>10</v>
      </c>
      <c r="H435" t="s">
        <v>11</v>
      </c>
      <c r="I435" t="s">
        <v>80</v>
      </c>
      <c r="J435" t="s">
        <v>4</v>
      </c>
      <c r="K435" t="s">
        <v>4</v>
      </c>
      <c r="L435" t="s">
        <v>4</v>
      </c>
      <c r="M435" t="s">
        <v>4</v>
      </c>
      <c r="N435" t="s">
        <v>4</v>
      </c>
      <c r="O435" t="s">
        <v>4</v>
      </c>
      <c r="P435" t="s">
        <v>4</v>
      </c>
      <c r="Q435" t="s">
        <v>4</v>
      </c>
      <c r="R435" t="s">
        <v>5</v>
      </c>
      <c r="S435" t="s">
        <v>4</v>
      </c>
      <c r="T435" t="s">
        <v>3</v>
      </c>
      <c r="U435" t="s">
        <v>4</v>
      </c>
      <c r="V435" t="s">
        <v>5</v>
      </c>
      <c r="W435" t="s">
        <v>77</v>
      </c>
      <c r="X435" t="s">
        <v>54</v>
      </c>
      <c r="Y435" t="s">
        <v>5</v>
      </c>
      <c r="Z435" t="s">
        <v>6</v>
      </c>
      <c r="AA435" t="s">
        <v>4</v>
      </c>
      <c r="AB435" t="s">
        <v>4</v>
      </c>
      <c r="AC435" t="s">
        <v>4</v>
      </c>
      <c r="AD435" t="s">
        <v>4</v>
      </c>
      <c r="AE435" t="s">
        <v>4</v>
      </c>
      <c r="AF435" t="s">
        <v>4</v>
      </c>
      <c r="AG435" t="s">
        <v>4</v>
      </c>
      <c r="AH435" t="s">
        <v>5</v>
      </c>
      <c r="AI435" t="s">
        <v>4</v>
      </c>
      <c r="AJ435" t="s">
        <v>4</v>
      </c>
      <c r="AK435" t="s">
        <v>4</v>
      </c>
      <c r="AL435" t="s">
        <v>5</v>
      </c>
      <c r="AM435" t="s">
        <v>4</v>
      </c>
      <c r="AN435" t="s">
        <v>4</v>
      </c>
      <c r="AO435" t="s">
        <v>4</v>
      </c>
      <c r="AP435" t="s">
        <v>4</v>
      </c>
      <c r="AQ435" t="s">
        <v>4</v>
      </c>
      <c r="AR435" t="s">
        <v>4</v>
      </c>
      <c r="AS435" t="s">
        <v>2</v>
      </c>
      <c r="AT435" t="s">
        <v>2</v>
      </c>
      <c r="AU435" t="s">
        <v>2</v>
      </c>
      <c r="AV435" t="s">
        <v>2</v>
      </c>
      <c r="AW435" t="s">
        <v>2</v>
      </c>
      <c r="AX435" t="s">
        <v>2</v>
      </c>
      <c r="AY435" t="s">
        <v>2</v>
      </c>
      <c r="AZ435" t="s">
        <v>2</v>
      </c>
      <c r="BA435" t="s">
        <v>2</v>
      </c>
      <c r="BB435" t="s">
        <v>2</v>
      </c>
      <c r="BC435" t="s">
        <v>2</v>
      </c>
      <c r="BD435" t="s">
        <v>2</v>
      </c>
      <c r="BE435" t="s">
        <v>2</v>
      </c>
      <c r="BF435" t="s">
        <v>2</v>
      </c>
      <c r="BG435" t="s">
        <v>2</v>
      </c>
      <c r="BH435" t="s">
        <v>2</v>
      </c>
      <c r="BI435" t="s">
        <v>2</v>
      </c>
      <c r="BJ435" t="s">
        <v>2</v>
      </c>
      <c r="BK435" t="s">
        <v>2</v>
      </c>
      <c r="BL435" t="s">
        <v>2</v>
      </c>
      <c r="BM435" t="s">
        <v>2</v>
      </c>
      <c r="BN435" t="s">
        <v>2</v>
      </c>
      <c r="BO435" t="s">
        <v>2</v>
      </c>
      <c r="BP435" t="s">
        <v>2</v>
      </c>
      <c r="BQ435" t="s">
        <v>2</v>
      </c>
      <c r="BR435" t="s">
        <v>2</v>
      </c>
      <c r="BS435" t="s">
        <v>2</v>
      </c>
      <c r="BT435" t="s">
        <v>2</v>
      </c>
      <c r="BU435" t="s">
        <v>2</v>
      </c>
      <c r="BV435" t="s">
        <v>2</v>
      </c>
      <c r="BW435" t="s">
        <v>2</v>
      </c>
      <c r="BX435" t="s">
        <v>2</v>
      </c>
      <c r="BY435" t="s">
        <v>2</v>
      </c>
      <c r="BZ435" t="s">
        <v>2</v>
      </c>
      <c r="CA435" t="s">
        <v>2</v>
      </c>
      <c r="CB435" t="s">
        <v>2</v>
      </c>
      <c r="CC435" t="s">
        <v>2</v>
      </c>
      <c r="CD435" t="s">
        <v>2</v>
      </c>
      <c r="CE435" t="s">
        <v>2</v>
      </c>
      <c r="CF435" t="s">
        <v>2</v>
      </c>
      <c r="CG435" t="s">
        <v>2</v>
      </c>
      <c r="CH435" t="s">
        <v>2</v>
      </c>
      <c r="CI435" t="s">
        <v>2</v>
      </c>
      <c r="CJ435" t="s">
        <v>2</v>
      </c>
      <c r="CK435" t="s">
        <v>2</v>
      </c>
      <c r="CL435" t="s">
        <v>2</v>
      </c>
      <c r="CM435" t="s">
        <v>2</v>
      </c>
      <c r="CN435" t="s">
        <v>2</v>
      </c>
      <c r="CO435" t="s">
        <v>2</v>
      </c>
      <c r="CP435" t="s">
        <v>2</v>
      </c>
      <c r="CQ435" t="s">
        <v>2</v>
      </c>
      <c r="CR435" t="s">
        <v>2</v>
      </c>
      <c r="CS435" t="s">
        <v>2</v>
      </c>
      <c r="CT435" t="s">
        <v>2</v>
      </c>
      <c r="CU435" t="s">
        <v>133</v>
      </c>
      <c r="CV435" t="s">
        <v>4</v>
      </c>
      <c r="CW435" s="30">
        <v>39</v>
      </c>
      <c r="CX435" t="s">
        <v>155</v>
      </c>
      <c r="CY435" t="s">
        <v>4</v>
      </c>
      <c r="CZ435" t="s">
        <v>4</v>
      </c>
      <c r="DA435" t="s">
        <v>4</v>
      </c>
      <c r="DB435" t="s">
        <v>4</v>
      </c>
      <c r="DC435" t="s">
        <v>5</v>
      </c>
      <c r="DD435" t="s">
        <v>4</v>
      </c>
      <c r="DE435" t="s">
        <v>4</v>
      </c>
      <c r="DF435" t="s">
        <v>4</v>
      </c>
      <c r="DG435" t="s">
        <v>5</v>
      </c>
      <c r="DH435" t="s">
        <v>4</v>
      </c>
      <c r="DI435" t="s">
        <v>3</v>
      </c>
      <c r="DJ435" t="s">
        <v>5</v>
      </c>
      <c r="DK435" t="s">
        <v>5</v>
      </c>
      <c r="DL435" t="s">
        <v>48</v>
      </c>
      <c r="DM435" t="s">
        <v>54</v>
      </c>
      <c r="DN435" t="s">
        <v>5</v>
      </c>
      <c r="DO435" t="s">
        <v>523</v>
      </c>
      <c r="DP435" t="s">
        <v>4</v>
      </c>
      <c r="DQ435" t="s">
        <v>4</v>
      </c>
      <c r="DR435" t="s">
        <v>4</v>
      </c>
      <c r="DS435" t="s">
        <v>4</v>
      </c>
      <c r="DT435" t="s">
        <v>4</v>
      </c>
      <c r="DU435" t="s">
        <v>4</v>
      </c>
      <c r="DV435" t="s">
        <v>4</v>
      </c>
      <c r="DW435" t="s">
        <v>5</v>
      </c>
      <c r="DX435" t="s">
        <v>4</v>
      </c>
      <c r="DY435" t="s">
        <v>4</v>
      </c>
      <c r="DZ435" t="s">
        <v>4</v>
      </c>
      <c r="EA435" t="s">
        <v>5</v>
      </c>
      <c r="EB435" t="s">
        <v>4</v>
      </c>
      <c r="EC435" t="s">
        <v>4</v>
      </c>
      <c r="ED435" t="s">
        <v>4</v>
      </c>
      <c r="EE435" t="s">
        <v>4</v>
      </c>
      <c r="EF435" t="s">
        <v>4</v>
      </c>
      <c r="EG435" t="s">
        <v>4</v>
      </c>
      <c r="EH435" t="s">
        <v>2</v>
      </c>
      <c r="EI435" t="s">
        <v>2</v>
      </c>
      <c r="EJ435" t="s">
        <v>2</v>
      </c>
      <c r="EK435" t="s">
        <v>2</v>
      </c>
      <c r="EL435" t="s">
        <v>2</v>
      </c>
      <c r="EM435" t="s">
        <v>2</v>
      </c>
      <c r="EN435" t="s">
        <v>2</v>
      </c>
      <c r="EO435" t="s">
        <v>2</v>
      </c>
      <c r="EP435" t="s">
        <v>2</v>
      </c>
      <c r="EQ435" t="s">
        <v>2</v>
      </c>
      <c r="ER435" t="s">
        <v>2</v>
      </c>
      <c r="ES435" t="s">
        <v>2</v>
      </c>
      <c r="ET435" t="s">
        <v>2</v>
      </c>
      <c r="EU435" t="s">
        <v>2</v>
      </c>
      <c r="EV435" t="s">
        <v>2</v>
      </c>
      <c r="EW435" t="s">
        <v>2</v>
      </c>
      <c r="EX435" t="s">
        <v>2</v>
      </c>
      <c r="EY435" t="s">
        <v>2</v>
      </c>
      <c r="EZ435" t="s">
        <v>2</v>
      </c>
      <c r="FA435" t="s">
        <v>2</v>
      </c>
      <c r="FB435" t="s">
        <v>2</v>
      </c>
      <c r="FC435" t="s">
        <v>2</v>
      </c>
      <c r="FD435" t="s">
        <v>2</v>
      </c>
      <c r="FE435" t="s">
        <v>2</v>
      </c>
      <c r="FF435" t="s">
        <v>2</v>
      </c>
      <c r="FG435" t="s">
        <v>2</v>
      </c>
      <c r="FH435" t="s">
        <v>2</v>
      </c>
      <c r="FI435" t="s">
        <v>2</v>
      </c>
      <c r="FJ435" t="s">
        <v>2</v>
      </c>
      <c r="FK435" t="s">
        <v>2</v>
      </c>
      <c r="FL435" t="s">
        <v>2</v>
      </c>
      <c r="FM435" t="s">
        <v>2</v>
      </c>
      <c r="FN435" t="s">
        <v>2</v>
      </c>
      <c r="FO435" t="s">
        <v>2</v>
      </c>
      <c r="FP435" t="s">
        <v>2</v>
      </c>
      <c r="FQ435" t="s">
        <v>2</v>
      </c>
      <c r="FR435" t="s">
        <v>2</v>
      </c>
      <c r="FS435" t="s">
        <v>2</v>
      </c>
      <c r="FT435" t="s">
        <v>2</v>
      </c>
      <c r="FU435" t="s">
        <v>2</v>
      </c>
      <c r="FV435" t="s">
        <v>2</v>
      </c>
      <c r="FW435" t="s">
        <v>2</v>
      </c>
      <c r="FX435" t="s">
        <v>2</v>
      </c>
      <c r="FY435" t="s">
        <v>2</v>
      </c>
      <c r="FZ435" t="s">
        <v>2</v>
      </c>
      <c r="GA435" t="s">
        <v>2</v>
      </c>
      <c r="GB435" t="s">
        <v>2</v>
      </c>
      <c r="GC435" t="s">
        <v>2</v>
      </c>
      <c r="GD435" t="s">
        <v>2</v>
      </c>
      <c r="GE435" t="s">
        <v>123</v>
      </c>
      <c r="GF435" t="s">
        <v>4</v>
      </c>
      <c r="GG435" t="s">
        <v>4</v>
      </c>
      <c r="GH435" t="s">
        <v>4</v>
      </c>
      <c r="GI435" t="s">
        <v>4</v>
      </c>
      <c r="GJ435" t="s">
        <v>4</v>
      </c>
      <c r="GK435" t="s">
        <v>4</v>
      </c>
      <c r="GL435" t="s">
        <v>4</v>
      </c>
      <c r="GM435" t="s">
        <v>4</v>
      </c>
      <c r="GN435" t="s">
        <v>796</v>
      </c>
      <c r="GO435" t="s">
        <v>796</v>
      </c>
      <c r="GP435" t="s">
        <v>796</v>
      </c>
      <c r="GQ435" t="s">
        <v>796</v>
      </c>
      <c r="GR435" t="s">
        <v>796</v>
      </c>
      <c r="GS435" t="s">
        <v>796</v>
      </c>
      <c r="GT435" t="s">
        <v>796</v>
      </c>
      <c r="GU435" t="s">
        <v>796</v>
      </c>
      <c r="GV435" t="s">
        <v>796</v>
      </c>
      <c r="GW435" t="s">
        <v>796</v>
      </c>
      <c r="GX435" t="s">
        <v>796</v>
      </c>
      <c r="GY435" t="s">
        <v>796</v>
      </c>
      <c r="GZ435" t="s">
        <v>796</v>
      </c>
      <c r="HA435" t="s">
        <v>796</v>
      </c>
      <c r="HB435" t="s">
        <v>796</v>
      </c>
      <c r="HC435" t="s">
        <v>796</v>
      </c>
      <c r="HD435" t="s">
        <v>796</v>
      </c>
      <c r="HE435" t="s">
        <v>796</v>
      </c>
      <c r="HF435" t="s">
        <v>796</v>
      </c>
      <c r="HG435" t="s">
        <v>796</v>
      </c>
      <c r="HH435" t="s">
        <v>796</v>
      </c>
      <c r="HI435" t="s">
        <v>796</v>
      </c>
      <c r="HJ435" t="s">
        <v>796</v>
      </c>
      <c r="HK435" t="s">
        <v>796</v>
      </c>
      <c r="HL435" t="s">
        <v>796</v>
      </c>
      <c r="HM435" t="s">
        <v>796</v>
      </c>
      <c r="HN435" t="s">
        <v>796</v>
      </c>
      <c r="HO435" t="s">
        <v>796</v>
      </c>
      <c r="HP435" t="s">
        <v>796</v>
      </c>
      <c r="HQ435" t="s">
        <v>796</v>
      </c>
      <c r="HR435" t="s">
        <v>796</v>
      </c>
      <c r="HS435" t="s">
        <v>796</v>
      </c>
      <c r="HT435" t="s">
        <v>796</v>
      </c>
      <c r="HU435" t="s">
        <v>796</v>
      </c>
      <c r="HV435" t="s">
        <v>796</v>
      </c>
      <c r="HW435" t="s">
        <v>796</v>
      </c>
      <c r="HX435" t="s">
        <v>796</v>
      </c>
      <c r="HY435" t="s">
        <v>796</v>
      </c>
      <c r="HZ435" t="s">
        <v>796</v>
      </c>
      <c r="IA435" t="s">
        <v>796</v>
      </c>
      <c r="IB435" t="s">
        <v>796</v>
      </c>
      <c r="IC435" t="s">
        <v>796</v>
      </c>
      <c r="ID435" t="s">
        <v>796</v>
      </c>
      <c r="IE435" t="s">
        <v>796</v>
      </c>
      <c r="IF435" t="s">
        <v>796</v>
      </c>
      <c r="IG435" t="s">
        <v>796</v>
      </c>
      <c r="IH435" t="s">
        <v>796</v>
      </c>
      <c r="II435" t="s">
        <v>796</v>
      </c>
      <c r="IJ435" t="s">
        <v>796</v>
      </c>
      <c r="IK435" t="s">
        <v>796</v>
      </c>
      <c r="IL435" t="s">
        <v>796</v>
      </c>
      <c r="IM435" t="s">
        <v>796</v>
      </c>
      <c r="IN435" t="s">
        <v>796</v>
      </c>
      <c r="IO435" t="s">
        <v>796</v>
      </c>
      <c r="IP435" t="s">
        <v>796</v>
      </c>
      <c r="IQ435" t="s">
        <v>796</v>
      </c>
      <c r="IR435" t="s">
        <v>796</v>
      </c>
      <c r="IS435" t="s">
        <v>796</v>
      </c>
      <c r="IT435" t="s">
        <v>796</v>
      </c>
      <c r="IU435" t="s">
        <v>796</v>
      </c>
      <c r="IV435" t="s">
        <v>796</v>
      </c>
      <c r="IW435" t="s">
        <v>796</v>
      </c>
      <c r="IX435" t="s">
        <v>796</v>
      </c>
      <c r="IY435" t="s">
        <v>796</v>
      </c>
      <c r="IZ435" t="s">
        <v>796</v>
      </c>
      <c r="JA435" t="s">
        <v>796</v>
      </c>
      <c r="JB435" t="s">
        <v>796</v>
      </c>
      <c r="JC435" t="s">
        <v>796</v>
      </c>
      <c r="JD435" t="s">
        <v>796</v>
      </c>
      <c r="JE435" t="s">
        <v>796</v>
      </c>
      <c r="JF435" t="s">
        <v>796</v>
      </c>
      <c r="JG435" t="s">
        <v>796</v>
      </c>
      <c r="JH435" t="s">
        <v>796</v>
      </c>
      <c r="JI435" t="s">
        <v>796</v>
      </c>
      <c r="JJ435" t="s">
        <v>796</v>
      </c>
      <c r="JK435" t="s">
        <v>796</v>
      </c>
      <c r="JL435" t="s">
        <v>796</v>
      </c>
      <c r="JM435" t="s">
        <v>796</v>
      </c>
      <c r="JN435" t="s">
        <v>796</v>
      </c>
      <c r="JO435" t="s">
        <v>796</v>
      </c>
      <c r="JP435" t="s">
        <v>796</v>
      </c>
      <c r="JQ435" t="s">
        <v>796</v>
      </c>
      <c r="JR435" t="s">
        <v>796</v>
      </c>
      <c r="JS435" t="s">
        <v>796</v>
      </c>
      <c r="JT435" t="s">
        <v>796</v>
      </c>
      <c r="JU435" t="s">
        <v>796</v>
      </c>
      <c r="JV435" t="s">
        <v>796</v>
      </c>
      <c r="JW435" t="s">
        <v>796</v>
      </c>
      <c r="JX435" t="s">
        <v>796</v>
      </c>
      <c r="JY435" t="s">
        <v>796</v>
      </c>
      <c r="JZ435" t="s">
        <v>796</v>
      </c>
      <c r="KA435" t="s">
        <v>796</v>
      </c>
      <c r="KB435" t="s">
        <v>796</v>
      </c>
      <c r="KC435" t="s">
        <v>796</v>
      </c>
      <c r="KD435" t="s">
        <v>796</v>
      </c>
      <c r="KE435" t="s">
        <v>796</v>
      </c>
      <c r="KF435" t="s">
        <v>796</v>
      </c>
    </row>
    <row r="436" spans="1:292" x14ac:dyDescent="0.2">
      <c r="A436" t="s">
        <v>160</v>
      </c>
      <c r="B436" t="s">
        <v>133</v>
      </c>
      <c r="C436" t="s">
        <v>4</v>
      </c>
      <c r="D436" t="s">
        <v>19</v>
      </c>
      <c r="E436" s="30">
        <v>47</v>
      </c>
      <c r="F436" t="s">
        <v>155</v>
      </c>
      <c r="G436" t="s">
        <v>158</v>
      </c>
      <c r="H436" t="s">
        <v>22</v>
      </c>
      <c r="I436" t="s">
        <v>23</v>
      </c>
      <c r="J436" t="s">
        <v>5</v>
      </c>
      <c r="K436" t="s">
        <v>4</v>
      </c>
      <c r="L436" t="s">
        <v>4</v>
      </c>
      <c r="M436" t="s">
        <v>4</v>
      </c>
      <c r="N436" t="s">
        <v>4</v>
      </c>
      <c r="O436" t="s">
        <v>4</v>
      </c>
      <c r="P436" t="s">
        <v>4</v>
      </c>
      <c r="Q436" t="s">
        <v>4</v>
      </c>
      <c r="R436" t="s">
        <v>4</v>
      </c>
      <c r="S436" t="s">
        <v>4</v>
      </c>
      <c r="T436" t="s">
        <v>3</v>
      </c>
      <c r="U436" t="s">
        <v>4</v>
      </c>
      <c r="V436" t="s">
        <v>5</v>
      </c>
      <c r="W436" t="s">
        <v>26</v>
      </c>
      <c r="X436" t="s">
        <v>41</v>
      </c>
      <c r="Y436" t="s">
        <v>5</v>
      </c>
      <c r="Z436" t="s">
        <v>18</v>
      </c>
      <c r="AA436" t="s">
        <v>4</v>
      </c>
      <c r="AB436" t="s">
        <v>4</v>
      </c>
      <c r="AC436" t="s">
        <v>5</v>
      </c>
      <c r="AD436" t="s">
        <v>4</v>
      </c>
      <c r="AE436" t="s">
        <v>4</v>
      </c>
      <c r="AF436" t="s">
        <v>4</v>
      </c>
      <c r="AG436" t="s">
        <v>4</v>
      </c>
      <c r="AH436" t="s">
        <v>5</v>
      </c>
      <c r="AI436" t="s">
        <v>4</v>
      </c>
      <c r="AJ436" t="s">
        <v>4</v>
      </c>
      <c r="AK436" t="s">
        <v>4</v>
      </c>
      <c r="AL436" t="s">
        <v>4</v>
      </c>
      <c r="AM436" t="s">
        <v>4</v>
      </c>
      <c r="AN436" t="s">
        <v>4</v>
      </c>
      <c r="AO436" t="s">
        <v>4</v>
      </c>
      <c r="AP436" t="s">
        <v>4</v>
      </c>
      <c r="AQ436" t="s">
        <v>5</v>
      </c>
      <c r="AR436" t="s">
        <v>4</v>
      </c>
      <c r="AS436" t="s">
        <v>2</v>
      </c>
      <c r="AT436" t="s">
        <v>2</v>
      </c>
      <c r="AU436" t="s">
        <v>2</v>
      </c>
      <c r="AV436" t="s">
        <v>2</v>
      </c>
      <c r="AW436" t="s">
        <v>2</v>
      </c>
      <c r="AX436" t="s">
        <v>2</v>
      </c>
      <c r="AY436" t="s">
        <v>2</v>
      </c>
      <c r="AZ436" t="s">
        <v>2</v>
      </c>
      <c r="BA436" t="s">
        <v>2</v>
      </c>
      <c r="BB436" t="s">
        <v>2</v>
      </c>
      <c r="BC436" t="s">
        <v>2</v>
      </c>
      <c r="BD436" t="s">
        <v>2</v>
      </c>
      <c r="BE436" t="s">
        <v>2</v>
      </c>
      <c r="BF436" t="s">
        <v>2</v>
      </c>
      <c r="BG436" t="s">
        <v>2</v>
      </c>
      <c r="BH436" t="s">
        <v>2</v>
      </c>
      <c r="BI436" t="s">
        <v>2</v>
      </c>
      <c r="BJ436" t="s">
        <v>2</v>
      </c>
      <c r="BK436" t="s">
        <v>2</v>
      </c>
      <c r="BL436" t="s">
        <v>2</v>
      </c>
      <c r="BM436" t="s">
        <v>2</v>
      </c>
      <c r="BN436" t="s">
        <v>2</v>
      </c>
      <c r="BO436" t="s">
        <v>2</v>
      </c>
      <c r="BP436" t="s">
        <v>46</v>
      </c>
      <c r="BQ436" t="s">
        <v>2</v>
      </c>
      <c r="BR436" t="s">
        <v>2</v>
      </c>
      <c r="BS436" t="s">
        <v>2</v>
      </c>
      <c r="BT436" t="s">
        <v>2</v>
      </c>
      <c r="BU436" t="s">
        <v>2</v>
      </c>
      <c r="BV436" t="s">
        <v>2</v>
      </c>
      <c r="BW436" t="s">
        <v>2</v>
      </c>
      <c r="BX436" t="s">
        <v>2</v>
      </c>
      <c r="BY436" t="s">
        <v>2</v>
      </c>
      <c r="BZ436" t="s">
        <v>2</v>
      </c>
      <c r="CA436" t="s">
        <v>2</v>
      </c>
      <c r="CB436" t="s">
        <v>2</v>
      </c>
      <c r="CC436" t="s">
        <v>2</v>
      </c>
      <c r="CD436" t="s">
        <v>2</v>
      </c>
      <c r="CE436" t="s">
        <v>2</v>
      </c>
      <c r="CF436" t="s">
        <v>2</v>
      </c>
      <c r="CG436" t="s">
        <v>2</v>
      </c>
      <c r="CH436" t="s">
        <v>2</v>
      </c>
      <c r="CI436" t="s">
        <v>2</v>
      </c>
      <c r="CJ436" t="s">
        <v>2</v>
      </c>
      <c r="CK436" t="s">
        <v>2</v>
      </c>
      <c r="CL436" t="s">
        <v>2</v>
      </c>
      <c r="CM436" t="s">
        <v>2</v>
      </c>
      <c r="CN436" t="s">
        <v>2</v>
      </c>
      <c r="CO436" t="s">
        <v>2</v>
      </c>
      <c r="CP436" t="s">
        <v>2</v>
      </c>
      <c r="CQ436" t="s">
        <v>2</v>
      </c>
      <c r="CR436" t="s">
        <v>2</v>
      </c>
      <c r="CS436" t="s">
        <v>2</v>
      </c>
      <c r="CT436" t="s">
        <v>2</v>
      </c>
      <c r="CU436" t="s">
        <v>796</v>
      </c>
      <c r="CV436" t="s">
        <v>796</v>
      </c>
      <c r="CW436" t="s">
        <v>796</v>
      </c>
      <c r="CX436" t="s">
        <v>796</v>
      </c>
      <c r="CY436" t="s">
        <v>796</v>
      </c>
      <c r="CZ436" t="s">
        <v>796</v>
      </c>
      <c r="DA436" t="s">
        <v>796</v>
      </c>
      <c r="DB436" t="s">
        <v>796</v>
      </c>
      <c r="DC436" t="s">
        <v>796</v>
      </c>
      <c r="DD436" t="s">
        <v>796</v>
      </c>
      <c r="DE436" t="s">
        <v>796</v>
      </c>
      <c r="DF436" t="s">
        <v>796</v>
      </c>
      <c r="DG436" t="s">
        <v>796</v>
      </c>
      <c r="DH436" t="s">
        <v>796</v>
      </c>
      <c r="DI436" t="s">
        <v>796</v>
      </c>
      <c r="DJ436" t="s">
        <v>796</v>
      </c>
      <c r="DK436" t="s">
        <v>796</v>
      </c>
      <c r="DL436" t="s">
        <v>796</v>
      </c>
      <c r="DM436" t="s">
        <v>796</v>
      </c>
      <c r="DN436" t="s">
        <v>796</v>
      </c>
      <c r="DO436" t="s">
        <v>796</v>
      </c>
      <c r="DP436" t="s">
        <v>796</v>
      </c>
      <c r="DQ436" t="s">
        <v>796</v>
      </c>
      <c r="DR436" t="s">
        <v>796</v>
      </c>
      <c r="DS436" t="s">
        <v>796</v>
      </c>
      <c r="DT436" t="s">
        <v>796</v>
      </c>
      <c r="DU436" t="s">
        <v>796</v>
      </c>
      <c r="DV436" t="s">
        <v>796</v>
      </c>
      <c r="DW436" t="s">
        <v>796</v>
      </c>
      <c r="DX436" t="s">
        <v>796</v>
      </c>
      <c r="DY436" t="s">
        <v>796</v>
      </c>
      <c r="DZ436" t="s">
        <v>796</v>
      </c>
      <c r="EA436" t="s">
        <v>796</v>
      </c>
      <c r="EB436" t="s">
        <v>796</v>
      </c>
      <c r="EC436" t="s">
        <v>796</v>
      </c>
      <c r="ED436" t="s">
        <v>796</v>
      </c>
      <c r="EE436" t="s">
        <v>796</v>
      </c>
      <c r="EF436" t="s">
        <v>796</v>
      </c>
      <c r="EG436" t="s">
        <v>796</v>
      </c>
      <c r="EH436" t="s">
        <v>796</v>
      </c>
      <c r="EI436" t="s">
        <v>796</v>
      </c>
      <c r="EJ436" t="s">
        <v>796</v>
      </c>
      <c r="EK436" t="s">
        <v>796</v>
      </c>
      <c r="EL436" t="s">
        <v>796</v>
      </c>
      <c r="EM436" t="s">
        <v>796</v>
      </c>
      <c r="EN436" t="s">
        <v>796</v>
      </c>
      <c r="EO436" t="s">
        <v>796</v>
      </c>
      <c r="EP436" t="s">
        <v>796</v>
      </c>
      <c r="EQ436" t="s">
        <v>796</v>
      </c>
      <c r="ER436" t="s">
        <v>796</v>
      </c>
      <c r="ES436" t="s">
        <v>796</v>
      </c>
      <c r="ET436" t="s">
        <v>796</v>
      </c>
      <c r="EU436" t="s">
        <v>796</v>
      </c>
      <c r="EV436" t="s">
        <v>796</v>
      </c>
      <c r="EW436" t="s">
        <v>796</v>
      </c>
      <c r="EX436" t="s">
        <v>796</v>
      </c>
      <c r="EY436" t="s">
        <v>796</v>
      </c>
      <c r="EZ436" t="s">
        <v>796</v>
      </c>
      <c r="FA436" t="s">
        <v>796</v>
      </c>
      <c r="FB436" t="s">
        <v>796</v>
      </c>
      <c r="FC436" t="s">
        <v>796</v>
      </c>
      <c r="FD436" t="s">
        <v>796</v>
      </c>
      <c r="FE436" t="s">
        <v>796</v>
      </c>
      <c r="FF436" t="s">
        <v>796</v>
      </c>
      <c r="FG436" t="s">
        <v>796</v>
      </c>
      <c r="FH436" t="s">
        <v>796</v>
      </c>
      <c r="FI436" t="s">
        <v>796</v>
      </c>
      <c r="FJ436" t="s">
        <v>796</v>
      </c>
      <c r="FK436" t="s">
        <v>796</v>
      </c>
      <c r="FL436" t="s">
        <v>796</v>
      </c>
      <c r="FM436" t="s">
        <v>796</v>
      </c>
      <c r="FN436" t="s">
        <v>796</v>
      </c>
      <c r="FO436" t="s">
        <v>796</v>
      </c>
      <c r="FP436" t="s">
        <v>796</v>
      </c>
      <c r="FQ436" t="s">
        <v>796</v>
      </c>
      <c r="FR436" t="s">
        <v>796</v>
      </c>
      <c r="FS436" t="s">
        <v>796</v>
      </c>
      <c r="FT436" t="s">
        <v>796</v>
      </c>
      <c r="FU436" t="s">
        <v>796</v>
      </c>
      <c r="FV436" t="s">
        <v>796</v>
      </c>
      <c r="FW436" t="s">
        <v>796</v>
      </c>
      <c r="FX436" t="s">
        <v>796</v>
      </c>
      <c r="FY436" t="s">
        <v>796</v>
      </c>
      <c r="FZ436" t="s">
        <v>796</v>
      </c>
      <c r="GA436" t="s">
        <v>796</v>
      </c>
      <c r="GB436" t="s">
        <v>796</v>
      </c>
      <c r="GC436" t="s">
        <v>796</v>
      </c>
      <c r="GD436" t="s">
        <v>796</v>
      </c>
      <c r="GE436" t="s">
        <v>796</v>
      </c>
      <c r="GF436" t="s">
        <v>796</v>
      </c>
      <c r="GG436" t="s">
        <v>796</v>
      </c>
      <c r="GH436" t="s">
        <v>796</v>
      </c>
      <c r="GI436" t="s">
        <v>796</v>
      </c>
      <c r="GJ436" t="s">
        <v>796</v>
      </c>
      <c r="GK436" t="s">
        <v>796</v>
      </c>
      <c r="GL436" t="s">
        <v>796</v>
      </c>
      <c r="GM436" t="s">
        <v>796</v>
      </c>
      <c r="GN436" t="s">
        <v>796</v>
      </c>
      <c r="GO436" t="s">
        <v>796</v>
      </c>
      <c r="GP436" t="s">
        <v>796</v>
      </c>
      <c r="GQ436" t="s">
        <v>796</v>
      </c>
      <c r="GR436" t="s">
        <v>796</v>
      </c>
      <c r="GS436" t="s">
        <v>796</v>
      </c>
      <c r="GT436" t="s">
        <v>796</v>
      </c>
      <c r="GU436" t="s">
        <v>796</v>
      </c>
      <c r="GV436" t="s">
        <v>796</v>
      </c>
      <c r="GW436" t="s">
        <v>796</v>
      </c>
      <c r="GX436" t="s">
        <v>796</v>
      </c>
      <c r="GY436" t="s">
        <v>796</v>
      </c>
      <c r="GZ436" t="s">
        <v>796</v>
      </c>
      <c r="HA436" t="s">
        <v>796</v>
      </c>
      <c r="HB436" t="s">
        <v>796</v>
      </c>
      <c r="HC436" t="s">
        <v>796</v>
      </c>
      <c r="HD436" t="s">
        <v>796</v>
      </c>
      <c r="HE436" t="s">
        <v>796</v>
      </c>
      <c r="HF436" t="s">
        <v>796</v>
      </c>
      <c r="HG436" t="s">
        <v>796</v>
      </c>
      <c r="HH436" t="s">
        <v>796</v>
      </c>
      <c r="HI436" t="s">
        <v>796</v>
      </c>
      <c r="HJ436" t="s">
        <v>796</v>
      </c>
      <c r="HK436" t="s">
        <v>796</v>
      </c>
      <c r="HL436" t="s">
        <v>796</v>
      </c>
      <c r="HM436" t="s">
        <v>796</v>
      </c>
      <c r="HN436" t="s">
        <v>796</v>
      </c>
      <c r="HO436" t="s">
        <v>796</v>
      </c>
      <c r="HP436" t="s">
        <v>796</v>
      </c>
      <c r="HQ436" t="s">
        <v>796</v>
      </c>
      <c r="HR436" t="s">
        <v>796</v>
      </c>
      <c r="HS436" t="s">
        <v>796</v>
      </c>
      <c r="HT436" t="s">
        <v>796</v>
      </c>
      <c r="HU436" t="s">
        <v>796</v>
      </c>
      <c r="HV436" t="s">
        <v>796</v>
      </c>
      <c r="HW436" t="s">
        <v>796</v>
      </c>
      <c r="HX436" t="s">
        <v>796</v>
      </c>
      <c r="HY436" t="s">
        <v>796</v>
      </c>
      <c r="HZ436" t="s">
        <v>796</v>
      </c>
      <c r="IA436" t="s">
        <v>796</v>
      </c>
      <c r="IB436" t="s">
        <v>796</v>
      </c>
      <c r="IC436" t="s">
        <v>796</v>
      </c>
      <c r="ID436" t="s">
        <v>796</v>
      </c>
      <c r="IE436" t="s">
        <v>796</v>
      </c>
      <c r="IF436" t="s">
        <v>796</v>
      </c>
      <c r="IG436" t="s">
        <v>796</v>
      </c>
      <c r="IH436" t="s">
        <v>796</v>
      </c>
      <c r="II436" t="s">
        <v>796</v>
      </c>
      <c r="IJ436" t="s">
        <v>796</v>
      </c>
      <c r="IK436" t="s">
        <v>796</v>
      </c>
      <c r="IL436" t="s">
        <v>796</v>
      </c>
      <c r="IM436" t="s">
        <v>796</v>
      </c>
      <c r="IN436" t="s">
        <v>796</v>
      </c>
      <c r="IO436" t="s">
        <v>796</v>
      </c>
      <c r="IP436" t="s">
        <v>796</v>
      </c>
      <c r="IQ436" t="s">
        <v>796</v>
      </c>
      <c r="IR436" t="s">
        <v>796</v>
      </c>
      <c r="IS436" t="s">
        <v>796</v>
      </c>
      <c r="IT436" t="s">
        <v>796</v>
      </c>
      <c r="IU436" t="s">
        <v>796</v>
      </c>
      <c r="IV436" t="s">
        <v>796</v>
      </c>
      <c r="IW436" t="s">
        <v>796</v>
      </c>
      <c r="IX436" t="s">
        <v>796</v>
      </c>
      <c r="IY436" t="s">
        <v>796</v>
      </c>
      <c r="IZ436" t="s">
        <v>796</v>
      </c>
      <c r="JA436" t="s">
        <v>796</v>
      </c>
      <c r="JB436" t="s">
        <v>796</v>
      </c>
      <c r="JC436" t="s">
        <v>796</v>
      </c>
      <c r="JD436" t="s">
        <v>796</v>
      </c>
      <c r="JE436" t="s">
        <v>796</v>
      </c>
      <c r="JF436" t="s">
        <v>796</v>
      </c>
      <c r="JG436" t="s">
        <v>796</v>
      </c>
      <c r="JH436" t="s">
        <v>796</v>
      </c>
      <c r="JI436" t="s">
        <v>796</v>
      </c>
      <c r="JJ436" t="s">
        <v>796</v>
      </c>
      <c r="JK436" t="s">
        <v>796</v>
      </c>
      <c r="JL436" t="s">
        <v>796</v>
      </c>
      <c r="JM436" t="s">
        <v>796</v>
      </c>
      <c r="JN436" t="s">
        <v>796</v>
      </c>
      <c r="JO436" t="s">
        <v>796</v>
      </c>
      <c r="JP436" t="s">
        <v>796</v>
      </c>
      <c r="JQ436" t="s">
        <v>796</v>
      </c>
      <c r="JR436" t="s">
        <v>796</v>
      </c>
      <c r="JS436" t="s">
        <v>796</v>
      </c>
      <c r="JT436" t="s">
        <v>796</v>
      </c>
      <c r="JU436" t="s">
        <v>796</v>
      </c>
      <c r="JV436" t="s">
        <v>796</v>
      </c>
      <c r="JW436" t="s">
        <v>796</v>
      </c>
      <c r="JX436" t="s">
        <v>796</v>
      </c>
      <c r="JY436" t="s">
        <v>796</v>
      </c>
      <c r="JZ436" t="s">
        <v>796</v>
      </c>
      <c r="KA436" t="s">
        <v>796</v>
      </c>
      <c r="KB436" t="s">
        <v>796</v>
      </c>
      <c r="KC436" t="s">
        <v>796</v>
      </c>
      <c r="KD436" t="s">
        <v>796</v>
      </c>
      <c r="KE436" t="s">
        <v>796</v>
      </c>
      <c r="KF436" t="s">
        <v>796</v>
      </c>
    </row>
    <row r="437" spans="1:292" x14ac:dyDescent="0.2">
      <c r="A437" t="s">
        <v>159</v>
      </c>
      <c r="B437" t="s">
        <v>133</v>
      </c>
      <c r="C437" t="s">
        <v>4</v>
      </c>
      <c r="D437" t="s">
        <v>19</v>
      </c>
      <c r="E437" s="30">
        <v>37</v>
      </c>
      <c r="F437" t="s">
        <v>155</v>
      </c>
      <c r="G437" t="s">
        <v>158</v>
      </c>
      <c r="H437" t="s">
        <v>22</v>
      </c>
      <c r="I437" t="s">
        <v>23</v>
      </c>
      <c r="J437" t="s">
        <v>5</v>
      </c>
      <c r="K437" t="s">
        <v>4</v>
      </c>
      <c r="L437" t="s">
        <v>4</v>
      </c>
      <c r="M437" t="s">
        <v>4</v>
      </c>
      <c r="N437" t="s">
        <v>4</v>
      </c>
      <c r="O437" t="s">
        <v>4</v>
      </c>
      <c r="P437" t="s">
        <v>4</v>
      </c>
      <c r="Q437" t="s">
        <v>4</v>
      </c>
      <c r="R437" t="s">
        <v>4</v>
      </c>
      <c r="S437" t="s">
        <v>4</v>
      </c>
      <c r="T437" t="s">
        <v>3</v>
      </c>
      <c r="U437" t="s">
        <v>4</v>
      </c>
      <c r="V437" t="s">
        <v>4</v>
      </c>
      <c r="W437" t="s">
        <v>17</v>
      </c>
      <c r="X437" t="s">
        <v>2</v>
      </c>
      <c r="Y437" t="s">
        <v>5</v>
      </c>
      <c r="Z437" t="s">
        <v>18</v>
      </c>
      <c r="AA437" t="s">
        <v>4</v>
      </c>
      <c r="AB437" t="s">
        <v>4</v>
      </c>
      <c r="AC437" t="s">
        <v>4</v>
      </c>
      <c r="AD437" t="s">
        <v>4</v>
      </c>
      <c r="AE437" t="s">
        <v>4</v>
      </c>
      <c r="AF437" t="s">
        <v>4</v>
      </c>
      <c r="AG437" t="s">
        <v>4</v>
      </c>
      <c r="AH437" t="s">
        <v>5</v>
      </c>
      <c r="AI437" t="s">
        <v>4</v>
      </c>
      <c r="AJ437" t="s">
        <v>4</v>
      </c>
      <c r="AK437" t="s">
        <v>4</v>
      </c>
      <c r="AL437" t="s">
        <v>5</v>
      </c>
      <c r="AM437" t="s">
        <v>4</v>
      </c>
      <c r="AN437" t="s">
        <v>4</v>
      </c>
      <c r="AO437" t="s">
        <v>4</v>
      </c>
      <c r="AP437" t="s">
        <v>4</v>
      </c>
      <c r="AQ437" t="s">
        <v>4</v>
      </c>
      <c r="AR437" t="s">
        <v>4</v>
      </c>
      <c r="AS437" t="s">
        <v>2</v>
      </c>
      <c r="AT437" t="s">
        <v>2</v>
      </c>
      <c r="AU437" t="s">
        <v>2</v>
      </c>
      <c r="AV437" t="s">
        <v>2</v>
      </c>
      <c r="AW437" t="s">
        <v>2</v>
      </c>
      <c r="AX437" t="s">
        <v>2</v>
      </c>
      <c r="AY437" t="s">
        <v>2</v>
      </c>
      <c r="AZ437" t="s">
        <v>2</v>
      </c>
      <c r="BA437" t="s">
        <v>2</v>
      </c>
      <c r="BB437" t="s">
        <v>2</v>
      </c>
      <c r="BC437" t="s">
        <v>2</v>
      </c>
      <c r="BD437" t="s">
        <v>2</v>
      </c>
      <c r="BE437" t="s">
        <v>2</v>
      </c>
      <c r="BF437" t="s">
        <v>2</v>
      </c>
      <c r="BG437" t="s">
        <v>2</v>
      </c>
      <c r="BH437" t="s">
        <v>2</v>
      </c>
      <c r="BI437" t="s">
        <v>2</v>
      </c>
      <c r="BJ437" t="s">
        <v>2</v>
      </c>
      <c r="BK437" t="s">
        <v>2</v>
      </c>
      <c r="BL437" t="s">
        <v>2</v>
      </c>
      <c r="BM437" t="s">
        <v>2</v>
      </c>
      <c r="BN437" t="s">
        <v>2</v>
      </c>
      <c r="BO437" t="s">
        <v>2</v>
      </c>
      <c r="BP437" t="s">
        <v>46</v>
      </c>
      <c r="BQ437" t="s">
        <v>2</v>
      </c>
      <c r="BR437" t="s">
        <v>2</v>
      </c>
      <c r="BS437" t="s">
        <v>2</v>
      </c>
      <c r="BT437" t="s">
        <v>2</v>
      </c>
      <c r="BU437" t="s">
        <v>2</v>
      </c>
      <c r="BV437" t="s">
        <v>2</v>
      </c>
      <c r="BW437" t="s">
        <v>2</v>
      </c>
      <c r="BX437" t="s">
        <v>2</v>
      </c>
      <c r="BY437" t="s">
        <v>2</v>
      </c>
      <c r="BZ437" t="s">
        <v>2</v>
      </c>
      <c r="CA437" t="s">
        <v>2</v>
      </c>
      <c r="CB437" t="s">
        <v>2</v>
      </c>
      <c r="CC437" t="s">
        <v>2</v>
      </c>
      <c r="CD437" t="s">
        <v>2</v>
      </c>
      <c r="CE437" t="s">
        <v>2</v>
      </c>
      <c r="CF437" t="s">
        <v>2</v>
      </c>
      <c r="CG437" t="s">
        <v>2</v>
      </c>
      <c r="CH437" t="s">
        <v>2</v>
      </c>
      <c r="CI437" t="s">
        <v>2</v>
      </c>
      <c r="CJ437" t="s">
        <v>2</v>
      </c>
      <c r="CK437" t="s">
        <v>2</v>
      </c>
      <c r="CL437" t="s">
        <v>2</v>
      </c>
      <c r="CM437" t="s">
        <v>2</v>
      </c>
      <c r="CN437" t="s">
        <v>2</v>
      </c>
      <c r="CO437" t="s">
        <v>2</v>
      </c>
      <c r="CP437" t="s">
        <v>2</v>
      </c>
      <c r="CQ437" t="s">
        <v>2</v>
      </c>
      <c r="CR437" t="s">
        <v>2</v>
      </c>
      <c r="CS437" t="s">
        <v>2</v>
      </c>
      <c r="CT437" t="s">
        <v>2</v>
      </c>
      <c r="CU437" t="s">
        <v>796</v>
      </c>
      <c r="CV437" t="s">
        <v>796</v>
      </c>
      <c r="CW437" t="s">
        <v>796</v>
      </c>
      <c r="CX437" t="s">
        <v>796</v>
      </c>
      <c r="CY437" t="s">
        <v>796</v>
      </c>
      <c r="CZ437" t="s">
        <v>796</v>
      </c>
      <c r="DA437" t="s">
        <v>796</v>
      </c>
      <c r="DB437" t="s">
        <v>796</v>
      </c>
      <c r="DC437" t="s">
        <v>796</v>
      </c>
      <c r="DD437" t="s">
        <v>796</v>
      </c>
      <c r="DE437" t="s">
        <v>796</v>
      </c>
      <c r="DF437" t="s">
        <v>796</v>
      </c>
      <c r="DG437" t="s">
        <v>796</v>
      </c>
      <c r="DH437" t="s">
        <v>796</v>
      </c>
      <c r="DI437" t="s">
        <v>796</v>
      </c>
      <c r="DJ437" t="s">
        <v>796</v>
      </c>
      <c r="DK437" t="s">
        <v>796</v>
      </c>
      <c r="DL437" t="s">
        <v>796</v>
      </c>
      <c r="DM437" t="s">
        <v>796</v>
      </c>
      <c r="DN437" t="s">
        <v>796</v>
      </c>
      <c r="DO437" t="s">
        <v>796</v>
      </c>
      <c r="DP437" t="s">
        <v>796</v>
      </c>
      <c r="DQ437" t="s">
        <v>796</v>
      </c>
      <c r="DR437" t="s">
        <v>796</v>
      </c>
      <c r="DS437" t="s">
        <v>796</v>
      </c>
      <c r="DT437" t="s">
        <v>796</v>
      </c>
      <c r="DU437" t="s">
        <v>796</v>
      </c>
      <c r="DV437" t="s">
        <v>796</v>
      </c>
      <c r="DW437" t="s">
        <v>796</v>
      </c>
      <c r="DX437" t="s">
        <v>796</v>
      </c>
      <c r="DY437" t="s">
        <v>796</v>
      </c>
      <c r="DZ437" t="s">
        <v>796</v>
      </c>
      <c r="EA437" t="s">
        <v>796</v>
      </c>
      <c r="EB437" t="s">
        <v>796</v>
      </c>
      <c r="EC437" t="s">
        <v>796</v>
      </c>
      <c r="ED437" t="s">
        <v>796</v>
      </c>
      <c r="EE437" t="s">
        <v>796</v>
      </c>
      <c r="EF437" t="s">
        <v>796</v>
      </c>
      <c r="EG437" t="s">
        <v>796</v>
      </c>
      <c r="EH437" t="s">
        <v>796</v>
      </c>
      <c r="EI437" t="s">
        <v>796</v>
      </c>
      <c r="EJ437" t="s">
        <v>796</v>
      </c>
      <c r="EK437" t="s">
        <v>796</v>
      </c>
      <c r="EL437" t="s">
        <v>796</v>
      </c>
      <c r="EM437" t="s">
        <v>796</v>
      </c>
      <c r="EN437" t="s">
        <v>796</v>
      </c>
      <c r="EO437" t="s">
        <v>796</v>
      </c>
      <c r="EP437" t="s">
        <v>796</v>
      </c>
      <c r="EQ437" t="s">
        <v>796</v>
      </c>
      <c r="ER437" t="s">
        <v>796</v>
      </c>
      <c r="ES437" t="s">
        <v>796</v>
      </c>
      <c r="ET437" t="s">
        <v>796</v>
      </c>
      <c r="EU437" t="s">
        <v>796</v>
      </c>
      <c r="EV437" t="s">
        <v>796</v>
      </c>
      <c r="EW437" t="s">
        <v>796</v>
      </c>
      <c r="EX437" t="s">
        <v>796</v>
      </c>
      <c r="EY437" t="s">
        <v>796</v>
      </c>
      <c r="EZ437" t="s">
        <v>796</v>
      </c>
      <c r="FA437" t="s">
        <v>796</v>
      </c>
      <c r="FB437" t="s">
        <v>796</v>
      </c>
      <c r="FC437" t="s">
        <v>796</v>
      </c>
      <c r="FD437" t="s">
        <v>796</v>
      </c>
      <c r="FE437" t="s">
        <v>796</v>
      </c>
      <c r="FF437" t="s">
        <v>796</v>
      </c>
      <c r="FG437" t="s">
        <v>796</v>
      </c>
      <c r="FH437" t="s">
        <v>796</v>
      </c>
      <c r="FI437" t="s">
        <v>796</v>
      </c>
      <c r="FJ437" t="s">
        <v>796</v>
      </c>
      <c r="FK437" t="s">
        <v>796</v>
      </c>
      <c r="FL437" t="s">
        <v>796</v>
      </c>
      <c r="FM437" t="s">
        <v>796</v>
      </c>
      <c r="FN437" t="s">
        <v>796</v>
      </c>
      <c r="FO437" t="s">
        <v>796</v>
      </c>
      <c r="FP437" t="s">
        <v>796</v>
      </c>
      <c r="FQ437" t="s">
        <v>796</v>
      </c>
      <c r="FR437" t="s">
        <v>796</v>
      </c>
      <c r="FS437" t="s">
        <v>796</v>
      </c>
      <c r="FT437" t="s">
        <v>796</v>
      </c>
      <c r="FU437" t="s">
        <v>796</v>
      </c>
      <c r="FV437" t="s">
        <v>796</v>
      </c>
      <c r="FW437" t="s">
        <v>796</v>
      </c>
      <c r="FX437" t="s">
        <v>796</v>
      </c>
      <c r="FY437" t="s">
        <v>796</v>
      </c>
      <c r="FZ437" t="s">
        <v>796</v>
      </c>
      <c r="GA437" t="s">
        <v>796</v>
      </c>
      <c r="GB437" t="s">
        <v>796</v>
      </c>
      <c r="GC437" t="s">
        <v>796</v>
      </c>
      <c r="GD437" t="s">
        <v>796</v>
      </c>
      <c r="GE437" t="s">
        <v>796</v>
      </c>
      <c r="GF437" t="s">
        <v>796</v>
      </c>
      <c r="GG437" t="s">
        <v>796</v>
      </c>
      <c r="GH437" t="s">
        <v>796</v>
      </c>
      <c r="GI437" t="s">
        <v>796</v>
      </c>
      <c r="GJ437" t="s">
        <v>796</v>
      </c>
      <c r="GK437" t="s">
        <v>796</v>
      </c>
      <c r="GL437" t="s">
        <v>796</v>
      </c>
      <c r="GM437" t="s">
        <v>796</v>
      </c>
      <c r="GN437" t="s">
        <v>796</v>
      </c>
      <c r="GO437" t="s">
        <v>796</v>
      </c>
      <c r="GP437" t="s">
        <v>796</v>
      </c>
      <c r="GQ437" t="s">
        <v>796</v>
      </c>
      <c r="GR437" t="s">
        <v>796</v>
      </c>
      <c r="GS437" t="s">
        <v>796</v>
      </c>
      <c r="GT437" t="s">
        <v>796</v>
      </c>
      <c r="GU437" t="s">
        <v>796</v>
      </c>
      <c r="GV437" t="s">
        <v>796</v>
      </c>
      <c r="GW437" t="s">
        <v>796</v>
      </c>
      <c r="GX437" t="s">
        <v>796</v>
      </c>
      <c r="GY437" t="s">
        <v>796</v>
      </c>
      <c r="GZ437" t="s">
        <v>796</v>
      </c>
      <c r="HA437" t="s">
        <v>796</v>
      </c>
      <c r="HB437" t="s">
        <v>796</v>
      </c>
      <c r="HC437" t="s">
        <v>796</v>
      </c>
      <c r="HD437" t="s">
        <v>796</v>
      </c>
      <c r="HE437" t="s">
        <v>796</v>
      </c>
      <c r="HF437" t="s">
        <v>796</v>
      </c>
      <c r="HG437" t="s">
        <v>796</v>
      </c>
      <c r="HH437" t="s">
        <v>796</v>
      </c>
      <c r="HI437" t="s">
        <v>796</v>
      </c>
      <c r="HJ437" t="s">
        <v>796</v>
      </c>
      <c r="HK437" t="s">
        <v>796</v>
      </c>
      <c r="HL437" t="s">
        <v>796</v>
      </c>
      <c r="HM437" t="s">
        <v>796</v>
      </c>
      <c r="HN437" t="s">
        <v>796</v>
      </c>
      <c r="HO437" t="s">
        <v>796</v>
      </c>
      <c r="HP437" t="s">
        <v>796</v>
      </c>
      <c r="HQ437" t="s">
        <v>796</v>
      </c>
      <c r="HR437" t="s">
        <v>796</v>
      </c>
      <c r="HS437" t="s">
        <v>796</v>
      </c>
      <c r="HT437" t="s">
        <v>796</v>
      </c>
      <c r="HU437" t="s">
        <v>796</v>
      </c>
      <c r="HV437" t="s">
        <v>796</v>
      </c>
      <c r="HW437" t="s">
        <v>796</v>
      </c>
      <c r="HX437" t="s">
        <v>796</v>
      </c>
      <c r="HY437" t="s">
        <v>796</v>
      </c>
      <c r="HZ437" t="s">
        <v>796</v>
      </c>
      <c r="IA437" t="s">
        <v>796</v>
      </c>
      <c r="IB437" t="s">
        <v>796</v>
      </c>
      <c r="IC437" t="s">
        <v>796</v>
      </c>
      <c r="ID437" t="s">
        <v>796</v>
      </c>
      <c r="IE437" t="s">
        <v>796</v>
      </c>
      <c r="IF437" t="s">
        <v>796</v>
      </c>
      <c r="IG437" t="s">
        <v>796</v>
      </c>
      <c r="IH437" t="s">
        <v>796</v>
      </c>
      <c r="II437" t="s">
        <v>796</v>
      </c>
      <c r="IJ437" t="s">
        <v>796</v>
      </c>
      <c r="IK437" t="s">
        <v>796</v>
      </c>
      <c r="IL437" t="s">
        <v>796</v>
      </c>
      <c r="IM437" t="s">
        <v>796</v>
      </c>
      <c r="IN437" t="s">
        <v>796</v>
      </c>
      <c r="IO437" t="s">
        <v>796</v>
      </c>
      <c r="IP437" t="s">
        <v>796</v>
      </c>
      <c r="IQ437" t="s">
        <v>796</v>
      </c>
      <c r="IR437" t="s">
        <v>796</v>
      </c>
      <c r="IS437" t="s">
        <v>796</v>
      </c>
      <c r="IT437" t="s">
        <v>796</v>
      </c>
      <c r="IU437" t="s">
        <v>796</v>
      </c>
      <c r="IV437" t="s">
        <v>796</v>
      </c>
      <c r="IW437" t="s">
        <v>796</v>
      </c>
      <c r="IX437" t="s">
        <v>796</v>
      </c>
      <c r="IY437" t="s">
        <v>796</v>
      </c>
      <c r="IZ437" t="s">
        <v>796</v>
      </c>
      <c r="JA437" t="s">
        <v>796</v>
      </c>
      <c r="JB437" t="s">
        <v>796</v>
      </c>
      <c r="JC437" t="s">
        <v>796</v>
      </c>
      <c r="JD437" t="s">
        <v>796</v>
      </c>
      <c r="JE437" t="s">
        <v>796</v>
      </c>
      <c r="JF437" t="s">
        <v>796</v>
      </c>
      <c r="JG437" t="s">
        <v>796</v>
      </c>
      <c r="JH437" t="s">
        <v>796</v>
      </c>
      <c r="JI437" t="s">
        <v>796</v>
      </c>
      <c r="JJ437" t="s">
        <v>796</v>
      </c>
      <c r="JK437" t="s">
        <v>796</v>
      </c>
      <c r="JL437" t="s">
        <v>796</v>
      </c>
      <c r="JM437" t="s">
        <v>796</v>
      </c>
      <c r="JN437" t="s">
        <v>796</v>
      </c>
      <c r="JO437" t="s">
        <v>796</v>
      </c>
      <c r="JP437" t="s">
        <v>796</v>
      </c>
      <c r="JQ437" t="s">
        <v>796</v>
      </c>
      <c r="JR437" t="s">
        <v>796</v>
      </c>
      <c r="JS437" t="s">
        <v>796</v>
      </c>
      <c r="JT437" t="s">
        <v>796</v>
      </c>
      <c r="JU437" t="s">
        <v>796</v>
      </c>
      <c r="JV437" t="s">
        <v>796</v>
      </c>
      <c r="JW437" t="s">
        <v>796</v>
      </c>
      <c r="JX437" t="s">
        <v>796</v>
      </c>
      <c r="JY437" t="s">
        <v>796</v>
      </c>
      <c r="JZ437" t="s">
        <v>796</v>
      </c>
      <c r="KA437" t="s">
        <v>796</v>
      </c>
      <c r="KB437" t="s">
        <v>796</v>
      </c>
      <c r="KC437" t="s">
        <v>796</v>
      </c>
      <c r="KD437" t="s">
        <v>796</v>
      </c>
      <c r="KE437" t="s">
        <v>796</v>
      </c>
      <c r="KF437" t="s">
        <v>796</v>
      </c>
    </row>
    <row r="438" spans="1:292" x14ac:dyDescent="0.2">
      <c r="A438" t="s">
        <v>157</v>
      </c>
      <c r="B438" t="s">
        <v>133</v>
      </c>
      <c r="C438" t="s">
        <v>4</v>
      </c>
      <c r="D438" t="s">
        <v>19</v>
      </c>
      <c r="E438" s="30">
        <v>43</v>
      </c>
      <c r="F438" t="s">
        <v>91</v>
      </c>
      <c r="G438" t="s">
        <v>158</v>
      </c>
      <c r="H438" t="s">
        <v>22</v>
      </c>
      <c r="I438" t="s">
        <v>23</v>
      </c>
      <c r="J438" t="s">
        <v>5</v>
      </c>
      <c r="K438" t="s">
        <v>4</v>
      </c>
      <c r="L438" t="s">
        <v>4</v>
      </c>
      <c r="M438" t="s">
        <v>4</v>
      </c>
      <c r="N438" t="s">
        <v>4</v>
      </c>
      <c r="O438" t="s">
        <v>4</v>
      </c>
      <c r="P438" t="s">
        <v>5</v>
      </c>
      <c r="Q438" t="s">
        <v>4</v>
      </c>
      <c r="R438" t="s">
        <v>4</v>
      </c>
      <c r="S438" t="s">
        <v>4</v>
      </c>
      <c r="T438" t="s">
        <v>3</v>
      </c>
      <c r="U438" t="s">
        <v>4</v>
      </c>
      <c r="V438" t="s">
        <v>5</v>
      </c>
      <c r="W438" t="s">
        <v>77</v>
      </c>
      <c r="X438" t="s">
        <v>54</v>
      </c>
      <c r="Y438" t="s">
        <v>4</v>
      </c>
      <c r="Z438" t="s">
        <v>18</v>
      </c>
      <c r="AA438" t="s">
        <v>4</v>
      </c>
      <c r="AB438" t="s">
        <v>4</v>
      </c>
      <c r="AC438" t="s">
        <v>4</v>
      </c>
      <c r="AD438" t="s">
        <v>4</v>
      </c>
      <c r="AE438" t="s">
        <v>4</v>
      </c>
      <c r="AF438" t="s">
        <v>4</v>
      </c>
      <c r="AG438" t="s">
        <v>5</v>
      </c>
      <c r="AH438" t="s">
        <v>5</v>
      </c>
      <c r="AI438" t="s">
        <v>4</v>
      </c>
      <c r="AJ438" t="s">
        <v>4</v>
      </c>
      <c r="AK438" t="s">
        <v>4</v>
      </c>
      <c r="AL438" t="s">
        <v>4</v>
      </c>
      <c r="AM438" t="s">
        <v>4</v>
      </c>
      <c r="AN438" t="s">
        <v>4</v>
      </c>
      <c r="AO438" t="s">
        <v>4</v>
      </c>
      <c r="AP438" t="s">
        <v>4</v>
      </c>
      <c r="AQ438" t="s">
        <v>4</v>
      </c>
      <c r="AR438" t="s">
        <v>4</v>
      </c>
      <c r="AS438" t="s">
        <v>2</v>
      </c>
      <c r="AT438" t="s">
        <v>2</v>
      </c>
      <c r="AU438" t="s">
        <v>2</v>
      </c>
      <c r="AV438" t="s">
        <v>2</v>
      </c>
      <c r="AW438" t="s">
        <v>2</v>
      </c>
      <c r="AX438" t="s">
        <v>2</v>
      </c>
      <c r="AY438" t="s">
        <v>2</v>
      </c>
      <c r="AZ438" t="s">
        <v>2</v>
      </c>
      <c r="BA438" t="s">
        <v>2</v>
      </c>
      <c r="BB438" t="s">
        <v>2</v>
      </c>
      <c r="BC438" t="s">
        <v>2</v>
      </c>
      <c r="BD438" t="s">
        <v>2</v>
      </c>
      <c r="BE438" t="s">
        <v>2</v>
      </c>
      <c r="BF438" t="s">
        <v>2</v>
      </c>
      <c r="BG438" t="s">
        <v>2</v>
      </c>
      <c r="BH438" t="s">
        <v>2</v>
      </c>
      <c r="BI438" t="s">
        <v>2</v>
      </c>
      <c r="BJ438" t="s">
        <v>2</v>
      </c>
      <c r="BK438" t="s">
        <v>5</v>
      </c>
      <c r="BL438" t="s">
        <v>4</v>
      </c>
      <c r="BM438" t="s">
        <v>4</v>
      </c>
      <c r="BN438" t="s">
        <v>4</v>
      </c>
      <c r="BO438" t="s">
        <v>4</v>
      </c>
      <c r="BP438" t="s">
        <v>46</v>
      </c>
      <c r="BQ438" t="s">
        <v>2</v>
      </c>
      <c r="BR438" t="s">
        <v>2</v>
      </c>
      <c r="BS438" t="s">
        <v>2</v>
      </c>
      <c r="BT438" t="s">
        <v>2</v>
      </c>
      <c r="BU438" t="s">
        <v>2</v>
      </c>
      <c r="BV438" t="s">
        <v>2</v>
      </c>
      <c r="BW438" t="s">
        <v>2</v>
      </c>
      <c r="BX438" t="s">
        <v>2</v>
      </c>
      <c r="BY438" t="s">
        <v>2</v>
      </c>
      <c r="BZ438" t="s">
        <v>2</v>
      </c>
      <c r="CA438" t="s">
        <v>2</v>
      </c>
      <c r="CB438" t="s">
        <v>2</v>
      </c>
      <c r="CC438" t="s">
        <v>2</v>
      </c>
      <c r="CD438" t="s">
        <v>2</v>
      </c>
      <c r="CE438" t="s">
        <v>2</v>
      </c>
      <c r="CF438" t="s">
        <v>2</v>
      </c>
      <c r="CG438" t="s">
        <v>2</v>
      </c>
      <c r="CH438" t="s">
        <v>2</v>
      </c>
      <c r="CI438" t="s">
        <v>2</v>
      </c>
      <c r="CJ438" t="s">
        <v>2</v>
      </c>
      <c r="CK438" t="s">
        <v>2</v>
      </c>
      <c r="CL438" t="s">
        <v>2</v>
      </c>
      <c r="CM438" t="s">
        <v>2</v>
      </c>
      <c r="CN438" t="s">
        <v>2</v>
      </c>
      <c r="CO438" t="s">
        <v>2</v>
      </c>
      <c r="CP438" t="s">
        <v>2</v>
      </c>
      <c r="CQ438" t="s">
        <v>2</v>
      </c>
      <c r="CR438" t="s">
        <v>2</v>
      </c>
      <c r="CS438" t="s">
        <v>2</v>
      </c>
      <c r="CT438" t="s">
        <v>2</v>
      </c>
      <c r="CU438" t="s">
        <v>796</v>
      </c>
      <c r="CV438" t="s">
        <v>796</v>
      </c>
      <c r="CW438" t="s">
        <v>796</v>
      </c>
      <c r="CX438" t="s">
        <v>796</v>
      </c>
      <c r="CY438" t="s">
        <v>796</v>
      </c>
      <c r="CZ438" t="s">
        <v>796</v>
      </c>
      <c r="DA438" t="s">
        <v>796</v>
      </c>
      <c r="DB438" t="s">
        <v>796</v>
      </c>
      <c r="DC438" t="s">
        <v>796</v>
      </c>
      <c r="DD438" t="s">
        <v>796</v>
      </c>
      <c r="DE438" t="s">
        <v>796</v>
      </c>
      <c r="DF438" t="s">
        <v>796</v>
      </c>
      <c r="DG438" t="s">
        <v>796</v>
      </c>
      <c r="DH438" t="s">
        <v>796</v>
      </c>
      <c r="DI438" t="s">
        <v>796</v>
      </c>
      <c r="DJ438" t="s">
        <v>796</v>
      </c>
      <c r="DK438" t="s">
        <v>796</v>
      </c>
      <c r="DL438" t="s">
        <v>796</v>
      </c>
      <c r="DM438" t="s">
        <v>796</v>
      </c>
      <c r="DN438" t="s">
        <v>796</v>
      </c>
      <c r="DO438" t="s">
        <v>796</v>
      </c>
      <c r="DP438" t="s">
        <v>796</v>
      </c>
      <c r="DQ438" t="s">
        <v>796</v>
      </c>
      <c r="DR438" t="s">
        <v>796</v>
      </c>
      <c r="DS438" t="s">
        <v>796</v>
      </c>
      <c r="DT438" t="s">
        <v>796</v>
      </c>
      <c r="DU438" t="s">
        <v>796</v>
      </c>
      <c r="DV438" t="s">
        <v>796</v>
      </c>
      <c r="DW438" t="s">
        <v>796</v>
      </c>
      <c r="DX438" t="s">
        <v>796</v>
      </c>
      <c r="DY438" t="s">
        <v>796</v>
      </c>
      <c r="DZ438" t="s">
        <v>796</v>
      </c>
      <c r="EA438" t="s">
        <v>796</v>
      </c>
      <c r="EB438" t="s">
        <v>796</v>
      </c>
      <c r="EC438" t="s">
        <v>796</v>
      </c>
      <c r="ED438" t="s">
        <v>796</v>
      </c>
      <c r="EE438" t="s">
        <v>796</v>
      </c>
      <c r="EF438" t="s">
        <v>796</v>
      </c>
      <c r="EG438" t="s">
        <v>796</v>
      </c>
      <c r="EH438" t="s">
        <v>796</v>
      </c>
      <c r="EI438" t="s">
        <v>796</v>
      </c>
      <c r="EJ438" t="s">
        <v>796</v>
      </c>
      <c r="EK438" t="s">
        <v>796</v>
      </c>
      <c r="EL438" t="s">
        <v>796</v>
      </c>
      <c r="EM438" t="s">
        <v>796</v>
      </c>
      <c r="EN438" t="s">
        <v>796</v>
      </c>
      <c r="EO438" t="s">
        <v>796</v>
      </c>
      <c r="EP438" t="s">
        <v>796</v>
      </c>
      <c r="EQ438" t="s">
        <v>796</v>
      </c>
      <c r="ER438" t="s">
        <v>796</v>
      </c>
      <c r="ES438" t="s">
        <v>796</v>
      </c>
      <c r="ET438" t="s">
        <v>796</v>
      </c>
      <c r="EU438" t="s">
        <v>796</v>
      </c>
      <c r="EV438" t="s">
        <v>796</v>
      </c>
      <c r="EW438" t="s">
        <v>796</v>
      </c>
      <c r="EX438" t="s">
        <v>796</v>
      </c>
      <c r="EY438" t="s">
        <v>796</v>
      </c>
      <c r="EZ438" t="s">
        <v>796</v>
      </c>
      <c r="FA438" t="s">
        <v>796</v>
      </c>
      <c r="FB438" t="s">
        <v>796</v>
      </c>
      <c r="FC438" t="s">
        <v>796</v>
      </c>
      <c r="FD438" t="s">
        <v>796</v>
      </c>
      <c r="FE438" t="s">
        <v>796</v>
      </c>
      <c r="FF438" t="s">
        <v>796</v>
      </c>
      <c r="FG438" t="s">
        <v>796</v>
      </c>
      <c r="FH438" t="s">
        <v>796</v>
      </c>
      <c r="FI438" t="s">
        <v>796</v>
      </c>
      <c r="FJ438" t="s">
        <v>796</v>
      </c>
      <c r="FK438" t="s">
        <v>796</v>
      </c>
      <c r="FL438" t="s">
        <v>796</v>
      </c>
      <c r="FM438" t="s">
        <v>796</v>
      </c>
      <c r="FN438" t="s">
        <v>796</v>
      </c>
      <c r="FO438" t="s">
        <v>796</v>
      </c>
      <c r="FP438" t="s">
        <v>796</v>
      </c>
      <c r="FQ438" t="s">
        <v>796</v>
      </c>
      <c r="FR438" t="s">
        <v>796</v>
      </c>
      <c r="FS438" t="s">
        <v>796</v>
      </c>
      <c r="FT438" t="s">
        <v>796</v>
      </c>
      <c r="FU438" t="s">
        <v>796</v>
      </c>
      <c r="FV438" t="s">
        <v>796</v>
      </c>
      <c r="FW438" t="s">
        <v>796</v>
      </c>
      <c r="FX438" t="s">
        <v>796</v>
      </c>
      <c r="FY438" t="s">
        <v>796</v>
      </c>
      <c r="FZ438" t="s">
        <v>796</v>
      </c>
      <c r="GA438" t="s">
        <v>796</v>
      </c>
      <c r="GB438" t="s">
        <v>796</v>
      </c>
      <c r="GC438" t="s">
        <v>796</v>
      </c>
      <c r="GD438" t="s">
        <v>796</v>
      </c>
      <c r="GE438" t="s">
        <v>796</v>
      </c>
      <c r="GF438" t="s">
        <v>796</v>
      </c>
      <c r="GG438" t="s">
        <v>796</v>
      </c>
      <c r="GH438" t="s">
        <v>796</v>
      </c>
      <c r="GI438" t="s">
        <v>796</v>
      </c>
      <c r="GJ438" t="s">
        <v>796</v>
      </c>
      <c r="GK438" t="s">
        <v>796</v>
      </c>
      <c r="GL438" t="s">
        <v>796</v>
      </c>
      <c r="GM438" t="s">
        <v>796</v>
      </c>
      <c r="GN438" t="s">
        <v>796</v>
      </c>
      <c r="GO438" t="s">
        <v>796</v>
      </c>
      <c r="GP438" t="s">
        <v>796</v>
      </c>
      <c r="GQ438" t="s">
        <v>796</v>
      </c>
      <c r="GR438" t="s">
        <v>796</v>
      </c>
      <c r="GS438" t="s">
        <v>796</v>
      </c>
      <c r="GT438" t="s">
        <v>796</v>
      </c>
      <c r="GU438" t="s">
        <v>796</v>
      </c>
      <c r="GV438" t="s">
        <v>796</v>
      </c>
      <c r="GW438" t="s">
        <v>796</v>
      </c>
      <c r="GX438" t="s">
        <v>796</v>
      </c>
      <c r="GY438" t="s">
        <v>796</v>
      </c>
      <c r="GZ438" t="s">
        <v>796</v>
      </c>
      <c r="HA438" t="s">
        <v>796</v>
      </c>
      <c r="HB438" t="s">
        <v>796</v>
      </c>
      <c r="HC438" t="s">
        <v>796</v>
      </c>
      <c r="HD438" t="s">
        <v>796</v>
      </c>
      <c r="HE438" t="s">
        <v>796</v>
      </c>
      <c r="HF438" t="s">
        <v>796</v>
      </c>
      <c r="HG438" t="s">
        <v>796</v>
      </c>
      <c r="HH438" t="s">
        <v>796</v>
      </c>
      <c r="HI438" t="s">
        <v>796</v>
      </c>
      <c r="HJ438" t="s">
        <v>796</v>
      </c>
      <c r="HK438" t="s">
        <v>796</v>
      </c>
      <c r="HL438" t="s">
        <v>796</v>
      </c>
      <c r="HM438" t="s">
        <v>796</v>
      </c>
      <c r="HN438" t="s">
        <v>796</v>
      </c>
      <c r="HO438" t="s">
        <v>796</v>
      </c>
      <c r="HP438" t="s">
        <v>796</v>
      </c>
      <c r="HQ438" t="s">
        <v>796</v>
      </c>
      <c r="HR438" t="s">
        <v>796</v>
      </c>
      <c r="HS438" t="s">
        <v>796</v>
      </c>
      <c r="HT438" t="s">
        <v>796</v>
      </c>
      <c r="HU438" t="s">
        <v>796</v>
      </c>
      <c r="HV438" t="s">
        <v>796</v>
      </c>
      <c r="HW438" t="s">
        <v>796</v>
      </c>
      <c r="HX438" t="s">
        <v>796</v>
      </c>
      <c r="HY438" t="s">
        <v>796</v>
      </c>
      <c r="HZ438" t="s">
        <v>796</v>
      </c>
      <c r="IA438" t="s">
        <v>796</v>
      </c>
      <c r="IB438" t="s">
        <v>796</v>
      </c>
      <c r="IC438" t="s">
        <v>796</v>
      </c>
      <c r="ID438" t="s">
        <v>796</v>
      </c>
      <c r="IE438" t="s">
        <v>796</v>
      </c>
      <c r="IF438" t="s">
        <v>796</v>
      </c>
      <c r="IG438" t="s">
        <v>796</v>
      </c>
      <c r="IH438" t="s">
        <v>796</v>
      </c>
      <c r="II438" t="s">
        <v>796</v>
      </c>
      <c r="IJ438" t="s">
        <v>796</v>
      </c>
      <c r="IK438" t="s">
        <v>796</v>
      </c>
      <c r="IL438" t="s">
        <v>796</v>
      </c>
      <c r="IM438" t="s">
        <v>796</v>
      </c>
      <c r="IN438" t="s">
        <v>796</v>
      </c>
      <c r="IO438" t="s">
        <v>796</v>
      </c>
      <c r="IP438" t="s">
        <v>796</v>
      </c>
      <c r="IQ438" t="s">
        <v>796</v>
      </c>
      <c r="IR438" t="s">
        <v>796</v>
      </c>
      <c r="IS438" t="s">
        <v>796</v>
      </c>
      <c r="IT438" t="s">
        <v>796</v>
      </c>
      <c r="IU438" t="s">
        <v>796</v>
      </c>
      <c r="IV438" t="s">
        <v>796</v>
      </c>
      <c r="IW438" t="s">
        <v>796</v>
      </c>
      <c r="IX438" t="s">
        <v>796</v>
      </c>
      <c r="IY438" t="s">
        <v>796</v>
      </c>
      <c r="IZ438" t="s">
        <v>796</v>
      </c>
      <c r="JA438" t="s">
        <v>796</v>
      </c>
      <c r="JB438" t="s">
        <v>796</v>
      </c>
      <c r="JC438" t="s">
        <v>796</v>
      </c>
      <c r="JD438" t="s">
        <v>796</v>
      </c>
      <c r="JE438" t="s">
        <v>796</v>
      </c>
      <c r="JF438" t="s">
        <v>796</v>
      </c>
      <c r="JG438" t="s">
        <v>796</v>
      </c>
      <c r="JH438" t="s">
        <v>796</v>
      </c>
      <c r="JI438" t="s">
        <v>796</v>
      </c>
      <c r="JJ438" t="s">
        <v>796</v>
      </c>
      <c r="JK438" t="s">
        <v>796</v>
      </c>
      <c r="JL438" t="s">
        <v>796</v>
      </c>
      <c r="JM438" t="s">
        <v>796</v>
      </c>
      <c r="JN438" t="s">
        <v>796</v>
      </c>
      <c r="JO438" t="s">
        <v>796</v>
      </c>
      <c r="JP438" t="s">
        <v>796</v>
      </c>
      <c r="JQ438" t="s">
        <v>796</v>
      </c>
      <c r="JR438" t="s">
        <v>796</v>
      </c>
      <c r="JS438" t="s">
        <v>796</v>
      </c>
      <c r="JT438" t="s">
        <v>796</v>
      </c>
      <c r="JU438" t="s">
        <v>796</v>
      </c>
      <c r="JV438" t="s">
        <v>796</v>
      </c>
      <c r="JW438" t="s">
        <v>796</v>
      </c>
      <c r="JX438" t="s">
        <v>796</v>
      </c>
      <c r="JY438" t="s">
        <v>796</v>
      </c>
      <c r="JZ438" t="s">
        <v>796</v>
      </c>
      <c r="KA438" t="s">
        <v>796</v>
      </c>
      <c r="KB438" t="s">
        <v>796</v>
      </c>
      <c r="KC438" t="s">
        <v>796</v>
      </c>
      <c r="KD438" t="s">
        <v>796</v>
      </c>
      <c r="KE438" t="s">
        <v>796</v>
      </c>
      <c r="KF438" t="s">
        <v>796</v>
      </c>
    </row>
    <row r="439" spans="1:292" x14ac:dyDescent="0.2">
      <c r="A439" t="s">
        <v>154</v>
      </c>
      <c r="B439" t="s">
        <v>133</v>
      </c>
      <c r="C439" t="s">
        <v>4</v>
      </c>
      <c r="D439" t="s">
        <v>19</v>
      </c>
      <c r="E439" s="30">
        <v>44</v>
      </c>
      <c r="F439" t="s">
        <v>155</v>
      </c>
      <c r="G439" t="s">
        <v>156</v>
      </c>
      <c r="H439" t="s">
        <v>22</v>
      </c>
      <c r="I439" t="s">
        <v>23</v>
      </c>
      <c r="J439" t="s">
        <v>5</v>
      </c>
      <c r="K439" t="s">
        <v>4</v>
      </c>
      <c r="L439" t="s">
        <v>4</v>
      </c>
      <c r="M439" t="s">
        <v>4</v>
      </c>
      <c r="N439" t="s">
        <v>4</v>
      </c>
      <c r="O439" t="s">
        <v>4</v>
      </c>
      <c r="P439" t="s">
        <v>4</v>
      </c>
      <c r="Q439" t="s">
        <v>4</v>
      </c>
      <c r="R439" t="s">
        <v>4</v>
      </c>
      <c r="S439" t="s">
        <v>4</v>
      </c>
      <c r="T439" t="s">
        <v>3</v>
      </c>
      <c r="U439" t="s">
        <v>4</v>
      </c>
      <c r="V439" t="s">
        <v>4</v>
      </c>
      <c r="W439" t="s">
        <v>17</v>
      </c>
      <c r="X439" t="s">
        <v>2</v>
      </c>
      <c r="Y439" t="s">
        <v>5</v>
      </c>
      <c r="Z439" t="s">
        <v>6</v>
      </c>
      <c r="AA439" t="s">
        <v>4</v>
      </c>
      <c r="AB439" t="s">
        <v>4</v>
      </c>
      <c r="AC439" t="s">
        <v>4</v>
      </c>
      <c r="AD439" t="s">
        <v>4</v>
      </c>
      <c r="AE439" t="s">
        <v>4</v>
      </c>
      <c r="AF439" t="s">
        <v>4</v>
      </c>
      <c r="AG439" t="s">
        <v>4</v>
      </c>
      <c r="AH439" t="s">
        <v>5</v>
      </c>
      <c r="AI439" t="s">
        <v>4</v>
      </c>
      <c r="AJ439" t="s">
        <v>4</v>
      </c>
      <c r="AK439" t="s">
        <v>4</v>
      </c>
      <c r="AL439" t="s">
        <v>5</v>
      </c>
      <c r="AM439" t="s">
        <v>4</v>
      </c>
      <c r="AN439" t="s">
        <v>4</v>
      </c>
      <c r="AO439" t="s">
        <v>4</v>
      </c>
      <c r="AP439" t="s">
        <v>4</v>
      </c>
      <c r="AQ439" t="s">
        <v>4</v>
      </c>
      <c r="AR439" t="s">
        <v>4</v>
      </c>
      <c r="AS439" t="s">
        <v>2</v>
      </c>
      <c r="AT439" t="s">
        <v>2</v>
      </c>
      <c r="AU439" t="s">
        <v>2</v>
      </c>
      <c r="AV439" t="s">
        <v>2</v>
      </c>
      <c r="AW439" t="s">
        <v>2</v>
      </c>
      <c r="AX439" t="s">
        <v>2</v>
      </c>
      <c r="AY439" t="s">
        <v>2</v>
      </c>
      <c r="AZ439" t="s">
        <v>2</v>
      </c>
      <c r="BA439" t="s">
        <v>2</v>
      </c>
      <c r="BB439" t="s">
        <v>2</v>
      </c>
      <c r="BC439" t="s">
        <v>2</v>
      </c>
      <c r="BD439" t="s">
        <v>2</v>
      </c>
      <c r="BE439" t="s">
        <v>2</v>
      </c>
      <c r="BF439" t="s">
        <v>2</v>
      </c>
      <c r="BG439" t="s">
        <v>2</v>
      </c>
      <c r="BH439" t="s">
        <v>2</v>
      </c>
      <c r="BI439" t="s">
        <v>2</v>
      </c>
      <c r="BJ439" t="s">
        <v>2</v>
      </c>
      <c r="BK439" t="s">
        <v>2</v>
      </c>
      <c r="BL439" t="s">
        <v>2</v>
      </c>
      <c r="BM439" t="s">
        <v>2</v>
      </c>
      <c r="BN439" t="s">
        <v>2</v>
      </c>
      <c r="BO439" t="s">
        <v>2</v>
      </c>
      <c r="BP439" t="s">
        <v>24</v>
      </c>
      <c r="BQ439" t="s">
        <v>2</v>
      </c>
      <c r="BR439" t="s">
        <v>2</v>
      </c>
      <c r="BS439" t="s">
        <v>2</v>
      </c>
      <c r="BT439" t="s">
        <v>2</v>
      </c>
      <c r="BU439" t="s">
        <v>2</v>
      </c>
      <c r="BV439" t="s">
        <v>2</v>
      </c>
      <c r="BW439" t="s">
        <v>2</v>
      </c>
      <c r="BX439" t="s">
        <v>2</v>
      </c>
      <c r="BY439" t="s">
        <v>2</v>
      </c>
      <c r="BZ439" t="s">
        <v>2</v>
      </c>
      <c r="CA439" t="s">
        <v>2</v>
      </c>
      <c r="CB439" t="s">
        <v>2</v>
      </c>
      <c r="CC439" t="s">
        <v>2</v>
      </c>
      <c r="CD439" t="s">
        <v>2</v>
      </c>
      <c r="CE439" t="s">
        <v>2</v>
      </c>
      <c r="CF439" t="s">
        <v>2</v>
      </c>
      <c r="CG439" t="s">
        <v>2</v>
      </c>
      <c r="CH439" t="s">
        <v>2</v>
      </c>
      <c r="CI439" t="s">
        <v>2</v>
      </c>
      <c r="CJ439" t="s">
        <v>2</v>
      </c>
      <c r="CK439" t="s">
        <v>2</v>
      </c>
      <c r="CL439" t="s">
        <v>2</v>
      </c>
      <c r="CM439" t="s">
        <v>2</v>
      </c>
      <c r="CN439" t="s">
        <v>2</v>
      </c>
      <c r="CO439" t="s">
        <v>2</v>
      </c>
      <c r="CP439" t="s">
        <v>2</v>
      </c>
      <c r="CQ439" t="s">
        <v>2</v>
      </c>
      <c r="CR439" t="s">
        <v>2</v>
      </c>
      <c r="CS439" t="s">
        <v>2</v>
      </c>
      <c r="CT439" t="s">
        <v>2</v>
      </c>
      <c r="CU439" t="s">
        <v>133</v>
      </c>
      <c r="CV439" t="s">
        <v>4</v>
      </c>
      <c r="CW439" s="30">
        <v>45</v>
      </c>
      <c r="CX439" t="s">
        <v>155</v>
      </c>
      <c r="CY439" t="s">
        <v>5</v>
      </c>
      <c r="CZ439" t="s">
        <v>4</v>
      </c>
      <c r="DA439" t="s">
        <v>4</v>
      </c>
      <c r="DB439" t="s">
        <v>4</v>
      </c>
      <c r="DC439" t="s">
        <v>5</v>
      </c>
      <c r="DD439" t="s">
        <v>4</v>
      </c>
      <c r="DE439" t="s">
        <v>4</v>
      </c>
      <c r="DF439" t="s">
        <v>4</v>
      </c>
      <c r="DG439" t="s">
        <v>5</v>
      </c>
      <c r="DH439" t="s">
        <v>4</v>
      </c>
      <c r="DI439" t="s">
        <v>3</v>
      </c>
      <c r="DJ439" t="s">
        <v>5</v>
      </c>
      <c r="DK439" t="s">
        <v>4</v>
      </c>
      <c r="DL439" t="s">
        <v>2</v>
      </c>
      <c r="DM439" t="s">
        <v>2</v>
      </c>
      <c r="DN439" t="s">
        <v>5</v>
      </c>
      <c r="DO439" t="s">
        <v>523</v>
      </c>
      <c r="DP439" t="s">
        <v>4</v>
      </c>
      <c r="DQ439" t="s">
        <v>4</v>
      </c>
      <c r="DR439" t="s">
        <v>5</v>
      </c>
      <c r="DS439" t="s">
        <v>5</v>
      </c>
      <c r="DT439" t="s">
        <v>4</v>
      </c>
      <c r="DU439" t="s">
        <v>4</v>
      </c>
      <c r="DV439" t="s">
        <v>4</v>
      </c>
      <c r="DW439" t="s">
        <v>5</v>
      </c>
      <c r="DX439" t="s">
        <v>4</v>
      </c>
      <c r="DY439" t="s">
        <v>4</v>
      </c>
      <c r="DZ439" t="s">
        <v>4</v>
      </c>
      <c r="EA439" t="s">
        <v>5</v>
      </c>
      <c r="EB439" t="s">
        <v>4</v>
      </c>
      <c r="EC439" t="s">
        <v>4</v>
      </c>
      <c r="ED439" t="s">
        <v>4</v>
      </c>
      <c r="EE439" t="s">
        <v>4</v>
      </c>
      <c r="EF439" t="s">
        <v>4</v>
      </c>
      <c r="EG439" t="s">
        <v>4</v>
      </c>
      <c r="EH439" t="s">
        <v>2</v>
      </c>
      <c r="EI439" t="s">
        <v>2</v>
      </c>
      <c r="EJ439" t="s">
        <v>2</v>
      </c>
      <c r="EK439" t="s">
        <v>2</v>
      </c>
      <c r="EL439" t="s">
        <v>2</v>
      </c>
      <c r="EM439" t="s">
        <v>2</v>
      </c>
      <c r="EN439" t="s">
        <v>2</v>
      </c>
      <c r="EO439" t="s">
        <v>2</v>
      </c>
      <c r="EP439" t="s">
        <v>2</v>
      </c>
      <c r="EQ439" t="s">
        <v>2</v>
      </c>
      <c r="ER439" t="s">
        <v>2</v>
      </c>
      <c r="ES439" t="s">
        <v>2</v>
      </c>
      <c r="ET439" t="s">
        <v>2</v>
      </c>
      <c r="EU439" t="s">
        <v>2</v>
      </c>
      <c r="EV439" t="s">
        <v>2</v>
      </c>
      <c r="EW439" t="s">
        <v>2</v>
      </c>
      <c r="EX439" t="s">
        <v>2</v>
      </c>
      <c r="EY439" t="s">
        <v>2</v>
      </c>
      <c r="EZ439" t="s">
        <v>2</v>
      </c>
      <c r="FA439" t="s">
        <v>2</v>
      </c>
      <c r="FB439" t="s">
        <v>2</v>
      </c>
      <c r="FC439" t="s">
        <v>2</v>
      </c>
      <c r="FD439" t="s">
        <v>2</v>
      </c>
      <c r="FE439" t="s">
        <v>30</v>
      </c>
      <c r="FF439" t="s">
        <v>2</v>
      </c>
      <c r="FG439" t="s">
        <v>2</v>
      </c>
      <c r="FH439" t="s">
        <v>2</v>
      </c>
      <c r="FI439" t="s">
        <v>2</v>
      </c>
      <c r="FJ439" t="s">
        <v>2</v>
      </c>
      <c r="FK439" t="s">
        <v>2</v>
      </c>
      <c r="FL439" t="s">
        <v>2</v>
      </c>
      <c r="FM439" t="s">
        <v>2</v>
      </c>
      <c r="FN439" t="s">
        <v>2</v>
      </c>
      <c r="FO439" t="s">
        <v>2</v>
      </c>
      <c r="FP439" t="s">
        <v>2</v>
      </c>
      <c r="FQ439" t="s">
        <v>2</v>
      </c>
      <c r="FR439" t="s">
        <v>2</v>
      </c>
      <c r="FS439" t="s">
        <v>2</v>
      </c>
      <c r="FT439" t="s">
        <v>2</v>
      </c>
      <c r="FU439" t="s">
        <v>2</v>
      </c>
      <c r="FV439" t="s">
        <v>2</v>
      </c>
      <c r="FW439" t="s">
        <v>2</v>
      </c>
      <c r="FX439" t="s">
        <v>2</v>
      </c>
      <c r="FY439" t="s">
        <v>2</v>
      </c>
      <c r="FZ439" t="s">
        <v>2</v>
      </c>
      <c r="GA439" t="s">
        <v>2</v>
      </c>
      <c r="GB439" t="s">
        <v>2</v>
      </c>
      <c r="GC439" t="s">
        <v>2</v>
      </c>
      <c r="GD439" t="s">
        <v>2</v>
      </c>
      <c r="GE439" t="s">
        <v>123</v>
      </c>
      <c r="GF439" t="s">
        <v>4</v>
      </c>
      <c r="GG439" t="s">
        <v>4</v>
      </c>
      <c r="GH439" t="s">
        <v>4</v>
      </c>
      <c r="GI439" t="s">
        <v>4</v>
      </c>
      <c r="GJ439" t="s">
        <v>4</v>
      </c>
      <c r="GK439" t="s">
        <v>4</v>
      </c>
      <c r="GL439" t="s">
        <v>4</v>
      </c>
      <c r="GM439" t="s">
        <v>41</v>
      </c>
      <c r="GN439" t="s">
        <v>133</v>
      </c>
      <c r="GO439" t="s">
        <v>4</v>
      </c>
      <c r="GP439" s="30">
        <v>46</v>
      </c>
      <c r="GQ439" t="s">
        <v>155</v>
      </c>
      <c r="GR439" t="s">
        <v>5</v>
      </c>
      <c r="GS439" t="s">
        <v>4</v>
      </c>
      <c r="GT439" t="s">
        <v>4</v>
      </c>
      <c r="GU439" t="s">
        <v>4</v>
      </c>
      <c r="GV439" t="s">
        <v>5</v>
      </c>
      <c r="GW439" t="s">
        <v>4</v>
      </c>
      <c r="GX439" t="s">
        <v>4</v>
      </c>
      <c r="GY439" t="s">
        <v>4</v>
      </c>
      <c r="GZ439" t="s">
        <v>5</v>
      </c>
      <c r="HA439" t="s">
        <v>4</v>
      </c>
      <c r="HB439" t="s">
        <v>3</v>
      </c>
      <c r="HC439" t="s">
        <v>5</v>
      </c>
      <c r="HD439" t="s">
        <v>4</v>
      </c>
      <c r="HE439" t="s">
        <v>2</v>
      </c>
      <c r="HF439" t="s">
        <v>2</v>
      </c>
      <c r="HG439" t="s">
        <v>5</v>
      </c>
      <c r="HH439" t="s">
        <v>6</v>
      </c>
      <c r="HI439" t="s">
        <v>4</v>
      </c>
      <c r="HJ439" t="s">
        <v>4</v>
      </c>
      <c r="HK439" t="s">
        <v>5</v>
      </c>
      <c r="HL439" t="s">
        <v>4</v>
      </c>
      <c r="HM439" t="s">
        <v>4</v>
      </c>
      <c r="HN439" t="s">
        <v>4</v>
      </c>
      <c r="HO439" t="s">
        <v>4</v>
      </c>
      <c r="HP439" t="s">
        <v>5</v>
      </c>
      <c r="HQ439" t="s">
        <v>4</v>
      </c>
      <c r="HR439" t="s">
        <v>4</v>
      </c>
      <c r="HS439" t="s">
        <v>4</v>
      </c>
      <c r="HT439" t="s">
        <v>5</v>
      </c>
      <c r="HU439" t="s">
        <v>4</v>
      </c>
      <c r="HV439" t="s">
        <v>4</v>
      </c>
      <c r="HW439" t="s">
        <v>4</v>
      </c>
      <c r="HX439" t="s">
        <v>4</v>
      </c>
      <c r="HY439" t="s">
        <v>4</v>
      </c>
      <c r="HZ439" t="s">
        <v>4</v>
      </c>
      <c r="IA439" t="s">
        <v>2</v>
      </c>
      <c r="IB439" t="s">
        <v>2</v>
      </c>
      <c r="IC439" t="s">
        <v>2</v>
      </c>
      <c r="ID439" t="s">
        <v>2</v>
      </c>
      <c r="IE439" t="s">
        <v>2</v>
      </c>
      <c r="IF439" t="s">
        <v>2</v>
      </c>
      <c r="IG439" t="s">
        <v>2</v>
      </c>
      <c r="IH439" t="s">
        <v>2</v>
      </c>
      <c r="II439" t="s">
        <v>2</v>
      </c>
      <c r="IJ439" t="s">
        <v>2</v>
      </c>
      <c r="IK439" t="s">
        <v>2</v>
      </c>
      <c r="IL439" t="s">
        <v>2</v>
      </c>
      <c r="IM439" t="s">
        <v>2</v>
      </c>
      <c r="IN439" t="s">
        <v>2</v>
      </c>
      <c r="IO439" t="s">
        <v>2</v>
      </c>
      <c r="IP439" t="s">
        <v>2</v>
      </c>
      <c r="IQ439" t="s">
        <v>2</v>
      </c>
      <c r="IR439" t="s">
        <v>2</v>
      </c>
      <c r="IS439" t="s">
        <v>2</v>
      </c>
      <c r="IT439" t="s">
        <v>2</v>
      </c>
      <c r="IU439" t="s">
        <v>2</v>
      </c>
      <c r="IV439" t="s">
        <v>2</v>
      </c>
      <c r="IW439" t="s">
        <v>2</v>
      </c>
      <c r="IX439" t="s">
        <v>30</v>
      </c>
      <c r="IY439" t="s">
        <v>2</v>
      </c>
      <c r="IZ439" t="s">
        <v>2</v>
      </c>
      <c r="JA439" t="s">
        <v>2</v>
      </c>
      <c r="JB439" t="s">
        <v>2</v>
      </c>
      <c r="JC439" t="s">
        <v>2</v>
      </c>
      <c r="JD439" t="s">
        <v>2</v>
      </c>
      <c r="JE439" t="s">
        <v>2</v>
      </c>
      <c r="JF439" t="s">
        <v>2</v>
      </c>
      <c r="JG439" t="s">
        <v>2</v>
      </c>
      <c r="JH439" t="s">
        <v>2</v>
      </c>
      <c r="JI439" t="s">
        <v>2</v>
      </c>
      <c r="JJ439" t="s">
        <v>2</v>
      </c>
      <c r="JK439" t="s">
        <v>2</v>
      </c>
      <c r="JL439" t="s">
        <v>2</v>
      </c>
      <c r="JM439" t="s">
        <v>2</v>
      </c>
      <c r="JN439" t="s">
        <v>2</v>
      </c>
      <c r="JO439" t="s">
        <v>2</v>
      </c>
      <c r="JP439" t="s">
        <v>2</v>
      </c>
      <c r="JQ439" t="s">
        <v>2</v>
      </c>
      <c r="JR439" t="s">
        <v>2</v>
      </c>
      <c r="JS439" t="s">
        <v>2</v>
      </c>
      <c r="JT439" t="s">
        <v>2</v>
      </c>
      <c r="JU439" t="s">
        <v>2</v>
      </c>
      <c r="JV439" t="s">
        <v>2</v>
      </c>
      <c r="JW439" t="s">
        <v>2</v>
      </c>
      <c r="JX439" t="s">
        <v>1097</v>
      </c>
      <c r="JY439" t="s">
        <v>4</v>
      </c>
      <c r="JZ439" t="s">
        <v>4</v>
      </c>
      <c r="KA439" t="s">
        <v>4</v>
      </c>
      <c r="KB439" t="s">
        <v>4</v>
      </c>
      <c r="KC439" t="s">
        <v>4</v>
      </c>
      <c r="KD439" t="s">
        <v>4</v>
      </c>
      <c r="KE439" t="s">
        <v>4</v>
      </c>
      <c r="KF439" t="s">
        <v>4</v>
      </c>
    </row>
    <row r="440" spans="1:292" x14ac:dyDescent="0.2">
      <c r="A440" t="s">
        <v>163</v>
      </c>
      <c r="B440" t="s">
        <v>133</v>
      </c>
      <c r="C440" t="s">
        <v>4</v>
      </c>
      <c r="D440" t="s">
        <v>8</v>
      </c>
      <c r="E440" s="30">
        <v>40</v>
      </c>
      <c r="F440" t="s">
        <v>155</v>
      </c>
      <c r="G440" t="s">
        <v>156</v>
      </c>
      <c r="H440" t="s">
        <v>22</v>
      </c>
      <c r="I440" t="s">
        <v>23</v>
      </c>
      <c r="J440" t="s">
        <v>5</v>
      </c>
      <c r="K440" t="s">
        <v>4</v>
      </c>
      <c r="L440" t="s">
        <v>4</v>
      </c>
      <c r="M440" t="s">
        <v>4</v>
      </c>
      <c r="N440" t="s">
        <v>4</v>
      </c>
      <c r="O440" t="s">
        <v>4</v>
      </c>
      <c r="P440" t="s">
        <v>4</v>
      </c>
      <c r="Q440" t="s">
        <v>4</v>
      </c>
      <c r="R440" t="s">
        <v>4</v>
      </c>
      <c r="S440" t="s">
        <v>4</v>
      </c>
      <c r="T440" t="s">
        <v>3</v>
      </c>
      <c r="U440" t="s">
        <v>4</v>
      </c>
      <c r="V440" t="s">
        <v>4</v>
      </c>
      <c r="W440" t="s">
        <v>17</v>
      </c>
      <c r="X440" t="s">
        <v>2</v>
      </c>
      <c r="Y440" t="s">
        <v>5</v>
      </c>
      <c r="Z440" t="s">
        <v>6</v>
      </c>
      <c r="AA440" t="s">
        <v>4</v>
      </c>
      <c r="AB440" t="s">
        <v>4</v>
      </c>
      <c r="AC440" t="s">
        <v>4</v>
      </c>
      <c r="AD440" t="s">
        <v>4</v>
      </c>
      <c r="AE440" t="s">
        <v>4</v>
      </c>
      <c r="AF440" t="s">
        <v>4</v>
      </c>
      <c r="AG440" t="s">
        <v>4</v>
      </c>
      <c r="AH440" t="s">
        <v>4</v>
      </c>
      <c r="AI440" t="s">
        <v>4</v>
      </c>
      <c r="AJ440" t="s">
        <v>4</v>
      </c>
      <c r="AK440" t="s">
        <v>4</v>
      </c>
      <c r="AL440" t="s">
        <v>5</v>
      </c>
      <c r="AM440" t="s">
        <v>4</v>
      </c>
      <c r="AN440" t="s">
        <v>4</v>
      </c>
      <c r="AO440" t="s">
        <v>4</v>
      </c>
      <c r="AP440" t="s">
        <v>4</v>
      </c>
      <c r="AQ440" t="s">
        <v>4</v>
      </c>
      <c r="AR440" t="s">
        <v>4</v>
      </c>
      <c r="AS440" t="s">
        <v>2</v>
      </c>
      <c r="AT440" t="s">
        <v>2</v>
      </c>
      <c r="AU440" t="s">
        <v>2</v>
      </c>
      <c r="AV440" t="s">
        <v>2</v>
      </c>
      <c r="AW440" t="s">
        <v>2</v>
      </c>
      <c r="AX440" t="s">
        <v>2</v>
      </c>
      <c r="AY440" t="s">
        <v>2</v>
      </c>
      <c r="AZ440" t="s">
        <v>2</v>
      </c>
      <c r="BA440" t="s">
        <v>2</v>
      </c>
      <c r="BB440" t="s">
        <v>2</v>
      </c>
      <c r="BC440" t="s">
        <v>2</v>
      </c>
      <c r="BD440" t="s">
        <v>2</v>
      </c>
      <c r="BE440" t="s">
        <v>2</v>
      </c>
      <c r="BF440" t="s">
        <v>2</v>
      </c>
      <c r="BG440" t="s">
        <v>2</v>
      </c>
      <c r="BH440" t="s">
        <v>2</v>
      </c>
      <c r="BI440" t="s">
        <v>2</v>
      </c>
      <c r="BJ440" t="s">
        <v>2</v>
      </c>
      <c r="BK440" t="s">
        <v>2</v>
      </c>
      <c r="BL440" t="s">
        <v>2</v>
      </c>
      <c r="BM440" t="s">
        <v>2</v>
      </c>
      <c r="BN440" t="s">
        <v>2</v>
      </c>
      <c r="BO440" t="s">
        <v>2</v>
      </c>
      <c r="BP440" t="s">
        <v>24</v>
      </c>
      <c r="BQ440" t="s">
        <v>2</v>
      </c>
      <c r="BR440" t="s">
        <v>2</v>
      </c>
      <c r="BS440" t="s">
        <v>2</v>
      </c>
      <c r="BT440" t="s">
        <v>2</v>
      </c>
      <c r="BU440" t="s">
        <v>2</v>
      </c>
      <c r="BV440" t="s">
        <v>2</v>
      </c>
      <c r="BW440" t="s">
        <v>2</v>
      </c>
      <c r="BX440" t="s">
        <v>2</v>
      </c>
      <c r="BY440" t="s">
        <v>2</v>
      </c>
      <c r="BZ440" t="s">
        <v>2</v>
      </c>
      <c r="CA440" t="s">
        <v>2</v>
      </c>
      <c r="CB440" t="s">
        <v>2</v>
      </c>
      <c r="CC440" t="s">
        <v>2</v>
      </c>
      <c r="CD440" t="s">
        <v>2</v>
      </c>
      <c r="CE440" t="s">
        <v>2</v>
      </c>
      <c r="CF440" t="s">
        <v>2</v>
      </c>
      <c r="CG440" t="s">
        <v>2</v>
      </c>
      <c r="CH440" t="s">
        <v>2</v>
      </c>
      <c r="CI440" t="s">
        <v>2</v>
      </c>
      <c r="CJ440" t="s">
        <v>2</v>
      </c>
      <c r="CK440" t="s">
        <v>2</v>
      </c>
      <c r="CL440" t="s">
        <v>2</v>
      </c>
      <c r="CM440" t="s">
        <v>2</v>
      </c>
      <c r="CN440" t="s">
        <v>2</v>
      </c>
      <c r="CO440" t="s">
        <v>2</v>
      </c>
      <c r="CP440" t="s">
        <v>2</v>
      </c>
      <c r="CQ440" t="s">
        <v>2</v>
      </c>
      <c r="CR440" t="s">
        <v>2</v>
      </c>
      <c r="CS440" t="s">
        <v>2</v>
      </c>
      <c r="CT440" t="s">
        <v>2</v>
      </c>
      <c r="CU440" t="s">
        <v>133</v>
      </c>
      <c r="CV440" t="s">
        <v>4</v>
      </c>
      <c r="CW440" s="30">
        <v>42</v>
      </c>
      <c r="CX440" t="s">
        <v>155</v>
      </c>
      <c r="CY440" t="s">
        <v>5</v>
      </c>
      <c r="CZ440" t="s">
        <v>4</v>
      </c>
      <c r="DA440" t="s">
        <v>4</v>
      </c>
      <c r="DB440" t="s">
        <v>4</v>
      </c>
      <c r="DC440" t="s">
        <v>5</v>
      </c>
      <c r="DD440" t="s">
        <v>4</v>
      </c>
      <c r="DE440" t="s">
        <v>4</v>
      </c>
      <c r="DF440" t="s">
        <v>4</v>
      </c>
      <c r="DG440" t="s">
        <v>5</v>
      </c>
      <c r="DH440" t="s">
        <v>4</v>
      </c>
      <c r="DI440" t="s">
        <v>3</v>
      </c>
      <c r="DJ440" t="s">
        <v>5</v>
      </c>
      <c r="DK440" t="s">
        <v>4</v>
      </c>
      <c r="DL440" t="s">
        <v>2</v>
      </c>
      <c r="DM440" t="s">
        <v>2</v>
      </c>
      <c r="DN440" t="s">
        <v>4</v>
      </c>
      <c r="DO440" t="s">
        <v>523</v>
      </c>
      <c r="DP440" t="s">
        <v>4</v>
      </c>
      <c r="DQ440" t="s">
        <v>4</v>
      </c>
      <c r="DR440" t="s">
        <v>4</v>
      </c>
      <c r="DS440" t="s">
        <v>4</v>
      </c>
      <c r="DT440" t="s">
        <v>4</v>
      </c>
      <c r="DU440" t="s">
        <v>4</v>
      </c>
      <c r="DV440" t="s">
        <v>4</v>
      </c>
      <c r="DW440" t="s">
        <v>4</v>
      </c>
      <c r="DX440" t="s">
        <v>4</v>
      </c>
      <c r="DY440" t="s">
        <v>4</v>
      </c>
      <c r="DZ440" t="s">
        <v>4</v>
      </c>
      <c r="EA440" t="s">
        <v>4</v>
      </c>
      <c r="EB440" t="s">
        <v>4</v>
      </c>
      <c r="EC440" t="s">
        <v>4</v>
      </c>
      <c r="ED440" t="s">
        <v>4</v>
      </c>
      <c r="EE440" t="s">
        <v>4</v>
      </c>
      <c r="EF440" t="s">
        <v>4</v>
      </c>
      <c r="EG440" t="s">
        <v>4</v>
      </c>
      <c r="EH440" t="s">
        <v>2</v>
      </c>
      <c r="EI440" t="s">
        <v>2</v>
      </c>
      <c r="EJ440" t="s">
        <v>2</v>
      </c>
      <c r="EK440" t="s">
        <v>2</v>
      </c>
      <c r="EL440" t="s">
        <v>2</v>
      </c>
      <c r="EM440" t="s">
        <v>2</v>
      </c>
      <c r="EN440" t="s">
        <v>2</v>
      </c>
      <c r="EO440" t="s">
        <v>2</v>
      </c>
      <c r="EP440" t="s">
        <v>2</v>
      </c>
      <c r="EQ440" t="s">
        <v>2</v>
      </c>
      <c r="ER440" t="s">
        <v>2</v>
      </c>
      <c r="ES440" t="s">
        <v>2</v>
      </c>
      <c r="ET440" t="s">
        <v>2</v>
      </c>
      <c r="EU440" t="s">
        <v>2</v>
      </c>
      <c r="EV440" t="s">
        <v>2</v>
      </c>
      <c r="EW440" t="s">
        <v>2</v>
      </c>
      <c r="EX440" t="s">
        <v>2</v>
      </c>
      <c r="EY440" t="s">
        <v>2</v>
      </c>
      <c r="EZ440" t="s">
        <v>2</v>
      </c>
      <c r="FA440" t="s">
        <v>2</v>
      </c>
      <c r="FB440" t="s">
        <v>2</v>
      </c>
      <c r="FC440" t="s">
        <v>2</v>
      </c>
      <c r="FD440" t="s">
        <v>2</v>
      </c>
      <c r="FE440" t="s">
        <v>30</v>
      </c>
      <c r="FF440" t="s">
        <v>2</v>
      </c>
      <c r="FG440" t="s">
        <v>2</v>
      </c>
      <c r="FH440" t="s">
        <v>2</v>
      </c>
      <c r="FI440" t="s">
        <v>2</v>
      </c>
      <c r="FJ440" t="s">
        <v>2</v>
      </c>
      <c r="FK440" t="s">
        <v>2</v>
      </c>
      <c r="FL440" t="s">
        <v>2</v>
      </c>
      <c r="FM440" t="s">
        <v>2</v>
      </c>
      <c r="FN440" t="s">
        <v>2</v>
      </c>
      <c r="FO440" t="s">
        <v>2</v>
      </c>
      <c r="FP440" t="s">
        <v>2</v>
      </c>
      <c r="FQ440" t="s">
        <v>2</v>
      </c>
      <c r="FR440" t="s">
        <v>2</v>
      </c>
      <c r="FS440" t="s">
        <v>2</v>
      </c>
      <c r="FT440" t="s">
        <v>2</v>
      </c>
      <c r="FU440" t="s">
        <v>2</v>
      </c>
      <c r="FV440" t="s">
        <v>2</v>
      </c>
      <c r="FW440" t="s">
        <v>2</v>
      </c>
      <c r="FX440" t="s">
        <v>2</v>
      </c>
      <c r="FY440" t="s">
        <v>2</v>
      </c>
      <c r="FZ440" t="s">
        <v>2</v>
      </c>
      <c r="GA440" t="s">
        <v>2</v>
      </c>
      <c r="GB440" t="s">
        <v>2</v>
      </c>
      <c r="GC440" t="s">
        <v>2</v>
      </c>
      <c r="GD440" t="s">
        <v>2</v>
      </c>
      <c r="GE440" t="s">
        <v>123</v>
      </c>
      <c r="GF440" t="s">
        <v>4</v>
      </c>
      <c r="GG440" t="s">
        <v>4</v>
      </c>
      <c r="GH440" t="s">
        <v>4</v>
      </c>
      <c r="GI440" t="s">
        <v>4</v>
      </c>
      <c r="GJ440" t="s">
        <v>4</v>
      </c>
      <c r="GK440" t="s">
        <v>4</v>
      </c>
      <c r="GL440" t="s">
        <v>4</v>
      </c>
      <c r="GM440" t="s">
        <v>4</v>
      </c>
      <c r="GN440" t="s">
        <v>133</v>
      </c>
      <c r="GO440" t="s">
        <v>4</v>
      </c>
      <c r="GP440" s="30">
        <v>43</v>
      </c>
      <c r="GQ440" t="s">
        <v>155</v>
      </c>
      <c r="GR440" t="s">
        <v>5</v>
      </c>
      <c r="GS440" t="s">
        <v>4</v>
      </c>
      <c r="GT440" t="s">
        <v>4</v>
      </c>
      <c r="GU440" t="s">
        <v>4</v>
      </c>
      <c r="GV440" t="s">
        <v>5</v>
      </c>
      <c r="GW440" t="s">
        <v>4</v>
      </c>
      <c r="GX440" t="s">
        <v>4</v>
      </c>
      <c r="GY440" t="s">
        <v>4</v>
      </c>
      <c r="GZ440" t="s">
        <v>5</v>
      </c>
      <c r="HA440" t="s">
        <v>4</v>
      </c>
      <c r="HB440" t="s">
        <v>3</v>
      </c>
      <c r="HC440" t="s">
        <v>4</v>
      </c>
      <c r="HD440" t="s">
        <v>4</v>
      </c>
      <c r="HE440" t="s">
        <v>2</v>
      </c>
      <c r="HF440" t="s">
        <v>2</v>
      </c>
      <c r="HG440" t="s">
        <v>5</v>
      </c>
      <c r="HH440" t="s">
        <v>6</v>
      </c>
      <c r="HI440" t="s">
        <v>4</v>
      </c>
      <c r="HJ440" t="s">
        <v>4</v>
      </c>
      <c r="HK440" t="s">
        <v>5</v>
      </c>
      <c r="HL440" t="s">
        <v>4</v>
      </c>
      <c r="HM440" t="s">
        <v>4</v>
      </c>
      <c r="HN440" t="s">
        <v>4</v>
      </c>
      <c r="HO440" t="s">
        <v>4</v>
      </c>
      <c r="HP440" t="s">
        <v>5</v>
      </c>
      <c r="HQ440" t="s">
        <v>4</v>
      </c>
      <c r="HR440" t="s">
        <v>4</v>
      </c>
      <c r="HS440" t="s">
        <v>4</v>
      </c>
      <c r="HT440" t="s">
        <v>5</v>
      </c>
      <c r="HU440" t="s">
        <v>4</v>
      </c>
      <c r="HV440" t="s">
        <v>4</v>
      </c>
      <c r="HW440" t="s">
        <v>4</v>
      </c>
      <c r="HX440" t="s">
        <v>4</v>
      </c>
      <c r="HY440" t="s">
        <v>4</v>
      </c>
      <c r="HZ440" t="s">
        <v>4</v>
      </c>
      <c r="IA440" t="s">
        <v>2</v>
      </c>
      <c r="IB440" t="s">
        <v>2</v>
      </c>
      <c r="IC440" t="s">
        <v>2</v>
      </c>
      <c r="ID440" t="s">
        <v>2</v>
      </c>
      <c r="IE440" t="s">
        <v>2</v>
      </c>
      <c r="IF440" t="s">
        <v>2</v>
      </c>
      <c r="IG440" t="s">
        <v>2</v>
      </c>
      <c r="IH440" t="s">
        <v>2</v>
      </c>
      <c r="II440" t="s">
        <v>2</v>
      </c>
      <c r="IJ440" t="s">
        <v>2</v>
      </c>
      <c r="IK440" t="s">
        <v>2</v>
      </c>
      <c r="IL440" t="s">
        <v>2</v>
      </c>
      <c r="IM440" t="s">
        <v>2</v>
      </c>
      <c r="IN440" t="s">
        <v>2</v>
      </c>
      <c r="IO440" t="s">
        <v>2</v>
      </c>
      <c r="IP440" t="s">
        <v>2</v>
      </c>
      <c r="IQ440" t="s">
        <v>2</v>
      </c>
      <c r="IR440" t="s">
        <v>2</v>
      </c>
      <c r="IS440" t="s">
        <v>2</v>
      </c>
      <c r="IT440" t="s">
        <v>2</v>
      </c>
      <c r="IU440" t="s">
        <v>2</v>
      </c>
      <c r="IV440" t="s">
        <v>2</v>
      </c>
      <c r="IW440" t="s">
        <v>2</v>
      </c>
      <c r="IX440" t="s">
        <v>30</v>
      </c>
      <c r="IY440" t="s">
        <v>2</v>
      </c>
      <c r="IZ440" t="s">
        <v>2</v>
      </c>
      <c r="JA440" t="s">
        <v>2</v>
      </c>
      <c r="JB440" t="s">
        <v>2</v>
      </c>
      <c r="JC440" t="s">
        <v>2</v>
      </c>
      <c r="JD440" t="s">
        <v>2</v>
      </c>
      <c r="JE440" t="s">
        <v>2</v>
      </c>
      <c r="JF440" t="s">
        <v>2</v>
      </c>
      <c r="JG440" t="s">
        <v>2</v>
      </c>
      <c r="JH440" t="s">
        <v>2</v>
      </c>
      <c r="JI440" t="s">
        <v>2</v>
      </c>
      <c r="JJ440" t="s">
        <v>2</v>
      </c>
      <c r="JK440" t="s">
        <v>2</v>
      </c>
      <c r="JL440" t="s">
        <v>2</v>
      </c>
      <c r="JM440" t="s">
        <v>2</v>
      </c>
      <c r="JN440" t="s">
        <v>2</v>
      </c>
      <c r="JO440" t="s">
        <v>2</v>
      </c>
      <c r="JP440" t="s">
        <v>2</v>
      </c>
      <c r="JQ440" t="s">
        <v>2</v>
      </c>
      <c r="JR440" t="s">
        <v>2</v>
      </c>
      <c r="JS440" t="s">
        <v>2</v>
      </c>
      <c r="JT440" t="s">
        <v>2</v>
      </c>
      <c r="JU440" t="s">
        <v>2</v>
      </c>
      <c r="JV440" t="s">
        <v>2</v>
      </c>
      <c r="JW440" t="s">
        <v>2</v>
      </c>
      <c r="JX440" t="s">
        <v>1097</v>
      </c>
      <c r="JY440" t="s">
        <v>4</v>
      </c>
      <c r="JZ440" t="s">
        <v>4</v>
      </c>
      <c r="KA440" t="s">
        <v>4</v>
      </c>
      <c r="KB440" t="s">
        <v>4</v>
      </c>
      <c r="KC440" t="s">
        <v>4</v>
      </c>
      <c r="KD440" t="s">
        <v>4</v>
      </c>
      <c r="KE440" t="s">
        <v>4</v>
      </c>
      <c r="KF440" t="s">
        <v>4</v>
      </c>
    </row>
    <row r="441" spans="1:292" x14ac:dyDescent="0.2">
      <c r="A441" t="s">
        <v>162</v>
      </c>
      <c r="B441" t="s">
        <v>133</v>
      </c>
      <c r="C441" t="s">
        <v>4</v>
      </c>
      <c r="D441" t="s">
        <v>8</v>
      </c>
      <c r="E441" s="30">
        <v>32</v>
      </c>
      <c r="F441" t="s">
        <v>20</v>
      </c>
      <c r="G441" t="s">
        <v>21</v>
      </c>
      <c r="H441" t="s">
        <v>22</v>
      </c>
      <c r="I441" t="s">
        <v>23</v>
      </c>
      <c r="J441" t="s">
        <v>5</v>
      </c>
      <c r="K441" t="s">
        <v>4</v>
      </c>
      <c r="L441" t="s">
        <v>4</v>
      </c>
      <c r="M441" t="s">
        <v>4</v>
      </c>
      <c r="N441" t="s">
        <v>4</v>
      </c>
      <c r="O441" t="s">
        <v>4</v>
      </c>
      <c r="P441" t="s">
        <v>4</v>
      </c>
      <c r="Q441" t="s">
        <v>4</v>
      </c>
      <c r="R441" t="s">
        <v>4</v>
      </c>
      <c r="S441" t="s">
        <v>4</v>
      </c>
      <c r="T441" t="s">
        <v>3</v>
      </c>
      <c r="U441" t="s">
        <v>4</v>
      </c>
      <c r="V441" t="s">
        <v>5</v>
      </c>
      <c r="W441" t="s">
        <v>26</v>
      </c>
      <c r="X441" t="s">
        <v>54</v>
      </c>
      <c r="Y441" t="s">
        <v>5</v>
      </c>
      <c r="Z441" t="s">
        <v>6</v>
      </c>
      <c r="AA441" t="s">
        <v>4</v>
      </c>
      <c r="AB441" t="s">
        <v>4</v>
      </c>
      <c r="AC441" t="s">
        <v>4</v>
      </c>
      <c r="AD441" t="s">
        <v>4</v>
      </c>
      <c r="AE441" t="s">
        <v>4</v>
      </c>
      <c r="AF441" t="s">
        <v>4</v>
      </c>
      <c r="AG441" t="s">
        <v>4</v>
      </c>
      <c r="AH441" t="s">
        <v>5</v>
      </c>
      <c r="AI441" t="s">
        <v>4</v>
      </c>
      <c r="AJ441" t="s">
        <v>4</v>
      </c>
      <c r="AK441" t="s">
        <v>4</v>
      </c>
      <c r="AL441" t="s">
        <v>5</v>
      </c>
      <c r="AM441" t="s">
        <v>4</v>
      </c>
      <c r="AN441" t="s">
        <v>4</v>
      </c>
      <c r="AO441" t="s">
        <v>4</v>
      </c>
      <c r="AP441" t="s">
        <v>4</v>
      </c>
      <c r="AQ441" t="s">
        <v>4</v>
      </c>
      <c r="AR441" t="s">
        <v>4</v>
      </c>
      <c r="AS441" t="s">
        <v>2</v>
      </c>
      <c r="AT441" t="s">
        <v>2</v>
      </c>
      <c r="AU441" t="s">
        <v>2</v>
      </c>
      <c r="AV441" t="s">
        <v>2</v>
      </c>
      <c r="AW441" t="s">
        <v>2</v>
      </c>
      <c r="AX441" t="s">
        <v>2</v>
      </c>
      <c r="AY441" t="s">
        <v>2</v>
      </c>
      <c r="AZ441" t="s">
        <v>2</v>
      </c>
      <c r="BA441" t="s">
        <v>2</v>
      </c>
      <c r="BB441" t="s">
        <v>2</v>
      </c>
      <c r="BC441" t="s">
        <v>2</v>
      </c>
      <c r="BD441" t="s">
        <v>2</v>
      </c>
      <c r="BE441" t="s">
        <v>2</v>
      </c>
      <c r="BF441" t="s">
        <v>2</v>
      </c>
      <c r="BG441" t="s">
        <v>2</v>
      </c>
      <c r="BH441" t="s">
        <v>2</v>
      </c>
      <c r="BI441" t="s">
        <v>2</v>
      </c>
      <c r="BJ441" t="s">
        <v>2</v>
      </c>
      <c r="BK441" t="s">
        <v>2</v>
      </c>
      <c r="BL441" t="s">
        <v>2</v>
      </c>
      <c r="BM441" t="s">
        <v>2</v>
      </c>
      <c r="BN441" t="s">
        <v>2</v>
      </c>
      <c r="BO441" t="s">
        <v>2</v>
      </c>
      <c r="BP441" t="s">
        <v>24</v>
      </c>
      <c r="BQ441" t="s">
        <v>2</v>
      </c>
      <c r="BR441" t="s">
        <v>2</v>
      </c>
      <c r="BS441" t="s">
        <v>2</v>
      </c>
      <c r="BT441" t="s">
        <v>2</v>
      </c>
      <c r="BU441" t="s">
        <v>2</v>
      </c>
      <c r="BV441" t="s">
        <v>2</v>
      </c>
      <c r="BW441" t="s">
        <v>2</v>
      </c>
      <c r="BX441" t="s">
        <v>2</v>
      </c>
      <c r="BY441" t="s">
        <v>2</v>
      </c>
      <c r="BZ441" t="s">
        <v>2</v>
      </c>
      <c r="CA441" t="s">
        <v>2</v>
      </c>
      <c r="CB441" t="s">
        <v>2</v>
      </c>
      <c r="CC441" t="s">
        <v>2</v>
      </c>
      <c r="CD441" t="s">
        <v>2</v>
      </c>
      <c r="CE441" t="s">
        <v>2</v>
      </c>
      <c r="CF441" t="s">
        <v>2</v>
      </c>
      <c r="CG441" t="s">
        <v>2</v>
      </c>
      <c r="CH441" t="s">
        <v>2</v>
      </c>
      <c r="CI441" t="s">
        <v>2</v>
      </c>
      <c r="CJ441" t="s">
        <v>2</v>
      </c>
      <c r="CK441" t="s">
        <v>2</v>
      </c>
      <c r="CL441" t="s">
        <v>2</v>
      </c>
      <c r="CM441" t="s">
        <v>2</v>
      </c>
      <c r="CN441" t="s">
        <v>2</v>
      </c>
      <c r="CO441" t="s">
        <v>2</v>
      </c>
      <c r="CP441" t="s">
        <v>2</v>
      </c>
      <c r="CQ441" t="s">
        <v>2</v>
      </c>
      <c r="CR441" t="s">
        <v>2</v>
      </c>
      <c r="CS441" t="s">
        <v>2</v>
      </c>
      <c r="CT441" t="s">
        <v>2</v>
      </c>
      <c r="CU441" t="s">
        <v>133</v>
      </c>
      <c r="CV441" t="s">
        <v>4</v>
      </c>
      <c r="CW441" s="30">
        <v>33</v>
      </c>
      <c r="CX441" t="s">
        <v>20</v>
      </c>
      <c r="CY441" t="s">
        <v>5</v>
      </c>
      <c r="CZ441" t="s">
        <v>4</v>
      </c>
      <c r="DA441" t="s">
        <v>4</v>
      </c>
      <c r="DB441" t="s">
        <v>4</v>
      </c>
      <c r="DC441" t="s">
        <v>5</v>
      </c>
      <c r="DD441" t="s">
        <v>4</v>
      </c>
      <c r="DE441" t="s">
        <v>4</v>
      </c>
      <c r="DF441" t="s">
        <v>4</v>
      </c>
      <c r="DG441" t="s">
        <v>4</v>
      </c>
      <c r="DH441" t="s">
        <v>4</v>
      </c>
      <c r="DI441" t="s">
        <v>67</v>
      </c>
      <c r="DJ441" t="s">
        <v>5</v>
      </c>
      <c r="DK441" t="s">
        <v>4</v>
      </c>
      <c r="DL441" t="s">
        <v>2</v>
      </c>
      <c r="DM441" t="s">
        <v>2</v>
      </c>
      <c r="DN441" t="s">
        <v>4</v>
      </c>
      <c r="DO441" t="s">
        <v>523</v>
      </c>
      <c r="DP441" t="s">
        <v>4</v>
      </c>
      <c r="DQ441" t="s">
        <v>4</v>
      </c>
      <c r="DR441" t="s">
        <v>4</v>
      </c>
      <c r="DS441" t="s">
        <v>4</v>
      </c>
      <c r="DT441" t="s">
        <v>4</v>
      </c>
      <c r="DU441" t="s">
        <v>4</v>
      </c>
      <c r="DV441" t="s">
        <v>4</v>
      </c>
      <c r="DW441" t="s">
        <v>4</v>
      </c>
      <c r="DX441" t="s">
        <v>4</v>
      </c>
      <c r="DY441" t="s">
        <v>4</v>
      </c>
      <c r="DZ441" t="s">
        <v>4</v>
      </c>
      <c r="EA441" t="s">
        <v>4</v>
      </c>
      <c r="EB441" t="s">
        <v>4</v>
      </c>
      <c r="EC441" t="s">
        <v>4</v>
      </c>
      <c r="ED441" t="s">
        <v>4</v>
      </c>
      <c r="EE441" t="s">
        <v>4</v>
      </c>
      <c r="EF441" t="s">
        <v>4</v>
      </c>
      <c r="EG441" t="s">
        <v>4</v>
      </c>
      <c r="EH441" t="s">
        <v>2</v>
      </c>
      <c r="EI441" t="s">
        <v>2</v>
      </c>
      <c r="EJ441" t="s">
        <v>2</v>
      </c>
      <c r="EK441" t="s">
        <v>2</v>
      </c>
      <c r="EL441" t="s">
        <v>2</v>
      </c>
      <c r="EM441" t="s">
        <v>2</v>
      </c>
      <c r="EN441" t="s">
        <v>2</v>
      </c>
      <c r="EO441" t="s">
        <v>2</v>
      </c>
      <c r="EP441" t="s">
        <v>2</v>
      </c>
      <c r="EQ441" t="s">
        <v>2</v>
      </c>
      <c r="ER441" t="s">
        <v>2</v>
      </c>
      <c r="ES441" t="s">
        <v>2</v>
      </c>
      <c r="ET441" t="s">
        <v>2</v>
      </c>
      <c r="EU441" t="s">
        <v>2</v>
      </c>
      <c r="EV441" t="s">
        <v>2</v>
      </c>
      <c r="EW441" t="s">
        <v>2</v>
      </c>
      <c r="EX441" t="s">
        <v>2</v>
      </c>
      <c r="EY441" t="s">
        <v>2</v>
      </c>
      <c r="EZ441" t="s">
        <v>2</v>
      </c>
      <c r="FA441" t="s">
        <v>2</v>
      </c>
      <c r="FB441" t="s">
        <v>2</v>
      </c>
      <c r="FC441" t="s">
        <v>2</v>
      </c>
      <c r="FD441" t="s">
        <v>2</v>
      </c>
      <c r="FE441" t="s">
        <v>24</v>
      </c>
      <c r="FF441" t="s">
        <v>2</v>
      </c>
      <c r="FG441" t="s">
        <v>2</v>
      </c>
      <c r="FH441" t="s">
        <v>2</v>
      </c>
      <c r="FI441" t="s">
        <v>2</v>
      </c>
      <c r="FJ441" t="s">
        <v>2</v>
      </c>
      <c r="FK441" t="s">
        <v>2</v>
      </c>
      <c r="FL441" t="s">
        <v>2</v>
      </c>
      <c r="FM441" t="s">
        <v>2</v>
      </c>
      <c r="FN441" t="s">
        <v>2</v>
      </c>
      <c r="FO441" t="s">
        <v>2</v>
      </c>
      <c r="FP441" t="s">
        <v>2</v>
      </c>
      <c r="FQ441" t="s">
        <v>2</v>
      </c>
      <c r="FR441" t="s">
        <v>2</v>
      </c>
      <c r="FS441" t="s">
        <v>2</v>
      </c>
      <c r="FT441" t="s">
        <v>2</v>
      </c>
      <c r="FU441" t="s">
        <v>2</v>
      </c>
      <c r="FV441" t="s">
        <v>2</v>
      </c>
      <c r="FW441" t="s">
        <v>2</v>
      </c>
      <c r="FX441" t="s">
        <v>2</v>
      </c>
      <c r="FY441" t="s">
        <v>2</v>
      </c>
      <c r="FZ441" t="s">
        <v>2</v>
      </c>
      <c r="GA441" t="s">
        <v>2</v>
      </c>
      <c r="GB441" t="s">
        <v>2</v>
      </c>
      <c r="GC441" t="s">
        <v>2</v>
      </c>
      <c r="GD441" t="s">
        <v>2</v>
      </c>
      <c r="GE441" t="s">
        <v>123</v>
      </c>
      <c r="GF441" t="s">
        <v>4</v>
      </c>
      <c r="GG441" t="s">
        <v>4</v>
      </c>
      <c r="GH441" t="s">
        <v>4</v>
      </c>
      <c r="GI441" t="s">
        <v>4</v>
      </c>
      <c r="GJ441" t="s">
        <v>4</v>
      </c>
      <c r="GK441" t="s">
        <v>4</v>
      </c>
      <c r="GL441" t="s">
        <v>4</v>
      </c>
      <c r="GM441" t="s">
        <v>4</v>
      </c>
      <c r="GN441" t="s">
        <v>133</v>
      </c>
      <c r="GO441" t="s">
        <v>4</v>
      </c>
      <c r="GP441" s="30">
        <v>34</v>
      </c>
      <c r="GQ441" t="s">
        <v>1098</v>
      </c>
      <c r="GR441" t="s">
        <v>5</v>
      </c>
      <c r="GS441" t="s">
        <v>4</v>
      </c>
      <c r="GT441" t="s">
        <v>4</v>
      </c>
      <c r="GU441" t="s">
        <v>4</v>
      </c>
      <c r="GV441" t="s">
        <v>5</v>
      </c>
      <c r="GW441" t="s">
        <v>4</v>
      </c>
      <c r="GX441" t="s">
        <v>4</v>
      </c>
      <c r="GY441" t="s">
        <v>4</v>
      </c>
      <c r="GZ441" t="s">
        <v>4</v>
      </c>
      <c r="HA441" t="s">
        <v>4</v>
      </c>
      <c r="HB441" t="s">
        <v>67</v>
      </c>
      <c r="HC441" t="s">
        <v>5</v>
      </c>
      <c r="HD441" t="s">
        <v>4</v>
      </c>
      <c r="HE441" t="s">
        <v>2</v>
      </c>
      <c r="HF441" t="s">
        <v>2</v>
      </c>
      <c r="HG441" t="s">
        <v>4</v>
      </c>
      <c r="HH441" t="s">
        <v>6</v>
      </c>
      <c r="HI441" t="s">
        <v>2</v>
      </c>
      <c r="HJ441" t="s">
        <v>2</v>
      </c>
      <c r="HK441" t="s">
        <v>2</v>
      </c>
      <c r="HL441" t="s">
        <v>2</v>
      </c>
      <c r="HM441" t="s">
        <v>2</v>
      </c>
      <c r="HN441" t="s">
        <v>2</v>
      </c>
      <c r="HO441" t="s">
        <v>2</v>
      </c>
      <c r="HP441" t="s">
        <v>2</v>
      </c>
      <c r="HQ441" t="s">
        <v>2</v>
      </c>
      <c r="HR441" t="s">
        <v>2</v>
      </c>
      <c r="HS441" t="s">
        <v>2</v>
      </c>
      <c r="HT441" t="s">
        <v>2</v>
      </c>
      <c r="HU441" t="s">
        <v>2</v>
      </c>
      <c r="HV441" t="s">
        <v>2</v>
      </c>
      <c r="HW441" t="s">
        <v>2</v>
      </c>
      <c r="HX441" t="s">
        <v>2</v>
      </c>
      <c r="HY441" t="s">
        <v>2</v>
      </c>
      <c r="HZ441" t="s">
        <v>2</v>
      </c>
      <c r="IA441" t="s">
        <v>2</v>
      </c>
      <c r="IB441" t="s">
        <v>2</v>
      </c>
      <c r="IC441" t="s">
        <v>2</v>
      </c>
      <c r="ID441" t="s">
        <v>2</v>
      </c>
      <c r="IE441" t="s">
        <v>2</v>
      </c>
      <c r="IF441" t="s">
        <v>2</v>
      </c>
      <c r="IG441" t="s">
        <v>2</v>
      </c>
      <c r="IH441" t="s">
        <v>2</v>
      </c>
      <c r="II441" t="s">
        <v>2</v>
      </c>
      <c r="IJ441" t="s">
        <v>2</v>
      </c>
      <c r="IK441" t="s">
        <v>2</v>
      </c>
      <c r="IL441" t="s">
        <v>2</v>
      </c>
      <c r="IM441" t="s">
        <v>2</v>
      </c>
      <c r="IN441" t="s">
        <v>2</v>
      </c>
      <c r="IO441" t="s">
        <v>2</v>
      </c>
      <c r="IP441" t="s">
        <v>2</v>
      </c>
      <c r="IQ441" t="s">
        <v>2</v>
      </c>
      <c r="IR441" t="s">
        <v>2</v>
      </c>
      <c r="IS441" t="s">
        <v>2</v>
      </c>
      <c r="IT441" t="s">
        <v>2</v>
      </c>
      <c r="IU441" t="s">
        <v>2</v>
      </c>
      <c r="IV441" t="s">
        <v>2</v>
      </c>
      <c r="IW441" t="s">
        <v>2</v>
      </c>
      <c r="IX441" t="s">
        <v>30</v>
      </c>
      <c r="IY441" t="s">
        <v>2</v>
      </c>
      <c r="IZ441" t="s">
        <v>2</v>
      </c>
      <c r="JA441" t="s">
        <v>2</v>
      </c>
      <c r="JB441" t="s">
        <v>2</v>
      </c>
      <c r="JC441" t="s">
        <v>2</v>
      </c>
      <c r="JD441" t="s">
        <v>2</v>
      </c>
      <c r="JE441" t="s">
        <v>2</v>
      </c>
      <c r="JF441" t="s">
        <v>2</v>
      </c>
      <c r="JG441" t="s">
        <v>2</v>
      </c>
      <c r="JH441" t="s">
        <v>2</v>
      </c>
      <c r="JI441" t="s">
        <v>2</v>
      </c>
      <c r="JJ441" t="s">
        <v>2</v>
      </c>
      <c r="JK441" t="s">
        <v>2</v>
      </c>
      <c r="JL441" t="s">
        <v>2</v>
      </c>
      <c r="JM441" t="s">
        <v>2</v>
      </c>
      <c r="JN441" t="s">
        <v>2</v>
      </c>
      <c r="JO441" t="s">
        <v>2</v>
      </c>
      <c r="JP441" t="s">
        <v>2</v>
      </c>
      <c r="JQ441" t="s">
        <v>2</v>
      </c>
      <c r="JR441" t="s">
        <v>2</v>
      </c>
      <c r="JS441" t="s">
        <v>2</v>
      </c>
      <c r="JT441" t="s">
        <v>2</v>
      </c>
      <c r="JU441" t="s">
        <v>2</v>
      </c>
      <c r="JV441" t="s">
        <v>2</v>
      </c>
      <c r="JW441" t="s">
        <v>2</v>
      </c>
      <c r="JX441" t="s">
        <v>1097</v>
      </c>
      <c r="JY441" t="s">
        <v>4</v>
      </c>
      <c r="JZ441" t="s">
        <v>4</v>
      </c>
      <c r="KA441" t="s">
        <v>4</v>
      </c>
      <c r="KB441" t="s">
        <v>4</v>
      </c>
      <c r="KC441" t="s">
        <v>4</v>
      </c>
      <c r="KD441" t="s">
        <v>4</v>
      </c>
      <c r="KE441" t="s">
        <v>4</v>
      </c>
      <c r="KF441" t="s">
        <v>4</v>
      </c>
    </row>
    <row r="442" spans="1:292" x14ac:dyDescent="0.2">
      <c r="A442" t="s">
        <v>161</v>
      </c>
      <c r="B442" t="s">
        <v>133</v>
      </c>
      <c r="C442" t="s">
        <v>4</v>
      </c>
      <c r="D442" t="s">
        <v>8</v>
      </c>
      <c r="E442" s="30">
        <v>36</v>
      </c>
      <c r="F442" t="s">
        <v>9</v>
      </c>
      <c r="G442" t="s">
        <v>10</v>
      </c>
      <c r="H442" t="s">
        <v>11</v>
      </c>
      <c r="I442" t="s">
        <v>57</v>
      </c>
      <c r="J442" t="s">
        <v>4</v>
      </c>
      <c r="K442" t="s">
        <v>4</v>
      </c>
      <c r="L442" t="s">
        <v>4</v>
      </c>
      <c r="M442" t="s">
        <v>5</v>
      </c>
      <c r="N442" t="s">
        <v>4</v>
      </c>
      <c r="O442" t="s">
        <v>4</v>
      </c>
      <c r="P442" t="s">
        <v>4</v>
      </c>
      <c r="Q442" t="s">
        <v>4</v>
      </c>
      <c r="R442" t="s">
        <v>4</v>
      </c>
      <c r="S442" t="s">
        <v>4</v>
      </c>
      <c r="T442" t="s">
        <v>3</v>
      </c>
      <c r="U442" t="s">
        <v>4</v>
      </c>
      <c r="V442" t="s">
        <v>5</v>
      </c>
      <c r="W442" t="s">
        <v>77</v>
      </c>
      <c r="X442" t="s">
        <v>105</v>
      </c>
      <c r="Y442" t="s">
        <v>5</v>
      </c>
      <c r="Z442" t="s">
        <v>6</v>
      </c>
      <c r="AA442" t="s">
        <v>4</v>
      </c>
      <c r="AB442" t="s">
        <v>4</v>
      </c>
      <c r="AC442" t="s">
        <v>5</v>
      </c>
      <c r="AD442" t="s">
        <v>5</v>
      </c>
      <c r="AE442" t="s">
        <v>4</v>
      </c>
      <c r="AF442" t="s">
        <v>4</v>
      </c>
      <c r="AG442" t="s">
        <v>4</v>
      </c>
      <c r="AH442" t="s">
        <v>5</v>
      </c>
      <c r="AI442" t="s">
        <v>4</v>
      </c>
      <c r="AJ442" t="s">
        <v>4</v>
      </c>
      <c r="AK442" t="s">
        <v>4</v>
      </c>
      <c r="AL442" t="s">
        <v>5</v>
      </c>
      <c r="AM442" t="s">
        <v>4</v>
      </c>
      <c r="AN442" t="s">
        <v>4</v>
      </c>
      <c r="AO442" t="s">
        <v>4</v>
      </c>
      <c r="AP442" t="s">
        <v>4</v>
      </c>
      <c r="AQ442" t="s">
        <v>4</v>
      </c>
      <c r="AR442" t="s">
        <v>4</v>
      </c>
      <c r="AS442" t="s">
        <v>58</v>
      </c>
      <c r="AT442" t="s">
        <v>13</v>
      </c>
      <c r="AU442" t="s">
        <v>74</v>
      </c>
      <c r="AV442" t="s">
        <v>2</v>
      </c>
      <c r="AW442" t="s">
        <v>2</v>
      </c>
      <c r="AX442" t="s">
        <v>2</v>
      </c>
      <c r="AY442" t="s">
        <v>2</v>
      </c>
      <c r="AZ442" t="s">
        <v>2</v>
      </c>
      <c r="BA442" t="s">
        <v>2</v>
      </c>
      <c r="BB442" t="s">
        <v>2</v>
      </c>
      <c r="BC442" t="s">
        <v>2</v>
      </c>
      <c r="BD442" t="s">
        <v>2</v>
      </c>
      <c r="BE442" t="s">
        <v>2</v>
      </c>
      <c r="BF442" t="s">
        <v>2</v>
      </c>
      <c r="BG442" t="s">
        <v>2</v>
      </c>
      <c r="BH442" t="s">
        <v>2</v>
      </c>
      <c r="BI442" t="s">
        <v>2</v>
      </c>
      <c r="BJ442" t="s">
        <v>2</v>
      </c>
      <c r="BK442" t="s">
        <v>2</v>
      </c>
      <c r="BL442" t="s">
        <v>2</v>
      </c>
      <c r="BM442" t="s">
        <v>2</v>
      </c>
      <c r="BN442" t="s">
        <v>2</v>
      </c>
      <c r="BO442" t="s">
        <v>2</v>
      </c>
      <c r="BP442" t="s">
        <v>2</v>
      </c>
      <c r="BQ442" t="s">
        <v>2</v>
      </c>
      <c r="BR442" t="s">
        <v>2</v>
      </c>
      <c r="BS442" t="s">
        <v>2</v>
      </c>
      <c r="BT442" t="s">
        <v>2</v>
      </c>
      <c r="BU442" t="s">
        <v>2</v>
      </c>
      <c r="BV442" t="s">
        <v>2</v>
      </c>
      <c r="BW442" t="s">
        <v>2</v>
      </c>
      <c r="BX442" t="s">
        <v>2</v>
      </c>
      <c r="BY442" t="s">
        <v>2</v>
      </c>
      <c r="BZ442" t="s">
        <v>2</v>
      </c>
      <c r="CA442" t="s">
        <v>2</v>
      </c>
      <c r="CB442" t="s">
        <v>2</v>
      </c>
      <c r="CC442" t="s">
        <v>2</v>
      </c>
      <c r="CD442" t="s">
        <v>2</v>
      </c>
      <c r="CE442" t="s">
        <v>2</v>
      </c>
      <c r="CF442" t="s">
        <v>2</v>
      </c>
      <c r="CG442" t="s">
        <v>2</v>
      </c>
      <c r="CH442" t="s">
        <v>2</v>
      </c>
      <c r="CI442" t="s">
        <v>2</v>
      </c>
      <c r="CJ442" t="s">
        <v>2</v>
      </c>
      <c r="CK442" t="s">
        <v>2</v>
      </c>
      <c r="CL442" t="s">
        <v>2</v>
      </c>
      <c r="CM442" t="s">
        <v>2</v>
      </c>
      <c r="CN442" t="s">
        <v>2</v>
      </c>
      <c r="CO442" t="s">
        <v>2</v>
      </c>
      <c r="CP442" t="s">
        <v>2</v>
      </c>
      <c r="CQ442" t="s">
        <v>2</v>
      </c>
      <c r="CR442" t="s">
        <v>2</v>
      </c>
      <c r="CS442" t="s">
        <v>2</v>
      </c>
      <c r="CT442" t="s">
        <v>2</v>
      </c>
      <c r="CU442" t="s">
        <v>133</v>
      </c>
      <c r="CV442" t="s">
        <v>4</v>
      </c>
      <c r="CW442" s="30">
        <v>37</v>
      </c>
      <c r="CX442" t="s">
        <v>9</v>
      </c>
      <c r="CY442" t="s">
        <v>4</v>
      </c>
      <c r="CZ442" t="s">
        <v>796</v>
      </c>
      <c r="DA442" t="s">
        <v>4</v>
      </c>
      <c r="DB442" t="s">
        <v>5</v>
      </c>
      <c r="DC442" t="s">
        <v>5</v>
      </c>
      <c r="DD442" t="s">
        <v>4</v>
      </c>
      <c r="DE442" t="s">
        <v>4</v>
      </c>
      <c r="DF442" t="s">
        <v>4</v>
      </c>
      <c r="DG442" t="s">
        <v>5</v>
      </c>
      <c r="DH442" t="s">
        <v>4</v>
      </c>
      <c r="DI442" t="s">
        <v>3</v>
      </c>
      <c r="DJ442" t="s">
        <v>5</v>
      </c>
      <c r="DK442" t="s">
        <v>4</v>
      </c>
      <c r="DL442" t="s">
        <v>2</v>
      </c>
      <c r="DM442" t="s">
        <v>2</v>
      </c>
      <c r="DN442" t="s">
        <v>5</v>
      </c>
      <c r="DO442" t="s">
        <v>523</v>
      </c>
      <c r="DP442" t="s">
        <v>4</v>
      </c>
      <c r="DQ442" t="s">
        <v>4</v>
      </c>
      <c r="DR442" t="s">
        <v>5</v>
      </c>
      <c r="DS442" t="s">
        <v>5</v>
      </c>
      <c r="DT442" t="s">
        <v>4</v>
      </c>
      <c r="DU442" t="s">
        <v>4</v>
      </c>
      <c r="DV442" t="s">
        <v>4</v>
      </c>
      <c r="DW442" t="s">
        <v>5</v>
      </c>
      <c r="DX442" t="s">
        <v>4</v>
      </c>
      <c r="DY442" t="s">
        <v>4</v>
      </c>
      <c r="DZ442" t="s">
        <v>4</v>
      </c>
      <c r="EA442" t="s">
        <v>5</v>
      </c>
      <c r="EB442" t="s">
        <v>4</v>
      </c>
      <c r="EC442" t="s">
        <v>4</v>
      </c>
      <c r="ED442" t="s">
        <v>4</v>
      </c>
      <c r="EE442" t="s">
        <v>4</v>
      </c>
      <c r="EF442" t="s">
        <v>4</v>
      </c>
      <c r="EG442" t="s">
        <v>4</v>
      </c>
      <c r="EH442" t="s">
        <v>94</v>
      </c>
      <c r="EI442" t="s">
        <v>13</v>
      </c>
      <c r="EJ442" t="s">
        <v>74</v>
      </c>
      <c r="EK442" t="s">
        <v>2</v>
      </c>
      <c r="EL442" t="s">
        <v>2</v>
      </c>
      <c r="EM442" t="s">
        <v>2</v>
      </c>
      <c r="EN442" t="s">
        <v>2</v>
      </c>
      <c r="EO442" t="s">
        <v>2</v>
      </c>
      <c r="EP442" t="s">
        <v>2</v>
      </c>
      <c r="EQ442" t="s">
        <v>2</v>
      </c>
      <c r="ER442" t="s">
        <v>2</v>
      </c>
      <c r="ES442" t="s">
        <v>2</v>
      </c>
      <c r="ET442" t="s">
        <v>2</v>
      </c>
      <c r="EU442" t="s">
        <v>2</v>
      </c>
      <c r="EV442" t="s">
        <v>2</v>
      </c>
      <c r="EW442" t="s">
        <v>2</v>
      </c>
      <c r="EX442" t="s">
        <v>2</v>
      </c>
      <c r="EY442" t="s">
        <v>2</v>
      </c>
      <c r="EZ442" t="s">
        <v>2</v>
      </c>
      <c r="FA442" t="s">
        <v>2</v>
      </c>
      <c r="FB442" t="s">
        <v>2</v>
      </c>
      <c r="FC442" t="s">
        <v>2</v>
      </c>
      <c r="FD442" t="s">
        <v>2</v>
      </c>
      <c r="FE442" t="s">
        <v>2</v>
      </c>
      <c r="FF442" t="s">
        <v>2</v>
      </c>
      <c r="FG442" t="s">
        <v>2</v>
      </c>
      <c r="FH442" t="s">
        <v>2</v>
      </c>
      <c r="FI442" t="s">
        <v>2</v>
      </c>
      <c r="FJ442" t="s">
        <v>2</v>
      </c>
      <c r="FK442" t="s">
        <v>2</v>
      </c>
      <c r="FL442" t="s">
        <v>2</v>
      </c>
      <c r="FM442" t="s">
        <v>2</v>
      </c>
      <c r="FN442" t="s">
        <v>2</v>
      </c>
      <c r="FO442" t="s">
        <v>2</v>
      </c>
      <c r="FP442" t="s">
        <v>2</v>
      </c>
      <c r="FQ442" t="s">
        <v>2</v>
      </c>
      <c r="FR442" t="s">
        <v>2</v>
      </c>
      <c r="FS442" t="s">
        <v>2</v>
      </c>
      <c r="FT442" t="s">
        <v>2</v>
      </c>
      <c r="FU442" t="s">
        <v>2</v>
      </c>
      <c r="FV442" t="s">
        <v>2</v>
      </c>
      <c r="FW442" t="s">
        <v>2</v>
      </c>
      <c r="FX442" t="s">
        <v>2</v>
      </c>
      <c r="FY442" t="s">
        <v>2</v>
      </c>
      <c r="FZ442" t="s">
        <v>2</v>
      </c>
      <c r="GA442" t="s">
        <v>2</v>
      </c>
      <c r="GB442" t="s">
        <v>2</v>
      </c>
      <c r="GC442" t="s">
        <v>2</v>
      </c>
      <c r="GD442" t="s">
        <v>2</v>
      </c>
      <c r="GE442" t="s">
        <v>123</v>
      </c>
      <c r="GF442" t="s">
        <v>4</v>
      </c>
      <c r="GG442" t="s">
        <v>4</v>
      </c>
      <c r="GH442" t="s">
        <v>4</v>
      </c>
      <c r="GI442" t="s">
        <v>4</v>
      </c>
      <c r="GJ442" t="s">
        <v>4</v>
      </c>
      <c r="GK442" t="s">
        <v>4</v>
      </c>
      <c r="GL442" t="s">
        <v>4</v>
      </c>
      <c r="GM442" t="s">
        <v>4</v>
      </c>
      <c r="GN442" t="s">
        <v>133</v>
      </c>
      <c r="GO442" t="s">
        <v>4</v>
      </c>
      <c r="GP442" s="30">
        <v>38</v>
      </c>
      <c r="GQ442" t="s">
        <v>9</v>
      </c>
      <c r="GR442" t="s">
        <v>4</v>
      </c>
      <c r="GS442" t="s">
        <v>4</v>
      </c>
      <c r="GT442" t="s">
        <v>4</v>
      </c>
      <c r="GU442" t="s">
        <v>5</v>
      </c>
      <c r="GV442" t="s">
        <v>5</v>
      </c>
      <c r="GW442" t="s">
        <v>4</v>
      </c>
      <c r="GX442" t="s">
        <v>4</v>
      </c>
      <c r="GY442" t="s">
        <v>4</v>
      </c>
      <c r="GZ442" t="s">
        <v>5</v>
      </c>
      <c r="HA442" t="s">
        <v>4</v>
      </c>
      <c r="HB442" t="s">
        <v>3</v>
      </c>
      <c r="HC442" t="s">
        <v>4</v>
      </c>
      <c r="HD442" t="s">
        <v>4</v>
      </c>
      <c r="HE442" t="s">
        <v>2</v>
      </c>
      <c r="HF442" t="s">
        <v>2</v>
      </c>
      <c r="HG442" t="s">
        <v>5</v>
      </c>
      <c r="HH442" t="s">
        <v>6</v>
      </c>
      <c r="HI442" t="s">
        <v>4</v>
      </c>
      <c r="HJ442" t="s">
        <v>4</v>
      </c>
      <c r="HK442" t="s">
        <v>5</v>
      </c>
      <c r="HL442" t="s">
        <v>5</v>
      </c>
      <c r="HM442" t="s">
        <v>4</v>
      </c>
      <c r="HN442" t="s">
        <v>4</v>
      </c>
      <c r="HO442" t="s">
        <v>4</v>
      </c>
      <c r="HP442" t="s">
        <v>5</v>
      </c>
      <c r="HQ442" t="s">
        <v>4</v>
      </c>
      <c r="HR442" t="s">
        <v>4</v>
      </c>
      <c r="HS442" t="s">
        <v>4</v>
      </c>
      <c r="HT442" t="s">
        <v>5</v>
      </c>
      <c r="HU442" t="s">
        <v>4</v>
      </c>
      <c r="HV442" t="s">
        <v>4</v>
      </c>
      <c r="HW442" t="s">
        <v>4</v>
      </c>
      <c r="HX442" t="s">
        <v>4</v>
      </c>
      <c r="HY442" t="s">
        <v>4</v>
      </c>
      <c r="HZ442" t="s">
        <v>4</v>
      </c>
      <c r="IA442" t="s">
        <v>94</v>
      </c>
      <c r="IB442" t="s">
        <v>13</v>
      </c>
      <c r="IC442" t="s">
        <v>74</v>
      </c>
      <c r="ID442" t="s">
        <v>2</v>
      </c>
      <c r="IE442" t="s">
        <v>2</v>
      </c>
      <c r="IF442" t="s">
        <v>2</v>
      </c>
      <c r="IG442" t="s">
        <v>2</v>
      </c>
      <c r="IH442" t="s">
        <v>2</v>
      </c>
      <c r="II442" t="s">
        <v>2</v>
      </c>
      <c r="IJ442" t="s">
        <v>2</v>
      </c>
      <c r="IK442" t="s">
        <v>2</v>
      </c>
      <c r="IL442" t="s">
        <v>2</v>
      </c>
      <c r="IM442" t="s">
        <v>2</v>
      </c>
      <c r="IN442" t="s">
        <v>2</v>
      </c>
      <c r="IO442" t="s">
        <v>2</v>
      </c>
      <c r="IP442" t="s">
        <v>2</v>
      </c>
      <c r="IQ442" t="s">
        <v>2</v>
      </c>
      <c r="IR442" t="s">
        <v>2</v>
      </c>
      <c r="IS442" t="s">
        <v>2</v>
      </c>
      <c r="IT442" t="s">
        <v>2</v>
      </c>
      <c r="IU442" t="s">
        <v>2</v>
      </c>
      <c r="IV442" t="s">
        <v>2</v>
      </c>
      <c r="IW442" t="s">
        <v>2</v>
      </c>
      <c r="IX442" t="s">
        <v>2</v>
      </c>
      <c r="IY442" t="s">
        <v>2</v>
      </c>
      <c r="IZ442" t="s">
        <v>2</v>
      </c>
      <c r="JA442" t="s">
        <v>2</v>
      </c>
      <c r="JB442" t="s">
        <v>2</v>
      </c>
      <c r="JC442" t="s">
        <v>2</v>
      </c>
      <c r="JD442" t="s">
        <v>2</v>
      </c>
      <c r="JE442" t="s">
        <v>2</v>
      </c>
      <c r="JF442" t="s">
        <v>2</v>
      </c>
      <c r="JG442" t="s">
        <v>2</v>
      </c>
      <c r="JH442" t="s">
        <v>2</v>
      </c>
      <c r="JI442" t="s">
        <v>2</v>
      </c>
      <c r="JJ442" t="s">
        <v>2</v>
      </c>
      <c r="JK442" t="s">
        <v>2</v>
      </c>
      <c r="JL442" t="s">
        <v>2</v>
      </c>
      <c r="JM442" t="s">
        <v>2</v>
      </c>
      <c r="JN442" t="s">
        <v>2</v>
      </c>
      <c r="JO442" t="s">
        <v>2</v>
      </c>
      <c r="JP442" t="s">
        <v>2</v>
      </c>
      <c r="JQ442" t="s">
        <v>2</v>
      </c>
      <c r="JR442" t="s">
        <v>2</v>
      </c>
      <c r="JS442" t="s">
        <v>2</v>
      </c>
      <c r="JT442" t="s">
        <v>2</v>
      </c>
      <c r="JU442" t="s">
        <v>2</v>
      </c>
      <c r="JV442" t="s">
        <v>2</v>
      </c>
      <c r="JW442" t="s">
        <v>2</v>
      </c>
      <c r="JX442" t="s">
        <v>1097</v>
      </c>
      <c r="JY442" t="s">
        <v>4</v>
      </c>
      <c r="JZ442" t="s">
        <v>4</v>
      </c>
      <c r="KA442" t="s">
        <v>4</v>
      </c>
      <c r="KB442" t="s">
        <v>4</v>
      </c>
      <c r="KC442" t="s">
        <v>4</v>
      </c>
      <c r="KD442" t="s">
        <v>4</v>
      </c>
      <c r="KE442" t="s">
        <v>4</v>
      </c>
      <c r="KF442" t="s">
        <v>4</v>
      </c>
    </row>
    <row r="443" spans="1:292" x14ac:dyDescent="0.2">
      <c r="A443" t="s">
        <v>211</v>
      </c>
      <c r="B443" t="s">
        <v>133</v>
      </c>
      <c r="C443" t="s">
        <v>4</v>
      </c>
      <c r="D443" t="s">
        <v>8</v>
      </c>
      <c r="E443" s="30">
        <v>33</v>
      </c>
      <c r="F443" t="s">
        <v>9</v>
      </c>
      <c r="G443" t="s">
        <v>84</v>
      </c>
      <c r="H443" t="s">
        <v>40</v>
      </c>
      <c r="I443" t="s">
        <v>148</v>
      </c>
      <c r="J443" t="s">
        <v>4</v>
      </c>
      <c r="K443" t="s">
        <v>4</v>
      </c>
      <c r="L443" t="s">
        <v>5</v>
      </c>
      <c r="M443" t="s">
        <v>5</v>
      </c>
      <c r="N443" t="s">
        <v>4</v>
      </c>
      <c r="O443" t="s">
        <v>4</v>
      </c>
      <c r="P443" t="s">
        <v>4</v>
      </c>
      <c r="Q443" t="s">
        <v>4</v>
      </c>
      <c r="R443" t="s">
        <v>4</v>
      </c>
      <c r="S443" t="s">
        <v>5</v>
      </c>
      <c r="T443" t="s">
        <v>3</v>
      </c>
      <c r="U443" t="s">
        <v>4</v>
      </c>
      <c r="V443" t="s">
        <v>5</v>
      </c>
      <c r="W443" t="s">
        <v>26</v>
      </c>
      <c r="X443" t="s">
        <v>54</v>
      </c>
      <c r="Y443" t="s">
        <v>5</v>
      </c>
      <c r="Z443" t="s">
        <v>6</v>
      </c>
      <c r="AA443" t="s">
        <v>4</v>
      </c>
      <c r="AB443" t="s">
        <v>4</v>
      </c>
      <c r="AC443" t="s">
        <v>5</v>
      </c>
      <c r="AD443" t="s">
        <v>5</v>
      </c>
      <c r="AE443" t="s">
        <v>4</v>
      </c>
      <c r="AF443" t="s">
        <v>4</v>
      </c>
      <c r="AG443" t="s">
        <v>4</v>
      </c>
      <c r="AH443" t="s">
        <v>5</v>
      </c>
      <c r="AI443" t="s">
        <v>4</v>
      </c>
      <c r="AJ443" t="s">
        <v>5</v>
      </c>
      <c r="AK443" t="s">
        <v>4</v>
      </c>
      <c r="AL443" t="s">
        <v>4</v>
      </c>
      <c r="AM443" t="s">
        <v>4</v>
      </c>
      <c r="AN443" t="s">
        <v>4</v>
      </c>
      <c r="AO443" t="s">
        <v>4</v>
      </c>
      <c r="AP443" t="s">
        <v>4</v>
      </c>
      <c r="AQ443" t="s">
        <v>4</v>
      </c>
      <c r="AR443" t="s">
        <v>4</v>
      </c>
      <c r="AS443" t="s">
        <v>12</v>
      </c>
      <c r="AT443" t="s">
        <v>196</v>
      </c>
      <c r="AU443" t="s">
        <v>74</v>
      </c>
      <c r="AV443" t="s">
        <v>2</v>
      </c>
      <c r="AW443" t="s">
        <v>2</v>
      </c>
      <c r="AX443" t="s">
        <v>2</v>
      </c>
      <c r="AY443" t="s">
        <v>2</v>
      </c>
      <c r="AZ443" t="s">
        <v>2</v>
      </c>
      <c r="BA443" t="s">
        <v>2</v>
      </c>
      <c r="BB443" t="s">
        <v>2</v>
      </c>
      <c r="BC443" t="s">
        <v>2</v>
      </c>
      <c r="BD443" t="s">
        <v>2</v>
      </c>
      <c r="BE443" t="s">
        <v>2</v>
      </c>
      <c r="BF443" t="s">
        <v>2</v>
      </c>
      <c r="BG443" t="s">
        <v>2</v>
      </c>
      <c r="BH443" t="s">
        <v>2</v>
      </c>
      <c r="BI443" t="s">
        <v>2</v>
      </c>
      <c r="BJ443" t="s">
        <v>2</v>
      </c>
      <c r="BK443" t="s">
        <v>2</v>
      </c>
      <c r="BL443" t="s">
        <v>2</v>
      </c>
      <c r="BM443" t="s">
        <v>2</v>
      </c>
      <c r="BN443" t="s">
        <v>2</v>
      </c>
      <c r="BO443" t="s">
        <v>2</v>
      </c>
      <c r="BP443" t="s">
        <v>2</v>
      </c>
      <c r="BQ443" t="s">
        <v>2</v>
      </c>
      <c r="BR443" t="s">
        <v>2</v>
      </c>
      <c r="BS443" t="s">
        <v>2</v>
      </c>
      <c r="BT443" t="s">
        <v>2</v>
      </c>
      <c r="BU443" t="s">
        <v>2</v>
      </c>
      <c r="BV443" t="s">
        <v>2</v>
      </c>
      <c r="BW443" t="s">
        <v>2</v>
      </c>
      <c r="BX443" t="s">
        <v>2</v>
      </c>
      <c r="BY443" t="s">
        <v>2</v>
      </c>
      <c r="BZ443" t="s">
        <v>2</v>
      </c>
      <c r="CA443" t="s">
        <v>2</v>
      </c>
      <c r="CB443" t="s">
        <v>4</v>
      </c>
      <c r="CC443" t="s">
        <v>4</v>
      </c>
      <c r="CD443" t="s">
        <v>5</v>
      </c>
      <c r="CE443" t="s">
        <v>4</v>
      </c>
      <c r="CF443" t="s">
        <v>4</v>
      </c>
      <c r="CG443" t="s">
        <v>4</v>
      </c>
      <c r="CH443" t="s">
        <v>4</v>
      </c>
      <c r="CI443" t="s">
        <v>4</v>
      </c>
      <c r="CJ443" t="s">
        <v>4</v>
      </c>
      <c r="CK443" t="s">
        <v>4</v>
      </c>
      <c r="CL443" t="s">
        <v>4</v>
      </c>
      <c r="CM443" t="s">
        <v>4</v>
      </c>
      <c r="CN443" t="s">
        <v>4</v>
      </c>
      <c r="CO443" t="s">
        <v>4</v>
      </c>
      <c r="CP443" t="s">
        <v>2</v>
      </c>
      <c r="CQ443" t="s">
        <v>2</v>
      </c>
      <c r="CR443" t="s">
        <v>2</v>
      </c>
      <c r="CS443" t="s">
        <v>2</v>
      </c>
      <c r="CT443" t="s">
        <v>2</v>
      </c>
      <c r="CU443" t="s">
        <v>133</v>
      </c>
      <c r="CV443" t="s">
        <v>4</v>
      </c>
      <c r="CW443" t="s">
        <v>796</v>
      </c>
      <c r="CX443" t="s">
        <v>796</v>
      </c>
      <c r="CY443" t="s">
        <v>796</v>
      </c>
      <c r="CZ443" t="s">
        <v>796</v>
      </c>
      <c r="DA443" t="s">
        <v>796</v>
      </c>
      <c r="DB443" t="s">
        <v>796</v>
      </c>
      <c r="DC443" t="s">
        <v>796</v>
      </c>
      <c r="DD443" t="s">
        <v>796</v>
      </c>
      <c r="DE443" t="s">
        <v>796</v>
      </c>
      <c r="DF443" t="s">
        <v>796</v>
      </c>
      <c r="DG443" t="s">
        <v>796</v>
      </c>
      <c r="DH443" t="s">
        <v>796</v>
      </c>
      <c r="DI443" t="s">
        <v>796</v>
      </c>
      <c r="DJ443" t="s">
        <v>796</v>
      </c>
      <c r="DK443" t="s">
        <v>796</v>
      </c>
      <c r="DL443" t="s">
        <v>796</v>
      </c>
      <c r="DM443" t="s">
        <v>796</v>
      </c>
      <c r="DN443" t="s">
        <v>796</v>
      </c>
      <c r="DO443" t="s">
        <v>796</v>
      </c>
      <c r="DP443" t="s">
        <v>796</v>
      </c>
      <c r="DQ443" t="s">
        <v>796</v>
      </c>
      <c r="DR443" t="s">
        <v>796</v>
      </c>
      <c r="DS443" t="s">
        <v>796</v>
      </c>
      <c r="DT443" t="s">
        <v>796</v>
      </c>
      <c r="DU443" t="s">
        <v>796</v>
      </c>
      <c r="DV443" t="s">
        <v>796</v>
      </c>
      <c r="DW443" t="s">
        <v>796</v>
      </c>
      <c r="DX443" t="s">
        <v>796</v>
      </c>
      <c r="DY443" t="s">
        <v>796</v>
      </c>
      <c r="DZ443" t="s">
        <v>796</v>
      </c>
      <c r="EA443" t="s">
        <v>796</v>
      </c>
      <c r="EB443" t="s">
        <v>796</v>
      </c>
      <c r="EC443" t="s">
        <v>796</v>
      </c>
      <c r="ED443" t="s">
        <v>796</v>
      </c>
      <c r="EE443" t="s">
        <v>796</v>
      </c>
      <c r="EF443" t="s">
        <v>796</v>
      </c>
      <c r="EG443" t="s">
        <v>796</v>
      </c>
      <c r="EH443" t="s">
        <v>796</v>
      </c>
      <c r="EI443" t="s">
        <v>796</v>
      </c>
      <c r="EJ443" t="s">
        <v>796</v>
      </c>
      <c r="EK443" t="s">
        <v>796</v>
      </c>
      <c r="EL443" t="s">
        <v>796</v>
      </c>
      <c r="EM443" t="s">
        <v>796</v>
      </c>
      <c r="EN443" t="s">
        <v>796</v>
      </c>
      <c r="EO443" t="s">
        <v>796</v>
      </c>
      <c r="EP443" t="s">
        <v>796</v>
      </c>
      <c r="EQ443" t="s">
        <v>796</v>
      </c>
      <c r="ER443" t="s">
        <v>796</v>
      </c>
      <c r="ES443" t="s">
        <v>796</v>
      </c>
      <c r="ET443" t="s">
        <v>796</v>
      </c>
      <c r="EU443" t="s">
        <v>796</v>
      </c>
      <c r="EV443" t="s">
        <v>796</v>
      </c>
      <c r="EW443" t="s">
        <v>796</v>
      </c>
      <c r="EX443" t="s">
        <v>796</v>
      </c>
      <c r="EY443" t="s">
        <v>796</v>
      </c>
      <c r="EZ443" t="s">
        <v>796</v>
      </c>
      <c r="FA443" t="s">
        <v>796</v>
      </c>
      <c r="FB443" t="s">
        <v>796</v>
      </c>
      <c r="FC443" t="s">
        <v>796</v>
      </c>
      <c r="FD443" t="s">
        <v>796</v>
      </c>
      <c r="FE443" t="s">
        <v>796</v>
      </c>
      <c r="FF443" t="s">
        <v>796</v>
      </c>
      <c r="FG443" t="s">
        <v>796</v>
      </c>
      <c r="FH443" t="s">
        <v>796</v>
      </c>
      <c r="FI443" t="s">
        <v>796</v>
      </c>
      <c r="FJ443" t="s">
        <v>796</v>
      </c>
      <c r="FK443" t="s">
        <v>796</v>
      </c>
      <c r="FL443" t="s">
        <v>796</v>
      </c>
      <c r="FM443" t="s">
        <v>796</v>
      </c>
      <c r="FN443" t="s">
        <v>796</v>
      </c>
      <c r="FO443" t="s">
        <v>796</v>
      </c>
      <c r="FP443" t="s">
        <v>796</v>
      </c>
      <c r="FQ443" t="s">
        <v>796</v>
      </c>
      <c r="FR443" t="s">
        <v>796</v>
      </c>
      <c r="FS443" t="s">
        <v>796</v>
      </c>
      <c r="FT443" t="s">
        <v>796</v>
      </c>
      <c r="FU443" t="s">
        <v>796</v>
      </c>
      <c r="FV443" t="s">
        <v>796</v>
      </c>
      <c r="FW443" t="s">
        <v>796</v>
      </c>
      <c r="FX443" t="s">
        <v>796</v>
      </c>
      <c r="FY443" t="s">
        <v>796</v>
      </c>
      <c r="FZ443" t="s">
        <v>796</v>
      </c>
      <c r="GA443" t="s">
        <v>796</v>
      </c>
      <c r="GB443" t="s">
        <v>796</v>
      </c>
      <c r="GC443" t="s">
        <v>796</v>
      </c>
      <c r="GD443" t="s">
        <v>796</v>
      </c>
      <c r="GE443" t="s">
        <v>796</v>
      </c>
      <c r="GF443" t="s">
        <v>796</v>
      </c>
      <c r="GG443" t="s">
        <v>796</v>
      </c>
      <c r="GH443" t="s">
        <v>796</v>
      </c>
      <c r="GI443" t="s">
        <v>796</v>
      </c>
      <c r="GJ443" t="s">
        <v>796</v>
      </c>
      <c r="GK443" t="s">
        <v>796</v>
      </c>
      <c r="GL443" t="s">
        <v>796</v>
      </c>
      <c r="GM443" t="s">
        <v>796</v>
      </c>
      <c r="GN443" t="s">
        <v>796</v>
      </c>
      <c r="GO443" t="s">
        <v>796</v>
      </c>
      <c r="GP443" t="s">
        <v>796</v>
      </c>
      <c r="GQ443" t="s">
        <v>796</v>
      </c>
      <c r="GR443" t="s">
        <v>796</v>
      </c>
      <c r="GS443" t="s">
        <v>796</v>
      </c>
      <c r="GT443" t="s">
        <v>796</v>
      </c>
      <c r="GU443" t="s">
        <v>796</v>
      </c>
      <c r="GV443" t="s">
        <v>796</v>
      </c>
      <c r="GW443" t="s">
        <v>796</v>
      </c>
      <c r="GX443" t="s">
        <v>796</v>
      </c>
      <c r="GY443" t="s">
        <v>796</v>
      </c>
      <c r="GZ443" t="s">
        <v>796</v>
      </c>
      <c r="HA443" t="s">
        <v>796</v>
      </c>
      <c r="HB443" t="s">
        <v>796</v>
      </c>
      <c r="HC443" t="s">
        <v>796</v>
      </c>
      <c r="HD443" t="s">
        <v>796</v>
      </c>
      <c r="HE443" t="s">
        <v>796</v>
      </c>
      <c r="HF443" t="s">
        <v>796</v>
      </c>
      <c r="HG443" t="s">
        <v>796</v>
      </c>
      <c r="HH443" t="s">
        <v>796</v>
      </c>
      <c r="HI443" t="s">
        <v>796</v>
      </c>
      <c r="HJ443" t="s">
        <v>796</v>
      </c>
      <c r="HK443" t="s">
        <v>796</v>
      </c>
      <c r="HL443" t="s">
        <v>796</v>
      </c>
      <c r="HM443" t="s">
        <v>796</v>
      </c>
      <c r="HN443" t="s">
        <v>796</v>
      </c>
      <c r="HO443" t="s">
        <v>796</v>
      </c>
      <c r="HP443" t="s">
        <v>796</v>
      </c>
      <c r="HQ443" t="s">
        <v>796</v>
      </c>
      <c r="HR443" t="s">
        <v>796</v>
      </c>
      <c r="HS443" t="s">
        <v>796</v>
      </c>
      <c r="HT443" t="s">
        <v>796</v>
      </c>
      <c r="HU443" t="s">
        <v>796</v>
      </c>
      <c r="HV443" t="s">
        <v>796</v>
      </c>
      <c r="HW443" t="s">
        <v>796</v>
      </c>
      <c r="HX443" t="s">
        <v>796</v>
      </c>
      <c r="HY443" t="s">
        <v>796</v>
      </c>
      <c r="HZ443" t="s">
        <v>796</v>
      </c>
      <c r="IA443" t="s">
        <v>796</v>
      </c>
      <c r="IB443" t="s">
        <v>796</v>
      </c>
      <c r="IC443" t="s">
        <v>796</v>
      </c>
      <c r="ID443" t="s">
        <v>796</v>
      </c>
      <c r="IE443" t="s">
        <v>796</v>
      </c>
      <c r="IF443" t="s">
        <v>796</v>
      </c>
      <c r="IG443" t="s">
        <v>796</v>
      </c>
      <c r="IH443" t="s">
        <v>796</v>
      </c>
      <c r="II443" t="s">
        <v>796</v>
      </c>
      <c r="IJ443" t="s">
        <v>796</v>
      </c>
      <c r="IK443" t="s">
        <v>796</v>
      </c>
      <c r="IL443" t="s">
        <v>796</v>
      </c>
      <c r="IM443" t="s">
        <v>796</v>
      </c>
      <c r="IN443" t="s">
        <v>796</v>
      </c>
      <c r="IO443" t="s">
        <v>796</v>
      </c>
      <c r="IP443" t="s">
        <v>796</v>
      </c>
      <c r="IQ443" t="s">
        <v>796</v>
      </c>
      <c r="IR443" t="s">
        <v>796</v>
      </c>
      <c r="IS443" t="s">
        <v>796</v>
      </c>
      <c r="IT443" t="s">
        <v>796</v>
      </c>
      <c r="IU443" t="s">
        <v>796</v>
      </c>
      <c r="IV443" t="s">
        <v>796</v>
      </c>
      <c r="IW443" t="s">
        <v>796</v>
      </c>
      <c r="IX443" t="s">
        <v>796</v>
      </c>
      <c r="IY443" t="s">
        <v>796</v>
      </c>
      <c r="IZ443" t="s">
        <v>796</v>
      </c>
      <c r="JA443" t="s">
        <v>796</v>
      </c>
      <c r="JB443" t="s">
        <v>796</v>
      </c>
      <c r="JC443" t="s">
        <v>796</v>
      </c>
      <c r="JD443" t="s">
        <v>796</v>
      </c>
      <c r="JE443" t="s">
        <v>796</v>
      </c>
      <c r="JF443" t="s">
        <v>796</v>
      </c>
      <c r="JG443" t="s">
        <v>796</v>
      </c>
      <c r="JH443" t="s">
        <v>796</v>
      </c>
      <c r="JI443" t="s">
        <v>796</v>
      </c>
      <c r="JJ443" t="s">
        <v>796</v>
      </c>
      <c r="JK443" t="s">
        <v>796</v>
      </c>
      <c r="JL443" t="s">
        <v>796</v>
      </c>
      <c r="JM443" t="s">
        <v>796</v>
      </c>
      <c r="JN443" t="s">
        <v>796</v>
      </c>
      <c r="JO443" t="s">
        <v>796</v>
      </c>
      <c r="JP443" t="s">
        <v>796</v>
      </c>
      <c r="JQ443" t="s">
        <v>796</v>
      </c>
      <c r="JR443" t="s">
        <v>796</v>
      </c>
      <c r="JS443" t="s">
        <v>796</v>
      </c>
      <c r="JT443" t="s">
        <v>796</v>
      </c>
      <c r="JU443" t="s">
        <v>796</v>
      </c>
      <c r="JV443" t="s">
        <v>796</v>
      </c>
      <c r="JW443" t="s">
        <v>796</v>
      </c>
      <c r="JX443" t="s">
        <v>796</v>
      </c>
      <c r="JY443" t="s">
        <v>796</v>
      </c>
      <c r="JZ443" t="s">
        <v>796</v>
      </c>
      <c r="KA443" t="s">
        <v>796</v>
      </c>
      <c r="KB443" t="s">
        <v>796</v>
      </c>
      <c r="KC443" t="s">
        <v>796</v>
      </c>
      <c r="KD443" t="s">
        <v>796</v>
      </c>
      <c r="KE443" t="s">
        <v>796</v>
      </c>
      <c r="KF443" t="s">
        <v>796</v>
      </c>
    </row>
    <row r="444" spans="1:292" x14ac:dyDescent="0.2">
      <c r="A444" t="s">
        <v>167</v>
      </c>
      <c r="B444" t="s">
        <v>133</v>
      </c>
      <c r="C444" t="s">
        <v>4</v>
      </c>
      <c r="D444" t="s">
        <v>8</v>
      </c>
      <c r="E444" t="s">
        <v>2</v>
      </c>
      <c r="F444" t="s">
        <v>9</v>
      </c>
      <c r="G444" t="s">
        <v>113</v>
      </c>
      <c r="H444" t="s">
        <v>22</v>
      </c>
      <c r="I444" t="s">
        <v>23</v>
      </c>
      <c r="J444" t="s">
        <v>5</v>
      </c>
      <c r="K444" t="s">
        <v>4</v>
      </c>
      <c r="L444" t="s">
        <v>4</v>
      </c>
      <c r="M444" t="s">
        <v>5</v>
      </c>
      <c r="N444" t="s">
        <v>4</v>
      </c>
      <c r="O444" t="s">
        <v>4</v>
      </c>
      <c r="P444" t="s">
        <v>4</v>
      </c>
      <c r="Q444" t="s">
        <v>4</v>
      </c>
      <c r="R444" t="s">
        <v>4</v>
      </c>
      <c r="S444" t="s">
        <v>4</v>
      </c>
      <c r="T444" t="s">
        <v>3</v>
      </c>
      <c r="U444" t="s">
        <v>4</v>
      </c>
      <c r="V444" t="s">
        <v>4</v>
      </c>
      <c r="W444" t="s">
        <v>17</v>
      </c>
      <c r="X444" t="s">
        <v>2</v>
      </c>
      <c r="Y444" t="s">
        <v>4</v>
      </c>
      <c r="Z444" t="s">
        <v>35</v>
      </c>
      <c r="AA444" t="s">
        <v>4</v>
      </c>
      <c r="AB444" t="s">
        <v>4</v>
      </c>
      <c r="AC444" t="s">
        <v>4</v>
      </c>
      <c r="AD444" t="s">
        <v>4</v>
      </c>
      <c r="AE444" t="s">
        <v>4</v>
      </c>
      <c r="AF444" t="s">
        <v>4</v>
      </c>
      <c r="AG444" t="s">
        <v>4</v>
      </c>
      <c r="AH444" t="s">
        <v>4</v>
      </c>
      <c r="AI444" t="s">
        <v>4</v>
      </c>
      <c r="AJ444" t="s">
        <v>4</v>
      </c>
      <c r="AK444" t="s">
        <v>4</v>
      </c>
      <c r="AL444" t="s">
        <v>4</v>
      </c>
      <c r="AM444" t="s">
        <v>4</v>
      </c>
      <c r="AN444" t="s">
        <v>4</v>
      </c>
      <c r="AO444" t="s">
        <v>4</v>
      </c>
      <c r="AP444" t="s">
        <v>4</v>
      </c>
      <c r="AQ444" t="s">
        <v>4</v>
      </c>
      <c r="AR444" t="s">
        <v>4</v>
      </c>
      <c r="AS444" t="s">
        <v>12</v>
      </c>
      <c r="AT444" t="s">
        <v>62</v>
      </c>
      <c r="AU444" t="s">
        <v>74</v>
      </c>
      <c r="AV444" t="s">
        <v>2</v>
      </c>
      <c r="AW444" t="s">
        <v>2</v>
      </c>
      <c r="AX444" t="s">
        <v>2</v>
      </c>
      <c r="AY444" t="s">
        <v>2</v>
      </c>
      <c r="AZ444" t="s">
        <v>2</v>
      </c>
      <c r="BA444" t="s">
        <v>2</v>
      </c>
      <c r="BB444" t="s">
        <v>2</v>
      </c>
      <c r="BC444" t="s">
        <v>2</v>
      </c>
      <c r="BD444" t="s">
        <v>2</v>
      </c>
      <c r="BE444" t="s">
        <v>2</v>
      </c>
      <c r="BF444" t="s">
        <v>2</v>
      </c>
      <c r="BG444" t="s">
        <v>2</v>
      </c>
      <c r="BH444" t="s">
        <v>2</v>
      </c>
      <c r="BI444" t="s">
        <v>2</v>
      </c>
      <c r="BJ444" t="s">
        <v>2</v>
      </c>
      <c r="BK444" t="s">
        <v>2</v>
      </c>
      <c r="BL444" t="s">
        <v>2</v>
      </c>
      <c r="BM444" t="s">
        <v>2</v>
      </c>
      <c r="BN444" t="s">
        <v>2</v>
      </c>
      <c r="BO444" t="s">
        <v>2</v>
      </c>
      <c r="BP444" t="s">
        <v>30</v>
      </c>
      <c r="BQ444" t="s">
        <v>2</v>
      </c>
      <c r="BR444" t="s">
        <v>2</v>
      </c>
      <c r="BS444" t="s">
        <v>2</v>
      </c>
      <c r="BT444" t="s">
        <v>2</v>
      </c>
      <c r="BU444" t="s">
        <v>2</v>
      </c>
      <c r="BV444" t="s">
        <v>2</v>
      </c>
      <c r="BW444" t="s">
        <v>2</v>
      </c>
      <c r="BX444" t="s">
        <v>2</v>
      </c>
      <c r="BY444" t="s">
        <v>2</v>
      </c>
      <c r="BZ444" t="s">
        <v>2</v>
      </c>
      <c r="CA444" t="s">
        <v>2</v>
      </c>
      <c r="CB444" t="s">
        <v>2</v>
      </c>
      <c r="CC444" t="s">
        <v>2</v>
      </c>
      <c r="CD444" t="s">
        <v>2</v>
      </c>
      <c r="CE444" t="s">
        <v>2</v>
      </c>
      <c r="CF444" t="s">
        <v>2</v>
      </c>
      <c r="CG444" t="s">
        <v>2</v>
      </c>
      <c r="CH444" t="s">
        <v>2</v>
      </c>
      <c r="CI444" t="s">
        <v>2</v>
      </c>
      <c r="CJ444" t="s">
        <v>2</v>
      </c>
      <c r="CK444" t="s">
        <v>2</v>
      </c>
      <c r="CL444" t="s">
        <v>2</v>
      </c>
      <c r="CM444" t="s">
        <v>2</v>
      </c>
      <c r="CN444" t="s">
        <v>2</v>
      </c>
      <c r="CO444" t="s">
        <v>2</v>
      </c>
      <c r="CP444" t="s">
        <v>2</v>
      </c>
      <c r="CQ444" t="s">
        <v>2</v>
      </c>
      <c r="CR444" t="s">
        <v>2</v>
      </c>
      <c r="CS444" t="s">
        <v>2</v>
      </c>
      <c r="CT444" t="s">
        <v>2</v>
      </c>
      <c r="CU444" t="s">
        <v>796</v>
      </c>
      <c r="CV444" t="s">
        <v>796</v>
      </c>
      <c r="CW444" t="s">
        <v>796</v>
      </c>
      <c r="CX444" t="s">
        <v>796</v>
      </c>
      <c r="CY444" t="s">
        <v>796</v>
      </c>
      <c r="CZ444" t="s">
        <v>796</v>
      </c>
      <c r="DA444" t="s">
        <v>796</v>
      </c>
      <c r="DB444" t="s">
        <v>796</v>
      </c>
      <c r="DC444" t="s">
        <v>796</v>
      </c>
      <c r="DD444" t="s">
        <v>796</v>
      </c>
      <c r="DE444" t="s">
        <v>796</v>
      </c>
      <c r="DF444" t="s">
        <v>796</v>
      </c>
      <c r="DG444" t="s">
        <v>796</v>
      </c>
      <c r="DH444" t="s">
        <v>796</v>
      </c>
      <c r="DI444" t="s">
        <v>796</v>
      </c>
      <c r="DJ444" t="s">
        <v>796</v>
      </c>
      <c r="DK444" t="s">
        <v>796</v>
      </c>
      <c r="DL444" t="s">
        <v>796</v>
      </c>
      <c r="DM444" t="s">
        <v>796</v>
      </c>
      <c r="DN444" t="s">
        <v>796</v>
      </c>
      <c r="DO444" t="s">
        <v>796</v>
      </c>
      <c r="DP444" t="s">
        <v>796</v>
      </c>
      <c r="DQ444" t="s">
        <v>796</v>
      </c>
      <c r="DR444" t="s">
        <v>796</v>
      </c>
      <c r="DS444" t="s">
        <v>796</v>
      </c>
      <c r="DT444" t="s">
        <v>796</v>
      </c>
      <c r="DU444" t="s">
        <v>796</v>
      </c>
      <c r="DV444" t="s">
        <v>796</v>
      </c>
      <c r="DW444" t="s">
        <v>796</v>
      </c>
      <c r="DX444" t="s">
        <v>796</v>
      </c>
      <c r="DY444" t="s">
        <v>796</v>
      </c>
      <c r="DZ444" t="s">
        <v>796</v>
      </c>
      <c r="EA444" t="s">
        <v>796</v>
      </c>
      <c r="EB444" t="s">
        <v>796</v>
      </c>
      <c r="EC444" t="s">
        <v>796</v>
      </c>
      <c r="ED444" t="s">
        <v>796</v>
      </c>
      <c r="EE444" t="s">
        <v>796</v>
      </c>
      <c r="EF444" t="s">
        <v>796</v>
      </c>
      <c r="EG444" t="s">
        <v>796</v>
      </c>
      <c r="EH444" t="s">
        <v>796</v>
      </c>
      <c r="EI444" t="s">
        <v>796</v>
      </c>
      <c r="EJ444" t="s">
        <v>796</v>
      </c>
      <c r="EK444" t="s">
        <v>796</v>
      </c>
      <c r="EL444" t="s">
        <v>796</v>
      </c>
      <c r="EM444" t="s">
        <v>796</v>
      </c>
      <c r="EN444" t="s">
        <v>796</v>
      </c>
      <c r="EO444" t="s">
        <v>796</v>
      </c>
      <c r="EP444" t="s">
        <v>796</v>
      </c>
      <c r="EQ444" t="s">
        <v>796</v>
      </c>
      <c r="ER444" t="s">
        <v>796</v>
      </c>
      <c r="ES444" t="s">
        <v>796</v>
      </c>
      <c r="ET444" t="s">
        <v>796</v>
      </c>
      <c r="EU444" t="s">
        <v>796</v>
      </c>
      <c r="EV444" t="s">
        <v>796</v>
      </c>
      <c r="EW444" t="s">
        <v>796</v>
      </c>
      <c r="EX444" t="s">
        <v>796</v>
      </c>
      <c r="EY444" t="s">
        <v>796</v>
      </c>
      <c r="EZ444" t="s">
        <v>796</v>
      </c>
      <c r="FA444" t="s">
        <v>796</v>
      </c>
      <c r="FB444" t="s">
        <v>796</v>
      </c>
      <c r="FC444" t="s">
        <v>796</v>
      </c>
      <c r="FD444" t="s">
        <v>796</v>
      </c>
      <c r="FE444" t="s">
        <v>796</v>
      </c>
      <c r="FF444" t="s">
        <v>796</v>
      </c>
      <c r="FG444" t="s">
        <v>796</v>
      </c>
      <c r="FH444" t="s">
        <v>796</v>
      </c>
      <c r="FI444" t="s">
        <v>796</v>
      </c>
      <c r="FJ444" t="s">
        <v>796</v>
      </c>
      <c r="FK444" t="s">
        <v>796</v>
      </c>
      <c r="FL444" t="s">
        <v>796</v>
      </c>
      <c r="FM444" t="s">
        <v>796</v>
      </c>
      <c r="FN444" t="s">
        <v>796</v>
      </c>
      <c r="FO444" t="s">
        <v>796</v>
      </c>
      <c r="FP444" t="s">
        <v>796</v>
      </c>
      <c r="FQ444" t="s">
        <v>796</v>
      </c>
      <c r="FR444" t="s">
        <v>796</v>
      </c>
      <c r="FS444" t="s">
        <v>796</v>
      </c>
      <c r="FT444" t="s">
        <v>796</v>
      </c>
      <c r="FU444" t="s">
        <v>796</v>
      </c>
      <c r="FV444" t="s">
        <v>796</v>
      </c>
      <c r="FW444" t="s">
        <v>796</v>
      </c>
      <c r="FX444" t="s">
        <v>796</v>
      </c>
      <c r="FY444" t="s">
        <v>796</v>
      </c>
      <c r="FZ444" t="s">
        <v>796</v>
      </c>
      <c r="GA444" t="s">
        <v>796</v>
      </c>
      <c r="GB444" t="s">
        <v>796</v>
      </c>
      <c r="GC444" t="s">
        <v>796</v>
      </c>
      <c r="GD444" t="s">
        <v>796</v>
      </c>
      <c r="GE444" t="s">
        <v>796</v>
      </c>
      <c r="GF444" t="s">
        <v>796</v>
      </c>
      <c r="GG444" t="s">
        <v>796</v>
      </c>
      <c r="GH444" t="s">
        <v>796</v>
      </c>
      <c r="GI444" t="s">
        <v>796</v>
      </c>
      <c r="GJ444" t="s">
        <v>796</v>
      </c>
      <c r="GK444" t="s">
        <v>796</v>
      </c>
      <c r="GL444" t="s">
        <v>796</v>
      </c>
      <c r="GM444" t="s">
        <v>796</v>
      </c>
      <c r="GN444" t="s">
        <v>796</v>
      </c>
      <c r="GO444" t="s">
        <v>796</v>
      </c>
      <c r="GP444" t="s">
        <v>796</v>
      </c>
      <c r="GQ444" t="s">
        <v>796</v>
      </c>
      <c r="GR444" t="s">
        <v>796</v>
      </c>
      <c r="GS444" t="s">
        <v>796</v>
      </c>
      <c r="GT444" t="s">
        <v>796</v>
      </c>
      <c r="GU444" t="s">
        <v>796</v>
      </c>
      <c r="GV444" t="s">
        <v>796</v>
      </c>
      <c r="GW444" t="s">
        <v>796</v>
      </c>
      <c r="GX444" t="s">
        <v>796</v>
      </c>
      <c r="GY444" t="s">
        <v>796</v>
      </c>
      <c r="GZ444" t="s">
        <v>796</v>
      </c>
      <c r="HA444" t="s">
        <v>796</v>
      </c>
      <c r="HB444" t="s">
        <v>796</v>
      </c>
      <c r="HC444" t="s">
        <v>796</v>
      </c>
      <c r="HD444" t="s">
        <v>796</v>
      </c>
      <c r="HE444" t="s">
        <v>796</v>
      </c>
      <c r="HF444" t="s">
        <v>796</v>
      </c>
      <c r="HG444" t="s">
        <v>796</v>
      </c>
      <c r="HH444" t="s">
        <v>796</v>
      </c>
      <c r="HI444" t="s">
        <v>796</v>
      </c>
      <c r="HJ444" t="s">
        <v>796</v>
      </c>
      <c r="HK444" t="s">
        <v>796</v>
      </c>
      <c r="HL444" t="s">
        <v>796</v>
      </c>
      <c r="HM444" t="s">
        <v>796</v>
      </c>
      <c r="HN444" t="s">
        <v>796</v>
      </c>
      <c r="HO444" t="s">
        <v>796</v>
      </c>
      <c r="HP444" t="s">
        <v>796</v>
      </c>
      <c r="HQ444" t="s">
        <v>796</v>
      </c>
      <c r="HR444" t="s">
        <v>796</v>
      </c>
      <c r="HS444" t="s">
        <v>796</v>
      </c>
      <c r="HT444" t="s">
        <v>796</v>
      </c>
      <c r="HU444" t="s">
        <v>796</v>
      </c>
      <c r="HV444" t="s">
        <v>796</v>
      </c>
      <c r="HW444" t="s">
        <v>796</v>
      </c>
      <c r="HX444" t="s">
        <v>796</v>
      </c>
      <c r="HY444" t="s">
        <v>796</v>
      </c>
      <c r="HZ444" t="s">
        <v>796</v>
      </c>
      <c r="IA444" t="s">
        <v>796</v>
      </c>
      <c r="IB444" t="s">
        <v>796</v>
      </c>
      <c r="IC444" t="s">
        <v>796</v>
      </c>
      <c r="ID444" t="s">
        <v>796</v>
      </c>
      <c r="IE444" t="s">
        <v>796</v>
      </c>
      <c r="IF444" t="s">
        <v>796</v>
      </c>
      <c r="IG444" t="s">
        <v>796</v>
      </c>
      <c r="IH444" t="s">
        <v>796</v>
      </c>
      <c r="II444" t="s">
        <v>796</v>
      </c>
      <c r="IJ444" t="s">
        <v>796</v>
      </c>
      <c r="IK444" t="s">
        <v>796</v>
      </c>
      <c r="IL444" t="s">
        <v>796</v>
      </c>
      <c r="IM444" t="s">
        <v>796</v>
      </c>
      <c r="IN444" t="s">
        <v>796</v>
      </c>
      <c r="IO444" t="s">
        <v>796</v>
      </c>
      <c r="IP444" t="s">
        <v>796</v>
      </c>
      <c r="IQ444" t="s">
        <v>796</v>
      </c>
      <c r="IR444" t="s">
        <v>796</v>
      </c>
      <c r="IS444" t="s">
        <v>796</v>
      </c>
      <c r="IT444" t="s">
        <v>796</v>
      </c>
      <c r="IU444" t="s">
        <v>796</v>
      </c>
      <c r="IV444" t="s">
        <v>796</v>
      </c>
      <c r="IW444" t="s">
        <v>796</v>
      </c>
      <c r="IX444" t="s">
        <v>796</v>
      </c>
      <c r="IY444" t="s">
        <v>796</v>
      </c>
      <c r="IZ444" t="s">
        <v>796</v>
      </c>
      <c r="JA444" t="s">
        <v>796</v>
      </c>
      <c r="JB444" t="s">
        <v>796</v>
      </c>
      <c r="JC444" t="s">
        <v>796</v>
      </c>
      <c r="JD444" t="s">
        <v>796</v>
      </c>
      <c r="JE444" t="s">
        <v>796</v>
      </c>
      <c r="JF444" t="s">
        <v>796</v>
      </c>
      <c r="JG444" t="s">
        <v>796</v>
      </c>
      <c r="JH444" t="s">
        <v>796</v>
      </c>
      <c r="JI444" t="s">
        <v>796</v>
      </c>
      <c r="JJ444" t="s">
        <v>796</v>
      </c>
      <c r="JK444" t="s">
        <v>796</v>
      </c>
      <c r="JL444" t="s">
        <v>796</v>
      </c>
      <c r="JM444" t="s">
        <v>796</v>
      </c>
      <c r="JN444" t="s">
        <v>796</v>
      </c>
      <c r="JO444" t="s">
        <v>796</v>
      </c>
      <c r="JP444" t="s">
        <v>796</v>
      </c>
      <c r="JQ444" t="s">
        <v>796</v>
      </c>
      <c r="JR444" t="s">
        <v>796</v>
      </c>
      <c r="JS444" t="s">
        <v>796</v>
      </c>
      <c r="JT444" t="s">
        <v>796</v>
      </c>
      <c r="JU444" t="s">
        <v>796</v>
      </c>
      <c r="JV444" t="s">
        <v>796</v>
      </c>
      <c r="JW444" t="s">
        <v>796</v>
      </c>
      <c r="JX444" t="s">
        <v>796</v>
      </c>
      <c r="JY444" t="s">
        <v>796</v>
      </c>
      <c r="JZ444" t="s">
        <v>796</v>
      </c>
      <c r="KA444" t="s">
        <v>796</v>
      </c>
      <c r="KB444" t="s">
        <v>796</v>
      </c>
      <c r="KC444" t="s">
        <v>796</v>
      </c>
      <c r="KD444" t="s">
        <v>796</v>
      </c>
      <c r="KE444" t="s">
        <v>796</v>
      </c>
      <c r="KF444" t="s">
        <v>796</v>
      </c>
    </row>
    <row r="445" spans="1:292" x14ac:dyDescent="0.2">
      <c r="A445" t="s">
        <v>212</v>
      </c>
      <c r="B445" t="s">
        <v>133</v>
      </c>
      <c r="C445" t="s">
        <v>4</v>
      </c>
      <c r="D445" t="s">
        <v>8</v>
      </c>
      <c r="E445" s="30">
        <v>43</v>
      </c>
      <c r="F445" t="s">
        <v>9</v>
      </c>
      <c r="G445" t="s">
        <v>10</v>
      </c>
      <c r="H445" t="s">
        <v>11</v>
      </c>
      <c r="I445" t="s">
        <v>148</v>
      </c>
      <c r="J445" t="s">
        <v>4</v>
      </c>
      <c r="K445" t="s">
        <v>4</v>
      </c>
      <c r="L445" t="s">
        <v>5</v>
      </c>
      <c r="M445" t="s">
        <v>5</v>
      </c>
      <c r="N445" t="s">
        <v>5</v>
      </c>
      <c r="O445" t="s">
        <v>4</v>
      </c>
      <c r="P445" t="s">
        <v>4</v>
      </c>
      <c r="Q445" t="s">
        <v>4</v>
      </c>
      <c r="R445" t="s">
        <v>4</v>
      </c>
      <c r="S445" t="s">
        <v>4</v>
      </c>
      <c r="T445" t="s">
        <v>3</v>
      </c>
      <c r="U445" t="s">
        <v>4</v>
      </c>
      <c r="V445" t="s">
        <v>4</v>
      </c>
      <c r="W445" t="s">
        <v>17</v>
      </c>
      <c r="X445" t="s">
        <v>2</v>
      </c>
      <c r="Y445" t="s">
        <v>5</v>
      </c>
      <c r="Z445" t="s">
        <v>6</v>
      </c>
      <c r="AA445" t="s">
        <v>4</v>
      </c>
      <c r="AB445" t="s">
        <v>5</v>
      </c>
      <c r="AC445" t="s">
        <v>5</v>
      </c>
      <c r="AD445" t="s">
        <v>5</v>
      </c>
      <c r="AE445" t="s">
        <v>4</v>
      </c>
      <c r="AF445" t="s">
        <v>4</v>
      </c>
      <c r="AG445" t="s">
        <v>4</v>
      </c>
      <c r="AH445" t="s">
        <v>5</v>
      </c>
      <c r="AI445" t="s">
        <v>4</v>
      </c>
      <c r="AJ445" t="s">
        <v>5</v>
      </c>
      <c r="AK445" t="s">
        <v>4</v>
      </c>
      <c r="AL445" t="s">
        <v>4</v>
      </c>
      <c r="AM445" t="s">
        <v>4</v>
      </c>
      <c r="AN445" t="s">
        <v>4</v>
      </c>
      <c r="AO445" t="s">
        <v>4</v>
      </c>
      <c r="AP445" t="s">
        <v>4</v>
      </c>
      <c r="AQ445" t="s">
        <v>4</v>
      </c>
      <c r="AR445" t="s">
        <v>4</v>
      </c>
      <c r="AS445" t="s">
        <v>94</v>
      </c>
      <c r="AT445" t="s">
        <v>62</v>
      </c>
      <c r="AU445" t="s">
        <v>74</v>
      </c>
      <c r="AV445" t="s">
        <v>2</v>
      </c>
      <c r="AW445" t="s">
        <v>2</v>
      </c>
      <c r="AX445" t="s">
        <v>2</v>
      </c>
      <c r="AY445" t="s">
        <v>2</v>
      </c>
      <c r="AZ445" t="s">
        <v>2</v>
      </c>
      <c r="BA445" t="s">
        <v>2</v>
      </c>
      <c r="BB445" t="s">
        <v>2</v>
      </c>
      <c r="BC445" t="s">
        <v>2</v>
      </c>
      <c r="BD445" t="s">
        <v>2</v>
      </c>
      <c r="BE445" t="s">
        <v>2</v>
      </c>
      <c r="BF445" t="s">
        <v>2</v>
      </c>
      <c r="BG445" t="s">
        <v>2</v>
      </c>
      <c r="BH445" t="s">
        <v>2</v>
      </c>
      <c r="BI445" t="s">
        <v>2</v>
      </c>
      <c r="BJ445" t="s">
        <v>2</v>
      </c>
      <c r="BK445" t="s">
        <v>2</v>
      </c>
      <c r="BL445" t="s">
        <v>2</v>
      </c>
      <c r="BM445" t="s">
        <v>2</v>
      </c>
      <c r="BN445" t="s">
        <v>2</v>
      </c>
      <c r="BO445" t="s">
        <v>2</v>
      </c>
      <c r="BP445" t="s">
        <v>2</v>
      </c>
      <c r="BQ445" t="s">
        <v>2</v>
      </c>
      <c r="BR445" t="s">
        <v>2</v>
      </c>
      <c r="BS445" t="s">
        <v>2</v>
      </c>
      <c r="BT445" t="s">
        <v>2</v>
      </c>
      <c r="BU445" t="s">
        <v>2</v>
      </c>
      <c r="BV445" t="s">
        <v>2</v>
      </c>
      <c r="BW445" t="s">
        <v>2</v>
      </c>
      <c r="BX445" t="s">
        <v>2</v>
      </c>
      <c r="BY445" t="s">
        <v>2</v>
      </c>
      <c r="BZ445" t="s">
        <v>2</v>
      </c>
      <c r="CA445" t="s">
        <v>2</v>
      </c>
      <c r="CB445" t="s">
        <v>4</v>
      </c>
      <c r="CC445" t="s">
        <v>4</v>
      </c>
      <c r="CD445" t="s">
        <v>5</v>
      </c>
      <c r="CE445" t="s">
        <v>4</v>
      </c>
      <c r="CF445" t="s">
        <v>4</v>
      </c>
      <c r="CG445" t="s">
        <v>4</v>
      </c>
      <c r="CH445" t="s">
        <v>4</v>
      </c>
      <c r="CI445" t="s">
        <v>4</v>
      </c>
      <c r="CJ445" t="s">
        <v>4</v>
      </c>
      <c r="CK445" t="s">
        <v>4</v>
      </c>
      <c r="CL445" t="s">
        <v>4</v>
      </c>
      <c r="CM445" t="s">
        <v>4</v>
      </c>
      <c r="CN445" t="s">
        <v>4</v>
      </c>
      <c r="CO445" t="s">
        <v>4</v>
      </c>
      <c r="CP445" t="s">
        <v>41</v>
      </c>
      <c r="CQ445" t="s">
        <v>4</v>
      </c>
      <c r="CR445" t="s">
        <v>4</v>
      </c>
      <c r="CS445" t="s">
        <v>5</v>
      </c>
      <c r="CT445" t="s">
        <v>4</v>
      </c>
      <c r="CU445" t="s">
        <v>133</v>
      </c>
      <c r="CV445" t="s">
        <v>4</v>
      </c>
      <c r="CW445" s="30">
        <v>44</v>
      </c>
      <c r="CX445" t="s">
        <v>9</v>
      </c>
      <c r="CY445" t="s">
        <v>4</v>
      </c>
      <c r="CZ445" t="s">
        <v>4</v>
      </c>
      <c r="DA445" t="s">
        <v>4</v>
      </c>
      <c r="DB445" t="s">
        <v>5</v>
      </c>
      <c r="DC445" t="s">
        <v>5</v>
      </c>
      <c r="DD445" t="s">
        <v>4</v>
      </c>
      <c r="DE445" t="s">
        <v>4</v>
      </c>
      <c r="DF445" t="s">
        <v>4</v>
      </c>
      <c r="DG445" t="s">
        <v>4</v>
      </c>
      <c r="DH445" t="s">
        <v>5</v>
      </c>
      <c r="DI445" t="s">
        <v>3</v>
      </c>
      <c r="DJ445" t="s">
        <v>4</v>
      </c>
      <c r="DK445" t="s">
        <v>4</v>
      </c>
      <c r="DL445" t="s">
        <v>2</v>
      </c>
      <c r="DM445" t="s">
        <v>2</v>
      </c>
      <c r="DN445" t="s">
        <v>5</v>
      </c>
      <c r="DO445" t="s">
        <v>523</v>
      </c>
      <c r="DP445" t="s">
        <v>4</v>
      </c>
      <c r="DQ445" t="s">
        <v>5</v>
      </c>
      <c r="DR445" t="s">
        <v>5</v>
      </c>
      <c r="DS445" t="s">
        <v>5</v>
      </c>
      <c r="DT445" t="s">
        <v>4</v>
      </c>
      <c r="DU445" t="s">
        <v>4</v>
      </c>
      <c r="DV445" t="s">
        <v>4</v>
      </c>
      <c r="DW445" t="s">
        <v>5</v>
      </c>
      <c r="DX445" t="s">
        <v>4</v>
      </c>
      <c r="DY445" t="s">
        <v>5</v>
      </c>
      <c r="DZ445" t="s">
        <v>4</v>
      </c>
      <c r="EA445" t="s">
        <v>4</v>
      </c>
      <c r="EB445" t="s">
        <v>4</v>
      </c>
      <c r="EC445" t="s">
        <v>4</v>
      </c>
      <c r="ED445" t="s">
        <v>4</v>
      </c>
      <c r="EE445" t="s">
        <v>4</v>
      </c>
      <c r="EF445" t="s">
        <v>4</v>
      </c>
      <c r="EG445" t="s">
        <v>4</v>
      </c>
      <c r="EH445" t="s">
        <v>94</v>
      </c>
      <c r="EI445" t="s">
        <v>62</v>
      </c>
      <c r="EJ445" t="s">
        <v>74</v>
      </c>
      <c r="EK445" t="s">
        <v>2</v>
      </c>
      <c r="EL445" t="s">
        <v>2</v>
      </c>
      <c r="EM445" t="s">
        <v>2</v>
      </c>
      <c r="EN445" t="s">
        <v>2</v>
      </c>
      <c r="EO445" t="s">
        <v>2</v>
      </c>
      <c r="EP445" t="s">
        <v>2</v>
      </c>
      <c r="EQ445" t="s">
        <v>2</v>
      </c>
      <c r="ER445" t="s">
        <v>2</v>
      </c>
      <c r="ES445" t="s">
        <v>2</v>
      </c>
      <c r="ET445" t="s">
        <v>2</v>
      </c>
      <c r="EU445" t="s">
        <v>2</v>
      </c>
      <c r="EV445" t="s">
        <v>2</v>
      </c>
      <c r="EW445" t="s">
        <v>2</v>
      </c>
      <c r="EX445" t="s">
        <v>2</v>
      </c>
      <c r="EY445" t="s">
        <v>2</v>
      </c>
      <c r="EZ445" t="s">
        <v>2</v>
      </c>
      <c r="FA445" t="s">
        <v>2</v>
      </c>
      <c r="FB445" t="s">
        <v>2</v>
      </c>
      <c r="FC445" t="s">
        <v>2</v>
      </c>
      <c r="FD445" t="s">
        <v>2</v>
      </c>
      <c r="FE445" t="s">
        <v>2</v>
      </c>
      <c r="FF445" t="s">
        <v>2</v>
      </c>
      <c r="FG445" t="s">
        <v>2</v>
      </c>
      <c r="FH445" t="s">
        <v>2</v>
      </c>
      <c r="FI445" t="s">
        <v>2</v>
      </c>
      <c r="FJ445" t="s">
        <v>2</v>
      </c>
      <c r="FK445" t="s">
        <v>2</v>
      </c>
      <c r="FL445" t="s">
        <v>2</v>
      </c>
      <c r="FM445" t="s">
        <v>2</v>
      </c>
      <c r="FN445" t="s">
        <v>2</v>
      </c>
      <c r="FO445" t="s">
        <v>2</v>
      </c>
      <c r="FP445" t="s">
        <v>2</v>
      </c>
      <c r="FQ445" t="s">
        <v>4</v>
      </c>
      <c r="FR445" t="s">
        <v>4</v>
      </c>
      <c r="FS445" t="s">
        <v>5</v>
      </c>
      <c r="FT445" t="s">
        <v>4</v>
      </c>
      <c r="FU445" t="s">
        <v>4</v>
      </c>
      <c r="FV445" t="s">
        <v>4</v>
      </c>
      <c r="FW445" t="s">
        <v>4</v>
      </c>
      <c r="FX445" t="s">
        <v>4</v>
      </c>
      <c r="FY445" t="s">
        <v>4</v>
      </c>
      <c r="FZ445" t="s">
        <v>4</v>
      </c>
      <c r="GA445" t="s">
        <v>4</v>
      </c>
      <c r="GB445" t="s">
        <v>4</v>
      </c>
      <c r="GC445" t="s">
        <v>4</v>
      </c>
      <c r="GD445" t="s">
        <v>4</v>
      </c>
      <c r="GE445" t="s">
        <v>123</v>
      </c>
      <c r="GF445" t="s">
        <v>4</v>
      </c>
      <c r="GG445" t="s">
        <v>4</v>
      </c>
      <c r="GH445" t="s">
        <v>4</v>
      </c>
      <c r="GI445" t="s">
        <v>4</v>
      </c>
      <c r="GJ445" t="s">
        <v>4</v>
      </c>
      <c r="GK445" t="s">
        <v>4</v>
      </c>
      <c r="GL445" t="s">
        <v>4</v>
      </c>
      <c r="GM445" t="s">
        <v>4</v>
      </c>
      <c r="GN445" t="s">
        <v>796</v>
      </c>
      <c r="GO445" t="s">
        <v>796</v>
      </c>
      <c r="GP445" t="s">
        <v>796</v>
      </c>
      <c r="GQ445" t="s">
        <v>796</v>
      </c>
      <c r="GR445" t="s">
        <v>796</v>
      </c>
      <c r="GS445" t="s">
        <v>796</v>
      </c>
      <c r="GT445" t="s">
        <v>796</v>
      </c>
      <c r="GU445" t="s">
        <v>796</v>
      </c>
      <c r="GV445" t="s">
        <v>796</v>
      </c>
      <c r="GW445" t="s">
        <v>796</v>
      </c>
      <c r="GX445" t="s">
        <v>796</v>
      </c>
      <c r="GY445" t="s">
        <v>796</v>
      </c>
      <c r="GZ445" t="s">
        <v>796</v>
      </c>
      <c r="HA445" t="s">
        <v>796</v>
      </c>
      <c r="HB445" t="s">
        <v>796</v>
      </c>
      <c r="HC445" t="s">
        <v>796</v>
      </c>
      <c r="HD445" t="s">
        <v>796</v>
      </c>
      <c r="HE445" t="s">
        <v>796</v>
      </c>
      <c r="HF445" t="s">
        <v>796</v>
      </c>
      <c r="HG445" t="s">
        <v>796</v>
      </c>
      <c r="HH445" t="s">
        <v>796</v>
      </c>
      <c r="HI445" t="s">
        <v>796</v>
      </c>
      <c r="HJ445" t="s">
        <v>796</v>
      </c>
      <c r="HK445" t="s">
        <v>796</v>
      </c>
      <c r="HL445" t="s">
        <v>796</v>
      </c>
      <c r="HM445" t="s">
        <v>796</v>
      </c>
      <c r="HN445" t="s">
        <v>796</v>
      </c>
      <c r="HO445" t="s">
        <v>796</v>
      </c>
      <c r="HP445" t="s">
        <v>796</v>
      </c>
      <c r="HQ445" t="s">
        <v>796</v>
      </c>
      <c r="HR445" t="s">
        <v>796</v>
      </c>
      <c r="HS445" t="s">
        <v>796</v>
      </c>
      <c r="HT445" t="s">
        <v>796</v>
      </c>
      <c r="HU445" t="s">
        <v>796</v>
      </c>
      <c r="HV445" t="s">
        <v>796</v>
      </c>
      <c r="HW445" t="s">
        <v>796</v>
      </c>
      <c r="HX445" t="s">
        <v>796</v>
      </c>
      <c r="HY445" t="s">
        <v>796</v>
      </c>
      <c r="HZ445" t="s">
        <v>796</v>
      </c>
      <c r="IA445" t="s">
        <v>796</v>
      </c>
      <c r="IB445" t="s">
        <v>796</v>
      </c>
      <c r="IC445" t="s">
        <v>796</v>
      </c>
      <c r="ID445" t="s">
        <v>796</v>
      </c>
      <c r="IE445" t="s">
        <v>796</v>
      </c>
      <c r="IF445" t="s">
        <v>796</v>
      </c>
      <c r="IG445" t="s">
        <v>796</v>
      </c>
      <c r="IH445" t="s">
        <v>796</v>
      </c>
      <c r="II445" t="s">
        <v>796</v>
      </c>
      <c r="IJ445" t="s">
        <v>796</v>
      </c>
      <c r="IK445" t="s">
        <v>796</v>
      </c>
      <c r="IL445" t="s">
        <v>796</v>
      </c>
      <c r="IM445" t="s">
        <v>796</v>
      </c>
      <c r="IN445" t="s">
        <v>796</v>
      </c>
      <c r="IO445" t="s">
        <v>796</v>
      </c>
      <c r="IP445" t="s">
        <v>796</v>
      </c>
      <c r="IQ445" t="s">
        <v>796</v>
      </c>
      <c r="IR445" t="s">
        <v>796</v>
      </c>
      <c r="IS445" t="s">
        <v>796</v>
      </c>
      <c r="IT445" t="s">
        <v>796</v>
      </c>
      <c r="IU445" t="s">
        <v>796</v>
      </c>
      <c r="IV445" t="s">
        <v>796</v>
      </c>
      <c r="IW445" t="s">
        <v>796</v>
      </c>
      <c r="IX445" t="s">
        <v>796</v>
      </c>
      <c r="IY445" t="s">
        <v>796</v>
      </c>
      <c r="IZ445" t="s">
        <v>796</v>
      </c>
      <c r="JA445" t="s">
        <v>796</v>
      </c>
      <c r="JB445" t="s">
        <v>796</v>
      </c>
      <c r="JC445" t="s">
        <v>796</v>
      </c>
      <c r="JD445" t="s">
        <v>796</v>
      </c>
      <c r="JE445" t="s">
        <v>796</v>
      </c>
      <c r="JF445" t="s">
        <v>796</v>
      </c>
      <c r="JG445" t="s">
        <v>796</v>
      </c>
      <c r="JH445" t="s">
        <v>796</v>
      </c>
      <c r="JI445" t="s">
        <v>796</v>
      </c>
      <c r="JJ445" t="s">
        <v>796</v>
      </c>
      <c r="JK445" t="s">
        <v>796</v>
      </c>
      <c r="JL445" t="s">
        <v>796</v>
      </c>
      <c r="JM445" t="s">
        <v>796</v>
      </c>
      <c r="JN445" t="s">
        <v>796</v>
      </c>
      <c r="JO445" t="s">
        <v>796</v>
      </c>
      <c r="JP445" t="s">
        <v>796</v>
      </c>
      <c r="JQ445" t="s">
        <v>796</v>
      </c>
      <c r="JR445" t="s">
        <v>796</v>
      </c>
      <c r="JS445" t="s">
        <v>796</v>
      </c>
      <c r="JT445" t="s">
        <v>796</v>
      </c>
      <c r="JU445" t="s">
        <v>796</v>
      </c>
      <c r="JV445" t="s">
        <v>796</v>
      </c>
      <c r="JW445" t="s">
        <v>796</v>
      </c>
      <c r="JX445" t="s">
        <v>796</v>
      </c>
      <c r="JY445" t="s">
        <v>796</v>
      </c>
      <c r="JZ445" t="s">
        <v>796</v>
      </c>
      <c r="KA445" t="s">
        <v>796</v>
      </c>
      <c r="KB445" t="s">
        <v>796</v>
      </c>
      <c r="KC445" t="s">
        <v>796</v>
      </c>
      <c r="KD445" t="s">
        <v>796</v>
      </c>
      <c r="KE445" t="s">
        <v>796</v>
      </c>
      <c r="KF445" t="s">
        <v>796</v>
      </c>
    </row>
    <row r="446" spans="1:292" x14ac:dyDescent="0.2">
      <c r="A446" t="s">
        <v>165</v>
      </c>
      <c r="B446" t="s">
        <v>133</v>
      </c>
      <c r="C446" t="s">
        <v>4</v>
      </c>
      <c r="D446" t="s">
        <v>8</v>
      </c>
      <c r="E446" s="30">
        <v>20</v>
      </c>
      <c r="F446" t="s">
        <v>166</v>
      </c>
      <c r="G446" t="s">
        <v>10</v>
      </c>
      <c r="H446" t="s">
        <v>11</v>
      </c>
      <c r="I446" t="s">
        <v>36</v>
      </c>
      <c r="J446" t="s">
        <v>4</v>
      </c>
      <c r="K446" t="s">
        <v>4</v>
      </c>
      <c r="L446" t="s">
        <v>4</v>
      </c>
      <c r="M446" t="s">
        <v>4</v>
      </c>
      <c r="N446" t="s">
        <v>4</v>
      </c>
      <c r="O446" t="s">
        <v>4</v>
      </c>
      <c r="P446" t="s">
        <v>4</v>
      </c>
      <c r="Q446" t="s">
        <v>5</v>
      </c>
      <c r="R446" t="s">
        <v>5</v>
      </c>
      <c r="S446" t="s">
        <v>4</v>
      </c>
      <c r="T446" t="s">
        <v>3</v>
      </c>
      <c r="U446" t="s">
        <v>4</v>
      </c>
      <c r="V446" t="s">
        <v>4</v>
      </c>
      <c r="W446" t="s">
        <v>17</v>
      </c>
      <c r="X446" t="s">
        <v>2</v>
      </c>
      <c r="Y446" t="s">
        <v>5</v>
      </c>
      <c r="Z446" t="s">
        <v>100</v>
      </c>
      <c r="AA446" t="s">
        <v>4</v>
      </c>
      <c r="AB446" t="s">
        <v>4</v>
      </c>
      <c r="AC446" t="s">
        <v>4</v>
      </c>
      <c r="AD446" t="s">
        <v>4</v>
      </c>
      <c r="AE446" t="s">
        <v>4</v>
      </c>
      <c r="AF446" t="s">
        <v>4</v>
      </c>
      <c r="AG446" t="s">
        <v>4</v>
      </c>
      <c r="AH446" t="s">
        <v>4</v>
      </c>
      <c r="AI446" t="s">
        <v>4</v>
      </c>
      <c r="AJ446" t="s">
        <v>4</v>
      </c>
      <c r="AK446" t="s">
        <v>4</v>
      </c>
      <c r="AL446" t="s">
        <v>5</v>
      </c>
      <c r="AM446" t="s">
        <v>4</v>
      </c>
      <c r="AN446" t="s">
        <v>4</v>
      </c>
      <c r="AO446" t="s">
        <v>4</v>
      </c>
      <c r="AP446" t="s">
        <v>4</v>
      </c>
      <c r="AQ446" t="s">
        <v>4</v>
      </c>
      <c r="AR446" t="s">
        <v>4</v>
      </c>
      <c r="AS446" t="s">
        <v>2</v>
      </c>
      <c r="AT446" t="s">
        <v>2</v>
      </c>
      <c r="AU446" t="s">
        <v>2</v>
      </c>
      <c r="AV446" t="s">
        <v>2</v>
      </c>
      <c r="AW446" t="s">
        <v>2</v>
      </c>
      <c r="AX446" t="s">
        <v>2</v>
      </c>
      <c r="AY446" t="s">
        <v>2</v>
      </c>
      <c r="AZ446" t="s">
        <v>2</v>
      </c>
      <c r="BA446" t="s">
        <v>2</v>
      </c>
      <c r="BB446" t="s">
        <v>2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2</v>
      </c>
      <c r="BI446" t="s">
        <v>2</v>
      </c>
      <c r="BJ446" t="s">
        <v>2</v>
      </c>
      <c r="BK446" t="s">
        <v>2</v>
      </c>
      <c r="BL446" t="s">
        <v>2</v>
      </c>
      <c r="BM446" t="s">
        <v>2</v>
      </c>
      <c r="BN446" t="s">
        <v>2</v>
      </c>
      <c r="BO446" t="s">
        <v>2</v>
      </c>
      <c r="BP446" t="s">
        <v>2</v>
      </c>
      <c r="BQ446" t="s">
        <v>5</v>
      </c>
      <c r="BR446" t="s">
        <v>4</v>
      </c>
      <c r="BS446" t="s">
        <v>4</v>
      </c>
      <c r="BT446" t="s">
        <v>4</v>
      </c>
      <c r="BU446" t="s">
        <v>4</v>
      </c>
      <c r="BV446" t="s">
        <v>4</v>
      </c>
      <c r="BW446" t="s">
        <v>4</v>
      </c>
      <c r="BX446" t="s">
        <v>4</v>
      </c>
      <c r="BY446" t="s">
        <v>4</v>
      </c>
      <c r="BZ446" t="s">
        <v>4</v>
      </c>
      <c r="CA446" t="s">
        <v>4</v>
      </c>
      <c r="CB446" t="s">
        <v>2</v>
      </c>
      <c r="CC446" t="s">
        <v>2</v>
      </c>
      <c r="CD446" t="s">
        <v>2</v>
      </c>
      <c r="CE446" t="s">
        <v>2</v>
      </c>
      <c r="CF446" t="s">
        <v>2</v>
      </c>
      <c r="CG446" t="s">
        <v>2</v>
      </c>
      <c r="CH446" t="s">
        <v>2</v>
      </c>
      <c r="CI446" t="s">
        <v>2</v>
      </c>
      <c r="CJ446" t="s">
        <v>2</v>
      </c>
      <c r="CK446" t="s">
        <v>2</v>
      </c>
      <c r="CL446" t="s">
        <v>2</v>
      </c>
      <c r="CM446" t="s">
        <v>2</v>
      </c>
      <c r="CN446" t="s">
        <v>2</v>
      </c>
      <c r="CO446" t="s">
        <v>2</v>
      </c>
      <c r="CP446" t="s">
        <v>2</v>
      </c>
      <c r="CQ446" t="s">
        <v>2</v>
      </c>
      <c r="CR446" t="s">
        <v>2</v>
      </c>
      <c r="CS446" t="s">
        <v>2</v>
      </c>
      <c r="CT446" t="s">
        <v>2</v>
      </c>
      <c r="CU446" t="s">
        <v>796</v>
      </c>
      <c r="CV446" t="s">
        <v>796</v>
      </c>
      <c r="CW446" t="s">
        <v>796</v>
      </c>
      <c r="CX446" t="s">
        <v>796</v>
      </c>
      <c r="CY446" t="s">
        <v>796</v>
      </c>
      <c r="CZ446" t="s">
        <v>796</v>
      </c>
      <c r="DA446" t="s">
        <v>796</v>
      </c>
      <c r="DB446" t="s">
        <v>796</v>
      </c>
      <c r="DC446" t="s">
        <v>796</v>
      </c>
      <c r="DD446" t="s">
        <v>796</v>
      </c>
      <c r="DE446" t="s">
        <v>796</v>
      </c>
      <c r="DF446" t="s">
        <v>796</v>
      </c>
      <c r="DG446" t="s">
        <v>796</v>
      </c>
      <c r="DH446" t="s">
        <v>796</v>
      </c>
      <c r="DI446" t="s">
        <v>796</v>
      </c>
      <c r="DJ446" t="s">
        <v>796</v>
      </c>
      <c r="DK446" t="s">
        <v>796</v>
      </c>
      <c r="DL446" t="s">
        <v>796</v>
      </c>
      <c r="DM446" t="s">
        <v>796</v>
      </c>
      <c r="DN446" t="s">
        <v>796</v>
      </c>
      <c r="DO446" t="s">
        <v>796</v>
      </c>
      <c r="DP446" t="s">
        <v>796</v>
      </c>
      <c r="DQ446" t="s">
        <v>796</v>
      </c>
      <c r="DR446" t="s">
        <v>796</v>
      </c>
      <c r="DS446" t="s">
        <v>796</v>
      </c>
      <c r="DT446" t="s">
        <v>796</v>
      </c>
      <c r="DU446" t="s">
        <v>796</v>
      </c>
      <c r="DV446" t="s">
        <v>796</v>
      </c>
      <c r="DW446" t="s">
        <v>796</v>
      </c>
      <c r="DX446" t="s">
        <v>796</v>
      </c>
      <c r="DY446" t="s">
        <v>796</v>
      </c>
      <c r="DZ446" t="s">
        <v>796</v>
      </c>
      <c r="EA446" t="s">
        <v>796</v>
      </c>
      <c r="EB446" t="s">
        <v>796</v>
      </c>
      <c r="EC446" t="s">
        <v>796</v>
      </c>
      <c r="ED446" t="s">
        <v>796</v>
      </c>
      <c r="EE446" t="s">
        <v>796</v>
      </c>
      <c r="EF446" t="s">
        <v>796</v>
      </c>
      <c r="EG446" t="s">
        <v>796</v>
      </c>
      <c r="EH446" t="s">
        <v>796</v>
      </c>
      <c r="EI446" t="s">
        <v>796</v>
      </c>
      <c r="EJ446" t="s">
        <v>796</v>
      </c>
      <c r="EK446" t="s">
        <v>796</v>
      </c>
      <c r="EL446" t="s">
        <v>796</v>
      </c>
      <c r="EM446" t="s">
        <v>796</v>
      </c>
      <c r="EN446" t="s">
        <v>796</v>
      </c>
      <c r="EO446" t="s">
        <v>796</v>
      </c>
      <c r="EP446" t="s">
        <v>796</v>
      </c>
      <c r="EQ446" t="s">
        <v>796</v>
      </c>
      <c r="ER446" t="s">
        <v>796</v>
      </c>
      <c r="ES446" t="s">
        <v>796</v>
      </c>
      <c r="ET446" t="s">
        <v>796</v>
      </c>
      <c r="EU446" t="s">
        <v>796</v>
      </c>
      <c r="EV446" t="s">
        <v>796</v>
      </c>
      <c r="EW446" t="s">
        <v>796</v>
      </c>
      <c r="EX446" t="s">
        <v>796</v>
      </c>
      <c r="EY446" t="s">
        <v>796</v>
      </c>
      <c r="EZ446" t="s">
        <v>796</v>
      </c>
      <c r="FA446" t="s">
        <v>796</v>
      </c>
      <c r="FB446" t="s">
        <v>796</v>
      </c>
      <c r="FC446" t="s">
        <v>796</v>
      </c>
      <c r="FD446" t="s">
        <v>796</v>
      </c>
      <c r="FE446" t="s">
        <v>796</v>
      </c>
      <c r="FF446" t="s">
        <v>796</v>
      </c>
      <c r="FG446" t="s">
        <v>796</v>
      </c>
      <c r="FH446" t="s">
        <v>796</v>
      </c>
      <c r="FI446" t="s">
        <v>796</v>
      </c>
      <c r="FJ446" t="s">
        <v>796</v>
      </c>
      <c r="FK446" t="s">
        <v>796</v>
      </c>
      <c r="FL446" t="s">
        <v>796</v>
      </c>
      <c r="FM446" t="s">
        <v>796</v>
      </c>
      <c r="FN446" t="s">
        <v>796</v>
      </c>
      <c r="FO446" t="s">
        <v>796</v>
      </c>
      <c r="FP446" t="s">
        <v>796</v>
      </c>
      <c r="FQ446" t="s">
        <v>796</v>
      </c>
      <c r="FR446" t="s">
        <v>796</v>
      </c>
      <c r="FS446" t="s">
        <v>796</v>
      </c>
      <c r="FT446" t="s">
        <v>796</v>
      </c>
      <c r="FU446" t="s">
        <v>796</v>
      </c>
      <c r="FV446" t="s">
        <v>796</v>
      </c>
      <c r="FW446" t="s">
        <v>796</v>
      </c>
      <c r="FX446" t="s">
        <v>796</v>
      </c>
      <c r="FY446" t="s">
        <v>796</v>
      </c>
      <c r="FZ446" t="s">
        <v>796</v>
      </c>
      <c r="GA446" t="s">
        <v>796</v>
      </c>
      <c r="GB446" t="s">
        <v>796</v>
      </c>
      <c r="GC446" t="s">
        <v>796</v>
      </c>
      <c r="GD446" t="s">
        <v>796</v>
      </c>
      <c r="GE446" t="s">
        <v>796</v>
      </c>
      <c r="GF446" t="s">
        <v>796</v>
      </c>
      <c r="GG446" t="s">
        <v>796</v>
      </c>
      <c r="GH446" t="s">
        <v>796</v>
      </c>
      <c r="GI446" t="s">
        <v>796</v>
      </c>
      <c r="GJ446" t="s">
        <v>796</v>
      </c>
      <c r="GK446" t="s">
        <v>796</v>
      </c>
      <c r="GL446" t="s">
        <v>796</v>
      </c>
      <c r="GM446" t="s">
        <v>796</v>
      </c>
      <c r="GN446" t="s">
        <v>796</v>
      </c>
      <c r="GO446" t="s">
        <v>796</v>
      </c>
      <c r="GP446" t="s">
        <v>796</v>
      </c>
      <c r="GQ446" t="s">
        <v>796</v>
      </c>
      <c r="GR446" t="s">
        <v>796</v>
      </c>
      <c r="GS446" t="s">
        <v>796</v>
      </c>
      <c r="GT446" t="s">
        <v>796</v>
      </c>
      <c r="GU446" t="s">
        <v>796</v>
      </c>
      <c r="GV446" t="s">
        <v>796</v>
      </c>
      <c r="GW446" t="s">
        <v>796</v>
      </c>
      <c r="GX446" t="s">
        <v>796</v>
      </c>
      <c r="GY446" t="s">
        <v>796</v>
      </c>
      <c r="GZ446" t="s">
        <v>796</v>
      </c>
      <c r="HA446" t="s">
        <v>796</v>
      </c>
      <c r="HB446" t="s">
        <v>796</v>
      </c>
      <c r="HC446" t="s">
        <v>796</v>
      </c>
      <c r="HD446" t="s">
        <v>796</v>
      </c>
      <c r="HE446" t="s">
        <v>796</v>
      </c>
      <c r="HF446" t="s">
        <v>796</v>
      </c>
      <c r="HG446" t="s">
        <v>796</v>
      </c>
      <c r="HH446" t="s">
        <v>796</v>
      </c>
      <c r="HI446" t="s">
        <v>796</v>
      </c>
      <c r="HJ446" t="s">
        <v>796</v>
      </c>
      <c r="HK446" t="s">
        <v>796</v>
      </c>
      <c r="HL446" t="s">
        <v>796</v>
      </c>
      <c r="HM446" t="s">
        <v>796</v>
      </c>
      <c r="HN446" t="s">
        <v>796</v>
      </c>
      <c r="HO446" t="s">
        <v>796</v>
      </c>
      <c r="HP446" t="s">
        <v>796</v>
      </c>
      <c r="HQ446" t="s">
        <v>796</v>
      </c>
      <c r="HR446" t="s">
        <v>796</v>
      </c>
      <c r="HS446" t="s">
        <v>796</v>
      </c>
      <c r="HT446" t="s">
        <v>796</v>
      </c>
      <c r="HU446" t="s">
        <v>796</v>
      </c>
      <c r="HV446" t="s">
        <v>796</v>
      </c>
      <c r="HW446" t="s">
        <v>796</v>
      </c>
      <c r="HX446" t="s">
        <v>796</v>
      </c>
      <c r="HY446" t="s">
        <v>796</v>
      </c>
      <c r="HZ446" t="s">
        <v>796</v>
      </c>
      <c r="IA446" t="s">
        <v>796</v>
      </c>
      <c r="IB446" t="s">
        <v>796</v>
      </c>
      <c r="IC446" t="s">
        <v>796</v>
      </c>
      <c r="ID446" t="s">
        <v>796</v>
      </c>
      <c r="IE446" t="s">
        <v>796</v>
      </c>
      <c r="IF446" t="s">
        <v>796</v>
      </c>
      <c r="IG446" t="s">
        <v>796</v>
      </c>
      <c r="IH446" t="s">
        <v>796</v>
      </c>
      <c r="II446" t="s">
        <v>796</v>
      </c>
      <c r="IJ446" t="s">
        <v>796</v>
      </c>
      <c r="IK446" t="s">
        <v>796</v>
      </c>
      <c r="IL446" t="s">
        <v>796</v>
      </c>
      <c r="IM446" t="s">
        <v>796</v>
      </c>
      <c r="IN446" t="s">
        <v>796</v>
      </c>
      <c r="IO446" t="s">
        <v>796</v>
      </c>
      <c r="IP446" t="s">
        <v>796</v>
      </c>
      <c r="IQ446" t="s">
        <v>796</v>
      </c>
      <c r="IR446" t="s">
        <v>796</v>
      </c>
      <c r="IS446" t="s">
        <v>796</v>
      </c>
      <c r="IT446" t="s">
        <v>796</v>
      </c>
      <c r="IU446" t="s">
        <v>796</v>
      </c>
      <c r="IV446" t="s">
        <v>796</v>
      </c>
      <c r="IW446" t="s">
        <v>796</v>
      </c>
      <c r="IX446" t="s">
        <v>796</v>
      </c>
      <c r="IY446" t="s">
        <v>796</v>
      </c>
      <c r="IZ446" t="s">
        <v>796</v>
      </c>
      <c r="JA446" t="s">
        <v>796</v>
      </c>
      <c r="JB446" t="s">
        <v>796</v>
      </c>
      <c r="JC446" t="s">
        <v>796</v>
      </c>
      <c r="JD446" t="s">
        <v>796</v>
      </c>
      <c r="JE446" t="s">
        <v>796</v>
      </c>
      <c r="JF446" t="s">
        <v>796</v>
      </c>
      <c r="JG446" t="s">
        <v>796</v>
      </c>
      <c r="JH446" t="s">
        <v>796</v>
      </c>
      <c r="JI446" t="s">
        <v>796</v>
      </c>
      <c r="JJ446" t="s">
        <v>796</v>
      </c>
      <c r="JK446" t="s">
        <v>796</v>
      </c>
      <c r="JL446" t="s">
        <v>796</v>
      </c>
      <c r="JM446" t="s">
        <v>796</v>
      </c>
      <c r="JN446" t="s">
        <v>796</v>
      </c>
      <c r="JO446" t="s">
        <v>796</v>
      </c>
      <c r="JP446" t="s">
        <v>796</v>
      </c>
      <c r="JQ446" t="s">
        <v>796</v>
      </c>
      <c r="JR446" t="s">
        <v>796</v>
      </c>
      <c r="JS446" t="s">
        <v>796</v>
      </c>
      <c r="JT446" t="s">
        <v>796</v>
      </c>
      <c r="JU446" t="s">
        <v>796</v>
      </c>
      <c r="JV446" t="s">
        <v>796</v>
      </c>
      <c r="JW446" t="s">
        <v>796</v>
      </c>
      <c r="JX446" t="s">
        <v>796</v>
      </c>
      <c r="JY446" t="s">
        <v>796</v>
      </c>
      <c r="JZ446" t="s">
        <v>796</v>
      </c>
      <c r="KA446" t="s">
        <v>796</v>
      </c>
      <c r="KB446" t="s">
        <v>796</v>
      </c>
      <c r="KC446" t="s">
        <v>796</v>
      </c>
      <c r="KD446" t="s">
        <v>796</v>
      </c>
      <c r="KE446" t="s">
        <v>796</v>
      </c>
      <c r="KF446" t="s">
        <v>796</v>
      </c>
    </row>
    <row r="447" spans="1:292" x14ac:dyDescent="0.2">
      <c r="A447" t="s">
        <v>164</v>
      </c>
      <c r="B447" t="s">
        <v>133</v>
      </c>
      <c r="C447" t="s">
        <v>4</v>
      </c>
      <c r="D447" t="s">
        <v>8</v>
      </c>
      <c r="E447" s="30">
        <v>46</v>
      </c>
      <c r="F447" t="s">
        <v>91</v>
      </c>
      <c r="G447" t="s">
        <v>10</v>
      </c>
      <c r="H447" t="s">
        <v>11</v>
      </c>
      <c r="I447" t="s">
        <v>80</v>
      </c>
      <c r="J447" t="s">
        <v>4</v>
      </c>
      <c r="K447" t="s">
        <v>4</v>
      </c>
      <c r="L447" t="s">
        <v>4</v>
      </c>
      <c r="M447" t="s">
        <v>4</v>
      </c>
      <c r="N447" t="s">
        <v>5</v>
      </c>
      <c r="O447" t="s">
        <v>4</v>
      </c>
      <c r="P447" t="s">
        <v>4</v>
      </c>
      <c r="Q447" t="s">
        <v>4</v>
      </c>
      <c r="R447" t="s">
        <v>5</v>
      </c>
      <c r="S447" t="s">
        <v>4</v>
      </c>
      <c r="T447" t="s">
        <v>3</v>
      </c>
      <c r="U447" t="s">
        <v>5</v>
      </c>
      <c r="V447" t="s">
        <v>5</v>
      </c>
      <c r="W447" t="s">
        <v>17</v>
      </c>
      <c r="X447" t="s">
        <v>2</v>
      </c>
      <c r="Y447" t="s">
        <v>5</v>
      </c>
      <c r="Z447" t="s">
        <v>6</v>
      </c>
      <c r="AA447" t="s">
        <v>4</v>
      </c>
      <c r="AB447" t="s">
        <v>4</v>
      </c>
      <c r="AC447" t="s">
        <v>4</v>
      </c>
      <c r="AD447" t="s">
        <v>4</v>
      </c>
      <c r="AE447" t="s">
        <v>4</v>
      </c>
      <c r="AF447" t="s">
        <v>4</v>
      </c>
      <c r="AG447" t="s">
        <v>4</v>
      </c>
      <c r="AH447" t="s">
        <v>5</v>
      </c>
      <c r="AI447" t="s">
        <v>4</v>
      </c>
      <c r="AJ447" t="s">
        <v>4</v>
      </c>
      <c r="AK447" t="s">
        <v>4</v>
      </c>
      <c r="AL447" t="s">
        <v>5</v>
      </c>
      <c r="AM447" t="s">
        <v>4</v>
      </c>
      <c r="AN447" t="s">
        <v>4</v>
      </c>
      <c r="AO447" t="s">
        <v>4</v>
      </c>
      <c r="AP447" t="s">
        <v>4</v>
      </c>
      <c r="AQ447" t="s">
        <v>4</v>
      </c>
      <c r="AR447" t="s">
        <v>4</v>
      </c>
      <c r="AS447" t="s">
        <v>2</v>
      </c>
      <c r="AT447" t="s">
        <v>2</v>
      </c>
      <c r="AU447" t="s">
        <v>2</v>
      </c>
      <c r="AV447" t="s">
        <v>2</v>
      </c>
      <c r="AW447" t="s">
        <v>2</v>
      </c>
      <c r="AX447" t="s">
        <v>2</v>
      </c>
      <c r="AY447" t="s">
        <v>2</v>
      </c>
      <c r="AZ447" t="s">
        <v>2</v>
      </c>
      <c r="BA447" t="s">
        <v>2</v>
      </c>
      <c r="BB447" t="s">
        <v>2</v>
      </c>
      <c r="BC447" t="s">
        <v>2</v>
      </c>
      <c r="BD447" t="s">
        <v>2</v>
      </c>
      <c r="BE447" t="s">
        <v>2</v>
      </c>
      <c r="BF447" t="s">
        <v>2</v>
      </c>
      <c r="BG447" t="s">
        <v>2</v>
      </c>
      <c r="BH447" t="s">
        <v>2</v>
      </c>
      <c r="BI447" t="s">
        <v>2</v>
      </c>
      <c r="BJ447" t="s">
        <v>2</v>
      </c>
      <c r="BK447" t="s">
        <v>2</v>
      </c>
      <c r="BL447" t="s">
        <v>2</v>
      </c>
      <c r="BM447" t="s">
        <v>2</v>
      </c>
      <c r="BN447" t="s">
        <v>2</v>
      </c>
      <c r="BO447" t="s">
        <v>2</v>
      </c>
      <c r="BP447" t="s">
        <v>2</v>
      </c>
      <c r="BQ447" t="s">
        <v>2</v>
      </c>
      <c r="BR447" t="s">
        <v>2</v>
      </c>
      <c r="BS447" t="s">
        <v>2</v>
      </c>
      <c r="BT447" t="s">
        <v>2</v>
      </c>
      <c r="BU447" t="s">
        <v>2</v>
      </c>
      <c r="BV447" t="s">
        <v>2</v>
      </c>
      <c r="BW447" t="s">
        <v>2</v>
      </c>
      <c r="BX447" t="s">
        <v>2</v>
      </c>
      <c r="BY447" t="s">
        <v>2</v>
      </c>
      <c r="BZ447" t="s">
        <v>2</v>
      </c>
      <c r="CA447" t="s">
        <v>2</v>
      </c>
      <c r="CB447" t="s">
        <v>2</v>
      </c>
      <c r="CC447" t="s">
        <v>2</v>
      </c>
      <c r="CD447" t="s">
        <v>2</v>
      </c>
      <c r="CE447" t="s">
        <v>2</v>
      </c>
      <c r="CF447" t="s">
        <v>2</v>
      </c>
      <c r="CG447" t="s">
        <v>2</v>
      </c>
      <c r="CH447" t="s">
        <v>2</v>
      </c>
      <c r="CI447" t="s">
        <v>2</v>
      </c>
      <c r="CJ447" t="s">
        <v>2</v>
      </c>
      <c r="CK447" t="s">
        <v>2</v>
      </c>
      <c r="CL447" t="s">
        <v>2</v>
      </c>
      <c r="CM447" t="s">
        <v>2</v>
      </c>
      <c r="CN447" t="s">
        <v>2</v>
      </c>
      <c r="CO447" t="s">
        <v>2</v>
      </c>
      <c r="CP447" t="s">
        <v>123</v>
      </c>
      <c r="CQ447" t="s">
        <v>4</v>
      </c>
      <c r="CR447" t="s">
        <v>4</v>
      </c>
      <c r="CS447" t="s">
        <v>4</v>
      </c>
      <c r="CT447" t="s">
        <v>4</v>
      </c>
      <c r="CU447" t="s">
        <v>133</v>
      </c>
      <c r="CV447" t="s">
        <v>4</v>
      </c>
      <c r="CW447" s="30">
        <v>47</v>
      </c>
      <c r="CX447" t="s">
        <v>20</v>
      </c>
      <c r="CY447" t="s">
        <v>4</v>
      </c>
      <c r="CZ447" t="s">
        <v>4</v>
      </c>
      <c r="DA447" t="s">
        <v>4</v>
      </c>
      <c r="DB447" t="s">
        <v>4</v>
      </c>
      <c r="DC447" t="s">
        <v>5</v>
      </c>
      <c r="DD447" t="s">
        <v>4</v>
      </c>
      <c r="DE447" t="s">
        <v>4</v>
      </c>
      <c r="DF447" t="s">
        <v>4</v>
      </c>
      <c r="DG447" t="s">
        <v>5</v>
      </c>
      <c r="DH447" t="s">
        <v>4</v>
      </c>
      <c r="DI447" t="s">
        <v>3</v>
      </c>
      <c r="DJ447" t="s">
        <v>5</v>
      </c>
      <c r="DK447" t="s">
        <v>4</v>
      </c>
      <c r="DL447" t="s">
        <v>2</v>
      </c>
      <c r="DM447" t="s">
        <v>2</v>
      </c>
      <c r="DN447" t="s">
        <v>5</v>
      </c>
      <c r="DO447" t="s">
        <v>523</v>
      </c>
      <c r="DP447" t="s">
        <v>4</v>
      </c>
      <c r="DQ447" t="s">
        <v>4</v>
      </c>
      <c r="DR447" t="s">
        <v>4</v>
      </c>
      <c r="DS447" t="s">
        <v>4</v>
      </c>
      <c r="DT447" t="s">
        <v>4</v>
      </c>
      <c r="DU447" t="s">
        <v>4</v>
      </c>
      <c r="DV447" t="s">
        <v>4</v>
      </c>
      <c r="DW447" t="s">
        <v>5</v>
      </c>
      <c r="DX447" t="s">
        <v>4</v>
      </c>
      <c r="DY447" t="s">
        <v>4</v>
      </c>
      <c r="DZ447" t="s">
        <v>4</v>
      </c>
      <c r="EA447" t="s">
        <v>5</v>
      </c>
      <c r="EB447" t="s">
        <v>4</v>
      </c>
      <c r="EC447" t="s">
        <v>4</v>
      </c>
      <c r="ED447" t="s">
        <v>4</v>
      </c>
      <c r="EE447" t="s">
        <v>4</v>
      </c>
      <c r="EF447" t="s">
        <v>4</v>
      </c>
      <c r="EG447" t="s">
        <v>4</v>
      </c>
      <c r="EH447" t="s">
        <v>2</v>
      </c>
      <c r="EI447" t="s">
        <v>2</v>
      </c>
      <c r="EJ447" t="s">
        <v>2</v>
      </c>
      <c r="EK447" t="s">
        <v>2</v>
      </c>
      <c r="EL447" t="s">
        <v>2</v>
      </c>
      <c r="EM447" t="s">
        <v>2</v>
      </c>
      <c r="EN447" t="s">
        <v>2</v>
      </c>
      <c r="EO447" t="s">
        <v>2</v>
      </c>
      <c r="EP447" t="s">
        <v>2</v>
      </c>
      <c r="EQ447" t="s">
        <v>2</v>
      </c>
      <c r="ER447" t="s">
        <v>2</v>
      </c>
      <c r="ES447" t="s">
        <v>2</v>
      </c>
      <c r="ET447" t="s">
        <v>2</v>
      </c>
      <c r="EU447" t="s">
        <v>2</v>
      </c>
      <c r="EV447" t="s">
        <v>2</v>
      </c>
      <c r="EW447" t="s">
        <v>2</v>
      </c>
      <c r="EX447" t="s">
        <v>2</v>
      </c>
      <c r="EY447" t="s">
        <v>2</v>
      </c>
      <c r="EZ447" t="s">
        <v>2</v>
      </c>
      <c r="FA447" t="s">
        <v>2</v>
      </c>
      <c r="FB447" t="s">
        <v>2</v>
      </c>
      <c r="FC447" t="s">
        <v>2</v>
      </c>
      <c r="FD447" t="s">
        <v>2</v>
      </c>
      <c r="FE447" t="s">
        <v>2</v>
      </c>
      <c r="FF447" t="s">
        <v>2</v>
      </c>
      <c r="FG447" t="s">
        <v>2</v>
      </c>
      <c r="FH447" t="s">
        <v>2</v>
      </c>
      <c r="FI447" t="s">
        <v>2</v>
      </c>
      <c r="FJ447" t="s">
        <v>2</v>
      </c>
      <c r="FK447" t="s">
        <v>2</v>
      </c>
      <c r="FL447" t="s">
        <v>2</v>
      </c>
      <c r="FM447" t="s">
        <v>2</v>
      </c>
      <c r="FN447" t="s">
        <v>2</v>
      </c>
      <c r="FO447" t="s">
        <v>2</v>
      </c>
      <c r="FP447" t="s">
        <v>2</v>
      </c>
      <c r="FQ447" t="s">
        <v>2</v>
      </c>
      <c r="FR447" t="s">
        <v>2</v>
      </c>
      <c r="FS447" t="s">
        <v>2</v>
      </c>
      <c r="FT447" t="s">
        <v>2</v>
      </c>
      <c r="FU447" t="s">
        <v>2</v>
      </c>
      <c r="FV447" t="s">
        <v>2</v>
      </c>
      <c r="FW447" t="s">
        <v>2</v>
      </c>
      <c r="FX447" t="s">
        <v>2</v>
      </c>
      <c r="FY447" t="s">
        <v>2</v>
      </c>
      <c r="FZ447" t="s">
        <v>2</v>
      </c>
      <c r="GA447" t="s">
        <v>2</v>
      </c>
      <c r="GB447" t="s">
        <v>2</v>
      </c>
      <c r="GC447" t="s">
        <v>2</v>
      </c>
      <c r="GD447" t="s">
        <v>2</v>
      </c>
      <c r="GE447" t="s">
        <v>123</v>
      </c>
      <c r="GF447" t="s">
        <v>4</v>
      </c>
      <c r="GG447" t="s">
        <v>4</v>
      </c>
      <c r="GH447" t="s">
        <v>4</v>
      </c>
      <c r="GI447" t="s">
        <v>4</v>
      </c>
      <c r="GJ447" t="s">
        <v>4</v>
      </c>
      <c r="GK447" t="s">
        <v>4</v>
      </c>
      <c r="GL447" t="s">
        <v>4</v>
      </c>
      <c r="GM447" t="s">
        <v>4</v>
      </c>
      <c r="GN447" t="s">
        <v>796</v>
      </c>
      <c r="GO447" t="s">
        <v>796</v>
      </c>
      <c r="GP447" t="s">
        <v>796</v>
      </c>
      <c r="GQ447" t="s">
        <v>796</v>
      </c>
      <c r="GR447" t="s">
        <v>796</v>
      </c>
      <c r="GS447" t="s">
        <v>796</v>
      </c>
      <c r="GT447" t="s">
        <v>796</v>
      </c>
      <c r="GU447" t="s">
        <v>796</v>
      </c>
      <c r="GV447" t="s">
        <v>796</v>
      </c>
      <c r="GW447" t="s">
        <v>796</v>
      </c>
      <c r="GX447" t="s">
        <v>796</v>
      </c>
      <c r="GY447" t="s">
        <v>796</v>
      </c>
      <c r="GZ447" t="s">
        <v>796</v>
      </c>
      <c r="HA447" t="s">
        <v>796</v>
      </c>
      <c r="HB447" t="s">
        <v>796</v>
      </c>
      <c r="HC447" t="s">
        <v>796</v>
      </c>
      <c r="HD447" t="s">
        <v>796</v>
      </c>
      <c r="HE447" t="s">
        <v>796</v>
      </c>
      <c r="HF447" t="s">
        <v>796</v>
      </c>
      <c r="HG447" t="s">
        <v>796</v>
      </c>
      <c r="HH447" t="s">
        <v>796</v>
      </c>
      <c r="HI447" t="s">
        <v>796</v>
      </c>
      <c r="HJ447" t="s">
        <v>796</v>
      </c>
      <c r="HK447" t="s">
        <v>796</v>
      </c>
      <c r="HL447" t="s">
        <v>796</v>
      </c>
      <c r="HM447" t="s">
        <v>796</v>
      </c>
      <c r="HN447" t="s">
        <v>796</v>
      </c>
      <c r="HO447" t="s">
        <v>796</v>
      </c>
      <c r="HP447" t="s">
        <v>796</v>
      </c>
      <c r="HQ447" t="s">
        <v>796</v>
      </c>
      <c r="HR447" t="s">
        <v>796</v>
      </c>
      <c r="HS447" t="s">
        <v>796</v>
      </c>
      <c r="HT447" t="s">
        <v>796</v>
      </c>
      <c r="HU447" t="s">
        <v>796</v>
      </c>
      <c r="HV447" t="s">
        <v>796</v>
      </c>
      <c r="HW447" t="s">
        <v>796</v>
      </c>
      <c r="HX447" t="s">
        <v>796</v>
      </c>
      <c r="HY447" t="s">
        <v>796</v>
      </c>
      <c r="HZ447" t="s">
        <v>796</v>
      </c>
      <c r="IA447" t="s">
        <v>796</v>
      </c>
      <c r="IB447" t="s">
        <v>796</v>
      </c>
      <c r="IC447" t="s">
        <v>796</v>
      </c>
      <c r="ID447" t="s">
        <v>796</v>
      </c>
      <c r="IE447" t="s">
        <v>796</v>
      </c>
      <c r="IF447" t="s">
        <v>796</v>
      </c>
      <c r="IG447" t="s">
        <v>796</v>
      </c>
      <c r="IH447" t="s">
        <v>796</v>
      </c>
      <c r="II447" t="s">
        <v>796</v>
      </c>
      <c r="IJ447" t="s">
        <v>796</v>
      </c>
      <c r="IK447" t="s">
        <v>796</v>
      </c>
      <c r="IL447" t="s">
        <v>796</v>
      </c>
      <c r="IM447" t="s">
        <v>796</v>
      </c>
      <c r="IN447" t="s">
        <v>796</v>
      </c>
      <c r="IO447" t="s">
        <v>796</v>
      </c>
      <c r="IP447" t="s">
        <v>796</v>
      </c>
      <c r="IQ447" t="s">
        <v>796</v>
      </c>
      <c r="IR447" t="s">
        <v>796</v>
      </c>
      <c r="IS447" t="s">
        <v>796</v>
      </c>
      <c r="IT447" t="s">
        <v>796</v>
      </c>
      <c r="IU447" t="s">
        <v>796</v>
      </c>
      <c r="IV447" t="s">
        <v>796</v>
      </c>
      <c r="IW447" t="s">
        <v>796</v>
      </c>
      <c r="IX447" t="s">
        <v>796</v>
      </c>
      <c r="IY447" t="s">
        <v>796</v>
      </c>
      <c r="IZ447" t="s">
        <v>796</v>
      </c>
      <c r="JA447" t="s">
        <v>796</v>
      </c>
      <c r="JB447" t="s">
        <v>796</v>
      </c>
      <c r="JC447" t="s">
        <v>796</v>
      </c>
      <c r="JD447" t="s">
        <v>796</v>
      </c>
      <c r="JE447" t="s">
        <v>796</v>
      </c>
      <c r="JF447" t="s">
        <v>796</v>
      </c>
      <c r="JG447" t="s">
        <v>796</v>
      </c>
      <c r="JH447" t="s">
        <v>796</v>
      </c>
      <c r="JI447" t="s">
        <v>796</v>
      </c>
      <c r="JJ447" t="s">
        <v>796</v>
      </c>
      <c r="JK447" t="s">
        <v>796</v>
      </c>
      <c r="JL447" t="s">
        <v>796</v>
      </c>
      <c r="JM447" t="s">
        <v>796</v>
      </c>
      <c r="JN447" t="s">
        <v>796</v>
      </c>
      <c r="JO447" t="s">
        <v>796</v>
      </c>
      <c r="JP447" t="s">
        <v>796</v>
      </c>
      <c r="JQ447" t="s">
        <v>796</v>
      </c>
      <c r="JR447" t="s">
        <v>796</v>
      </c>
      <c r="JS447" t="s">
        <v>796</v>
      </c>
      <c r="JT447" t="s">
        <v>796</v>
      </c>
      <c r="JU447" t="s">
        <v>796</v>
      </c>
      <c r="JV447" t="s">
        <v>796</v>
      </c>
      <c r="JW447" t="s">
        <v>796</v>
      </c>
      <c r="JX447" t="s">
        <v>796</v>
      </c>
      <c r="JY447" t="s">
        <v>796</v>
      </c>
      <c r="JZ447" t="s">
        <v>796</v>
      </c>
      <c r="KA447" t="s">
        <v>796</v>
      </c>
      <c r="KB447" t="s">
        <v>796</v>
      </c>
      <c r="KC447" t="s">
        <v>796</v>
      </c>
      <c r="KD447" t="s">
        <v>796</v>
      </c>
      <c r="KE447" t="s">
        <v>796</v>
      </c>
      <c r="KF447" t="s">
        <v>796</v>
      </c>
    </row>
    <row r="448" spans="1:292" x14ac:dyDescent="0.2">
      <c r="A448" t="s">
        <v>171</v>
      </c>
      <c r="B448" t="s">
        <v>133</v>
      </c>
      <c r="C448" t="s">
        <v>4</v>
      </c>
      <c r="D448" t="s">
        <v>8</v>
      </c>
      <c r="E448" s="30">
        <v>61</v>
      </c>
      <c r="F448" t="s">
        <v>20</v>
      </c>
      <c r="G448" t="s">
        <v>10</v>
      </c>
      <c r="H448" t="s">
        <v>11</v>
      </c>
      <c r="I448" t="s">
        <v>65</v>
      </c>
      <c r="J448" t="s">
        <v>4</v>
      </c>
      <c r="K448" t="s">
        <v>4</v>
      </c>
      <c r="L448" t="s">
        <v>4</v>
      </c>
      <c r="M448" t="s">
        <v>4</v>
      </c>
      <c r="N448" t="s">
        <v>5</v>
      </c>
      <c r="O448" t="s">
        <v>4</v>
      </c>
      <c r="P448" t="s">
        <v>5</v>
      </c>
      <c r="Q448" t="s">
        <v>4</v>
      </c>
      <c r="R448" t="s">
        <v>5</v>
      </c>
      <c r="S448" t="s">
        <v>4</v>
      </c>
      <c r="T448" t="s">
        <v>3</v>
      </c>
      <c r="U448" t="s">
        <v>5</v>
      </c>
      <c r="V448" t="s">
        <v>5</v>
      </c>
      <c r="W448" t="s">
        <v>77</v>
      </c>
      <c r="X448" t="s">
        <v>105</v>
      </c>
      <c r="Y448" t="s">
        <v>5</v>
      </c>
      <c r="Z448" t="s">
        <v>6</v>
      </c>
      <c r="AA448" t="s">
        <v>4</v>
      </c>
      <c r="AB448" t="s">
        <v>4</v>
      </c>
      <c r="AC448" t="s">
        <v>4</v>
      </c>
      <c r="AD448" t="s">
        <v>4</v>
      </c>
      <c r="AE448" t="s">
        <v>4</v>
      </c>
      <c r="AF448" t="s">
        <v>4</v>
      </c>
      <c r="AG448" t="s">
        <v>5</v>
      </c>
      <c r="AH448" t="s">
        <v>5</v>
      </c>
      <c r="AI448" t="s">
        <v>4</v>
      </c>
      <c r="AJ448" t="s">
        <v>4</v>
      </c>
      <c r="AK448" t="s">
        <v>4</v>
      </c>
      <c r="AL448" t="s">
        <v>4</v>
      </c>
      <c r="AM448" t="s">
        <v>4</v>
      </c>
      <c r="AN448" t="s">
        <v>4</v>
      </c>
      <c r="AO448" t="s">
        <v>4</v>
      </c>
      <c r="AP448" t="s">
        <v>4</v>
      </c>
      <c r="AQ448" t="s">
        <v>4</v>
      </c>
      <c r="AR448" t="s">
        <v>4</v>
      </c>
      <c r="AS448" t="s">
        <v>2</v>
      </c>
      <c r="AT448" t="s">
        <v>2</v>
      </c>
      <c r="AU448" t="s">
        <v>2</v>
      </c>
      <c r="AV448" t="s">
        <v>2</v>
      </c>
      <c r="AW448" t="s">
        <v>2</v>
      </c>
      <c r="AX448" t="s">
        <v>2</v>
      </c>
      <c r="AY448" t="s">
        <v>2</v>
      </c>
      <c r="AZ448" t="s">
        <v>2</v>
      </c>
      <c r="BA448" t="s">
        <v>2</v>
      </c>
      <c r="BB448" t="s">
        <v>2</v>
      </c>
      <c r="BC448" t="s">
        <v>2</v>
      </c>
      <c r="BD448" t="s">
        <v>2</v>
      </c>
      <c r="BE448" t="s">
        <v>2</v>
      </c>
      <c r="BF448" t="s">
        <v>2</v>
      </c>
      <c r="BG448" t="s">
        <v>2</v>
      </c>
      <c r="BH448" t="s">
        <v>2</v>
      </c>
      <c r="BI448" t="s">
        <v>2</v>
      </c>
      <c r="BJ448" t="s">
        <v>2</v>
      </c>
      <c r="BK448" t="s">
        <v>5</v>
      </c>
      <c r="BL448" t="s">
        <v>5</v>
      </c>
      <c r="BM448" t="s">
        <v>4</v>
      </c>
      <c r="BN448" t="s">
        <v>4</v>
      </c>
      <c r="BO448" t="s">
        <v>4</v>
      </c>
      <c r="BP448" t="s">
        <v>2</v>
      </c>
      <c r="BQ448" t="s">
        <v>2</v>
      </c>
      <c r="BR448" t="s">
        <v>2</v>
      </c>
      <c r="BS448" t="s">
        <v>2</v>
      </c>
      <c r="BT448" t="s">
        <v>2</v>
      </c>
      <c r="BU448" t="s">
        <v>2</v>
      </c>
      <c r="BV448" t="s">
        <v>2</v>
      </c>
      <c r="BW448" t="s">
        <v>2</v>
      </c>
      <c r="BX448" t="s">
        <v>2</v>
      </c>
      <c r="BY448" t="s">
        <v>2</v>
      </c>
      <c r="BZ448" t="s">
        <v>2</v>
      </c>
      <c r="CA448" t="s">
        <v>2</v>
      </c>
      <c r="CB448" t="s">
        <v>2</v>
      </c>
      <c r="CC448" t="s">
        <v>2</v>
      </c>
      <c r="CD448" t="s">
        <v>2</v>
      </c>
      <c r="CE448" t="s">
        <v>2</v>
      </c>
      <c r="CF448" t="s">
        <v>2</v>
      </c>
      <c r="CG448" t="s">
        <v>2</v>
      </c>
      <c r="CH448" t="s">
        <v>2</v>
      </c>
      <c r="CI448" t="s">
        <v>2</v>
      </c>
      <c r="CJ448" t="s">
        <v>2</v>
      </c>
      <c r="CK448" t="s">
        <v>2</v>
      </c>
      <c r="CL448" t="s">
        <v>2</v>
      </c>
      <c r="CM448" t="s">
        <v>2</v>
      </c>
      <c r="CN448" t="s">
        <v>2</v>
      </c>
      <c r="CO448" t="s">
        <v>2</v>
      </c>
      <c r="CP448" t="s">
        <v>123</v>
      </c>
      <c r="CQ448" t="s">
        <v>5</v>
      </c>
      <c r="CR448" t="s">
        <v>4</v>
      </c>
      <c r="CS448" t="s">
        <v>4</v>
      </c>
      <c r="CT448" t="s">
        <v>4</v>
      </c>
      <c r="CU448" t="s">
        <v>133</v>
      </c>
      <c r="CV448" t="s">
        <v>4</v>
      </c>
      <c r="CW448" s="30">
        <v>62</v>
      </c>
      <c r="CX448" t="s">
        <v>20</v>
      </c>
      <c r="CY448" t="s">
        <v>4</v>
      </c>
      <c r="CZ448" t="s">
        <v>4</v>
      </c>
      <c r="DA448" t="s">
        <v>4</v>
      </c>
      <c r="DB448" t="s">
        <v>4</v>
      </c>
      <c r="DC448" t="s">
        <v>5</v>
      </c>
      <c r="DD448" t="s">
        <v>4</v>
      </c>
      <c r="DE448" t="s">
        <v>5</v>
      </c>
      <c r="DF448" t="s">
        <v>4</v>
      </c>
      <c r="DG448" t="s">
        <v>4</v>
      </c>
      <c r="DH448" t="s">
        <v>4</v>
      </c>
      <c r="DI448" t="s">
        <v>3</v>
      </c>
      <c r="DJ448" t="s">
        <v>5</v>
      </c>
      <c r="DK448" t="s">
        <v>4</v>
      </c>
      <c r="DL448" t="s">
        <v>2</v>
      </c>
      <c r="DM448" t="s">
        <v>2</v>
      </c>
      <c r="DN448" t="s">
        <v>5</v>
      </c>
      <c r="DO448" t="s">
        <v>523</v>
      </c>
      <c r="DP448" t="s">
        <v>4</v>
      </c>
      <c r="DQ448" t="s">
        <v>4</v>
      </c>
      <c r="DR448" t="s">
        <v>4</v>
      </c>
      <c r="DS448" t="s">
        <v>4</v>
      </c>
      <c r="DT448" t="s">
        <v>5</v>
      </c>
      <c r="DU448" t="s">
        <v>4</v>
      </c>
      <c r="DV448" t="s">
        <v>5</v>
      </c>
      <c r="DW448" t="s">
        <v>5</v>
      </c>
      <c r="DX448" t="s">
        <v>4</v>
      </c>
      <c r="DY448" t="s">
        <v>4</v>
      </c>
      <c r="DZ448" t="s">
        <v>4</v>
      </c>
      <c r="EA448" t="s">
        <v>4</v>
      </c>
      <c r="EB448" t="s">
        <v>4</v>
      </c>
      <c r="EC448" t="s">
        <v>4</v>
      </c>
      <c r="ED448" t="s">
        <v>4</v>
      </c>
      <c r="EE448" t="s">
        <v>4</v>
      </c>
      <c r="EF448" t="s">
        <v>4</v>
      </c>
      <c r="EG448" t="s">
        <v>4</v>
      </c>
      <c r="EH448" t="s">
        <v>2</v>
      </c>
      <c r="EI448" t="s">
        <v>2</v>
      </c>
      <c r="EJ448" t="s">
        <v>2</v>
      </c>
      <c r="EK448" t="s">
        <v>2</v>
      </c>
      <c r="EL448" t="s">
        <v>2</v>
      </c>
      <c r="EM448" t="s">
        <v>2</v>
      </c>
      <c r="EN448" t="s">
        <v>2</v>
      </c>
      <c r="EO448" t="s">
        <v>2</v>
      </c>
      <c r="EP448" t="s">
        <v>2</v>
      </c>
      <c r="EQ448" t="s">
        <v>2</v>
      </c>
      <c r="ER448" t="s">
        <v>2</v>
      </c>
      <c r="ES448" t="s">
        <v>2</v>
      </c>
      <c r="ET448" t="s">
        <v>2</v>
      </c>
      <c r="EU448" t="s">
        <v>2</v>
      </c>
      <c r="EV448" t="s">
        <v>2</v>
      </c>
      <c r="EW448" t="s">
        <v>2</v>
      </c>
      <c r="EX448" t="s">
        <v>2</v>
      </c>
      <c r="EY448" t="s">
        <v>2</v>
      </c>
      <c r="EZ448" t="s">
        <v>5</v>
      </c>
      <c r="FA448" t="s">
        <v>4</v>
      </c>
      <c r="FB448" t="s">
        <v>4</v>
      </c>
      <c r="FC448" t="s">
        <v>4</v>
      </c>
      <c r="FD448" t="s">
        <v>4</v>
      </c>
      <c r="FE448" t="s">
        <v>2</v>
      </c>
      <c r="FF448" t="s">
        <v>2</v>
      </c>
      <c r="FG448" t="s">
        <v>2</v>
      </c>
      <c r="FH448" t="s">
        <v>2</v>
      </c>
      <c r="FI448" t="s">
        <v>2</v>
      </c>
      <c r="FJ448" t="s">
        <v>2</v>
      </c>
      <c r="FK448" t="s">
        <v>2</v>
      </c>
      <c r="FL448" t="s">
        <v>2</v>
      </c>
      <c r="FM448" t="s">
        <v>2</v>
      </c>
      <c r="FN448" t="s">
        <v>2</v>
      </c>
      <c r="FO448" t="s">
        <v>2</v>
      </c>
      <c r="FP448" t="s">
        <v>2</v>
      </c>
      <c r="FQ448" t="s">
        <v>2</v>
      </c>
      <c r="FR448" t="s">
        <v>2</v>
      </c>
      <c r="FS448" t="s">
        <v>2</v>
      </c>
      <c r="FT448" t="s">
        <v>2</v>
      </c>
      <c r="FU448" t="s">
        <v>2</v>
      </c>
      <c r="FV448" t="s">
        <v>2</v>
      </c>
      <c r="FW448" t="s">
        <v>2</v>
      </c>
      <c r="FX448" t="s">
        <v>2</v>
      </c>
      <c r="FY448" t="s">
        <v>2</v>
      </c>
      <c r="FZ448" t="s">
        <v>2</v>
      </c>
      <c r="GA448" t="s">
        <v>2</v>
      </c>
      <c r="GB448" t="s">
        <v>2</v>
      </c>
      <c r="GC448" t="s">
        <v>2</v>
      </c>
      <c r="GD448" t="s">
        <v>2</v>
      </c>
      <c r="GE448" t="s">
        <v>123</v>
      </c>
      <c r="GF448" t="s">
        <v>4</v>
      </c>
      <c r="GG448" t="s">
        <v>4</v>
      </c>
      <c r="GH448" t="s">
        <v>4</v>
      </c>
      <c r="GI448" t="s">
        <v>4</v>
      </c>
      <c r="GJ448" t="s">
        <v>4</v>
      </c>
      <c r="GK448" t="s">
        <v>4</v>
      </c>
      <c r="GL448" t="s">
        <v>4</v>
      </c>
      <c r="GM448" t="s">
        <v>4</v>
      </c>
      <c r="GN448" t="s">
        <v>133</v>
      </c>
      <c r="GO448" t="s">
        <v>4</v>
      </c>
      <c r="GP448" s="30">
        <v>63</v>
      </c>
      <c r="GQ448" t="s">
        <v>1098</v>
      </c>
      <c r="GR448" t="s">
        <v>4</v>
      </c>
      <c r="GS448" t="s">
        <v>4</v>
      </c>
      <c r="GT448" t="s">
        <v>4</v>
      </c>
      <c r="GU448" t="s">
        <v>4</v>
      </c>
      <c r="GV448" t="s">
        <v>5</v>
      </c>
      <c r="GW448" t="s">
        <v>4</v>
      </c>
      <c r="GX448" t="s">
        <v>5</v>
      </c>
      <c r="GY448" t="s">
        <v>4</v>
      </c>
      <c r="GZ448" t="s">
        <v>4</v>
      </c>
      <c r="HA448" t="s">
        <v>4</v>
      </c>
      <c r="HB448" t="s">
        <v>3</v>
      </c>
      <c r="HC448" t="s">
        <v>5</v>
      </c>
      <c r="HD448" t="s">
        <v>4</v>
      </c>
      <c r="HE448" t="s">
        <v>2</v>
      </c>
      <c r="HF448" t="s">
        <v>2</v>
      </c>
      <c r="HG448" t="s">
        <v>5</v>
      </c>
      <c r="HH448" t="s">
        <v>6</v>
      </c>
      <c r="HI448" t="s">
        <v>4</v>
      </c>
      <c r="HJ448" t="s">
        <v>4</v>
      </c>
      <c r="HK448" t="s">
        <v>4</v>
      </c>
      <c r="HL448" t="s">
        <v>4</v>
      </c>
      <c r="HM448" t="s">
        <v>4</v>
      </c>
      <c r="HN448" t="s">
        <v>4</v>
      </c>
      <c r="HO448" t="s">
        <v>5</v>
      </c>
      <c r="HP448" t="s">
        <v>5</v>
      </c>
      <c r="HQ448" t="s">
        <v>4</v>
      </c>
      <c r="HR448" t="s">
        <v>4</v>
      </c>
      <c r="HS448" t="s">
        <v>4</v>
      </c>
      <c r="HT448" t="s">
        <v>4</v>
      </c>
      <c r="HU448" t="s">
        <v>4</v>
      </c>
      <c r="HV448" t="s">
        <v>5</v>
      </c>
      <c r="HW448" t="s">
        <v>4</v>
      </c>
      <c r="HX448" t="s">
        <v>4</v>
      </c>
      <c r="HY448" t="s">
        <v>4</v>
      </c>
      <c r="HZ448" t="s">
        <v>4</v>
      </c>
      <c r="IA448" t="s">
        <v>2</v>
      </c>
      <c r="IB448" t="s">
        <v>2</v>
      </c>
      <c r="IC448" t="s">
        <v>2</v>
      </c>
      <c r="ID448" t="s">
        <v>2</v>
      </c>
      <c r="IE448" t="s">
        <v>2</v>
      </c>
      <c r="IF448" t="s">
        <v>2</v>
      </c>
      <c r="IG448" t="s">
        <v>2</v>
      </c>
      <c r="IH448" t="s">
        <v>2</v>
      </c>
      <c r="II448" t="s">
        <v>2</v>
      </c>
      <c r="IJ448" t="s">
        <v>2</v>
      </c>
      <c r="IK448" t="s">
        <v>2</v>
      </c>
      <c r="IL448" t="s">
        <v>2</v>
      </c>
      <c r="IM448" t="s">
        <v>2</v>
      </c>
      <c r="IN448" t="s">
        <v>2</v>
      </c>
      <c r="IO448" t="s">
        <v>2</v>
      </c>
      <c r="IP448" t="s">
        <v>2</v>
      </c>
      <c r="IQ448" t="s">
        <v>2</v>
      </c>
      <c r="IR448" t="s">
        <v>2</v>
      </c>
      <c r="IS448" t="s">
        <v>5</v>
      </c>
      <c r="IT448" t="s">
        <v>5</v>
      </c>
      <c r="IU448" t="s">
        <v>4</v>
      </c>
      <c r="IV448" t="s">
        <v>4</v>
      </c>
      <c r="IW448" t="s">
        <v>4</v>
      </c>
      <c r="IX448" t="s">
        <v>2</v>
      </c>
      <c r="IY448" t="s">
        <v>2</v>
      </c>
      <c r="IZ448" t="s">
        <v>2</v>
      </c>
      <c r="JA448" t="s">
        <v>2</v>
      </c>
      <c r="JB448" t="s">
        <v>2</v>
      </c>
      <c r="JC448" t="s">
        <v>2</v>
      </c>
      <c r="JD448" t="s">
        <v>2</v>
      </c>
      <c r="JE448" t="s">
        <v>2</v>
      </c>
      <c r="JF448" t="s">
        <v>2</v>
      </c>
      <c r="JG448" t="s">
        <v>2</v>
      </c>
      <c r="JH448" t="s">
        <v>2</v>
      </c>
      <c r="JI448" t="s">
        <v>2</v>
      </c>
      <c r="JJ448" t="s">
        <v>2</v>
      </c>
      <c r="JK448" t="s">
        <v>2</v>
      </c>
      <c r="JL448" t="s">
        <v>2</v>
      </c>
      <c r="JM448" t="s">
        <v>2</v>
      </c>
      <c r="JN448" t="s">
        <v>2</v>
      </c>
      <c r="JO448" t="s">
        <v>2</v>
      </c>
      <c r="JP448" t="s">
        <v>2</v>
      </c>
      <c r="JQ448" t="s">
        <v>2</v>
      </c>
      <c r="JR448" t="s">
        <v>2</v>
      </c>
      <c r="JS448" t="s">
        <v>2</v>
      </c>
      <c r="JT448" t="s">
        <v>2</v>
      </c>
      <c r="JU448" t="s">
        <v>2</v>
      </c>
      <c r="JV448" t="s">
        <v>2</v>
      </c>
      <c r="JW448" t="s">
        <v>2</v>
      </c>
      <c r="JX448" t="s">
        <v>1097</v>
      </c>
      <c r="JY448" t="s">
        <v>4</v>
      </c>
      <c r="JZ448" t="s">
        <v>4</v>
      </c>
      <c r="KA448" t="s">
        <v>4</v>
      </c>
      <c r="KB448" t="s">
        <v>4</v>
      </c>
      <c r="KC448" t="s">
        <v>4</v>
      </c>
      <c r="KD448" t="s">
        <v>4</v>
      </c>
      <c r="KE448" t="s">
        <v>4</v>
      </c>
      <c r="KF448" t="s">
        <v>4</v>
      </c>
    </row>
    <row r="449" spans="1:292" x14ac:dyDescent="0.2">
      <c r="A449" t="s">
        <v>170</v>
      </c>
      <c r="B449" t="s">
        <v>133</v>
      </c>
      <c r="C449" t="s">
        <v>4</v>
      </c>
      <c r="D449" t="s">
        <v>19</v>
      </c>
      <c r="E449" s="30">
        <v>33</v>
      </c>
      <c r="F449" t="s">
        <v>20</v>
      </c>
      <c r="G449" t="s">
        <v>10</v>
      </c>
      <c r="H449" t="s">
        <v>40</v>
      </c>
      <c r="I449" t="s">
        <v>6</v>
      </c>
      <c r="J449" t="s">
        <v>4</v>
      </c>
      <c r="K449" t="s">
        <v>4</v>
      </c>
      <c r="L449" t="s">
        <v>4</v>
      </c>
      <c r="M449" t="s">
        <v>4</v>
      </c>
      <c r="N449" t="s">
        <v>5</v>
      </c>
      <c r="O449" t="s">
        <v>4</v>
      </c>
      <c r="P449" t="s">
        <v>5</v>
      </c>
      <c r="Q449" t="s">
        <v>4</v>
      </c>
      <c r="R449" t="s">
        <v>4</v>
      </c>
      <c r="S449" t="s">
        <v>4</v>
      </c>
      <c r="T449" t="s">
        <v>90</v>
      </c>
      <c r="U449" t="s">
        <v>5</v>
      </c>
      <c r="V449" t="s">
        <v>4</v>
      </c>
      <c r="W449" t="s">
        <v>17</v>
      </c>
      <c r="X449" t="s">
        <v>2</v>
      </c>
      <c r="Y449" t="s">
        <v>5</v>
      </c>
      <c r="Z449" t="s">
        <v>6</v>
      </c>
      <c r="AA449" t="s">
        <v>4</v>
      </c>
      <c r="AB449" t="s">
        <v>4</v>
      </c>
      <c r="AC449" t="s">
        <v>4</v>
      </c>
      <c r="AD449" t="s">
        <v>4</v>
      </c>
      <c r="AE449" t="s">
        <v>5</v>
      </c>
      <c r="AF449" t="s">
        <v>4</v>
      </c>
      <c r="AG449" t="s">
        <v>4</v>
      </c>
      <c r="AH449" t="s">
        <v>5</v>
      </c>
      <c r="AI449" t="s">
        <v>4</v>
      </c>
      <c r="AJ449" t="s">
        <v>5</v>
      </c>
      <c r="AK449" t="s">
        <v>4</v>
      </c>
      <c r="AL449" t="s">
        <v>4</v>
      </c>
      <c r="AM449" t="s">
        <v>4</v>
      </c>
      <c r="AN449" t="s">
        <v>4</v>
      </c>
      <c r="AO449" t="s">
        <v>4</v>
      </c>
      <c r="AP449" t="s">
        <v>4</v>
      </c>
      <c r="AQ449" t="s">
        <v>4</v>
      </c>
      <c r="AR449" t="s">
        <v>4</v>
      </c>
      <c r="AS449" t="s">
        <v>2</v>
      </c>
      <c r="AT449" t="s">
        <v>2</v>
      </c>
      <c r="AU449" t="s">
        <v>2</v>
      </c>
      <c r="AV449" t="s">
        <v>2</v>
      </c>
      <c r="AW449" t="s">
        <v>2</v>
      </c>
      <c r="AX449" t="s">
        <v>2</v>
      </c>
      <c r="AY449" t="s">
        <v>2</v>
      </c>
      <c r="AZ449" t="s">
        <v>2</v>
      </c>
      <c r="BA449" t="s">
        <v>2</v>
      </c>
      <c r="BB449" t="s">
        <v>2</v>
      </c>
      <c r="BC449" t="s">
        <v>2</v>
      </c>
      <c r="BD449" t="s">
        <v>2</v>
      </c>
      <c r="BE449" t="s">
        <v>2</v>
      </c>
      <c r="BF449" t="s">
        <v>2</v>
      </c>
      <c r="BG449" t="s">
        <v>2</v>
      </c>
      <c r="BH449" t="s">
        <v>2</v>
      </c>
      <c r="BI449" t="s">
        <v>2</v>
      </c>
      <c r="BJ449" t="s">
        <v>2</v>
      </c>
      <c r="BK449" t="s">
        <v>4</v>
      </c>
      <c r="BL449" t="s">
        <v>5</v>
      </c>
      <c r="BM449" t="s">
        <v>4</v>
      </c>
      <c r="BN449" t="s">
        <v>4</v>
      </c>
      <c r="BO449" t="s">
        <v>4</v>
      </c>
      <c r="BP449" t="s">
        <v>2</v>
      </c>
      <c r="BQ449" t="s">
        <v>2</v>
      </c>
      <c r="BR449" t="s">
        <v>2</v>
      </c>
      <c r="BS449" t="s">
        <v>2</v>
      </c>
      <c r="BT449" t="s">
        <v>2</v>
      </c>
      <c r="BU449" t="s">
        <v>2</v>
      </c>
      <c r="BV449" t="s">
        <v>2</v>
      </c>
      <c r="BW449" t="s">
        <v>2</v>
      </c>
      <c r="BX449" t="s">
        <v>2</v>
      </c>
      <c r="BY449" t="s">
        <v>2</v>
      </c>
      <c r="BZ449" t="s">
        <v>2</v>
      </c>
      <c r="CA449" t="s">
        <v>2</v>
      </c>
      <c r="CB449" t="s">
        <v>2</v>
      </c>
      <c r="CC449" t="s">
        <v>2</v>
      </c>
      <c r="CD449" t="s">
        <v>2</v>
      </c>
      <c r="CE449" t="s">
        <v>2</v>
      </c>
      <c r="CF449" t="s">
        <v>2</v>
      </c>
      <c r="CG449" t="s">
        <v>2</v>
      </c>
      <c r="CH449" t="s">
        <v>2</v>
      </c>
      <c r="CI449" t="s">
        <v>2</v>
      </c>
      <c r="CJ449" t="s">
        <v>2</v>
      </c>
      <c r="CK449" t="s">
        <v>2</v>
      </c>
      <c r="CL449" t="s">
        <v>2</v>
      </c>
      <c r="CM449" t="s">
        <v>2</v>
      </c>
      <c r="CN449" t="s">
        <v>2</v>
      </c>
      <c r="CO449" t="s">
        <v>2</v>
      </c>
      <c r="CP449" t="s">
        <v>123</v>
      </c>
      <c r="CQ449" t="s">
        <v>4</v>
      </c>
      <c r="CR449" t="s">
        <v>4</v>
      </c>
      <c r="CS449" t="s">
        <v>4</v>
      </c>
      <c r="CT449" t="s">
        <v>4</v>
      </c>
      <c r="CU449" t="s">
        <v>796</v>
      </c>
      <c r="CV449" t="s">
        <v>796</v>
      </c>
      <c r="CW449" t="s">
        <v>796</v>
      </c>
      <c r="CX449" t="s">
        <v>796</v>
      </c>
      <c r="CY449" t="s">
        <v>796</v>
      </c>
      <c r="CZ449" t="s">
        <v>796</v>
      </c>
      <c r="DA449" t="s">
        <v>796</v>
      </c>
      <c r="DB449" t="s">
        <v>796</v>
      </c>
      <c r="DC449" t="s">
        <v>796</v>
      </c>
      <c r="DD449" t="s">
        <v>796</v>
      </c>
      <c r="DE449" t="s">
        <v>796</v>
      </c>
      <c r="DF449" t="s">
        <v>796</v>
      </c>
      <c r="DG449" t="s">
        <v>796</v>
      </c>
      <c r="DH449" t="s">
        <v>796</v>
      </c>
      <c r="DI449" t="s">
        <v>796</v>
      </c>
      <c r="DJ449" t="s">
        <v>796</v>
      </c>
      <c r="DK449" t="s">
        <v>796</v>
      </c>
      <c r="DL449" t="s">
        <v>796</v>
      </c>
      <c r="DM449" t="s">
        <v>796</v>
      </c>
      <c r="DN449" t="s">
        <v>796</v>
      </c>
      <c r="DO449" t="s">
        <v>796</v>
      </c>
      <c r="DP449" t="s">
        <v>796</v>
      </c>
      <c r="DQ449" t="s">
        <v>796</v>
      </c>
      <c r="DR449" t="s">
        <v>796</v>
      </c>
      <c r="DS449" t="s">
        <v>796</v>
      </c>
      <c r="DT449" t="s">
        <v>796</v>
      </c>
      <c r="DU449" t="s">
        <v>796</v>
      </c>
      <c r="DV449" t="s">
        <v>796</v>
      </c>
      <c r="DW449" t="s">
        <v>796</v>
      </c>
      <c r="DX449" t="s">
        <v>796</v>
      </c>
      <c r="DY449" t="s">
        <v>796</v>
      </c>
      <c r="DZ449" t="s">
        <v>796</v>
      </c>
      <c r="EA449" t="s">
        <v>796</v>
      </c>
      <c r="EB449" t="s">
        <v>796</v>
      </c>
      <c r="EC449" t="s">
        <v>796</v>
      </c>
      <c r="ED449" t="s">
        <v>796</v>
      </c>
      <c r="EE449" t="s">
        <v>796</v>
      </c>
      <c r="EF449" t="s">
        <v>796</v>
      </c>
      <c r="EG449" t="s">
        <v>796</v>
      </c>
      <c r="EH449" t="s">
        <v>796</v>
      </c>
      <c r="EI449" t="s">
        <v>796</v>
      </c>
      <c r="EJ449" t="s">
        <v>796</v>
      </c>
      <c r="EK449" t="s">
        <v>796</v>
      </c>
      <c r="EL449" t="s">
        <v>796</v>
      </c>
      <c r="EM449" t="s">
        <v>796</v>
      </c>
      <c r="EN449" t="s">
        <v>796</v>
      </c>
      <c r="EO449" t="s">
        <v>796</v>
      </c>
      <c r="EP449" t="s">
        <v>796</v>
      </c>
      <c r="EQ449" t="s">
        <v>796</v>
      </c>
      <c r="ER449" t="s">
        <v>796</v>
      </c>
      <c r="ES449" t="s">
        <v>796</v>
      </c>
      <c r="ET449" t="s">
        <v>796</v>
      </c>
      <c r="EU449" t="s">
        <v>796</v>
      </c>
      <c r="EV449" t="s">
        <v>796</v>
      </c>
      <c r="EW449" t="s">
        <v>796</v>
      </c>
      <c r="EX449" t="s">
        <v>796</v>
      </c>
      <c r="EY449" t="s">
        <v>796</v>
      </c>
      <c r="EZ449" t="s">
        <v>796</v>
      </c>
      <c r="FA449" t="s">
        <v>796</v>
      </c>
      <c r="FB449" t="s">
        <v>796</v>
      </c>
      <c r="FC449" t="s">
        <v>796</v>
      </c>
      <c r="FD449" t="s">
        <v>796</v>
      </c>
      <c r="FE449" t="s">
        <v>796</v>
      </c>
      <c r="FF449" t="s">
        <v>796</v>
      </c>
      <c r="FG449" t="s">
        <v>796</v>
      </c>
      <c r="FH449" t="s">
        <v>796</v>
      </c>
      <c r="FI449" t="s">
        <v>796</v>
      </c>
      <c r="FJ449" t="s">
        <v>796</v>
      </c>
      <c r="FK449" t="s">
        <v>796</v>
      </c>
      <c r="FL449" t="s">
        <v>796</v>
      </c>
      <c r="FM449" t="s">
        <v>796</v>
      </c>
      <c r="FN449" t="s">
        <v>796</v>
      </c>
      <c r="FO449" t="s">
        <v>796</v>
      </c>
      <c r="FP449" t="s">
        <v>796</v>
      </c>
      <c r="FQ449" t="s">
        <v>796</v>
      </c>
      <c r="FR449" t="s">
        <v>796</v>
      </c>
      <c r="FS449" t="s">
        <v>796</v>
      </c>
      <c r="FT449" t="s">
        <v>796</v>
      </c>
      <c r="FU449" t="s">
        <v>796</v>
      </c>
      <c r="FV449" t="s">
        <v>796</v>
      </c>
      <c r="FW449" t="s">
        <v>796</v>
      </c>
      <c r="FX449" t="s">
        <v>796</v>
      </c>
      <c r="FY449" t="s">
        <v>796</v>
      </c>
      <c r="FZ449" t="s">
        <v>796</v>
      </c>
      <c r="GA449" t="s">
        <v>796</v>
      </c>
      <c r="GB449" t="s">
        <v>796</v>
      </c>
      <c r="GC449" t="s">
        <v>796</v>
      </c>
      <c r="GD449" t="s">
        <v>796</v>
      </c>
      <c r="GE449" t="s">
        <v>796</v>
      </c>
      <c r="GF449" t="s">
        <v>796</v>
      </c>
      <c r="GG449" t="s">
        <v>796</v>
      </c>
      <c r="GH449" t="s">
        <v>796</v>
      </c>
      <c r="GI449" t="s">
        <v>796</v>
      </c>
      <c r="GJ449" t="s">
        <v>796</v>
      </c>
      <c r="GK449" t="s">
        <v>796</v>
      </c>
      <c r="GL449" t="s">
        <v>796</v>
      </c>
      <c r="GM449" t="s">
        <v>796</v>
      </c>
      <c r="GN449" t="s">
        <v>796</v>
      </c>
      <c r="GO449" t="s">
        <v>796</v>
      </c>
      <c r="GP449" t="s">
        <v>796</v>
      </c>
      <c r="GQ449" t="s">
        <v>796</v>
      </c>
      <c r="GR449" t="s">
        <v>796</v>
      </c>
      <c r="GS449" t="s">
        <v>796</v>
      </c>
      <c r="GT449" t="s">
        <v>796</v>
      </c>
      <c r="GU449" t="s">
        <v>796</v>
      </c>
      <c r="GV449" t="s">
        <v>796</v>
      </c>
      <c r="GW449" t="s">
        <v>796</v>
      </c>
      <c r="GX449" t="s">
        <v>796</v>
      </c>
      <c r="GY449" t="s">
        <v>796</v>
      </c>
      <c r="GZ449" t="s">
        <v>796</v>
      </c>
      <c r="HA449" t="s">
        <v>796</v>
      </c>
      <c r="HB449" t="s">
        <v>796</v>
      </c>
      <c r="HC449" t="s">
        <v>796</v>
      </c>
      <c r="HD449" t="s">
        <v>796</v>
      </c>
      <c r="HE449" t="s">
        <v>796</v>
      </c>
      <c r="HF449" t="s">
        <v>796</v>
      </c>
      <c r="HG449" t="s">
        <v>796</v>
      </c>
      <c r="HH449" t="s">
        <v>796</v>
      </c>
      <c r="HI449" t="s">
        <v>796</v>
      </c>
      <c r="HJ449" t="s">
        <v>796</v>
      </c>
      <c r="HK449" t="s">
        <v>796</v>
      </c>
      <c r="HL449" t="s">
        <v>796</v>
      </c>
      <c r="HM449" t="s">
        <v>796</v>
      </c>
      <c r="HN449" t="s">
        <v>796</v>
      </c>
      <c r="HO449" t="s">
        <v>796</v>
      </c>
      <c r="HP449" t="s">
        <v>796</v>
      </c>
      <c r="HQ449" t="s">
        <v>796</v>
      </c>
      <c r="HR449" t="s">
        <v>796</v>
      </c>
      <c r="HS449" t="s">
        <v>796</v>
      </c>
      <c r="HT449" t="s">
        <v>796</v>
      </c>
      <c r="HU449" t="s">
        <v>796</v>
      </c>
      <c r="HV449" t="s">
        <v>796</v>
      </c>
      <c r="HW449" t="s">
        <v>796</v>
      </c>
      <c r="HX449" t="s">
        <v>796</v>
      </c>
      <c r="HY449" t="s">
        <v>796</v>
      </c>
      <c r="HZ449" t="s">
        <v>796</v>
      </c>
      <c r="IA449" t="s">
        <v>796</v>
      </c>
      <c r="IB449" t="s">
        <v>796</v>
      </c>
      <c r="IC449" t="s">
        <v>796</v>
      </c>
      <c r="ID449" t="s">
        <v>796</v>
      </c>
      <c r="IE449" t="s">
        <v>796</v>
      </c>
      <c r="IF449" t="s">
        <v>796</v>
      </c>
      <c r="IG449" t="s">
        <v>796</v>
      </c>
      <c r="IH449" t="s">
        <v>796</v>
      </c>
      <c r="II449" t="s">
        <v>796</v>
      </c>
      <c r="IJ449" t="s">
        <v>796</v>
      </c>
      <c r="IK449" t="s">
        <v>796</v>
      </c>
      <c r="IL449" t="s">
        <v>796</v>
      </c>
      <c r="IM449" t="s">
        <v>796</v>
      </c>
      <c r="IN449" t="s">
        <v>796</v>
      </c>
      <c r="IO449" t="s">
        <v>796</v>
      </c>
      <c r="IP449" t="s">
        <v>796</v>
      </c>
      <c r="IQ449" t="s">
        <v>796</v>
      </c>
      <c r="IR449" t="s">
        <v>796</v>
      </c>
      <c r="IS449" t="s">
        <v>796</v>
      </c>
      <c r="IT449" t="s">
        <v>796</v>
      </c>
      <c r="IU449" t="s">
        <v>796</v>
      </c>
      <c r="IV449" t="s">
        <v>796</v>
      </c>
      <c r="IW449" t="s">
        <v>796</v>
      </c>
      <c r="IX449" t="s">
        <v>796</v>
      </c>
      <c r="IY449" t="s">
        <v>796</v>
      </c>
      <c r="IZ449" t="s">
        <v>796</v>
      </c>
      <c r="JA449" t="s">
        <v>796</v>
      </c>
      <c r="JB449" t="s">
        <v>796</v>
      </c>
      <c r="JC449" t="s">
        <v>796</v>
      </c>
      <c r="JD449" t="s">
        <v>796</v>
      </c>
      <c r="JE449" t="s">
        <v>796</v>
      </c>
      <c r="JF449" t="s">
        <v>796</v>
      </c>
      <c r="JG449" t="s">
        <v>796</v>
      </c>
      <c r="JH449" t="s">
        <v>796</v>
      </c>
      <c r="JI449" t="s">
        <v>796</v>
      </c>
      <c r="JJ449" t="s">
        <v>796</v>
      </c>
      <c r="JK449" t="s">
        <v>796</v>
      </c>
      <c r="JL449" t="s">
        <v>796</v>
      </c>
      <c r="JM449" t="s">
        <v>796</v>
      </c>
      <c r="JN449" t="s">
        <v>796</v>
      </c>
      <c r="JO449" t="s">
        <v>796</v>
      </c>
      <c r="JP449" t="s">
        <v>796</v>
      </c>
      <c r="JQ449" t="s">
        <v>796</v>
      </c>
      <c r="JR449" t="s">
        <v>796</v>
      </c>
      <c r="JS449" t="s">
        <v>796</v>
      </c>
      <c r="JT449" t="s">
        <v>796</v>
      </c>
      <c r="JU449" t="s">
        <v>796</v>
      </c>
      <c r="JV449" t="s">
        <v>796</v>
      </c>
      <c r="JW449" t="s">
        <v>796</v>
      </c>
      <c r="JX449" t="s">
        <v>796</v>
      </c>
      <c r="JY449" t="s">
        <v>796</v>
      </c>
      <c r="JZ449" t="s">
        <v>796</v>
      </c>
      <c r="KA449" t="s">
        <v>796</v>
      </c>
      <c r="KB449" t="s">
        <v>796</v>
      </c>
      <c r="KC449" t="s">
        <v>796</v>
      </c>
      <c r="KD449" t="s">
        <v>796</v>
      </c>
      <c r="KE449" t="s">
        <v>796</v>
      </c>
      <c r="KF449" t="s">
        <v>796</v>
      </c>
    </row>
    <row r="450" spans="1:292" x14ac:dyDescent="0.2">
      <c r="A450" t="s">
        <v>169</v>
      </c>
      <c r="B450" t="s">
        <v>133</v>
      </c>
      <c r="C450" t="s">
        <v>4</v>
      </c>
      <c r="D450" t="s">
        <v>19</v>
      </c>
      <c r="E450" s="30">
        <v>31</v>
      </c>
      <c r="F450" t="s">
        <v>20</v>
      </c>
      <c r="G450" t="s">
        <v>10</v>
      </c>
      <c r="H450" t="s">
        <v>40</v>
      </c>
      <c r="I450" t="s">
        <v>6</v>
      </c>
      <c r="J450" t="s">
        <v>4</v>
      </c>
      <c r="K450" t="s">
        <v>4</v>
      </c>
      <c r="L450" t="s">
        <v>4</v>
      </c>
      <c r="M450" t="s">
        <v>4</v>
      </c>
      <c r="N450" t="s">
        <v>5</v>
      </c>
      <c r="O450" t="s">
        <v>4</v>
      </c>
      <c r="P450" t="s">
        <v>5</v>
      </c>
      <c r="Q450" t="s">
        <v>4</v>
      </c>
      <c r="R450" t="s">
        <v>4</v>
      </c>
      <c r="S450" t="s">
        <v>4</v>
      </c>
      <c r="T450" t="s">
        <v>3</v>
      </c>
      <c r="U450" t="s">
        <v>5</v>
      </c>
      <c r="V450" t="s">
        <v>4</v>
      </c>
      <c r="W450" t="s">
        <v>17</v>
      </c>
      <c r="X450" t="s">
        <v>2</v>
      </c>
      <c r="Y450" t="s">
        <v>5</v>
      </c>
      <c r="Z450" t="s">
        <v>6</v>
      </c>
      <c r="AA450" t="s">
        <v>4</v>
      </c>
      <c r="AB450" t="s">
        <v>4</v>
      </c>
      <c r="AC450" t="s">
        <v>4</v>
      </c>
      <c r="AD450" t="s">
        <v>4</v>
      </c>
      <c r="AE450" t="s">
        <v>4</v>
      </c>
      <c r="AF450" t="s">
        <v>5</v>
      </c>
      <c r="AG450" t="s">
        <v>4</v>
      </c>
      <c r="AH450" t="s">
        <v>5</v>
      </c>
      <c r="AI450" t="s">
        <v>4</v>
      </c>
      <c r="AJ450" t="s">
        <v>4</v>
      </c>
      <c r="AK450" t="s">
        <v>4</v>
      </c>
      <c r="AL450" t="s">
        <v>4</v>
      </c>
      <c r="AM450" t="s">
        <v>4</v>
      </c>
      <c r="AN450" t="s">
        <v>4</v>
      </c>
      <c r="AO450" t="s">
        <v>4</v>
      </c>
      <c r="AP450" t="s">
        <v>4</v>
      </c>
      <c r="AQ450" t="s">
        <v>4</v>
      </c>
      <c r="AR450" t="s">
        <v>4</v>
      </c>
      <c r="AS450" t="s">
        <v>2</v>
      </c>
      <c r="AT450" t="s">
        <v>2</v>
      </c>
      <c r="AU450" t="s">
        <v>2</v>
      </c>
      <c r="AV450" t="s">
        <v>2</v>
      </c>
      <c r="AW450" t="s">
        <v>2</v>
      </c>
      <c r="AX450" t="s">
        <v>2</v>
      </c>
      <c r="AY450" t="s">
        <v>2</v>
      </c>
      <c r="AZ450" t="s">
        <v>2</v>
      </c>
      <c r="BA450" t="s">
        <v>2</v>
      </c>
      <c r="BB450" t="s">
        <v>2</v>
      </c>
      <c r="BC450" t="s">
        <v>2</v>
      </c>
      <c r="BD450" t="s">
        <v>2</v>
      </c>
      <c r="BE450" t="s">
        <v>2</v>
      </c>
      <c r="BF450" t="s">
        <v>2</v>
      </c>
      <c r="BG450" t="s">
        <v>2</v>
      </c>
      <c r="BH450" t="s">
        <v>2</v>
      </c>
      <c r="BI450" t="s">
        <v>2</v>
      </c>
      <c r="BJ450" t="s">
        <v>2</v>
      </c>
      <c r="BK450" t="s">
        <v>4</v>
      </c>
      <c r="BL450" t="s">
        <v>5</v>
      </c>
      <c r="BM450" t="s">
        <v>4</v>
      </c>
      <c r="BN450" t="s">
        <v>4</v>
      </c>
      <c r="BO450" t="s">
        <v>4</v>
      </c>
      <c r="BP450" t="s">
        <v>2</v>
      </c>
      <c r="BQ450" t="s">
        <v>2</v>
      </c>
      <c r="BR450" t="s">
        <v>2</v>
      </c>
      <c r="BS450" t="s">
        <v>2</v>
      </c>
      <c r="BT450" t="s">
        <v>2</v>
      </c>
      <c r="BU450" t="s">
        <v>2</v>
      </c>
      <c r="BV450" t="s">
        <v>2</v>
      </c>
      <c r="BW450" t="s">
        <v>2</v>
      </c>
      <c r="BX450" t="s">
        <v>2</v>
      </c>
      <c r="BY450" t="s">
        <v>2</v>
      </c>
      <c r="BZ450" t="s">
        <v>2</v>
      </c>
      <c r="CA450" t="s">
        <v>2</v>
      </c>
      <c r="CB450" t="s">
        <v>2</v>
      </c>
      <c r="CC450" t="s">
        <v>2</v>
      </c>
      <c r="CD450" t="s">
        <v>2</v>
      </c>
      <c r="CE450" t="s">
        <v>2</v>
      </c>
      <c r="CF450" t="s">
        <v>2</v>
      </c>
      <c r="CG450" t="s">
        <v>2</v>
      </c>
      <c r="CH450" t="s">
        <v>2</v>
      </c>
      <c r="CI450" t="s">
        <v>2</v>
      </c>
      <c r="CJ450" t="s">
        <v>2</v>
      </c>
      <c r="CK450" t="s">
        <v>2</v>
      </c>
      <c r="CL450" t="s">
        <v>2</v>
      </c>
      <c r="CM450" t="s">
        <v>2</v>
      </c>
      <c r="CN450" t="s">
        <v>2</v>
      </c>
      <c r="CO450" t="s">
        <v>2</v>
      </c>
      <c r="CP450" t="s">
        <v>123</v>
      </c>
      <c r="CQ450" t="s">
        <v>4</v>
      </c>
      <c r="CR450" t="s">
        <v>4</v>
      </c>
      <c r="CS450" t="s">
        <v>4</v>
      </c>
      <c r="CT450" t="s">
        <v>4</v>
      </c>
      <c r="CU450" t="s">
        <v>133</v>
      </c>
      <c r="CV450" t="s">
        <v>4</v>
      </c>
      <c r="CW450" s="30">
        <v>32</v>
      </c>
      <c r="CX450" t="s">
        <v>20</v>
      </c>
      <c r="CY450" t="s">
        <v>4</v>
      </c>
      <c r="CZ450" t="s">
        <v>4</v>
      </c>
      <c r="DA450" t="s">
        <v>4</v>
      </c>
      <c r="DB450" t="s">
        <v>4</v>
      </c>
      <c r="DC450" t="s">
        <v>5</v>
      </c>
      <c r="DD450" t="s">
        <v>4</v>
      </c>
      <c r="DE450" t="s">
        <v>5</v>
      </c>
      <c r="DF450" t="s">
        <v>4</v>
      </c>
      <c r="DG450" t="s">
        <v>4</v>
      </c>
      <c r="DH450" t="s">
        <v>4</v>
      </c>
      <c r="DI450" t="s">
        <v>3</v>
      </c>
      <c r="DJ450" t="s">
        <v>5</v>
      </c>
      <c r="DK450" t="s">
        <v>4</v>
      </c>
      <c r="DL450" t="s">
        <v>2</v>
      </c>
      <c r="DM450" t="s">
        <v>2</v>
      </c>
      <c r="DN450" t="s">
        <v>5</v>
      </c>
      <c r="DO450" t="s">
        <v>523</v>
      </c>
      <c r="DP450" t="s">
        <v>4</v>
      </c>
      <c r="DQ450" t="s">
        <v>4</v>
      </c>
      <c r="DR450" t="s">
        <v>4</v>
      </c>
      <c r="DS450" t="s">
        <v>4</v>
      </c>
      <c r="DT450" t="s">
        <v>4</v>
      </c>
      <c r="DU450" t="s">
        <v>5</v>
      </c>
      <c r="DV450" t="s">
        <v>4</v>
      </c>
      <c r="DW450" t="s">
        <v>5</v>
      </c>
      <c r="DX450" t="s">
        <v>4</v>
      </c>
      <c r="DY450" t="s">
        <v>4</v>
      </c>
      <c r="DZ450" t="s">
        <v>4</v>
      </c>
      <c r="EA450" t="s">
        <v>4</v>
      </c>
      <c r="EB450" t="s">
        <v>4</v>
      </c>
      <c r="EC450" t="s">
        <v>5</v>
      </c>
      <c r="ED450" t="s">
        <v>4</v>
      </c>
      <c r="EE450" t="s">
        <v>4</v>
      </c>
      <c r="EF450" t="s">
        <v>4</v>
      </c>
      <c r="EG450" t="s">
        <v>4</v>
      </c>
      <c r="EH450" t="s">
        <v>2</v>
      </c>
      <c r="EI450" t="s">
        <v>2</v>
      </c>
      <c r="EJ450" t="s">
        <v>2</v>
      </c>
      <c r="EK450" t="s">
        <v>2</v>
      </c>
      <c r="EL450" t="s">
        <v>2</v>
      </c>
      <c r="EM450" t="s">
        <v>2</v>
      </c>
      <c r="EN450" t="s">
        <v>2</v>
      </c>
      <c r="EO450" t="s">
        <v>2</v>
      </c>
      <c r="EP450" t="s">
        <v>2</v>
      </c>
      <c r="EQ450" t="s">
        <v>2</v>
      </c>
      <c r="ER450" t="s">
        <v>2</v>
      </c>
      <c r="ES450" t="s">
        <v>2</v>
      </c>
      <c r="ET450" t="s">
        <v>2</v>
      </c>
      <c r="EU450" t="s">
        <v>2</v>
      </c>
      <c r="EV450" t="s">
        <v>2</v>
      </c>
      <c r="EW450" t="s">
        <v>2</v>
      </c>
      <c r="EX450" t="s">
        <v>2</v>
      </c>
      <c r="EY450" t="s">
        <v>2</v>
      </c>
      <c r="EZ450" t="s">
        <v>5</v>
      </c>
      <c r="FA450" t="s">
        <v>5</v>
      </c>
      <c r="FB450" t="s">
        <v>4</v>
      </c>
      <c r="FC450" t="s">
        <v>4</v>
      </c>
      <c r="FD450" t="s">
        <v>4</v>
      </c>
      <c r="FE450" t="s">
        <v>2</v>
      </c>
      <c r="FF450" t="s">
        <v>2</v>
      </c>
      <c r="FG450" t="s">
        <v>2</v>
      </c>
      <c r="FH450" t="s">
        <v>2</v>
      </c>
      <c r="FI450" t="s">
        <v>2</v>
      </c>
      <c r="FJ450" t="s">
        <v>2</v>
      </c>
      <c r="FK450" t="s">
        <v>2</v>
      </c>
      <c r="FL450" t="s">
        <v>2</v>
      </c>
      <c r="FM450" t="s">
        <v>2</v>
      </c>
      <c r="FN450" t="s">
        <v>2</v>
      </c>
      <c r="FO450" t="s">
        <v>2</v>
      </c>
      <c r="FP450" t="s">
        <v>2</v>
      </c>
      <c r="FQ450" t="s">
        <v>2</v>
      </c>
      <c r="FR450" t="s">
        <v>2</v>
      </c>
      <c r="FS450" t="s">
        <v>2</v>
      </c>
      <c r="FT450" t="s">
        <v>2</v>
      </c>
      <c r="FU450" t="s">
        <v>2</v>
      </c>
      <c r="FV450" t="s">
        <v>2</v>
      </c>
      <c r="FW450" t="s">
        <v>2</v>
      </c>
      <c r="FX450" t="s">
        <v>2</v>
      </c>
      <c r="FY450" t="s">
        <v>2</v>
      </c>
      <c r="FZ450" t="s">
        <v>2</v>
      </c>
      <c r="GA450" t="s">
        <v>2</v>
      </c>
      <c r="GB450" t="s">
        <v>2</v>
      </c>
      <c r="GC450" t="s">
        <v>2</v>
      </c>
      <c r="GD450" t="s">
        <v>2</v>
      </c>
      <c r="GE450" t="s">
        <v>123</v>
      </c>
      <c r="GF450" t="s">
        <v>4</v>
      </c>
      <c r="GG450" t="s">
        <v>4</v>
      </c>
      <c r="GH450" t="s">
        <v>4</v>
      </c>
      <c r="GI450" t="s">
        <v>4</v>
      </c>
      <c r="GJ450" t="s">
        <v>4</v>
      </c>
      <c r="GK450" t="s">
        <v>4</v>
      </c>
      <c r="GL450" t="s">
        <v>4</v>
      </c>
      <c r="GM450" t="s">
        <v>4</v>
      </c>
      <c r="GN450" t="s">
        <v>796</v>
      </c>
      <c r="GO450" t="s">
        <v>796</v>
      </c>
      <c r="GP450" t="s">
        <v>796</v>
      </c>
      <c r="GQ450" t="s">
        <v>796</v>
      </c>
      <c r="GR450" t="s">
        <v>796</v>
      </c>
      <c r="GS450" t="s">
        <v>796</v>
      </c>
      <c r="GT450" t="s">
        <v>796</v>
      </c>
      <c r="GU450" t="s">
        <v>796</v>
      </c>
      <c r="GV450" t="s">
        <v>796</v>
      </c>
      <c r="GW450" t="s">
        <v>796</v>
      </c>
      <c r="GX450" t="s">
        <v>796</v>
      </c>
      <c r="GY450" t="s">
        <v>796</v>
      </c>
      <c r="GZ450" t="s">
        <v>796</v>
      </c>
      <c r="HA450" t="s">
        <v>796</v>
      </c>
      <c r="HB450" t="s">
        <v>796</v>
      </c>
      <c r="HC450" t="s">
        <v>796</v>
      </c>
      <c r="HD450" t="s">
        <v>796</v>
      </c>
      <c r="HE450" t="s">
        <v>796</v>
      </c>
      <c r="HF450" t="s">
        <v>796</v>
      </c>
      <c r="HG450" t="s">
        <v>796</v>
      </c>
      <c r="HH450" t="s">
        <v>796</v>
      </c>
      <c r="HI450" t="s">
        <v>796</v>
      </c>
      <c r="HJ450" t="s">
        <v>796</v>
      </c>
      <c r="HK450" t="s">
        <v>796</v>
      </c>
      <c r="HL450" t="s">
        <v>796</v>
      </c>
      <c r="HM450" t="s">
        <v>796</v>
      </c>
      <c r="HN450" t="s">
        <v>796</v>
      </c>
      <c r="HO450" t="s">
        <v>796</v>
      </c>
      <c r="HP450" t="s">
        <v>796</v>
      </c>
      <c r="HQ450" t="s">
        <v>796</v>
      </c>
      <c r="HR450" t="s">
        <v>796</v>
      </c>
      <c r="HS450" t="s">
        <v>796</v>
      </c>
      <c r="HT450" t="s">
        <v>796</v>
      </c>
      <c r="HU450" t="s">
        <v>796</v>
      </c>
      <c r="HV450" t="s">
        <v>796</v>
      </c>
      <c r="HW450" t="s">
        <v>796</v>
      </c>
      <c r="HX450" t="s">
        <v>796</v>
      </c>
      <c r="HY450" t="s">
        <v>796</v>
      </c>
      <c r="HZ450" t="s">
        <v>796</v>
      </c>
      <c r="IA450" t="s">
        <v>796</v>
      </c>
      <c r="IB450" t="s">
        <v>796</v>
      </c>
      <c r="IC450" t="s">
        <v>796</v>
      </c>
      <c r="ID450" t="s">
        <v>796</v>
      </c>
      <c r="IE450" t="s">
        <v>796</v>
      </c>
      <c r="IF450" t="s">
        <v>796</v>
      </c>
      <c r="IG450" t="s">
        <v>796</v>
      </c>
      <c r="IH450" t="s">
        <v>796</v>
      </c>
      <c r="II450" t="s">
        <v>796</v>
      </c>
      <c r="IJ450" t="s">
        <v>796</v>
      </c>
      <c r="IK450" t="s">
        <v>796</v>
      </c>
      <c r="IL450" t="s">
        <v>796</v>
      </c>
      <c r="IM450" t="s">
        <v>796</v>
      </c>
      <c r="IN450" t="s">
        <v>796</v>
      </c>
      <c r="IO450" t="s">
        <v>796</v>
      </c>
      <c r="IP450" t="s">
        <v>796</v>
      </c>
      <c r="IQ450" t="s">
        <v>796</v>
      </c>
      <c r="IR450" t="s">
        <v>796</v>
      </c>
      <c r="IS450" t="s">
        <v>796</v>
      </c>
      <c r="IT450" t="s">
        <v>796</v>
      </c>
      <c r="IU450" t="s">
        <v>796</v>
      </c>
      <c r="IV450" t="s">
        <v>796</v>
      </c>
      <c r="IW450" t="s">
        <v>796</v>
      </c>
      <c r="IX450" t="s">
        <v>796</v>
      </c>
      <c r="IY450" t="s">
        <v>796</v>
      </c>
      <c r="IZ450" t="s">
        <v>796</v>
      </c>
      <c r="JA450" t="s">
        <v>796</v>
      </c>
      <c r="JB450" t="s">
        <v>796</v>
      </c>
      <c r="JC450" t="s">
        <v>796</v>
      </c>
      <c r="JD450" t="s">
        <v>796</v>
      </c>
      <c r="JE450" t="s">
        <v>796</v>
      </c>
      <c r="JF450" t="s">
        <v>796</v>
      </c>
      <c r="JG450" t="s">
        <v>796</v>
      </c>
      <c r="JH450" t="s">
        <v>796</v>
      </c>
      <c r="JI450" t="s">
        <v>796</v>
      </c>
      <c r="JJ450" t="s">
        <v>796</v>
      </c>
      <c r="JK450" t="s">
        <v>796</v>
      </c>
      <c r="JL450" t="s">
        <v>796</v>
      </c>
      <c r="JM450" t="s">
        <v>796</v>
      </c>
      <c r="JN450" t="s">
        <v>796</v>
      </c>
      <c r="JO450" t="s">
        <v>796</v>
      </c>
      <c r="JP450" t="s">
        <v>796</v>
      </c>
      <c r="JQ450" t="s">
        <v>796</v>
      </c>
      <c r="JR450" t="s">
        <v>796</v>
      </c>
      <c r="JS450" t="s">
        <v>796</v>
      </c>
      <c r="JT450" t="s">
        <v>796</v>
      </c>
      <c r="JU450" t="s">
        <v>796</v>
      </c>
      <c r="JV450" t="s">
        <v>796</v>
      </c>
      <c r="JW450" t="s">
        <v>796</v>
      </c>
      <c r="JX450" t="s">
        <v>796</v>
      </c>
      <c r="JY450" t="s">
        <v>796</v>
      </c>
      <c r="JZ450" t="s">
        <v>796</v>
      </c>
      <c r="KA450" t="s">
        <v>796</v>
      </c>
      <c r="KB450" t="s">
        <v>796</v>
      </c>
      <c r="KC450" t="s">
        <v>796</v>
      </c>
      <c r="KD450" t="s">
        <v>796</v>
      </c>
      <c r="KE450" t="s">
        <v>796</v>
      </c>
      <c r="KF450" t="s">
        <v>796</v>
      </c>
    </row>
    <row r="451" spans="1:292" x14ac:dyDescent="0.2">
      <c r="A451" t="s">
        <v>168</v>
      </c>
      <c r="B451" t="s">
        <v>133</v>
      </c>
      <c r="C451" t="s">
        <v>4</v>
      </c>
      <c r="D451" t="s">
        <v>8</v>
      </c>
      <c r="E451" s="30">
        <v>54</v>
      </c>
      <c r="F451" t="s">
        <v>20</v>
      </c>
      <c r="G451" t="s">
        <v>113</v>
      </c>
      <c r="H451" t="s">
        <v>40</v>
      </c>
      <c r="I451" t="s">
        <v>6</v>
      </c>
      <c r="J451" t="s">
        <v>4</v>
      </c>
      <c r="K451" t="s">
        <v>4</v>
      </c>
      <c r="L451" t="s">
        <v>4</v>
      </c>
      <c r="M451" t="s">
        <v>4</v>
      </c>
      <c r="N451" t="s">
        <v>5</v>
      </c>
      <c r="O451" t="s">
        <v>4</v>
      </c>
      <c r="P451" t="s">
        <v>5</v>
      </c>
      <c r="Q451" t="s">
        <v>4</v>
      </c>
      <c r="R451" t="s">
        <v>4</v>
      </c>
      <c r="S451" t="s">
        <v>4</v>
      </c>
      <c r="T451" t="s">
        <v>3</v>
      </c>
      <c r="U451" t="s">
        <v>4</v>
      </c>
      <c r="V451" t="s">
        <v>4</v>
      </c>
      <c r="W451" t="s">
        <v>17</v>
      </c>
      <c r="X451" t="s">
        <v>2</v>
      </c>
      <c r="Y451" t="s">
        <v>5</v>
      </c>
      <c r="Z451" t="s">
        <v>6</v>
      </c>
      <c r="AA451" t="s">
        <v>4</v>
      </c>
      <c r="AB451" t="s">
        <v>4</v>
      </c>
      <c r="AC451" t="s">
        <v>4</v>
      </c>
      <c r="AD451" t="s">
        <v>4</v>
      </c>
      <c r="AE451" t="s">
        <v>5</v>
      </c>
      <c r="AF451" t="s">
        <v>4</v>
      </c>
      <c r="AG451" t="s">
        <v>5</v>
      </c>
      <c r="AH451" t="s">
        <v>5</v>
      </c>
      <c r="AI451" t="s">
        <v>4</v>
      </c>
      <c r="AJ451" t="s">
        <v>4</v>
      </c>
      <c r="AK451" t="s">
        <v>4</v>
      </c>
      <c r="AL451" t="s">
        <v>4</v>
      </c>
      <c r="AM451" t="s">
        <v>4</v>
      </c>
      <c r="AN451" t="s">
        <v>4</v>
      </c>
      <c r="AO451" t="s">
        <v>4</v>
      </c>
      <c r="AP451" t="s">
        <v>4</v>
      </c>
      <c r="AQ451" t="s">
        <v>4</v>
      </c>
      <c r="AR451" t="s">
        <v>4</v>
      </c>
      <c r="AS451" t="s">
        <v>2</v>
      </c>
      <c r="AT451" t="s">
        <v>2</v>
      </c>
      <c r="AU451" t="s">
        <v>2</v>
      </c>
      <c r="AV451" t="s">
        <v>2</v>
      </c>
      <c r="AW451" t="s">
        <v>2</v>
      </c>
      <c r="AX451" t="s">
        <v>2</v>
      </c>
      <c r="AY451" t="s">
        <v>2</v>
      </c>
      <c r="AZ451" t="s">
        <v>2</v>
      </c>
      <c r="BA451" t="s">
        <v>2</v>
      </c>
      <c r="BB451" t="s">
        <v>2</v>
      </c>
      <c r="BC451" t="s">
        <v>2</v>
      </c>
      <c r="BD451" t="s">
        <v>2</v>
      </c>
      <c r="BE451" t="s">
        <v>2</v>
      </c>
      <c r="BF451" t="s">
        <v>2</v>
      </c>
      <c r="BG451" t="s">
        <v>2</v>
      </c>
      <c r="BH451" t="s">
        <v>2</v>
      </c>
      <c r="BI451" t="s">
        <v>2</v>
      </c>
      <c r="BJ451" t="s">
        <v>2</v>
      </c>
      <c r="BK451" t="s">
        <v>5</v>
      </c>
      <c r="BL451" t="s">
        <v>4</v>
      </c>
      <c r="BM451" t="s">
        <v>4</v>
      </c>
      <c r="BN451" t="s">
        <v>4</v>
      </c>
      <c r="BO451" t="s">
        <v>4</v>
      </c>
      <c r="BP451" t="s">
        <v>2</v>
      </c>
      <c r="BQ451" t="s">
        <v>2</v>
      </c>
      <c r="BR451" t="s">
        <v>2</v>
      </c>
      <c r="BS451" t="s">
        <v>2</v>
      </c>
      <c r="BT451" t="s">
        <v>2</v>
      </c>
      <c r="BU451" t="s">
        <v>2</v>
      </c>
      <c r="BV451" t="s">
        <v>2</v>
      </c>
      <c r="BW451" t="s">
        <v>2</v>
      </c>
      <c r="BX451" t="s">
        <v>2</v>
      </c>
      <c r="BY451" t="s">
        <v>2</v>
      </c>
      <c r="BZ451" t="s">
        <v>2</v>
      </c>
      <c r="CA451" t="s">
        <v>2</v>
      </c>
      <c r="CB451" t="s">
        <v>2</v>
      </c>
      <c r="CC451" t="s">
        <v>2</v>
      </c>
      <c r="CD451" t="s">
        <v>2</v>
      </c>
      <c r="CE451" t="s">
        <v>2</v>
      </c>
      <c r="CF451" t="s">
        <v>2</v>
      </c>
      <c r="CG451" t="s">
        <v>2</v>
      </c>
      <c r="CH451" t="s">
        <v>2</v>
      </c>
      <c r="CI451" t="s">
        <v>2</v>
      </c>
      <c r="CJ451" t="s">
        <v>2</v>
      </c>
      <c r="CK451" t="s">
        <v>2</v>
      </c>
      <c r="CL451" t="s">
        <v>2</v>
      </c>
      <c r="CM451" t="s">
        <v>2</v>
      </c>
      <c r="CN451" t="s">
        <v>2</v>
      </c>
      <c r="CO451" t="s">
        <v>2</v>
      </c>
      <c r="CP451" t="s">
        <v>123</v>
      </c>
      <c r="CQ451" t="s">
        <v>4</v>
      </c>
      <c r="CR451" t="s">
        <v>4</v>
      </c>
      <c r="CS451" t="s">
        <v>4</v>
      </c>
      <c r="CT451" t="s">
        <v>4</v>
      </c>
      <c r="CU451" t="s">
        <v>133</v>
      </c>
      <c r="CV451" t="s">
        <v>4</v>
      </c>
      <c r="CW451" s="30">
        <v>55</v>
      </c>
      <c r="CX451" t="s">
        <v>20</v>
      </c>
      <c r="CY451" t="s">
        <v>4</v>
      </c>
      <c r="CZ451" t="s">
        <v>4</v>
      </c>
      <c r="DA451" t="s">
        <v>4</v>
      </c>
      <c r="DB451" t="s">
        <v>4</v>
      </c>
      <c r="DC451" t="s">
        <v>5</v>
      </c>
      <c r="DD451" t="s">
        <v>4</v>
      </c>
      <c r="DE451" t="s">
        <v>5</v>
      </c>
      <c r="DF451" t="s">
        <v>4</v>
      </c>
      <c r="DG451" t="s">
        <v>4</v>
      </c>
      <c r="DH451" t="s">
        <v>4</v>
      </c>
      <c r="DI451" t="s">
        <v>3</v>
      </c>
      <c r="DJ451" t="s">
        <v>4</v>
      </c>
      <c r="DK451" t="s">
        <v>4</v>
      </c>
      <c r="DL451" t="s">
        <v>17</v>
      </c>
      <c r="DM451" t="s">
        <v>2</v>
      </c>
      <c r="DN451" t="s">
        <v>5</v>
      </c>
      <c r="DO451" t="s">
        <v>523</v>
      </c>
      <c r="DP451" t="s">
        <v>4</v>
      </c>
      <c r="DQ451" t="s">
        <v>4</v>
      </c>
      <c r="DR451" t="s">
        <v>4</v>
      </c>
      <c r="DS451" t="s">
        <v>4</v>
      </c>
      <c r="DT451" t="s">
        <v>4</v>
      </c>
      <c r="DU451" t="s">
        <v>4</v>
      </c>
      <c r="DV451" t="s">
        <v>5</v>
      </c>
      <c r="DW451" t="s">
        <v>5</v>
      </c>
      <c r="DX451" t="s">
        <v>4</v>
      </c>
      <c r="DY451" t="s">
        <v>4</v>
      </c>
      <c r="DZ451" t="s">
        <v>4</v>
      </c>
      <c r="EA451" t="s">
        <v>4</v>
      </c>
      <c r="EB451" t="s">
        <v>4</v>
      </c>
      <c r="EC451" t="s">
        <v>4</v>
      </c>
      <c r="ED451" t="s">
        <v>4</v>
      </c>
      <c r="EE451" t="s">
        <v>4</v>
      </c>
      <c r="EF451" t="s">
        <v>4</v>
      </c>
      <c r="EG451" t="s">
        <v>4</v>
      </c>
      <c r="EH451" t="s">
        <v>2</v>
      </c>
      <c r="EI451" t="s">
        <v>2</v>
      </c>
      <c r="EJ451" t="s">
        <v>2</v>
      </c>
      <c r="EK451" t="s">
        <v>2</v>
      </c>
      <c r="EL451" t="s">
        <v>2</v>
      </c>
      <c r="EM451" t="s">
        <v>2</v>
      </c>
      <c r="EN451" t="s">
        <v>2</v>
      </c>
      <c r="EO451" t="s">
        <v>2</v>
      </c>
      <c r="EP451" t="s">
        <v>2</v>
      </c>
      <c r="EQ451" t="s">
        <v>2</v>
      </c>
      <c r="ER451" t="s">
        <v>2</v>
      </c>
      <c r="ES451" t="s">
        <v>2</v>
      </c>
      <c r="ET451" t="s">
        <v>2</v>
      </c>
      <c r="EU451" t="s">
        <v>2</v>
      </c>
      <c r="EV451" t="s">
        <v>2</v>
      </c>
      <c r="EW451" t="s">
        <v>2</v>
      </c>
      <c r="EX451" t="s">
        <v>2</v>
      </c>
      <c r="EY451" t="s">
        <v>2</v>
      </c>
      <c r="EZ451" t="s">
        <v>5</v>
      </c>
      <c r="FA451" t="s">
        <v>5</v>
      </c>
      <c r="FB451" t="s">
        <v>4</v>
      </c>
      <c r="FC451" t="s">
        <v>4</v>
      </c>
      <c r="FD451" t="s">
        <v>4</v>
      </c>
      <c r="FE451" t="s">
        <v>2</v>
      </c>
      <c r="FF451" t="s">
        <v>2</v>
      </c>
      <c r="FG451" t="s">
        <v>2</v>
      </c>
      <c r="FH451" t="s">
        <v>2</v>
      </c>
      <c r="FI451" t="s">
        <v>2</v>
      </c>
      <c r="FJ451" t="s">
        <v>2</v>
      </c>
      <c r="FK451" t="s">
        <v>2</v>
      </c>
      <c r="FL451" t="s">
        <v>2</v>
      </c>
      <c r="FM451" t="s">
        <v>2</v>
      </c>
      <c r="FN451" t="s">
        <v>2</v>
      </c>
      <c r="FO451" t="s">
        <v>2</v>
      </c>
      <c r="FP451" t="s">
        <v>2</v>
      </c>
      <c r="FQ451" t="s">
        <v>2</v>
      </c>
      <c r="FR451" t="s">
        <v>2</v>
      </c>
      <c r="FS451" t="s">
        <v>2</v>
      </c>
      <c r="FT451" t="s">
        <v>2</v>
      </c>
      <c r="FU451" t="s">
        <v>2</v>
      </c>
      <c r="FV451" t="s">
        <v>2</v>
      </c>
      <c r="FW451" t="s">
        <v>2</v>
      </c>
      <c r="FX451" t="s">
        <v>2</v>
      </c>
      <c r="FY451" t="s">
        <v>2</v>
      </c>
      <c r="FZ451" t="s">
        <v>2</v>
      </c>
      <c r="GA451" t="s">
        <v>2</v>
      </c>
      <c r="GB451" t="s">
        <v>2</v>
      </c>
      <c r="GC451" t="s">
        <v>2</v>
      </c>
      <c r="GD451" t="s">
        <v>2</v>
      </c>
      <c r="GE451" t="s">
        <v>123</v>
      </c>
      <c r="GF451" t="s">
        <v>4</v>
      </c>
      <c r="GG451" t="s">
        <v>4</v>
      </c>
      <c r="GH451" t="s">
        <v>4</v>
      </c>
      <c r="GI451" t="s">
        <v>4</v>
      </c>
      <c r="GJ451" t="s">
        <v>4</v>
      </c>
      <c r="GK451" t="s">
        <v>4</v>
      </c>
      <c r="GL451" t="s">
        <v>4</v>
      </c>
      <c r="GM451" t="s">
        <v>4</v>
      </c>
      <c r="GN451" t="s">
        <v>796</v>
      </c>
      <c r="GO451" t="s">
        <v>796</v>
      </c>
      <c r="GP451" t="s">
        <v>796</v>
      </c>
      <c r="GQ451" t="s">
        <v>796</v>
      </c>
      <c r="GR451" t="s">
        <v>796</v>
      </c>
      <c r="GS451" t="s">
        <v>796</v>
      </c>
      <c r="GT451" t="s">
        <v>796</v>
      </c>
      <c r="GU451" t="s">
        <v>796</v>
      </c>
      <c r="GV451" t="s">
        <v>796</v>
      </c>
      <c r="GW451" t="s">
        <v>796</v>
      </c>
      <c r="GX451" t="s">
        <v>796</v>
      </c>
      <c r="GY451" t="s">
        <v>796</v>
      </c>
      <c r="GZ451" t="s">
        <v>796</v>
      </c>
      <c r="HA451" t="s">
        <v>796</v>
      </c>
      <c r="HB451" t="s">
        <v>796</v>
      </c>
      <c r="HC451" t="s">
        <v>796</v>
      </c>
      <c r="HD451" t="s">
        <v>796</v>
      </c>
      <c r="HE451" t="s">
        <v>796</v>
      </c>
      <c r="HF451" t="s">
        <v>796</v>
      </c>
      <c r="HG451" t="s">
        <v>796</v>
      </c>
      <c r="HH451" t="s">
        <v>796</v>
      </c>
      <c r="HI451" t="s">
        <v>796</v>
      </c>
      <c r="HJ451" t="s">
        <v>796</v>
      </c>
      <c r="HK451" t="s">
        <v>796</v>
      </c>
      <c r="HL451" t="s">
        <v>796</v>
      </c>
      <c r="HM451" t="s">
        <v>796</v>
      </c>
      <c r="HN451" t="s">
        <v>796</v>
      </c>
      <c r="HO451" t="s">
        <v>796</v>
      </c>
      <c r="HP451" t="s">
        <v>796</v>
      </c>
      <c r="HQ451" t="s">
        <v>796</v>
      </c>
      <c r="HR451" t="s">
        <v>796</v>
      </c>
      <c r="HS451" t="s">
        <v>796</v>
      </c>
      <c r="HT451" t="s">
        <v>796</v>
      </c>
      <c r="HU451" t="s">
        <v>796</v>
      </c>
      <c r="HV451" t="s">
        <v>796</v>
      </c>
      <c r="HW451" t="s">
        <v>796</v>
      </c>
      <c r="HX451" t="s">
        <v>796</v>
      </c>
      <c r="HY451" t="s">
        <v>796</v>
      </c>
      <c r="HZ451" t="s">
        <v>796</v>
      </c>
      <c r="IA451" t="s">
        <v>796</v>
      </c>
      <c r="IB451" t="s">
        <v>796</v>
      </c>
      <c r="IC451" t="s">
        <v>796</v>
      </c>
      <c r="ID451" t="s">
        <v>796</v>
      </c>
      <c r="IE451" t="s">
        <v>796</v>
      </c>
      <c r="IF451" t="s">
        <v>796</v>
      </c>
      <c r="IG451" t="s">
        <v>796</v>
      </c>
      <c r="IH451" t="s">
        <v>796</v>
      </c>
      <c r="II451" t="s">
        <v>796</v>
      </c>
      <c r="IJ451" t="s">
        <v>796</v>
      </c>
      <c r="IK451" t="s">
        <v>796</v>
      </c>
      <c r="IL451" t="s">
        <v>796</v>
      </c>
      <c r="IM451" t="s">
        <v>796</v>
      </c>
      <c r="IN451" t="s">
        <v>796</v>
      </c>
      <c r="IO451" t="s">
        <v>796</v>
      </c>
      <c r="IP451" t="s">
        <v>796</v>
      </c>
      <c r="IQ451" t="s">
        <v>796</v>
      </c>
      <c r="IR451" t="s">
        <v>796</v>
      </c>
      <c r="IS451" t="s">
        <v>796</v>
      </c>
      <c r="IT451" t="s">
        <v>796</v>
      </c>
      <c r="IU451" t="s">
        <v>796</v>
      </c>
      <c r="IV451" t="s">
        <v>796</v>
      </c>
      <c r="IW451" t="s">
        <v>796</v>
      </c>
      <c r="IX451" t="s">
        <v>796</v>
      </c>
      <c r="IY451" t="s">
        <v>796</v>
      </c>
      <c r="IZ451" t="s">
        <v>796</v>
      </c>
      <c r="JA451" t="s">
        <v>796</v>
      </c>
      <c r="JB451" t="s">
        <v>796</v>
      </c>
      <c r="JC451" t="s">
        <v>796</v>
      </c>
      <c r="JD451" t="s">
        <v>796</v>
      </c>
      <c r="JE451" t="s">
        <v>796</v>
      </c>
      <c r="JF451" t="s">
        <v>796</v>
      </c>
      <c r="JG451" t="s">
        <v>796</v>
      </c>
      <c r="JH451" t="s">
        <v>796</v>
      </c>
      <c r="JI451" t="s">
        <v>796</v>
      </c>
      <c r="JJ451" t="s">
        <v>796</v>
      </c>
      <c r="JK451" t="s">
        <v>796</v>
      </c>
      <c r="JL451" t="s">
        <v>796</v>
      </c>
      <c r="JM451" t="s">
        <v>796</v>
      </c>
      <c r="JN451" t="s">
        <v>796</v>
      </c>
      <c r="JO451" t="s">
        <v>796</v>
      </c>
      <c r="JP451" t="s">
        <v>796</v>
      </c>
      <c r="JQ451" t="s">
        <v>796</v>
      </c>
      <c r="JR451" t="s">
        <v>796</v>
      </c>
      <c r="JS451" t="s">
        <v>796</v>
      </c>
      <c r="JT451" t="s">
        <v>796</v>
      </c>
      <c r="JU451" t="s">
        <v>796</v>
      </c>
      <c r="JV451" t="s">
        <v>796</v>
      </c>
      <c r="JW451" t="s">
        <v>796</v>
      </c>
      <c r="JX451" t="s">
        <v>796</v>
      </c>
      <c r="JY451" t="s">
        <v>796</v>
      </c>
      <c r="JZ451" t="s">
        <v>796</v>
      </c>
      <c r="KA451" t="s">
        <v>796</v>
      </c>
      <c r="KB451" t="s">
        <v>796</v>
      </c>
      <c r="KC451" t="s">
        <v>796</v>
      </c>
      <c r="KD451" t="s">
        <v>796</v>
      </c>
      <c r="KE451" t="s">
        <v>796</v>
      </c>
      <c r="KF451" t="s">
        <v>796</v>
      </c>
    </row>
    <row r="452" spans="1:292" x14ac:dyDescent="0.2">
      <c r="A452" t="s">
        <v>175</v>
      </c>
      <c r="B452" t="s">
        <v>133</v>
      </c>
      <c r="C452" t="s">
        <v>4</v>
      </c>
      <c r="D452" t="s">
        <v>19</v>
      </c>
      <c r="E452" s="30">
        <v>43</v>
      </c>
      <c r="F452" t="s">
        <v>9</v>
      </c>
      <c r="G452" t="s">
        <v>10</v>
      </c>
      <c r="H452" t="s">
        <v>40</v>
      </c>
      <c r="I452" t="s">
        <v>57</v>
      </c>
      <c r="J452" t="s">
        <v>4</v>
      </c>
      <c r="K452" t="s">
        <v>4</v>
      </c>
      <c r="L452" t="s">
        <v>4</v>
      </c>
      <c r="M452" t="s">
        <v>5</v>
      </c>
      <c r="N452" t="s">
        <v>5</v>
      </c>
      <c r="O452" t="s">
        <v>4</v>
      </c>
      <c r="P452" t="s">
        <v>4</v>
      </c>
      <c r="Q452" t="s">
        <v>4</v>
      </c>
      <c r="R452" t="s">
        <v>5</v>
      </c>
      <c r="S452" t="s">
        <v>4</v>
      </c>
      <c r="T452" t="s">
        <v>3</v>
      </c>
      <c r="U452" t="s">
        <v>4</v>
      </c>
      <c r="V452" t="s">
        <v>4</v>
      </c>
      <c r="W452" t="s">
        <v>17</v>
      </c>
      <c r="X452" t="s">
        <v>2</v>
      </c>
      <c r="Y452" t="s">
        <v>5</v>
      </c>
      <c r="Z452" t="s">
        <v>6</v>
      </c>
      <c r="AA452" t="s">
        <v>4</v>
      </c>
      <c r="AB452" t="s">
        <v>4</v>
      </c>
      <c r="AC452" t="s">
        <v>5</v>
      </c>
      <c r="AD452" t="s">
        <v>5</v>
      </c>
      <c r="AE452" t="s">
        <v>4</v>
      </c>
      <c r="AF452" t="s">
        <v>4</v>
      </c>
      <c r="AG452" t="s">
        <v>4</v>
      </c>
      <c r="AH452" t="s">
        <v>5</v>
      </c>
      <c r="AI452" t="s">
        <v>4</v>
      </c>
      <c r="AJ452" t="s">
        <v>4</v>
      </c>
      <c r="AK452" t="s">
        <v>4</v>
      </c>
      <c r="AL452" t="s">
        <v>5</v>
      </c>
      <c r="AM452" t="s">
        <v>4</v>
      </c>
      <c r="AN452" t="s">
        <v>4</v>
      </c>
      <c r="AO452" t="s">
        <v>4</v>
      </c>
      <c r="AP452" t="s">
        <v>4</v>
      </c>
      <c r="AQ452" t="s">
        <v>4</v>
      </c>
      <c r="AR452" t="s">
        <v>4</v>
      </c>
      <c r="AS452" t="s">
        <v>58</v>
      </c>
      <c r="AT452" t="s">
        <v>13</v>
      </c>
      <c r="AU452" t="s">
        <v>59</v>
      </c>
      <c r="AV452" t="s">
        <v>2</v>
      </c>
      <c r="AW452" t="s">
        <v>2</v>
      </c>
      <c r="AX452" t="s">
        <v>2</v>
      </c>
      <c r="AY452" t="s">
        <v>2</v>
      </c>
      <c r="AZ452" t="s">
        <v>2</v>
      </c>
      <c r="BA452" t="s">
        <v>2</v>
      </c>
      <c r="BB452" t="s">
        <v>2</v>
      </c>
      <c r="BC452" t="s">
        <v>2</v>
      </c>
      <c r="BD452" t="s">
        <v>2</v>
      </c>
      <c r="BE452" t="s">
        <v>2</v>
      </c>
      <c r="BF452" t="s">
        <v>2</v>
      </c>
      <c r="BG452" t="s">
        <v>2</v>
      </c>
      <c r="BH452" t="s">
        <v>2</v>
      </c>
      <c r="BI452" t="s">
        <v>2</v>
      </c>
      <c r="BJ452" t="s">
        <v>2</v>
      </c>
      <c r="BK452" t="s">
        <v>2</v>
      </c>
      <c r="BL452" t="s">
        <v>2</v>
      </c>
      <c r="BM452" t="s">
        <v>2</v>
      </c>
      <c r="BN452" t="s">
        <v>2</v>
      </c>
      <c r="BO452" t="s">
        <v>2</v>
      </c>
      <c r="BP452" t="s">
        <v>2</v>
      </c>
      <c r="BQ452" t="s">
        <v>2</v>
      </c>
      <c r="BR452" t="s">
        <v>2</v>
      </c>
      <c r="BS452" t="s">
        <v>2</v>
      </c>
      <c r="BT452" t="s">
        <v>2</v>
      </c>
      <c r="BU452" t="s">
        <v>2</v>
      </c>
      <c r="BV452" t="s">
        <v>2</v>
      </c>
      <c r="BW452" t="s">
        <v>2</v>
      </c>
      <c r="BX452" t="s">
        <v>2</v>
      </c>
      <c r="BY452" t="s">
        <v>2</v>
      </c>
      <c r="BZ452" t="s">
        <v>2</v>
      </c>
      <c r="CA452" t="s">
        <v>2</v>
      </c>
      <c r="CB452" t="s">
        <v>2</v>
      </c>
      <c r="CC452" t="s">
        <v>2</v>
      </c>
      <c r="CD452" t="s">
        <v>2</v>
      </c>
      <c r="CE452" t="s">
        <v>2</v>
      </c>
      <c r="CF452" t="s">
        <v>2</v>
      </c>
      <c r="CG452" t="s">
        <v>2</v>
      </c>
      <c r="CH452" t="s">
        <v>2</v>
      </c>
      <c r="CI452" t="s">
        <v>2</v>
      </c>
      <c r="CJ452" t="s">
        <v>2</v>
      </c>
      <c r="CK452" t="s">
        <v>2</v>
      </c>
      <c r="CL452" t="s">
        <v>2</v>
      </c>
      <c r="CM452" t="s">
        <v>2</v>
      </c>
      <c r="CN452" t="s">
        <v>2</v>
      </c>
      <c r="CO452" t="s">
        <v>2</v>
      </c>
      <c r="CP452" t="s">
        <v>123</v>
      </c>
      <c r="CQ452" t="s">
        <v>4</v>
      </c>
      <c r="CR452" t="s">
        <v>4</v>
      </c>
      <c r="CS452" t="s">
        <v>4</v>
      </c>
      <c r="CT452" t="s">
        <v>4</v>
      </c>
      <c r="CU452" t="s">
        <v>133</v>
      </c>
      <c r="CV452" t="s">
        <v>4</v>
      </c>
      <c r="CW452" s="30">
        <v>44</v>
      </c>
      <c r="CX452" t="s">
        <v>9</v>
      </c>
      <c r="CY452" t="s">
        <v>4</v>
      </c>
      <c r="CZ452" t="s">
        <v>4</v>
      </c>
      <c r="DA452" t="s">
        <v>4</v>
      </c>
      <c r="DB452" t="s">
        <v>5</v>
      </c>
      <c r="DC452" t="s">
        <v>5</v>
      </c>
      <c r="DD452" t="s">
        <v>4</v>
      </c>
      <c r="DE452" t="s">
        <v>4</v>
      </c>
      <c r="DF452" t="s">
        <v>4</v>
      </c>
      <c r="DG452" t="s">
        <v>4</v>
      </c>
      <c r="DH452" t="s">
        <v>4</v>
      </c>
      <c r="DI452" t="s">
        <v>3</v>
      </c>
      <c r="DJ452" t="s">
        <v>5</v>
      </c>
      <c r="DK452" t="s">
        <v>5</v>
      </c>
      <c r="DL452" t="s">
        <v>26</v>
      </c>
      <c r="DM452" t="s">
        <v>54</v>
      </c>
      <c r="DN452" t="s">
        <v>5</v>
      </c>
      <c r="DO452" t="s">
        <v>523</v>
      </c>
      <c r="DP452" t="s">
        <v>4</v>
      </c>
      <c r="DQ452" t="s">
        <v>4</v>
      </c>
      <c r="DR452" t="s">
        <v>5</v>
      </c>
      <c r="DS452" t="s">
        <v>5</v>
      </c>
      <c r="DT452" t="s">
        <v>4</v>
      </c>
      <c r="DU452" t="s">
        <v>4</v>
      </c>
      <c r="DV452" t="s">
        <v>4</v>
      </c>
      <c r="DW452" t="s">
        <v>5</v>
      </c>
      <c r="DX452" t="s">
        <v>4</v>
      </c>
      <c r="DY452" t="s">
        <v>4</v>
      </c>
      <c r="DZ452" t="s">
        <v>4</v>
      </c>
      <c r="EA452" t="s">
        <v>5</v>
      </c>
      <c r="EB452" t="s">
        <v>4</v>
      </c>
      <c r="EC452" t="s">
        <v>4</v>
      </c>
      <c r="ED452" t="s">
        <v>4</v>
      </c>
      <c r="EE452" t="s">
        <v>4</v>
      </c>
      <c r="EF452" t="s">
        <v>4</v>
      </c>
      <c r="EG452" t="s">
        <v>4</v>
      </c>
      <c r="EH452" t="s">
        <v>58</v>
      </c>
      <c r="EI452" t="s">
        <v>13</v>
      </c>
      <c r="EJ452" t="s">
        <v>59</v>
      </c>
      <c r="EK452" t="s">
        <v>2</v>
      </c>
      <c r="EL452" t="s">
        <v>2</v>
      </c>
      <c r="EM452" t="s">
        <v>2</v>
      </c>
      <c r="EN452" t="s">
        <v>2</v>
      </c>
      <c r="EO452" t="s">
        <v>2</v>
      </c>
      <c r="EP452" t="s">
        <v>2</v>
      </c>
      <c r="EQ452" t="s">
        <v>2</v>
      </c>
      <c r="ER452" t="s">
        <v>2</v>
      </c>
      <c r="ES452" t="s">
        <v>2</v>
      </c>
      <c r="ET452" t="s">
        <v>2</v>
      </c>
      <c r="EU452" t="s">
        <v>2</v>
      </c>
      <c r="EV452" t="s">
        <v>2</v>
      </c>
      <c r="EW452" t="s">
        <v>2</v>
      </c>
      <c r="EX452" t="s">
        <v>2</v>
      </c>
      <c r="EY452" t="s">
        <v>2</v>
      </c>
      <c r="EZ452" t="s">
        <v>2</v>
      </c>
      <c r="FA452" t="s">
        <v>2</v>
      </c>
      <c r="FB452" t="s">
        <v>2</v>
      </c>
      <c r="FC452" t="s">
        <v>2</v>
      </c>
      <c r="FD452" t="s">
        <v>2</v>
      </c>
      <c r="FE452" t="s">
        <v>2</v>
      </c>
      <c r="FF452" t="s">
        <v>2</v>
      </c>
      <c r="FG452" t="s">
        <v>2</v>
      </c>
      <c r="FH452" t="s">
        <v>2</v>
      </c>
      <c r="FI452" t="s">
        <v>2</v>
      </c>
      <c r="FJ452" t="s">
        <v>2</v>
      </c>
      <c r="FK452" t="s">
        <v>2</v>
      </c>
      <c r="FL452" t="s">
        <v>2</v>
      </c>
      <c r="FM452" t="s">
        <v>2</v>
      </c>
      <c r="FN452" t="s">
        <v>2</v>
      </c>
      <c r="FO452" t="s">
        <v>2</v>
      </c>
      <c r="FP452" t="s">
        <v>2</v>
      </c>
      <c r="FQ452" t="s">
        <v>2</v>
      </c>
      <c r="FR452" t="s">
        <v>2</v>
      </c>
      <c r="FS452" t="s">
        <v>2</v>
      </c>
      <c r="FT452" t="s">
        <v>2</v>
      </c>
      <c r="FU452" t="s">
        <v>2</v>
      </c>
      <c r="FV452" t="s">
        <v>2</v>
      </c>
      <c r="FW452" t="s">
        <v>2</v>
      </c>
      <c r="FX452" t="s">
        <v>2</v>
      </c>
      <c r="FY452" t="s">
        <v>2</v>
      </c>
      <c r="FZ452" t="s">
        <v>2</v>
      </c>
      <c r="GA452" t="s">
        <v>2</v>
      </c>
      <c r="GB452" t="s">
        <v>2</v>
      </c>
      <c r="GC452" t="s">
        <v>2</v>
      </c>
      <c r="GD452" t="s">
        <v>2</v>
      </c>
      <c r="GE452" t="s">
        <v>123</v>
      </c>
      <c r="GF452" t="s">
        <v>4</v>
      </c>
      <c r="GG452" t="s">
        <v>4</v>
      </c>
      <c r="GH452" t="s">
        <v>4</v>
      </c>
      <c r="GI452" t="s">
        <v>4</v>
      </c>
      <c r="GJ452" t="s">
        <v>4</v>
      </c>
      <c r="GK452" t="s">
        <v>4</v>
      </c>
      <c r="GL452" t="s">
        <v>4</v>
      </c>
      <c r="GM452" t="s">
        <v>4</v>
      </c>
      <c r="GN452" t="s">
        <v>796</v>
      </c>
      <c r="GO452" t="s">
        <v>796</v>
      </c>
      <c r="GP452" t="s">
        <v>796</v>
      </c>
      <c r="GQ452" t="s">
        <v>796</v>
      </c>
      <c r="GR452" t="s">
        <v>796</v>
      </c>
      <c r="GS452" t="s">
        <v>796</v>
      </c>
      <c r="GT452" t="s">
        <v>796</v>
      </c>
      <c r="GU452" t="s">
        <v>796</v>
      </c>
      <c r="GV452" t="s">
        <v>796</v>
      </c>
      <c r="GW452" t="s">
        <v>796</v>
      </c>
      <c r="GX452" t="s">
        <v>796</v>
      </c>
      <c r="GY452" t="s">
        <v>796</v>
      </c>
      <c r="GZ452" t="s">
        <v>796</v>
      </c>
      <c r="HA452" t="s">
        <v>796</v>
      </c>
      <c r="HB452" t="s">
        <v>796</v>
      </c>
      <c r="HC452" t="s">
        <v>796</v>
      </c>
      <c r="HD452" t="s">
        <v>796</v>
      </c>
      <c r="HE452" t="s">
        <v>796</v>
      </c>
      <c r="HF452" t="s">
        <v>796</v>
      </c>
      <c r="HG452" t="s">
        <v>796</v>
      </c>
      <c r="HH452" t="s">
        <v>796</v>
      </c>
      <c r="HI452" t="s">
        <v>796</v>
      </c>
      <c r="HJ452" t="s">
        <v>796</v>
      </c>
      <c r="HK452" t="s">
        <v>796</v>
      </c>
      <c r="HL452" t="s">
        <v>796</v>
      </c>
      <c r="HM452" t="s">
        <v>796</v>
      </c>
      <c r="HN452" t="s">
        <v>796</v>
      </c>
      <c r="HO452" t="s">
        <v>796</v>
      </c>
      <c r="HP452" t="s">
        <v>796</v>
      </c>
      <c r="HQ452" t="s">
        <v>796</v>
      </c>
      <c r="HR452" t="s">
        <v>796</v>
      </c>
      <c r="HS452" t="s">
        <v>796</v>
      </c>
      <c r="HT452" t="s">
        <v>796</v>
      </c>
      <c r="HU452" t="s">
        <v>796</v>
      </c>
      <c r="HV452" t="s">
        <v>796</v>
      </c>
      <c r="HW452" t="s">
        <v>796</v>
      </c>
      <c r="HX452" t="s">
        <v>796</v>
      </c>
      <c r="HY452" t="s">
        <v>796</v>
      </c>
      <c r="HZ452" t="s">
        <v>796</v>
      </c>
      <c r="IA452" t="s">
        <v>796</v>
      </c>
      <c r="IB452" t="s">
        <v>796</v>
      </c>
      <c r="IC452" t="s">
        <v>796</v>
      </c>
      <c r="ID452" t="s">
        <v>796</v>
      </c>
      <c r="IE452" t="s">
        <v>796</v>
      </c>
      <c r="IF452" t="s">
        <v>796</v>
      </c>
      <c r="IG452" t="s">
        <v>796</v>
      </c>
      <c r="IH452" t="s">
        <v>796</v>
      </c>
      <c r="II452" t="s">
        <v>796</v>
      </c>
      <c r="IJ452" t="s">
        <v>796</v>
      </c>
      <c r="IK452" t="s">
        <v>796</v>
      </c>
      <c r="IL452" t="s">
        <v>796</v>
      </c>
      <c r="IM452" t="s">
        <v>796</v>
      </c>
      <c r="IN452" t="s">
        <v>796</v>
      </c>
      <c r="IO452" t="s">
        <v>796</v>
      </c>
      <c r="IP452" t="s">
        <v>796</v>
      </c>
      <c r="IQ452" t="s">
        <v>796</v>
      </c>
      <c r="IR452" t="s">
        <v>796</v>
      </c>
      <c r="IS452" t="s">
        <v>796</v>
      </c>
      <c r="IT452" t="s">
        <v>796</v>
      </c>
      <c r="IU452" t="s">
        <v>796</v>
      </c>
      <c r="IV452" t="s">
        <v>796</v>
      </c>
      <c r="IW452" t="s">
        <v>796</v>
      </c>
      <c r="IX452" t="s">
        <v>796</v>
      </c>
      <c r="IY452" t="s">
        <v>796</v>
      </c>
      <c r="IZ452" t="s">
        <v>796</v>
      </c>
      <c r="JA452" t="s">
        <v>796</v>
      </c>
      <c r="JB452" t="s">
        <v>796</v>
      </c>
      <c r="JC452" t="s">
        <v>796</v>
      </c>
      <c r="JD452" t="s">
        <v>796</v>
      </c>
      <c r="JE452" t="s">
        <v>796</v>
      </c>
      <c r="JF452" t="s">
        <v>796</v>
      </c>
      <c r="JG452" t="s">
        <v>796</v>
      </c>
      <c r="JH452" t="s">
        <v>796</v>
      </c>
      <c r="JI452" t="s">
        <v>796</v>
      </c>
      <c r="JJ452" t="s">
        <v>796</v>
      </c>
      <c r="JK452" t="s">
        <v>796</v>
      </c>
      <c r="JL452" t="s">
        <v>796</v>
      </c>
      <c r="JM452" t="s">
        <v>796</v>
      </c>
      <c r="JN452" t="s">
        <v>796</v>
      </c>
      <c r="JO452" t="s">
        <v>796</v>
      </c>
      <c r="JP452" t="s">
        <v>796</v>
      </c>
      <c r="JQ452" t="s">
        <v>796</v>
      </c>
      <c r="JR452" t="s">
        <v>796</v>
      </c>
      <c r="JS452" t="s">
        <v>796</v>
      </c>
      <c r="JT452" t="s">
        <v>796</v>
      </c>
      <c r="JU452" t="s">
        <v>796</v>
      </c>
      <c r="JV452" t="s">
        <v>796</v>
      </c>
      <c r="JW452" t="s">
        <v>796</v>
      </c>
      <c r="JX452" t="s">
        <v>796</v>
      </c>
      <c r="JY452" t="s">
        <v>796</v>
      </c>
      <c r="JZ452" t="s">
        <v>796</v>
      </c>
      <c r="KA452" t="s">
        <v>796</v>
      </c>
      <c r="KB452" t="s">
        <v>796</v>
      </c>
      <c r="KC452" t="s">
        <v>796</v>
      </c>
      <c r="KD452" t="s">
        <v>796</v>
      </c>
      <c r="KE452" t="s">
        <v>796</v>
      </c>
      <c r="KF452" t="s">
        <v>796</v>
      </c>
    </row>
    <row r="453" spans="1:292" x14ac:dyDescent="0.2">
      <c r="A453" t="s">
        <v>174</v>
      </c>
      <c r="B453" t="s">
        <v>133</v>
      </c>
      <c r="C453" t="s">
        <v>4</v>
      </c>
      <c r="D453" t="s">
        <v>8</v>
      </c>
      <c r="E453" s="30">
        <v>47</v>
      </c>
      <c r="F453" t="s">
        <v>9</v>
      </c>
      <c r="G453" t="s">
        <v>10</v>
      </c>
      <c r="H453" t="s">
        <v>40</v>
      </c>
      <c r="I453" t="s">
        <v>57</v>
      </c>
      <c r="J453" t="s">
        <v>4</v>
      </c>
      <c r="K453" t="s">
        <v>4</v>
      </c>
      <c r="L453" t="s">
        <v>4</v>
      </c>
      <c r="M453" t="s">
        <v>5</v>
      </c>
      <c r="N453" t="s">
        <v>5</v>
      </c>
      <c r="O453" t="s">
        <v>4</v>
      </c>
      <c r="P453" t="s">
        <v>4</v>
      </c>
      <c r="Q453" t="s">
        <v>4</v>
      </c>
      <c r="R453" t="s">
        <v>5</v>
      </c>
      <c r="S453" t="s">
        <v>4</v>
      </c>
      <c r="T453" t="s">
        <v>3</v>
      </c>
      <c r="U453" t="s">
        <v>5</v>
      </c>
      <c r="V453" t="s">
        <v>4</v>
      </c>
      <c r="W453" t="s">
        <v>17</v>
      </c>
      <c r="X453" t="s">
        <v>2</v>
      </c>
      <c r="Y453" t="s">
        <v>5</v>
      </c>
      <c r="Z453" t="s">
        <v>6</v>
      </c>
      <c r="AA453" t="s">
        <v>4</v>
      </c>
      <c r="AB453" t="s">
        <v>4</v>
      </c>
      <c r="AC453" t="s">
        <v>5</v>
      </c>
      <c r="AD453" t="s">
        <v>5</v>
      </c>
      <c r="AE453" t="s">
        <v>4</v>
      </c>
      <c r="AF453" t="s">
        <v>4</v>
      </c>
      <c r="AG453" t="s">
        <v>4</v>
      </c>
      <c r="AH453" t="s">
        <v>5</v>
      </c>
      <c r="AI453" t="s">
        <v>4</v>
      </c>
      <c r="AJ453" t="s">
        <v>4</v>
      </c>
      <c r="AK453" t="s">
        <v>4</v>
      </c>
      <c r="AL453" t="s">
        <v>5</v>
      </c>
      <c r="AM453" t="s">
        <v>4</v>
      </c>
      <c r="AN453" t="s">
        <v>4</v>
      </c>
      <c r="AO453" t="s">
        <v>4</v>
      </c>
      <c r="AP453" t="s">
        <v>4</v>
      </c>
      <c r="AQ453" t="s">
        <v>4</v>
      </c>
      <c r="AR453" t="s">
        <v>4</v>
      </c>
      <c r="AS453" t="s">
        <v>94</v>
      </c>
      <c r="AT453" t="s">
        <v>62</v>
      </c>
      <c r="AU453" t="s">
        <v>59</v>
      </c>
      <c r="AV453" t="s">
        <v>2</v>
      </c>
      <c r="AW453" t="s">
        <v>2</v>
      </c>
      <c r="AX453" t="s">
        <v>2</v>
      </c>
      <c r="AY453" t="s">
        <v>2</v>
      </c>
      <c r="AZ453" t="s">
        <v>2</v>
      </c>
      <c r="BA453" t="s">
        <v>2</v>
      </c>
      <c r="BB453" t="s">
        <v>2</v>
      </c>
      <c r="BC453" t="s">
        <v>2</v>
      </c>
      <c r="BD453" t="s">
        <v>2</v>
      </c>
      <c r="BE453" t="s">
        <v>2</v>
      </c>
      <c r="BF453" t="s">
        <v>2</v>
      </c>
      <c r="BG453" t="s">
        <v>2</v>
      </c>
      <c r="BH453" t="s">
        <v>2</v>
      </c>
      <c r="BI453" t="s">
        <v>2</v>
      </c>
      <c r="BJ453" t="s">
        <v>2</v>
      </c>
      <c r="BK453" t="s">
        <v>2</v>
      </c>
      <c r="BL453" t="s">
        <v>2</v>
      </c>
      <c r="BM453" t="s">
        <v>2</v>
      </c>
      <c r="BN453" t="s">
        <v>2</v>
      </c>
      <c r="BO453" t="s">
        <v>2</v>
      </c>
      <c r="BP453" t="s">
        <v>2</v>
      </c>
      <c r="BQ453" t="s">
        <v>2</v>
      </c>
      <c r="BR453" t="s">
        <v>2</v>
      </c>
      <c r="BS453" t="s">
        <v>2</v>
      </c>
      <c r="BT453" t="s">
        <v>2</v>
      </c>
      <c r="BU453" t="s">
        <v>2</v>
      </c>
      <c r="BV453" t="s">
        <v>2</v>
      </c>
      <c r="BW453" t="s">
        <v>2</v>
      </c>
      <c r="BX453" t="s">
        <v>2</v>
      </c>
      <c r="BY453" t="s">
        <v>2</v>
      </c>
      <c r="BZ453" t="s">
        <v>2</v>
      </c>
      <c r="CA453" t="s">
        <v>2</v>
      </c>
      <c r="CB453" t="s">
        <v>2</v>
      </c>
      <c r="CC453" t="s">
        <v>2</v>
      </c>
      <c r="CD453" t="s">
        <v>2</v>
      </c>
      <c r="CE453" t="s">
        <v>2</v>
      </c>
      <c r="CF453" t="s">
        <v>2</v>
      </c>
      <c r="CG453" t="s">
        <v>2</v>
      </c>
      <c r="CH453" t="s">
        <v>2</v>
      </c>
      <c r="CI453" t="s">
        <v>2</v>
      </c>
      <c r="CJ453" t="s">
        <v>2</v>
      </c>
      <c r="CK453" t="s">
        <v>2</v>
      </c>
      <c r="CL453" t="s">
        <v>2</v>
      </c>
      <c r="CM453" t="s">
        <v>2</v>
      </c>
      <c r="CN453" t="s">
        <v>2</v>
      </c>
      <c r="CO453" t="s">
        <v>2</v>
      </c>
      <c r="CP453" t="s">
        <v>123</v>
      </c>
      <c r="CQ453" t="s">
        <v>4</v>
      </c>
      <c r="CR453" t="s">
        <v>4</v>
      </c>
      <c r="CS453" t="s">
        <v>4</v>
      </c>
      <c r="CT453" t="s">
        <v>4</v>
      </c>
      <c r="CU453" t="s">
        <v>133</v>
      </c>
      <c r="CV453" t="s">
        <v>4</v>
      </c>
      <c r="CW453" s="30">
        <v>48</v>
      </c>
      <c r="CX453" t="s">
        <v>9</v>
      </c>
      <c r="CY453" t="s">
        <v>4</v>
      </c>
      <c r="CZ453" t="s">
        <v>4</v>
      </c>
      <c r="DA453" t="s">
        <v>4</v>
      </c>
      <c r="DB453" t="s">
        <v>4</v>
      </c>
      <c r="DC453" t="s">
        <v>4</v>
      </c>
      <c r="DD453" t="s">
        <v>4</v>
      </c>
      <c r="DE453" t="s">
        <v>4</v>
      </c>
      <c r="DF453" t="s">
        <v>4</v>
      </c>
      <c r="DG453" t="s">
        <v>4</v>
      </c>
      <c r="DH453" t="s">
        <v>4</v>
      </c>
      <c r="DI453" t="s">
        <v>194</v>
      </c>
      <c r="DJ453" t="s">
        <v>5</v>
      </c>
      <c r="DK453" t="s">
        <v>4</v>
      </c>
      <c r="DL453" t="s">
        <v>2</v>
      </c>
      <c r="DM453" t="s">
        <v>2</v>
      </c>
      <c r="DN453" t="s">
        <v>5</v>
      </c>
      <c r="DO453" t="s">
        <v>523</v>
      </c>
      <c r="DP453" t="s">
        <v>4</v>
      </c>
      <c r="DQ453" t="s">
        <v>4</v>
      </c>
      <c r="DR453" t="s">
        <v>5</v>
      </c>
      <c r="DS453" t="s">
        <v>5</v>
      </c>
      <c r="DT453" t="s">
        <v>4</v>
      </c>
      <c r="DU453" t="s">
        <v>4</v>
      </c>
      <c r="DV453" t="s">
        <v>4</v>
      </c>
      <c r="DW453" t="s">
        <v>5</v>
      </c>
      <c r="DX453" t="s">
        <v>4</v>
      </c>
      <c r="DY453" t="s">
        <v>4</v>
      </c>
      <c r="DZ453" t="s">
        <v>4</v>
      </c>
      <c r="EA453" t="s">
        <v>4</v>
      </c>
      <c r="EB453" t="s">
        <v>4</v>
      </c>
      <c r="EC453" t="s">
        <v>4</v>
      </c>
      <c r="ED453" t="s">
        <v>4</v>
      </c>
      <c r="EE453" t="s">
        <v>4</v>
      </c>
      <c r="EF453" t="s">
        <v>4</v>
      </c>
      <c r="EG453" t="s">
        <v>4</v>
      </c>
      <c r="EH453" t="s">
        <v>94</v>
      </c>
      <c r="EI453" t="s">
        <v>62</v>
      </c>
      <c r="EJ453" t="s">
        <v>74</v>
      </c>
      <c r="EK453" t="s">
        <v>2</v>
      </c>
      <c r="EL453" t="s">
        <v>2</v>
      </c>
      <c r="EM453" t="s">
        <v>2</v>
      </c>
      <c r="EN453" t="s">
        <v>2</v>
      </c>
      <c r="EO453" t="s">
        <v>2</v>
      </c>
      <c r="EP453" t="s">
        <v>2</v>
      </c>
      <c r="EQ453" t="s">
        <v>2</v>
      </c>
      <c r="ER453" t="s">
        <v>2</v>
      </c>
      <c r="ES453" t="s">
        <v>2</v>
      </c>
      <c r="ET453" t="s">
        <v>2</v>
      </c>
      <c r="EU453" t="s">
        <v>2</v>
      </c>
      <c r="EV453" t="s">
        <v>2</v>
      </c>
      <c r="EW453" t="s">
        <v>2</v>
      </c>
      <c r="EX453" t="s">
        <v>2</v>
      </c>
      <c r="EY453" t="s">
        <v>2</v>
      </c>
      <c r="EZ453" t="s">
        <v>2</v>
      </c>
      <c r="FA453" t="s">
        <v>2</v>
      </c>
      <c r="FB453" t="s">
        <v>2</v>
      </c>
      <c r="FC453" t="s">
        <v>2</v>
      </c>
      <c r="FD453" t="s">
        <v>2</v>
      </c>
      <c r="FE453" t="s">
        <v>2</v>
      </c>
      <c r="FF453" t="s">
        <v>2</v>
      </c>
      <c r="FG453" t="s">
        <v>2</v>
      </c>
      <c r="FH453" t="s">
        <v>2</v>
      </c>
      <c r="FI453" t="s">
        <v>2</v>
      </c>
      <c r="FJ453" t="s">
        <v>2</v>
      </c>
      <c r="FK453" t="s">
        <v>2</v>
      </c>
      <c r="FL453" t="s">
        <v>2</v>
      </c>
      <c r="FM453" t="s">
        <v>2</v>
      </c>
      <c r="FN453" t="s">
        <v>2</v>
      </c>
      <c r="FO453" t="s">
        <v>2</v>
      </c>
      <c r="FP453" t="s">
        <v>2</v>
      </c>
      <c r="FQ453" t="s">
        <v>2</v>
      </c>
      <c r="FR453" t="s">
        <v>2</v>
      </c>
      <c r="FS453" t="s">
        <v>2</v>
      </c>
      <c r="FT453" t="s">
        <v>2</v>
      </c>
      <c r="FU453" t="s">
        <v>2</v>
      </c>
      <c r="FV453" t="s">
        <v>2</v>
      </c>
      <c r="FW453" t="s">
        <v>2</v>
      </c>
      <c r="FX453" t="s">
        <v>2</v>
      </c>
      <c r="FY453" t="s">
        <v>2</v>
      </c>
      <c r="FZ453" t="s">
        <v>2</v>
      </c>
      <c r="GA453" t="s">
        <v>2</v>
      </c>
      <c r="GB453" t="s">
        <v>2</v>
      </c>
      <c r="GC453" t="s">
        <v>2</v>
      </c>
      <c r="GD453" t="s">
        <v>2</v>
      </c>
      <c r="GE453" t="s">
        <v>123</v>
      </c>
      <c r="GF453" t="s">
        <v>4</v>
      </c>
      <c r="GG453" t="s">
        <v>4</v>
      </c>
      <c r="GH453" t="s">
        <v>4</v>
      </c>
      <c r="GI453" t="s">
        <v>4</v>
      </c>
      <c r="GJ453" t="s">
        <v>4</v>
      </c>
      <c r="GK453" t="s">
        <v>4</v>
      </c>
      <c r="GL453" t="s">
        <v>4</v>
      </c>
      <c r="GM453" t="s">
        <v>4</v>
      </c>
      <c r="GN453" t="s">
        <v>796</v>
      </c>
      <c r="GO453" t="s">
        <v>796</v>
      </c>
      <c r="GP453" t="s">
        <v>796</v>
      </c>
      <c r="GQ453" t="s">
        <v>796</v>
      </c>
      <c r="GR453" t="s">
        <v>796</v>
      </c>
      <c r="GS453" t="s">
        <v>796</v>
      </c>
      <c r="GT453" t="s">
        <v>796</v>
      </c>
      <c r="GU453" t="s">
        <v>796</v>
      </c>
      <c r="GV453" t="s">
        <v>796</v>
      </c>
      <c r="GW453" t="s">
        <v>796</v>
      </c>
      <c r="GX453" t="s">
        <v>796</v>
      </c>
      <c r="GY453" t="s">
        <v>796</v>
      </c>
      <c r="GZ453" t="s">
        <v>796</v>
      </c>
      <c r="HA453" t="s">
        <v>796</v>
      </c>
      <c r="HB453" t="s">
        <v>796</v>
      </c>
      <c r="HC453" t="s">
        <v>796</v>
      </c>
      <c r="HD453" t="s">
        <v>796</v>
      </c>
      <c r="HE453" t="s">
        <v>796</v>
      </c>
      <c r="HF453" t="s">
        <v>796</v>
      </c>
      <c r="HG453" t="s">
        <v>796</v>
      </c>
      <c r="HH453" t="s">
        <v>796</v>
      </c>
      <c r="HI453" t="s">
        <v>796</v>
      </c>
      <c r="HJ453" t="s">
        <v>796</v>
      </c>
      <c r="HK453" t="s">
        <v>796</v>
      </c>
      <c r="HL453" t="s">
        <v>796</v>
      </c>
      <c r="HM453" t="s">
        <v>796</v>
      </c>
      <c r="HN453" t="s">
        <v>796</v>
      </c>
      <c r="HO453" t="s">
        <v>796</v>
      </c>
      <c r="HP453" t="s">
        <v>796</v>
      </c>
      <c r="HQ453" t="s">
        <v>796</v>
      </c>
      <c r="HR453" t="s">
        <v>796</v>
      </c>
      <c r="HS453" t="s">
        <v>796</v>
      </c>
      <c r="HT453" t="s">
        <v>796</v>
      </c>
      <c r="HU453" t="s">
        <v>796</v>
      </c>
      <c r="HV453" t="s">
        <v>796</v>
      </c>
      <c r="HW453" t="s">
        <v>796</v>
      </c>
      <c r="HX453" t="s">
        <v>796</v>
      </c>
      <c r="HY453" t="s">
        <v>796</v>
      </c>
      <c r="HZ453" t="s">
        <v>796</v>
      </c>
      <c r="IA453" t="s">
        <v>796</v>
      </c>
      <c r="IB453" t="s">
        <v>796</v>
      </c>
      <c r="IC453" t="s">
        <v>796</v>
      </c>
      <c r="ID453" t="s">
        <v>796</v>
      </c>
      <c r="IE453" t="s">
        <v>796</v>
      </c>
      <c r="IF453" t="s">
        <v>796</v>
      </c>
      <c r="IG453" t="s">
        <v>796</v>
      </c>
      <c r="IH453" t="s">
        <v>796</v>
      </c>
      <c r="II453" t="s">
        <v>796</v>
      </c>
      <c r="IJ453" t="s">
        <v>796</v>
      </c>
      <c r="IK453" t="s">
        <v>796</v>
      </c>
      <c r="IL453" t="s">
        <v>796</v>
      </c>
      <c r="IM453" t="s">
        <v>796</v>
      </c>
      <c r="IN453" t="s">
        <v>796</v>
      </c>
      <c r="IO453" t="s">
        <v>796</v>
      </c>
      <c r="IP453" t="s">
        <v>796</v>
      </c>
      <c r="IQ453" t="s">
        <v>796</v>
      </c>
      <c r="IR453" t="s">
        <v>796</v>
      </c>
      <c r="IS453" t="s">
        <v>796</v>
      </c>
      <c r="IT453" t="s">
        <v>796</v>
      </c>
      <c r="IU453" t="s">
        <v>796</v>
      </c>
      <c r="IV453" t="s">
        <v>796</v>
      </c>
      <c r="IW453" t="s">
        <v>796</v>
      </c>
      <c r="IX453" t="s">
        <v>796</v>
      </c>
      <c r="IY453" t="s">
        <v>796</v>
      </c>
      <c r="IZ453" t="s">
        <v>796</v>
      </c>
      <c r="JA453" t="s">
        <v>796</v>
      </c>
      <c r="JB453" t="s">
        <v>796</v>
      </c>
      <c r="JC453" t="s">
        <v>796</v>
      </c>
      <c r="JD453" t="s">
        <v>796</v>
      </c>
      <c r="JE453" t="s">
        <v>796</v>
      </c>
      <c r="JF453" t="s">
        <v>796</v>
      </c>
      <c r="JG453" t="s">
        <v>796</v>
      </c>
      <c r="JH453" t="s">
        <v>796</v>
      </c>
      <c r="JI453" t="s">
        <v>796</v>
      </c>
      <c r="JJ453" t="s">
        <v>796</v>
      </c>
      <c r="JK453" t="s">
        <v>796</v>
      </c>
      <c r="JL453" t="s">
        <v>796</v>
      </c>
      <c r="JM453" t="s">
        <v>796</v>
      </c>
      <c r="JN453" t="s">
        <v>796</v>
      </c>
      <c r="JO453" t="s">
        <v>796</v>
      </c>
      <c r="JP453" t="s">
        <v>796</v>
      </c>
      <c r="JQ453" t="s">
        <v>796</v>
      </c>
      <c r="JR453" t="s">
        <v>796</v>
      </c>
      <c r="JS453" t="s">
        <v>796</v>
      </c>
      <c r="JT453" t="s">
        <v>796</v>
      </c>
      <c r="JU453" t="s">
        <v>796</v>
      </c>
      <c r="JV453" t="s">
        <v>796</v>
      </c>
      <c r="JW453" t="s">
        <v>796</v>
      </c>
      <c r="JX453" t="s">
        <v>796</v>
      </c>
      <c r="JY453" t="s">
        <v>796</v>
      </c>
      <c r="JZ453" t="s">
        <v>796</v>
      </c>
      <c r="KA453" t="s">
        <v>796</v>
      </c>
      <c r="KB453" t="s">
        <v>796</v>
      </c>
      <c r="KC453" t="s">
        <v>796</v>
      </c>
      <c r="KD453" t="s">
        <v>796</v>
      </c>
      <c r="KE453" t="s">
        <v>796</v>
      </c>
      <c r="KF453" t="s">
        <v>796</v>
      </c>
    </row>
    <row r="454" spans="1:292" x14ac:dyDescent="0.2">
      <c r="A454" t="s">
        <v>752</v>
      </c>
      <c r="B454" t="s">
        <v>133</v>
      </c>
      <c r="C454" t="s">
        <v>4</v>
      </c>
      <c r="D454" t="s">
        <v>19</v>
      </c>
      <c r="E454" s="30">
        <v>52</v>
      </c>
      <c r="F454" t="s">
        <v>9</v>
      </c>
      <c r="G454" t="s">
        <v>10</v>
      </c>
      <c r="H454" t="s">
        <v>11</v>
      </c>
      <c r="I454" t="s">
        <v>148</v>
      </c>
      <c r="J454" t="s">
        <v>4</v>
      </c>
      <c r="K454" t="s">
        <v>4</v>
      </c>
      <c r="L454" t="s">
        <v>5</v>
      </c>
      <c r="M454" t="s">
        <v>5</v>
      </c>
      <c r="N454" t="s">
        <v>5</v>
      </c>
      <c r="O454" t="s">
        <v>4</v>
      </c>
      <c r="P454" t="s">
        <v>5</v>
      </c>
      <c r="Q454" t="s">
        <v>4</v>
      </c>
      <c r="R454" t="s">
        <v>5</v>
      </c>
      <c r="S454" t="s">
        <v>5</v>
      </c>
      <c r="T454" t="s">
        <v>3</v>
      </c>
      <c r="U454" t="s">
        <v>4</v>
      </c>
      <c r="V454" t="s">
        <v>5</v>
      </c>
      <c r="W454" t="s">
        <v>77</v>
      </c>
      <c r="X454" t="s">
        <v>78</v>
      </c>
      <c r="Y454" t="s">
        <v>5</v>
      </c>
      <c r="Z454" t="s">
        <v>6</v>
      </c>
      <c r="AA454" t="s">
        <v>4</v>
      </c>
      <c r="AB454" t="s">
        <v>4</v>
      </c>
      <c r="AC454" t="s">
        <v>5</v>
      </c>
      <c r="AD454" t="s">
        <v>5</v>
      </c>
      <c r="AE454" t="s">
        <v>5</v>
      </c>
      <c r="AF454" t="s">
        <v>41</v>
      </c>
      <c r="AG454" t="s">
        <v>41</v>
      </c>
      <c r="AH454" t="s">
        <v>5</v>
      </c>
      <c r="AI454" t="s">
        <v>4</v>
      </c>
      <c r="AJ454" t="s">
        <v>4</v>
      </c>
      <c r="AK454" t="s">
        <v>4</v>
      </c>
      <c r="AL454" t="s">
        <v>4</v>
      </c>
      <c r="AM454" t="s">
        <v>4</v>
      </c>
      <c r="AN454" t="s">
        <v>4</v>
      </c>
      <c r="AO454" t="s">
        <v>4</v>
      </c>
      <c r="AP454" t="s">
        <v>4</v>
      </c>
      <c r="AQ454" t="s">
        <v>4</v>
      </c>
      <c r="AR454" t="s">
        <v>4</v>
      </c>
      <c r="AS454" t="s">
        <v>94</v>
      </c>
      <c r="AT454" t="s">
        <v>62</v>
      </c>
      <c r="AU454" t="s">
        <v>59</v>
      </c>
      <c r="AV454" t="s">
        <v>2</v>
      </c>
      <c r="AW454" t="s">
        <v>2</v>
      </c>
      <c r="AX454" t="s">
        <v>2</v>
      </c>
      <c r="AY454" t="s">
        <v>2</v>
      </c>
      <c r="AZ454" t="s">
        <v>2</v>
      </c>
      <c r="BA454" t="s">
        <v>2</v>
      </c>
      <c r="BB454" t="s">
        <v>2</v>
      </c>
      <c r="BC454" t="s">
        <v>2</v>
      </c>
      <c r="BD454" t="s">
        <v>2</v>
      </c>
      <c r="BE454" t="s">
        <v>2</v>
      </c>
      <c r="BF454" t="s">
        <v>2</v>
      </c>
      <c r="BG454" t="s">
        <v>2</v>
      </c>
      <c r="BH454" t="s">
        <v>2</v>
      </c>
      <c r="BI454" t="s">
        <v>2</v>
      </c>
      <c r="BJ454" t="s">
        <v>2</v>
      </c>
      <c r="BK454" t="s">
        <v>5</v>
      </c>
      <c r="BL454" t="s">
        <v>5</v>
      </c>
      <c r="BM454" t="s">
        <v>4</v>
      </c>
      <c r="BN454" t="s">
        <v>5</v>
      </c>
      <c r="BO454" t="s">
        <v>4</v>
      </c>
      <c r="BP454" t="s">
        <v>2</v>
      </c>
      <c r="BQ454" t="s">
        <v>2</v>
      </c>
      <c r="BR454" t="s">
        <v>2</v>
      </c>
      <c r="BS454" t="s">
        <v>2</v>
      </c>
      <c r="BT454" t="s">
        <v>2</v>
      </c>
      <c r="BU454" t="s">
        <v>2</v>
      </c>
      <c r="BV454" t="s">
        <v>2</v>
      </c>
      <c r="BW454" t="s">
        <v>2</v>
      </c>
      <c r="BX454" t="s">
        <v>2</v>
      </c>
      <c r="BY454" t="s">
        <v>2</v>
      </c>
      <c r="BZ454" t="s">
        <v>2</v>
      </c>
      <c r="CA454" t="s">
        <v>2</v>
      </c>
      <c r="CB454" t="s">
        <v>5</v>
      </c>
      <c r="CC454" t="s">
        <v>4</v>
      </c>
      <c r="CD454" t="s">
        <v>5</v>
      </c>
      <c r="CE454" t="s">
        <v>4</v>
      </c>
      <c r="CF454" t="s">
        <v>4</v>
      </c>
      <c r="CG454" t="s">
        <v>4</v>
      </c>
      <c r="CH454" t="s">
        <v>4</v>
      </c>
      <c r="CI454" t="s">
        <v>5</v>
      </c>
      <c r="CJ454" t="s">
        <v>4</v>
      </c>
      <c r="CK454" t="s">
        <v>5</v>
      </c>
      <c r="CL454" t="s">
        <v>4</v>
      </c>
      <c r="CM454" t="s">
        <v>4</v>
      </c>
      <c r="CN454" t="s">
        <v>4</v>
      </c>
      <c r="CO454" t="s">
        <v>4</v>
      </c>
      <c r="CP454" t="s">
        <v>41</v>
      </c>
      <c r="CQ454" t="s">
        <v>5</v>
      </c>
      <c r="CR454" t="s">
        <v>4</v>
      </c>
      <c r="CS454" t="s">
        <v>5</v>
      </c>
      <c r="CT454" t="s">
        <v>4</v>
      </c>
      <c r="CU454" t="s">
        <v>133</v>
      </c>
      <c r="CV454" t="s">
        <v>4</v>
      </c>
      <c r="CW454" s="30">
        <v>53</v>
      </c>
      <c r="CX454" t="s">
        <v>9</v>
      </c>
      <c r="CY454" t="s">
        <v>4</v>
      </c>
      <c r="CZ454" t="s">
        <v>4</v>
      </c>
      <c r="DA454" t="s">
        <v>5</v>
      </c>
      <c r="DB454" t="s">
        <v>5</v>
      </c>
      <c r="DC454" t="s">
        <v>5</v>
      </c>
      <c r="DD454" t="s">
        <v>4</v>
      </c>
      <c r="DE454" t="s">
        <v>5</v>
      </c>
      <c r="DF454" t="s">
        <v>4</v>
      </c>
      <c r="DG454" t="s">
        <v>5</v>
      </c>
      <c r="DH454" t="s">
        <v>5</v>
      </c>
      <c r="DI454" t="s">
        <v>3</v>
      </c>
      <c r="DJ454" t="s">
        <v>4</v>
      </c>
      <c r="DK454" t="s">
        <v>4</v>
      </c>
      <c r="DL454" t="s">
        <v>17</v>
      </c>
      <c r="DM454" t="s">
        <v>2</v>
      </c>
      <c r="DN454" t="s">
        <v>5</v>
      </c>
      <c r="DO454" t="s">
        <v>523</v>
      </c>
      <c r="DP454" t="s">
        <v>4</v>
      </c>
      <c r="DQ454" t="s">
        <v>4</v>
      </c>
      <c r="DR454" t="s">
        <v>4</v>
      </c>
      <c r="DS454" t="s">
        <v>4</v>
      </c>
      <c r="DT454" t="s">
        <v>5</v>
      </c>
      <c r="DU454" t="s">
        <v>4</v>
      </c>
      <c r="DV454" t="s">
        <v>4</v>
      </c>
      <c r="DW454" t="s">
        <v>5</v>
      </c>
      <c r="DX454" t="s">
        <v>4</v>
      </c>
      <c r="DY454" t="s">
        <v>4</v>
      </c>
      <c r="DZ454" t="s">
        <v>4</v>
      </c>
      <c r="EA454" t="s">
        <v>5</v>
      </c>
      <c r="EB454" t="s">
        <v>4</v>
      </c>
      <c r="EC454" t="s">
        <v>4</v>
      </c>
      <c r="ED454" t="s">
        <v>4</v>
      </c>
      <c r="EE454" t="s">
        <v>4</v>
      </c>
      <c r="EF454" t="s">
        <v>4</v>
      </c>
      <c r="EG454" t="s">
        <v>4</v>
      </c>
      <c r="EH454" t="s">
        <v>94</v>
      </c>
      <c r="EI454" t="s">
        <v>62</v>
      </c>
      <c r="EJ454" t="s">
        <v>59</v>
      </c>
      <c r="EK454" t="s">
        <v>2</v>
      </c>
      <c r="EL454" t="s">
        <v>2</v>
      </c>
      <c r="EM454" t="s">
        <v>2</v>
      </c>
      <c r="EN454" t="s">
        <v>2</v>
      </c>
      <c r="EO454" t="s">
        <v>2</v>
      </c>
      <c r="EP454" t="s">
        <v>2</v>
      </c>
      <c r="EQ454" t="s">
        <v>2</v>
      </c>
      <c r="ER454" t="s">
        <v>2</v>
      </c>
      <c r="ES454" t="s">
        <v>2</v>
      </c>
      <c r="ET454" t="s">
        <v>2</v>
      </c>
      <c r="EU454" t="s">
        <v>2</v>
      </c>
      <c r="EV454" t="s">
        <v>2</v>
      </c>
      <c r="EW454" t="s">
        <v>2</v>
      </c>
      <c r="EX454" t="s">
        <v>2</v>
      </c>
      <c r="EY454" t="s">
        <v>2</v>
      </c>
      <c r="EZ454" t="s">
        <v>5</v>
      </c>
      <c r="FA454" t="s">
        <v>5</v>
      </c>
      <c r="FB454" t="s">
        <v>4</v>
      </c>
      <c r="FC454" t="s">
        <v>4</v>
      </c>
      <c r="FD454" t="s">
        <v>4</v>
      </c>
      <c r="FE454" t="s">
        <v>2</v>
      </c>
      <c r="FF454" t="s">
        <v>2</v>
      </c>
      <c r="FG454" t="s">
        <v>2</v>
      </c>
      <c r="FH454" t="s">
        <v>2</v>
      </c>
      <c r="FI454" t="s">
        <v>2</v>
      </c>
      <c r="FJ454" t="s">
        <v>2</v>
      </c>
      <c r="FK454" t="s">
        <v>2</v>
      </c>
      <c r="FL454" t="s">
        <v>2</v>
      </c>
      <c r="FM454" t="s">
        <v>2</v>
      </c>
      <c r="FN454" t="s">
        <v>2</v>
      </c>
      <c r="FO454" t="s">
        <v>2</v>
      </c>
      <c r="FP454" t="s">
        <v>2</v>
      </c>
      <c r="FQ454" t="s">
        <v>5</v>
      </c>
      <c r="FR454" t="s">
        <v>4</v>
      </c>
      <c r="FS454" t="s">
        <v>5</v>
      </c>
      <c r="FT454" t="s">
        <v>4</v>
      </c>
      <c r="FU454" t="s">
        <v>4</v>
      </c>
      <c r="FV454" t="s">
        <v>4</v>
      </c>
      <c r="FW454" t="s">
        <v>4</v>
      </c>
      <c r="FX454" t="s">
        <v>4</v>
      </c>
      <c r="FY454" t="s">
        <v>4</v>
      </c>
      <c r="FZ454" t="s">
        <v>4</v>
      </c>
      <c r="GA454" t="s">
        <v>4</v>
      </c>
      <c r="GB454" t="s">
        <v>4</v>
      </c>
      <c r="GC454" t="s">
        <v>4</v>
      </c>
      <c r="GD454" t="s">
        <v>4</v>
      </c>
      <c r="GE454" t="s">
        <v>41</v>
      </c>
      <c r="GF454" t="s">
        <v>2</v>
      </c>
      <c r="GG454" t="s">
        <v>2</v>
      </c>
      <c r="GH454" t="s">
        <v>2</v>
      </c>
      <c r="GI454" t="s">
        <v>2</v>
      </c>
      <c r="GJ454" t="s">
        <v>2</v>
      </c>
      <c r="GK454" t="s">
        <v>2</v>
      </c>
      <c r="GL454" t="s">
        <v>2</v>
      </c>
      <c r="GM454" t="s">
        <v>2</v>
      </c>
      <c r="GN454" t="s">
        <v>796</v>
      </c>
      <c r="GO454" t="s">
        <v>796</v>
      </c>
      <c r="GP454" t="s">
        <v>796</v>
      </c>
      <c r="GQ454" t="s">
        <v>796</v>
      </c>
      <c r="GR454" t="s">
        <v>796</v>
      </c>
      <c r="GS454" t="s">
        <v>796</v>
      </c>
      <c r="GT454" t="s">
        <v>796</v>
      </c>
      <c r="GU454" t="s">
        <v>796</v>
      </c>
      <c r="GV454" t="s">
        <v>796</v>
      </c>
      <c r="GW454" t="s">
        <v>796</v>
      </c>
      <c r="GX454" t="s">
        <v>796</v>
      </c>
      <c r="GY454" t="s">
        <v>796</v>
      </c>
      <c r="GZ454" t="s">
        <v>796</v>
      </c>
      <c r="HA454" t="s">
        <v>796</v>
      </c>
      <c r="HB454" t="s">
        <v>796</v>
      </c>
      <c r="HC454" t="s">
        <v>796</v>
      </c>
      <c r="HD454" t="s">
        <v>796</v>
      </c>
      <c r="HE454" t="s">
        <v>796</v>
      </c>
      <c r="HF454" t="s">
        <v>796</v>
      </c>
      <c r="HG454" t="s">
        <v>796</v>
      </c>
      <c r="HH454" t="s">
        <v>796</v>
      </c>
      <c r="HI454" t="s">
        <v>796</v>
      </c>
      <c r="HJ454" t="s">
        <v>796</v>
      </c>
      <c r="HK454" t="s">
        <v>796</v>
      </c>
      <c r="HL454" t="s">
        <v>796</v>
      </c>
      <c r="HM454" t="s">
        <v>796</v>
      </c>
      <c r="HN454" t="s">
        <v>796</v>
      </c>
      <c r="HO454" t="s">
        <v>796</v>
      </c>
      <c r="HP454" t="s">
        <v>796</v>
      </c>
      <c r="HQ454" t="s">
        <v>796</v>
      </c>
      <c r="HR454" t="s">
        <v>796</v>
      </c>
      <c r="HS454" t="s">
        <v>796</v>
      </c>
      <c r="HT454" t="s">
        <v>796</v>
      </c>
      <c r="HU454" t="s">
        <v>796</v>
      </c>
      <c r="HV454" t="s">
        <v>796</v>
      </c>
      <c r="HW454" t="s">
        <v>796</v>
      </c>
      <c r="HX454" t="s">
        <v>796</v>
      </c>
      <c r="HY454" t="s">
        <v>796</v>
      </c>
      <c r="HZ454" t="s">
        <v>796</v>
      </c>
      <c r="IA454" t="s">
        <v>796</v>
      </c>
      <c r="IB454" t="s">
        <v>796</v>
      </c>
      <c r="IC454" t="s">
        <v>796</v>
      </c>
      <c r="ID454" t="s">
        <v>796</v>
      </c>
      <c r="IE454" t="s">
        <v>796</v>
      </c>
      <c r="IF454" t="s">
        <v>796</v>
      </c>
      <c r="IG454" t="s">
        <v>796</v>
      </c>
      <c r="IH454" t="s">
        <v>796</v>
      </c>
      <c r="II454" t="s">
        <v>796</v>
      </c>
      <c r="IJ454" t="s">
        <v>796</v>
      </c>
      <c r="IK454" t="s">
        <v>796</v>
      </c>
      <c r="IL454" t="s">
        <v>796</v>
      </c>
      <c r="IM454" t="s">
        <v>796</v>
      </c>
      <c r="IN454" t="s">
        <v>796</v>
      </c>
      <c r="IO454" t="s">
        <v>796</v>
      </c>
      <c r="IP454" t="s">
        <v>796</v>
      </c>
      <c r="IQ454" t="s">
        <v>796</v>
      </c>
      <c r="IR454" t="s">
        <v>796</v>
      </c>
      <c r="IS454" t="s">
        <v>796</v>
      </c>
      <c r="IT454" t="s">
        <v>796</v>
      </c>
      <c r="IU454" t="s">
        <v>796</v>
      </c>
      <c r="IV454" t="s">
        <v>796</v>
      </c>
      <c r="IW454" t="s">
        <v>796</v>
      </c>
      <c r="IX454" t="s">
        <v>796</v>
      </c>
      <c r="IY454" t="s">
        <v>796</v>
      </c>
      <c r="IZ454" t="s">
        <v>796</v>
      </c>
      <c r="JA454" t="s">
        <v>796</v>
      </c>
      <c r="JB454" t="s">
        <v>796</v>
      </c>
      <c r="JC454" t="s">
        <v>796</v>
      </c>
      <c r="JD454" t="s">
        <v>796</v>
      </c>
      <c r="JE454" t="s">
        <v>796</v>
      </c>
      <c r="JF454" t="s">
        <v>796</v>
      </c>
      <c r="JG454" t="s">
        <v>796</v>
      </c>
      <c r="JH454" t="s">
        <v>796</v>
      </c>
      <c r="JI454" t="s">
        <v>796</v>
      </c>
      <c r="JJ454" t="s">
        <v>796</v>
      </c>
      <c r="JK454" t="s">
        <v>796</v>
      </c>
      <c r="JL454" t="s">
        <v>796</v>
      </c>
      <c r="JM454" t="s">
        <v>796</v>
      </c>
      <c r="JN454" t="s">
        <v>796</v>
      </c>
      <c r="JO454" t="s">
        <v>796</v>
      </c>
      <c r="JP454" t="s">
        <v>796</v>
      </c>
      <c r="JQ454" t="s">
        <v>796</v>
      </c>
      <c r="JR454" t="s">
        <v>796</v>
      </c>
      <c r="JS454" t="s">
        <v>796</v>
      </c>
      <c r="JT454" t="s">
        <v>796</v>
      </c>
      <c r="JU454" t="s">
        <v>796</v>
      </c>
      <c r="JV454" t="s">
        <v>796</v>
      </c>
      <c r="JW454" t="s">
        <v>796</v>
      </c>
      <c r="JX454" t="s">
        <v>796</v>
      </c>
      <c r="JY454" t="s">
        <v>796</v>
      </c>
      <c r="JZ454" t="s">
        <v>796</v>
      </c>
      <c r="KA454" t="s">
        <v>796</v>
      </c>
      <c r="KB454" t="s">
        <v>796</v>
      </c>
      <c r="KC454" t="s">
        <v>796</v>
      </c>
      <c r="KD454" t="s">
        <v>796</v>
      </c>
      <c r="KE454" t="s">
        <v>796</v>
      </c>
      <c r="KF454" t="s">
        <v>796</v>
      </c>
    </row>
    <row r="455" spans="1:292" x14ac:dyDescent="0.2">
      <c r="A455" t="s">
        <v>173</v>
      </c>
      <c r="B455" t="s">
        <v>133</v>
      </c>
      <c r="C455" t="s">
        <v>4</v>
      </c>
      <c r="D455" t="s">
        <v>8</v>
      </c>
      <c r="E455" s="30">
        <v>38</v>
      </c>
      <c r="F455" t="s">
        <v>20</v>
      </c>
      <c r="G455" t="s">
        <v>10</v>
      </c>
      <c r="H455" t="s">
        <v>40</v>
      </c>
      <c r="I455" t="s">
        <v>65</v>
      </c>
      <c r="J455" t="s">
        <v>4</v>
      </c>
      <c r="K455" t="s">
        <v>4</v>
      </c>
      <c r="L455" t="s">
        <v>4</v>
      </c>
      <c r="M455" t="s">
        <v>4</v>
      </c>
      <c r="N455" t="s">
        <v>4</v>
      </c>
      <c r="O455" t="s">
        <v>4</v>
      </c>
      <c r="P455" t="s">
        <v>5</v>
      </c>
      <c r="Q455" t="s">
        <v>4</v>
      </c>
      <c r="R455" t="s">
        <v>4</v>
      </c>
      <c r="S455" t="s">
        <v>4</v>
      </c>
      <c r="T455" t="s">
        <v>3</v>
      </c>
      <c r="U455" t="s">
        <v>4</v>
      </c>
      <c r="V455" t="s">
        <v>5</v>
      </c>
      <c r="W455" t="s">
        <v>48</v>
      </c>
      <c r="X455" t="s">
        <v>27</v>
      </c>
      <c r="Y455" t="s">
        <v>5</v>
      </c>
      <c r="Z455" t="s">
        <v>6</v>
      </c>
      <c r="AA455" t="s">
        <v>4</v>
      </c>
      <c r="AB455" t="s">
        <v>4</v>
      </c>
      <c r="AC455" t="s">
        <v>4</v>
      </c>
      <c r="AD455" t="s">
        <v>4</v>
      </c>
      <c r="AE455" t="s">
        <v>5</v>
      </c>
      <c r="AF455" t="s">
        <v>4</v>
      </c>
      <c r="AG455" t="s">
        <v>5</v>
      </c>
      <c r="AH455" t="s">
        <v>5</v>
      </c>
      <c r="AI455" t="s">
        <v>4</v>
      </c>
      <c r="AJ455" t="s">
        <v>4</v>
      </c>
      <c r="AK455" t="s">
        <v>4</v>
      </c>
      <c r="AL455" t="s">
        <v>4</v>
      </c>
      <c r="AM455" t="s">
        <v>4</v>
      </c>
      <c r="AN455" t="s">
        <v>4</v>
      </c>
      <c r="AO455" t="s">
        <v>4</v>
      </c>
      <c r="AP455" t="s">
        <v>4</v>
      </c>
      <c r="AQ455" t="s">
        <v>4</v>
      </c>
      <c r="AR455" t="s">
        <v>4</v>
      </c>
      <c r="AS455" t="s">
        <v>2</v>
      </c>
      <c r="AT455" t="s">
        <v>2</v>
      </c>
      <c r="AU455" t="s">
        <v>2</v>
      </c>
      <c r="AV455" t="s">
        <v>2</v>
      </c>
      <c r="AW455" t="s">
        <v>2</v>
      </c>
      <c r="AX455" t="s">
        <v>2</v>
      </c>
      <c r="AY455" t="s">
        <v>2</v>
      </c>
      <c r="AZ455" t="s">
        <v>2</v>
      </c>
      <c r="BA455" t="s">
        <v>2</v>
      </c>
      <c r="BB455" t="s">
        <v>2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2</v>
      </c>
      <c r="BI455" t="s">
        <v>2</v>
      </c>
      <c r="BJ455" t="s">
        <v>2</v>
      </c>
      <c r="BK455" t="s">
        <v>5</v>
      </c>
      <c r="BL455" t="s">
        <v>5</v>
      </c>
      <c r="BM455" t="s">
        <v>4</v>
      </c>
      <c r="BN455" t="s">
        <v>4</v>
      </c>
      <c r="BO455" t="s">
        <v>4</v>
      </c>
      <c r="BP455" t="s">
        <v>2</v>
      </c>
      <c r="BQ455" t="s">
        <v>2</v>
      </c>
      <c r="BR455" t="s">
        <v>2</v>
      </c>
      <c r="BS455" t="s">
        <v>2</v>
      </c>
      <c r="BT455" t="s">
        <v>2</v>
      </c>
      <c r="BU455" t="s">
        <v>2</v>
      </c>
      <c r="BV455" t="s">
        <v>2</v>
      </c>
      <c r="BW455" t="s">
        <v>2</v>
      </c>
      <c r="BX455" t="s">
        <v>2</v>
      </c>
      <c r="BY455" t="s">
        <v>2</v>
      </c>
      <c r="BZ455" t="s">
        <v>2</v>
      </c>
      <c r="CA455" t="s">
        <v>2</v>
      </c>
      <c r="CB455" t="s">
        <v>2</v>
      </c>
      <c r="CC455" t="s">
        <v>2</v>
      </c>
      <c r="CD455" t="s">
        <v>2</v>
      </c>
      <c r="CE455" t="s">
        <v>2</v>
      </c>
      <c r="CF455" t="s">
        <v>2</v>
      </c>
      <c r="CG455" t="s">
        <v>2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 t="s">
        <v>2</v>
      </c>
      <c r="CP455" t="s">
        <v>2</v>
      </c>
      <c r="CQ455" t="s">
        <v>2</v>
      </c>
      <c r="CR455" t="s">
        <v>2</v>
      </c>
      <c r="CS455" t="s">
        <v>2</v>
      </c>
      <c r="CT455" t="s">
        <v>2</v>
      </c>
      <c r="CU455" t="s">
        <v>133</v>
      </c>
      <c r="CV455" t="s">
        <v>4</v>
      </c>
      <c r="CW455" s="30">
        <v>39</v>
      </c>
      <c r="CX455" t="s">
        <v>20</v>
      </c>
      <c r="CY455" t="s">
        <v>4</v>
      </c>
      <c r="CZ455" t="s">
        <v>4</v>
      </c>
      <c r="DA455" t="s">
        <v>4</v>
      </c>
      <c r="DB455" t="s">
        <v>4</v>
      </c>
      <c r="DC455" t="s">
        <v>5</v>
      </c>
      <c r="DD455" t="s">
        <v>4</v>
      </c>
      <c r="DE455" t="s">
        <v>5</v>
      </c>
      <c r="DF455" t="s">
        <v>4</v>
      </c>
      <c r="DG455" t="s">
        <v>4</v>
      </c>
      <c r="DH455" t="s">
        <v>4</v>
      </c>
      <c r="DI455" t="s">
        <v>69</v>
      </c>
      <c r="DJ455" t="s">
        <v>4</v>
      </c>
      <c r="DK455" t="s">
        <v>5</v>
      </c>
      <c r="DL455" t="s">
        <v>17</v>
      </c>
      <c r="DM455" t="s">
        <v>27</v>
      </c>
      <c r="DN455" t="s">
        <v>5</v>
      </c>
      <c r="DO455" t="s">
        <v>523</v>
      </c>
      <c r="DP455" t="s">
        <v>4</v>
      </c>
      <c r="DQ455" t="s">
        <v>4</v>
      </c>
      <c r="DR455" t="s">
        <v>4</v>
      </c>
      <c r="DS455" t="s">
        <v>4</v>
      </c>
      <c r="DT455" t="s">
        <v>5</v>
      </c>
      <c r="DU455" t="s">
        <v>4</v>
      </c>
      <c r="DV455" t="s">
        <v>5</v>
      </c>
      <c r="DW455" t="s">
        <v>5</v>
      </c>
      <c r="DX455" t="s">
        <v>4</v>
      </c>
      <c r="DY455" t="s">
        <v>4</v>
      </c>
      <c r="DZ455" t="s">
        <v>4</v>
      </c>
      <c r="EA455" t="s">
        <v>4</v>
      </c>
      <c r="EB455" t="s">
        <v>4</v>
      </c>
      <c r="EC455" t="s">
        <v>4</v>
      </c>
      <c r="ED455" t="s">
        <v>4</v>
      </c>
      <c r="EE455" t="s">
        <v>4</v>
      </c>
      <c r="EF455" t="s">
        <v>4</v>
      </c>
      <c r="EG455" t="s">
        <v>4</v>
      </c>
      <c r="EH455" t="s">
        <v>2</v>
      </c>
      <c r="EI455" t="s">
        <v>2</v>
      </c>
      <c r="EJ455" t="s">
        <v>2</v>
      </c>
      <c r="EK455" t="s">
        <v>2</v>
      </c>
      <c r="EL455" t="s">
        <v>2</v>
      </c>
      <c r="EM455" t="s">
        <v>2</v>
      </c>
      <c r="EN455" t="s">
        <v>2</v>
      </c>
      <c r="EO455" t="s">
        <v>2</v>
      </c>
      <c r="EP455" t="s">
        <v>2</v>
      </c>
      <c r="EQ455" t="s">
        <v>2</v>
      </c>
      <c r="ER455" t="s">
        <v>2</v>
      </c>
      <c r="ES455" t="s">
        <v>2</v>
      </c>
      <c r="ET455" t="s">
        <v>2</v>
      </c>
      <c r="EU455" t="s">
        <v>2</v>
      </c>
      <c r="EV455" t="s">
        <v>2</v>
      </c>
      <c r="EW455" t="s">
        <v>2</v>
      </c>
      <c r="EX455" t="s">
        <v>2</v>
      </c>
      <c r="EY455" t="s">
        <v>2</v>
      </c>
      <c r="EZ455" t="s">
        <v>5</v>
      </c>
      <c r="FA455" t="s">
        <v>5</v>
      </c>
      <c r="FB455" t="s">
        <v>4</v>
      </c>
      <c r="FC455" t="s">
        <v>4</v>
      </c>
      <c r="FD455" t="s">
        <v>4</v>
      </c>
      <c r="FE455" t="s">
        <v>2</v>
      </c>
      <c r="FF455" t="s">
        <v>2</v>
      </c>
      <c r="FG455" t="s">
        <v>2</v>
      </c>
      <c r="FH455" t="s">
        <v>2</v>
      </c>
      <c r="FI455" t="s">
        <v>2</v>
      </c>
      <c r="FJ455" t="s">
        <v>2</v>
      </c>
      <c r="FK455" t="s">
        <v>2</v>
      </c>
      <c r="FL455" t="s">
        <v>2</v>
      </c>
      <c r="FM455" t="s">
        <v>2</v>
      </c>
      <c r="FN455" t="s">
        <v>2</v>
      </c>
      <c r="FO455" t="s">
        <v>2</v>
      </c>
      <c r="FP455" t="s">
        <v>2</v>
      </c>
      <c r="FQ455" t="s">
        <v>2</v>
      </c>
      <c r="FR455" t="s">
        <v>2</v>
      </c>
      <c r="FS455" t="s">
        <v>2</v>
      </c>
      <c r="FT455" t="s">
        <v>2</v>
      </c>
      <c r="FU455" t="s">
        <v>2</v>
      </c>
      <c r="FV455" t="s">
        <v>2</v>
      </c>
      <c r="FW455" t="s">
        <v>2</v>
      </c>
      <c r="FX455" t="s">
        <v>2</v>
      </c>
      <c r="FY455" t="s">
        <v>2</v>
      </c>
      <c r="FZ455" t="s">
        <v>2</v>
      </c>
      <c r="GA455" t="s">
        <v>2</v>
      </c>
      <c r="GB455" t="s">
        <v>2</v>
      </c>
      <c r="GC455" t="s">
        <v>2</v>
      </c>
      <c r="GD455" t="s">
        <v>2</v>
      </c>
      <c r="GE455" t="s">
        <v>2</v>
      </c>
      <c r="GF455" t="s">
        <v>2</v>
      </c>
      <c r="GG455" t="s">
        <v>2</v>
      </c>
      <c r="GH455" t="s">
        <v>2</v>
      </c>
      <c r="GI455" t="s">
        <v>2</v>
      </c>
      <c r="GJ455" t="s">
        <v>2</v>
      </c>
      <c r="GK455" t="s">
        <v>2</v>
      </c>
      <c r="GL455" t="s">
        <v>2</v>
      </c>
      <c r="GM455" t="s">
        <v>2</v>
      </c>
      <c r="GN455" t="s">
        <v>133</v>
      </c>
      <c r="GO455" t="s">
        <v>4</v>
      </c>
      <c r="GP455" s="30">
        <v>40</v>
      </c>
      <c r="GQ455" t="s">
        <v>1098</v>
      </c>
      <c r="GR455" t="s">
        <v>4</v>
      </c>
      <c r="GS455" t="s">
        <v>4</v>
      </c>
      <c r="GT455" t="s">
        <v>4</v>
      </c>
      <c r="GU455" t="s">
        <v>4</v>
      </c>
      <c r="GV455" t="s">
        <v>5</v>
      </c>
      <c r="GW455" t="s">
        <v>4</v>
      </c>
      <c r="GX455" t="s">
        <v>5</v>
      </c>
      <c r="GY455" t="s">
        <v>4</v>
      </c>
      <c r="GZ455" t="s">
        <v>4</v>
      </c>
      <c r="HA455" t="s">
        <v>4</v>
      </c>
      <c r="HB455" t="s">
        <v>64</v>
      </c>
      <c r="HC455" t="s">
        <v>4</v>
      </c>
      <c r="HD455" t="s">
        <v>4</v>
      </c>
      <c r="HE455" t="s">
        <v>2</v>
      </c>
      <c r="HF455" t="s">
        <v>2</v>
      </c>
      <c r="HG455" t="s">
        <v>5</v>
      </c>
      <c r="HH455" t="s">
        <v>6</v>
      </c>
      <c r="HI455" t="s">
        <v>4</v>
      </c>
      <c r="HJ455" t="s">
        <v>4</v>
      </c>
      <c r="HK455" t="s">
        <v>4</v>
      </c>
      <c r="HL455" t="s">
        <v>4</v>
      </c>
      <c r="HM455" t="s">
        <v>4</v>
      </c>
      <c r="HN455" t="s">
        <v>4</v>
      </c>
      <c r="HO455" t="s">
        <v>5</v>
      </c>
      <c r="HP455" t="s">
        <v>5</v>
      </c>
      <c r="HQ455" t="s">
        <v>4</v>
      </c>
      <c r="HR455" t="s">
        <v>4</v>
      </c>
      <c r="HS455" t="s">
        <v>4</v>
      </c>
      <c r="HT455" t="s">
        <v>4</v>
      </c>
      <c r="HU455" t="s">
        <v>4</v>
      </c>
      <c r="HV455" t="s">
        <v>5</v>
      </c>
      <c r="HW455" t="s">
        <v>4</v>
      </c>
      <c r="HX455" t="s">
        <v>4</v>
      </c>
      <c r="HY455" t="s">
        <v>4</v>
      </c>
      <c r="HZ455" t="s">
        <v>4</v>
      </c>
      <c r="IA455" t="s">
        <v>2</v>
      </c>
      <c r="IB455" t="s">
        <v>2</v>
      </c>
      <c r="IC455" t="s">
        <v>2</v>
      </c>
      <c r="ID455" t="s">
        <v>2</v>
      </c>
      <c r="IE455" t="s">
        <v>2</v>
      </c>
      <c r="IF455" t="s">
        <v>2</v>
      </c>
      <c r="IG455" t="s">
        <v>2</v>
      </c>
      <c r="IH455" t="s">
        <v>2</v>
      </c>
      <c r="II455" t="s">
        <v>2</v>
      </c>
      <c r="IJ455" t="s">
        <v>2</v>
      </c>
      <c r="IK455" t="s">
        <v>2</v>
      </c>
      <c r="IL455" t="s">
        <v>2</v>
      </c>
      <c r="IM455" t="s">
        <v>2</v>
      </c>
      <c r="IN455" t="s">
        <v>2</v>
      </c>
      <c r="IO455" t="s">
        <v>2</v>
      </c>
      <c r="IP455" t="s">
        <v>2</v>
      </c>
      <c r="IQ455" t="s">
        <v>2</v>
      </c>
      <c r="IR455" t="s">
        <v>2</v>
      </c>
      <c r="IS455" t="s">
        <v>5</v>
      </c>
      <c r="IT455" t="s">
        <v>5</v>
      </c>
      <c r="IU455" t="s">
        <v>4</v>
      </c>
      <c r="IV455" t="s">
        <v>4</v>
      </c>
      <c r="IW455" t="s">
        <v>4</v>
      </c>
      <c r="IX455" t="s">
        <v>2</v>
      </c>
      <c r="IY455" t="s">
        <v>2</v>
      </c>
      <c r="IZ455" t="s">
        <v>2</v>
      </c>
      <c r="JA455" t="s">
        <v>2</v>
      </c>
      <c r="JB455" t="s">
        <v>2</v>
      </c>
      <c r="JC455" t="s">
        <v>2</v>
      </c>
      <c r="JD455" t="s">
        <v>2</v>
      </c>
      <c r="JE455" t="s">
        <v>2</v>
      </c>
      <c r="JF455" t="s">
        <v>2</v>
      </c>
      <c r="JG455" t="s">
        <v>2</v>
      </c>
      <c r="JH455" t="s">
        <v>2</v>
      </c>
      <c r="JI455" t="s">
        <v>2</v>
      </c>
      <c r="JJ455" t="s">
        <v>2</v>
      </c>
      <c r="JK455" t="s">
        <v>2</v>
      </c>
      <c r="JL455" t="s">
        <v>2</v>
      </c>
      <c r="JM455" t="s">
        <v>2</v>
      </c>
      <c r="JN455" t="s">
        <v>2</v>
      </c>
      <c r="JO455" t="s">
        <v>2</v>
      </c>
      <c r="JP455" t="s">
        <v>2</v>
      </c>
      <c r="JQ455" t="s">
        <v>2</v>
      </c>
      <c r="JR455" t="s">
        <v>2</v>
      </c>
      <c r="JS455" t="s">
        <v>2</v>
      </c>
      <c r="JT455" t="s">
        <v>2</v>
      </c>
      <c r="JU455" t="s">
        <v>2</v>
      </c>
      <c r="JV455" t="s">
        <v>2</v>
      </c>
      <c r="JW455" t="s">
        <v>2</v>
      </c>
      <c r="JX455" t="s">
        <v>1097</v>
      </c>
      <c r="JY455" t="s">
        <v>4</v>
      </c>
      <c r="JZ455" t="s">
        <v>4</v>
      </c>
      <c r="KA455" t="s">
        <v>4</v>
      </c>
      <c r="KB455" t="s">
        <v>4</v>
      </c>
      <c r="KC455" t="s">
        <v>4</v>
      </c>
      <c r="KD455" t="s">
        <v>4</v>
      </c>
      <c r="KE455" t="s">
        <v>4</v>
      </c>
      <c r="KF455" t="s">
        <v>4</v>
      </c>
    </row>
    <row r="456" spans="1:292" x14ac:dyDescent="0.2">
      <c r="A456" t="s">
        <v>172</v>
      </c>
      <c r="B456" t="s">
        <v>133</v>
      </c>
      <c r="C456" t="s">
        <v>4</v>
      </c>
      <c r="D456" t="s">
        <v>19</v>
      </c>
      <c r="E456" s="30">
        <v>52</v>
      </c>
      <c r="F456" t="s">
        <v>9</v>
      </c>
      <c r="G456" t="s">
        <v>10</v>
      </c>
      <c r="H456" t="s">
        <v>40</v>
      </c>
      <c r="I456" t="s">
        <v>57</v>
      </c>
      <c r="J456" t="s">
        <v>4</v>
      </c>
      <c r="K456" t="s">
        <v>4</v>
      </c>
      <c r="L456" t="s">
        <v>4</v>
      </c>
      <c r="M456" t="s">
        <v>5</v>
      </c>
      <c r="N456" t="s">
        <v>5</v>
      </c>
      <c r="O456" t="s">
        <v>4</v>
      </c>
      <c r="P456" t="s">
        <v>4</v>
      </c>
      <c r="Q456" t="s">
        <v>4</v>
      </c>
      <c r="R456" t="s">
        <v>4</v>
      </c>
      <c r="S456" t="s">
        <v>4</v>
      </c>
      <c r="T456" t="s">
        <v>3</v>
      </c>
      <c r="U456" t="s">
        <v>4</v>
      </c>
      <c r="V456" t="s">
        <v>5</v>
      </c>
      <c r="W456" t="s">
        <v>17</v>
      </c>
      <c r="X456" t="s">
        <v>2</v>
      </c>
      <c r="Y456" t="s">
        <v>5</v>
      </c>
      <c r="Z456" t="s">
        <v>6</v>
      </c>
      <c r="AA456" t="s">
        <v>4</v>
      </c>
      <c r="AB456" t="s">
        <v>4</v>
      </c>
      <c r="AC456" t="s">
        <v>5</v>
      </c>
      <c r="AD456" t="s">
        <v>5</v>
      </c>
      <c r="AE456" t="s">
        <v>4</v>
      </c>
      <c r="AF456" t="s">
        <v>4</v>
      </c>
      <c r="AG456" t="s">
        <v>4</v>
      </c>
      <c r="AH456" t="s">
        <v>5</v>
      </c>
      <c r="AI456" t="s">
        <v>4</v>
      </c>
      <c r="AJ456" t="s">
        <v>4</v>
      </c>
      <c r="AK456" t="s">
        <v>4</v>
      </c>
      <c r="AL456" t="s">
        <v>4</v>
      </c>
      <c r="AM456" t="s">
        <v>4</v>
      </c>
      <c r="AN456" t="s">
        <v>4</v>
      </c>
      <c r="AO456" t="s">
        <v>4</v>
      </c>
      <c r="AP456" t="s">
        <v>4</v>
      </c>
      <c r="AQ456" t="s">
        <v>4</v>
      </c>
      <c r="AR456" t="s">
        <v>4</v>
      </c>
      <c r="AS456" t="s">
        <v>94</v>
      </c>
      <c r="AT456" t="s">
        <v>62</v>
      </c>
      <c r="AU456" t="s">
        <v>74</v>
      </c>
      <c r="AV456" t="s">
        <v>2</v>
      </c>
      <c r="AW456" t="s">
        <v>2</v>
      </c>
      <c r="AX456" t="s">
        <v>2</v>
      </c>
      <c r="AY456" t="s">
        <v>2</v>
      </c>
      <c r="AZ456" t="s">
        <v>2</v>
      </c>
      <c r="BA456" t="s">
        <v>2</v>
      </c>
      <c r="BB456" t="s">
        <v>2</v>
      </c>
      <c r="BC456" t="s">
        <v>2</v>
      </c>
      <c r="BD456" t="s">
        <v>2</v>
      </c>
      <c r="BE456" t="s">
        <v>2</v>
      </c>
      <c r="BF456" t="s">
        <v>2</v>
      </c>
      <c r="BG456" t="s">
        <v>2</v>
      </c>
      <c r="BH456" t="s">
        <v>2</v>
      </c>
      <c r="BI456" t="s">
        <v>2</v>
      </c>
      <c r="BJ456" t="s">
        <v>2</v>
      </c>
      <c r="BK456" t="s">
        <v>2</v>
      </c>
      <c r="BL456" t="s">
        <v>2</v>
      </c>
      <c r="BM456" t="s">
        <v>2</v>
      </c>
      <c r="BN456" t="s">
        <v>2</v>
      </c>
      <c r="BO456" t="s">
        <v>2</v>
      </c>
      <c r="BP456" t="s">
        <v>2</v>
      </c>
      <c r="BQ456" t="s">
        <v>2</v>
      </c>
      <c r="BR456" t="s">
        <v>2</v>
      </c>
      <c r="BS456" t="s">
        <v>2</v>
      </c>
      <c r="BT456" t="s">
        <v>2</v>
      </c>
      <c r="BU456" t="s">
        <v>2</v>
      </c>
      <c r="BV456" t="s">
        <v>2</v>
      </c>
      <c r="BW456" t="s">
        <v>2</v>
      </c>
      <c r="BX456" t="s">
        <v>2</v>
      </c>
      <c r="BY456" t="s">
        <v>2</v>
      </c>
      <c r="BZ456" t="s">
        <v>2</v>
      </c>
      <c r="CA456" t="s">
        <v>2</v>
      </c>
      <c r="CB456" t="s">
        <v>2</v>
      </c>
      <c r="CC456" t="s">
        <v>2</v>
      </c>
      <c r="CD456" t="s">
        <v>2</v>
      </c>
      <c r="CE456" t="s">
        <v>2</v>
      </c>
      <c r="CF456" t="s">
        <v>2</v>
      </c>
      <c r="CG456" t="s">
        <v>2</v>
      </c>
      <c r="CH456" t="s">
        <v>2</v>
      </c>
      <c r="CI456" t="s">
        <v>2</v>
      </c>
      <c r="CJ456" t="s">
        <v>2</v>
      </c>
      <c r="CK456" t="s">
        <v>2</v>
      </c>
      <c r="CL456" t="s">
        <v>2</v>
      </c>
      <c r="CM456" t="s">
        <v>2</v>
      </c>
      <c r="CN456" t="s">
        <v>2</v>
      </c>
      <c r="CO456" t="s">
        <v>2</v>
      </c>
      <c r="CP456" t="s">
        <v>41</v>
      </c>
      <c r="CQ456" t="s">
        <v>4</v>
      </c>
      <c r="CR456" t="s">
        <v>4</v>
      </c>
      <c r="CS456" t="s">
        <v>4</v>
      </c>
      <c r="CT456" t="s">
        <v>4</v>
      </c>
      <c r="CU456" t="s">
        <v>133</v>
      </c>
      <c r="CV456" t="s">
        <v>4</v>
      </c>
      <c r="CW456" s="30">
        <v>53</v>
      </c>
      <c r="CX456" t="s">
        <v>9</v>
      </c>
      <c r="CY456" t="s">
        <v>4</v>
      </c>
      <c r="CZ456" t="s">
        <v>4</v>
      </c>
      <c r="DA456" t="s">
        <v>4</v>
      </c>
      <c r="DB456" t="s">
        <v>5</v>
      </c>
      <c r="DC456" t="s">
        <v>5</v>
      </c>
      <c r="DD456" t="s">
        <v>4</v>
      </c>
      <c r="DE456" t="s">
        <v>5</v>
      </c>
      <c r="DF456" t="s">
        <v>4</v>
      </c>
      <c r="DG456" t="s">
        <v>4</v>
      </c>
      <c r="DH456" t="s">
        <v>4</v>
      </c>
      <c r="DI456" t="s">
        <v>3</v>
      </c>
      <c r="DJ456" t="s">
        <v>4</v>
      </c>
      <c r="DK456" t="s">
        <v>5</v>
      </c>
      <c r="DL456" t="s">
        <v>26</v>
      </c>
      <c r="DM456" t="s">
        <v>105</v>
      </c>
      <c r="DN456" t="s">
        <v>5</v>
      </c>
      <c r="DO456" t="s">
        <v>523</v>
      </c>
      <c r="DP456" t="s">
        <v>4</v>
      </c>
      <c r="DQ456" t="s">
        <v>4</v>
      </c>
      <c r="DR456" t="s">
        <v>5</v>
      </c>
      <c r="DS456" t="s">
        <v>5</v>
      </c>
      <c r="DT456" t="s">
        <v>4</v>
      </c>
      <c r="DU456" t="s">
        <v>4</v>
      </c>
      <c r="DV456" t="s">
        <v>4</v>
      </c>
      <c r="DW456" t="s">
        <v>5</v>
      </c>
      <c r="DX456" t="s">
        <v>4</v>
      </c>
      <c r="DY456" t="s">
        <v>4</v>
      </c>
      <c r="DZ456" t="s">
        <v>4</v>
      </c>
      <c r="EA456" t="s">
        <v>5</v>
      </c>
      <c r="EB456" t="s">
        <v>4</v>
      </c>
      <c r="EC456" t="s">
        <v>4</v>
      </c>
      <c r="ED456" t="s">
        <v>4</v>
      </c>
      <c r="EE456" t="s">
        <v>4</v>
      </c>
      <c r="EF456" t="s">
        <v>4</v>
      </c>
      <c r="EG456" t="s">
        <v>4</v>
      </c>
      <c r="EH456" t="s">
        <v>94</v>
      </c>
      <c r="EI456" t="s">
        <v>62</v>
      </c>
      <c r="EJ456" t="s">
        <v>74</v>
      </c>
      <c r="EK456" t="s">
        <v>2</v>
      </c>
      <c r="EL456" t="s">
        <v>2</v>
      </c>
      <c r="EM456" t="s">
        <v>2</v>
      </c>
      <c r="EN456" t="s">
        <v>2</v>
      </c>
      <c r="EO456" t="s">
        <v>2</v>
      </c>
      <c r="EP456" t="s">
        <v>2</v>
      </c>
      <c r="EQ456" t="s">
        <v>2</v>
      </c>
      <c r="ER456" t="s">
        <v>2</v>
      </c>
      <c r="ES456" t="s">
        <v>2</v>
      </c>
      <c r="ET456" t="s">
        <v>2</v>
      </c>
      <c r="EU456" t="s">
        <v>2</v>
      </c>
      <c r="EV456" t="s">
        <v>2</v>
      </c>
      <c r="EW456" t="s">
        <v>2</v>
      </c>
      <c r="EX456" t="s">
        <v>2</v>
      </c>
      <c r="EY456" t="s">
        <v>2</v>
      </c>
      <c r="EZ456" t="s">
        <v>5</v>
      </c>
      <c r="FA456" t="s">
        <v>4</v>
      </c>
      <c r="FB456" t="s">
        <v>4</v>
      </c>
      <c r="FC456" t="s">
        <v>4</v>
      </c>
      <c r="FD456" t="s">
        <v>4</v>
      </c>
      <c r="FE456" t="s">
        <v>2</v>
      </c>
      <c r="FF456" t="s">
        <v>2</v>
      </c>
      <c r="FG456" t="s">
        <v>2</v>
      </c>
      <c r="FH456" t="s">
        <v>2</v>
      </c>
      <c r="FI456" t="s">
        <v>2</v>
      </c>
      <c r="FJ456" t="s">
        <v>2</v>
      </c>
      <c r="FK456" t="s">
        <v>2</v>
      </c>
      <c r="FL456" t="s">
        <v>2</v>
      </c>
      <c r="FM456" t="s">
        <v>2</v>
      </c>
      <c r="FN456" t="s">
        <v>2</v>
      </c>
      <c r="FO456" t="s">
        <v>2</v>
      </c>
      <c r="FP456" t="s">
        <v>2</v>
      </c>
      <c r="FQ456" t="s">
        <v>2</v>
      </c>
      <c r="FR456" t="s">
        <v>2</v>
      </c>
      <c r="FS456" t="s">
        <v>2</v>
      </c>
      <c r="FT456" t="s">
        <v>2</v>
      </c>
      <c r="FU456" t="s">
        <v>2</v>
      </c>
      <c r="FV456" t="s">
        <v>2</v>
      </c>
      <c r="FW456" t="s">
        <v>2</v>
      </c>
      <c r="FX456" t="s">
        <v>2</v>
      </c>
      <c r="FY456" t="s">
        <v>2</v>
      </c>
      <c r="FZ456" t="s">
        <v>2</v>
      </c>
      <c r="GA456" t="s">
        <v>2</v>
      </c>
      <c r="GB456" t="s">
        <v>2</v>
      </c>
      <c r="GC456" t="s">
        <v>2</v>
      </c>
      <c r="GD456" t="s">
        <v>2</v>
      </c>
      <c r="GE456" t="s">
        <v>2</v>
      </c>
      <c r="GF456" t="s">
        <v>2</v>
      </c>
      <c r="GG456" t="s">
        <v>2</v>
      </c>
      <c r="GH456" t="s">
        <v>2</v>
      </c>
      <c r="GI456" t="s">
        <v>2</v>
      </c>
      <c r="GJ456" t="s">
        <v>2</v>
      </c>
      <c r="GK456" t="s">
        <v>2</v>
      </c>
      <c r="GL456" t="s">
        <v>2</v>
      </c>
      <c r="GM456" t="s">
        <v>2</v>
      </c>
      <c r="GN456" t="s">
        <v>133</v>
      </c>
      <c r="GO456" t="s">
        <v>4</v>
      </c>
      <c r="GP456" s="30">
        <v>55</v>
      </c>
      <c r="GQ456" t="s">
        <v>9</v>
      </c>
      <c r="GR456" t="s">
        <v>4</v>
      </c>
      <c r="GS456" t="s">
        <v>4</v>
      </c>
      <c r="GT456" t="s">
        <v>4</v>
      </c>
      <c r="GU456" t="s">
        <v>5</v>
      </c>
      <c r="GV456" t="s">
        <v>5</v>
      </c>
      <c r="GW456" t="s">
        <v>4</v>
      </c>
      <c r="GX456" t="s">
        <v>5</v>
      </c>
      <c r="GY456" t="s">
        <v>4</v>
      </c>
      <c r="GZ456" t="s">
        <v>5</v>
      </c>
      <c r="HA456" t="s">
        <v>4</v>
      </c>
      <c r="HB456" t="s">
        <v>3</v>
      </c>
      <c r="HC456" t="s">
        <v>4</v>
      </c>
      <c r="HD456" t="s">
        <v>4</v>
      </c>
      <c r="HE456" t="s">
        <v>4</v>
      </c>
      <c r="HF456" t="s">
        <v>2</v>
      </c>
      <c r="HG456" t="s">
        <v>5</v>
      </c>
      <c r="HH456" t="s">
        <v>6</v>
      </c>
      <c r="HI456" t="s">
        <v>4</v>
      </c>
      <c r="HJ456" t="s">
        <v>4</v>
      </c>
      <c r="HK456" t="s">
        <v>4</v>
      </c>
      <c r="HL456" t="s">
        <v>5</v>
      </c>
      <c r="HM456" t="s">
        <v>4</v>
      </c>
      <c r="HN456" t="s">
        <v>4</v>
      </c>
      <c r="HO456" t="s">
        <v>4</v>
      </c>
      <c r="HP456" t="s">
        <v>5</v>
      </c>
      <c r="HQ456" t="s">
        <v>4</v>
      </c>
      <c r="HR456" t="s">
        <v>4</v>
      </c>
      <c r="HS456" t="s">
        <v>4</v>
      </c>
      <c r="HT456" t="s">
        <v>5</v>
      </c>
      <c r="HU456" t="s">
        <v>4</v>
      </c>
      <c r="HV456" t="s">
        <v>4</v>
      </c>
      <c r="HW456" t="s">
        <v>4</v>
      </c>
      <c r="HX456" t="s">
        <v>4</v>
      </c>
      <c r="HY456" t="s">
        <v>4</v>
      </c>
      <c r="HZ456" t="s">
        <v>4</v>
      </c>
      <c r="IA456" t="s">
        <v>94</v>
      </c>
      <c r="IB456" t="s">
        <v>62</v>
      </c>
      <c r="IC456" t="s">
        <v>59</v>
      </c>
      <c r="ID456" t="s">
        <v>2</v>
      </c>
      <c r="IE456" t="s">
        <v>2</v>
      </c>
      <c r="IF456" t="s">
        <v>2</v>
      </c>
      <c r="IG456" t="s">
        <v>2</v>
      </c>
      <c r="IH456" t="s">
        <v>2</v>
      </c>
      <c r="II456" t="s">
        <v>2</v>
      </c>
      <c r="IJ456" t="s">
        <v>2</v>
      </c>
      <c r="IK456" t="s">
        <v>2</v>
      </c>
      <c r="IL456" t="s">
        <v>2</v>
      </c>
      <c r="IM456" t="s">
        <v>2</v>
      </c>
      <c r="IN456" t="s">
        <v>2</v>
      </c>
      <c r="IO456" t="s">
        <v>2</v>
      </c>
      <c r="IP456" t="s">
        <v>2</v>
      </c>
      <c r="IQ456" t="s">
        <v>2</v>
      </c>
      <c r="IR456" t="s">
        <v>2</v>
      </c>
      <c r="IS456" t="s">
        <v>5</v>
      </c>
      <c r="IT456" t="s">
        <v>5</v>
      </c>
      <c r="IU456" t="s">
        <v>5</v>
      </c>
      <c r="IV456" t="s">
        <v>4</v>
      </c>
      <c r="IW456" t="s">
        <v>4</v>
      </c>
      <c r="IX456" t="s">
        <v>2</v>
      </c>
      <c r="IY456" t="s">
        <v>2</v>
      </c>
      <c r="IZ456" t="s">
        <v>2</v>
      </c>
      <c r="JA456" t="s">
        <v>2</v>
      </c>
      <c r="JB456" t="s">
        <v>2</v>
      </c>
      <c r="JC456" t="s">
        <v>2</v>
      </c>
      <c r="JD456" t="s">
        <v>2</v>
      </c>
      <c r="JE456" t="s">
        <v>2</v>
      </c>
      <c r="JF456" t="s">
        <v>2</v>
      </c>
      <c r="JG456" t="s">
        <v>2</v>
      </c>
      <c r="JH456" t="s">
        <v>2</v>
      </c>
      <c r="JI456" t="s">
        <v>2</v>
      </c>
      <c r="JJ456" t="s">
        <v>2</v>
      </c>
      <c r="JK456" t="s">
        <v>2</v>
      </c>
      <c r="JL456" t="s">
        <v>2</v>
      </c>
      <c r="JM456" t="s">
        <v>2</v>
      </c>
      <c r="JN456" t="s">
        <v>2</v>
      </c>
      <c r="JO456" t="s">
        <v>2</v>
      </c>
      <c r="JP456" t="s">
        <v>2</v>
      </c>
      <c r="JQ456" t="s">
        <v>2</v>
      </c>
      <c r="JR456" t="s">
        <v>2</v>
      </c>
      <c r="JS456" t="s">
        <v>2</v>
      </c>
      <c r="JT456" t="s">
        <v>2</v>
      </c>
      <c r="JU456" t="s">
        <v>2</v>
      </c>
      <c r="JV456" t="s">
        <v>2</v>
      </c>
      <c r="JW456" t="s">
        <v>2</v>
      </c>
      <c r="JX456" t="s">
        <v>1097</v>
      </c>
      <c r="JY456" t="s">
        <v>5</v>
      </c>
      <c r="JZ456" t="s">
        <v>4</v>
      </c>
      <c r="KA456" t="s">
        <v>4</v>
      </c>
      <c r="KB456" t="s">
        <v>4</v>
      </c>
      <c r="KC456" t="s">
        <v>4</v>
      </c>
      <c r="KD456" t="s">
        <v>4</v>
      </c>
      <c r="KE456" t="s">
        <v>4</v>
      </c>
      <c r="KF456" t="s">
        <v>4</v>
      </c>
    </row>
    <row r="457" spans="1:292" x14ac:dyDescent="0.2">
      <c r="A457" t="s">
        <v>179</v>
      </c>
      <c r="B457" t="s">
        <v>133</v>
      </c>
      <c r="C457" t="s">
        <v>4</v>
      </c>
      <c r="D457" t="s">
        <v>19</v>
      </c>
      <c r="E457" s="30">
        <v>44</v>
      </c>
      <c r="F457" t="s">
        <v>20</v>
      </c>
      <c r="G457" t="s">
        <v>10</v>
      </c>
      <c r="H457" t="s">
        <v>11</v>
      </c>
      <c r="I457" t="s">
        <v>65</v>
      </c>
      <c r="J457" t="s">
        <v>4</v>
      </c>
      <c r="K457" t="s">
        <v>4</v>
      </c>
      <c r="L457" t="s">
        <v>4</v>
      </c>
      <c r="M457" t="s">
        <v>4</v>
      </c>
      <c r="N457" t="s">
        <v>4</v>
      </c>
      <c r="O457" t="s">
        <v>4</v>
      </c>
      <c r="P457" t="s">
        <v>5</v>
      </c>
      <c r="Q457" t="s">
        <v>4</v>
      </c>
      <c r="R457" t="s">
        <v>4</v>
      </c>
      <c r="S457" t="s">
        <v>4</v>
      </c>
      <c r="T457" t="s">
        <v>3</v>
      </c>
      <c r="U457" t="s">
        <v>4</v>
      </c>
      <c r="V457" t="s">
        <v>5</v>
      </c>
      <c r="W457" t="s">
        <v>77</v>
      </c>
      <c r="X457" t="s">
        <v>27</v>
      </c>
      <c r="Y457" t="s">
        <v>5</v>
      </c>
      <c r="Z457" t="s">
        <v>18</v>
      </c>
      <c r="AA457" t="s">
        <v>4</v>
      </c>
      <c r="AB457" t="s">
        <v>4</v>
      </c>
      <c r="AC457" t="s">
        <v>4</v>
      </c>
      <c r="AD457" t="s">
        <v>4</v>
      </c>
      <c r="AE457" t="s">
        <v>4</v>
      </c>
      <c r="AF457" t="s">
        <v>4</v>
      </c>
      <c r="AG457" t="s">
        <v>5</v>
      </c>
      <c r="AH457" t="s">
        <v>5</v>
      </c>
      <c r="AI457" t="s">
        <v>4</v>
      </c>
      <c r="AJ457" t="s">
        <v>4</v>
      </c>
      <c r="AK457" t="s">
        <v>4</v>
      </c>
      <c r="AL457" t="s">
        <v>4</v>
      </c>
      <c r="AM457" t="s">
        <v>4</v>
      </c>
      <c r="AN457" t="s">
        <v>4</v>
      </c>
      <c r="AO457" t="s">
        <v>4</v>
      </c>
      <c r="AP457" t="s">
        <v>4</v>
      </c>
      <c r="AQ457" t="s">
        <v>4</v>
      </c>
      <c r="AR457" t="s">
        <v>4</v>
      </c>
      <c r="AS457" t="s">
        <v>2</v>
      </c>
      <c r="AT457" t="s">
        <v>2</v>
      </c>
      <c r="AU457" t="s">
        <v>2</v>
      </c>
      <c r="AV457" t="s">
        <v>2</v>
      </c>
      <c r="AW457" t="s">
        <v>2</v>
      </c>
      <c r="AX457" t="s">
        <v>2</v>
      </c>
      <c r="AY457" t="s">
        <v>2</v>
      </c>
      <c r="AZ457" t="s">
        <v>2</v>
      </c>
      <c r="BA457" t="s">
        <v>2</v>
      </c>
      <c r="BB457" t="s">
        <v>2</v>
      </c>
      <c r="BC457" t="s">
        <v>2</v>
      </c>
      <c r="BD457" t="s">
        <v>2</v>
      </c>
      <c r="BE457" t="s">
        <v>2</v>
      </c>
      <c r="BF457" t="s">
        <v>2</v>
      </c>
      <c r="BG457" t="s">
        <v>2</v>
      </c>
      <c r="BH457" t="s">
        <v>2</v>
      </c>
      <c r="BI457" t="s">
        <v>2</v>
      </c>
      <c r="BJ457" t="s">
        <v>2</v>
      </c>
      <c r="BK457" t="s">
        <v>4</v>
      </c>
      <c r="BL457" t="s">
        <v>5</v>
      </c>
      <c r="BM457" t="s">
        <v>4</v>
      </c>
      <c r="BN457" t="s">
        <v>4</v>
      </c>
      <c r="BO457" t="s">
        <v>4</v>
      </c>
      <c r="BP457" t="s">
        <v>2</v>
      </c>
      <c r="BQ457" t="s">
        <v>2</v>
      </c>
      <c r="BR457" t="s">
        <v>2</v>
      </c>
      <c r="BS457" t="s">
        <v>2</v>
      </c>
      <c r="BT457" t="s">
        <v>2</v>
      </c>
      <c r="BU457" t="s">
        <v>2</v>
      </c>
      <c r="BV457" t="s">
        <v>2</v>
      </c>
      <c r="BW457" t="s">
        <v>2</v>
      </c>
      <c r="BX457" t="s">
        <v>2</v>
      </c>
      <c r="BY457" t="s">
        <v>2</v>
      </c>
      <c r="BZ457" t="s">
        <v>2</v>
      </c>
      <c r="CA457" t="s">
        <v>2</v>
      </c>
      <c r="CB457" t="s">
        <v>2</v>
      </c>
      <c r="CC457" t="s">
        <v>2</v>
      </c>
      <c r="CD457" t="s">
        <v>2</v>
      </c>
      <c r="CE457" t="s">
        <v>2</v>
      </c>
      <c r="CF457" t="s">
        <v>2</v>
      </c>
      <c r="CG457" t="s">
        <v>2</v>
      </c>
      <c r="CH457" t="s">
        <v>2</v>
      </c>
      <c r="CI457" t="s">
        <v>2</v>
      </c>
      <c r="CJ457" t="s">
        <v>2</v>
      </c>
      <c r="CK457" t="s">
        <v>2</v>
      </c>
      <c r="CL457" t="s">
        <v>2</v>
      </c>
      <c r="CM457" t="s">
        <v>2</v>
      </c>
      <c r="CN457" t="s">
        <v>2</v>
      </c>
      <c r="CO457" t="s">
        <v>2</v>
      </c>
      <c r="CP457" t="s">
        <v>2</v>
      </c>
      <c r="CQ457" t="s">
        <v>2</v>
      </c>
      <c r="CR457" t="s">
        <v>2</v>
      </c>
      <c r="CS457" t="s">
        <v>2</v>
      </c>
      <c r="CT457" t="s">
        <v>2</v>
      </c>
      <c r="CU457" t="s">
        <v>133</v>
      </c>
      <c r="CV457" t="s">
        <v>4</v>
      </c>
      <c r="CW457" s="30">
        <v>45</v>
      </c>
      <c r="CX457" t="s">
        <v>20</v>
      </c>
      <c r="CY457" t="s">
        <v>4</v>
      </c>
      <c r="CZ457" t="s">
        <v>4</v>
      </c>
      <c r="DA457" t="s">
        <v>4</v>
      </c>
      <c r="DB457" t="s">
        <v>4</v>
      </c>
      <c r="DC457" t="s">
        <v>4</v>
      </c>
      <c r="DD457" t="s">
        <v>4</v>
      </c>
      <c r="DE457" t="s">
        <v>5</v>
      </c>
      <c r="DF457" t="s">
        <v>4</v>
      </c>
      <c r="DG457" t="s">
        <v>4</v>
      </c>
      <c r="DH457" t="s">
        <v>4</v>
      </c>
      <c r="DI457" t="s">
        <v>3</v>
      </c>
      <c r="DJ457" t="s">
        <v>4</v>
      </c>
      <c r="DK457" t="s">
        <v>4</v>
      </c>
      <c r="DL457" t="s">
        <v>17</v>
      </c>
      <c r="DM457" t="s">
        <v>2</v>
      </c>
      <c r="DN457" t="s">
        <v>5</v>
      </c>
      <c r="DO457" t="s">
        <v>18</v>
      </c>
      <c r="DP457" t="s">
        <v>4</v>
      </c>
      <c r="DQ457" t="s">
        <v>4</v>
      </c>
      <c r="DR457" t="s">
        <v>4</v>
      </c>
      <c r="DS457" t="s">
        <v>4</v>
      </c>
      <c r="DT457" t="s">
        <v>4</v>
      </c>
      <c r="DU457" t="s">
        <v>4</v>
      </c>
      <c r="DV457" t="s">
        <v>5</v>
      </c>
      <c r="DW457" t="s">
        <v>5</v>
      </c>
      <c r="DX457" t="s">
        <v>4</v>
      </c>
      <c r="DY457" t="s">
        <v>4</v>
      </c>
      <c r="DZ457" t="s">
        <v>4</v>
      </c>
      <c r="EA457" t="s">
        <v>4</v>
      </c>
      <c r="EB457" t="s">
        <v>4</v>
      </c>
      <c r="EC457" t="s">
        <v>4</v>
      </c>
      <c r="ED457" t="s">
        <v>4</v>
      </c>
      <c r="EE457" t="s">
        <v>4</v>
      </c>
      <c r="EF457" t="s">
        <v>4</v>
      </c>
      <c r="EG457" t="s">
        <v>4</v>
      </c>
      <c r="EH457" t="s">
        <v>2</v>
      </c>
      <c r="EI457" t="s">
        <v>2</v>
      </c>
      <c r="EJ457" t="s">
        <v>2</v>
      </c>
      <c r="EK457" t="s">
        <v>2</v>
      </c>
      <c r="EL457" t="s">
        <v>2</v>
      </c>
      <c r="EM457" t="s">
        <v>2</v>
      </c>
      <c r="EN457" t="s">
        <v>2</v>
      </c>
      <c r="EO457" t="s">
        <v>2</v>
      </c>
      <c r="EP457" t="s">
        <v>2</v>
      </c>
      <c r="EQ457" t="s">
        <v>2</v>
      </c>
      <c r="ER457" t="s">
        <v>2</v>
      </c>
      <c r="ES457" t="s">
        <v>2</v>
      </c>
      <c r="ET457" t="s">
        <v>2</v>
      </c>
      <c r="EU457" t="s">
        <v>2</v>
      </c>
      <c r="EV457" t="s">
        <v>2</v>
      </c>
      <c r="EW457" t="s">
        <v>2</v>
      </c>
      <c r="EX457" t="s">
        <v>2</v>
      </c>
      <c r="EY457" t="s">
        <v>2</v>
      </c>
      <c r="EZ457" t="s">
        <v>4</v>
      </c>
      <c r="FA457" t="s">
        <v>5</v>
      </c>
      <c r="FB457" t="s">
        <v>4</v>
      </c>
      <c r="FC457" t="s">
        <v>4</v>
      </c>
      <c r="FD457" t="s">
        <v>4</v>
      </c>
      <c r="FE457" t="s">
        <v>2</v>
      </c>
      <c r="FF457" t="s">
        <v>2</v>
      </c>
      <c r="FG457" t="s">
        <v>2</v>
      </c>
      <c r="FH457" t="s">
        <v>2</v>
      </c>
      <c r="FI457" t="s">
        <v>2</v>
      </c>
      <c r="FJ457" t="s">
        <v>2</v>
      </c>
      <c r="FK457" t="s">
        <v>2</v>
      </c>
      <c r="FL457" t="s">
        <v>2</v>
      </c>
      <c r="FM457" t="s">
        <v>2</v>
      </c>
      <c r="FN457" t="s">
        <v>2</v>
      </c>
      <c r="FO457" t="s">
        <v>2</v>
      </c>
      <c r="FP457" t="s">
        <v>2</v>
      </c>
      <c r="FQ457" t="s">
        <v>2</v>
      </c>
      <c r="FR457" t="s">
        <v>2</v>
      </c>
      <c r="FS457" t="s">
        <v>2</v>
      </c>
      <c r="FT457" t="s">
        <v>2</v>
      </c>
      <c r="FU457" t="s">
        <v>2</v>
      </c>
      <c r="FV457" t="s">
        <v>2</v>
      </c>
      <c r="FW457" t="s">
        <v>2</v>
      </c>
      <c r="FX457" t="s">
        <v>2</v>
      </c>
      <c r="FY457" t="s">
        <v>2</v>
      </c>
      <c r="FZ457" t="s">
        <v>2</v>
      </c>
      <c r="GA457" t="s">
        <v>2</v>
      </c>
      <c r="GB457" t="s">
        <v>2</v>
      </c>
      <c r="GC457" t="s">
        <v>2</v>
      </c>
      <c r="GD457" t="s">
        <v>2</v>
      </c>
      <c r="GE457" t="s">
        <v>2</v>
      </c>
      <c r="GF457" t="s">
        <v>2</v>
      </c>
      <c r="GG457" t="s">
        <v>2</v>
      </c>
      <c r="GH457" t="s">
        <v>2</v>
      </c>
      <c r="GI457" t="s">
        <v>2</v>
      </c>
      <c r="GJ457" t="s">
        <v>2</v>
      </c>
      <c r="GK457" t="s">
        <v>2</v>
      </c>
      <c r="GL457" t="s">
        <v>2</v>
      </c>
      <c r="GM457" t="s">
        <v>2</v>
      </c>
      <c r="GN457" t="s">
        <v>133</v>
      </c>
      <c r="GO457" t="s">
        <v>4</v>
      </c>
      <c r="GP457" s="30">
        <v>46</v>
      </c>
      <c r="GQ457" t="s">
        <v>1098</v>
      </c>
      <c r="GR457" t="s">
        <v>4</v>
      </c>
      <c r="GS457" t="s">
        <v>4</v>
      </c>
      <c r="GT457" t="s">
        <v>4</v>
      </c>
      <c r="GU457" t="s">
        <v>4</v>
      </c>
      <c r="GV457" t="s">
        <v>4</v>
      </c>
      <c r="GW457" t="s">
        <v>4</v>
      </c>
      <c r="GX457" t="s">
        <v>5</v>
      </c>
      <c r="GY457" t="s">
        <v>4</v>
      </c>
      <c r="GZ457" t="s">
        <v>4</v>
      </c>
      <c r="HA457" t="s">
        <v>4</v>
      </c>
      <c r="HB457" t="s">
        <v>3</v>
      </c>
      <c r="HC457" t="s">
        <v>4</v>
      </c>
      <c r="HD457" t="s">
        <v>4</v>
      </c>
      <c r="HE457" t="s">
        <v>2</v>
      </c>
      <c r="HF457" t="s">
        <v>2</v>
      </c>
      <c r="HG457" t="s">
        <v>5</v>
      </c>
      <c r="HH457" t="s">
        <v>18</v>
      </c>
      <c r="HI457" t="s">
        <v>4</v>
      </c>
      <c r="HJ457" t="s">
        <v>4</v>
      </c>
      <c r="HK457" t="s">
        <v>4</v>
      </c>
      <c r="HL457" t="s">
        <v>4</v>
      </c>
      <c r="HM457" t="s">
        <v>4</v>
      </c>
      <c r="HN457" t="s">
        <v>4</v>
      </c>
      <c r="HO457" t="s">
        <v>5</v>
      </c>
      <c r="HP457" t="s">
        <v>5</v>
      </c>
      <c r="HQ457" t="s">
        <v>4</v>
      </c>
      <c r="HR457" t="s">
        <v>4</v>
      </c>
      <c r="HS457" t="s">
        <v>4</v>
      </c>
      <c r="HT457" t="s">
        <v>4</v>
      </c>
      <c r="HU457" t="s">
        <v>4</v>
      </c>
      <c r="HV457" t="s">
        <v>4</v>
      </c>
      <c r="HW457" t="s">
        <v>4</v>
      </c>
      <c r="HX457" t="s">
        <v>4</v>
      </c>
      <c r="HY457" t="s">
        <v>4</v>
      </c>
      <c r="HZ457" t="s">
        <v>4</v>
      </c>
      <c r="IA457" t="s">
        <v>2</v>
      </c>
      <c r="IB457" t="s">
        <v>2</v>
      </c>
      <c r="IC457" t="s">
        <v>2</v>
      </c>
      <c r="ID457" t="s">
        <v>2</v>
      </c>
      <c r="IE457" t="s">
        <v>2</v>
      </c>
      <c r="IF457" t="s">
        <v>2</v>
      </c>
      <c r="IG457" t="s">
        <v>2</v>
      </c>
      <c r="IH457" t="s">
        <v>2</v>
      </c>
      <c r="II457" t="s">
        <v>2</v>
      </c>
      <c r="IJ457" t="s">
        <v>2</v>
      </c>
      <c r="IK457" t="s">
        <v>2</v>
      </c>
      <c r="IL457" t="s">
        <v>2</v>
      </c>
      <c r="IM457" t="s">
        <v>2</v>
      </c>
      <c r="IN457" t="s">
        <v>2</v>
      </c>
      <c r="IO457" t="s">
        <v>2</v>
      </c>
      <c r="IP457" t="s">
        <v>2</v>
      </c>
      <c r="IQ457" t="s">
        <v>2</v>
      </c>
      <c r="IR457" t="s">
        <v>2</v>
      </c>
      <c r="IS457" t="s">
        <v>5</v>
      </c>
      <c r="IT457" t="s">
        <v>5</v>
      </c>
      <c r="IU457" t="s">
        <v>4</v>
      </c>
      <c r="IV457" t="s">
        <v>4</v>
      </c>
      <c r="IW457" t="s">
        <v>4</v>
      </c>
      <c r="IX457" t="s">
        <v>2</v>
      </c>
      <c r="IY457" t="s">
        <v>2</v>
      </c>
      <c r="IZ457" t="s">
        <v>2</v>
      </c>
      <c r="JA457" t="s">
        <v>2</v>
      </c>
      <c r="JB457" t="s">
        <v>2</v>
      </c>
      <c r="JC457" t="s">
        <v>2</v>
      </c>
      <c r="JD457" t="s">
        <v>2</v>
      </c>
      <c r="JE457" t="s">
        <v>2</v>
      </c>
      <c r="JF457" t="s">
        <v>2</v>
      </c>
      <c r="JG457" t="s">
        <v>2</v>
      </c>
      <c r="JH457" t="s">
        <v>2</v>
      </c>
      <c r="JI457" t="s">
        <v>2</v>
      </c>
      <c r="JJ457" t="s">
        <v>2</v>
      </c>
      <c r="JK457" t="s">
        <v>2</v>
      </c>
      <c r="JL457" t="s">
        <v>2</v>
      </c>
      <c r="JM457" t="s">
        <v>2</v>
      </c>
      <c r="JN457" t="s">
        <v>2</v>
      </c>
      <c r="JO457" t="s">
        <v>2</v>
      </c>
      <c r="JP457" t="s">
        <v>2</v>
      </c>
      <c r="JQ457" t="s">
        <v>2</v>
      </c>
      <c r="JR457" t="s">
        <v>2</v>
      </c>
      <c r="JS457" t="s">
        <v>2</v>
      </c>
      <c r="JT457" t="s">
        <v>2</v>
      </c>
      <c r="JU457" t="s">
        <v>2</v>
      </c>
      <c r="JV457" t="s">
        <v>2</v>
      </c>
      <c r="JW457" t="s">
        <v>2</v>
      </c>
      <c r="JX457" t="s">
        <v>2</v>
      </c>
      <c r="JY457" t="s">
        <v>2</v>
      </c>
      <c r="JZ457" t="s">
        <v>2</v>
      </c>
      <c r="KA457" t="s">
        <v>2</v>
      </c>
      <c r="KB457" t="s">
        <v>2</v>
      </c>
      <c r="KC457" t="s">
        <v>2</v>
      </c>
      <c r="KD457" t="s">
        <v>2</v>
      </c>
      <c r="KE457" t="s">
        <v>2</v>
      </c>
      <c r="KF457" t="s">
        <v>2</v>
      </c>
    </row>
    <row r="458" spans="1:292" x14ac:dyDescent="0.2">
      <c r="A458" t="s">
        <v>178</v>
      </c>
      <c r="B458" t="s">
        <v>133</v>
      </c>
      <c r="C458" t="s">
        <v>4</v>
      </c>
      <c r="D458" t="s">
        <v>19</v>
      </c>
      <c r="E458" s="30">
        <v>59</v>
      </c>
      <c r="F458" t="s">
        <v>20</v>
      </c>
      <c r="G458" t="s">
        <v>10</v>
      </c>
      <c r="H458" t="s">
        <v>40</v>
      </c>
      <c r="I458" t="s">
        <v>80</v>
      </c>
      <c r="J458" t="s">
        <v>4</v>
      </c>
      <c r="K458" t="s">
        <v>4</v>
      </c>
      <c r="L458" t="s">
        <v>4</v>
      </c>
      <c r="M458" t="s">
        <v>4</v>
      </c>
      <c r="N458" t="s">
        <v>5</v>
      </c>
      <c r="O458" t="s">
        <v>4</v>
      </c>
      <c r="P458" t="s">
        <v>4</v>
      </c>
      <c r="Q458" t="s">
        <v>4</v>
      </c>
      <c r="R458" t="s">
        <v>5</v>
      </c>
      <c r="S458" t="s">
        <v>4</v>
      </c>
      <c r="T458" t="s">
        <v>3</v>
      </c>
      <c r="U458" t="s">
        <v>4</v>
      </c>
      <c r="V458" t="s">
        <v>5</v>
      </c>
      <c r="W458" t="s">
        <v>26</v>
      </c>
      <c r="X458" t="s">
        <v>27</v>
      </c>
      <c r="Y458" t="s">
        <v>5</v>
      </c>
      <c r="Z458" t="s">
        <v>6</v>
      </c>
      <c r="AA458" t="s">
        <v>4</v>
      </c>
      <c r="AB458" t="s">
        <v>4</v>
      </c>
      <c r="AC458" t="s">
        <v>4</v>
      </c>
      <c r="AD458" t="s">
        <v>4</v>
      </c>
      <c r="AE458" t="s">
        <v>4</v>
      </c>
      <c r="AF458" t="s">
        <v>4</v>
      </c>
      <c r="AG458" t="s">
        <v>4</v>
      </c>
      <c r="AH458" t="s">
        <v>5</v>
      </c>
      <c r="AI458" t="s">
        <v>4</v>
      </c>
      <c r="AJ458" t="s">
        <v>4</v>
      </c>
      <c r="AK458" t="s">
        <v>4</v>
      </c>
      <c r="AL458" t="s">
        <v>5</v>
      </c>
      <c r="AM458" t="s">
        <v>4</v>
      </c>
      <c r="AN458" t="s">
        <v>4</v>
      </c>
      <c r="AO458" t="s">
        <v>4</v>
      </c>
      <c r="AP458" t="s">
        <v>4</v>
      </c>
      <c r="AQ458" t="s">
        <v>4</v>
      </c>
      <c r="AR458" t="s">
        <v>4</v>
      </c>
      <c r="AS458" t="s">
        <v>2</v>
      </c>
      <c r="AT458" t="s">
        <v>2</v>
      </c>
      <c r="AU458" t="s">
        <v>2</v>
      </c>
      <c r="AV458" t="s">
        <v>2</v>
      </c>
      <c r="AW458" t="s">
        <v>2</v>
      </c>
      <c r="AX458" t="s">
        <v>2</v>
      </c>
      <c r="AY458" t="s">
        <v>2</v>
      </c>
      <c r="AZ458" t="s">
        <v>2</v>
      </c>
      <c r="BA458" t="s">
        <v>2</v>
      </c>
      <c r="BB458" t="s">
        <v>2</v>
      </c>
      <c r="BC458" t="s">
        <v>2</v>
      </c>
      <c r="BD458" t="s">
        <v>2</v>
      </c>
      <c r="BE458" t="s">
        <v>2</v>
      </c>
      <c r="BF458" t="s">
        <v>2</v>
      </c>
      <c r="BG458" t="s">
        <v>2</v>
      </c>
      <c r="BH458" t="s">
        <v>2</v>
      </c>
      <c r="BI458" t="s">
        <v>2</v>
      </c>
      <c r="BJ458" t="s">
        <v>2</v>
      </c>
      <c r="BK458" t="s">
        <v>2</v>
      </c>
      <c r="BL458" t="s">
        <v>2</v>
      </c>
      <c r="BM458" t="s">
        <v>2</v>
      </c>
      <c r="BN458" t="s">
        <v>2</v>
      </c>
      <c r="BO458" t="s">
        <v>2</v>
      </c>
      <c r="BP458" t="s">
        <v>2</v>
      </c>
      <c r="BQ458" t="s">
        <v>2</v>
      </c>
      <c r="BR458" t="s">
        <v>2</v>
      </c>
      <c r="BS458" t="s">
        <v>2</v>
      </c>
      <c r="BT458" t="s">
        <v>2</v>
      </c>
      <c r="BU458" t="s">
        <v>2</v>
      </c>
      <c r="BV458" t="s">
        <v>2</v>
      </c>
      <c r="BW458" t="s">
        <v>2</v>
      </c>
      <c r="BX458" t="s">
        <v>2</v>
      </c>
      <c r="BY458" t="s">
        <v>2</v>
      </c>
      <c r="BZ458" t="s">
        <v>2</v>
      </c>
      <c r="CA458" t="s">
        <v>2</v>
      </c>
      <c r="CB458" t="s">
        <v>2</v>
      </c>
      <c r="CC458" t="s">
        <v>2</v>
      </c>
      <c r="CD458" t="s">
        <v>2</v>
      </c>
      <c r="CE458" t="s">
        <v>2</v>
      </c>
      <c r="CF458" t="s">
        <v>2</v>
      </c>
      <c r="CG458" t="s">
        <v>2</v>
      </c>
      <c r="CH458" t="s">
        <v>2</v>
      </c>
      <c r="CI458" t="s">
        <v>2</v>
      </c>
      <c r="CJ458" t="s">
        <v>2</v>
      </c>
      <c r="CK458" t="s">
        <v>2</v>
      </c>
      <c r="CL458" t="s">
        <v>2</v>
      </c>
      <c r="CM458" t="s">
        <v>2</v>
      </c>
      <c r="CN458" t="s">
        <v>2</v>
      </c>
      <c r="CO458" t="s">
        <v>2</v>
      </c>
      <c r="CP458" t="s">
        <v>123</v>
      </c>
      <c r="CQ458" t="s">
        <v>4</v>
      </c>
      <c r="CR458" t="s">
        <v>4</v>
      </c>
      <c r="CS458" t="s">
        <v>4</v>
      </c>
      <c r="CT458" t="s">
        <v>4</v>
      </c>
      <c r="CU458" t="s">
        <v>133</v>
      </c>
      <c r="CV458" t="s">
        <v>4</v>
      </c>
      <c r="CW458" s="30">
        <v>60</v>
      </c>
      <c r="CX458" t="s">
        <v>20</v>
      </c>
      <c r="CY458" t="s">
        <v>4</v>
      </c>
      <c r="CZ458" t="s">
        <v>4</v>
      </c>
      <c r="DA458" t="s">
        <v>4</v>
      </c>
      <c r="DB458" t="s">
        <v>4</v>
      </c>
      <c r="DC458" t="s">
        <v>5</v>
      </c>
      <c r="DD458" t="s">
        <v>4</v>
      </c>
      <c r="DE458" t="s">
        <v>4</v>
      </c>
      <c r="DF458" t="s">
        <v>4</v>
      </c>
      <c r="DG458" t="s">
        <v>5</v>
      </c>
      <c r="DH458" t="s">
        <v>4</v>
      </c>
      <c r="DI458" t="s">
        <v>3</v>
      </c>
      <c r="DJ458" t="s">
        <v>4</v>
      </c>
      <c r="DK458" t="s">
        <v>4</v>
      </c>
      <c r="DL458" t="s">
        <v>17</v>
      </c>
      <c r="DM458" t="s">
        <v>2</v>
      </c>
      <c r="DN458" t="s">
        <v>5</v>
      </c>
      <c r="DO458" t="s">
        <v>523</v>
      </c>
      <c r="DP458" t="s">
        <v>4</v>
      </c>
      <c r="DQ458" t="s">
        <v>4</v>
      </c>
      <c r="DR458" t="s">
        <v>4</v>
      </c>
      <c r="DS458" t="s">
        <v>4</v>
      </c>
      <c r="DT458" t="s">
        <v>4</v>
      </c>
      <c r="DU458" t="s">
        <v>4</v>
      </c>
      <c r="DV458" t="s">
        <v>4</v>
      </c>
      <c r="DW458" t="s">
        <v>5</v>
      </c>
      <c r="DX458" t="s">
        <v>4</v>
      </c>
      <c r="DY458" t="s">
        <v>4</v>
      </c>
      <c r="DZ458" t="s">
        <v>4</v>
      </c>
      <c r="EA458" t="s">
        <v>5</v>
      </c>
      <c r="EB458" t="s">
        <v>4</v>
      </c>
      <c r="EC458" t="s">
        <v>4</v>
      </c>
      <c r="ED458" t="s">
        <v>4</v>
      </c>
      <c r="EE458" t="s">
        <v>4</v>
      </c>
      <c r="EF458" t="s">
        <v>4</v>
      </c>
      <c r="EG458" t="s">
        <v>4</v>
      </c>
      <c r="EH458" t="s">
        <v>2</v>
      </c>
      <c r="EI458" t="s">
        <v>2</v>
      </c>
      <c r="EJ458" t="s">
        <v>2</v>
      </c>
      <c r="EK458" t="s">
        <v>2</v>
      </c>
      <c r="EL458" t="s">
        <v>2</v>
      </c>
      <c r="EM458" t="s">
        <v>2</v>
      </c>
      <c r="EN458" t="s">
        <v>2</v>
      </c>
      <c r="EO458" t="s">
        <v>2</v>
      </c>
      <c r="EP458" t="s">
        <v>2</v>
      </c>
      <c r="EQ458" t="s">
        <v>2</v>
      </c>
      <c r="ER458" t="s">
        <v>2</v>
      </c>
      <c r="ES458" t="s">
        <v>2</v>
      </c>
      <c r="ET458" t="s">
        <v>2</v>
      </c>
      <c r="EU458" t="s">
        <v>2</v>
      </c>
      <c r="EV458" t="s">
        <v>2</v>
      </c>
      <c r="EW458" t="s">
        <v>2</v>
      </c>
      <c r="EX458" t="s">
        <v>2</v>
      </c>
      <c r="EY458" t="s">
        <v>2</v>
      </c>
      <c r="EZ458" t="s">
        <v>2</v>
      </c>
      <c r="FA458" t="s">
        <v>2</v>
      </c>
      <c r="FB458" t="s">
        <v>2</v>
      </c>
      <c r="FC458" t="s">
        <v>2</v>
      </c>
      <c r="FD458" t="s">
        <v>2</v>
      </c>
      <c r="FE458" t="s">
        <v>2</v>
      </c>
      <c r="FF458" t="s">
        <v>2</v>
      </c>
      <c r="FG458" t="s">
        <v>2</v>
      </c>
      <c r="FH458" t="s">
        <v>2</v>
      </c>
      <c r="FI458" t="s">
        <v>2</v>
      </c>
      <c r="FJ458" t="s">
        <v>2</v>
      </c>
      <c r="FK458" t="s">
        <v>2</v>
      </c>
      <c r="FL458" t="s">
        <v>2</v>
      </c>
      <c r="FM458" t="s">
        <v>2</v>
      </c>
      <c r="FN458" t="s">
        <v>2</v>
      </c>
      <c r="FO458" t="s">
        <v>2</v>
      </c>
      <c r="FP458" t="s">
        <v>2</v>
      </c>
      <c r="FQ458" t="s">
        <v>2</v>
      </c>
      <c r="FR458" t="s">
        <v>2</v>
      </c>
      <c r="FS458" t="s">
        <v>2</v>
      </c>
      <c r="FT458" t="s">
        <v>2</v>
      </c>
      <c r="FU458" t="s">
        <v>2</v>
      </c>
      <c r="FV458" t="s">
        <v>2</v>
      </c>
      <c r="FW458" t="s">
        <v>2</v>
      </c>
      <c r="FX458" t="s">
        <v>2</v>
      </c>
      <c r="FY458" t="s">
        <v>2</v>
      </c>
      <c r="FZ458" t="s">
        <v>2</v>
      </c>
      <c r="GA458" t="s">
        <v>2</v>
      </c>
      <c r="GB458" t="s">
        <v>2</v>
      </c>
      <c r="GC458" t="s">
        <v>2</v>
      </c>
      <c r="GD458" t="s">
        <v>2</v>
      </c>
      <c r="GE458" t="s">
        <v>2</v>
      </c>
      <c r="GF458" t="s">
        <v>2</v>
      </c>
      <c r="GG458" t="s">
        <v>2</v>
      </c>
      <c r="GH458" t="s">
        <v>2</v>
      </c>
      <c r="GI458" t="s">
        <v>2</v>
      </c>
      <c r="GJ458" t="s">
        <v>2</v>
      </c>
      <c r="GK458" t="s">
        <v>2</v>
      </c>
      <c r="GL458" t="s">
        <v>2</v>
      </c>
      <c r="GM458" t="s">
        <v>2</v>
      </c>
      <c r="GN458" t="s">
        <v>133</v>
      </c>
      <c r="GO458" t="s">
        <v>4</v>
      </c>
      <c r="GP458" s="30">
        <v>62</v>
      </c>
      <c r="GQ458" t="s">
        <v>1098</v>
      </c>
      <c r="GR458" t="s">
        <v>4</v>
      </c>
      <c r="GS458" t="s">
        <v>4</v>
      </c>
      <c r="GT458" t="s">
        <v>4</v>
      </c>
      <c r="GU458" t="s">
        <v>4</v>
      </c>
      <c r="GV458" t="s">
        <v>5</v>
      </c>
      <c r="GW458" t="s">
        <v>4</v>
      </c>
      <c r="GX458" t="s">
        <v>4</v>
      </c>
      <c r="GY458" t="s">
        <v>4</v>
      </c>
      <c r="GZ458" t="s">
        <v>5</v>
      </c>
      <c r="HA458" t="s">
        <v>4</v>
      </c>
      <c r="HB458" t="s">
        <v>3</v>
      </c>
      <c r="HC458" t="s">
        <v>4</v>
      </c>
      <c r="HD458" t="s">
        <v>4</v>
      </c>
      <c r="HE458" t="s">
        <v>2</v>
      </c>
      <c r="HF458" t="s">
        <v>2</v>
      </c>
      <c r="HG458" t="s">
        <v>5</v>
      </c>
      <c r="HH458" t="s">
        <v>6</v>
      </c>
      <c r="HI458" t="s">
        <v>4</v>
      </c>
      <c r="HJ458" t="s">
        <v>4</v>
      </c>
      <c r="HK458" t="s">
        <v>4</v>
      </c>
      <c r="HL458" t="s">
        <v>4</v>
      </c>
      <c r="HM458" t="s">
        <v>4</v>
      </c>
      <c r="HN458" t="s">
        <v>4</v>
      </c>
      <c r="HO458" t="s">
        <v>4</v>
      </c>
      <c r="HP458" t="s">
        <v>5</v>
      </c>
      <c r="HQ458" t="s">
        <v>4</v>
      </c>
      <c r="HR458" t="s">
        <v>4</v>
      </c>
      <c r="HS458" t="s">
        <v>4</v>
      </c>
      <c r="HT458" t="s">
        <v>5</v>
      </c>
      <c r="HU458" t="s">
        <v>4</v>
      </c>
      <c r="HV458" t="s">
        <v>4</v>
      </c>
      <c r="HW458" t="s">
        <v>4</v>
      </c>
      <c r="HX458" t="s">
        <v>4</v>
      </c>
      <c r="HY458" t="s">
        <v>4</v>
      </c>
      <c r="HZ458" t="s">
        <v>4</v>
      </c>
      <c r="IA458" t="s">
        <v>2</v>
      </c>
      <c r="IB458" t="s">
        <v>2</v>
      </c>
      <c r="IC458" t="s">
        <v>2</v>
      </c>
      <c r="ID458" t="s">
        <v>2</v>
      </c>
      <c r="IE458" t="s">
        <v>2</v>
      </c>
      <c r="IF458" t="s">
        <v>2</v>
      </c>
      <c r="IG458" t="s">
        <v>2</v>
      </c>
      <c r="IH458" t="s">
        <v>2</v>
      </c>
      <c r="II458" t="s">
        <v>2</v>
      </c>
      <c r="IJ458" t="s">
        <v>2</v>
      </c>
      <c r="IK458" t="s">
        <v>2</v>
      </c>
      <c r="IL458" t="s">
        <v>2</v>
      </c>
      <c r="IM458" t="s">
        <v>2</v>
      </c>
      <c r="IN458" t="s">
        <v>2</v>
      </c>
      <c r="IO458" t="s">
        <v>2</v>
      </c>
      <c r="IP458" t="s">
        <v>2</v>
      </c>
      <c r="IQ458" t="s">
        <v>2</v>
      </c>
      <c r="IR458" t="s">
        <v>2</v>
      </c>
      <c r="IS458" t="s">
        <v>2</v>
      </c>
      <c r="IT458" t="s">
        <v>2</v>
      </c>
      <c r="IU458" t="s">
        <v>2</v>
      </c>
      <c r="IV458" t="s">
        <v>2</v>
      </c>
      <c r="IW458" t="s">
        <v>2</v>
      </c>
      <c r="IX458" t="s">
        <v>2</v>
      </c>
      <c r="IY458" t="s">
        <v>2</v>
      </c>
      <c r="IZ458" t="s">
        <v>2</v>
      </c>
      <c r="JA458" t="s">
        <v>2</v>
      </c>
      <c r="JB458" t="s">
        <v>2</v>
      </c>
      <c r="JC458" t="s">
        <v>2</v>
      </c>
      <c r="JD458" t="s">
        <v>2</v>
      </c>
      <c r="JE458" t="s">
        <v>2</v>
      </c>
      <c r="JF458" t="s">
        <v>2</v>
      </c>
      <c r="JG458" t="s">
        <v>2</v>
      </c>
      <c r="JH458" t="s">
        <v>2</v>
      </c>
      <c r="JI458" t="s">
        <v>2</v>
      </c>
      <c r="JJ458" t="s">
        <v>2</v>
      </c>
      <c r="JK458" t="s">
        <v>2</v>
      </c>
      <c r="JL458" t="s">
        <v>2</v>
      </c>
      <c r="JM458" t="s">
        <v>2</v>
      </c>
      <c r="JN458" t="s">
        <v>2</v>
      </c>
      <c r="JO458" t="s">
        <v>2</v>
      </c>
      <c r="JP458" t="s">
        <v>2</v>
      </c>
      <c r="JQ458" t="s">
        <v>2</v>
      </c>
      <c r="JR458" t="s">
        <v>2</v>
      </c>
      <c r="JS458" t="s">
        <v>2</v>
      </c>
      <c r="JT458" t="s">
        <v>2</v>
      </c>
      <c r="JU458" t="s">
        <v>2</v>
      </c>
      <c r="JV458" t="s">
        <v>2</v>
      </c>
      <c r="JW458" t="s">
        <v>2</v>
      </c>
      <c r="JX458" t="s">
        <v>1097</v>
      </c>
      <c r="JY458" t="s">
        <v>4</v>
      </c>
      <c r="JZ458" t="s">
        <v>4</v>
      </c>
      <c r="KA458" t="s">
        <v>4</v>
      </c>
      <c r="KB458" t="s">
        <v>4</v>
      </c>
      <c r="KC458" t="s">
        <v>4</v>
      </c>
      <c r="KD458" t="s">
        <v>4</v>
      </c>
      <c r="KE458" t="s">
        <v>4</v>
      </c>
      <c r="KF458" t="s">
        <v>5</v>
      </c>
    </row>
    <row r="459" spans="1:292" x14ac:dyDescent="0.2">
      <c r="A459" t="s">
        <v>177</v>
      </c>
      <c r="B459" t="s">
        <v>133</v>
      </c>
      <c r="C459" t="s">
        <v>4</v>
      </c>
      <c r="D459" t="s">
        <v>8</v>
      </c>
      <c r="E459" s="30">
        <v>45</v>
      </c>
      <c r="F459" t="s">
        <v>20</v>
      </c>
      <c r="G459" t="s">
        <v>10</v>
      </c>
      <c r="H459" t="s">
        <v>11</v>
      </c>
      <c r="I459" t="s">
        <v>6</v>
      </c>
      <c r="J459" t="s">
        <v>4</v>
      </c>
      <c r="K459" t="s">
        <v>4</v>
      </c>
      <c r="L459" t="s">
        <v>4</v>
      </c>
      <c r="M459" t="s">
        <v>4</v>
      </c>
      <c r="N459" t="s">
        <v>5</v>
      </c>
      <c r="O459" t="s">
        <v>4</v>
      </c>
      <c r="P459" t="s">
        <v>5</v>
      </c>
      <c r="Q459" t="s">
        <v>4</v>
      </c>
      <c r="R459" t="s">
        <v>4</v>
      </c>
      <c r="S459" t="s">
        <v>4</v>
      </c>
      <c r="T459" t="s">
        <v>3</v>
      </c>
      <c r="U459" t="s">
        <v>4</v>
      </c>
      <c r="V459" t="s">
        <v>4</v>
      </c>
      <c r="W459" t="s">
        <v>17</v>
      </c>
      <c r="X459" t="s">
        <v>2</v>
      </c>
      <c r="Y459" t="s">
        <v>5</v>
      </c>
      <c r="Z459" t="s">
        <v>6</v>
      </c>
      <c r="AA459" t="s">
        <v>4</v>
      </c>
      <c r="AB459" t="s">
        <v>4</v>
      </c>
      <c r="AC459" t="s">
        <v>4</v>
      </c>
      <c r="AD459" t="s">
        <v>4</v>
      </c>
      <c r="AE459" t="s">
        <v>4</v>
      </c>
      <c r="AF459" t="s">
        <v>4</v>
      </c>
      <c r="AG459" t="s">
        <v>5</v>
      </c>
      <c r="AH459" t="s">
        <v>5</v>
      </c>
      <c r="AI459" t="s">
        <v>4</v>
      </c>
      <c r="AJ459" t="s">
        <v>4</v>
      </c>
      <c r="AK459" t="s">
        <v>4</v>
      </c>
      <c r="AL459" t="s">
        <v>4</v>
      </c>
      <c r="AM459" t="s">
        <v>4</v>
      </c>
      <c r="AN459" t="s">
        <v>5</v>
      </c>
      <c r="AO459" t="s">
        <v>4</v>
      </c>
      <c r="AP459" t="s">
        <v>4</v>
      </c>
      <c r="AQ459" t="s">
        <v>4</v>
      </c>
      <c r="AR459" t="s">
        <v>4</v>
      </c>
      <c r="AS459" t="s">
        <v>2</v>
      </c>
      <c r="AT459" t="s">
        <v>2</v>
      </c>
      <c r="AU459" t="s">
        <v>2</v>
      </c>
      <c r="AV459" t="s">
        <v>2</v>
      </c>
      <c r="AW459" t="s">
        <v>2</v>
      </c>
      <c r="AX459" t="s">
        <v>2</v>
      </c>
      <c r="AY459" t="s">
        <v>2</v>
      </c>
      <c r="AZ459" t="s">
        <v>2</v>
      </c>
      <c r="BA459" t="s">
        <v>2</v>
      </c>
      <c r="BB459" t="s">
        <v>2</v>
      </c>
      <c r="BC459" t="s">
        <v>2</v>
      </c>
      <c r="BD459" t="s">
        <v>2</v>
      </c>
      <c r="BE459" t="s">
        <v>2</v>
      </c>
      <c r="BF459" t="s">
        <v>2</v>
      </c>
      <c r="BG459" t="s">
        <v>2</v>
      </c>
      <c r="BH459" t="s">
        <v>2</v>
      </c>
      <c r="BI459" t="s">
        <v>2</v>
      </c>
      <c r="BJ459" t="s">
        <v>2</v>
      </c>
      <c r="BK459" t="s">
        <v>5</v>
      </c>
      <c r="BL459" t="s">
        <v>5</v>
      </c>
      <c r="BM459" t="s">
        <v>4</v>
      </c>
      <c r="BN459" t="s">
        <v>4</v>
      </c>
      <c r="BO459" t="s">
        <v>4</v>
      </c>
      <c r="BP459" t="s">
        <v>2</v>
      </c>
      <c r="BQ459" t="s">
        <v>2</v>
      </c>
      <c r="BR459" t="s">
        <v>2</v>
      </c>
      <c r="BS459" t="s">
        <v>2</v>
      </c>
      <c r="BT459" t="s">
        <v>2</v>
      </c>
      <c r="BU459" t="s">
        <v>2</v>
      </c>
      <c r="BV459" t="s">
        <v>2</v>
      </c>
      <c r="BW459" t="s">
        <v>2</v>
      </c>
      <c r="BX459" t="s">
        <v>2</v>
      </c>
      <c r="BY459" t="s">
        <v>2</v>
      </c>
      <c r="BZ459" t="s">
        <v>2</v>
      </c>
      <c r="CA459" t="s">
        <v>2</v>
      </c>
      <c r="CB459" t="s">
        <v>2</v>
      </c>
      <c r="CC459" t="s">
        <v>2</v>
      </c>
      <c r="CD459" t="s">
        <v>2</v>
      </c>
      <c r="CE459" t="s">
        <v>2</v>
      </c>
      <c r="CF459" t="s">
        <v>2</v>
      </c>
      <c r="CG459" t="s">
        <v>2</v>
      </c>
      <c r="CH459" t="s">
        <v>2</v>
      </c>
      <c r="CI459" t="s">
        <v>2</v>
      </c>
      <c r="CJ459" t="s">
        <v>2</v>
      </c>
      <c r="CK459" t="s">
        <v>2</v>
      </c>
      <c r="CL459" t="s">
        <v>2</v>
      </c>
      <c r="CM459" t="s">
        <v>2</v>
      </c>
      <c r="CN459" t="s">
        <v>2</v>
      </c>
      <c r="CO459" t="s">
        <v>2</v>
      </c>
      <c r="CP459" t="s">
        <v>41</v>
      </c>
      <c r="CQ459" t="s">
        <v>5</v>
      </c>
      <c r="CR459" t="s">
        <v>4</v>
      </c>
      <c r="CS459" t="s">
        <v>4</v>
      </c>
      <c r="CT459" t="s">
        <v>4</v>
      </c>
      <c r="CU459" t="s">
        <v>133</v>
      </c>
      <c r="CV459" t="s">
        <v>4</v>
      </c>
      <c r="CW459" s="30">
        <v>46</v>
      </c>
      <c r="CX459" t="s">
        <v>20</v>
      </c>
      <c r="CY459" t="s">
        <v>4</v>
      </c>
      <c r="CZ459" t="s">
        <v>4</v>
      </c>
      <c r="DA459" t="s">
        <v>4</v>
      </c>
      <c r="DB459" t="s">
        <v>4</v>
      </c>
      <c r="DC459" t="s">
        <v>5</v>
      </c>
      <c r="DD459" t="s">
        <v>4</v>
      </c>
      <c r="DE459" t="s">
        <v>5</v>
      </c>
      <c r="DF459" t="s">
        <v>4</v>
      </c>
      <c r="DG459" t="s">
        <v>4</v>
      </c>
      <c r="DH459" t="s">
        <v>4</v>
      </c>
      <c r="DI459" t="s">
        <v>3</v>
      </c>
      <c r="DJ459" t="s">
        <v>4</v>
      </c>
      <c r="DK459" t="s">
        <v>4</v>
      </c>
      <c r="DL459" t="s">
        <v>17</v>
      </c>
      <c r="DM459" t="s">
        <v>2</v>
      </c>
      <c r="DN459" t="s">
        <v>5</v>
      </c>
      <c r="DO459" t="s">
        <v>523</v>
      </c>
      <c r="DP459" t="s">
        <v>4</v>
      </c>
      <c r="DQ459" t="s">
        <v>4</v>
      </c>
      <c r="DR459" t="s">
        <v>4</v>
      </c>
      <c r="DS459" t="s">
        <v>4</v>
      </c>
      <c r="DT459" t="s">
        <v>4</v>
      </c>
      <c r="DU459" t="s">
        <v>4</v>
      </c>
      <c r="DV459" t="s">
        <v>5</v>
      </c>
      <c r="DW459" t="s">
        <v>5</v>
      </c>
      <c r="DX459" t="s">
        <v>4</v>
      </c>
      <c r="DY459" t="s">
        <v>4</v>
      </c>
      <c r="DZ459" t="s">
        <v>4</v>
      </c>
      <c r="EA459" t="s">
        <v>4</v>
      </c>
      <c r="EB459" t="s">
        <v>4</v>
      </c>
      <c r="EC459" t="s">
        <v>5</v>
      </c>
      <c r="ED459" t="s">
        <v>4</v>
      </c>
      <c r="EE459" t="s">
        <v>4</v>
      </c>
      <c r="EF459" t="s">
        <v>4</v>
      </c>
      <c r="EG459" t="s">
        <v>4</v>
      </c>
      <c r="EH459" t="s">
        <v>2</v>
      </c>
      <c r="EI459" t="s">
        <v>2</v>
      </c>
      <c r="EJ459" t="s">
        <v>2</v>
      </c>
      <c r="EK459" t="s">
        <v>2</v>
      </c>
      <c r="EL459" t="s">
        <v>2</v>
      </c>
      <c r="EM459" t="s">
        <v>2</v>
      </c>
      <c r="EN459" t="s">
        <v>2</v>
      </c>
      <c r="EO459" t="s">
        <v>2</v>
      </c>
      <c r="EP459" t="s">
        <v>2</v>
      </c>
      <c r="EQ459" t="s">
        <v>2</v>
      </c>
      <c r="ER459" t="s">
        <v>2</v>
      </c>
      <c r="ES459" t="s">
        <v>2</v>
      </c>
      <c r="ET459" t="s">
        <v>2</v>
      </c>
      <c r="EU459" t="s">
        <v>2</v>
      </c>
      <c r="EV459" t="s">
        <v>2</v>
      </c>
      <c r="EW459" t="s">
        <v>2</v>
      </c>
      <c r="EX459" t="s">
        <v>2</v>
      </c>
      <c r="EY459" t="s">
        <v>2</v>
      </c>
      <c r="EZ459" t="s">
        <v>5</v>
      </c>
      <c r="FA459" t="s">
        <v>5</v>
      </c>
      <c r="FB459" t="s">
        <v>4</v>
      </c>
      <c r="FC459" t="s">
        <v>4</v>
      </c>
      <c r="FD459" t="s">
        <v>4</v>
      </c>
      <c r="FE459" t="s">
        <v>2</v>
      </c>
      <c r="FF459" t="s">
        <v>2</v>
      </c>
      <c r="FG459" t="s">
        <v>2</v>
      </c>
      <c r="FH459" t="s">
        <v>2</v>
      </c>
      <c r="FI459" t="s">
        <v>2</v>
      </c>
      <c r="FJ459" t="s">
        <v>2</v>
      </c>
      <c r="FK459" t="s">
        <v>2</v>
      </c>
      <c r="FL459" t="s">
        <v>2</v>
      </c>
      <c r="FM459" t="s">
        <v>2</v>
      </c>
      <c r="FN459" t="s">
        <v>2</v>
      </c>
      <c r="FO459" t="s">
        <v>2</v>
      </c>
      <c r="FP459" t="s">
        <v>2</v>
      </c>
      <c r="FQ459" t="s">
        <v>2</v>
      </c>
      <c r="FR459" t="s">
        <v>2</v>
      </c>
      <c r="FS459" t="s">
        <v>2</v>
      </c>
      <c r="FT459" t="s">
        <v>2</v>
      </c>
      <c r="FU459" t="s">
        <v>2</v>
      </c>
      <c r="FV459" t="s">
        <v>2</v>
      </c>
      <c r="FW459" t="s">
        <v>2</v>
      </c>
      <c r="FX459" t="s">
        <v>2</v>
      </c>
      <c r="FY459" t="s">
        <v>2</v>
      </c>
      <c r="FZ459" t="s">
        <v>2</v>
      </c>
      <c r="GA459" t="s">
        <v>2</v>
      </c>
      <c r="GB459" t="s">
        <v>2</v>
      </c>
      <c r="GC459" t="s">
        <v>2</v>
      </c>
      <c r="GD459" t="s">
        <v>2</v>
      </c>
      <c r="GE459" t="s">
        <v>123</v>
      </c>
      <c r="GF459" t="s">
        <v>4</v>
      </c>
      <c r="GG459" t="s">
        <v>4</v>
      </c>
      <c r="GH459" t="s">
        <v>4</v>
      </c>
      <c r="GI459" t="s">
        <v>4</v>
      </c>
      <c r="GJ459" t="s">
        <v>4</v>
      </c>
      <c r="GK459" t="s">
        <v>4</v>
      </c>
      <c r="GL459" t="s">
        <v>4</v>
      </c>
      <c r="GM459" t="s">
        <v>2</v>
      </c>
      <c r="GN459" t="s">
        <v>133</v>
      </c>
      <c r="GO459" t="s">
        <v>4</v>
      </c>
      <c r="GP459" s="30">
        <v>47</v>
      </c>
      <c r="GQ459" t="s">
        <v>1098</v>
      </c>
      <c r="GR459" t="s">
        <v>4</v>
      </c>
      <c r="GS459" t="s">
        <v>4</v>
      </c>
      <c r="GT459" t="s">
        <v>4</v>
      </c>
      <c r="GU459" t="s">
        <v>4</v>
      </c>
      <c r="GV459" t="s">
        <v>5</v>
      </c>
      <c r="GW459" t="s">
        <v>4</v>
      </c>
      <c r="GX459" t="s">
        <v>5</v>
      </c>
      <c r="GY459" t="s">
        <v>4</v>
      </c>
      <c r="GZ459" t="s">
        <v>4</v>
      </c>
      <c r="HA459" t="s">
        <v>4</v>
      </c>
      <c r="HB459" t="s">
        <v>3</v>
      </c>
      <c r="HC459" t="s">
        <v>4</v>
      </c>
      <c r="HD459" t="s">
        <v>4</v>
      </c>
      <c r="HE459" t="s">
        <v>2</v>
      </c>
      <c r="HF459" t="s">
        <v>2</v>
      </c>
      <c r="HG459" t="s">
        <v>5</v>
      </c>
      <c r="HH459" t="s">
        <v>6</v>
      </c>
      <c r="HI459" t="s">
        <v>4</v>
      </c>
      <c r="HJ459" t="s">
        <v>4</v>
      </c>
      <c r="HK459" t="s">
        <v>4</v>
      </c>
      <c r="HL459" t="s">
        <v>4</v>
      </c>
      <c r="HM459" t="s">
        <v>4</v>
      </c>
      <c r="HN459" t="s">
        <v>4</v>
      </c>
      <c r="HO459" t="s">
        <v>5</v>
      </c>
      <c r="HP459" t="s">
        <v>5</v>
      </c>
      <c r="HQ459" t="s">
        <v>4</v>
      </c>
      <c r="HR459" t="s">
        <v>4</v>
      </c>
      <c r="HS459" t="s">
        <v>4</v>
      </c>
      <c r="HT459" t="s">
        <v>4</v>
      </c>
      <c r="HU459" t="s">
        <v>4</v>
      </c>
      <c r="HV459" t="s">
        <v>5</v>
      </c>
      <c r="HW459" t="s">
        <v>4</v>
      </c>
      <c r="HX459" t="s">
        <v>4</v>
      </c>
      <c r="HY459" t="s">
        <v>4</v>
      </c>
      <c r="HZ459" t="s">
        <v>4</v>
      </c>
      <c r="IA459" t="s">
        <v>2</v>
      </c>
      <c r="IB459" t="s">
        <v>2</v>
      </c>
      <c r="IC459" t="s">
        <v>2</v>
      </c>
      <c r="ID459" t="s">
        <v>2</v>
      </c>
      <c r="IE459" t="s">
        <v>2</v>
      </c>
      <c r="IF459" t="s">
        <v>2</v>
      </c>
      <c r="IG459" t="s">
        <v>2</v>
      </c>
      <c r="IH459" t="s">
        <v>2</v>
      </c>
      <c r="II459" t="s">
        <v>2</v>
      </c>
      <c r="IJ459" t="s">
        <v>2</v>
      </c>
      <c r="IK459" t="s">
        <v>2</v>
      </c>
      <c r="IL459" t="s">
        <v>2</v>
      </c>
      <c r="IM459" t="s">
        <v>2</v>
      </c>
      <c r="IN459" t="s">
        <v>2</v>
      </c>
      <c r="IO459" t="s">
        <v>2</v>
      </c>
      <c r="IP459" t="s">
        <v>2</v>
      </c>
      <c r="IQ459" t="s">
        <v>2</v>
      </c>
      <c r="IR459" t="s">
        <v>2</v>
      </c>
      <c r="IS459" t="s">
        <v>5</v>
      </c>
      <c r="IT459" t="s">
        <v>5</v>
      </c>
      <c r="IU459" t="s">
        <v>5</v>
      </c>
      <c r="IV459" t="s">
        <v>4</v>
      </c>
      <c r="IW459" t="s">
        <v>4</v>
      </c>
      <c r="IX459" t="s">
        <v>2</v>
      </c>
      <c r="IY459" t="s">
        <v>2</v>
      </c>
      <c r="IZ459" t="s">
        <v>2</v>
      </c>
      <c r="JA459" t="s">
        <v>2</v>
      </c>
      <c r="JB459" t="s">
        <v>2</v>
      </c>
      <c r="JC459" t="s">
        <v>2</v>
      </c>
      <c r="JD459" t="s">
        <v>2</v>
      </c>
      <c r="JE459" t="s">
        <v>2</v>
      </c>
      <c r="JF459" t="s">
        <v>2</v>
      </c>
      <c r="JG459" t="s">
        <v>2</v>
      </c>
      <c r="JH459" t="s">
        <v>2</v>
      </c>
      <c r="JI459" t="s">
        <v>2</v>
      </c>
      <c r="JJ459" t="s">
        <v>2</v>
      </c>
      <c r="JK459" t="s">
        <v>2</v>
      </c>
      <c r="JL459" t="s">
        <v>2</v>
      </c>
      <c r="JM459" t="s">
        <v>2</v>
      </c>
      <c r="JN459" t="s">
        <v>2</v>
      </c>
      <c r="JO459" t="s">
        <v>2</v>
      </c>
      <c r="JP459" t="s">
        <v>2</v>
      </c>
      <c r="JQ459" t="s">
        <v>2</v>
      </c>
      <c r="JR459" t="s">
        <v>2</v>
      </c>
      <c r="JS459" t="s">
        <v>2</v>
      </c>
      <c r="JT459" t="s">
        <v>2</v>
      </c>
      <c r="JU459" t="s">
        <v>2</v>
      </c>
      <c r="JV459" t="s">
        <v>2</v>
      </c>
      <c r="JW459" t="s">
        <v>2</v>
      </c>
      <c r="JX459" t="s">
        <v>1097</v>
      </c>
      <c r="JY459" t="s">
        <v>4</v>
      </c>
      <c r="JZ459" t="s">
        <v>4</v>
      </c>
      <c r="KA459" t="s">
        <v>4</v>
      </c>
      <c r="KB459" t="s">
        <v>4</v>
      </c>
      <c r="KC459" t="s">
        <v>4</v>
      </c>
      <c r="KD459" t="s">
        <v>4</v>
      </c>
      <c r="KE459" t="s">
        <v>4</v>
      </c>
      <c r="KF459" t="s">
        <v>4</v>
      </c>
    </row>
    <row r="460" spans="1:292" x14ac:dyDescent="0.2">
      <c r="A460" t="s">
        <v>176</v>
      </c>
      <c r="B460" t="s">
        <v>133</v>
      </c>
      <c r="C460" t="s">
        <v>4</v>
      </c>
      <c r="D460" t="s">
        <v>19</v>
      </c>
      <c r="E460" s="30">
        <v>59</v>
      </c>
      <c r="F460" t="s">
        <v>20</v>
      </c>
      <c r="G460" t="s">
        <v>10</v>
      </c>
      <c r="H460" t="s">
        <v>40</v>
      </c>
      <c r="I460" t="s">
        <v>65</v>
      </c>
      <c r="J460" t="s">
        <v>4</v>
      </c>
      <c r="K460" t="s">
        <v>4</v>
      </c>
      <c r="L460" t="s">
        <v>4</v>
      </c>
      <c r="M460" t="s">
        <v>4</v>
      </c>
      <c r="N460" t="s">
        <v>4</v>
      </c>
      <c r="O460" t="s">
        <v>4</v>
      </c>
      <c r="P460" t="s">
        <v>5</v>
      </c>
      <c r="Q460" t="s">
        <v>4</v>
      </c>
      <c r="R460" t="s">
        <v>4</v>
      </c>
      <c r="S460" t="s">
        <v>4</v>
      </c>
      <c r="T460" t="s">
        <v>3</v>
      </c>
      <c r="U460" t="s">
        <v>4</v>
      </c>
      <c r="V460" t="s">
        <v>5</v>
      </c>
      <c r="W460" t="s">
        <v>26</v>
      </c>
      <c r="X460" t="s">
        <v>27</v>
      </c>
      <c r="Y460" t="s">
        <v>5</v>
      </c>
      <c r="Z460" t="s">
        <v>6</v>
      </c>
      <c r="AA460" t="s">
        <v>4</v>
      </c>
      <c r="AB460" t="s">
        <v>4</v>
      </c>
      <c r="AC460" t="s">
        <v>4</v>
      </c>
      <c r="AD460" t="s">
        <v>4</v>
      </c>
      <c r="AE460" t="s">
        <v>5</v>
      </c>
      <c r="AF460" t="s">
        <v>4</v>
      </c>
      <c r="AG460" t="s">
        <v>4</v>
      </c>
      <c r="AH460" t="s">
        <v>5</v>
      </c>
      <c r="AI460" t="s">
        <v>4</v>
      </c>
      <c r="AJ460" t="s">
        <v>5</v>
      </c>
      <c r="AK460" t="s">
        <v>4</v>
      </c>
      <c r="AL460" t="s">
        <v>4</v>
      </c>
      <c r="AM460" t="s">
        <v>4</v>
      </c>
      <c r="AN460" t="s">
        <v>4</v>
      </c>
      <c r="AO460" t="s">
        <v>4</v>
      </c>
      <c r="AP460" t="s">
        <v>4</v>
      </c>
      <c r="AQ460" t="s">
        <v>4</v>
      </c>
      <c r="AR460" t="s">
        <v>4</v>
      </c>
      <c r="AS460" t="s">
        <v>2</v>
      </c>
      <c r="AT460" t="s">
        <v>2</v>
      </c>
      <c r="AU460" t="s">
        <v>2</v>
      </c>
      <c r="AV460" t="s">
        <v>2</v>
      </c>
      <c r="AW460" t="s">
        <v>2</v>
      </c>
      <c r="AX460" t="s">
        <v>2</v>
      </c>
      <c r="AY460" t="s">
        <v>2</v>
      </c>
      <c r="AZ460" t="s">
        <v>2</v>
      </c>
      <c r="BA460" t="s">
        <v>2</v>
      </c>
      <c r="BB460" t="s">
        <v>2</v>
      </c>
      <c r="BC460" t="s">
        <v>2</v>
      </c>
      <c r="BD460" t="s">
        <v>2</v>
      </c>
      <c r="BE460" t="s">
        <v>2</v>
      </c>
      <c r="BF460" t="s">
        <v>2</v>
      </c>
      <c r="BG460" t="s">
        <v>2</v>
      </c>
      <c r="BH460" t="s">
        <v>2</v>
      </c>
      <c r="BI460" t="s">
        <v>2</v>
      </c>
      <c r="BJ460" t="s">
        <v>2</v>
      </c>
      <c r="BK460" t="s">
        <v>4</v>
      </c>
      <c r="BL460" t="s">
        <v>5</v>
      </c>
      <c r="BM460" t="s">
        <v>4</v>
      </c>
      <c r="BN460" t="s">
        <v>4</v>
      </c>
      <c r="BO460" t="s">
        <v>4</v>
      </c>
      <c r="BP460" t="s">
        <v>2</v>
      </c>
      <c r="BQ460" t="s">
        <v>2</v>
      </c>
      <c r="BR460" t="s">
        <v>2</v>
      </c>
      <c r="BS460" t="s">
        <v>2</v>
      </c>
      <c r="BT460" t="s">
        <v>2</v>
      </c>
      <c r="BU460" t="s">
        <v>2</v>
      </c>
      <c r="BV460" t="s">
        <v>2</v>
      </c>
      <c r="BW460" t="s">
        <v>2</v>
      </c>
      <c r="BX460" t="s">
        <v>2</v>
      </c>
      <c r="BY460" t="s">
        <v>2</v>
      </c>
      <c r="BZ460" t="s">
        <v>2</v>
      </c>
      <c r="CA460" t="s">
        <v>2</v>
      </c>
      <c r="CB460" t="s">
        <v>2</v>
      </c>
      <c r="CC460" t="s">
        <v>2</v>
      </c>
      <c r="CD460" t="s">
        <v>2</v>
      </c>
      <c r="CE460" t="s">
        <v>2</v>
      </c>
      <c r="CF460" t="s">
        <v>2</v>
      </c>
      <c r="CG460" t="s">
        <v>2</v>
      </c>
      <c r="CH460" t="s">
        <v>2</v>
      </c>
      <c r="CI460" t="s">
        <v>2</v>
      </c>
      <c r="CJ460" t="s">
        <v>2</v>
      </c>
      <c r="CK460" t="s">
        <v>2</v>
      </c>
      <c r="CL460" t="s">
        <v>2</v>
      </c>
      <c r="CM460" t="s">
        <v>2</v>
      </c>
      <c r="CN460" t="s">
        <v>2</v>
      </c>
      <c r="CO460" t="s">
        <v>2</v>
      </c>
      <c r="CP460" t="s">
        <v>2</v>
      </c>
      <c r="CQ460" t="s">
        <v>2</v>
      </c>
      <c r="CR460" t="s">
        <v>2</v>
      </c>
      <c r="CS460" t="s">
        <v>2</v>
      </c>
      <c r="CT460" t="s">
        <v>2</v>
      </c>
      <c r="CU460" t="s">
        <v>133</v>
      </c>
      <c r="CV460" t="s">
        <v>4</v>
      </c>
      <c r="CW460" s="30">
        <v>60</v>
      </c>
      <c r="CX460" t="s">
        <v>20</v>
      </c>
      <c r="CY460" t="s">
        <v>4</v>
      </c>
      <c r="CZ460" t="s">
        <v>4</v>
      </c>
      <c r="DA460" t="s">
        <v>4</v>
      </c>
      <c r="DB460" t="s">
        <v>4</v>
      </c>
      <c r="DC460" t="s">
        <v>5</v>
      </c>
      <c r="DD460" t="s">
        <v>4</v>
      </c>
      <c r="DE460" t="s">
        <v>5</v>
      </c>
      <c r="DF460" t="s">
        <v>4</v>
      </c>
      <c r="DG460" t="s">
        <v>4</v>
      </c>
      <c r="DH460" t="s">
        <v>4</v>
      </c>
      <c r="DI460" t="s">
        <v>3</v>
      </c>
      <c r="DJ460" t="s">
        <v>4</v>
      </c>
      <c r="DK460" t="s">
        <v>4</v>
      </c>
      <c r="DL460" t="s">
        <v>17</v>
      </c>
      <c r="DM460" t="s">
        <v>2</v>
      </c>
      <c r="DN460" t="s">
        <v>5</v>
      </c>
      <c r="DO460" t="s">
        <v>523</v>
      </c>
      <c r="DP460" t="s">
        <v>4</v>
      </c>
      <c r="DQ460" t="s">
        <v>4</v>
      </c>
      <c r="DR460" t="s">
        <v>4</v>
      </c>
      <c r="DS460" t="s">
        <v>4</v>
      </c>
      <c r="DT460" t="s">
        <v>5</v>
      </c>
      <c r="DU460" t="s">
        <v>4</v>
      </c>
      <c r="DV460" t="s">
        <v>4</v>
      </c>
      <c r="DW460" t="s">
        <v>4</v>
      </c>
      <c r="DX460" t="s">
        <v>4</v>
      </c>
      <c r="DY460" t="s">
        <v>5</v>
      </c>
      <c r="DZ460" t="s">
        <v>4</v>
      </c>
      <c r="EA460" t="s">
        <v>4</v>
      </c>
      <c r="EB460" t="s">
        <v>4</v>
      </c>
      <c r="EC460" t="s">
        <v>4</v>
      </c>
      <c r="ED460" t="s">
        <v>4</v>
      </c>
      <c r="EE460" t="s">
        <v>4</v>
      </c>
      <c r="EF460" t="s">
        <v>4</v>
      </c>
      <c r="EG460" t="s">
        <v>4</v>
      </c>
      <c r="EH460" t="s">
        <v>2</v>
      </c>
      <c r="EI460" t="s">
        <v>2</v>
      </c>
      <c r="EJ460" t="s">
        <v>2</v>
      </c>
      <c r="EK460" t="s">
        <v>2</v>
      </c>
      <c r="EL460" t="s">
        <v>2</v>
      </c>
      <c r="EM460" t="s">
        <v>2</v>
      </c>
      <c r="EN460" t="s">
        <v>2</v>
      </c>
      <c r="EO460" t="s">
        <v>2</v>
      </c>
      <c r="EP460" t="s">
        <v>2</v>
      </c>
      <c r="EQ460" t="s">
        <v>2</v>
      </c>
      <c r="ER460" t="s">
        <v>2</v>
      </c>
      <c r="ES460" t="s">
        <v>2</v>
      </c>
      <c r="ET460" t="s">
        <v>2</v>
      </c>
      <c r="EU460" t="s">
        <v>2</v>
      </c>
      <c r="EV460" t="s">
        <v>2</v>
      </c>
      <c r="EW460" t="s">
        <v>2</v>
      </c>
      <c r="EX460" t="s">
        <v>2</v>
      </c>
      <c r="EY460" t="s">
        <v>2</v>
      </c>
      <c r="EZ460" t="s">
        <v>4</v>
      </c>
      <c r="FA460" t="s">
        <v>5</v>
      </c>
      <c r="FB460" t="s">
        <v>4</v>
      </c>
      <c r="FC460" t="s">
        <v>4</v>
      </c>
      <c r="FD460" t="s">
        <v>4</v>
      </c>
      <c r="FE460" t="s">
        <v>2</v>
      </c>
      <c r="FF460" t="s">
        <v>2</v>
      </c>
      <c r="FG460" t="s">
        <v>2</v>
      </c>
      <c r="FH460" t="s">
        <v>2</v>
      </c>
      <c r="FI460" t="s">
        <v>2</v>
      </c>
      <c r="FJ460" t="s">
        <v>2</v>
      </c>
      <c r="FK460" t="s">
        <v>2</v>
      </c>
      <c r="FL460" t="s">
        <v>2</v>
      </c>
      <c r="FM460" t="s">
        <v>2</v>
      </c>
      <c r="FN460" t="s">
        <v>2</v>
      </c>
      <c r="FO460" t="s">
        <v>2</v>
      </c>
      <c r="FP460" t="s">
        <v>2</v>
      </c>
      <c r="FQ460" t="s">
        <v>2</v>
      </c>
      <c r="FR460" t="s">
        <v>2</v>
      </c>
      <c r="FS460" t="s">
        <v>2</v>
      </c>
      <c r="FT460" t="s">
        <v>2</v>
      </c>
      <c r="FU460" t="s">
        <v>2</v>
      </c>
      <c r="FV460" t="s">
        <v>2</v>
      </c>
      <c r="FW460" t="s">
        <v>2</v>
      </c>
      <c r="FX460" t="s">
        <v>2</v>
      </c>
      <c r="FY460" t="s">
        <v>2</v>
      </c>
      <c r="FZ460" t="s">
        <v>2</v>
      </c>
      <c r="GA460" t="s">
        <v>2</v>
      </c>
      <c r="GB460" t="s">
        <v>2</v>
      </c>
      <c r="GC460" t="s">
        <v>2</v>
      </c>
      <c r="GD460" t="s">
        <v>2</v>
      </c>
      <c r="GE460" t="s">
        <v>2</v>
      </c>
      <c r="GF460" t="s">
        <v>2</v>
      </c>
      <c r="GG460" t="s">
        <v>2</v>
      </c>
      <c r="GH460" t="s">
        <v>2</v>
      </c>
      <c r="GI460" t="s">
        <v>2</v>
      </c>
      <c r="GJ460" t="s">
        <v>2</v>
      </c>
      <c r="GK460" t="s">
        <v>2</v>
      </c>
      <c r="GL460" t="s">
        <v>2</v>
      </c>
      <c r="GM460" t="s">
        <v>2</v>
      </c>
      <c r="GN460" t="s">
        <v>796</v>
      </c>
      <c r="GO460" t="s">
        <v>796</v>
      </c>
      <c r="GP460" t="s">
        <v>796</v>
      </c>
      <c r="GQ460" t="s">
        <v>796</v>
      </c>
      <c r="GR460" t="s">
        <v>796</v>
      </c>
      <c r="GS460" t="s">
        <v>796</v>
      </c>
      <c r="GT460" t="s">
        <v>796</v>
      </c>
      <c r="GU460" t="s">
        <v>796</v>
      </c>
      <c r="GV460" t="s">
        <v>796</v>
      </c>
      <c r="GW460" t="s">
        <v>796</v>
      </c>
      <c r="GX460" t="s">
        <v>796</v>
      </c>
      <c r="GY460" t="s">
        <v>796</v>
      </c>
      <c r="GZ460" t="s">
        <v>796</v>
      </c>
      <c r="HA460" t="s">
        <v>796</v>
      </c>
      <c r="HB460" t="s">
        <v>796</v>
      </c>
      <c r="HC460" t="s">
        <v>796</v>
      </c>
      <c r="HD460" t="s">
        <v>796</v>
      </c>
      <c r="HE460" t="s">
        <v>796</v>
      </c>
      <c r="HF460" t="s">
        <v>796</v>
      </c>
      <c r="HG460" t="s">
        <v>796</v>
      </c>
      <c r="HH460" t="s">
        <v>796</v>
      </c>
      <c r="HI460" t="s">
        <v>796</v>
      </c>
      <c r="HJ460" t="s">
        <v>796</v>
      </c>
      <c r="HK460" t="s">
        <v>796</v>
      </c>
      <c r="HL460" t="s">
        <v>796</v>
      </c>
      <c r="HM460" t="s">
        <v>796</v>
      </c>
      <c r="HN460" t="s">
        <v>796</v>
      </c>
      <c r="HO460" t="s">
        <v>796</v>
      </c>
      <c r="HP460" t="s">
        <v>796</v>
      </c>
      <c r="HQ460" t="s">
        <v>796</v>
      </c>
      <c r="HR460" t="s">
        <v>796</v>
      </c>
      <c r="HS460" t="s">
        <v>796</v>
      </c>
      <c r="HT460" t="s">
        <v>796</v>
      </c>
      <c r="HU460" t="s">
        <v>796</v>
      </c>
      <c r="HV460" t="s">
        <v>796</v>
      </c>
      <c r="HW460" t="s">
        <v>796</v>
      </c>
      <c r="HX460" t="s">
        <v>796</v>
      </c>
      <c r="HY460" t="s">
        <v>796</v>
      </c>
      <c r="HZ460" t="s">
        <v>796</v>
      </c>
      <c r="IA460" t="s">
        <v>796</v>
      </c>
      <c r="IB460" t="s">
        <v>796</v>
      </c>
      <c r="IC460" t="s">
        <v>796</v>
      </c>
      <c r="ID460" t="s">
        <v>796</v>
      </c>
      <c r="IE460" t="s">
        <v>796</v>
      </c>
      <c r="IF460" t="s">
        <v>796</v>
      </c>
      <c r="IG460" t="s">
        <v>796</v>
      </c>
      <c r="IH460" t="s">
        <v>796</v>
      </c>
      <c r="II460" t="s">
        <v>796</v>
      </c>
      <c r="IJ460" t="s">
        <v>796</v>
      </c>
      <c r="IK460" t="s">
        <v>796</v>
      </c>
      <c r="IL460" t="s">
        <v>796</v>
      </c>
      <c r="IM460" t="s">
        <v>796</v>
      </c>
      <c r="IN460" t="s">
        <v>796</v>
      </c>
      <c r="IO460" t="s">
        <v>796</v>
      </c>
      <c r="IP460" t="s">
        <v>796</v>
      </c>
      <c r="IQ460" t="s">
        <v>796</v>
      </c>
      <c r="IR460" t="s">
        <v>796</v>
      </c>
      <c r="IS460" t="s">
        <v>796</v>
      </c>
      <c r="IT460" t="s">
        <v>796</v>
      </c>
      <c r="IU460" t="s">
        <v>796</v>
      </c>
      <c r="IV460" t="s">
        <v>796</v>
      </c>
      <c r="IW460" t="s">
        <v>796</v>
      </c>
      <c r="IX460" t="s">
        <v>796</v>
      </c>
      <c r="IY460" t="s">
        <v>796</v>
      </c>
      <c r="IZ460" t="s">
        <v>796</v>
      </c>
      <c r="JA460" t="s">
        <v>796</v>
      </c>
      <c r="JB460" t="s">
        <v>796</v>
      </c>
      <c r="JC460" t="s">
        <v>796</v>
      </c>
      <c r="JD460" t="s">
        <v>796</v>
      </c>
      <c r="JE460" t="s">
        <v>796</v>
      </c>
      <c r="JF460" t="s">
        <v>796</v>
      </c>
      <c r="JG460" t="s">
        <v>796</v>
      </c>
      <c r="JH460" t="s">
        <v>796</v>
      </c>
      <c r="JI460" t="s">
        <v>796</v>
      </c>
      <c r="JJ460" t="s">
        <v>796</v>
      </c>
      <c r="JK460" t="s">
        <v>796</v>
      </c>
      <c r="JL460" t="s">
        <v>796</v>
      </c>
      <c r="JM460" t="s">
        <v>796</v>
      </c>
      <c r="JN460" t="s">
        <v>796</v>
      </c>
      <c r="JO460" t="s">
        <v>796</v>
      </c>
      <c r="JP460" t="s">
        <v>796</v>
      </c>
      <c r="JQ460" t="s">
        <v>796</v>
      </c>
      <c r="JR460" t="s">
        <v>796</v>
      </c>
      <c r="JS460" t="s">
        <v>796</v>
      </c>
      <c r="JT460" t="s">
        <v>796</v>
      </c>
      <c r="JU460" t="s">
        <v>796</v>
      </c>
      <c r="JV460" t="s">
        <v>796</v>
      </c>
      <c r="JW460" t="s">
        <v>796</v>
      </c>
      <c r="JX460" t="s">
        <v>796</v>
      </c>
      <c r="JY460" t="s">
        <v>796</v>
      </c>
      <c r="JZ460" t="s">
        <v>796</v>
      </c>
      <c r="KA460" t="s">
        <v>796</v>
      </c>
      <c r="KB460" t="s">
        <v>796</v>
      </c>
      <c r="KC460" t="s">
        <v>796</v>
      </c>
      <c r="KD460" t="s">
        <v>796</v>
      </c>
      <c r="KE460" t="s">
        <v>796</v>
      </c>
      <c r="KF460" t="s">
        <v>796</v>
      </c>
    </row>
    <row r="461" spans="1:292" x14ac:dyDescent="0.2">
      <c r="A461" t="s">
        <v>184</v>
      </c>
      <c r="B461" t="s">
        <v>133</v>
      </c>
      <c r="C461" t="s">
        <v>4</v>
      </c>
      <c r="D461" t="s">
        <v>19</v>
      </c>
      <c r="E461" s="30">
        <v>43</v>
      </c>
      <c r="F461" t="s">
        <v>20</v>
      </c>
      <c r="G461" t="s">
        <v>10</v>
      </c>
      <c r="H461" t="s">
        <v>11</v>
      </c>
      <c r="I461" t="s">
        <v>65</v>
      </c>
      <c r="J461" t="s">
        <v>4</v>
      </c>
      <c r="K461" t="s">
        <v>5</v>
      </c>
      <c r="L461" t="s">
        <v>4</v>
      </c>
      <c r="M461" t="s">
        <v>4</v>
      </c>
      <c r="N461" t="s">
        <v>4</v>
      </c>
      <c r="O461" t="s">
        <v>4</v>
      </c>
      <c r="P461" t="s">
        <v>5</v>
      </c>
      <c r="Q461" t="s">
        <v>4</v>
      </c>
      <c r="R461" t="s">
        <v>4</v>
      </c>
      <c r="S461" t="s">
        <v>4</v>
      </c>
      <c r="T461" t="s">
        <v>3</v>
      </c>
      <c r="U461" t="s">
        <v>4</v>
      </c>
      <c r="V461" t="s">
        <v>5</v>
      </c>
      <c r="W461" t="s">
        <v>77</v>
      </c>
      <c r="X461" t="s">
        <v>105</v>
      </c>
      <c r="Y461" t="s">
        <v>4</v>
      </c>
      <c r="Z461" t="s">
        <v>32</v>
      </c>
      <c r="AA461" t="s">
        <v>4</v>
      </c>
      <c r="AB461" t="s">
        <v>4</v>
      </c>
      <c r="AC461" t="s">
        <v>4</v>
      </c>
      <c r="AD461" t="s">
        <v>4</v>
      </c>
      <c r="AE461" t="s">
        <v>4</v>
      </c>
      <c r="AF461" t="s">
        <v>4</v>
      </c>
      <c r="AG461" t="s">
        <v>4</v>
      </c>
      <c r="AH461" t="s">
        <v>4</v>
      </c>
      <c r="AI461" t="s">
        <v>4</v>
      </c>
      <c r="AJ461" t="s">
        <v>4</v>
      </c>
      <c r="AK461" t="s">
        <v>4</v>
      </c>
      <c r="AL461" t="s">
        <v>4</v>
      </c>
      <c r="AM461" t="s">
        <v>4</v>
      </c>
      <c r="AN461" t="s">
        <v>4</v>
      </c>
      <c r="AO461" t="s">
        <v>4</v>
      </c>
      <c r="AP461" t="s">
        <v>4</v>
      </c>
      <c r="AQ461" t="s">
        <v>4</v>
      </c>
      <c r="AR461" t="s">
        <v>4</v>
      </c>
      <c r="AS461" t="s">
        <v>2</v>
      </c>
      <c r="AT461" t="s">
        <v>2</v>
      </c>
      <c r="AU461" t="s">
        <v>2</v>
      </c>
      <c r="AV461" t="s">
        <v>5</v>
      </c>
      <c r="AW461" t="s">
        <v>4</v>
      </c>
      <c r="AX461" t="s">
        <v>4</v>
      </c>
      <c r="AY461" t="s">
        <v>4</v>
      </c>
      <c r="AZ461" t="s">
        <v>4</v>
      </c>
      <c r="BA461" t="s">
        <v>5</v>
      </c>
      <c r="BB461" t="s">
        <v>4</v>
      </c>
      <c r="BC461" t="s">
        <v>5</v>
      </c>
      <c r="BD461" t="s">
        <v>4</v>
      </c>
      <c r="BE461" t="s">
        <v>4</v>
      </c>
      <c r="BF461" t="s">
        <v>4</v>
      </c>
      <c r="BG461" t="s">
        <v>4</v>
      </c>
      <c r="BH461" t="s">
        <v>4</v>
      </c>
      <c r="BI461" t="s">
        <v>4</v>
      </c>
      <c r="BJ461" t="s">
        <v>4</v>
      </c>
      <c r="BK461" t="s">
        <v>4</v>
      </c>
      <c r="BL461" t="s">
        <v>5</v>
      </c>
      <c r="BM461" t="s">
        <v>4</v>
      </c>
      <c r="BN461" t="s">
        <v>4</v>
      </c>
      <c r="BO461" t="s">
        <v>4</v>
      </c>
      <c r="BP461" t="s">
        <v>2</v>
      </c>
      <c r="BQ461" t="s">
        <v>2</v>
      </c>
      <c r="BR461" t="s">
        <v>2</v>
      </c>
      <c r="BS461" t="s">
        <v>2</v>
      </c>
      <c r="BT461" t="s">
        <v>2</v>
      </c>
      <c r="BU461" t="s">
        <v>2</v>
      </c>
      <c r="BV461" t="s">
        <v>2</v>
      </c>
      <c r="BW461" t="s">
        <v>2</v>
      </c>
      <c r="BX461" t="s">
        <v>2</v>
      </c>
      <c r="BY461" t="s">
        <v>2</v>
      </c>
      <c r="BZ461" t="s">
        <v>2</v>
      </c>
      <c r="CA461" t="s">
        <v>2</v>
      </c>
      <c r="CB461" t="s">
        <v>2</v>
      </c>
      <c r="CC461" t="s">
        <v>2</v>
      </c>
      <c r="CD461" t="s">
        <v>2</v>
      </c>
      <c r="CE461" t="s">
        <v>2</v>
      </c>
      <c r="CF461" t="s">
        <v>2</v>
      </c>
      <c r="CG461" t="s">
        <v>2</v>
      </c>
      <c r="CH461" t="s">
        <v>2</v>
      </c>
      <c r="CI461" t="s">
        <v>2</v>
      </c>
      <c r="CJ461" t="s">
        <v>2</v>
      </c>
      <c r="CK461" t="s">
        <v>2</v>
      </c>
      <c r="CL461" t="s">
        <v>2</v>
      </c>
      <c r="CM461" t="s">
        <v>2</v>
      </c>
      <c r="CN461" t="s">
        <v>2</v>
      </c>
      <c r="CO461" t="s">
        <v>2</v>
      </c>
      <c r="CP461" t="s">
        <v>2</v>
      </c>
      <c r="CQ461" t="s">
        <v>2</v>
      </c>
      <c r="CR461" t="s">
        <v>2</v>
      </c>
      <c r="CS461" t="s">
        <v>2</v>
      </c>
      <c r="CT461" t="s">
        <v>2</v>
      </c>
      <c r="CU461" t="s">
        <v>133</v>
      </c>
      <c r="CV461" t="s">
        <v>4</v>
      </c>
      <c r="CW461" s="30">
        <v>45</v>
      </c>
      <c r="CX461" t="s">
        <v>20</v>
      </c>
      <c r="CY461" t="s">
        <v>4</v>
      </c>
      <c r="CZ461" t="s">
        <v>5</v>
      </c>
      <c r="DA461" t="s">
        <v>4</v>
      </c>
      <c r="DB461" t="s">
        <v>4</v>
      </c>
      <c r="DC461" t="s">
        <v>4</v>
      </c>
      <c r="DD461" t="s">
        <v>4</v>
      </c>
      <c r="DE461" t="s">
        <v>5</v>
      </c>
      <c r="DF461" t="s">
        <v>4</v>
      </c>
      <c r="DG461" t="s">
        <v>4</v>
      </c>
      <c r="DH461" t="s">
        <v>4</v>
      </c>
      <c r="DI461" t="s">
        <v>3</v>
      </c>
      <c r="DJ461" t="s">
        <v>4</v>
      </c>
      <c r="DK461" t="s">
        <v>5</v>
      </c>
      <c r="DL461" t="s">
        <v>26</v>
      </c>
      <c r="DM461" t="s">
        <v>105</v>
      </c>
      <c r="DN461" t="s">
        <v>4</v>
      </c>
      <c r="DO461" t="s">
        <v>32</v>
      </c>
      <c r="DP461" t="s">
        <v>4</v>
      </c>
      <c r="DQ461" t="s">
        <v>4</v>
      </c>
      <c r="DR461" t="s">
        <v>4</v>
      </c>
      <c r="DS461" t="s">
        <v>4</v>
      </c>
      <c r="DT461" t="s">
        <v>4</v>
      </c>
      <c r="DU461" t="s">
        <v>4</v>
      </c>
      <c r="DV461" t="s">
        <v>4</v>
      </c>
      <c r="DW461" t="s">
        <v>4</v>
      </c>
      <c r="DX461" t="s">
        <v>4</v>
      </c>
      <c r="DY461" t="s">
        <v>4</v>
      </c>
      <c r="DZ461" t="s">
        <v>4</v>
      </c>
      <c r="EA461" t="s">
        <v>4</v>
      </c>
      <c r="EB461" t="s">
        <v>4</v>
      </c>
      <c r="EC461" t="s">
        <v>4</v>
      </c>
      <c r="ED461" t="s">
        <v>4</v>
      </c>
      <c r="EE461" t="s">
        <v>4</v>
      </c>
      <c r="EF461" t="s">
        <v>4</v>
      </c>
      <c r="EG461" t="s">
        <v>4</v>
      </c>
      <c r="EH461" t="s">
        <v>2</v>
      </c>
      <c r="EI461" t="s">
        <v>2</v>
      </c>
      <c r="EJ461" t="s">
        <v>2</v>
      </c>
      <c r="EK461" t="s">
        <v>5</v>
      </c>
      <c r="EL461" t="s">
        <v>4</v>
      </c>
      <c r="EM461" t="s">
        <v>4</v>
      </c>
      <c r="EN461" t="s">
        <v>4</v>
      </c>
      <c r="EO461" t="s">
        <v>4</v>
      </c>
      <c r="EP461" t="s">
        <v>5</v>
      </c>
      <c r="EQ461" t="s">
        <v>4</v>
      </c>
      <c r="ER461" t="s">
        <v>4</v>
      </c>
      <c r="ES461" t="s">
        <v>4</v>
      </c>
      <c r="ET461" t="s">
        <v>4</v>
      </c>
      <c r="EU461" t="s">
        <v>4</v>
      </c>
      <c r="EV461" t="s">
        <v>4</v>
      </c>
      <c r="EW461" t="s">
        <v>4</v>
      </c>
      <c r="EX461" t="s">
        <v>4</v>
      </c>
      <c r="EY461" t="s">
        <v>4</v>
      </c>
      <c r="EZ461" t="s">
        <v>4</v>
      </c>
      <c r="FA461" t="s">
        <v>5</v>
      </c>
      <c r="FB461" t="s">
        <v>4</v>
      </c>
      <c r="FC461" t="s">
        <v>4</v>
      </c>
      <c r="FD461" t="s">
        <v>4</v>
      </c>
      <c r="FE461" t="s">
        <v>2</v>
      </c>
      <c r="FF461" t="s">
        <v>2</v>
      </c>
      <c r="FG461" t="s">
        <v>2</v>
      </c>
      <c r="FH461" t="s">
        <v>2</v>
      </c>
      <c r="FI461" t="s">
        <v>2</v>
      </c>
      <c r="FJ461" t="s">
        <v>2</v>
      </c>
      <c r="FK461" t="s">
        <v>2</v>
      </c>
      <c r="FL461" t="s">
        <v>2</v>
      </c>
      <c r="FM461" t="s">
        <v>2</v>
      </c>
      <c r="FN461" t="s">
        <v>2</v>
      </c>
      <c r="FO461" t="s">
        <v>2</v>
      </c>
      <c r="FP461" t="s">
        <v>2</v>
      </c>
      <c r="FQ461" t="s">
        <v>2</v>
      </c>
      <c r="FR461" t="s">
        <v>2</v>
      </c>
      <c r="FS461" t="s">
        <v>2</v>
      </c>
      <c r="FT461" t="s">
        <v>2</v>
      </c>
      <c r="FU461" t="s">
        <v>2</v>
      </c>
      <c r="FV461" t="s">
        <v>2</v>
      </c>
      <c r="FW461" t="s">
        <v>2</v>
      </c>
      <c r="FX461" t="s">
        <v>2</v>
      </c>
      <c r="FY461" t="s">
        <v>2</v>
      </c>
      <c r="FZ461" t="s">
        <v>2</v>
      </c>
      <c r="GA461" t="s">
        <v>2</v>
      </c>
      <c r="GB461" t="s">
        <v>2</v>
      </c>
      <c r="GC461" t="s">
        <v>2</v>
      </c>
      <c r="GD461" t="s">
        <v>2</v>
      </c>
      <c r="GE461" t="s">
        <v>2</v>
      </c>
      <c r="GF461" t="s">
        <v>2</v>
      </c>
      <c r="GG461" t="s">
        <v>2</v>
      </c>
      <c r="GH461" t="s">
        <v>2</v>
      </c>
      <c r="GI461" t="s">
        <v>2</v>
      </c>
      <c r="GJ461" t="s">
        <v>2</v>
      </c>
      <c r="GK461" t="s">
        <v>2</v>
      </c>
      <c r="GL461" t="s">
        <v>2</v>
      </c>
      <c r="GM461" t="s">
        <v>2</v>
      </c>
      <c r="GN461" t="s">
        <v>796</v>
      </c>
      <c r="GO461" t="s">
        <v>796</v>
      </c>
      <c r="GP461" t="s">
        <v>796</v>
      </c>
      <c r="GQ461" t="s">
        <v>796</v>
      </c>
      <c r="GR461" t="s">
        <v>796</v>
      </c>
      <c r="GS461" t="s">
        <v>796</v>
      </c>
      <c r="GT461" t="s">
        <v>796</v>
      </c>
      <c r="GU461" t="s">
        <v>796</v>
      </c>
      <c r="GV461" t="s">
        <v>796</v>
      </c>
      <c r="GW461" t="s">
        <v>796</v>
      </c>
      <c r="GX461" t="s">
        <v>796</v>
      </c>
      <c r="GY461" t="s">
        <v>796</v>
      </c>
      <c r="GZ461" t="s">
        <v>796</v>
      </c>
      <c r="HA461" t="s">
        <v>796</v>
      </c>
      <c r="HB461" t="s">
        <v>796</v>
      </c>
      <c r="HC461" t="s">
        <v>796</v>
      </c>
      <c r="HD461" t="s">
        <v>796</v>
      </c>
      <c r="HE461" t="s">
        <v>796</v>
      </c>
      <c r="HF461" t="s">
        <v>796</v>
      </c>
      <c r="HG461" t="s">
        <v>796</v>
      </c>
      <c r="HH461" t="s">
        <v>796</v>
      </c>
      <c r="HI461" t="s">
        <v>796</v>
      </c>
      <c r="HJ461" t="s">
        <v>796</v>
      </c>
      <c r="HK461" t="s">
        <v>796</v>
      </c>
      <c r="HL461" t="s">
        <v>796</v>
      </c>
      <c r="HM461" t="s">
        <v>796</v>
      </c>
      <c r="HN461" t="s">
        <v>796</v>
      </c>
      <c r="HO461" t="s">
        <v>796</v>
      </c>
      <c r="HP461" t="s">
        <v>796</v>
      </c>
      <c r="HQ461" t="s">
        <v>796</v>
      </c>
      <c r="HR461" t="s">
        <v>796</v>
      </c>
      <c r="HS461" t="s">
        <v>796</v>
      </c>
      <c r="HT461" t="s">
        <v>796</v>
      </c>
      <c r="HU461" t="s">
        <v>796</v>
      </c>
      <c r="HV461" t="s">
        <v>796</v>
      </c>
      <c r="HW461" t="s">
        <v>796</v>
      </c>
      <c r="HX461" t="s">
        <v>796</v>
      </c>
      <c r="HY461" t="s">
        <v>796</v>
      </c>
      <c r="HZ461" t="s">
        <v>796</v>
      </c>
      <c r="IA461" t="s">
        <v>796</v>
      </c>
      <c r="IB461" t="s">
        <v>796</v>
      </c>
      <c r="IC461" t="s">
        <v>796</v>
      </c>
      <c r="ID461" t="s">
        <v>796</v>
      </c>
      <c r="IE461" t="s">
        <v>796</v>
      </c>
      <c r="IF461" t="s">
        <v>796</v>
      </c>
      <c r="IG461" t="s">
        <v>796</v>
      </c>
      <c r="IH461" t="s">
        <v>796</v>
      </c>
      <c r="II461" t="s">
        <v>796</v>
      </c>
      <c r="IJ461" t="s">
        <v>796</v>
      </c>
      <c r="IK461" t="s">
        <v>796</v>
      </c>
      <c r="IL461" t="s">
        <v>796</v>
      </c>
      <c r="IM461" t="s">
        <v>796</v>
      </c>
      <c r="IN461" t="s">
        <v>796</v>
      </c>
      <c r="IO461" t="s">
        <v>796</v>
      </c>
      <c r="IP461" t="s">
        <v>796</v>
      </c>
      <c r="IQ461" t="s">
        <v>796</v>
      </c>
      <c r="IR461" t="s">
        <v>796</v>
      </c>
      <c r="IS461" t="s">
        <v>796</v>
      </c>
      <c r="IT461" t="s">
        <v>796</v>
      </c>
      <c r="IU461" t="s">
        <v>796</v>
      </c>
      <c r="IV461" t="s">
        <v>796</v>
      </c>
      <c r="IW461" t="s">
        <v>796</v>
      </c>
      <c r="IX461" t="s">
        <v>796</v>
      </c>
      <c r="IY461" t="s">
        <v>796</v>
      </c>
      <c r="IZ461" t="s">
        <v>796</v>
      </c>
      <c r="JA461" t="s">
        <v>796</v>
      </c>
      <c r="JB461" t="s">
        <v>796</v>
      </c>
      <c r="JC461" t="s">
        <v>796</v>
      </c>
      <c r="JD461" t="s">
        <v>796</v>
      </c>
      <c r="JE461" t="s">
        <v>796</v>
      </c>
      <c r="JF461" t="s">
        <v>796</v>
      </c>
      <c r="JG461" t="s">
        <v>796</v>
      </c>
      <c r="JH461" t="s">
        <v>796</v>
      </c>
      <c r="JI461" t="s">
        <v>796</v>
      </c>
      <c r="JJ461" t="s">
        <v>796</v>
      </c>
      <c r="JK461" t="s">
        <v>796</v>
      </c>
      <c r="JL461" t="s">
        <v>796</v>
      </c>
      <c r="JM461" t="s">
        <v>796</v>
      </c>
      <c r="JN461" t="s">
        <v>796</v>
      </c>
      <c r="JO461" t="s">
        <v>796</v>
      </c>
      <c r="JP461" t="s">
        <v>796</v>
      </c>
      <c r="JQ461" t="s">
        <v>796</v>
      </c>
      <c r="JR461" t="s">
        <v>796</v>
      </c>
      <c r="JS461" t="s">
        <v>796</v>
      </c>
      <c r="JT461" t="s">
        <v>796</v>
      </c>
      <c r="JU461" t="s">
        <v>796</v>
      </c>
      <c r="JV461" t="s">
        <v>796</v>
      </c>
      <c r="JW461" t="s">
        <v>796</v>
      </c>
      <c r="JX461" t="s">
        <v>796</v>
      </c>
      <c r="JY461" t="s">
        <v>796</v>
      </c>
      <c r="JZ461" t="s">
        <v>796</v>
      </c>
      <c r="KA461" t="s">
        <v>796</v>
      </c>
      <c r="KB461" t="s">
        <v>796</v>
      </c>
      <c r="KC461" t="s">
        <v>796</v>
      </c>
      <c r="KD461" t="s">
        <v>796</v>
      </c>
      <c r="KE461" t="s">
        <v>796</v>
      </c>
      <c r="KF461" t="s">
        <v>796</v>
      </c>
    </row>
    <row r="462" spans="1:292" x14ac:dyDescent="0.2">
      <c r="A462" t="s">
        <v>183</v>
      </c>
      <c r="B462" t="s">
        <v>133</v>
      </c>
      <c r="C462" t="s">
        <v>4</v>
      </c>
      <c r="D462" t="s">
        <v>19</v>
      </c>
      <c r="E462" s="30">
        <v>40</v>
      </c>
      <c r="F462" t="s">
        <v>20</v>
      </c>
      <c r="G462" t="s">
        <v>10</v>
      </c>
      <c r="H462" t="s">
        <v>11</v>
      </c>
      <c r="I462" t="s">
        <v>80</v>
      </c>
      <c r="J462" t="s">
        <v>4</v>
      </c>
      <c r="K462" t="s">
        <v>5</v>
      </c>
      <c r="L462" t="s">
        <v>4</v>
      </c>
      <c r="M462" t="s">
        <v>4</v>
      </c>
      <c r="N462" t="s">
        <v>4</v>
      </c>
      <c r="O462" t="s">
        <v>4</v>
      </c>
      <c r="P462" t="s">
        <v>4</v>
      </c>
      <c r="Q462" t="s">
        <v>4</v>
      </c>
      <c r="R462" t="s">
        <v>5</v>
      </c>
      <c r="S462" t="s">
        <v>4</v>
      </c>
      <c r="T462" t="s">
        <v>3</v>
      </c>
      <c r="U462" t="s">
        <v>4</v>
      </c>
      <c r="V462" t="s">
        <v>4</v>
      </c>
      <c r="W462" t="s">
        <v>17</v>
      </c>
      <c r="X462" t="s">
        <v>2</v>
      </c>
      <c r="Y462" t="s">
        <v>5</v>
      </c>
      <c r="Z462" t="s">
        <v>70</v>
      </c>
      <c r="AA462" t="s">
        <v>4</v>
      </c>
      <c r="AB462" t="s">
        <v>4</v>
      </c>
      <c r="AC462" t="s">
        <v>4</v>
      </c>
      <c r="AD462" t="s">
        <v>4</v>
      </c>
      <c r="AE462" t="s">
        <v>4</v>
      </c>
      <c r="AF462" t="s">
        <v>4</v>
      </c>
      <c r="AG462" t="s">
        <v>4</v>
      </c>
      <c r="AH462" t="s">
        <v>4</v>
      </c>
      <c r="AI462" t="s">
        <v>4</v>
      </c>
      <c r="AJ462" t="s">
        <v>4</v>
      </c>
      <c r="AK462" t="s">
        <v>4</v>
      </c>
      <c r="AL462" t="s">
        <v>5</v>
      </c>
      <c r="AM462" t="s">
        <v>4</v>
      </c>
      <c r="AN462" t="s">
        <v>4</v>
      </c>
      <c r="AO462" t="s">
        <v>4</v>
      </c>
      <c r="AP462" t="s">
        <v>4</v>
      </c>
      <c r="AQ462" t="s">
        <v>4</v>
      </c>
      <c r="AR462" t="s">
        <v>4</v>
      </c>
      <c r="AS462" t="s">
        <v>2</v>
      </c>
      <c r="AT462" t="s">
        <v>2</v>
      </c>
      <c r="AU462" t="s">
        <v>2</v>
      </c>
      <c r="AV462" t="s">
        <v>4</v>
      </c>
      <c r="AW462" t="s">
        <v>4</v>
      </c>
      <c r="AX462" t="s">
        <v>4</v>
      </c>
      <c r="AY462" t="s">
        <v>4</v>
      </c>
      <c r="AZ462" t="s">
        <v>4</v>
      </c>
      <c r="BA462" t="s">
        <v>4</v>
      </c>
      <c r="BB462" t="s">
        <v>4</v>
      </c>
      <c r="BC462" t="s">
        <v>5</v>
      </c>
      <c r="BD462" t="s">
        <v>4</v>
      </c>
      <c r="BE462" t="s">
        <v>4</v>
      </c>
      <c r="BF462" t="s">
        <v>4</v>
      </c>
      <c r="BG462" t="s">
        <v>4</v>
      </c>
      <c r="BH462" t="s">
        <v>4</v>
      </c>
      <c r="BI462" t="s">
        <v>4</v>
      </c>
      <c r="BJ462" t="s">
        <v>4</v>
      </c>
      <c r="BK462" t="s">
        <v>2</v>
      </c>
      <c r="BL462" t="s">
        <v>2</v>
      </c>
      <c r="BM462" t="s">
        <v>2</v>
      </c>
      <c r="BN462" t="s">
        <v>2</v>
      </c>
      <c r="BO462" t="s">
        <v>2</v>
      </c>
      <c r="BP462" t="s">
        <v>2</v>
      </c>
      <c r="BQ462" t="s">
        <v>2</v>
      </c>
      <c r="BR462" t="s">
        <v>2</v>
      </c>
      <c r="BS462" t="s">
        <v>2</v>
      </c>
      <c r="BT462" t="s">
        <v>2</v>
      </c>
      <c r="BU462" t="s">
        <v>2</v>
      </c>
      <c r="BV462" t="s">
        <v>2</v>
      </c>
      <c r="BW462" t="s">
        <v>2</v>
      </c>
      <c r="BX462" t="s">
        <v>2</v>
      </c>
      <c r="BY462" t="s">
        <v>2</v>
      </c>
      <c r="BZ462" t="s">
        <v>2</v>
      </c>
      <c r="CA462" t="s">
        <v>2</v>
      </c>
      <c r="CB462" t="s">
        <v>2</v>
      </c>
      <c r="CC462" t="s">
        <v>2</v>
      </c>
      <c r="CD462" t="s">
        <v>2</v>
      </c>
      <c r="CE462" t="s">
        <v>2</v>
      </c>
      <c r="CF462" t="s">
        <v>2</v>
      </c>
      <c r="CG462" t="s">
        <v>2</v>
      </c>
      <c r="CH462" t="s">
        <v>2</v>
      </c>
      <c r="CI462" t="s">
        <v>2</v>
      </c>
      <c r="CJ462" t="s">
        <v>2</v>
      </c>
      <c r="CK462" t="s">
        <v>2</v>
      </c>
      <c r="CL462" t="s">
        <v>2</v>
      </c>
      <c r="CM462" t="s">
        <v>2</v>
      </c>
      <c r="CN462" t="s">
        <v>2</v>
      </c>
      <c r="CO462" t="s">
        <v>2</v>
      </c>
      <c r="CP462" t="s">
        <v>2</v>
      </c>
      <c r="CQ462" t="s">
        <v>2</v>
      </c>
      <c r="CR462" t="s">
        <v>2</v>
      </c>
      <c r="CS462" t="s">
        <v>2</v>
      </c>
      <c r="CT462" t="s">
        <v>2</v>
      </c>
      <c r="CU462" t="s">
        <v>133</v>
      </c>
      <c r="CV462" t="s">
        <v>4</v>
      </c>
      <c r="CW462" s="30">
        <v>41</v>
      </c>
      <c r="CX462" t="s">
        <v>20</v>
      </c>
      <c r="CY462" t="s">
        <v>4</v>
      </c>
      <c r="CZ462" t="s">
        <v>4</v>
      </c>
      <c r="DA462" t="s">
        <v>4</v>
      </c>
      <c r="DB462" t="s">
        <v>4</v>
      </c>
      <c r="DC462" t="s">
        <v>4</v>
      </c>
      <c r="DD462" t="s">
        <v>4</v>
      </c>
      <c r="DE462" t="s">
        <v>4</v>
      </c>
      <c r="DF462" t="s">
        <v>4</v>
      </c>
      <c r="DG462" t="s">
        <v>4</v>
      </c>
      <c r="DH462" t="s">
        <v>4</v>
      </c>
      <c r="DI462" t="s">
        <v>90</v>
      </c>
      <c r="DJ462" t="s">
        <v>4</v>
      </c>
      <c r="DK462" t="s">
        <v>4</v>
      </c>
      <c r="DL462" t="s">
        <v>17</v>
      </c>
      <c r="DM462" t="s">
        <v>2</v>
      </c>
      <c r="DN462" t="s">
        <v>5</v>
      </c>
      <c r="DO462" t="s">
        <v>70</v>
      </c>
      <c r="DP462" t="s">
        <v>4</v>
      </c>
      <c r="DQ462" t="s">
        <v>4</v>
      </c>
      <c r="DR462" t="s">
        <v>4</v>
      </c>
      <c r="DS462" t="s">
        <v>4</v>
      </c>
      <c r="DT462" t="s">
        <v>4</v>
      </c>
      <c r="DU462" t="s">
        <v>4</v>
      </c>
      <c r="DV462" t="s">
        <v>4</v>
      </c>
      <c r="DW462" t="s">
        <v>4</v>
      </c>
      <c r="DX462" t="s">
        <v>4</v>
      </c>
      <c r="DY462" t="s">
        <v>4</v>
      </c>
      <c r="DZ462" t="s">
        <v>4</v>
      </c>
      <c r="EA462" t="s">
        <v>4</v>
      </c>
      <c r="EB462" t="s">
        <v>4</v>
      </c>
      <c r="EC462" t="s">
        <v>4</v>
      </c>
      <c r="ED462" t="s">
        <v>4</v>
      </c>
      <c r="EE462" t="s">
        <v>4</v>
      </c>
      <c r="EF462" t="s">
        <v>5</v>
      </c>
      <c r="EG462" t="s">
        <v>5</v>
      </c>
      <c r="EH462" t="s">
        <v>2</v>
      </c>
      <c r="EI462" t="s">
        <v>2</v>
      </c>
      <c r="EJ462" t="s">
        <v>2</v>
      </c>
      <c r="EK462" t="s">
        <v>2</v>
      </c>
      <c r="EL462" t="s">
        <v>2</v>
      </c>
      <c r="EM462" t="s">
        <v>2</v>
      </c>
      <c r="EN462" t="s">
        <v>2</v>
      </c>
      <c r="EO462" t="s">
        <v>2</v>
      </c>
      <c r="EP462" t="s">
        <v>2</v>
      </c>
      <c r="EQ462" t="s">
        <v>2</v>
      </c>
      <c r="ER462" t="s">
        <v>2</v>
      </c>
      <c r="ES462" t="s">
        <v>2</v>
      </c>
      <c r="ET462" t="s">
        <v>2</v>
      </c>
      <c r="EU462" t="s">
        <v>2</v>
      </c>
      <c r="EV462" t="s">
        <v>2</v>
      </c>
      <c r="EW462" t="s">
        <v>2</v>
      </c>
      <c r="EX462" t="s">
        <v>2</v>
      </c>
      <c r="EY462" t="s">
        <v>2</v>
      </c>
      <c r="EZ462" t="s">
        <v>2</v>
      </c>
      <c r="FA462" t="s">
        <v>2</v>
      </c>
      <c r="FB462" t="s">
        <v>2</v>
      </c>
      <c r="FC462" t="s">
        <v>2</v>
      </c>
      <c r="FD462" t="s">
        <v>2</v>
      </c>
      <c r="FE462" t="s">
        <v>2</v>
      </c>
      <c r="FF462" t="s">
        <v>2</v>
      </c>
      <c r="FG462" t="s">
        <v>2</v>
      </c>
      <c r="FH462" t="s">
        <v>2</v>
      </c>
      <c r="FI462" t="s">
        <v>2</v>
      </c>
      <c r="FJ462" t="s">
        <v>2</v>
      </c>
      <c r="FK462" t="s">
        <v>2</v>
      </c>
      <c r="FL462" t="s">
        <v>2</v>
      </c>
      <c r="FM462" t="s">
        <v>2</v>
      </c>
      <c r="FN462" t="s">
        <v>2</v>
      </c>
      <c r="FO462" t="s">
        <v>2</v>
      </c>
      <c r="FP462" t="s">
        <v>2</v>
      </c>
      <c r="FQ462" t="s">
        <v>2</v>
      </c>
      <c r="FR462" t="s">
        <v>2</v>
      </c>
      <c r="FS462" t="s">
        <v>2</v>
      </c>
      <c r="FT462" t="s">
        <v>2</v>
      </c>
      <c r="FU462" t="s">
        <v>2</v>
      </c>
      <c r="FV462" t="s">
        <v>2</v>
      </c>
      <c r="FW462" t="s">
        <v>2</v>
      </c>
      <c r="FX462" t="s">
        <v>2</v>
      </c>
      <c r="FY462" t="s">
        <v>2</v>
      </c>
      <c r="FZ462" t="s">
        <v>2</v>
      </c>
      <c r="GA462" t="s">
        <v>2</v>
      </c>
      <c r="GB462" t="s">
        <v>2</v>
      </c>
      <c r="GC462" t="s">
        <v>2</v>
      </c>
      <c r="GD462" t="s">
        <v>2</v>
      </c>
      <c r="GE462" t="s">
        <v>2</v>
      </c>
      <c r="GF462" t="s">
        <v>2</v>
      </c>
      <c r="GG462" t="s">
        <v>2</v>
      </c>
      <c r="GH462" t="s">
        <v>2</v>
      </c>
      <c r="GI462" t="s">
        <v>2</v>
      </c>
      <c r="GJ462" t="s">
        <v>2</v>
      </c>
      <c r="GK462" t="s">
        <v>2</v>
      </c>
      <c r="GL462" t="s">
        <v>2</v>
      </c>
      <c r="GM462" t="s">
        <v>2</v>
      </c>
      <c r="GN462" t="s">
        <v>133</v>
      </c>
      <c r="GO462" t="s">
        <v>4</v>
      </c>
      <c r="GP462" s="30">
        <v>42</v>
      </c>
      <c r="GQ462" t="s">
        <v>1098</v>
      </c>
      <c r="GR462" t="s">
        <v>4</v>
      </c>
      <c r="GS462" t="s">
        <v>4</v>
      </c>
      <c r="GT462" t="s">
        <v>4</v>
      </c>
      <c r="GU462" t="s">
        <v>4</v>
      </c>
      <c r="GV462" t="s">
        <v>4</v>
      </c>
      <c r="GW462" t="s">
        <v>4</v>
      </c>
      <c r="GX462" t="s">
        <v>4</v>
      </c>
      <c r="GY462" t="s">
        <v>4</v>
      </c>
      <c r="GZ462" t="s">
        <v>5</v>
      </c>
      <c r="HA462" t="s">
        <v>4</v>
      </c>
      <c r="HB462" t="s">
        <v>67</v>
      </c>
      <c r="HC462" t="s">
        <v>4</v>
      </c>
      <c r="HD462" t="s">
        <v>4</v>
      </c>
      <c r="HE462" t="s">
        <v>2</v>
      </c>
      <c r="HF462" t="s">
        <v>2</v>
      </c>
      <c r="HG462" t="s">
        <v>5</v>
      </c>
      <c r="HH462" t="s">
        <v>70</v>
      </c>
      <c r="HI462" t="s">
        <v>4</v>
      </c>
      <c r="HJ462" t="s">
        <v>4</v>
      </c>
      <c r="HK462" t="s">
        <v>4</v>
      </c>
      <c r="HL462" t="s">
        <v>4</v>
      </c>
      <c r="HM462" t="s">
        <v>4</v>
      </c>
      <c r="HN462" t="s">
        <v>4</v>
      </c>
      <c r="HO462" t="s">
        <v>4</v>
      </c>
      <c r="HP462" t="s">
        <v>4</v>
      </c>
      <c r="HQ462" t="s">
        <v>4</v>
      </c>
      <c r="HR462" t="s">
        <v>4</v>
      </c>
      <c r="HS462" t="s">
        <v>4</v>
      </c>
      <c r="HT462" t="s">
        <v>4</v>
      </c>
      <c r="HU462" t="s">
        <v>4</v>
      </c>
      <c r="HV462" t="s">
        <v>4</v>
      </c>
      <c r="HW462" t="s">
        <v>4</v>
      </c>
      <c r="HX462" t="s">
        <v>4</v>
      </c>
      <c r="HY462" t="s">
        <v>4</v>
      </c>
      <c r="HZ462" t="s">
        <v>4</v>
      </c>
      <c r="IA462" t="s">
        <v>2</v>
      </c>
      <c r="IB462" t="s">
        <v>2</v>
      </c>
      <c r="IC462" t="s">
        <v>2</v>
      </c>
      <c r="ID462" t="s">
        <v>2</v>
      </c>
      <c r="IE462" t="s">
        <v>2</v>
      </c>
      <c r="IF462" t="s">
        <v>2</v>
      </c>
      <c r="IG462" t="s">
        <v>2</v>
      </c>
      <c r="IH462" t="s">
        <v>2</v>
      </c>
      <c r="II462" t="s">
        <v>2</v>
      </c>
      <c r="IJ462" t="s">
        <v>2</v>
      </c>
      <c r="IK462" t="s">
        <v>2</v>
      </c>
      <c r="IL462" t="s">
        <v>2</v>
      </c>
      <c r="IM462" t="s">
        <v>2</v>
      </c>
      <c r="IN462" t="s">
        <v>2</v>
      </c>
      <c r="IO462" t="s">
        <v>2</v>
      </c>
      <c r="IP462" t="s">
        <v>2</v>
      </c>
      <c r="IQ462" t="s">
        <v>2</v>
      </c>
      <c r="IR462" t="s">
        <v>2</v>
      </c>
      <c r="IS462" t="s">
        <v>2</v>
      </c>
      <c r="IT462" t="s">
        <v>2</v>
      </c>
      <c r="IU462" t="s">
        <v>2</v>
      </c>
      <c r="IV462" t="s">
        <v>2</v>
      </c>
      <c r="IW462" t="s">
        <v>2</v>
      </c>
      <c r="IX462" t="s">
        <v>2</v>
      </c>
      <c r="IY462" t="s">
        <v>2</v>
      </c>
      <c r="IZ462" t="s">
        <v>2</v>
      </c>
      <c r="JA462" t="s">
        <v>2</v>
      </c>
      <c r="JB462" t="s">
        <v>2</v>
      </c>
      <c r="JC462" t="s">
        <v>2</v>
      </c>
      <c r="JD462" t="s">
        <v>2</v>
      </c>
      <c r="JE462" t="s">
        <v>2</v>
      </c>
      <c r="JF462" t="s">
        <v>2</v>
      </c>
      <c r="JG462" t="s">
        <v>2</v>
      </c>
      <c r="JH462" t="s">
        <v>2</v>
      </c>
      <c r="JI462" t="s">
        <v>2</v>
      </c>
      <c r="JJ462" t="s">
        <v>2</v>
      </c>
      <c r="JK462" t="s">
        <v>2</v>
      </c>
      <c r="JL462" t="s">
        <v>2</v>
      </c>
      <c r="JM462" t="s">
        <v>2</v>
      </c>
      <c r="JN462" t="s">
        <v>2</v>
      </c>
      <c r="JO462" t="s">
        <v>2</v>
      </c>
      <c r="JP462" t="s">
        <v>2</v>
      </c>
      <c r="JQ462" t="s">
        <v>2</v>
      </c>
      <c r="JR462" t="s">
        <v>2</v>
      </c>
      <c r="JS462" t="s">
        <v>2</v>
      </c>
      <c r="JT462" t="s">
        <v>2</v>
      </c>
      <c r="JU462" t="s">
        <v>2</v>
      </c>
      <c r="JV462" t="s">
        <v>2</v>
      </c>
      <c r="JW462" t="s">
        <v>2</v>
      </c>
      <c r="JX462" t="s">
        <v>2</v>
      </c>
      <c r="JY462" t="s">
        <v>2</v>
      </c>
      <c r="JZ462" t="s">
        <v>2</v>
      </c>
      <c r="KA462" t="s">
        <v>2</v>
      </c>
      <c r="KB462" t="s">
        <v>2</v>
      </c>
      <c r="KC462" t="s">
        <v>2</v>
      </c>
      <c r="KD462" t="s">
        <v>2</v>
      </c>
      <c r="KE462" t="s">
        <v>2</v>
      </c>
      <c r="KF462" t="s">
        <v>2</v>
      </c>
    </row>
    <row r="463" spans="1:292" x14ac:dyDescent="0.2">
      <c r="A463" t="s">
        <v>182</v>
      </c>
      <c r="B463" t="s">
        <v>133</v>
      </c>
      <c r="C463" t="s">
        <v>4</v>
      </c>
      <c r="D463" t="s">
        <v>19</v>
      </c>
      <c r="E463" s="30">
        <v>22</v>
      </c>
      <c r="F463" t="s">
        <v>20</v>
      </c>
      <c r="G463" t="s">
        <v>10</v>
      </c>
      <c r="H463" t="s">
        <v>40</v>
      </c>
      <c r="I463" t="s">
        <v>65</v>
      </c>
      <c r="J463" t="s">
        <v>4</v>
      </c>
      <c r="K463" t="s">
        <v>5</v>
      </c>
      <c r="L463" t="s">
        <v>4</v>
      </c>
      <c r="M463" t="s">
        <v>4</v>
      </c>
      <c r="N463" t="s">
        <v>4</v>
      </c>
      <c r="O463" t="s">
        <v>4</v>
      </c>
      <c r="P463" t="s">
        <v>5</v>
      </c>
      <c r="Q463" t="s">
        <v>4</v>
      </c>
      <c r="R463" t="s">
        <v>5</v>
      </c>
      <c r="S463" t="s">
        <v>4</v>
      </c>
      <c r="T463" t="s">
        <v>3</v>
      </c>
      <c r="U463" t="s">
        <v>4</v>
      </c>
      <c r="V463" t="s">
        <v>4</v>
      </c>
      <c r="W463" t="s">
        <v>17</v>
      </c>
      <c r="X463" t="s">
        <v>2</v>
      </c>
      <c r="Y463" t="s">
        <v>5</v>
      </c>
      <c r="Z463" t="s">
        <v>39</v>
      </c>
      <c r="AA463" t="s">
        <v>4</v>
      </c>
      <c r="AB463" t="s">
        <v>4</v>
      </c>
      <c r="AC463" t="s">
        <v>4</v>
      </c>
      <c r="AD463" t="s">
        <v>4</v>
      </c>
      <c r="AE463" t="s">
        <v>4</v>
      </c>
      <c r="AF463" t="s">
        <v>4</v>
      </c>
      <c r="AG463" t="s">
        <v>4</v>
      </c>
      <c r="AH463" t="s">
        <v>4</v>
      </c>
      <c r="AI463" t="s">
        <v>4</v>
      </c>
      <c r="AJ463" t="s">
        <v>4</v>
      </c>
      <c r="AK463" t="s">
        <v>4</v>
      </c>
      <c r="AL463" t="s">
        <v>5</v>
      </c>
      <c r="AM463" t="s">
        <v>4</v>
      </c>
      <c r="AN463" t="s">
        <v>4</v>
      </c>
      <c r="AO463" t="s">
        <v>4</v>
      </c>
      <c r="AP463" t="s">
        <v>4</v>
      </c>
      <c r="AQ463" t="s">
        <v>4</v>
      </c>
      <c r="AR463" t="s">
        <v>4</v>
      </c>
      <c r="AS463" t="s">
        <v>2</v>
      </c>
      <c r="AT463" t="s">
        <v>2</v>
      </c>
      <c r="AU463" t="s">
        <v>2</v>
      </c>
      <c r="AV463" t="s">
        <v>5</v>
      </c>
      <c r="AW463" t="s">
        <v>5</v>
      </c>
      <c r="AX463" t="s">
        <v>5</v>
      </c>
      <c r="AY463" t="s">
        <v>4</v>
      </c>
      <c r="AZ463" t="s">
        <v>5</v>
      </c>
      <c r="BA463" t="s">
        <v>5</v>
      </c>
      <c r="BB463" t="s">
        <v>5</v>
      </c>
      <c r="BC463" t="s">
        <v>4</v>
      </c>
      <c r="BD463" t="s">
        <v>4</v>
      </c>
      <c r="BE463" t="s">
        <v>4</v>
      </c>
      <c r="BF463" t="s">
        <v>4</v>
      </c>
      <c r="BG463" t="s">
        <v>5</v>
      </c>
      <c r="BH463" t="s">
        <v>4</v>
      </c>
      <c r="BI463" t="s">
        <v>5</v>
      </c>
      <c r="BJ463" t="s">
        <v>4</v>
      </c>
      <c r="BK463" t="s">
        <v>4</v>
      </c>
      <c r="BL463" t="s">
        <v>5</v>
      </c>
      <c r="BM463" t="s">
        <v>4</v>
      </c>
      <c r="BN463" t="s">
        <v>4</v>
      </c>
      <c r="BO463" t="s">
        <v>4</v>
      </c>
      <c r="BP463" t="s">
        <v>2</v>
      </c>
      <c r="BQ463" t="s">
        <v>2</v>
      </c>
      <c r="BR463" t="s">
        <v>2</v>
      </c>
      <c r="BS463" t="s">
        <v>2</v>
      </c>
      <c r="BT463" t="s">
        <v>2</v>
      </c>
      <c r="BU463" t="s">
        <v>2</v>
      </c>
      <c r="BV463" t="s">
        <v>2</v>
      </c>
      <c r="BW463" t="s">
        <v>2</v>
      </c>
      <c r="BX463" t="s">
        <v>2</v>
      </c>
      <c r="BY463" t="s">
        <v>2</v>
      </c>
      <c r="BZ463" t="s">
        <v>2</v>
      </c>
      <c r="CA463" t="s">
        <v>2</v>
      </c>
      <c r="CB463" t="s">
        <v>2</v>
      </c>
      <c r="CC463" t="s">
        <v>2</v>
      </c>
      <c r="CD463" t="s">
        <v>2</v>
      </c>
      <c r="CE463" t="s">
        <v>2</v>
      </c>
      <c r="CF463" t="s">
        <v>2</v>
      </c>
      <c r="CG463" t="s">
        <v>2</v>
      </c>
      <c r="CH463" t="s">
        <v>2</v>
      </c>
      <c r="CI463" t="s">
        <v>2</v>
      </c>
      <c r="CJ463" t="s">
        <v>2</v>
      </c>
      <c r="CK463" t="s">
        <v>2</v>
      </c>
      <c r="CL463" t="s">
        <v>2</v>
      </c>
      <c r="CM463" t="s">
        <v>2</v>
      </c>
      <c r="CN463" t="s">
        <v>2</v>
      </c>
      <c r="CO463" t="s">
        <v>2</v>
      </c>
      <c r="CP463" t="s">
        <v>2</v>
      </c>
      <c r="CQ463" t="s">
        <v>2</v>
      </c>
      <c r="CR463" t="s">
        <v>2</v>
      </c>
      <c r="CS463" t="s">
        <v>2</v>
      </c>
      <c r="CT463" t="s">
        <v>2</v>
      </c>
      <c r="CU463" t="s">
        <v>796</v>
      </c>
      <c r="CV463" t="s">
        <v>796</v>
      </c>
      <c r="CW463" t="s">
        <v>796</v>
      </c>
      <c r="CX463" t="s">
        <v>796</v>
      </c>
      <c r="CY463" t="s">
        <v>796</v>
      </c>
      <c r="CZ463" t="s">
        <v>796</v>
      </c>
      <c r="DA463" t="s">
        <v>796</v>
      </c>
      <c r="DB463" t="s">
        <v>796</v>
      </c>
      <c r="DC463" t="s">
        <v>796</v>
      </c>
      <c r="DD463" t="s">
        <v>796</v>
      </c>
      <c r="DE463" t="s">
        <v>796</v>
      </c>
      <c r="DF463" t="s">
        <v>796</v>
      </c>
      <c r="DG463" t="s">
        <v>796</v>
      </c>
      <c r="DH463" t="s">
        <v>796</v>
      </c>
      <c r="DI463" t="s">
        <v>796</v>
      </c>
      <c r="DJ463" t="s">
        <v>796</v>
      </c>
      <c r="DK463" t="s">
        <v>796</v>
      </c>
      <c r="DL463" t="s">
        <v>796</v>
      </c>
      <c r="DM463" t="s">
        <v>796</v>
      </c>
      <c r="DN463" t="s">
        <v>796</v>
      </c>
      <c r="DO463" t="s">
        <v>796</v>
      </c>
      <c r="DP463" t="s">
        <v>796</v>
      </c>
      <c r="DQ463" t="s">
        <v>796</v>
      </c>
      <c r="DR463" t="s">
        <v>796</v>
      </c>
      <c r="DS463" t="s">
        <v>796</v>
      </c>
      <c r="DT463" t="s">
        <v>796</v>
      </c>
      <c r="DU463" t="s">
        <v>796</v>
      </c>
      <c r="DV463" t="s">
        <v>796</v>
      </c>
      <c r="DW463" t="s">
        <v>796</v>
      </c>
      <c r="DX463" t="s">
        <v>796</v>
      </c>
      <c r="DY463" t="s">
        <v>796</v>
      </c>
      <c r="DZ463" t="s">
        <v>796</v>
      </c>
      <c r="EA463" t="s">
        <v>796</v>
      </c>
      <c r="EB463" t="s">
        <v>796</v>
      </c>
      <c r="EC463" t="s">
        <v>796</v>
      </c>
      <c r="ED463" t="s">
        <v>796</v>
      </c>
      <c r="EE463" t="s">
        <v>796</v>
      </c>
      <c r="EF463" t="s">
        <v>796</v>
      </c>
      <c r="EG463" t="s">
        <v>796</v>
      </c>
      <c r="EH463" t="s">
        <v>796</v>
      </c>
      <c r="EI463" t="s">
        <v>796</v>
      </c>
      <c r="EJ463" t="s">
        <v>796</v>
      </c>
      <c r="EK463" t="s">
        <v>796</v>
      </c>
      <c r="EL463" t="s">
        <v>796</v>
      </c>
      <c r="EM463" t="s">
        <v>796</v>
      </c>
      <c r="EN463" t="s">
        <v>796</v>
      </c>
      <c r="EO463" t="s">
        <v>796</v>
      </c>
      <c r="EP463" t="s">
        <v>796</v>
      </c>
      <c r="EQ463" t="s">
        <v>796</v>
      </c>
      <c r="ER463" t="s">
        <v>796</v>
      </c>
      <c r="ES463" t="s">
        <v>796</v>
      </c>
      <c r="ET463" t="s">
        <v>796</v>
      </c>
      <c r="EU463" t="s">
        <v>796</v>
      </c>
      <c r="EV463" t="s">
        <v>796</v>
      </c>
      <c r="EW463" t="s">
        <v>796</v>
      </c>
      <c r="EX463" t="s">
        <v>796</v>
      </c>
      <c r="EY463" t="s">
        <v>796</v>
      </c>
      <c r="EZ463" t="s">
        <v>796</v>
      </c>
      <c r="FA463" t="s">
        <v>796</v>
      </c>
      <c r="FB463" t="s">
        <v>796</v>
      </c>
      <c r="FC463" t="s">
        <v>796</v>
      </c>
      <c r="FD463" t="s">
        <v>796</v>
      </c>
      <c r="FE463" t="s">
        <v>796</v>
      </c>
      <c r="FF463" t="s">
        <v>796</v>
      </c>
      <c r="FG463" t="s">
        <v>796</v>
      </c>
      <c r="FH463" t="s">
        <v>796</v>
      </c>
      <c r="FI463" t="s">
        <v>796</v>
      </c>
      <c r="FJ463" t="s">
        <v>796</v>
      </c>
      <c r="FK463" t="s">
        <v>796</v>
      </c>
      <c r="FL463" t="s">
        <v>796</v>
      </c>
      <c r="FM463" t="s">
        <v>796</v>
      </c>
      <c r="FN463" t="s">
        <v>796</v>
      </c>
      <c r="FO463" t="s">
        <v>796</v>
      </c>
      <c r="FP463" t="s">
        <v>796</v>
      </c>
      <c r="FQ463" t="s">
        <v>796</v>
      </c>
      <c r="FR463" t="s">
        <v>796</v>
      </c>
      <c r="FS463" t="s">
        <v>796</v>
      </c>
      <c r="FT463" t="s">
        <v>796</v>
      </c>
      <c r="FU463" t="s">
        <v>796</v>
      </c>
      <c r="FV463" t="s">
        <v>796</v>
      </c>
      <c r="FW463" t="s">
        <v>796</v>
      </c>
      <c r="FX463" t="s">
        <v>796</v>
      </c>
      <c r="FY463" t="s">
        <v>796</v>
      </c>
      <c r="FZ463" t="s">
        <v>796</v>
      </c>
      <c r="GA463" t="s">
        <v>796</v>
      </c>
      <c r="GB463" t="s">
        <v>796</v>
      </c>
      <c r="GC463" t="s">
        <v>796</v>
      </c>
      <c r="GD463" t="s">
        <v>796</v>
      </c>
      <c r="GE463" t="s">
        <v>796</v>
      </c>
      <c r="GF463" t="s">
        <v>796</v>
      </c>
      <c r="GG463" t="s">
        <v>796</v>
      </c>
      <c r="GH463" t="s">
        <v>796</v>
      </c>
      <c r="GI463" t="s">
        <v>796</v>
      </c>
      <c r="GJ463" t="s">
        <v>796</v>
      </c>
      <c r="GK463" t="s">
        <v>796</v>
      </c>
      <c r="GL463" t="s">
        <v>796</v>
      </c>
      <c r="GM463" t="s">
        <v>796</v>
      </c>
      <c r="GN463" t="s">
        <v>796</v>
      </c>
      <c r="GO463" t="s">
        <v>796</v>
      </c>
      <c r="GP463" t="s">
        <v>796</v>
      </c>
      <c r="GQ463" t="s">
        <v>796</v>
      </c>
      <c r="GR463" t="s">
        <v>796</v>
      </c>
      <c r="GS463" t="s">
        <v>796</v>
      </c>
      <c r="GT463" t="s">
        <v>796</v>
      </c>
      <c r="GU463" t="s">
        <v>796</v>
      </c>
      <c r="GV463" t="s">
        <v>796</v>
      </c>
      <c r="GW463" t="s">
        <v>796</v>
      </c>
      <c r="GX463" t="s">
        <v>796</v>
      </c>
      <c r="GY463" t="s">
        <v>796</v>
      </c>
      <c r="GZ463" t="s">
        <v>796</v>
      </c>
      <c r="HA463" t="s">
        <v>796</v>
      </c>
      <c r="HB463" t="s">
        <v>796</v>
      </c>
      <c r="HC463" t="s">
        <v>796</v>
      </c>
      <c r="HD463" t="s">
        <v>796</v>
      </c>
      <c r="HE463" t="s">
        <v>796</v>
      </c>
      <c r="HF463" t="s">
        <v>796</v>
      </c>
      <c r="HG463" t="s">
        <v>796</v>
      </c>
      <c r="HH463" t="s">
        <v>796</v>
      </c>
      <c r="HI463" t="s">
        <v>796</v>
      </c>
      <c r="HJ463" t="s">
        <v>796</v>
      </c>
      <c r="HK463" t="s">
        <v>796</v>
      </c>
      <c r="HL463" t="s">
        <v>796</v>
      </c>
      <c r="HM463" t="s">
        <v>796</v>
      </c>
      <c r="HN463" t="s">
        <v>796</v>
      </c>
      <c r="HO463" t="s">
        <v>796</v>
      </c>
      <c r="HP463" t="s">
        <v>796</v>
      </c>
      <c r="HQ463" t="s">
        <v>796</v>
      </c>
      <c r="HR463" t="s">
        <v>796</v>
      </c>
      <c r="HS463" t="s">
        <v>796</v>
      </c>
      <c r="HT463" t="s">
        <v>796</v>
      </c>
      <c r="HU463" t="s">
        <v>796</v>
      </c>
      <c r="HV463" t="s">
        <v>796</v>
      </c>
      <c r="HW463" t="s">
        <v>796</v>
      </c>
      <c r="HX463" t="s">
        <v>796</v>
      </c>
      <c r="HY463" t="s">
        <v>796</v>
      </c>
      <c r="HZ463" t="s">
        <v>796</v>
      </c>
      <c r="IA463" t="s">
        <v>796</v>
      </c>
      <c r="IB463" t="s">
        <v>796</v>
      </c>
      <c r="IC463" t="s">
        <v>796</v>
      </c>
      <c r="ID463" t="s">
        <v>796</v>
      </c>
      <c r="IE463" t="s">
        <v>796</v>
      </c>
      <c r="IF463" t="s">
        <v>796</v>
      </c>
      <c r="IG463" t="s">
        <v>796</v>
      </c>
      <c r="IH463" t="s">
        <v>796</v>
      </c>
      <c r="II463" t="s">
        <v>796</v>
      </c>
      <c r="IJ463" t="s">
        <v>796</v>
      </c>
      <c r="IK463" t="s">
        <v>796</v>
      </c>
      <c r="IL463" t="s">
        <v>796</v>
      </c>
      <c r="IM463" t="s">
        <v>796</v>
      </c>
      <c r="IN463" t="s">
        <v>796</v>
      </c>
      <c r="IO463" t="s">
        <v>796</v>
      </c>
      <c r="IP463" t="s">
        <v>796</v>
      </c>
      <c r="IQ463" t="s">
        <v>796</v>
      </c>
      <c r="IR463" t="s">
        <v>796</v>
      </c>
      <c r="IS463" t="s">
        <v>796</v>
      </c>
      <c r="IT463" t="s">
        <v>796</v>
      </c>
      <c r="IU463" t="s">
        <v>796</v>
      </c>
      <c r="IV463" t="s">
        <v>796</v>
      </c>
      <c r="IW463" t="s">
        <v>796</v>
      </c>
      <c r="IX463" t="s">
        <v>796</v>
      </c>
      <c r="IY463" t="s">
        <v>796</v>
      </c>
      <c r="IZ463" t="s">
        <v>796</v>
      </c>
      <c r="JA463" t="s">
        <v>796</v>
      </c>
      <c r="JB463" t="s">
        <v>796</v>
      </c>
      <c r="JC463" t="s">
        <v>796</v>
      </c>
      <c r="JD463" t="s">
        <v>796</v>
      </c>
      <c r="JE463" t="s">
        <v>796</v>
      </c>
      <c r="JF463" t="s">
        <v>796</v>
      </c>
      <c r="JG463" t="s">
        <v>796</v>
      </c>
      <c r="JH463" t="s">
        <v>796</v>
      </c>
      <c r="JI463" t="s">
        <v>796</v>
      </c>
      <c r="JJ463" t="s">
        <v>796</v>
      </c>
      <c r="JK463" t="s">
        <v>796</v>
      </c>
      <c r="JL463" t="s">
        <v>796</v>
      </c>
      <c r="JM463" t="s">
        <v>796</v>
      </c>
      <c r="JN463" t="s">
        <v>796</v>
      </c>
      <c r="JO463" t="s">
        <v>796</v>
      </c>
      <c r="JP463" t="s">
        <v>796</v>
      </c>
      <c r="JQ463" t="s">
        <v>796</v>
      </c>
      <c r="JR463" t="s">
        <v>796</v>
      </c>
      <c r="JS463" t="s">
        <v>796</v>
      </c>
      <c r="JT463" t="s">
        <v>796</v>
      </c>
      <c r="JU463" t="s">
        <v>796</v>
      </c>
      <c r="JV463" t="s">
        <v>796</v>
      </c>
      <c r="JW463" t="s">
        <v>796</v>
      </c>
      <c r="JX463" t="s">
        <v>796</v>
      </c>
      <c r="JY463" t="s">
        <v>796</v>
      </c>
      <c r="JZ463" t="s">
        <v>796</v>
      </c>
      <c r="KA463" t="s">
        <v>796</v>
      </c>
      <c r="KB463" t="s">
        <v>796</v>
      </c>
      <c r="KC463" t="s">
        <v>796</v>
      </c>
      <c r="KD463" t="s">
        <v>796</v>
      </c>
      <c r="KE463" t="s">
        <v>796</v>
      </c>
      <c r="KF463" t="s">
        <v>796</v>
      </c>
    </row>
    <row r="464" spans="1:292" x14ac:dyDescent="0.2">
      <c r="A464" t="s">
        <v>180</v>
      </c>
      <c r="B464" t="s">
        <v>133</v>
      </c>
      <c r="C464" t="s">
        <v>4</v>
      </c>
      <c r="D464" t="s">
        <v>19</v>
      </c>
      <c r="E464" s="30">
        <v>39</v>
      </c>
      <c r="F464" t="s">
        <v>20</v>
      </c>
      <c r="G464" t="s">
        <v>158</v>
      </c>
      <c r="H464" t="s">
        <v>22</v>
      </c>
      <c r="I464" t="s">
        <v>23</v>
      </c>
      <c r="J464" t="s">
        <v>5</v>
      </c>
      <c r="K464" t="s">
        <v>4</v>
      </c>
      <c r="L464" t="s">
        <v>4</v>
      </c>
      <c r="M464" t="s">
        <v>4</v>
      </c>
      <c r="N464" t="s">
        <v>4</v>
      </c>
      <c r="O464" t="s">
        <v>4</v>
      </c>
      <c r="P464" t="s">
        <v>4</v>
      </c>
      <c r="Q464" t="s">
        <v>4</v>
      </c>
      <c r="R464" t="s">
        <v>5</v>
      </c>
      <c r="S464" t="s">
        <v>4</v>
      </c>
      <c r="T464" t="s">
        <v>3</v>
      </c>
      <c r="U464" t="s">
        <v>4</v>
      </c>
      <c r="V464" t="s">
        <v>5</v>
      </c>
      <c r="W464" t="s">
        <v>26</v>
      </c>
      <c r="X464" t="s">
        <v>105</v>
      </c>
      <c r="Y464" t="s">
        <v>5</v>
      </c>
      <c r="Z464" t="s">
        <v>18</v>
      </c>
      <c r="AA464" t="s">
        <v>4</v>
      </c>
      <c r="AB464" t="s">
        <v>4</v>
      </c>
      <c r="AC464" t="s">
        <v>4</v>
      </c>
      <c r="AD464" t="s">
        <v>4</v>
      </c>
      <c r="AE464" t="s">
        <v>4</v>
      </c>
      <c r="AF464" t="s">
        <v>4</v>
      </c>
      <c r="AG464" t="s">
        <v>4</v>
      </c>
      <c r="AH464" t="s">
        <v>5</v>
      </c>
      <c r="AI464" t="s">
        <v>4</v>
      </c>
      <c r="AJ464" t="s">
        <v>4</v>
      </c>
      <c r="AK464" t="s">
        <v>4</v>
      </c>
      <c r="AL464" t="s">
        <v>5</v>
      </c>
      <c r="AM464" t="s">
        <v>4</v>
      </c>
      <c r="AN464" t="s">
        <v>4</v>
      </c>
      <c r="AO464" t="s">
        <v>4</v>
      </c>
      <c r="AP464" t="s">
        <v>4</v>
      </c>
      <c r="AQ464" t="s">
        <v>4</v>
      </c>
      <c r="AR464" t="s">
        <v>4</v>
      </c>
      <c r="AS464" t="s">
        <v>2</v>
      </c>
      <c r="AT464" t="s">
        <v>2</v>
      </c>
      <c r="AU464" t="s">
        <v>2</v>
      </c>
      <c r="AV464" t="s">
        <v>2</v>
      </c>
      <c r="AW464" t="s">
        <v>2</v>
      </c>
      <c r="AX464" t="s">
        <v>2</v>
      </c>
      <c r="AY464" t="s">
        <v>2</v>
      </c>
      <c r="AZ464" t="s">
        <v>2</v>
      </c>
      <c r="BA464" t="s">
        <v>2</v>
      </c>
      <c r="BB464" t="s">
        <v>2</v>
      </c>
      <c r="BC464" t="s">
        <v>2</v>
      </c>
      <c r="BD464" t="s">
        <v>2</v>
      </c>
      <c r="BE464" t="s">
        <v>2</v>
      </c>
      <c r="BF464" t="s">
        <v>2</v>
      </c>
      <c r="BG464" t="s">
        <v>2</v>
      </c>
      <c r="BH464" t="s">
        <v>2</v>
      </c>
      <c r="BI464" t="s">
        <v>2</v>
      </c>
      <c r="BJ464" t="s">
        <v>2</v>
      </c>
      <c r="BK464" t="s">
        <v>2</v>
      </c>
      <c r="BL464" t="s">
        <v>2</v>
      </c>
      <c r="BM464" t="s">
        <v>2</v>
      </c>
      <c r="BN464" t="s">
        <v>2</v>
      </c>
      <c r="BO464" t="s">
        <v>2</v>
      </c>
      <c r="BP464" t="s">
        <v>181</v>
      </c>
      <c r="BQ464" t="s">
        <v>2</v>
      </c>
      <c r="BR464" t="s">
        <v>2</v>
      </c>
      <c r="BS464" t="s">
        <v>2</v>
      </c>
      <c r="BT464" t="s">
        <v>2</v>
      </c>
      <c r="BU464" t="s">
        <v>2</v>
      </c>
      <c r="BV464" t="s">
        <v>2</v>
      </c>
      <c r="BW464" t="s">
        <v>2</v>
      </c>
      <c r="BX464" t="s">
        <v>2</v>
      </c>
      <c r="BY464" t="s">
        <v>2</v>
      </c>
      <c r="BZ464" t="s">
        <v>2</v>
      </c>
      <c r="CA464" t="s">
        <v>2</v>
      </c>
      <c r="CB464" t="s">
        <v>2</v>
      </c>
      <c r="CC464" t="s">
        <v>2</v>
      </c>
      <c r="CD464" t="s">
        <v>2</v>
      </c>
      <c r="CE464" t="s">
        <v>2</v>
      </c>
      <c r="CF464" t="s">
        <v>2</v>
      </c>
      <c r="CG464" t="s">
        <v>2</v>
      </c>
      <c r="CH464" t="s">
        <v>2</v>
      </c>
      <c r="CI464" t="s">
        <v>2</v>
      </c>
      <c r="CJ464" t="s">
        <v>2</v>
      </c>
      <c r="CK464" t="s">
        <v>2</v>
      </c>
      <c r="CL464" t="s">
        <v>2</v>
      </c>
      <c r="CM464" t="s">
        <v>2</v>
      </c>
      <c r="CN464" t="s">
        <v>2</v>
      </c>
      <c r="CO464" t="s">
        <v>2</v>
      </c>
      <c r="CP464" t="s">
        <v>2</v>
      </c>
      <c r="CQ464" t="s">
        <v>2</v>
      </c>
      <c r="CR464" t="s">
        <v>2</v>
      </c>
      <c r="CS464" t="s">
        <v>2</v>
      </c>
      <c r="CT464" t="s">
        <v>2</v>
      </c>
      <c r="CU464" t="s">
        <v>133</v>
      </c>
      <c r="CV464" t="s">
        <v>4</v>
      </c>
      <c r="CW464" s="30">
        <v>40</v>
      </c>
      <c r="CX464" t="s">
        <v>155</v>
      </c>
      <c r="CY464" t="s">
        <v>5</v>
      </c>
      <c r="CZ464" t="s">
        <v>4</v>
      </c>
      <c r="DA464" t="s">
        <v>4</v>
      </c>
      <c r="DB464" t="s">
        <v>4</v>
      </c>
      <c r="DC464" t="s">
        <v>4</v>
      </c>
      <c r="DD464" t="s">
        <v>4</v>
      </c>
      <c r="DE464" t="s">
        <v>4</v>
      </c>
      <c r="DF464" t="s">
        <v>4</v>
      </c>
      <c r="DG464" t="s">
        <v>4</v>
      </c>
      <c r="DH464" t="s">
        <v>4</v>
      </c>
      <c r="DI464" t="s">
        <v>67</v>
      </c>
      <c r="DJ464" t="s">
        <v>4</v>
      </c>
      <c r="DK464" t="s">
        <v>4</v>
      </c>
      <c r="DL464" t="s">
        <v>17</v>
      </c>
      <c r="DM464" t="s">
        <v>2</v>
      </c>
      <c r="DN464" t="s">
        <v>5</v>
      </c>
      <c r="DO464" t="s">
        <v>18</v>
      </c>
      <c r="DP464" t="s">
        <v>4</v>
      </c>
      <c r="DQ464" t="s">
        <v>4</v>
      </c>
      <c r="DR464" t="s">
        <v>4</v>
      </c>
      <c r="DS464" t="s">
        <v>4</v>
      </c>
      <c r="DT464" t="s">
        <v>4</v>
      </c>
      <c r="DU464" t="s">
        <v>4</v>
      </c>
      <c r="DV464" t="s">
        <v>4</v>
      </c>
      <c r="DW464" t="s">
        <v>4</v>
      </c>
      <c r="DX464" t="s">
        <v>4</v>
      </c>
      <c r="DY464" t="s">
        <v>4</v>
      </c>
      <c r="DZ464" t="s">
        <v>4</v>
      </c>
      <c r="EA464" t="s">
        <v>4</v>
      </c>
      <c r="EB464" t="s">
        <v>4</v>
      </c>
      <c r="EC464" t="s">
        <v>4</v>
      </c>
      <c r="ED464" t="s">
        <v>4</v>
      </c>
      <c r="EE464" t="s">
        <v>4</v>
      </c>
      <c r="EF464" t="s">
        <v>4</v>
      </c>
      <c r="EG464" t="s">
        <v>4</v>
      </c>
      <c r="EH464" t="s">
        <v>2</v>
      </c>
      <c r="EI464" t="s">
        <v>2</v>
      </c>
      <c r="EJ464" t="s">
        <v>2</v>
      </c>
      <c r="EK464" t="s">
        <v>2</v>
      </c>
      <c r="EL464" t="s">
        <v>2</v>
      </c>
      <c r="EM464" t="s">
        <v>2</v>
      </c>
      <c r="EN464" t="s">
        <v>2</v>
      </c>
      <c r="EO464" t="s">
        <v>2</v>
      </c>
      <c r="EP464" t="s">
        <v>2</v>
      </c>
      <c r="EQ464" t="s">
        <v>2</v>
      </c>
      <c r="ER464" t="s">
        <v>2</v>
      </c>
      <c r="ES464" t="s">
        <v>2</v>
      </c>
      <c r="ET464" t="s">
        <v>2</v>
      </c>
      <c r="EU464" t="s">
        <v>2</v>
      </c>
      <c r="EV464" t="s">
        <v>2</v>
      </c>
      <c r="EW464" t="s">
        <v>2</v>
      </c>
      <c r="EX464" t="s">
        <v>2</v>
      </c>
      <c r="EY464" t="s">
        <v>2</v>
      </c>
      <c r="EZ464" t="s">
        <v>2</v>
      </c>
      <c r="FA464" t="s">
        <v>2</v>
      </c>
      <c r="FB464" t="s">
        <v>2</v>
      </c>
      <c r="FC464" t="s">
        <v>2</v>
      </c>
      <c r="FD464" t="s">
        <v>2</v>
      </c>
      <c r="FE464" t="s">
        <v>2</v>
      </c>
      <c r="FF464" t="s">
        <v>2</v>
      </c>
      <c r="FG464" t="s">
        <v>2</v>
      </c>
      <c r="FH464" t="s">
        <v>2</v>
      </c>
      <c r="FI464" t="s">
        <v>2</v>
      </c>
      <c r="FJ464" t="s">
        <v>2</v>
      </c>
      <c r="FK464" t="s">
        <v>2</v>
      </c>
      <c r="FL464" t="s">
        <v>2</v>
      </c>
      <c r="FM464" t="s">
        <v>2</v>
      </c>
      <c r="FN464" t="s">
        <v>2</v>
      </c>
      <c r="FO464" t="s">
        <v>2</v>
      </c>
      <c r="FP464" t="s">
        <v>2</v>
      </c>
      <c r="FQ464" t="s">
        <v>2</v>
      </c>
      <c r="FR464" t="s">
        <v>2</v>
      </c>
      <c r="FS464" t="s">
        <v>2</v>
      </c>
      <c r="FT464" t="s">
        <v>2</v>
      </c>
      <c r="FU464" t="s">
        <v>2</v>
      </c>
      <c r="FV464" t="s">
        <v>2</v>
      </c>
      <c r="FW464" t="s">
        <v>2</v>
      </c>
      <c r="FX464" t="s">
        <v>2</v>
      </c>
      <c r="FY464" t="s">
        <v>2</v>
      </c>
      <c r="FZ464" t="s">
        <v>2</v>
      </c>
      <c r="GA464" t="s">
        <v>2</v>
      </c>
      <c r="GB464" t="s">
        <v>2</v>
      </c>
      <c r="GC464" t="s">
        <v>2</v>
      </c>
      <c r="GD464" t="s">
        <v>2</v>
      </c>
      <c r="GE464" t="s">
        <v>2</v>
      </c>
      <c r="GF464" t="s">
        <v>2</v>
      </c>
      <c r="GG464" t="s">
        <v>2</v>
      </c>
      <c r="GH464" t="s">
        <v>2</v>
      </c>
      <c r="GI464" t="s">
        <v>2</v>
      </c>
      <c r="GJ464" t="s">
        <v>2</v>
      </c>
      <c r="GK464" t="s">
        <v>2</v>
      </c>
      <c r="GL464" t="s">
        <v>2</v>
      </c>
      <c r="GM464" t="s">
        <v>2</v>
      </c>
      <c r="GN464" t="s">
        <v>133</v>
      </c>
      <c r="GO464" t="s">
        <v>4</v>
      </c>
      <c r="GP464" s="30">
        <v>41</v>
      </c>
      <c r="GQ464" t="s">
        <v>155</v>
      </c>
      <c r="GR464" t="s">
        <v>5</v>
      </c>
      <c r="GS464" t="s">
        <v>4</v>
      </c>
      <c r="GT464" t="s">
        <v>4</v>
      </c>
      <c r="GU464" t="s">
        <v>4</v>
      </c>
      <c r="GV464" t="s">
        <v>5</v>
      </c>
      <c r="GW464" t="s">
        <v>4</v>
      </c>
      <c r="GX464" t="s">
        <v>4</v>
      </c>
      <c r="GY464" t="s">
        <v>4</v>
      </c>
      <c r="GZ464" t="s">
        <v>4</v>
      </c>
      <c r="HA464" t="s">
        <v>4</v>
      </c>
      <c r="HB464" t="s">
        <v>67</v>
      </c>
      <c r="HC464" t="s">
        <v>4</v>
      </c>
      <c r="HD464" t="s">
        <v>4</v>
      </c>
      <c r="HE464" t="s">
        <v>2</v>
      </c>
      <c r="HF464" t="s">
        <v>2</v>
      </c>
      <c r="HG464" t="s">
        <v>5</v>
      </c>
      <c r="HH464" t="s">
        <v>6</v>
      </c>
      <c r="HI464" t="s">
        <v>4</v>
      </c>
      <c r="HJ464" t="s">
        <v>4</v>
      </c>
      <c r="HK464" t="s">
        <v>5</v>
      </c>
      <c r="HL464" t="s">
        <v>5</v>
      </c>
      <c r="HM464" t="s">
        <v>4</v>
      </c>
      <c r="HN464" t="s">
        <v>4</v>
      </c>
      <c r="HO464" t="s">
        <v>4</v>
      </c>
      <c r="HP464" t="s">
        <v>4</v>
      </c>
      <c r="HQ464" t="s">
        <v>4</v>
      </c>
      <c r="HR464" t="s">
        <v>4</v>
      </c>
      <c r="HS464" t="s">
        <v>4</v>
      </c>
      <c r="HT464" t="s">
        <v>4</v>
      </c>
      <c r="HU464" t="s">
        <v>4</v>
      </c>
      <c r="HV464" t="s">
        <v>4</v>
      </c>
      <c r="HW464" t="s">
        <v>4</v>
      </c>
      <c r="HX464" t="s">
        <v>4</v>
      </c>
      <c r="HY464" t="s">
        <v>4</v>
      </c>
      <c r="HZ464" t="s">
        <v>4</v>
      </c>
      <c r="IA464" t="s">
        <v>2</v>
      </c>
      <c r="IB464" t="s">
        <v>2</v>
      </c>
      <c r="IC464" t="s">
        <v>2</v>
      </c>
      <c r="ID464" t="s">
        <v>2</v>
      </c>
      <c r="IE464" t="s">
        <v>2</v>
      </c>
      <c r="IF464" t="s">
        <v>2</v>
      </c>
      <c r="IG464" t="s">
        <v>2</v>
      </c>
      <c r="IH464" t="s">
        <v>2</v>
      </c>
      <c r="II464" t="s">
        <v>2</v>
      </c>
      <c r="IJ464" t="s">
        <v>2</v>
      </c>
      <c r="IK464" t="s">
        <v>2</v>
      </c>
      <c r="IL464" t="s">
        <v>2</v>
      </c>
      <c r="IM464" t="s">
        <v>2</v>
      </c>
      <c r="IN464" t="s">
        <v>2</v>
      </c>
      <c r="IO464" t="s">
        <v>2</v>
      </c>
      <c r="IP464" t="s">
        <v>2</v>
      </c>
      <c r="IQ464" t="s">
        <v>2</v>
      </c>
      <c r="IR464" t="s">
        <v>2</v>
      </c>
      <c r="IS464" t="s">
        <v>2</v>
      </c>
      <c r="IT464" t="s">
        <v>2</v>
      </c>
      <c r="IU464" t="s">
        <v>2</v>
      </c>
      <c r="IV464" t="s">
        <v>2</v>
      </c>
      <c r="IW464" t="s">
        <v>2</v>
      </c>
      <c r="IX464" t="s">
        <v>181</v>
      </c>
      <c r="IY464" t="s">
        <v>2</v>
      </c>
      <c r="IZ464" t="s">
        <v>2</v>
      </c>
      <c r="JA464" t="s">
        <v>2</v>
      </c>
      <c r="JB464" t="s">
        <v>2</v>
      </c>
      <c r="JC464" t="s">
        <v>2</v>
      </c>
      <c r="JD464" t="s">
        <v>2</v>
      </c>
      <c r="JE464" t="s">
        <v>2</v>
      </c>
      <c r="JF464" t="s">
        <v>2</v>
      </c>
      <c r="JG464" t="s">
        <v>2</v>
      </c>
      <c r="JH464" t="s">
        <v>2</v>
      </c>
      <c r="JI464" t="s">
        <v>2</v>
      </c>
      <c r="JJ464" t="s">
        <v>2</v>
      </c>
      <c r="JK464" t="s">
        <v>2</v>
      </c>
      <c r="JL464" t="s">
        <v>2</v>
      </c>
      <c r="JM464" t="s">
        <v>2</v>
      </c>
      <c r="JN464" t="s">
        <v>2</v>
      </c>
      <c r="JO464" t="s">
        <v>2</v>
      </c>
      <c r="JP464" t="s">
        <v>2</v>
      </c>
      <c r="JQ464" t="s">
        <v>2</v>
      </c>
      <c r="JR464" t="s">
        <v>2</v>
      </c>
      <c r="JS464" t="s">
        <v>2</v>
      </c>
      <c r="JT464" t="s">
        <v>2</v>
      </c>
      <c r="JU464" t="s">
        <v>2</v>
      </c>
      <c r="JV464" t="s">
        <v>2</v>
      </c>
      <c r="JW464" t="s">
        <v>2</v>
      </c>
      <c r="JX464" t="s">
        <v>41</v>
      </c>
      <c r="JY464" t="s">
        <v>4</v>
      </c>
      <c r="JZ464" t="s">
        <v>4</v>
      </c>
      <c r="KA464" t="s">
        <v>4</v>
      </c>
      <c r="KB464" t="s">
        <v>4</v>
      </c>
      <c r="KC464" t="s">
        <v>4</v>
      </c>
      <c r="KD464" t="s">
        <v>4</v>
      </c>
      <c r="KE464" t="s">
        <v>4</v>
      </c>
      <c r="KF464" t="s">
        <v>4</v>
      </c>
    </row>
    <row r="465" spans="1:292" x14ac:dyDescent="0.2">
      <c r="A465" t="s">
        <v>188</v>
      </c>
      <c r="B465" t="s">
        <v>133</v>
      </c>
      <c r="C465" t="s">
        <v>4</v>
      </c>
      <c r="D465" t="s">
        <v>8</v>
      </c>
      <c r="E465" s="30">
        <v>25</v>
      </c>
      <c r="F465" t="s">
        <v>9</v>
      </c>
      <c r="G465" t="s">
        <v>10</v>
      </c>
      <c r="H465" t="s">
        <v>11</v>
      </c>
      <c r="I465" t="s">
        <v>57</v>
      </c>
      <c r="J465" t="s">
        <v>4</v>
      </c>
      <c r="K465" t="s">
        <v>4</v>
      </c>
      <c r="L465" t="s">
        <v>4</v>
      </c>
      <c r="M465" t="s">
        <v>5</v>
      </c>
      <c r="N465" t="s">
        <v>5</v>
      </c>
      <c r="O465" t="s">
        <v>4</v>
      </c>
      <c r="P465" t="s">
        <v>5</v>
      </c>
      <c r="Q465" t="s">
        <v>4</v>
      </c>
      <c r="R465" t="s">
        <v>4</v>
      </c>
      <c r="S465" t="s">
        <v>4</v>
      </c>
      <c r="T465" t="s">
        <v>3</v>
      </c>
      <c r="U465" t="s">
        <v>4</v>
      </c>
      <c r="V465" t="s">
        <v>4</v>
      </c>
      <c r="W465" t="s">
        <v>17</v>
      </c>
      <c r="X465" t="s">
        <v>2</v>
      </c>
      <c r="Y465" t="s">
        <v>5</v>
      </c>
      <c r="Z465" t="s">
        <v>6</v>
      </c>
      <c r="AA465" t="s">
        <v>4</v>
      </c>
      <c r="AB465" t="s">
        <v>4</v>
      </c>
      <c r="AC465" t="s">
        <v>5</v>
      </c>
      <c r="AD465" t="s">
        <v>5</v>
      </c>
      <c r="AE465" t="s">
        <v>4</v>
      </c>
      <c r="AF465" t="s">
        <v>4</v>
      </c>
      <c r="AG465" t="s">
        <v>4</v>
      </c>
      <c r="AH465" t="s">
        <v>5</v>
      </c>
      <c r="AI465" t="s">
        <v>4</v>
      </c>
      <c r="AJ465" t="s">
        <v>5</v>
      </c>
      <c r="AK465" t="s">
        <v>4</v>
      </c>
      <c r="AL465" t="s">
        <v>4</v>
      </c>
      <c r="AM465" t="s">
        <v>4</v>
      </c>
      <c r="AN465" t="s">
        <v>4</v>
      </c>
      <c r="AO465" t="s">
        <v>4</v>
      </c>
      <c r="AP465" t="s">
        <v>4</v>
      </c>
      <c r="AQ465" t="s">
        <v>4</v>
      </c>
      <c r="AR465" t="s">
        <v>4</v>
      </c>
      <c r="AS465" t="s">
        <v>12</v>
      </c>
      <c r="AT465" t="s">
        <v>13</v>
      </c>
      <c r="AU465" t="s">
        <v>74</v>
      </c>
      <c r="AV465" t="s">
        <v>2</v>
      </c>
      <c r="AW465" t="s">
        <v>2</v>
      </c>
      <c r="AX465" t="s">
        <v>2</v>
      </c>
      <c r="AY465" t="s">
        <v>2</v>
      </c>
      <c r="AZ465" t="s">
        <v>2</v>
      </c>
      <c r="BA465" t="s">
        <v>2</v>
      </c>
      <c r="BB465" t="s">
        <v>2</v>
      </c>
      <c r="BC465" t="s">
        <v>2</v>
      </c>
      <c r="BD465" t="s">
        <v>2</v>
      </c>
      <c r="BE465" t="s">
        <v>2</v>
      </c>
      <c r="BF465" t="s">
        <v>2</v>
      </c>
      <c r="BG465" t="s">
        <v>2</v>
      </c>
      <c r="BH465" t="s">
        <v>2</v>
      </c>
      <c r="BI465" t="s">
        <v>2</v>
      </c>
      <c r="BJ465" t="s">
        <v>2</v>
      </c>
      <c r="BK465" t="s">
        <v>4</v>
      </c>
      <c r="BL465" t="s">
        <v>5</v>
      </c>
      <c r="BM465" t="s">
        <v>4</v>
      </c>
      <c r="BN465" t="s">
        <v>4</v>
      </c>
      <c r="BO465" t="s">
        <v>4</v>
      </c>
      <c r="BP465" t="s">
        <v>2</v>
      </c>
      <c r="BQ465" t="s">
        <v>2</v>
      </c>
      <c r="BR465" t="s">
        <v>2</v>
      </c>
      <c r="BS465" t="s">
        <v>2</v>
      </c>
      <c r="BT465" t="s">
        <v>2</v>
      </c>
      <c r="BU465" t="s">
        <v>2</v>
      </c>
      <c r="BV465" t="s">
        <v>2</v>
      </c>
      <c r="BW465" t="s">
        <v>2</v>
      </c>
      <c r="BX465" t="s">
        <v>2</v>
      </c>
      <c r="BY465" t="s">
        <v>2</v>
      </c>
      <c r="BZ465" t="s">
        <v>2</v>
      </c>
      <c r="CA465" t="s">
        <v>2</v>
      </c>
      <c r="CB465" t="s">
        <v>2</v>
      </c>
      <c r="CC465" t="s">
        <v>2</v>
      </c>
      <c r="CD465" t="s">
        <v>2</v>
      </c>
      <c r="CE465" t="s">
        <v>2</v>
      </c>
      <c r="CF465" t="s">
        <v>2</v>
      </c>
      <c r="CG465" t="s">
        <v>2</v>
      </c>
      <c r="CH465" t="s">
        <v>2</v>
      </c>
      <c r="CI465" t="s">
        <v>2</v>
      </c>
      <c r="CJ465" t="s">
        <v>2</v>
      </c>
      <c r="CK465" t="s">
        <v>2</v>
      </c>
      <c r="CL465" t="s">
        <v>2</v>
      </c>
      <c r="CM465" t="s">
        <v>2</v>
      </c>
      <c r="CN465" t="s">
        <v>2</v>
      </c>
      <c r="CO465" t="s">
        <v>2</v>
      </c>
      <c r="CP465" t="s">
        <v>123</v>
      </c>
      <c r="CQ465" t="s">
        <v>4</v>
      </c>
      <c r="CR465" t="s">
        <v>4</v>
      </c>
      <c r="CS465" t="s">
        <v>4</v>
      </c>
      <c r="CT465" t="s">
        <v>4</v>
      </c>
      <c r="CU465" t="s">
        <v>133</v>
      </c>
      <c r="CV465" t="s">
        <v>4</v>
      </c>
      <c r="CW465" s="30">
        <v>26</v>
      </c>
      <c r="CX465" t="s">
        <v>9</v>
      </c>
      <c r="CY465" t="s">
        <v>4</v>
      </c>
      <c r="CZ465" t="s">
        <v>4</v>
      </c>
      <c r="DA465" t="s">
        <v>4</v>
      </c>
      <c r="DB465" t="s">
        <v>5</v>
      </c>
      <c r="DC465" t="s">
        <v>5</v>
      </c>
      <c r="DD465" t="s">
        <v>4</v>
      </c>
      <c r="DE465" t="s">
        <v>5</v>
      </c>
      <c r="DF465" t="s">
        <v>4</v>
      </c>
      <c r="DG465" t="s">
        <v>4</v>
      </c>
      <c r="DH465" t="s">
        <v>4</v>
      </c>
      <c r="DI465" t="s">
        <v>3</v>
      </c>
      <c r="DJ465" t="s">
        <v>4</v>
      </c>
      <c r="DK465" t="s">
        <v>4</v>
      </c>
      <c r="DL465" t="s">
        <v>17</v>
      </c>
      <c r="DM465" t="s">
        <v>2</v>
      </c>
      <c r="DN465" t="s">
        <v>5</v>
      </c>
      <c r="DO465" t="s">
        <v>523</v>
      </c>
      <c r="DP465" t="s">
        <v>4</v>
      </c>
      <c r="DQ465" t="s">
        <v>4</v>
      </c>
      <c r="DR465" t="s">
        <v>5</v>
      </c>
      <c r="DS465" t="s">
        <v>5</v>
      </c>
      <c r="DT465" t="s">
        <v>4</v>
      </c>
      <c r="DU465" t="s">
        <v>4</v>
      </c>
      <c r="DV465" t="s">
        <v>4</v>
      </c>
      <c r="DW465" t="s">
        <v>5</v>
      </c>
      <c r="DX465" t="s">
        <v>4</v>
      </c>
      <c r="DY465" t="s">
        <v>5</v>
      </c>
      <c r="DZ465" t="s">
        <v>4</v>
      </c>
      <c r="EA465" t="s">
        <v>4</v>
      </c>
      <c r="EB465" t="s">
        <v>4</v>
      </c>
      <c r="EC465" t="s">
        <v>4</v>
      </c>
      <c r="ED465" t="s">
        <v>4</v>
      </c>
      <c r="EE465" t="s">
        <v>4</v>
      </c>
      <c r="EF465" t="s">
        <v>4</v>
      </c>
      <c r="EG465" t="s">
        <v>4</v>
      </c>
      <c r="EH465" t="s">
        <v>12</v>
      </c>
      <c r="EI465" t="s">
        <v>13</v>
      </c>
      <c r="EJ465" t="s">
        <v>74</v>
      </c>
      <c r="EK465" t="s">
        <v>2</v>
      </c>
      <c r="EL465" t="s">
        <v>2</v>
      </c>
      <c r="EM465" t="s">
        <v>2</v>
      </c>
      <c r="EN465" t="s">
        <v>2</v>
      </c>
      <c r="EO465" t="s">
        <v>2</v>
      </c>
      <c r="EP465" t="s">
        <v>2</v>
      </c>
      <c r="EQ465" t="s">
        <v>2</v>
      </c>
      <c r="ER465" t="s">
        <v>2</v>
      </c>
      <c r="ES465" t="s">
        <v>2</v>
      </c>
      <c r="ET465" t="s">
        <v>2</v>
      </c>
      <c r="EU465" t="s">
        <v>2</v>
      </c>
      <c r="EV465" t="s">
        <v>2</v>
      </c>
      <c r="EW465" t="s">
        <v>2</v>
      </c>
      <c r="EX465" t="s">
        <v>2</v>
      </c>
      <c r="EY465" t="s">
        <v>2</v>
      </c>
      <c r="EZ465" t="s">
        <v>4</v>
      </c>
      <c r="FA465" t="s">
        <v>5</v>
      </c>
      <c r="FB465" t="s">
        <v>4</v>
      </c>
      <c r="FC465" t="s">
        <v>4</v>
      </c>
      <c r="FD465" t="s">
        <v>4</v>
      </c>
      <c r="FE465" t="s">
        <v>2</v>
      </c>
      <c r="FF465" t="s">
        <v>2</v>
      </c>
      <c r="FG465" t="s">
        <v>2</v>
      </c>
      <c r="FH465" t="s">
        <v>2</v>
      </c>
      <c r="FI465" t="s">
        <v>2</v>
      </c>
      <c r="FJ465" t="s">
        <v>2</v>
      </c>
      <c r="FK465" t="s">
        <v>2</v>
      </c>
      <c r="FL465" t="s">
        <v>2</v>
      </c>
      <c r="FM465" t="s">
        <v>2</v>
      </c>
      <c r="FN465" t="s">
        <v>2</v>
      </c>
      <c r="FO465" t="s">
        <v>2</v>
      </c>
      <c r="FP465" t="s">
        <v>2</v>
      </c>
      <c r="FQ465" t="s">
        <v>2</v>
      </c>
      <c r="FR465" t="s">
        <v>2</v>
      </c>
      <c r="FS465" t="s">
        <v>2</v>
      </c>
      <c r="FT465" t="s">
        <v>2</v>
      </c>
      <c r="FU465" t="s">
        <v>2</v>
      </c>
      <c r="FV465" t="s">
        <v>2</v>
      </c>
      <c r="FW465" t="s">
        <v>2</v>
      </c>
      <c r="FX465" t="s">
        <v>2</v>
      </c>
      <c r="FY465" t="s">
        <v>2</v>
      </c>
      <c r="FZ465" t="s">
        <v>2</v>
      </c>
      <c r="GA465" t="s">
        <v>2</v>
      </c>
      <c r="GB465" t="s">
        <v>2</v>
      </c>
      <c r="GC465" t="s">
        <v>2</v>
      </c>
      <c r="GD465" t="s">
        <v>2</v>
      </c>
      <c r="GE465" t="s">
        <v>123</v>
      </c>
      <c r="GF465" t="s">
        <v>4</v>
      </c>
      <c r="GG465" t="s">
        <v>4</v>
      </c>
      <c r="GH465" t="s">
        <v>4</v>
      </c>
      <c r="GI465" t="s">
        <v>4</v>
      </c>
      <c r="GJ465" t="s">
        <v>4</v>
      </c>
      <c r="GK465" t="s">
        <v>4</v>
      </c>
      <c r="GL465" t="s">
        <v>4</v>
      </c>
      <c r="GM465" t="s">
        <v>2</v>
      </c>
      <c r="GN465" t="s">
        <v>133</v>
      </c>
      <c r="GO465" t="s">
        <v>4</v>
      </c>
      <c r="GP465" s="30">
        <v>28</v>
      </c>
      <c r="GQ465" t="s">
        <v>9</v>
      </c>
      <c r="GR465" t="s">
        <v>4</v>
      </c>
      <c r="GS465" t="s">
        <v>4</v>
      </c>
      <c r="GT465" t="s">
        <v>4</v>
      </c>
      <c r="GU465" t="s">
        <v>5</v>
      </c>
      <c r="GV465" t="s">
        <v>5</v>
      </c>
      <c r="GW465" t="s">
        <v>4</v>
      </c>
      <c r="GX465" t="s">
        <v>5</v>
      </c>
      <c r="GY465" t="s">
        <v>4</v>
      </c>
      <c r="GZ465" t="s">
        <v>4</v>
      </c>
      <c r="HA465" t="s">
        <v>4</v>
      </c>
      <c r="HB465" t="s">
        <v>3</v>
      </c>
      <c r="HC465" t="s">
        <v>4</v>
      </c>
      <c r="HD465" t="s">
        <v>4</v>
      </c>
      <c r="HE465" t="s">
        <v>2</v>
      </c>
      <c r="HF465" t="s">
        <v>2</v>
      </c>
      <c r="HG465" t="s">
        <v>5</v>
      </c>
      <c r="HH465" t="s">
        <v>6</v>
      </c>
      <c r="HI465" t="s">
        <v>4</v>
      </c>
      <c r="HJ465" t="s">
        <v>4</v>
      </c>
      <c r="HK465" t="s">
        <v>5</v>
      </c>
      <c r="HL465" t="s">
        <v>5</v>
      </c>
      <c r="HM465" t="s">
        <v>4</v>
      </c>
      <c r="HN465" t="s">
        <v>5</v>
      </c>
      <c r="HO465" t="s">
        <v>4</v>
      </c>
      <c r="HP465" t="s">
        <v>5</v>
      </c>
      <c r="HQ465" t="s">
        <v>4</v>
      </c>
      <c r="HR465" t="s">
        <v>4</v>
      </c>
      <c r="HS465" t="s">
        <v>4</v>
      </c>
      <c r="HT465" t="s">
        <v>4</v>
      </c>
      <c r="HU465" t="s">
        <v>4</v>
      </c>
      <c r="HV465" t="s">
        <v>4</v>
      </c>
      <c r="HW465" t="s">
        <v>4</v>
      </c>
      <c r="HX465" t="s">
        <v>4</v>
      </c>
      <c r="HY465" t="s">
        <v>4</v>
      </c>
      <c r="HZ465" t="s">
        <v>4</v>
      </c>
      <c r="IA465" t="s">
        <v>12</v>
      </c>
      <c r="IB465" t="s">
        <v>13</v>
      </c>
      <c r="IC465" t="s">
        <v>74</v>
      </c>
      <c r="ID465" t="s">
        <v>2</v>
      </c>
      <c r="IE465" t="s">
        <v>2</v>
      </c>
      <c r="IF465" t="s">
        <v>2</v>
      </c>
      <c r="IG465" t="s">
        <v>2</v>
      </c>
      <c r="IH465" t="s">
        <v>2</v>
      </c>
      <c r="II465" t="s">
        <v>2</v>
      </c>
      <c r="IJ465" t="s">
        <v>2</v>
      </c>
      <c r="IK465" t="s">
        <v>2</v>
      </c>
      <c r="IL465" t="s">
        <v>2</v>
      </c>
      <c r="IM465" t="s">
        <v>2</v>
      </c>
      <c r="IN465" t="s">
        <v>2</v>
      </c>
      <c r="IO465" t="s">
        <v>2</v>
      </c>
      <c r="IP465" t="s">
        <v>2</v>
      </c>
      <c r="IQ465" t="s">
        <v>2</v>
      </c>
      <c r="IR465" t="s">
        <v>2</v>
      </c>
      <c r="IS465" t="s">
        <v>5</v>
      </c>
      <c r="IT465" t="s">
        <v>5</v>
      </c>
      <c r="IU465" t="s">
        <v>4</v>
      </c>
      <c r="IV465" t="s">
        <v>4</v>
      </c>
      <c r="IW465" t="s">
        <v>4</v>
      </c>
      <c r="IX465" t="s">
        <v>2</v>
      </c>
      <c r="IY465" t="s">
        <v>2</v>
      </c>
      <c r="IZ465" t="s">
        <v>2</v>
      </c>
      <c r="JA465" t="s">
        <v>2</v>
      </c>
      <c r="JB465" t="s">
        <v>2</v>
      </c>
      <c r="JC465" t="s">
        <v>2</v>
      </c>
      <c r="JD465" t="s">
        <v>2</v>
      </c>
      <c r="JE465" t="s">
        <v>2</v>
      </c>
      <c r="JF465" t="s">
        <v>2</v>
      </c>
      <c r="JG465" t="s">
        <v>2</v>
      </c>
      <c r="JH465" t="s">
        <v>2</v>
      </c>
      <c r="JI465" t="s">
        <v>2</v>
      </c>
      <c r="JJ465" t="s">
        <v>2</v>
      </c>
      <c r="JK465" t="s">
        <v>2</v>
      </c>
      <c r="JL465" t="s">
        <v>2</v>
      </c>
      <c r="JM465" t="s">
        <v>2</v>
      </c>
      <c r="JN465" t="s">
        <v>2</v>
      </c>
      <c r="JO465" t="s">
        <v>2</v>
      </c>
      <c r="JP465" t="s">
        <v>2</v>
      </c>
      <c r="JQ465" t="s">
        <v>2</v>
      </c>
      <c r="JR465" t="s">
        <v>2</v>
      </c>
      <c r="JS465" t="s">
        <v>2</v>
      </c>
      <c r="JT465" t="s">
        <v>2</v>
      </c>
      <c r="JU465" t="s">
        <v>2</v>
      </c>
      <c r="JV465" t="s">
        <v>2</v>
      </c>
      <c r="JW465" t="s">
        <v>2</v>
      </c>
      <c r="JX465" t="s">
        <v>1097</v>
      </c>
      <c r="JY465" t="s">
        <v>4</v>
      </c>
      <c r="JZ465" t="s">
        <v>4</v>
      </c>
      <c r="KA465" t="s">
        <v>4</v>
      </c>
      <c r="KB465" t="s">
        <v>4</v>
      </c>
      <c r="KC465" t="s">
        <v>4</v>
      </c>
      <c r="KD465" t="s">
        <v>4</v>
      </c>
      <c r="KE465" t="s">
        <v>4</v>
      </c>
      <c r="KF465" t="s">
        <v>5</v>
      </c>
    </row>
    <row r="466" spans="1:292" x14ac:dyDescent="0.2">
      <c r="A466" t="s">
        <v>187</v>
      </c>
      <c r="B466" t="s">
        <v>133</v>
      </c>
      <c r="C466" t="s">
        <v>4</v>
      </c>
      <c r="D466" t="s">
        <v>19</v>
      </c>
      <c r="E466" s="30">
        <v>38</v>
      </c>
      <c r="F466" t="s">
        <v>20</v>
      </c>
      <c r="G466" t="s">
        <v>45</v>
      </c>
      <c r="H466" t="s">
        <v>22</v>
      </c>
      <c r="I466" t="s">
        <v>23</v>
      </c>
      <c r="J466" t="s">
        <v>5</v>
      </c>
      <c r="K466" t="s">
        <v>5</v>
      </c>
      <c r="L466" t="s">
        <v>4</v>
      </c>
      <c r="M466" t="s">
        <v>4</v>
      </c>
      <c r="N466" t="s">
        <v>4</v>
      </c>
      <c r="O466" t="s">
        <v>4</v>
      </c>
      <c r="P466" t="s">
        <v>4</v>
      </c>
      <c r="Q466" t="s">
        <v>4</v>
      </c>
      <c r="R466" t="s">
        <v>4</v>
      </c>
      <c r="S466" t="s">
        <v>4</v>
      </c>
      <c r="T466" t="s">
        <v>3</v>
      </c>
      <c r="U466" t="s">
        <v>4</v>
      </c>
      <c r="V466" t="s">
        <v>5</v>
      </c>
      <c r="W466" t="s">
        <v>26</v>
      </c>
      <c r="X466" t="s">
        <v>27</v>
      </c>
      <c r="Y466" t="s">
        <v>4</v>
      </c>
      <c r="Z466" t="s">
        <v>35</v>
      </c>
      <c r="AA466" t="s">
        <v>4</v>
      </c>
      <c r="AB466" t="s">
        <v>4</v>
      </c>
      <c r="AC466" t="s">
        <v>4</v>
      </c>
      <c r="AD466" t="s">
        <v>4</v>
      </c>
      <c r="AE466" t="s">
        <v>4</v>
      </c>
      <c r="AF466" t="s">
        <v>4</v>
      </c>
      <c r="AG466" t="s">
        <v>4</v>
      </c>
      <c r="AH466" t="s">
        <v>4</v>
      </c>
      <c r="AI466" t="s">
        <v>4</v>
      </c>
      <c r="AJ466" t="s">
        <v>4</v>
      </c>
      <c r="AK466" t="s">
        <v>4</v>
      </c>
      <c r="AL466" t="s">
        <v>4</v>
      </c>
      <c r="AM466" t="s">
        <v>4</v>
      </c>
      <c r="AN466" t="s">
        <v>4</v>
      </c>
      <c r="AO466" t="s">
        <v>4</v>
      </c>
      <c r="AP466" t="s">
        <v>4</v>
      </c>
      <c r="AQ466" t="s">
        <v>4</v>
      </c>
      <c r="AR466" t="s">
        <v>4</v>
      </c>
      <c r="AS466" t="s">
        <v>2</v>
      </c>
      <c r="AT466" t="s">
        <v>2</v>
      </c>
      <c r="AU466" t="s">
        <v>2</v>
      </c>
      <c r="AV466" t="s">
        <v>5</v>
      </c>
      <c r="AW466" t="s">
        <v>4</v>
      </c>
      <c r="AX466" t="s">
        <v>4</v>
      </c>
      <c r="AY466" t="s">
        <v>4</v>
      </c>
      <c r="AZ466" t="s">
        <v>5</v>
      </c>
      <c r="BA466" t="s">
        <v>4</v>
      </c>
      <c r="BB466" t="s">
        <v>5</v>
      </c>
      <c r="BC466" t="s">
        <v>5</v>
      </c>
      <c r="BD466" t="s">
        <v>4</v>
      </c>
      <c r="BE466" t="s">
        <v>4</v>
      </c>
      <c r="BF466" t="s">
        <v>4</v>
      </c>
      <c r="BG466" t="s">
        <v>4</v>
      </c>
      <c r="BH466" t="s">
        <v>4</v>
      </c>
      <c r="BI466" t="s">
        <v>4</v>
      </c>
      <c r="BJ466" t="s">
        <v>4</v>
      </c>
      <c r="BK466" t="s">
        <v>2</v>
      </c>
      <c r="BL466" t="s">
        <v>2</v>
      </c>
      <c r="BM466" t="s">
        <v>2</v>
      </c>
      <c r="BN466" t="s">
        <v>2</v>
      </c>
      <c r="BO466" t="s">
        <v>2</v>
      </c>
      <c r="BP466" t="s">
        <v>46</v>
      </c>
      <c r="BQ466" t="s">
        <v>2</v>
      </c>
      <c r="BR466" t="s">
        <v>2</v>
      </c>
      <c r="BS466" t="s">
        <v>2</v>
      </c>
      <c r="BT466" t="s">
        <v>2</v>
      </c>
      <c r="BU466" t="s">
        <v>2</v>
      </c>
      <c r="BV466" t="s">
        <v>2</v>
      </c>
      <c r="BW466" t="s">
        <v>2</v>
      </c>
      <c r="BX466" t="s">
        <v>2</v>
      </c>
      <c r="BY466" t="s">
        <v>2</v>
      </c>
      <c r="BZ466" t="s">
        <v>2</v>
      </c>
      <c r="CA466" t="s">
        <v>2</v>
      </c>
      <c r="CB466" t="s">
        <v>2</v>
      </c>
      <c r="CC466" t="s">
        <v>2</v>
      </c>
      <c r="CD466" t="s">
        <v>2</v>
      </c>
      <c r="CE466" t="s">
        <v>2</v>
      </c>
      <c r="CF466" t="s">
        <v>2</v>
      </c>
      <c r="CG466" t="s">
        <v>2</v>
      </c>
      <c r="CH466" t="s">
        <v>2</v>
      </c>
      <c r="CI466" t="s">
        <v>2</v>
      </c>
      <c r="CJ466" t="s">
        <v>2</v>
      </c>
      <c r="CK466" t="s">
        <v>2</v>
      </c>
      <c r="CL466" t="s">
        <v>2</v>
      </c>
      <c r="CM466" t="s">
        <v>2</v>
      </c>
      <c r="CN466" t="s">
        <v>2</v>
      </c>
      <c r="CO466" t="s">
        <v>2</v>
      </c>
      <c r="CP466" t="s">
        <v>2</v>
      </c>
      <c r="CQ466" t="s">
        <v>2</v>
      </c>
      <c r="CR466" t="s">
        <v>2</v>
      </c>
      <c r="CS466" t="s">
        <v>2</v>
      </c>
      <c r="CT466" t="s">
        <v>2</v>
      </c>
      <c r="CU466" t="s">
        <v>133</v>
      </c>
      <c r="CV466" t="s">
        <v>4</v>
      </c>
      <c r="CW466" s="30">
        <v>39</v>
      </c>
      <c r="CX466" t="s">
        <v>20</v>
      </c>
      <c r="CY466" t="s">
        <v>5</v>
      </c>
      <c r="CZ466" t="s">
        <v>4</v>
      </c>
      <c r="DA466" t="s">
        <v>4</v>
      </c>
      <c r="DB466" t="s">
        <v>4</v>
      </c>
      <c r="DC466" t="s">
        <v>4</v>
      </c>
      <c r="DD466" t="s">
        <v>4</v>
      </c>
      <c r="DE466" t="s">
        <v>4</v>
      </c>
      <c r="DF466" t="s">
        <v>4</v>
      </c>
      <c r="DG466" t="s">
        <v>4</v>
      </c>
      <c r="DH466" t="s">
        <v>4</v>
      </c>
      <c r="DI466" t="s">
        <v>3</v>
      </c>
      <c r="DJ466" t="s">
        <v>4</v>
      </c>
      <c r="DK466" t="s">
        <v>4</v>
      </c>
      <c r="DL466" t="s">
        <v>17</v>
      </c>
      <c r="DM466" t="s">
        <v>2</v>
      </c>
      <c r="DN466" t="s">
        <v>5</v>
      </c>
      <c r="DO466" t="s">
        <v>18</v>
      </c>
      <c r="DP466" t="s">
        <v>4</v>
      </c>
      <c r="DQ466" t="s">
        <v>4</v>
      </c>
      <c r="DR466" t="s">
        <v>4</v>
      </c>
      <c r="DS466" t="s">
        <v>4</v>
      </c>
      <c r="DT466" t="s">
        <v>4</v>
      </c>
      <c r="DU466" t="s">
        <v>4</v>
      </c>
      <c r="DV466" t="s">
        <v>4</v>
      </c>
      <c r="DW466" t="s">
        <v>4</v>
      </c>
      <c r="DX466" t="s">
        <v>4</v>
      </c>
      <c r="DY466" t="s">
        <v>4</v>
      </c>
      <c r="DZ466" t="s">
        <v>4</v>
      </c>
      <c r="EA466" t="s">
        <v>4</v>
      </c>
      <c r="EB466" t="s">
        <v>4</v>
      </c>
      <c r="EC466" t="s">
        <v>5</v>
      </c>
      <c r="ED466" t="s">
        <v>4</v>
      </c>
      <c r="EE466" t="s">
        <v>4</v>
      </c>
      <c r="EF466" t="s">
        <v>4</v>
      </c>
      <c r="EG466" t="s">
        <v>4</v>
      </c>
      <c r="EH466" t="s">
        <v>2</v>
      </c>
      <c r="EI466" t="s">
        <v>2</v>
      </c>
      <c r="EJ466" t="s">
        <v>2</v>
      </c>
      <c r="EK466" t="s">
        <v>2</v>
      </c>
      <c r="EL466" t="s">
        <v>2</v>
      </c>
      <c r="EM466" t="s">
        <v>2</v>
      </c>
      <c r="EN466" t="s">
        <v>2</v>
      </c>
      <c r="EO466" t="s">
        <v>2</v>
      </c>
      <c r="EP466" t="s">
        <v>2</v>
      </c>
      <c r="EQ466" t="s">
        <v>2</v>
      </c>
      <c r="ER466" t="s">
        <v>2</v>
      </c>
      <c r="ES466" t="s">
        <v>2</v>
      </c>
      <c r="ET466" t="s">
        <v>2</v>
      </c>
      <c r="EU466" t="s">
        <v>2</v>
      </c>
      <c r="EV466" t="s">
        <v>2</v>
      </c>
      <c r="EW466" t="s">
        <v>2</v>
      </c>
      <c r="EX466" t="s">
        <v>2</v>
      </c>
      <c r="EY466" t="s">
        <v>2</v>
      </c>
      <c r="EZ466" t="s">
        <v>2</v>
      </c>
      <c r="FA466" t="s">
        <v>2</v>
      </c>
      <c r="FB466" t="s">
        <v>2</v>
      </c>
      <c r="FC466" t="s">
        <v>2</v>
      </c>
      <c r="FD466" t="s">
        <v>2</v>
      </c>
      <c r="FE466" t="s">
        <v>46</v>
      </c>
      <c r="FF466" t="s">
        <v>2</v>
      </c>
      <c r="FG466" t="s">
        <v>2</v>
      </c>
      <c r="FH466" t="s">
        <v>2</v>
      </c>
      <c r="FI466" t="s">
        <v>2</v>
      </c>
      <c r="FJ466" t="s">
        <v>2</v>
      </c>
      <c r="FK466" t="s">
        <v>2</v>
      </c>
      <c r="FL466" t="s">
        <v>2</v>
      </c>
      <c r="FM466" t="s">
        <v>2</v>
      </c>
      <c r="FN466" t="s">
        <v>2</v>
      </c>
      <c r="FO466" t="s">
        <v>2</v>
      </c>
      <c r="FP466" t="s">
        <v>2</v>
      </c>
      <c r="FQ466" t="s">
        <v>2</v>
      </c>
      <c r="FR466" t="s">
        <v>2</v>
      </c>
      <c r="FS466" t="s">
        <v>2</v>
      </c>
      <c r="FT466" t="s">
        <v>2</v>
      </c>
      <c r="FU466" t="s">
        <v>2</v>
      </c>
      <c r="FV466" t="s">
        <v>2</v>
      </c>
      <c r="FW466" t="s">
        <v>2</v>
      </c>
      <c r="FX466" t="s">
        <v>2</v>
      </c>
      <c r="FY466" t="s">
        <v>2</v>
      </c>
      <c r="FZ466" t="s">
        <v>2</v>
      </c>
      <c r="GA466" t="s">
        <v>2</v>
      </c>
      <c r="GB466" t="s">
        <v>2</v>
      </c>
      <c r="GC466" t="s">
        <v>2</v>
      </c>
      <c r="GD466" t="s">
        <v>2</v>
      </c>
      <c r="GE466" t="s">
        <v>2</v>
      </c>
      <c r="GF466" t="s">
        <v>2</v>
      </c>
      <c r="GG466" t="s">
        <v>2</v>
      </c>
      <c r="GH466" t="s">
        <v>2</v>
      </c>
      <c r="GI466" t="s">
        <v>2</v>
      </c>
      <c r="GJ466" t="s">
        <v>2</v>
      </c>
      <c r="GK466" t="s">
        <v>2</v>
      </c>
      <c r="GL466" t="s">
        <v>2</v>
      </c>
      <c r="GM466" t="s">
        <v>2</v>
      </c>
      <c r="GN466" t="s">
        <v>796</v>
      </c>
      <c r="GO466" t="s">
        <v>796</v>
      </c>
      <c r="GP466" t="s">
        <v>796</v>
      </c>
      <c r="GQ466" t="s">
        <v>796</v>
      </c>
      <c r="GR466" t="s">
        <v>796</v>
      </c>
      <c r="GS466" t="s">
        <v>796</v>
      </c>
      <c r="GT466" t="s">
        <v>796</v>
      </c>
      <c r="GU466" t="s">
        <v>796</v>
      </c>
      <c r="GV466" t="s">
        <v>796</v>
      </c>
      <c r="GW466" t="s">
        <v>796</v>
      </c>
      <c r="GX466" t="s">
        <v>796</v>
      </c>
      <c r="GY466" t="s">
        <v>796</v>
      </c>
      <c r="GZ466" t="s">
        <v>796</v>
      </c>
      <c r="HA466" t="s">
        <v>796</v>
      </c>
      <c r="HB466" t="s">
        <v>796</v>
      </c>
      <c r="HC466" t="s">
        <v>796</v>
      </c>
      <c r="HD466" t="s">
        <v>796</v>
      </c>
      <c r="HE466" t="s">
        <v>796</v>
      </c>
      <c r="HF466" t="s">
        <v>796</v>
      </c>
      <c r="HG466" t="s">
        <v>796</v>
      </c>
      <c r="HH466" t="s">
        <v>796</v>
      </c>
      <c r="HI466" t="s">
        <v>796</v>
      </c>
      <c r="HJ466" t="s">
        <v>796</v>
      </c>
      <c r="HK466" t="s">
        <v>796</v>
      </c>
      <c r="HL466" t="s">
        <v>796</v>
      </c>
      <c r="HM466" t="s">
        <v>796</v>
      </c>
      <c r="HN466" t="s">
        <v>796</v>
      </c>
      <c r="HO466" t="s">
        <v>796</v>
      </c>
      <c r="HP466" t="s">
        <v>796</v>
      </c>
      <c r="HQ466" t="s">
        <v>796</v>
      </c>
      <c r="HR466" t="s">
        <v>796</v>
      </c>
      <c r="HS466" t="s">
        <v>796</v>
      </c>
      <c r="HT466" t="s">
        <v>796</v>
      </c>
      <c r="HU466" t="s">
        <v>796</v>
      </c>
      <c r="HV466" t="s">
        <v>796</v>
      </c>
      <c r="HW466" t="s">
        <v>796</v>
      </c>
      <c r="HX466" t="s">
        <v>796</v>
      </c>
      <c r="HY466" t="s">
        <v>796</v>
      </c>
      <c r="HZ466" t="s">
        <v>796</v>
      </c>
      <c r="IA466" t="s">
        <v>796</v>
      </c>
      <c r="IB466" t="s">
        <v>796</v>
      </c>
      <c r="IC466" t="s">
        <v>796</v>
      </c>
      <c r="ID466" t="s">
        <v>796</v>
      </c>
      <c r="IE466" t="s">
        <v>796</v>
      </c>
      <c r="IF466" t="s">
        <v>796</v>
      </c>
      <c r="IG466" t="s">
        <v>796</v>
      </c>
      <c r="IH466" t="s">
        <v>796</v>
      </c>
      <c r="II466" t="s">
        <v>796</v>
      </c>
      <c r="IJ466" t="s">
        <v>796</v>
      </c>
      <c r="IK466" t="s">
        <v>796</v>
      </c>
      <c r="IL466" t="s">
        <v>796</v>
      </c>
      <c r="IM466" t="s">
        <v>796</v>
      </c>
      <c r="IN466" t="s">
        <v>796</v>
      </c>
      <c r="IO466" t="s">
        <v>796</v>
      </c>
      <c r="IP466" t="s">
        <v>796</v>
      </c>
      <c r="IQ466" t="s">
        <v>796</v>
      </c>
      <c r="IR466" t="s">
        <v>796</v>
      </c>
      <c r="IS466" t="s">
        <v>796</v>
      </c>
      <c r="IT466" t="s">
        <v>796</v>
      </c>
      <c r="IU466" t="s">
        <v>796</v>
      </c>
      <c r="IV466" t="s">
        <v>796</v>
      </c>
      <c r="IW466" t="s">
        <v>796</v>
      </c>
      <c r="IX466" t="s">
        <v>796</v>
      </c>
      <c r="IY466" t="s">
        <v>796</v>
      </c>
      <c r="IZ466" t="s">
        <v>796</v>
      </c>
      <c r="JA466" t="s">
        <v>796</v>
      </c>
      <c r="JB466" t="s">
        <v>796</v>
      </c>
      <c r="JC466" t="s">
        <v>796</v>
      </c>
      <c r="JD466" t="s">
        <v>796</v>
      </c>
      <c r="JE466" t="s">
        <v>796</v>
      </c>
      <c r="JF466" t="s">
        <v>796</v>
      </c>
      <c r="JG466" t="s">
        <v>796</v>
      </c>
      <c r="JH466" t="s">
        <v>796</v>
      </c>
      <c r="JI466" t="s">
        <v>796</v>
      </c>
      <c r="JJ466" t="s">
        <v>796</v>
      </c>
      <c r="JK466" t="s">
        <v>796</v>
      </c>
      <c r="JL466" t="s">
        <v>796</v>
      </c>
      <c r="JM466" t="s">
        <v>796</v>
      </c>
      <c r="JN466" t="s">
        <v>796</v>
      </c>
      <c r="JO466" t="s">
        <v>796</v>
      </c>
      <c r="JP466" t="s">
        <v>796</v>
      </c>
      <c r="JQ466" t="s">
        <v>796</v>
      </c>
      <c r="JR466" t="s">
        <v>796</v>
      </c>
      <c r="JS466" t="s">
        <v>796</v>
      </c>
      <c r="JT466" t="s">
        <v>796</v>
      </c>
      <c r="JU466" t="s">
        <v>796</v>
      </c>
      <c r="JV466" t="s">
        <v>796</v>
      </c>
      <c r="JW466" t="s">
        <v>796</v>
      </c>
      <c r="JX466" t="s">
        <v>796</v>
      </c>
      <c r="JY466" t="s">
        <v>796</v>
      </c>
      <c r="JZ466" t="s">
        <v>796</v>
      </c>
      <c r="KA466" t="s">
        <v>796</v>
      </c>
      <c r="KB466" t="s">
        <v>796</v>
      </c>
      <c r="KC466" t="s">
        <v>796</v>
      </c>
      <c r="KD466" t="s">
        <v>796</v>
      </c>
      <c r="KE466" t="s">
        <v>796</v>
      </c>
      <c r="KF466" t="s">
        <v>796</v>
      </c>
    </row>
    <row r="467" spans="1:292" x14ac:dyDescent="0.2">
      <c r="A467" t="s">
        <v>186</v>
      </c>
      <c r="B467" t="s">
        <v>133</v>
      </c>
      <c r="C467" t="s">
        <v>4</v>
      </c>
      <c r="D467" t="s">
        <v>19</v>
      </c>
      <c r="E467" s="30">
        <v>54</v>
      </c>
      <c r="F467" t="s">
        <v>20</v>
      </c>
      <c r="G467" t="s">
        <v>10</v>
      </c>
      <c r="H467" t="s">
        <v>11</v>
      </c>
      <c r="I467" t="s">
        <v>80</v>
      </c>
      <c r="J467" t="s">
        <v>4</v>
      </c>
      <c r="K467" t="s">
        <v>4</v>
      </c>
      <c r="L467" t="s">
        <v>4</v>
      </c>
      <c r="M467" t="s">
        <v>4</v>
      </c>
      <c r="N467" t="s">
        <v>4</v>
      </c>
      <c r="O467" t="s">
        <v>4</v>
      </c>
      <c r="P467" t="s">
        <v>4</v>
      </c>
      <c r="Q467" t="s">
        <v>4</v>
      </c>
      <c r="R467" t="s">
        <v>5</v>
      </c>
      <c r="S467" t="s">
        <v>4</v>
      </c>
      <c r="T467" t="s">
        <v>3</v>
      </c>
      <c r="U467" t="s">
        <v>4</v>
      </c>
      <c r="V467" t="s">
        <v>5</v>
      </c>
      <c r="W467" t="s">
        <v>26</v>
      </c>
      <c r="X467" t="s">
        <v>27</v>
      </c>
      <c r="Y467" t="s">
        <v>5</v>
      </c>
      <c r="Z467" t="s">
        <v>100</v>
      </c>
      <c r="AA467" t="s">
        <v>4</v>
      </c>
      <c r="AB467" t="s">
        <v>4</v>
      </c>
      <c r="AC467" t="s">
        <v>4</v>
      </c>
      <c r="AD467" t="s">
        <v>4</v>
      </c>
      <c r="AE467" t="s">
        <v>4</v>
      </c>
      <c r="AF467" t="s">
        <v>4</v>
      </c>
      <c r="AG467" t="s">
        <v>4</v>
      </c>
      <c r="AH467" t="s">
        <v>4</v>
      </c>
      <c r="AI467" t="s">
        <v>4</v>
      </c>
      <c r="AJ467" t="s">
        <v>4</v>
      </c>
      <c r="AK467" t="s">
        <v>4</v>
      </c>
      <c r="AL467" t="s">
        <v>5</v>
      </c>
      <c r="AM467" t="s">
        <v>4</v>
      </c>
      <c r="AN467" t="s">
        <v>4</v>
      </c>
      <c r="AO467" t="s">
        <v>4</v>
      </c>
      <c r="AP467" t="s">
        <v>4</v>
      </c>
      <c r="AQ467" t="s">
        <v>4</v>
      </c>
      <c r="AR467" t="s">
        <v>4</v>
      </c>
      <c r="AS467" t="s">
        <v>2</v>
      </c>
      <c r="AT467" t="s">
        <v>2</v>
      </c>
      <c r="AU467" t="s">
        <v>2</v>
      </c>
      <c r="AV467" t="s">
        <v>2</v>
      </c>
      <c r="AW467" t="s">
        <v>2</v>
      </c>
      <c r="AX467" t="s">
        <v>2</v>
      </c>
      <c r="AY467" t="s">
        <v>2</v>
      </c>
      <c r="AZ467" t="s">
        <v>2</v>
      </c>
      <c r="BA467" t="s">
        <v>2</v>
      </c>
      <c r="BB467" t="s">
        <v>2</v>
      </c>
      <c r="BC467" t="s">
        <v>2</v>
      </c>
      <c r="BD467" t="s">
        <v>2</v>
      </c>
      <c r="BE467" t="s">
        <v>2</v>
      </c>
      <c r="BF467" t="s">
        <v>2</v>
      </c>
      <c r="BG467" t="s">
        <v>2</v>
      </c>
      <c r="BH467" t="s">
        <v>2</v>
      </c>
      <c r="BI467" t="s">
        <v>2</v>
      </c>
      <c r="BJ467" t="s">
        <v>2</v>
      </c>
      <c r="BK467" t="s">
        <v>2</v>
      </c>
      <c r="BL467" t="s">
        <v>2</v>
      </c>
      <c r="BM467" t="s">
        <v>2</v>
      </c>
      <c r="BN467" t="s">
        <v>2</v>
      </c>
      <c r="BO467" t="s">
        <v>2</v>
      </c>
      <c r="BP467" t="s">
        <v>2</v>
      </c>
      <c r="BQ467" t="s">
        <v>2</v>
      </c>
      <c r="BR467" t="s">
        <v>2</v>
      </c>
      <c r="BS467" t="s">
        <v>2</v>
      </c>
      <c r="BT467" t="s">
        <v>2</v>
      </c>
      <c r="BU467" t="s">
        <v>2</v>
      </c>
      <c r="BV467" t="s">
        <v>2</v>
      </c>
      <c r="BW467" t="s">
        <v>2</v>
      </c>
      <c r="BX467" t="s">
        <v>2</v>
      </c>
      <c r="BY467" t="s">
        <v>2</v>
      </c>
      <c r="BZ467" t="s">
        <v>2</v>
      </c>
      <c r="CA467" t="s">
        <v>2</v>
      </c>
      <c r="CB467" t="s">
        <v>2</v>
      </c>
      <c r="CC467" t="s">
        <v>2</v>
      </c>
      <c r="CD467" t="s">
        <v>2</v>
      </c>
      <c r="CE467" t="s">
        <v>2</v>
      </c>
      <c r="CF467" t="s">
        <v>2</v>
      </c>
      <c r="CG467" t="s">
        <v>2</v>
      </c>
      <c r="CH467" t="s">
        <v>2</v>
      </c>
      <c r="CI467" t="s">
        <v>2</v>
      </c>
      <c r="CJ467" t="s">
        <v>2</v>
      </c>
      <c r="CK467" t="s">
        <v>2</v>
      </c>
      <c r="CL467" t="s">
        <v>2</v>
      </c>
      <c r="CM467" t="s">
        <v>2</v>
      </c>
      <c r="CN467" t="s">
        <v>2</v>
      </c>
      <c r="CO467" t="s">
        <v>2</v>
      </c>
      <c r="CP467" t="s">
        <v>2</v>
      </c>
      <c r="CQ467" t="s">
        <v>2</v>
      </c>
      <c r="CR467" t="s">
        <v>2</v>
      </c>
      <c r="CS467" t="s">
        <v>2</v>
      </c>
      <c r="CT467" t="s">
        <v>2</v>
      </c>
      <c r="CU467" t="s">
        <v>133</v>
      </c>
      <c r="CV467" t="s">
        <v>4</v>
      </c>
      <c r="CW467" s="30">
        <v>55</v>
      </c>
      <c r="CX467" t="s">
        <v>20</v>
      </c>
      <c r="CY467" t="s">
        <v>4</v>
      </c>
      <c r="CZ467" t="s">
        <v>4</v>
      </c>
      <c r="DA467" t="s">
        <v>4</v>
      </c>
      <c r="DB467" t="s">
        <v>4</v>
      </c>
      <c r="DC467" t="s">
        <v>4</v>
      </c>
      <c r="DD467" t="s">
        <v>4</v>
      </c>
      <c r="DE467" t="s">
        <v>5</v>
      </c>
      <c r="DF467" t="s">
        <v>4</v>
      </c>
      <c r="DG467" t="s">
        <v>5</v>
      </c>
      <c r="DH467" t="s">
        <v>4</v>
      </c>
      <c r="DI467" t="s">
        <v>3</v>
      </c>
      <c r="DJ467" t="s">
        <v>4</v>
      </c>
      <c r="DK467" t="s">
        <v>5</v>
      </c>
      <c r="DL467" t="s">
        <v>17</v>
      </c>
      <c r="DM467" t="s">
        <v>2</v>
      </c>
      <c r="DN467" t="s">
        <v>5</v>
      </c>
      <c r="DO467" t="s">
        <v>100</v>
      </c>
      <c r="DP467" t="s">
        <v>4</v>
      </c>
      <c r="DQ467" t="s">
        <v>4</v>
      </c>
      <c r="DR467" t="s">
        <v>4</v>
      </c>
      <c r="DS467" t="s">
        <v>4</v>
      </c>
      <c r="DT467" t="s">
        <v>4</v>
      </c>
      <c r="DU467" t="s">
        <v>4</v>
      </c>
      <c r="DV467" t="s">
        <v>4</v>
      </c>
      <c r="DW467" t="s">
        <v>4</v>
      </c>
      <c r="DX467" t="s">
        <v>4</v>
      </c>
      <c r="DY467" t="s">
        <v>4</v>
      </c>
      <c r="DZ467" t="s">
        <v>4</v>
      </c>
      <c r="EA467" t="s">
        <v>5</v>
      </c>
      <c r="EB467" t="s">
        <v>4</v>
      </c>
      <c r="EC467" t="s">
        <v>4</v>
      </c>
      <c r="ED467" t="s">
        <v>4</v>
      </c>
      <c r="EE467" t="s">
        <v>4</v>
      </c>
      <c r="EF467" t="s">
        <v>4</v>
      </c>
      <c r="EG467" t="s">
        <v>4</v>
      </c>
      <c r="EH467" t="s">
        <v>2</v>
      </c>
      <c r="EI467" t="s">
        <v>2</v>
      </c>
      <c r="EJ467" t="s">
        <v>2</v>
      </c>
      <c r="EK467" t="s">
        <v>2</v>
      </c>
      <c r="EL467" t="s">
        <v>2</v>
      </c>
      <c r="EM467" t="s">
        <v>2</v>
      </c>
      <c r="EN467" t="s">
        <v>2</v>
      </c>
      <c r="EO467" t="s">
        <v>2</v>
      </c>
      <c r="EP467" t="s">
        <v>2</v>
      </c>
      <c r="EQ467" t="s">
        <v>2</v>
      </c>
      <c r="ER467" t="s">
        <v>2</v>
      </c>
      <c r="ES467" t="s">
        <v>2</v>
      </c>
      <c r="ET467" t="s">
        <v>2</v>
      </c>
      <c r="EU467" t="s">
        <v>2</v>
      </c>
      <c r="EV467" t="s">
        <v>2</v>
      </c>
      <c r="EW467" t="s">
        <v>2</v>
      </c>
      <c r="EX467" t="s">
        <v>2</v>
      </c>
      <c r="EY467" t="s">
        <v>2</v>
      </c>
      <c r="EZ467" t="s">
        <v>5</v>
      </c>
      <c r="FA467" t="s">
        <v>4</v>
      </c>
      <c r="FB467" t="s">
        <v>4</v>
      </c>
      <c r="FC467" t="s">
        <v>5</v>
      </c>
      <c r="FD467" t="s">
        <v>4</v>
      </c>
      <c r="FE467" t="s">
        <v>2</v>
      </c>
      <c r="FF467" t="s">
        <v>2</v>
      </c>
      <c r="FG467" t="s">
        <v>2</v>
      </c>
      <c r="FH467" t="s">
        <v>2</v>
      </c>
      <c r="FI467" t="s">
        <v>2</v>
      </c>
      <c r="FJ467" t="s">
        <v>2</v>
      </c>
      <c r="FK467" t="s">
        <v>2</v>
      </c>
      <c r="FL467" t="s">
        <v>2</v>
      </c>
      <c r="FM467" t="s">
        <v>2</v>
      </c>
      <c r="FN467" t="s">
        <v>2</v>
      </c>
      <c r="FO467" t="s">
        <v>2</v>
      </c>
      <c r="FP467" t="s">
        <v>2</v>
      </c>
      <c r="FQ467" t="s">
        <v>2</v>
      </c>
      <c r="FR467" t="s">
        <v>2</v>
      </c>
      <c r="FS467" t="s">
        <v>2</v>
      </c>
      <c r="FT467" t="s">
        <v>2</v>
      </c>
      <c r="FU467" t="s">
        <v>2</v>
      </c>
      <c r="FV467" t="s">
        <v>2</v>
      </c>
      <c r="FW467" t="s">
        <v>2</v>
      </c>
      <c r="FX467" t="s">
        <v>2</v>
      </c>
      <c r="FY467" t="s">
        <v>2</v>
      </c>
      <c r="FZ467" t="s">
        <v>2</v>
      </c>
      <c r="GA467" t="s">
        <v>2</v>
      </c>
      <c r="GB467" t="s">
        <v>2</v>
      </c>
      <c r="GC467" t="s">
        <v>2</v>
      </c>
      <c r="GD467" t="s">
        <v>2</v>
      </c>
      <c r="GE467" t="s">
        <v>2</v>
      </c>
      <c r="GF467" t="s">
        <v>2</v>
      </c>
      <c r="GG467" t="s">
        <v>2</v>
      </c>
      <c r="GH467" t="s">
        <v>2</v>
      </c>
      <c r="GI467" t="s">
        <v>2</v>
      </c>
      <c r="GJ467" t="s">
        <v>2</v>
      </c>
      <c r="GK467" t="s">
        <v>2</v>
      </c>
      <c r="GL467" t="s">
        <v>2</v>
      </c>
      <c r="GM467" t="s">
        <v>2</v>
      </c>
      <c r="GN467" t="s">
        <v>133</v>
      </c>
      <c r="GO467" t="s">
        <v>4</v>
      </c>
      <c r="GP467" s="30">
        <v>57</v>
      </c>
      <c r="GQ467" t="s">
        <v>1098</v>
      </c>
      <c r="GR467" t="s">
        <v>4</v>
      </c>
      <c r="GS467" t="s">
        <v>4</v>
      </c>
      <c r="GT467" t="s">
        <v>4</v>
      </c>
      <c r="GU467" t="s">
        <v>4</v>
      </c>
      <c r="GV467" t="s">
        <v>4</v>
      </c>
      <c r="GW467" t="s">
        <v>4</v>
      </c>
      <c r="GX467" t="s">
        <v>5</v>
      </c>
      <c r="GY467" t="s">
        <v>4</v>
      </c>
      <c r="GZ467" t="s">
        <v>5</v>
      </c>
      <c r="HA467" t="s">
        <v>4</v>
      </c>
      <c r="HB467" t="s">
        <v>3</v>
      </c>
      <c r="HC467" t="s">
        <v>1103</v>
      </c>
      <c r="HD467" t="s">
        <v>4</v>
      </c>
      <c r="HE467" t="s">
        <v>2</v>
      </c>
      <c r="HF467" t="s">
        <v>2</v>
      </c>
      <c r="HG467" t="s">
        <v>5</v>
      </c>
      <c r="HH467" t="s">
        <v>100</v>
      </c>
      <c r="HI467" t="s">
        <v>4</v>
      </c>
      <c r="HJ467" t="s">
        <v>4</v>
      </c>
      <c r="HK467" t="s">
        <v>4</v>
      </c>
      <c r="HL467" t="s">
        <v>4</v>
      </c>
      <c r="HM467" t="s">
        <v>4</v>
      </c>
      <c r="HN467" t="s">
        <v>4</v>
      </c>
      <c r="HO467" t="s">
        <v>4</v>
      </c>
      <c r="HP467" t="s">
        <v>4</v>
      </c>
      <c r="HQ467" t="s">
        <v>4</v>
      </c>
      <c r="HR467" t="s">
        <v>4</v>
      </c>
      <c r="HS467" t="s">
        <v>4</v>
      </c>
      <c r="HT467" t="s">
        <v>5</v>
      </c>
      <c r="HU467" t="s">
        <v>4</v>
      </c>
      <c r="HV467" t="s">
        <v>4</v>
      </c>
      <c r="HW467" t="s">
        <v>4</v>
      </c>
      <c r="HX467" t="s">
        <v>4</v>
      </c>
      <c r="HY467" t="s">
        <v>4</v>
      </c>
      <c r="HZ467" t="s">
        <v>4</v>
      </c>
      <c r="IA467" t="s">
        <v>2</v>
      </c>
      <c r="IB467" t="s">
        <v>2</v>
      </c>
      <c r="IC467" t="s">
        <v>2</v>
      </c>
      <c r="ID467" t="s">
        <v>2</v>
      </c>
      <c r="IE467" t="s">
        <v>2</v>
      </c>
      <c r="IF467" t="s">
        <v>2</v>
      </c>
      <c r="IG467" t="s">
        <v>2</v>
      </c>
      <c r="IH467" t="s">
        <v>2</v>
      </c>
      <c r="II467" t="s">
        <v>2</v>
      </c>
      <c r="IJ467" t="s">
        <v>2</v>
      </c>
      <c r="IK467" t="s">
        <v>2</v>
      </c>
      <c r="IL467" t="s">
        <v>2</v>
      </c>
      <c r="IM467" t="s">
        <v>2</v>
      </c>
      <c r="IN467" t="s">
        <v>2</v>
      </c>
      <c r="IO467" t="s">
        <v>2</v>
      </c>
      <c r="IP467" t="s">
        <v>2</v>
      </c>
      <c r="IQ467" t="s">
        <v>2</v>
      </c>
      <c r="IR467" t="s">
        <v>2</v>
      </c>
      <c r="IS467" t="s">
        <v>5</v>
      </c>
      <c r="IT467" t="s">
        <v>4</v>
      </c>
      <c r="IU467" t="s">
        <v>4</v>
      </c>
      <c r="IV467" t="s">
        <v>5</v>
      </c>
      <c r="IW467" t="s">
        <v>4</v>
      </c>
      <c r="IX467" t="s">
        <v>2</v>
      </c>
      <c r="IY467" t="s">
        <v>2</v>
      </c>
      <c r="IZ467" t="s">
        <v>2</v>
      </c>
      <c r="JA467" t="s">
        <v>2</v>
      </c>
      <c r="JB467" t="s">
        <v>2</v>
      </c>
      <c r="JC467" t="s">
        <v>2</v>
      </c>
      <c r="JD467" t="s">
        <v>2</v>
      </c>
      <c r="JE467" t="s">
        <v>2</v>
      </c>
      <c r="JF467" t="s">
        <v>2</v>
      </c>
      <c r="JG467" t="s">
        <v>2</v>
      </c>
      <c r="JH467" t="s">
        <v>2</v>
      </c>
      <c r="JI467" t="s">
        <v>2</v>
      </c>
      <c r="JJ467" t="s">
        <v>2</v>
      </c>
      <c r="JK467" t="s">
        <v>2</v>
      </c>
      <c r="JL467" t="s">
        <v>2</v>
      </c>
      <c r="JM467" t="s">
        <v>2</v>
      </c>
      <c r="JN467" t="s">
        <v>2</v>
      </c>
      <c r="JO467" t="s">
        <v>2</v>
      </c>
      <c r="JP467" t="s">
        <v>2</v>
      </c>
      <c r="JQ467" t="s">
        <v>2</v>
      </c>
      <c r="JR467" t="s">
        <v>2</v>
      </c>
      <c r="JS467" t="s">
        <v>2</v>
      </c>
      <c r="JT467" t="s">
        <v>2</v>
      </c>
      <c r="JU467" t="s">
        <v>2</v>
      </c>
      <c r="JV467" t="s">
        <v>2</v>
      </c>
      <c r="JW467" t="s">
        <v>2</v>
      </c>
      <c r="JX467" t="s">
        <v>2</v>
      </c>
      <c r="JY467" t="s">
        <v>2</v>
      </c>
      <c r="JZ467" t="s">
        <v>2</v>
      </c>
      <c r="KA467" t="s">
        <v>2</v>
      </c>
      <c r="KB467" t="s">
        <v>2</v>
      </c>
      <c r="KC467" t="s">
        <v>2</v>
      </c>
      <c r="KD467" t="s">
        <v>2</v>
      </c>
      <c r="KE467" t="s">
        <v>2</v>
      </c>
      <c r="KF467" t="s">
        <v>2</v>
      </c>
    </row>
    <row r="468" spans="1:292" x14ac:dyDescent="0.2">
      <c r="A468" t="s">
        <v>185</v>
      </c>
      <c r="B468" t="s">
        <v>133</v>
      </c>
      <c r="C468" t="s">
        <v>4</v>
      </c>
      <c r="D468" t="s">
        <v>19</v>
      </c>
      <c r="E468" s="30">
        <v>57</v>
      </c>
      <c r="F468" t="s">
        <v>20</v>
      </c>
      <c r="G468" t="s">
        <v>10</v>
      </c>
      <c r="H468" t="s">
        <v>11</v>
      </c>
      <c r="I468" t="s">
        <v>80</v>
      </c>
      <c r="J468" t="s">
        <v>4</v>
      </c>
      <c r="K468" t="s">
        <v>5</v>
      </c>
      <c r="L468" t="s">
        <v>4</v>
      </c>
      <c r="M468" t="s">
        <v>4</v>
      </c>
      <c r="N468" t="s">
        <v>5</v>
      </c>
      <c r="O468" t="s">
        <v>4</v>
      </c>
      <c r="P468" t="s">
        <v>4</v>
      </c>
      <c r="Q468" t="s">
        <v>5</v>
      </c>
      <c r="R468" t="s">
        <v>5</v>
      </c>
      <c r="S468" t="s">
        <v>4</v>
      </c>
      <c r="T468" t="s">
        <v>3</v>
      </c>
      <c r="U468" t="s">
        <v>4</v>
      </c>
      <c r="V468" t="s">
        <v>5</v>
      </c>
      <c r="W468" t="s">
        <v>26</v>
      </c>
      <c r="X468" t="s">
        <v>27</v>
      </c>
      <c r="Y468" t="s">
        <v>5</v>
      </c>
      <c r="Z468" t="s">
        <v>6</v>
      </c>
      <c r="AA468" t="s">
        <v>4</v>
      </c>
      <c r="AB468" t="s">
        <v>4</v>
      </c>
      <c r="AC468" t="s">
        <v>4</v>
      </c>
      <c r="AD468" t="s">
        <v>4</v>
      </c>
      <c r="AE468" t="s">
        <v>4</v>
      </c>
      <c r="AF468" t="s">
        <v>4</v>
      </c>
      <c r="AG468" t="s">
        <v>4</v>
      </c>
      <c r="AH468" t="s">
        <v>5</v>
      </c>
      <c r="AI468" t="s">
        <v>4</v>
      </c>
      <c r="AJ468" t="s">
        <v>4</v>
      </c>
      <c r="AK468" t="s">
        <v>4</v>
      </c>
      <c r="AL468" t="s">
        <v>5</v>
      </c>
      <c r="AM468" t="s">
        <v>4</v>
      </c>
      <c r="AN468" t="s">
        <v>4</v>
      </c>
      <c r="AO468" t="s">
        <v>4</v>
      </c>
      <c r="AP468" t="s">
        <v>4</v>
      </c>
      <c r="AQ468" t="s">
        <v>4</v>
      </c>
      <c r="AR468" t="s">
        <v>4</v>
      </c>
      <c r="AS468" t="s">
        <v>2</v>
      </c>
      <c r="AT468" t="s">
        <v>2</v>
      </c>
      <c r="AU468" t="s">
        <v>2</v>
      </c>
      <c r="AV468" t="s">
        <v>5</v>
      </c>
      <c r="AW468" t="s">
        <v>4</v>
      </c>
      <c r="AX468" t="s">
        <v>4</v>
      </c>
      <c r="AY468" t="s">
        <v>4</v>
      </c>
      <c r="AZ468" t="s">
        <v>4</v>
      </c>
      <c r="BA468" t="s">
        <v>4</v>
      </c>
      <c r="BB468" t="s">
        <v>4</v>
      </c>
      <c r="BC468" t="s">
        <v>4</v>
      </c>
      <c r="BD468" t="s">
        <v>4</v>
      </c>
      <c r="BE468" t="s">
        <v>4</v>
      </c>
      <c r="BF468" t="s">
        <v>4</v>
      </c>
      <c r="BG468" t="s">
        <v>4</v>
      </c>
      <c r="BH468" t="s">
        <v>4</v>
      </c>
      <c r="BI468" t="s">
        <v>4</v>
      </c>
      <c r="BJ468" t="s">
        <v>4</v>
      </c>
      <c r="BK468" t="s">
        <v>2</v>
      </c>
      <c r="BL468" t="s">
        <v>2</v>
      </c>
      <c r="BM468" t="s">
        <v>2</v>
      </c>
      <c r="BN468" t="s">
        <v>2</v>
      </c>
      <c r="BO468" t="s">
        <v>2</v>
      </c>
      <c r="BP468" t="s">
        <v>2</v>
      </c>
      <c r="BQ468" t="s">
        <v>4</v>
      </c>
      <c r="BR468" t="s">
        <v>5</v>
      </c>
      <c r="BS468" t="s">
        <v>4</v>
      </c>
      <c r="BT468" t="s">
        <v>4</v>
      </c>
      <c r="BU468" t="s">
        <v>4</v>
      </c>
      <c r="BV468" t="s">
        <v>4</v>
      </c>
      <c r="BW468" t="s">
        <v>4</v>
      </c>
      <c r="BX468" t="s">
        <v>4</v>
      </c>
      <c r="BY468" t="s">
        <v>4</v>
      </c>
      <c r="BZ468" t="s">
        <v>4</v>
      </c>
      <c r="CA468" t="s">
        <v>4</v>
      </c>
      <c r="CB468" t="s">
        <v>2</v>
      </c>
      <c r="CC468" t="s">
        <v>2</v>
      </c>
      <c r="CD468" t="s">
        <v>2</v>
      </c>
      <c r="CE468" t="s">
        <v>2</v>
      </c>
      <c r="CF468" t="s">
        <v>2</v>
      </c>
      <c r="CG468" t="s">
        <v>2</v>
      </c>
      <c r="CH468" t="s">
        <v>2</v>
      </c>
      <c r="CI468" t="s">
        <v>2</v>
      </c>
      <c r="CJ468" t="s">
        <v>2</v>
      </c>
      <c r="CK468" t="s">
        <v>2</v>
      </c>
      <c r="CL468" t="s">
        <v>2</v>
      </c>
      <c r="CM468" t="s">
        <v>2</v>
      </c>
      <c r="CN468" t="s">
        <v>2</v>
      </c>
      <c r="CO468" t="s">
        <v>2</v>
      </c>
      <c r="CP468" t="s">
        <v>123</v>
      </c>
      <c r="CQ468" t="s">
        <v>4</v>
      </c>
      <c r="CR468" t="s">
        <v>4</v>
      </c>
      <c r="CS468" t="s">
        <v>4</v>
      </c>
      <c r="CT468" t="s">
        <v>4</v>
      </c>
      <c r="CU468" t="s">
        <v>133</v>
      </c>
      <c r="CV468" t="s">
        <v>4</v>
      </c>
      <c r="CW468" s="30">
        <v>58</v>
      </c>
      <c r="CX468" t="s">
        <v>20</v>
      </c>
      <c r="CY468" t="s">
        <v>4</v>
      </c>
      <c r="CZ468" t="s">
        <v>4</v>
      </c>
      <c r="DA468" t="s">
        <v>4</v>
      </c>
      <c r="DB468" t="s">
        <v>4</v>
      </c>
      <c r="DC468" t="s">
        <v>5</v>
      </c>
      <c r="DD468" t="s">
        <v>4</v>
      </c>
      <c r="DE468" t="s">
        <v>4</v>
      </c>
      <c r="DF468" t="s">
        <v>4</v>
      </c>
      <c r="DG468" t="s">
        <v>5</v>
      </c>
      <c r="DH468" t="s">
        <v>4</v>
      </c>
      <c r="DI468" t="s">
        <v>3</v>
      </c>
      <c r="DJ468" t="s">
        <v>4</v>
      </c>
      <c r="DK468" t="s">
        <v>4</v>
      </c>
      <c r="DL468" t="s">
        <v>17</v>
      </c>
      <c r="DM468" t="s">
        <v>2</v>
      </c>
      <c r="DN468" t="s">
        <v>5</v>
      </c>
      <c r="DO468" t="s">
        <v>523</v>
      </c>
      <c r="DP468" t="s">
        <v>4</v>
      </c>
      <c r="DQ468" t="s">
        <v>4</v>
      </c>
      <c r="DR468" t="s">
        <v>4</v>
      </c>
      <c r="DS468" t="s">
        <v>4</v>
      </c>
      <c r="DT468" t="s">
        <v>4</v>
      </c>
      <c r="DU468" t="s">
        <v>4</v>
      </c>
      <c r="DV468" t="s">
        <v>4</v>
      </c>
      <c r="DW468" t="s">
        <v>5</v>
      </c>
      <c r="DX468" t="s">
        <v>4</v>
      </c>
      <c r="DY468" t="s">
        <v>4</v>
      </c>
      <c r="DZ468" t="s">
        <v>4</v>
      </c>
      <c r="EA468" t="s">
        <v>5</v>
      </c>
      <c r="EB468" t="s">
        <v>4</v>
      </c>
      <c r="EC468" t="s">
        <v>4</v>
      </c>
      <c r="ED468" t="s">
        <v>4</v>
      </c>
      <c r="EE468" t="s">
        <v>4</v>
      </c>
      <c r="EF468" t="s">
        <v>4</v>
      </c>
      <c r="EG468" t="s">
        <v>4</v>
      </c>
      <c r="EH468" t="s">
        <v>2</v>
      </c>
      <c r="EI468" t="s">
        <v>2</v>
      </c>
      <c r="EJ468" t="s">
        <v>2</v>
      </c>
      <c r="EK468" t="s">
        <v>2</v>
      </c>
      <c r="EL468" t="s">
        <v>2</v>
      </c>
      <c r="EM468" t="s">
        <v>2</v>
      </c>
      <c r="EN468" t="s">
        <v>2</v>
      </c>
      <c r="EO468" t="s">
        <v>2</v>
      </c>
      <c r="EP468" t="s">
        <v>2</v>
      </c>
      <c r="EQ468" t="s">
        <v>2</v>
      </c>
      <c r="ER468" t="s">
        <v>2</v>
      </c>
      <c r="ES468" t="s">
        <v>2</v>
      </c>
      <c r="ET468" t="s">
        <v>2</v>
      </c>
      <c r="EU468" t="s">
        <v>2</v>
      </c>
      <c r="EV468" t="s">
        <v>2</v>
      </c>
      <c r="EW468" t="s">
        <v>2</v>
      </c>
      <c r="EX468" t="s">
        <v>2</v>
      </c>
      <c r="EY468" t="s">
        <v>2</v>
      </c>
      <c r="EZ468" t="s">
        <v>2</v>
      </c>
      <c r="FA468" t="s">
        <v>2</v>
      </c>
      <c r="FB468" t="s">
        <v>2</v>
      </c>
      <c r="FC468" t="s">
        <v>2</v>
      </c>
      <c r="FD468" t="s">
        <v>2</v>
      </c>
      <c r="FE468" t="s">
        <v>2</v>
      </c>
      <c r="FF468" t="s">
        <v>2</v>
      </c>
      <c r="FG468" t="s">
        <v>2</v>
      </c>
      <c r="FH468" t="s">
        <v>2</v>
      </c>
      <c r="FI468" t="s">
        <v>2</v>
      </c>
      <c r="FJ468" t="s">
        <v>2</v>
      </c>
      <c r="FK468" t="s">
        <v>2</v>
      </c>
      <c r="FL468" t="s">
        <v>2</v>
      </c>
      <c r="FM468" t="s">
        <v>2</v>
      </c>
      <c r="FN468" t="s">
        <v>2</v>
      </c>
      <c r="FO468" t="s">
        <v>2</v>
      </c>
      <c r="FP468" t="s">
        <v>2</v>
      </c>
      <c r="FQ468" t="s">
        <v>2</v>
      </c>
      <c r="FR468" t="s">
        <v>2</v>
      </c>
      <c r="FS468" t="s">
        <v>2</v>
      </c>
      <c r="FT468" t="s">
        <v>2</v>
      </c>
      <c r="FU468" t="s">
        <v>2</v>
      </c>
      <c r="FV468" t="s">
        <v>2</v>
      </c>
      <c r="FW468" t="s">
        <v>2</v>
      </c>
      <c r="FX468" t="s">
        <v>2</v>
      </c>
      <c r="FY468" t="s">
        <v>2</v>
      </c>
      <c r="FZ468" t="s">
        <v>2</v>
      </c>
      <c r="GA468" t="s">
        <v>2</v>
      </c>
      <c r="GB468" t="s">
        <v>2</v>
      </c>
      <c r="GC468" t="s">
        <v>2</v>
      </c>
      <c r="GD468" t="s">
        <v>2</v>
      </c>
      <c r="GE468" t="s">
        <v>2</v>
      </c>
      <c r="GF468" t="s">
        <v>2</v>
      </c>
      <c r="GG468" t="s">
        <v>2</v>
      </c>
      <c r="GH468" t="s">
        <v>2</v>
      </c>
      <c r="GI468" t="s">
        <v>2</v>
      </c>
      <c r="GJ468" t="s">
        <v>2</v>
      </c>
      <c r="GK468" t="s">
        <v>2</v>
      </c>
      <c r="GL468" t="s">
        <v>2</v>
      </c>
      <c r="GM468" t="s">
        <v>2</v>
      </c>
      <c r="GN468" t="s">
        <v>133</v>
      </c>
      <c r="GO468" t="s">
        <v>4</v>
      </c>
      <c r="GP468" s="30">
        <v>59</v>
      </c>
      <c r="GQ468" t="s">
        <v>1098</v>
      </c>
      <c r="GR468" t="s">
        <v>4</v>
      </c>
      <c r="GS468" t="s">
        <v>4</v>
      </c>
      <c r="GT468" t="s">
        <v>4</v>
      </c>
      <c r="GU468" t="s">
        <v>4</v>
      </c>
      <c r="GV468" t="s">
        <v>5</v>
      </c>
      <c r="GW468" t="s">
        <v>4</v>
      </c>
      <c r="GX468" t="s">
        <v>5</v>
      </c>
      <c r="GY468" t="s">
        <v>4</v>
      </c>
      <c r="GZ468" t="s">
        <v>4</v>
      </c>
      <c r="HA468" t="s">
        <v>4</v>
      </c>
      <c r="HB468" t="s">
        <v>3</v>
      </c>
      <c r="HC468" t="s">
        <v>4</v>
      </c>
      <c r="HD468" t="s">
        <v>5</v>
      </c>
      <c r="HE468" t="s">
        <v>26</v>
      </c>
      <c r="HF468" t="s">
        <v>105</v>
      </c>
      <c r="HG468" t="s">
        <v>5</v>
      </c>
      <c r="HH468" t="s">
        <v>6</v>
      </c>
      <c r="HI468" t="s">
        <v>4</v>
      </c>
      <c r="HJ468" t="s">
        <v>4</v>
      </c>
      <c r="HK468" t="s">
        <v>4</v>
      </c>
      <c r="HL468" t="s">
        <v>4</v>
      </c>
      <c r="HM468" t="s">
        <v>4</v>
      </c>
      <c r="HN468" t="s">
        <v>4</v>
      </c>
      <c r="HO468" t="s">
        <v>5</v>
      </c>
      <c r="HP468" t="s">
        <v>5</v>
      </c>
      <c r="HQ468" t="s">
        <v>4</v>
      </c>
      <c r="HR468" t="s">
        <v>4</v>
      </c>
      <c r="HS468" t="s">
        <v>4</v>
      </c>
      <c r="HT468" t="s">
        <v>4</v>
      </c>
      <c r="HU468" t="s">
        <v>4</v>
      </c>
      <c r="HV468" t="s">
        <v>4</v>
      </c>
      <c r="HW468" t="s">
        <v>4</v>
      </c>
      <c r="HX468" t="s">
        <v>4</v>
      </c>
      <c r="HY468" t="s">
        <v>4</v>
      </c>
      <c r="HZ468" t="s">
        <v>4</v>
      </c>
      <c r="IA468" t="s">
        <v>2</v>
      </c>
      <c r="IB468" t="s">
        <v>2</v>
      </c>
      <c r="IC468" t="s">
        <v>2</v>
      </c>
      <c r="ID468" t="s">
        <v>2</v>
      </c>
      <c r="IE468" t="s">
        <v>2</v>
      </c>
      <c r="IF468" t="s">
        <v>2</v>
      </c>
      <c r="IG468" t="s">
        <v>2</v>
      </c>
      <c r="IH468" t="s">
        <v>2</v>
      </c>
      <c r="II468" t="s">
        <v>2</v>
      </c>
      <c r="IJ468" t="s">
        <v>2</v>
      </c>
      <c r="IK468" t="s">
        <v>2</v>
      </c>
      <c r="IL468" t="s">
        <v>2</v>
      </c>
      <c r="IM468" t="s">
        <v>2</v>
      </c>
      <c r="IN468" t="s">
        <v>2</v>
      </c>
      <c r="IO468" t="s">
        <v>2</v>
      </c>
      <c r="IP468" t="s">
        <v>2</v>
      </c>
      <c r="IQ468" t="s">
        <v>2</v>
      </c>
      <c r="IR468" t="s">
        <v>2</v>
      </c>
      <c r="IS468" t="s">
        <v>5</v>
      </c>
      <c r="IT468" t="s">
        <v>4</v>
      </c>
      <c r="IU468" t="s">
        <v>4</v>
      </c>
      <c r="IV468" t="s">
        <v>4</v>
      </c>
      <c r="IW468" t="s">
        <v>4</v>
      </c>
      <c r="IX468" t="s">
        <v>2</v>
      </c>
      <c r="IY468" t="s">
        <v>2</v>
      </c>
      <c r="IZ468" t="s">
        <v>2</v>
      </c>
      <c r="JA468" t="s">
        <v>2</v>
      </c>
      <c r="JB468" t="s">
        <v>2</v>
      </c>
      <c r="JC468" t="s">
        <v>2</v>
      </c>
      <c r="JD468" t="s">
        <v>2</v>
      </c>
      <c r="JE468" t="s">
        <v>2</v>
      </c>
      <c r="JF468" t="s">
        <v>2</v>
      </c>
      <c r="JG468" t="s">
        <v>2</v>
      </c>
      <c r="JH468" t="s">
        <v>2</v>
      </c>
      <c r="JI468" t="s">
        <v>2</v>
      </c>
      <c r="JJ468" t="s">
        <v>2</v>
      </c>
      <c r="JK468" t="s">
        <v>2</v>
      </c>
      <c r="JL468" t="s">
        <v>2</v>
      </c>
      <c r="JM468" t="s">
        <v>2</v>
      </c>
      <c r="JN468" t="s">
        <v>2</v>
      </c>
      <c r="JO468" t="s">
        <v>2</v>
      </c>
      <c r="JP468" t="s">
        <v>2</v>
      </c>
      <c r="JQ468" t="s">
        <v>2</v>
      </c>
      <c r="JR468" t="s">
        <v>2</v>
      </c>
      <c r="JS468" t="s">
        <v>2</v>
      </c>
      <c r="JT468" t="s">
        <v>2</v>
      </c>
      <c r="JU468" t="s">
        <v>2</v>
      </c>
      <c r="JV468" t="s">
        <v>2</v>
      </c>
      <c r="JW468" t="s">
        <v>2</v>
      </c>
      <c r="JX468" t="s">
        <v>1097</v>
      </c>
      <c r="JY468" t="s">
        <v>4</v>
      </c>
      <c r="JZ468" t="s">
        <v>4</v>
      </c>
      <c r="KA468" t="s">
        <v>4</v>
      </c>
      <c r="KB468" t="s">
        <v>4</v>
      </c>
      <c r="KC468" t="s">
        <v>4</v>
      </c>
      <c r="KD468" t="s">
        <v>4</v>
      </c>
      <c r="KE468" t="s">
        <v>4</v>
      </c>
      <c r="KF468" t="s">
        <v>5</v>
      </c>
    </row>
    <row r="469" spans="1:292" x14ac:dyDescent="0.2">
      <c r="A469" t="s">
        <v>192</v>
      </c>
      <c r="B469" t="s">
        <v>133</v>
      </c>
      <c r="C469" t="s">
        <v>4</v>
      </c>
      <c r="D469" t="s">
        <v>8</v>
      </c>
      <c r="E469" s="30">
        <v>60</v>
      </c>
      <c r="F469" t="s">
        <v>20</v>
      </c>
      <c r="G469" t="s">
        <v>10</v>
      </c>
      <c r="H469" t="s">
        <v>11</v>
      </c>
      <c r="I469" t="s">
        <v>80</v>
      </c>
      <c r="J469" t="s">
        <v>4</v>
      </c>
      <c r="K469" t="s">
        <v>4</v>
      </c>
      <c r="L469" t="s">
        <v>4</v>
      </c>
      <c r="M469" t="s">
        <v>4</v>
      </c>
      <c r="N469" t="s">
        <v>4</v>
      </c>
      <c r="O469" t="s">
        <v>4</v>
      </c>
      <c r="P469" t="s">
        <v>4</v>
      </c>
      <c r="Q469" t="s">
        <v>4</v>
      </c>
      <c r="R469" t="s">
        <v>5</v>
      </c>
      <c r="S469" t="s">
        <v>4</v>
      </c>
      <c r="T469" t="s">
        <v>3</v>
      </c>
      <c r="U469" t="s">
        <v>4</v>
      </c>
      <c r="V469" t="s">
        <v>5</v>
      </c>
      <c r="W469" t="s">
        <v>26</v>
      </c>
      <c r="X469" t="s">
        <v>105</v>
      </c>
      <c r="Y469" t="s">
        <v>5</v>
      </c>
      <c r="Z469" t="s">
        <v>70</v>
      </c>
      <c r="AA469" t="s">
        <v>4</v>
      </c>
      <c r="AB469" t="s">
        <v>4</v>
      </c>
      <c r="AC469" t="s">
        <v>4</v>
      </c>
      <c r="AD469" t="s">
        <v>4</v>
      </c>
      <c r="AE469" t="s">
        <v>4</v>
      </c>
      <c r="AF469" t="s">
        <v>4</v>
      </c>
      <c r="AG469" t="s">
        <v>4</v>
      </c>
      <c r="AH469" t="s">
        <v>4</v>
      </c>
      <c r="AI469" t="s">
        <v>4</v>
      </c>
      <c r="AJ469" t="s">
        <v>4</v>
      </c>
      <c r="AK469" t="s">
        <v>4</v>
      </c>
      <c r="AL469" t="s">
        <v>5</v>
      </c>
      <c r="AM469" t="s">
        <v>4</v>
      </c>
      <c r="AN469" t="s">
        <v>4</v>
      </c>
      <c r="AO469" t="s">
        <v>4</v>
      </c>
      <c r="AP469" t="s">
        <v>4</v>
      </c>
      <c r="AQ469" t="s">
        <v>4</v>
      </c>
      <c r="AR469" t="s">
        <v>4</v>
      </c>
      <c r="AS469" t="s">
        <v>2</v>
      </c>
      <c r="AT469" t="s">
        <v>2</v>
      </c>
      <c r="AU469" t="s">
        <v>2</v>
      </c>
      <c r="AV469" t="s">
        <v>2</v>
      </c>
      <c r="AW469" t="s">
        <v>2</v>
      </c>
      <c r="AX469" t="s">
        <v>2</v>
      </c>
      <c r="AY469" t="s">
        <v>2</v>
      </c>
      <c r="AZ469" t="s">
        <v>2</v>
      </c>
      <c r="BA469" t="s">
        <v>2</v>
      </c>
      <c r="BB469" t="s">
        <v>2</v>
      </c>
      <c r="BC469" t="s">
        <v>2</v>
      </c>
      <c r="BD469" t="s">
        <v>2</v>
      </c>
      <c r="BE469" t="s">
        <v>2</v>
      </c>
      <c r="BF469" t="s">
        <v>2</v>
      </c>
      <c r="BG469" t="s">
        <v>2</v>
      </c>
      <c r="BH469" t="s">
        <v>2</v>
      </c>
      <c r="BI469" t="s">
        <v>2</v>
      </c>
      <c r="BJ469" t="s">
        <v>2</v>
      </c>
      <c r="BK469" t="s">
        <v>2</v>
      </c>
      <c r="BL469" t="s">
        <v>2</v>
      </c>
      <c r="BM469" t="s">
        <v>2</v>
      </c>
      <c r="BN469" t="s">
        <v>2</v>
      </c>
      <c r="BO469" t="s">
        <v>2</v>
      </c>
      <c r="BP469" t="s">
        <v>2</v>
      </c>
      <c r="BQ469" t="s">
        <v>2</v>
      </c>
      <c r="BR469" t="s">
        <v>2</v>
      </c>
      <c r="BS469" t="s">
        <v>2</v>
      </c>
      <c r="BT469" t="s">
        <v>2</v>
      </c>
      <c r="BU469" t="s">
        <v>2</v>
      </c>
      <c r="BV469" t="s">
        <v>2</v>
      </c>
      <c r="BW469" t="s">
        <v>2</v>
      </c>
      <c r="BX469" t="s">
        <v>2</v>
      </c>
      <c r="BY469" t="s">
        <v>2</v>
      </c>
      <c r="BZ469" t="s">
        <v>2</v>
      </c>
      <c r="CA469" t="s">
        <v>2</v>
      </c>
      <c r="CB469" t="s">
        <v>2</v>
      </c>
      <c r="CC469" t="s">
        <v>2</v>
      </c>
      <c r="CD469" t="s">
        <v>2</v>
      </c>
      <c r="CE469" t="s">
        <v>2</v>
      </c>
      <c r="CF469" t="s">
        <v>2</v>
      </c>
      <c r="CG469" t="s">
        <v>2</v>
      </c>
      <c r="CH469" t="s">
        <v>2</v>
      </c>
      <c r="CI469" t="s">
        <v>2</v>
      </c>
      <c r="CJ469" t="s">
        <v>2</v>
      </c>
      <c r="CK469" t="s">
        <v>2</v>
      </c>
      <c r="CL469" t="s">
        <v>2</v>
      </c>
      <c r="CM469" t="s">
        <v>2</v>
      </c>
      <c r="CN469" t="s">
        <v>2</v>
      </c>
      <c r="CO469" t="s">
        <v>2</v>
      </c>
      <c r="CP469" t="s">
        <v>2</v>
      </c>
      <c r="CQ469" t="s">
        <v>2</v>
      </c>
      <c r="CR469" t="s">
        <v>2</v>
      </c>
      <c r="CS469" t="s">
        <v>2</v>
      </c>
      <c r="CT469" t="s">
        <v>2</v>
      </c>
      <c r="CU469" t="s">
        <v>133</v>
      </c>
      <c r="CV469" t="s">
        <v>4</v>
      </c>
      <c r="CW469" s="30">
        <v>61</v>
      </c>
      <c r="CX469" t="s">
        <v>20</v>
      </c>
      <c r="CY469" t="s">
        <v>4</v>
      </c>
      <c r="CZ469" t="s">
        <v>4</v>
      </c>
      <c r="DA469" t="s">
        <v>4</v>
      </c>
      <c r="DB469" t="s">
        <v>4</v>
      </c>
      <c r="DC469" t="s">
        <v>4</v>
      </c>
      <c r="DD469" t="s">
        <v>4</v>
      </c>
      <c r="DE469" t="s">
        <v>4</v>
      </c>
      <c r="DF469" t="s">
        <v>4</v>
      </c>
      <c r="DG469" t="s">
        <v>5</v>
      </c>
      <c r="DH469" t="s">
        <v>4</v>
      </c>
      <c r="DI469" t="s">
        <v>3</v>
      </c>
      <c r="DJ469" t="s">
        <v>4</v>
      </c>
      <c r="DK469" t="s">
        <v>4</v>
      </c>
      <c r="DL469" t="s">
        <v>17</v>
      </c>
      <c r="DM469" t="s">
        <v>2</v>
      </c>
      <c r="DN469" t="s">
        <v>5</v>
      </c>
      <c r="DO469" t="s">
        <v>70</v>
      </c>
      <c r="DP469" t="s">
        <v>4</v>
      </c>
      <c r="DQ469" t="s">
        <v>4</v>
      </c>
      <c r="DR469" t="s">
        <v>4</v>
      </c>
      <c r="DS469" t="s">
        <v>4</v>
      </c>
      <c r="DT469" t="s">
        <v>4</v>
      </c>
      <c r="DU469" t="s">
        <v>4</v>
      </c>
      <c r="DV469" t="s">
        <v>4</v>
      </c>
      <c r="DW469" t="s">
        <v>4</v>
      </c>
      <c r="DX469" t="s">
        <v>4</v>
      </c>
      <c r="DY469" t="s">
        <v>4</v>
      </c>
      <c r="DZ469" t="s">
        <v>4</v>
      </c>
      <c r="EA469" t="s">
        <v>5</v>
      </c>
      <c r="EB469" t="s">
        <v>4</v>
      </c>
      <c r="EC469" t="s">
        <v>4</v>
      </c>
      <c r="ED469" t="s">
        <v>4</v>
      </c>
      <c r="EE469" t="s">
        <v>4</v>
      </c>
      <c r="EF469" t="s">
        <v>4</v>
      </c>
      <c r="EG469" t="s">
        <v>4</v>
      </c>
      <c r="EH469" t="s">
        <v>2</v>
      </c>
      <c r="EI469" t="s">
        <v>2</v>
      </c>
      <c r="EJ469" t="s">
        <v>2</v>
      </c>
      <c r="EK469" t="s">
        <v>2</v>
      </c>
      <c r="EL469" t="s">
        <v>2</v>
      </c>
      <c r="EM469" t="s">
        <v>2</v>
      </c>
      <c r="EN469" t="s">
        <v>2</v>
      </c>
      <c r="EO469" t="s">
        <v>2</v>
      </c>
      <c r="EP469" t="s">
        <v>2</v>
      </c>
      <c r="EQ469" t="s">
        <v>2</v>
      </c>
      <c r="ER469" t="s">
        <v>2</v>
      </c>
      <c r="ES469" t="s">
        <v>2</v>
      </c>
      <c r="ET469" t="s">
        <v>2</v>
      </c>
      <c r="EU469" t="s">
        <v>2</v>
      </c>
      <c r="EV469" t="s">
        <v>2</v>
      </c>
      <c r="EW469" t="s">
        <v>2</v>
      </c>
      <c r="EX469" t="s">
        <v>2</v>
      </c>
      <c r="EY469" t="s">
        <v>2</v>
      </c>
      <c r="EZ469" t="s">
        <v>2</v>
      </c>
      <c r="FA469" t="s">
        <v>2</v>
      </c>
      <c r="FB469" t="s">
        <v>2</v>
      </c>
      <c r="FC469" t="s">
        <v>2</v>
      </c>
      <c r="FD469" t="s">
        <v>2</v>
      </c>
      <c r="FE469" t="s">
        <v>2</v>
      </c>
      <c r="FF469" t="s">
        <v>2</v>
      </c>
      <c r="FG469" t="s">
        <v>2</v>
      </c>
      <c r="FH469" t="s">
        <v>2</v>
      </c>
      <c r="FI469" t="s">
        <v>2</v>
      </c>
      <c r="FJ469" t="s">
        <v>2</v>
      </c>
      <c r="FK469" t="s">
        <v>2</v>
      </c>
      <c r="FL469" t="s">
        <v>2</v>
      </c>
      <c r="FM469" t="s">
        <v>2</v>
      </c>
      <c r="FN469" t="s">
        <v>2</v>
      </c>
      <c r="FO469" t="s">
        <v>2</v>
      </c>
      <c r="FP469" t="s">
        <v>2</v>
      </c>
      <c r="FQ469" t="s">
        <v>2</v>
      </c>
      <c r="FR469" t="s">
        <v>2</v>
      </c>
      <c r="FS469" t="s">
        <v>2</v>
      </c>
      <c r="FT469" t="s">
        <v>2</v>
      </c>
      <c r="FU469" t="s">
        <v>2</v>
      </c>
      <c r="FV469" t="s">
        <v>2</v>
      </c>
      <c r="FW469" t="s">
        <v>2</v>
      </c>
      <c r="FX469" t="s">
        <v>2</v>
      </c>
      <c r="FY469" t="s">
        <v>2</v>
      </c>
      <c r="FZ469" t="s">
        <v>2</v>
      </c>
      <c r="GA469" t="s">
        <v>2</v>
      </c>
      <c r="GB469" t="s">
        <v>2</v>
      </c>
      <c r="GC469" t="s">
        <v>2</v>
      </c>
      <c r="GD469" t="s">
        <v>2</v>
      </c>
      <c r="GE469" t="s">
        <v>2</v>
      </c>
      <c r="GF469" t="s">
        <v>2</v>
      </c>
      <c r="GG469" t="s">
        <v>2</v>
      </c>
      <c r="GH469" t="s">
        <v>2</v>
      </c>
      <c r="GI469" t="s">
        <v>2</v>
      </c>
      <c r="GJ469" t="s">
        <v>2</v>
      </c>
      <c r="GK469" t="s">
        <v>2</v>
      </c>
      <c r="GL469" t="s">
        <v>2</v>
      </c>
      <c r="GM469" t="s">
        <v>2</v>
      </c>
      <c r="GN469" t="s">
        <v>133</v>
      </c>
      <c r="GO469" t="s">
        <v>4</v>
      </c>
      <c r="GP469" s="30">
        <v>63</v>
      </c>
      <c r="GQ469" t="s">
        <v>1098</v>
      </c>
      <c r="GR469" t="s">
        <v>4</v>
      </c>
      <c r="GS469" t="s">
        <v>4</v>
      </c>
      <c r="GT469" t="s">
        <v>4</v>
      </c>
      <c r="GU469" t="s">
        <v>4</v>
      </c>
      <c r="GV469" t="s">
        <v>4</v>
      </c>
      <c r="GW469" t="s">
        <v>4</v>
      </c>
      <c r="GX469" t="s">
        <v>4</v>
      </c>
      <c r="GY469" t="s">
        <v>4</v>
      </c>
      <c r="GZ469" t="s">
        <v>5</v>
      </c>
      <c r="HA469" t="s">
        <v>4</v>
      </c>
      <c r="HB469" t="s">
        <v>3</v>
      </c>
      <c r="HC469" t="s">
        <v>4</v>
      </c>
      <c r="HD469" t="s">
        <v>4</v>
      </c>
      <c r="HE469" t="s">
        <v>2</v>
      </c>
      <c r="HF469" t="s">
        <v>2</v>
      </c>
      <c r="HG469" t="s">
        <v>5</v>
      </c>
      <c r="HH469" t="s">
        <v>70</v>
      </c>
      <c r="HI469" t="s">
        <v>4</v>
      </c>
      <c r="HJ469" t="s">
        <v>4</v>
      </c>
      <c r="HK469" t="s">
        <v>4</v>
      </c>
      <c r="HL469" t="s">
        <v>4</v>
      </c>
      <c r="HM469" t="s">
        <v>4</v>
      </c>
      <c r="HN469" t="s">
        <v>4</v>
      </c>
      <c r="HO469" t="s">
        <v>4</v>
      </c>
      <c r="HP469" t="s">
        <v>4</v>
      </c>
      <c r="HQ469" t="s">
        <v>4</v>
      </c>
      <c r="HR469" t="s">
        <v>4</v>
      </c>
      <c r="HS469" t="s">
        <v>4</v>
      </c>
      <c r="HT469" t="s">
        <v>5</v>
      </c>
      <c r="HU469" t="s">
        <v>4</v>
      </c>
      <c r="HV469" t="s">
        <v>4</v>
      </c>
      <c r="HW469" t="s">
        <v>4</v>
      </c>
      <c r="HX469" t="s">
        <v>4</v>
      </c>
      <c r="HY469" t="s">
        <v>4</v>
      </c>
      <c r="HZ469" t="s">
        <v>4</v>
      </c>
      <c r="IA469" t="s">
        <v>2</v>
      </c>
      <c r="IB469" t="s">
        <v>2</v>
      </c>
      <c r="IC469" t="s">
        <v>2</v>
      </c>
      <c r="ID469" t="s">
        <v>2</v>
      </c>
      <c r="IE469" t="s">
        <v>2</v>
      </c>
      <c r="IF469" t="s">
        <v>2</v>
      </c>
      <c r="IG469" t="s">
        <v>2</v>
      </c>
      <c r="IH469" t="s">
        <v>2</v>
      </c>
      <c r="II469" t="s">
        <v>2</v>
      </c>
      <c r="IJ469" t="s">
        <v>2</v>
      </c>
      <c r="IK469" t="s">
        <v>2</v>
      </c>
      <c r="IL469" t="s">
        <v>2</v>
      </c>
      <c r="IM469" t="s">
        <v>2</v>
      </c>
      <c r="IN469" t="s">
        <v>2</v>
      </c>
      <c r="IO469" t="s">
        <v>2</v>
      </c>
      <c r="IP469" t="s">
        <v>2</v>
      </c>
      <c r="IQ469" t="s">
        <v>2</v>
      </c>
      <c r="IR469" t="s">
        <v>2</v>
      </c>
      <c r="IS469" t="s">
        <v>2</v>
      </c>
      <c r="IT469" t="s">
        <v>2</v>
      </c>
      <c r="IU469" t="s">
        <v>2</v>
      </c>
      <c r="IV469" t="s">
        <v>2</v>
      </c>
      <c r="IW469" t="s">
        <v>2</v>
      </c>
      <c r="IX469" t="s">
        <v>2</v>
      </c>
      <c r="IY469" t="s">
        <v>2</v>
      </c>
      <c r="IZ469" t="s">
        <v>2</v>
      </c>
      <c r="JA469" t="s">
        <v>2</v>
      </c>
      <c r="JB469" t="s">
        <v>2</v>
      </c>
      <c r="JC469" t="s">
        <v>2</v>
      </c>
      <c r="JD469" t="s">
        <v>2</v>
      </c>
      <c r="JE469" t="s">
        <v>2</v>
      </c>
      <c r="JF469" t="s">
        <v>2</v>
      </c>
      <c r="JG469" t="s">
        <v>2</v>
      </c>
      <c r="JH469" t="s">
        <v>2</v>
      </c>
      <c r="JI469" t="s">
        <v>2</v>
      </c>
      <c r="JJ469" t="s">
        <v>2</v>
      </c>
      <c r="JK469" t="s">
        <v>2</v>
      </c>
      <c r="JL469" t="s">
        <v>2</v>
      </c>
      <c r="JM469" t="s">
        <v>2</v>
      </c>
      <c r="JN469" t="s">
        <v>2</v>
      </c>
      <c r="JO469" t="s">
        <v>2</v>
      </c>
      <c r="JP469" t="s">
        <v>2</v>
      </c>
      <c r="JQ469" t="s">
        <v>2</v>
      </c>
      <c r="JR469" t="s">
        <v>2</v>
      </c>
      <c r="JS469" t="s">
        <v>2</v>
      </c>
      <c r="JT469" t="s">
        <v>2</v>
      </c>
      <c r="JU469" t="s">
        <v>2</v>
      </c>
      <c r="JV469" t="s">
        <v>2</v>
      </c>
      <c r="JW469" t="s">
        <v>2</v>
      </c>
      <c r="JX469" t="s">
        <v>2</v>
      </c>
      <c r="JY469" t="s">
        <v>2</v>
      </c>
      <c r="JZ469" t="s">
        <v>2</v>
      </c>
      <c r="KA469" t="s">
        <v>2</v>
      </c>
      <c r="KB469" t="s">
        <v>2</v>
      </c>
      <c r="KC469" t="s">
        <v>2</v>
      </c>
      <c r="KD469" t="s">
        <v>2</v>
      </c>
      <c r="KE469" t="s">
        <v>2</v>
      </c>
      <c r="KF469" t="s">
        <v>2</v>
      </c>
    </row>
    <row r="470" spans="1:292" x14ac:dyDescent="0.2">
      <c r="A470" t="s">
        <v>191</v>
      </c>
      <c r="B470" t="s">
        <v>133</v>
      </c>
      <c r="C470" t="s">
        <v>4</v>
      </c>
      <c r="D470" t="s">
        <v>8</v>
      </c>
      <c r="E470" s="30">
        <v>52</v>
      </c>
      <c r="F470" t="s">
        <v>20</v>
      </c>
      <c r="G470" t="s">
        <v>10</v>
      </c>
      <c r="H470" t="s">
        <v>11</v>
      </c>
      <c r="I470" t="s">
        <v>65</v>
      </c>
      <c r="J470" t="s">
        <v>4</v>
      </c>
      <c r="K470" t="s">
        <v>4</v>
      </c>
      <c r="L470" t="s">
        <v>4</v>
      </c>
      <c r="M470" t="s">
        <v>5</v>
      </c>
      <c r="N470" t="s">
        <v>4</v>
      </c>
      <c r="O470" t="s">
        <v>4</v>
      </c>
      <c r="P470" t="s">
        <v>5</v>
      </c>
      <c r="Q470" t="s">
        <v>4</v>
      </c>
      <c r="R470" t="s">
        <v>4</v>
      </c>
      <c r="S470" t="s">
        <v>4</v>
      </c>
      <c r="T470" t="s">
        <v>3</v>
      </c>
      <c r="U470" t="s">
        <v>4</v>
      </c>
      <c r="V470" t="s">
        <v>5</v>
      </c>
      <c r="W470" t="s">
        <v>26</v>
      </c>
      <c r="X470" t="s">
        <v>105</v>
      </c>
      <c r="Y470" t="s">
        <v>5</v>
      </c>
      <c r="Z470" t="s">
        <v>70</v>
      </c>
      <c r="AA470" t="s">
        <v>4</v>
      </c>
      <c r="AB470" t="s">
        <v>4</v>
      </c>
      <c r="AC470" t="s">
        <v>5</v>
      </c>
      <c r="AD470" t="s">
        <v>5</v>
      </c>
      <c r="AE470" t="s">
        <v>4</v>
      </c>
      <c r="AF470" t="s">
        <v>4</v>
      </c>
      <c r="AG470" t="s">
        <v>4</v>
      </c>
      <c r="AH470" t="s">
        <v>4</v>
      </c>
      <c r="AI470" t="s">
        <v>4</v>
      </c>
      <c r="AJ470" t="s">
        <v>4</v>
      </c>
      <c r="AK470" t="s">
        <v>4</v>
      </c>
      <c r="AL470" t="s">
        <v>4</v>
      </c>
      <c r="AM470" t="s">
        <v>4</v>
      </c>
      <c r="AN470" t="s">
        <v>4</v>
      </c>
      <c r="AO470" t="s">
        <v>4</v>
      </c>
      <c r="AP470" t="s">
        <v>4</v>
      </c>
      <c r="AQ470" t="s">
        <v>4</v>
      </c>
      <c r="AR470" t="s">
        <v>4</v>
      </c>
      <c r="AS470" t="s">
        <v>94</v>
      </c>
      <c r="AT470" t="s">
        <v>62</v>
      </c>
      <c r="AU470" t="s">
        <v>14</v>
      </c>
      <c r="AV470" t="s">
        <v>2</v>
      </c>
      <c r="AW470" t="s">
        <v>2</v>
      </c>
      <c r="AX470" t="s">
        <v>2</v>
      </c>
      <c r="AY470" t="s">
        <v>2</v>
      </c>
      <c r="AZ470" t="s">
        <v>2</v>
      </c>
      <c r="BA470" t="s">
        <v>2</v>
      </c>
      <c r="BB470" t="s">
        <v>2</v>
      </c>
      <c r="BC470" t="s">
        <v>2</v>
      </c>
      <c r="BD470" t="s">
        <v>2</v>
      </c>
      <c r="BE470" t="s">
        <v>2</v>
      </c>
      <c r="BF470" t="s">
        <v>2</v>
      </c>
      <c r="BG470" t="s">
        <v>2</v>
      </c>
      <c r="BH470" t="s">
        <v>2</v>
      </c>
      <c r="BI470" t="s">
        <v>2</v>
      </c>
      <c r="BJ470" t="s">
        <v>2</v>
      </c>
      <c r="BK470" t="s">
        <v>5</v>
      </c>
      <c r="BL470" t="s">
        <v>5</v>
      </c>
      <c r="BM470" t="s">
        <v>4</v>
      </c>
      <c r="BN470" t="s">
        <v>4</v>
      </c>
      <c r="BO470" t="s">
        <v>4</v>
      </c>
      <c r="BP470" t="s">
        <v>2</v>
      </c>
      <c r="BQ470" t="s">
        <v>2</v>
      </c>
      <c r="BR470" t="s">
        <v>2</v>
      </c>
      <c r="BS470" t="s">
        <v>2</v>
      </c>
      <c r="BT470" t="s">
        <v>2</v>
      </c>
      <c r="BU470" t="s">
        <v>2</v>
      </c>
      <c r="BV470" t="s">
        <v>2</v>
      </c>
      <c r="BW470" t="s">
        <v>2</v>
      </c>
      <c r="BX470" t="s">
        <v>2</v>
      </c>
      <c r="BY470" t="s">
        <v>2</v>
      </c>
      <c r="BZ470" t="s">
        <v>2</v>
      </c>
      <c r="CA470" t="s">
        <v>2</v>
      </c>
      <c r="CB470" t="s">
        <v>2</v>
      </c>
      <c r="CC470" t="s">
        <v>2</v>
      </c>
      <c r="CD470" t="s">
        <v>2</v>
      </c>
      <c r="CE470" t="s">
        <v>2</v>
      </c>
      <c r="CF470" t="s">
        <v>2</v>
      </c>
      <c r="CG470" t="s">
        <v>2</v>
      </c>
      <c r="CH470" t="s">
        <v>2</v>
      </c>
      <c r="CI470" t="s">
        <v>2</v>
      </c>
      <c r="CJ470" t="s">
        <v>2</v>
      </c>
      <c r="CK470" t="s">
        <v>2</v>
      </c>
      <c r="CL470" t="s">
        <v>2</v>
      </c>
      <c r="CM470" t="s">
        <v>2</v>
      </c>
      <c r="CN470" t="s">
        <v>2</v>
      </c>
      <c r="CO470" t="s">
        <v>2</v>
      </c>
      <c r="CP470" t="s">
        <v>2</v>
      </c>
      <c r="CQ470" t="s">
        <v>2</v>
      </c>
      <c r="CR470" t="s">
        <v>2</v>
      </c>
      <c r="CS470" t="s">
        <v>2</v>
      </c>
      <c r="CT470" t="s">
        <v>2</v>
      </c>
      <c r="CU470" t="s">
        <v>133</v>
      </c>
      <c r="CV470" t="s">
        <v>4</v>
      </c>
      <c r="CW470" s="30">
        <v>53</v>
      </c>
      <c r="CX470" t="s">
        <v>20</v>
      </c>
      <c r="CY470" t="s">
        <v>4</v>
      </c>
      <c r="CZ470" t="s">
        <v>4</v>
      </c>
      <c r="DA470" t="s">
        <v>4</v>
      </c>
      <c r="DB470" t="s">
        <v>5</v>
      </c>
      <c r="DC470" t="s">
        <v>4</v>
      </c>
      <c r="DD470" t="s">
        <v>4</v>
      </c>
      <c r="DE470" t="s">
        <v>5</v>
      </c>
      <c r="DF470" t="s">
        <v>4</v>
      </c>
      <c r="DG470" t="s">
        <v>4</v>
      </c>
      <c r="DH470" t="s">
        <v>4</v>
      </c>
      <c r="DI470" t="s">
        <v>3</v>
      </c>
      <c r="DJ470" t="s">
        <v>4</v>
      </c>
      <c r="DK470" t="s">
        <v>4</v>
      </c>
      <c r="DL470" t="s">
        <v>17</v>
      </c>
      <c r="DM470" t="s">
        <v>2</v>
      </c>
      <c r="DN470" t="s">
        <v>5</v>
      </c>
      <c r="DO470" t="s">
        <v>70</v>
      </c>
      <c r="DP470" t="s">
        <v>4</v>
      </c>
      <c r="DQ470" t="s">
        <v>4</v>
      </c>
      <c r="DR470" t="s">
        <v>5</v>
      </c>
      <c r="DS470" t="s">
        <v>5</v>
      </c>
      <c r="DT470" t="s">
        <v>4</v>
      </c>
      <c r="DU470" t="s">
        <v>5</v>
      </c>
      <c r="DV470" t="s">
        <v>4</v>
      </c>
      <c r="DW470" t="s">
        <v>4</v>
      </c>
      <c r="DX470" t="s">
        <v>4</v>
      </c>
      <c r="DY470" t="s">
        <v>4</v>
      </c>
      <c r="DZ470" t="s">
        <v>4</v>
      </c>
      <c r="EA470" t="s">
        <v>4</v>
      </c>
      <c r="EB470" t="s">
        <v>4</v>
      </c>
      <c r="EC470" t="s">
        <v>5</v>
      </c>
      <c r="ED470" t="s">
        <v>4</v>
      </c>
      <c r="EE470" t="s">
        <v>4</v>
      </c>
      <c r="EF470" t="s">
        <v>4</v>
      </c>
      <c r="EG470" t="s">
        <v>4</v>
      </c>
      <c r="EH470" t="s">
        <v>94</v>
      </c>
      <c r="EI470" t="s">
        <v>62</v>
      </c>
      <c r="EJ470" t="s">
        <v>994</v>
      </c>
      <c r="EK470" t="s">
        <v>2</v>
      </c>
      <c r="EL470" t="s">
        <v>2</v>
      </c>
      <c r="EM470" t="s">
        <v>2</v>
      </c>
      <c r="EN470" t="s">
        <v>2</v>
      </c>
      <c r="EO470" t="s">
        <v>2</v>
      </c>
      <c r="EP470" t="s">
        <v>2</v>
      </c>
      <c r="EQ470" t="s">
        <v>2</v>
      </c>
      <c r="ER470" t="s">
        <v>2</v>
      </c>
      <c r="ES470" t="s">
        <v>2</v>
      </c>
      <c r="ET470" t="s">
        <v>2</v>
      </c>
      <c r="EU470" t="s">
        <v>2</v>
      </c>
      <c r="EV470" t="s">
        <v>2</v>
      </c>
      <c r="EW470" t="s">
        <v>2</v>
      </c>
      <c r="EX470" t="s">
        <v>2</v>
      </c>
      <c r="EY470" t="s">
        <v>2</v>
      </c>
      <c r="EZ470" t="s">
        <v>5</v>
      </c>
      <c r="FA470" t="s">
        <v>5</v>
      </c>
      <c r="FB470" t="s">
        <v>4</v>
      </c>
      <c r="FC470" t="s">
        <v>4</v>
      </c>
      <c r="FD470" t="s">
        <v>4</v>
      </c>
      <c r="FE470" t="s">
        <v>2</v>
      </c>
      <c r="FF470" t="s">
        <v>2</v>
      </c>
      <c r="FG470" t="s">
        <v>2</v>
      </c>
      <c r="FH470" t="s">
        <v>2</v>
      </c>
      <c r="FI470" t="s">
        <v>2</v>
      </c>
      <c r="FJ470" t="s">
        <v>2</v>
      </c>
      <c r="FK470" t="s">
        <v>2</v>
      </c>
      <c r="FL470" t="s">
        <v>2</v>
      </c>
      <c r="FM470" t="s">
        <v>2</v>
      </c>
      <c r="FN470" t="s">
        <v>2</v>
      </c>
      <c r="FO470" t="s">
        <v>2</v>
      </c>
      <c r="FP470" t="s">
        <v>2</v>
      </c>
      <c r="FQ470" t="s">
        <v>2</v>
      </c>
      <c r="FR470" t="s">
        <v>2</v>
      </c>
      <c r="FS470" t="s">
        <v>2</v>
      </c>
      <c r="FT470" t="s">
        <v>2</v>
      </c>
      <c r="FU470" t="s">
        <v>2</v>
      </c>
      <c r="FV470" t="s">
        <v>2</v>
      </c>
      <c r="FW470" t="s">
        <v>2</v>
      </c>
      <c r="FX470" t="s">
        <v>2</v>
      </c>
      <c r="FY470" t="s">
        <v>2</v>
      </c>
      <c r="FZ470" t="s">
        <v>2</v>
      </c>
      <c r="GA470" t="s">
        <v>2</v>
      </c>
      <c r="GB470" t="s">
        <v>2</v>
      </c>
      <c r="GC470" t="s">
        <v>2</v>
      </c>
      <c r="GD470" t="s">
        <v>2</v>
      </c>
      <c r="GE470" t="s">
        <v>2</v>
      </c>
      <c r="GF470" t="s">
        <v>2</v>
      </c>
      <c r="GG470" t="s">
        <v>2</v>
      </c>
      <c r="GH470" t="s">
        <v>2</v>
      </c>
      <c r="GI470" t="s">
        <v>2</v>
      </c>
      <c r="GJ470" t="s">
        <v>2</v>
      </c>
      <c r="GK470" t="s">
        <v>2</v>
      </c>
      <c r="GL470" t="s">
        <v>2</v>
      </c>
      <c r="GM470" t="s">
        <v>2</v>
      </c>
      <c r="GN470" t="s">
        <v>133</v>
      </c>
      <c r="GO470" t="s">
        <v>4</v>
      </c>
      <c r="GP470" s="30">
        <v>54</v>
      </c>
      <c r="GQ470" t="s">
        <v>9</v>
      </c>
      <c r="GR470" t="s">
        <v>4</v>
      </c>
      <c r="GS470" t="s">
        <v>4</v>
      </c>
      <c r="GT470" t="s">
        <v>4</v>
      </c>
      <c r="GU470" t="s">
        <v>5</v>
      </c>
      <c r="GV470" t="s">
        <v>4</v>
      </c>
      <c r="GW470" t="s">
        <v>4</v>
      </c>
      <c r="GX470" t="s">
        <v>5</v>
      </c>
      <c r="GY470" t="s">
        <v>4</v>
      </c>
      <c r="GZ470" t="s">
        <v>4</v>
      </c>
      <c r="HA470" t="s">
        <v>4</v>
      </c>
      <c r="HB470" t="s">
        <v>3</v>
      </c>
      <c r="HC470" t="s">
        <v>4</v>
      </c>
      <c r="HD470" t="s">
        <v>4</v>
      </c>
      <c r="HE470" t="s">
        <v>2</v>
      </c>
      <c r="HF470" t="s">
        <v>2</v>
      </c>
      <c r="HG470" t="s">
        <v>5</v>
      </c>
      <c r="HH470" t="s">
        <v>70</v>
      </c>
      <c r="HI470" t="s">
        <v>4</v>
      </c>
      <c r="HJ470" t="s">
        <v>4</v>
      </c>
      <c r="HK470" t="s">
        <v>5</v>
      </c>
      <c r="HL470" t="s">
        <v>5</v>
      </c>
      <c r="HM470" t="s">
        <v>4</v>
      </c>
      <c r="HN470" t="s">
        <v>5</v>
      </c>
      <c r="HO470" t="s">
        <v>4</v>
      </c>
      <c r="HP470" t="s">
        <v>4</v>
      </c>
      <c r="HQ470" t="s">
        <v>4</v>
      </c>
      <c r="HR470" t="s">
        <v>4</v>
      </c>
      <c r="HS470" t="s">
        <v>4</v>
      </c>
      <c r="HT470" t="s">
        <v>4</v>
      </c>
      <c r="HU470" t="s">
        <v>4</v>
      </c>
      <c r="HV470" t="s">
        <v>5</v>
      </c>
      <c r="HW470" t="s">
        <v>4</v>
      </c>
      <c r="HX470" t="s">
        <v>4</v>
      </c>
      <c r="HY470" t="s">
        <v>4</v>
      </c>
      <c r="HZ470" t="s">
        <v>4</v>
      </c>
      <c r="IA470" t="s">
        <v>94</v>
      </c>
      <c r="IB470" t="s">
        <v>62</v>
      </c>
      <c r="IC470" t="s">
        <v>59</v>
      </c>
      <c r="ID470" t="s">
        <v>2</v>
      </c>
      <c r="IE470" t="s">
        <v>2</v>
      </c>
      <c r="IF470" t="s">
        <v>2</v>
      </c>
      <c r="IG470" t="s">
        <v>2</v>
      </c>
      <c r="IH470" t="s">
        <v>2</v>
      </c>
      <c r="II470" t="s">
        <v>2</v>
      </c>
      <c r="IJ470" t="s">
        <v>2</v>
      </c>
      <c r="IK470" t="s">
        <v>2</v>
      </c>
      <c r="IL470" t="s">
        <v>2</v>
      </c>
      <c r="IM470" t="s">
        <v>2</v>
      </c>
      <c r="IN470" t="s">
        <v>2</v>
      </c>
      <c r="IO470" t="s">
        <v>2</v>
      </c>
      <c r="IP470" t="s">
        <v>2</v>
      </c>
      <c r="IQ470" t="s">
        <v>2</v>
      </c>
      <c r="IR470" t="s">
        <v>2</v>
      </c>
      <c r="IS470" t="s">
        <v>5</v>
      </c>
      <c r="IT470" t="s">
        <v>5</v>
      </c>
      <c r="IU470" t="s">
        <v>4</v>
      </c>
      <c r="IV470" t="s">
        <v>4</v>
      </c>
      <c r="IW470" t="s">
        <v>4</v>
      </c>
      <c r="IX470" t="s">
        <v>2</v>
      </c>
      <c r="IY470" t="s">
        <v>2</v>
      </c>
      <c r="IZ470" t="s">
        <v>2</v>
      </c>
      <c r="JA470" t="s">
        <v>2</v>
      </c>
      <c r="JB470" t="s">
        <v>2</v>
      </c>
      <c r="JC470" t="s">
        <v>2</v>
      </c>
      <c r="JD470" t="s">
        <v>2</v>
      </c>
      <c r="JE470" t="s">
        <v>2</v>
      </c>
      <c r="JF470" t="s">
        <v>2</v>
      </c>
      <c r="JG470" t="s">
        <v>2</v>
      </c>
      <c r="JH470" t="s">
        <v>2</v>
      </c>
      <c r="JI470" t="s">
        <v>2</v>
      </c>
      <c r="JJ470" t="s">
        <v>2</v>
      </c>
      <c r="JK470" t="s">
        <v>2</v>
      </c>
      <c r="JL470" t="s">
        <v>2</v>
      </c>
      <c r="JM470" t="s">
        <v>2</v>
      </c>
      <c r="JN470" t="s">
        <v>2</v>
      </c>
      <c r="JO470" t="s">
        <v>2</v>
      </c>
      <c r="JP470" t="s">
        <v>2</v>
      </c>
      <c r="JQ470" t="s">
        <v>2</v>
      </c>
      <c r="JR470" t="s">
        <v>2</v>
      </c>
      <c r="JS470" t="s">
        <v>2</v>
      </c>
      <c r="JT470" t="s">
        <v>2</v>
      </c>
      <c r="JU470" t="s">
        <v>2</v>
      </c>
      <c r="JV470" t="s">
        <v>2</v>
      </c>
      <c r="JW470" t="s">
        <v>2</v>
      </c>
      <c r="JX470" t="s">
        <v>2</v>
      </c>
      <c r="JY470" t="s">
        <v>2</v>
      </c>
      <c r="JZ470" t="s">
        <v>2</v>
      </c>
      <c r="KA470" t="s">
        <v>2</v>
      </c>
      <c r="KB470" t="s">
        <v>2</v>
      </c>
      <c r="KC470" t="s">
        <v>2</v>
      </c>
      <c r="KD470" t="s">
        <v>2</v>
      </c>
      <c r="KE470" t="s">
        <v>2</v>
      </c>
      <c r="KF470" t="s">
        <v>2</v>
      </c>
    </row>
    <row r="471" spans="1:292" x14ac:dyDescent="0.2">
      <c r="A471" t="s">
        <v>190</v>
      </c>
      <c r="B471" t="s">
        <v>133</v>
      </c>
      <c r="C471" t="s">
        <v>5</v>
      </c>
      <c r="D471" t="s">
        <v>8</v>
      </c>
      <c r="E471" s="30">
        <v>49</v>
      </c>
      <c r="F471" t="s">
        <v>20</v>
      </c>
      <c r="G471" t="s">
        <v>10</v>
      </c>
      <c r="H471" t="s">
        <v>11</v>
      </c>
      <c r="I471" t="s">
        <v>65</v>
      </c>
      <c r="J471" t="s">
        <v>4</v>
      </c>
      <c r="K471" t="s">
        <v>4</v>
      </c>
      <c r="L471" t="s">
        <v>4</v>
      </c>
      <c r="M471" t="s">
        <v>4</v>
      </c>
      <c r="N471" t="s">
        <v>4</v>
      </c>
      <c r="O471" t="s">
        <v>4</v>
      </c>
      <c r="P471" t="s">
        <v>5</v>
      </c>
      <c r="Q471" t="s">
        <v>4</v>
      </c>
      <c r="R471" t="s">
        <v>4</v>
      </c>
      <c r="S471" t="s">
        <v>4</v>
      </c>
      <c r="T471" t="s">
        <v>3</v>
      </c>
      <c r="U471" t="s">
        <v>4</v>
      </c>
      <c r="V471" t="s">
        <v>4</v>
      </c>
      <c r="W471" t="s">
        <v>17</v>
      </c>
      <c r="X471" t="s">
        <v>2</v>
      </c>
      <c r="Y471" t="s">
        <v>5</v>
      </c>
      <c r="Z471" t="s">
        <v>70</v>
      </c>
      <c r="AA471" t="s">
        <v>4</v>
      </c>
      <c r="AB471" t="s">
        <v>4</v>
      </c>
      <c r="AC471" t="s">
        <v>4</v>
      </c>
      <c r="AD471" t="s">
        <v>4</v>
      </c>
      <c r="AE471" t="s">
        <v>4</v>
      </c>
      <c r="AF471" t="s">
        <v>4</v>
      </c>
      <c r="AG471" t="s">
        <v>5</v>
      </c>
      <c r="AH471" t="s">
        <v>4</v>
      </c>
      <c r="AI471" t="s">
        <v>4</v>
      </c>
      <c r="AJ471" t="s">
        <v>4</v>
      </c>
      <c r="AK471" t="s">
        <v>4</v>
      </c>
      <c r="AL471" t="s">
        <v>4</v>
      </c>
      <c r="AM471" t="s">
        <v>4</v>
      </c>
      <c r="AN471" t="s">
        <v>4</v>
      </c>
      <c r="AO471" t="s">
        <v>4</v>
      </c>
      <c r="AP471" t="s">
        <v>4</v>
      </c>
      <c r="AQ471" t="s">
        <v>4</v>
      </c>
      <c r="AR471" t="s">
        <v>4</v>
      </c>
      <c r="AS471" t="s">
        <v>2</v>
      </c>
      <c r="AT471" t="s">
        <v>2</v>
      </c>
      <c r="AU471" t="s">
        <v>2</v>
      </c>
      <c r="AV471" t="s">
        <v>2</v>
      </c>
      <c r="AW471" t="s">
        <v>2</v>
      </c>
      <c r="AX471" t="s">
        <v>2</v>
      </c>
      <c r="AY471" t="s">
        <v>2</v>
      </c>
      <c r="AZ471" t="s">
        <v>2</v>
      </c>
      <c r="BA471" t="s">
        <v>2</v>
      </c>
      <c r="BB471" t="s">
        <v>2</v>
      </c>
      <c r="BC471" t="s">
        <v>2</v>
      </c>
      <c r="BD471" t="s">
        <v>2</v>
      </c>
      <c r="BE471" t="s">
        <v>2</v>
      </c>
      <c r="BF471" t="s">
        <v>2</v>
      </c>
      <c r="BG471" t="s">
        <v>2</v>
      </c>
      <c r="BH471" t="s">
        <v>2</v>
      </c>
      <c r="BI471" t="s">
        <v>2</v>
      </c>
      <c r="BJ471" t="s">
        <v>2</v>
      </c>
      <c r="BK471" t="s">
        <v>5</v>
      </c>
      <c r="BL471" t="s">
        <v>5</v>
      </c>
      <c r="BM471" t="s">
        <v>4</v>
      </c>
      <c r="BN471" t="s">
        <v>4</v>
      </c>
      <c r="BO471" t="s">
        <v>4</v>
      </c>
      <c r="BP471" t="s">
        <v>2</v>
      </c>
      <c r="BQ471" t="s">
        <v>2</v>
      </c>
      <c r="BR471" t="s">
        <v>2</v>
      </c>
      <c r="BS471" t="s">
        <v>2</v>
      </c>
      <c r="BT471" t="s">
        <v>2</v>
      </c>
      <c r="BU471" t="s">
        <v>2</v>
      </c>
      <c r="BV471" t="s">
        <v>2</v>
      </c>
      <c r="BW471" t="s">
        <v>2</v>
      </c>
      <c r="BX471" t="s">
        <v>2</v>
      </c>
      <c r="BY471" t="s">
        <v>2</v>
      </c>
      <c r="BZ471" t="s">
        <v>2</v>
      </c>
      <c r="CA471" t="s">
        <v>2</v>
      </c>
      <c r="CB471" t="s">
        <v>2</v>
      </c>
      <c r="CC471" t="s">
        <v>2</v>
      </c>
      <c r="CD471" t="s">
        <v>2</v>
      </c>
      <c r="CE471" t="s">
        <v>2</v>
      </c>
      <c r="CF471" t="s">
        <v>2</v>
      </c>
      <c r="CG471" t="s">
        <v>2</v>
      </c>
      <c r="CH471" t="s">
        <v>2</v>
      </c>
      <c r="CI471" t="s">
        <v>2</v>
      </c>
      <c r="CJ471" t="s">
        <v>2</v>
      </c>
      <c r="CK471" t="s">
        <v>2</v>
      </c>
      <c r="CL471" t="s">
        <v>2</v>
      </c>
      <c r="CM471" t="s">
        <v>2</v>
      </c>
      <c r="CN471" t="s">
        <v>2</v>
      </c>
      <c r="CO471" t="s">
        <v>2</v>
      </c>
      <c r="CP471" t="s">
        <v>2</v>
      </c>
      <c r="CQ471" t="s">
        <v>2</v>
      </c>
      <c r="CR471" t="s">
        <v>2</v>
      </c>
      <c r="CS471" t="s">
        <v>2</v>
      </c>
      <c r="CT471" t="s">
        <v>2</v>
      </c>
      <c r="CU471" t="s">
        <v>133</v>
      </c>
      <c r="CV471" t="s">
        <v>5</v>
      </c>
      <c r="CW471" s="30">
        <v>50</v>
      </c>
      <c r="CX471" t="s">
        <v>20</v>
      </c>
      <c r="CY471" t="s">
        <v>4</v>
      </c>
      <c r="CZ471" t="s">
        <v>4</v>
      </c>
      <c r="DA471" t="s">
        <v>4</v>
      </c>
      <c r="DB471" t="s">
        <v>4</v>
      </c>
      <c r="DC471" t="s">
        <v>4</v>
      </c>
      <c r="DD471" t="s">
        <v>4</v>
      </c>
      <c r="DE471" t="s">
        <v>5</v>
      </c>
      <c r="DF471" t="s">
        <v>4</v>
      </c>
      <c r="DG471" t="s">
        <v>4</v>
      </c>
      <c r="DH471" t="s">
        <v>4</v>
      </c>
      <c r="DI471" t="s">
        <v>3</v>
      </c>
      <c r="DJ471" t="s">
        <v>4</v>
      </c>
      <c r="DK471" t="s">
        <v>4</v>
      </c>
      <c r="DL471" t="s">
        <v>17</v>
      </c>
      <c r="DM471" t="s">
        <v>2</v>
      </c>
      <c r="DN471" t="s">
        <v>4</v>
      </c>
      <c r="DO471" t="s">
        <v>70</v>
      </c>
      <c r="DP471" t="s">
        <v>4</v>
      </c>
      <c r="DQ471" t="s">
        <v>4</v>
      </c>
      <c r="DR471" t="s">
        <v>4</v>
      </c>
      <c r="DS471" t="s">
        <v>4</v>
      </c>
      <c r="DT471" t="s">
        <v>4</v>
      </c>
      <c r="DU471" t="s">
        <v>4</v>
      </c>
      <c r="DV471" t="s">
        <v>5</v>
      </c>
      <c r="DW471" t="s">
        <v>4</v>
      </c>
      <c r="DX471" t="s">
        <v>4</v>
      </c>
      <c r="DY471" t="s">
        <v>4</v>
      </c>
      <c r="DZ471" t="s">
        <v>4</v>
      </c>
      <c r="EA471" t="s">
        <v>4</v>
      </c>
      <c r="EB471" t="s">
        <v>4</v>
      </c>
      <c r="EC471" t="s">
        <v>5</v>
      </c>
      <c r="ED471" t="s">
        <v>4</v>
      </c>
      <c r="EE471" t="s">
        <v>4</v>
      </c>
      <c r="EF471" t="s">
        <v>4</v>
      </c>
      <c r="EG471" t="s">
        <v>4</v>
      </c>
      <c r="EH471" t="s">
        <v>2</v>
      </c>
      <c r="EI471" t="s">
        <v>2</v>
      </c>
      <c r="EJ471" t="s">
        <v>2</v>
      </c>
      <c r="EK471" t="s">
        <v>2</v>
      </c>
      <c r="EL471" t="s">
        <v>2</v>
      </c>
      <c r="EM471" t="s">
        <v>2</v>
      </c>
      <c r="EN471" t="s">
        <v>2</v>
      </c>
      <c r="EO471" t="s">
        <v>2</v>
      </c>
      <c r="EP471" t="s">
        <v>2</v>
      </c>
      <c r="EQ471" t="s">
        <v>2</v>
      </c>
      <c r="ER471" t="s">
        <v>2</v>
      </c>
      <c r="ES471" t="s">
        <v>2</v>
      </c>
      <c r="ET471" t="s">
        <v>2</v>
      </c>
      <c r="EU471" t="s">
        <v>2</v>
      </c>
      <c r="EV471" t="s">
        <v>2</v>
      </c>
      <c r="EW471" t="s">
        <v>2</v>
      </c>
      <c r="EX471" t="s">
        <v>2</v>
      </c>
      <c r="EY471" t="s">
        <v>2</v>
      </c>
      <c r="EZ471" t="s">
        <v>5</v>
      </c>
      <c r="FA471" t="s">
        <v>5</v>
      </c>
      <c r="FB471" t="s">
        <v>4</v>
      </c>
      <c r="FC471" t="s">
        <v>4</v>
      </c>
      <c r="FD471" t="s">
        <v>4</v>
      </c>
      <c r="FE471" t="s">
        <v>2</v>
      </c>
      <c r="FF471" t="s">
        <v>2</v>
      </c>
      <c r="FG471" t="s">
        <v>2</v>
      </c>
      <c r="FH471" t="s">
        <v>2</v>
      </c>
      <c r="FI471" t="s">
        <v>2</v>
      </c>
      <c r="FJ471" t="s">
        <v>2</v>
      </c>
      <c r="FK471" t="s">
        <v>2</v>
      </c>
      <c r="FL471" t="s">
        <v>2</v>
      </c>
      <c r="FM471" t="s">
        <v>2</v>
      </c>
      <c r="FN471" t="s">
        <v>2</v>
      </c>
      <c r="FO471" t="s">
        <v>2</v>
      </c>
      <c r="FP471" t="s">
        <v>2</v>
      </c>
      <c r="FQ471" t="s">
        <v>2</v>
      </c>
      <c r="FR471" t="s">
        <v>2</v>
      </c>
      <c r="FS471" t="s">
        <v>2</v>
      </c>
      <c r="FT471" t="s">
        <v>2</v>
      </c>
      <c r="FU471" t="s">
        <v>2</v>
      </c>
      <c r="FV471" t="s">
        <v>2</v>
      </c>
      <c r="FW471" t="s">
        <v>2</v>
      </c>
      <c r="FX471" t="s">
        <v>2</v>
      </c>
      <c r="FY471" t="s">
        <v>2</v>
      </c>
      <c r="FZ471" t="s">
        <v>2</v>
      </c>
      <c r="GA471" t="s">
        <v>2</v>
      </c>
      <c r="GB471" t="s">
        <v>2</v>
      </c>
      <c r="GC471" t="s">
        <v>2</v>
      </c>
      <c r="GD471" t="s">
        <v>2</v>
      </c>
      <c r="GE471" t="s">
        <v>2</v>
      </c>
      <c r="GF471" t="s">
        <v>2</v>
      </c>
      <c r="GG471" t="s">
        <v>2</v>
      </c>
      <c r="GH471" t="s">
        <v>2</v>
      </c>
      <c r="GI471" t="s">
        <v>2</v>
      </c>
      <c r="GJ471" t="s">
        <v>2</v>
      </c>
      <c r="GK471" t="s">
        <v>2</v>
      </c>
      <c r="GL471" t="s">
        <v>2</v>
      </c>
      <c r="GM471" t="s">
        <v>2</v>
      </c>
      <c r="GN471" t="s">
        <v>133</v>
      </c>
      <c r="GO471" t="s">
        <v>4</v>
      </c>
      <c r="GP471" s="30">
        <v>51</v>
      </c>
      <c r="GQ471" t="s">
        <v>1098</v>
      </c>
      <c r="GR471" t="s">
        <v>4</v>
      </c>
      <c r="GS471" t="s">
        <v>4</v>
      </c>
      <c r="GT471" t="s">
        <v>4</v>
      </c>
      <c r="GU471" t="s">
        <v>4</v>
      </c>
      <c r="GV471" t="s">
        <v>4</v>
      </c>
      <c r="GW471" t="s">
        <v>4</v>
      </c>
      <c r="GX471" t="s">
        <v>5</v>
      </c>
      <c r="GY471" t="s">
        <v>4</v>
      </c>
      <c r="GZ471" t="s">
        <v>4</v>
      </c>
      <c r="HA471" t="s">
        <v>4</v>
      </c>
      <c r="HB471" t="s">
        <v>3</v>
      </c>
      <c r="HC471" t="s">
        <v>1103</v>
      </c>
      <c r="HD471" t="s">
        <v>4</v>
      </c>
      <c r="HE471" t="s">
        <v>2</v>
      </c>
      <c r="HF471" t="s">
        <v>2</v>
      </c>
      <c r="HG471" t="s">
        <v>5</v>
      </c>
      <c r="HH471" t="s">
        <v>70</v>
      </c>
      <c r="HI471" t="s">
        <v>4</v>
      </c>
      <c r="HJ471" t="s">
        <v>4</v>
      </c>
      <c r="HK471" t="s">
        <v>4</v>
      </c>
      <c r="HL471" t="s">
        <v>4</v>
      </c>
      <c r="HM471" t="s">
        <v>4</v>
      </c>
      <c r="HN471" t="s">
        <v>4</v>
      </c>
      <c r="HO471" t="s">
        <v>5</v>
      </c>
      <c r="HP471" t="s">
        <v>4</v>
      </c>
      <c r="HQ471" t="s">
        <v>4</v>
      </c>
      <c r="HR471" t="s">
        <v>4</v>
      </c>
      <c r="HS471" t="s">
        <v>4</v>
      </c>
      <c r="HT471" t="s">
        <v>4</v>
      </c>
      <c r="HU471" t="s">
        <v>4</v>
      </c>
      <c r="HV471" t="s">
        <v>5</v>
      </c>
      <c r="HW471" t="s">
        <v>4</v>
      </c>
      <c r="HX471" t="s">
        <v>4</v>
      </c>
      <c r="HY471" t="s">
        <v>4</v>
      </c>
      <c r="HZ471" t="s">
        <v>4</v>
      </c>
      <c r="IA471" t="s">
        <v>2</v>
      </c>
      <c r="IB471" t="s">
        <v>2</v>
      </c>
      <c r="IC471" t="s">
        <v>2</v>
      </c>
      <c r="ID471" t="s">
        <v>2</v>
      </c>
      <c r="IE471" t="s">
        <v>2</v>
      </c>
      <c r="IF471" t="s">
        <v>2</v>
      </c>
      <c r="IG471" t="s">
        <v>2</v>
      </c>
      <c r="IH471" t="s">
        <v>2</v>
      </c>
      <c r="II471" t="s">
        <v>2</v>
      </c>
      <c r="IJ471" t="s">
        <v>2</v>
      </c>
      <c r="IK471" t="s">
        <v>2</v>
      </c>
      <c r="IL471" t="s">
        <v>2</v>
      </c>
      <c r="IM471" t="s">
        <v>2</v>
      </c>
      <c r="IN471" t="s">
        <v>2</v>
      </c>
      <c r="IO471" t="s">
        <v>2</v>
      </c>
      <c r="IP471" t="s">
        <v>2</v>
      </c>
      <c r="IQ471" t="s">
        <v>2</v>
      </c>
      <c r="IR471" t="s">
        <v>2</v>
      </c>
      <c r="IS471" t="s">
        <v>5</v>
      </c>
      <c r="IT471" t="s">
        <v>5</v>
      </c>
      <c r="IU471" t="s">
        <v>4</v>
      </c>
      <c r="IV471" t="s">
        <v>4</v>
      </c>
      <c r="IW471" t="s">
        <v>4</v>
      </c>
      <c r="IX471" t="s">
        <v>2</v>
      </c>
      <c r="IY471" t="s">
        <v>2</v>
      </c>
      <c r="IZ471" t="s">
        <v>2</v>
      </c>
      <c r="JA471" t="s">
        <v>2</v>
      </c>
      <c r="JB471" t="s">
        <v>2</v>
      </c>
      <c r="JC471" t="s">
        <v>2</v>
      </c>
      <c r="JD471" t="s">
        <v>2</v>
      </c>
      <c r="JE471" t="s">
        <v>2</v>
      </c>
      <c r="JF471" t="s">
        <v>2</v>
      </c>
      <c r="JG471" t="s">
        <v>2</v>
      </c>
      <c r="JH471" t="s">
        <v>2</v>
      </c>
      <c r="JI471" t="s">
        <v>2</v>
      </c>
      <c r="JJ471" t="s">
        <v>2</v>
      </c>
      <c r="JK471" t="s">
        <v>2</v>
      </c>
      <c r="JL471" t="s">
        <v>2</v>
      </c>
      <c r="JM471" t="s">
        <v>2</v>
      </c>
      <c r="JN471" t="s">
        <v>2</v>
      </c>
      <c r="JO471" t="s">
        <v>2</v>
      </c>
      <c r="JP471" t="s">
        <v>2</v>
      </c>
      <c r="JQ471" t="s">
        <v>2</v>
      </c>
      <c r="JR471" t="s">
        <v>2</v>
      </c>
      <c r="JS471" t="s">
        <v>2</v>
      </c>
      <c r="JT471" t="s">
        <v>2</v>
      </c>
      <c r="JU471" t="s">
        <v>2</v>
      </c>
      <c r="JV471" t="s">
        <v>2</v>
      </c>
      <c r="JW471" t="s">
        <v>2</v>
      </c>
      <c r="JX471" t="s">
        <v>2</v>
      </c>
      <c r="JY471" t="s">
        <v>2</v>
      </c>
      <c r="JZ471" t="s">
        <v>2</v>
      </c>
      <c r="KA471" t="s">
        <v>2</v>
      </c>
      <c r="KB471" t="s">
        <v>2</v>
      </c>
      <c r="KC471" t="s">
        <v>2</v>
      </c>
      <c r="KD471" t="s">
        <v>2</v>
      </c>
      <c r="KE471" t="s">
        <v>2</v>
      </c>
      <c r="KF471" t="s">
        <v>2</v>
      </c>
    </row>
    <row r="472" spans="1:292" x14ac:dyDescent="0.2">
      <c r="A472" t="s">
        <v>189</v>
      </c>
      <c r="B472" t="s">
        <v>133</v>
      </c>
      <c r="C472" t="s">
        <v>4</v>
      </c>
      <c r="D472" t="s">
        <v>19</v>
      </c>
      <c r="E472" s="30">
        <v>59</v>
      </c>
      <c r="F472" t="s">
        <v>91</v>
      </c>
      <c r="G472" t="s">
        <v>131</v>
      </c>
      <c r="H472" t="s">
        <v>22</v>
      </c>
      <c r="I472" t="s">
        <v>23</v>
      </c>
      <c r="J472" t="s">
        <v>5</v>
      </c>
      <c r="K472" t="s">
        <v>4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  <c r="Q472" t="s">
        <v>4</v>
      </c>
      <c r="R472" t="s">
        <v>5</v>
      </c>
      <c r="S472" t="s">
        <v>4</v>
      </c>
      <c r="T472" t="s">
        <v>3</v>
      </c>
      <c r="U472" t="s">
        <v>4</v>
      </c>
      <c r="V472" t="s">
        <v>5</v>
      </c>
      <c r="W472" t="s">
        <v>48</v>
      </c>
      <c r="X472" t="s">
        <v>54</v>
      </c>
      <c r="Y472" t="s">
        <v>5</v>
      </c>
      <c r="Z472" t="s">
        <v>6</v>
      </c>
      <c r="AA472" t="s">
        <v>4</v>
      </c>
      <c r="AB472" t="s">
        <v>4</v>
      </c>
      <c r="AC472" t="s">
        <v>4</v>
      </c>
      <c r="AD472" t="s">
        <v>4</v>
      </c>
      <c r="AE472" t="s">
        <v>4</v>
      </c>
      <c r="AF472" t="s">
        <v>4</v>
      </c>
      <c r="AG472" t="s">
        <v>4</v>
      </c>
      <c r="AH472" t="s">
        <v>5</v>
      </c>
      <c r="AI472" t="s">
        <v>4</v>
      </c>
      <c r="AJ472" t="s">
        <v>4</v>
      </c>
      <c r="AK472" t="s">
        <v>4</v>
      </c>
      <c r="AL472" t="s">
        <v>4</v>
      </c>
      <c r="AM472" t="s">
        <v>4</v>
      </c>
      <c r="AN472" t="s">
        <v>4</v>
      </c>
      <c r="AO472" t="s">
        <v>4</v>
      </c>
      <c r="AP472" t="s">
        <v>4</v>
      </c>
      <c r="AQ472" t="s">
        <v>4</v>
      </c>
      <c r="AR472" t="s">
        <v>4</v>
      </c>
      <c r="AS472" t="s">
        <v>2</v>
      </c>
      <c r="AT472" t="s">
        <v>2</v>
      </c>
      <c r="AU472" t="s">
        <v>2</v>
      </c>
      <c r="AV472" t="s">
        <v>2</v>
      </c>
      <c r="AW472" t="s">
        <v>2</v>
      </c>
      <c r="AX472" t="s">
        <v>2</v>
      </c>
      <c r="AY472" t="s">
        <v>2</v>
      </c>
      <c r="AZ472" t="s">
        <v>2</v>
      </c>
      <c r="BA472" t="s">
        <v>2</v>
      </c>
      <c r="BB472" t="s">
        <v>2</v>
      </c>
      <c r="BC472" t="s">
        <v>2</v>
      </c>
      <c r="BD472" t="s">
        <v>2</v>
      </c>
      <c r="BE472" t="s">
        <v>2</v>
      </c>
      <c r="BF472" t="s">
        <v>2</v>
      </c>
      <c r="BG472" t="s">
        <v>2</v>
      </c>
      <c r="BH472" t="s">
        <v>2</v>
      </c>
      <c r="BI472" t="s">
        <v>2</v>
      </c>
      <c r="BJ472" t="s">
        <v>2</v>
      </c>
      <c r="BK472" t="s">
        <v>2</v>
      </c>
      <c r="BL472" t="s">
        <v>2</v>
      </c>
      <c r="BM472" t="s">
        <v>2</v>
      </c>
      <c r="BN472" t="s">
        <v>2</v>
      </c>
      <c r="BO472" t="s">
        <v>2</v>
      </c>
      <c r="BP472" t="s">
        <v>181</v>
      </c>
      <c r="BQ472" t="s">
        <v>2</v>
      </c>
      <c r="BR472" t="s">
        <v>2</v>
      </c>
      <c r="BS472" t="s">
        <v>2</v>
      </c>
      <c r="BT472" t="s">
        <v>2</v>
      </c>
      <c r="BU472" t="s">
        <v>2</v>
      </c>
      <c r="BV472" t="s">
        <v>2</v>
      </c>
      <c r="BW472" t="s">
        <v>2</v>
      </c>
      <c r="BX472" t="s">
        <v>2</v>
      </c>
      <c r="BY472" t="s">
        <v>2</v>
      </c>
      <c r="BZ472" t="s">
        <v>2</v>
      </c>
      <c r="CA472" t="s">
        <v>2</v>
      </c>
      <c r="CB472" t="s">
        <v>2</v>
      </c>
      <c r="CC472" t="s">
        <v>2</v>
      </c>
      <c r="CD472" t="s">
        <v>2</v>
      </c>
      <c r="CE472" t="s">
        <v>2</v>
      </c>
      <c r="CF472" t="s">
        <v>2</v>
      </c>
      <c r="CG472" t="s">
        <v>2</v>
      </c>
      <c r="CH472" t="s">
        <v>2</v>
      </c>
      <c r="CI472" t="s">
        <v>2</v>
      </c>
      <c r="CJ472" t="s">
        <v>2</v>
      </c>
      <c r="CK472" t="s">
        <v>2</v>
      </c>
      <c r="CL472" t="s">
        <v>2</v>
      </c>
      <c r="CM472" t="s">
        <v>2</v>
      </c>
      <c r="CN472" t="s">
        <v>2</v>
      </c>
      <c r="CO472" t="s">
        <v>2</v>
      </c>
      <c r="CP472" t="s">
        <v>2</v>
      </c>
      <c r="CQ472" t="s">
        <v>2</v>
      </c>
      <c r="CR472" t="s">
        <v>2</v>
      </c>
      <c r="CS472" t="s">
        <v>2</v>
      </c>
      <c r="CT472" t="s">
        <v>2</v>
      </c>
      <c r="CU472" t="s">
        <v>133</v>
      </c>
      <c r="CV472" t="s">
        <v>4</v>
      </c>
      <c r="CW472" s="30">
        <v>60</v>
      </c>
      <c r="CX472" t="s">
        <v>91</v>
      </c>
      <c r="CY472" t="s">
        <v>5</v>
      </c>
      <c r="CZ472" t="s">
        <v>4</v>
      </c>
      <c r="DA472" t="s">
        <v>4</v>
      </c>
      <c r="DB472" t="s">
        <v>4</v>
      </c>
      <c r="DC472" t="s">
        <v>4</v>
      </c>
      <c r="DD472" t="s">
        <v>4</v>
      </c>
      <c r="DE472" t="s">
        <v>4</v>
      </c>
      <c r="DF472" t="s">
        <v>4</v>
      </c>
      <c r="DG472" t="s">
        <v>4</v>
      </c>
      <c r="DH472" t="s">
        <v>4</v>
      </c>
      <c r="DI472" t="s">
        <v>3</v>
      </c>
      <c r="DJ472" t="s">
        <v>4</v>
      </c>
      <c r="DK472" t="s">
        <v>4</v>
      </c>
      <c r="DL472" t="s">
        <v>17</v>
      </c>
      <c r="DM472" t="s">
        <v>2</v>
      </c>
      <c r="DN472" t="s">
        <v>5</v>
      </c>
      <c r="DO472" t="s">
        <v>523</v>
      </c>
      <c r="DP472" t="s">
        <v>4</v>
      </c>
      <c r="DQ472" t="s">
        <v>4</v>
      </c>
      <c r="DR472" t="s">
        <v>4</v>
      </c>
      <c r="DS472" t="s">
        <v>4</v>
      </c>
      <c r="DT472" t="s">
        <v>4</v>
      </c>
      <c r="DU472" t="s">
        <v>4</v>
      </c>
      <c r="DV472" t="s">
        <v>4</v>
      </c>
      <c r="DW472" t="s">
        <v>5</v>
      </c>
      <c r="DX472" t="s">
        <v>4</v>
      </c>
      <c r="DY472" t="s">
        <v>4</v>
      </c>
      <c r="DZ472" t="s">
        <v>4</v>
      </c>
      <c r="EA472" t="s">
        <v>5</v>
      </c>
      <c r="EB472" t="s">
        <v>4</v>
      </c>
      <c r="EC472" t="s">
        <v>4</v>
      </c>
      <c r="ED472" t="s">
        <v>4</v>
      </c>
      <c r="EE472" t="s">
        <v>4</v>
      </c>
      <c r="EF472" t="s">
        <v>4</v>
      </c>
      <c r="EG472" t="s">
        <v>4</v>
      </c>
      <c r="EH472" t="s">
        <v>2</v>
      </c>
      <c r="EI472" t="s">
        <v>2</v>
      </c>
      <c r="EJ472" t="s">
        <v>2</v>
      </c>
      <c r="EK472" t="s">
        <v>2</v>
      </c>
      <c r="EL472" t="s">
        <v>2</v>
      </c>
      <c r="EM472" t="s">
        <v>2</v>
      </c>
      <c r="EN472" t="s">
        <v>2</v>
      </c>
      <c r="EO472" t="s">
        <v>2</v>
      </c>
      <c r="EP472" t="s">
        <v>2</v>
      </c>
      <c r="EQ472" t="s">
        <v>2</v>
      </c>
      <c r="ER472" t="s">
        <v>2</v>
      </c>
      <c r="ES472" t="s">
        <v>2</v>
      </c>
      <c r="ET472" t="s">
        <v>2</v>
      </c>
      <c r="EU472" t="s">
        <v>2</v>
      </c>
      <c r="EV472" t="s">
        <v>2</v>
      </c>
      <c r="EW472" t="s">
        <v>2</v>
      </c>
      <c r="EX472" t="s">
        <v>2</v>
      </c>
      <c r="EY472" t="s">
        <v>2</v>
      </c>
      <c r="EZ472" t="s">
        <v>2</v>
      </c>
      <c r="FA472" t="s">
        <v>2</v>
      </c>
      <c r="FB472" t="s">
        <v>2</v>
      </c>
      <c r="FC472" t="s">
        <v>2</v>
      </c>
      <c r="FD472" t="s">
        <v>2</v>
      </c>
      <c r="FE472" t="s">
        <v>181</v>
      </c>
      <c r="FF472" t="s">
        <v>2</v>
      </c>
      <c r="FG472" t="s">
        <v>2</v>
      </c>
      <c r="FH472" t="s">
        <v>2</v>
      </c>
      <c r="FI472" t="s">
        <v>2</v>
      </c>
      <c r="FJ472" t="s">
        <v>2</v>
      </c>
      <c r="FK472" t="s">
        <v>2</v>
      </c>
      <c r="FL472" t="s">
        <v>2</v>
      </c>
      <c r="FM472" t="s">
        <v>2</v>
      </c>
      <c r="FN472" t="s">
        <v>2</v>
      </c>
      <c r="FO472" t="s">
        <v>2</v>
      </c>
      <c r="FP472" t="s">
        <v>2</v>
      </c>
      <c r="FQ472" t="s">
        <v>2</v>
      </c>
      <c r="FR472" t="s">
        <v>2</v>
      </c>
      <c r="FS472" t="s">
        <v>2</v>
      </c>
      <c r="FT472" t="s">
        <v>2</v>
      </c>
      <c r="FU472" t="s">
        <v>2</v>
      </c>
      <c r="FV472" t="s">
        <v>2</v>
      </c>
      <c r="FW472" t="s">
        <v>2</v>
      </c>
      <c r="FX472" t="s">
        <v>2</v>
      </c>
      <c r="FY472" t="s">
        <v>2</v>
      </c>
      <c r="FZ472" t="s">
        <v>2</v>
      </c>
      <c r="GA472" t="s">
        <v>2</v>
      </c>
      <c r="GB472" t="s">
        <v>2</v>
      </c>
      <c r="GC472" t="s">
        <v>2</v>
      </c>
      <c r="GD472" t="s">
        <v>2</v>
      </c>
      <c r="GE472" t="s">
        <v>2</v>
      </c>
      <c r="GF472" t="s">
        <v>2</v>
      </c>
      <c r="GG472" t="s">
        <v>2</v>
      </c>
      <c r="GH472" t="s">
        <v>2</v>
      </c>
      <c r="GI472" t="s">
        <v>2</v>
      </c>
      <c r="GJ472" t="s">
        <v>2</v>
      </c>
      <c r="GK472" t="s">
        <v>2</v>
      </c>
      <c r="GL472" t="s">
        <v>2</v>
      </c>
      <c r="GM472" t="s">
        <v>2</v>
      </c>
      <c r="GN472" t="s">
        <v>133</v>
      </c>
      <c r="GO472" t="s">
        <v>4</v>
      </c>
      <c r="GP472" s="30">
        <v>62</v>
      </c>
      <c r="GQ472" t="s">
        <v>91</v>
      </c>
      <c r="GR472" t="s">
        <v>5</v>
      </c>
      <c r="GS472" t="s">
        <v>4</v>
      </c>
      <c r="GT472" t="s">
        <v>4</v>
      </c>
      <c r="GU472" t="s">
        <v>4</v>
      </c>
      <c r="GV472" t="s">
        <v>5</v>
      </c>
      <c r="GW472" t="s">
        <v>4</v>
      </c>
      <c r="GX472" t="s">
        <v>4</v>
      </c>
      <c r="GY472" t="s">
        <v>4</v>
      </c>
      <c r="GZ472" t="s">
        <v>5</v>
      </c>
      <c r="HA472" t="s">
        <v>4</v>
      </c>
      <c r="HB472" t="s">
        <v>3</v>
      </c>
      <c r="HC472" t="s">
        <v>1103</v>
      </c>
      <c r="HD472" t="s">
        <v>4</v>
      </c>
      <c r="HE472" t="s">
        <v>2</v>
      </c>
      <c r="HF472" t="s">
        <v>2</v>
      </c>
      <c r="HG472" t="s">
        <v>5</v>
      </c>
      <c r="HH472" t="s">
        <v>6</v>
      </c>
      <c r="HI472" t="s">
        <v>4</v>
      </c>
      <c r="HJ472" t="s">
        <v>4</v>
      </c>
      <c r="HK472" t="s">
        <v>4</v>
      </c>
      <c r="HL472" t="s">
        <v>4</v>
      </c>
      <c r="HM472" t="s">
        <v>4</v>
      </c>
      <c r="HN472" t="s">
        <v>4</v>
      </c>
      <c r="HO472" t="s">
        <v>4</v>
      </c>
      <c r="HP472" t="s">
        <v>5</v>
      </c>
      <c r="HQ472" t="s">
        <v>4</v>
      </c>
      <c r="HR472" t="s">
        <v>4</v>
      </c>
      <c r="HS472" t="s">
        <v>4</v>
      </c>
      <c r="HT472" t="s">
        <v>5</v>
      </c>
      <c r="HU472" t="s">
        <v>4</v>
      </c>
      <c r="HV472" t="s">
        <v>4</v>
      </c>
      <c r="HW472" t="s">
        <v>4</v>
      </c>
      <c r="HX472" t="s">
        <v>4</v>
      </c>
      <c r="HY472" t="s">
        <v>4</v>
      </c>
      <c r="HZ472" t="s">
        <v>4</v>
      </c>
      <c r="IA472" t="s">
        <v>2</v>
      </c>
      <c r="IB472" t="s">
        <v>2</v>
      </c>
      <c r="IC472" t="s">
        <v>2</v>
      </c>
      <c r="ID472" t="s">
        <v>2</v>
      </c>
      <c r="IE472" t="s">
        <v>2</v>
      </c>
      <c r="IF472" t="s">
        <v>2</v>
      </c>
      <c r="IG472" t="s">
        <v>2</v>
      </c>
      <c r="IH472" t="s">
        <v>2</v>
      </c>
      <c r="II472" t="s">
        <v>2</v>
      </c>
      <c r="IJ472" t="s">
        <v>2</v>
      </c>
      <c r="IK472" t="s">
        <v>2</v>
      </c>
      <c r="IL472" t="s">
        <v>2</v>
      </c>
      <c r="IM472" t="s">
        <v>2</v>
      </c>
      <c r="IN472" t="s">
        <v>2</v>
      </c>
      <c r="IO472" t="s">
        <v>2</v>
      </c>
      <c r="IP472" t="s">
        <v>2</v>
      </c>
      <c r="IQ472" t="s">
        <v>2</v>
      </c>
      <c r="IR472" t="s">
        <v>2</v>
      </c>
      <c r="IS472" t="s">
        <v>2</v>
      </c>
      <c r="IT472" t="s">
        <v>2</v>
      </c>
      <c r="IU472" t="s">
        <v>2</v>
      </c>
      <c r="IV472" t="s">
        <v>2</v>
      </c>
      <c r="IW472" t="s">
        <v>2</v>
      </c>
      <c r="IX472" t="s">
        <v>181</v>
      </c>
      <c r="IY472" t="s">
        <v>2</v>
      </c>
      <c r="IZ472" t="s">
        <v>2</v>
      </c>
      <c r="JA472" t="s">
        <v>2</v>
      </c>
      <c r="JB472" t="s">
        <v>2</v>
      </c>
      <c r="JC472" t="s">
        <v>2</v>
      </c>
      <c r="JD472" t="s">
        <v>2</v>
      </c>
      <c r="JE472" t="s">
        <v>2</v>
      </c>
      <c r="JF472" t="s">
        <v>2</v>
      </c>
      <c r="JG472" t="s">
        <v>2</v>
      </c>
      <c r="JH472" t="s">
        <v>2</v>
      </c>
      <c r="JI472" t="s">
        <v>2</v>
      </c>
      <c r="JJ472" t="s">
        <v>2</v>
      </c>
      <c r="JK472" t="s">
        <v>2</v>
      </c>
      <c r="JL472" t="s">
        <v>2</v>
      </c>
      <c r="JM472" t="s">
        <v>2</v>
      </c>
      <c r="JN472" t="s">
        <v>2</v>
      </c>
      <c r="JO472" t="s">
        <v>2</v>
      </c>
      <c r="JP472" t="s">
        <v>2</v>
      </c>
      <c r="JQ472" t="s">
        <v>2</v>
      </c>
      <c r="JR472" t="s">
        <v>2</v>
      </c>
      <c r="JS472" t="s">
        <v>2</v>
      </c>
      <c r="JT472" t="s">
        <v>2</v>
      </c>
      <c r="JU472" t="s">
        <v>2</v>
      </c>
      <c r="JV472" t="s">
        <v>2</v>
      </c>
      <c r="JW472" t="s">
        <v>2</v>
      </c>
      <c r="JX472" t="s">
        <v>1097</v>
      </c>
      <c r="JY472" t="s">
        <v>4</v>
      </c>
      <c r="JZ472" t="s">
        <v>4</v>
      </c>
      <c r="KA472" t="s">
        <v>4</v>
      </c>
      <c r="KB472" t="s">
        <v>4</v>
      </c>
      <c r="KC472" t="s">
        <v>4</v>
      </c>
      <c r="KD472" t="s">
        <v>4</v>
      </c>
      <c r="KE472" t="s">
        <v>4</v>
      </c>
      <c r="KF472" t="s">
        <v>4</v>
      </c>
    </row>
    <row r="473" spans="1:292" x14ac:dyDescent="0.2">
      <c r="A473" t="s">
        <v>199</v>
      </c>
      <c r="B473" t="s">
        <v>133</v>
      </c>
      <c r="C473" t="s">
        <v>4</v>
      </c>
      <c r="D473" t="s">
        <v>19</v>
      </c>
      <c r="E473" s="30">
        <v>43</v>
      </c>
      <c r="F473" t="s">
        <v>9</v>
      </c>
      <c r="G473" t="s">
        <v>10</v>
      </c>
      <c r="H473" t="s">
        <v>11</v>
      </c>
      <c r="I473" t="s">
        <v>57</v>
      </c>
      <c r="J473" t="s">
        <v>4</v>
      </c>
      <c r="K473" t="s">
        <v>4</v>
      </c>
      <c r="L473" t="s">
        <v>4</v>
      </c>
      <c r="M473" t="s">
        <v>5</v>
      </c>
      <c r="N473" t="s">
        <v>5</v>
      </c>
      <c r="O473" t="s">
        <v>4</v>
      </c>
      <c r="P473" t="s">
        <v>4</v>
      </c>
      <c r="Q473" t="s">
        <v>4</v>
      </c>
      <c r="R473" t="s">
        <v>5</v>
      </c>
      <c r="S473" t="s">
        <v>4</v>
      </c>
      <c r="T473" t="s">
        <v>3</v>
      </c>
      <c r="U473" t="s">
        <v>4</v>
      </c>
      <c r="V473" t="s">
        <v>5</v>
      </c>
      <c r="W473" t="s">
        <v>48</v>
      </c>
      <c r="X473" t="s">
        <v>105</v>
      </c>
      <c r="Y473" t="s">
        <v>5</v>
      </c>
      <c r="Z473" t="s">
        <v>6</v>
      </c>
      <c r="AA473" t="s">
        <v>4</v>
      </c>
      <c r="AB473" t="s">
        <v>4</v>
      </c>
      <c r="AC473" t="s">
        <v>4</v>
      </c>
      <c r="AD473" t="s">
        <v>4</v>
      </c>
      <c r="AE473" t="s">
        <v>4</v>
      </c>
      <c r="AF473" t="s">
        <v>4</v>
      </c>
      <c r="AG473" t="s">
        <v>4</v>
      </c>
      <c r="AH473" t="s">
        <v>5</v>
      </c>
      <c r="AI473" t="s">
        <v>4</v>
      </c>
      <c r="AJ473" t="s">
        <v>4</v>
      </c>
      <c r="AK473" t="s">
        <v>4</v>
      </c>
      <c r="AL473" t="s">
        <v>5</v>
      </c>
      <c r="AM473" t="s">
        <v>4</v>
      </c>
      <c r="AN473" t="s">
        <v>4</v>
      </c>
      <c r="AO473" t="s">
        <v>4</v>
      </c>
      <c r="AP473" t="s">
        <v>4</v>
      </c>
      <c r="AQ473" t="s">
        <v>4</v>
      </c>
      <c r="AR473" t="s">
        <v>4</v>
      </c>
      <c r="AS473" t="s">
        <v>94</v>
      </c>
      <c r="AT473" t="s">
        <v>62</v>
      </c>
      <c r="AU473" t="s">
        <v>59</v>
      </c>
      <c r="AV473" t="s">
        <v>2</v>
      </c>
      <c r="AW473" t="s">
        <v>2</v>
      </c>
      <c r="AX473" t="s">
        <v>2</v>
      </c>
      <c r="AY473" t="s">
        <v>2</v>
      </c>
      <c r="AZ473" t="s">
        <v>2</v>
      </c>
      <c r="BA473" t="s">
        <v>2</v>
      </c>
      <c r="BB473" t="s">
        <v>2</v>
      </c>
      <c r="BC473" t="s">
        <v>2</v>
      </c>
      <c r="BD473" t="s">
        <v>2</v>
      </c>
      <c r="BE473" t="s">
        <v>2</v>
      </c>
      <c r="BF473" t="s">
        <v>2</v>
      </c>
      <c r="BG473" t="s">
        <v>2</v>
      </c>
      <c r="BH473" t="s">
        <v>2</v>
      </c>
      <c r="BI473" t="s">
        <v>2</v>
      </c>
      <c r="BJ473" t="s">
        <v>2</v>
      </c>
      <c r="BK473" t="s">
        <v>2</v>
      </c>
      <c r="BL473" t="s">
        <v>2</v>
      </c>
      <c r="BM473" t="s">
        <v>2</v>
      </c>
      <c r="BN473" t="s">
        <v>2</v>
      </c>
      <c r="BO473" t="s">
        <v>2</v>
      </c>
      <c r="BP473" t="s">
        <v>2</v>
      </c>
      <c r="BQ473" t="s">
        <v>2</v>
      </c>
      <c r="BR473" t="s">
        <v>2</v>
      </c>
      <c r="BS473" t="s">
        <v>2</v>
      </c>
      <c r="BT473" t="s">
        <v>2</v>
      </c>
      <c r="BU473" t="s">
        <v>2</v>
      </c>
      <c r="BV473" t="s">
        <v>2</v>
      </c>
      <c r="BW473" t="s">
        <v>2</v>
      </c>
      <c r="BX473" t="s">
        <v>2</v>
      </c>
      <c r="BY473" t="s">
        <v>2</v>
      </c>
      <c r="BZ473" t="s">
        <v>2</v>
      </c>
      <c r="CA473" t="s">
        <v>2</v>
      </c>
      <c r="CB473" t="s">
        <v>2</v>
      </c>
      <c r="CC473" t="s">
        <v>2</v>
      </c>
      <c r="CD473" t="s">
        <v>2</v>
      </c>
      <c r="CE473" t="s">
        <v>2</v>
      </c>
      <c r="CF473" t="s">
        <v>2</v>
      </c>
      <c r="CG473" t="s">
        <v>2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 t="s">
        <v>2</v>
      </c>
      <c r="CP473" t="s">
        <v>123</v>
      </c>
      <c r="CQ473" t="s">
        <v>4</v>
      </c>
      <c r="CR473" t="s">
        <v>4</v>
      </c>
      <c r="CS473" t="s">
        <v>4</v>
      </c>
      <c r="CT473" t="s">
        <v>4</v>
      </c>
      <c r="CU473" t="s">
        <v>796</v>
      </c>
      <c r="CV473" t="s">
        <v>796</v>
      </c>
      <c r="CW473" t="s">
        <v>796</v>
      </c>
      <c r="CX473" t="s">
        <v>796</v>
      </c>
      <c r="CY473" t="s">
        <v>796</v>
      </c>
      <c r="CZ473" t="s">
        <v>796</v>
      </c>
      <c r="DA473" t="s">
        <v>796</v>
      </c>
      <c r="DB473" t="s">
        <v>796</v>
      </c>
      <c r="DC473" t="s">
        <v>796</v>
      </c>
      <c r="DD473" t="s">
        <v>796</v>
      </c>
      <c r="DE473" t="s">
        <v>796</v>
      </c>
      <c r="DF473" t="s">
        <v>796</v>
      </c>
      <c r="DG473" t="s">
        <v>796</v>
      </c>
      <c r="DH473" t="s">
        <v>796</v>
      </c>
      <c r="DI473" t="s">
        <v>796</v>
      </c>
      <c r="DJ473" t="s">
        <v>796</v>
      </c>
      <c r="DK473" t="s">
        <v>796</v>
      </c>
      <c r="DL473" t="s">
        <v>796</v>
      </c>
      <c r="DM473" t="s">
        <v>796</v>
      </c>
      <c r="DN473" t="s">
        <v>796</v>
      </c>
      <c r="DO473" t="s">
        <v>796</v>
      </c>
      <c r="DP473" t="s">
        <v>796</v>
      </c>
      <c r="DQ473" t="s">
        <v>796</v>
      </c>
      <c r="DR473" t="s">
        <v>796</v>
      </c>
      <c r="DS473" t="s">
        <v>796</v>
      </c>
      <c r="DT473" t="s">
        <v>796</v>
      </c>
      <c r="DU473" t="s">
        <v>796</v>
      </c>
      <c r="DV473" t="s">
        <v>796</v>
      </c>
      <c r="DW473" t="s">
        <v>796</v>
      </c>
      <c r="DX473" t="s">
        <v>796</v>
      </c>
      <c r="DY473" t="s">
        <v>796</v>
      </c>
      <c r="DZ473" t="s">
        <v>796</v>
      </c>
      <c r="EA473" t="s">
        <v>796</v>
      </c>
      <c r="EB473" t="s">
        <v>796</v>
      </c>
      <c r="EC473" t="s">
        <v>796</v>
      </c>
      <c r="ED473" t="s">
        <v>796</v>
      </c>
      <c r="EE473" t="s">
        <v>796</v>
      </c>
      <c r="EF473" t="s">
        <v>796</v>
      </c>
      <c r="EG473" t="s">
        <v>796</v>
      </c>
      <c r="EH473" t="s">
        <v>796</v>
      </c>
      <c r="EI473" t="s">
        <v>796</v>
      </c>
      <c r="EJ473" t="s">
        <v>796</v>
      </c>
      <c r="EK473" t="s">
        <v>796</v>
      </c>
      <c r="EL473" t="s">
        <v>796</v>
      </c>
      <c r="EM473" t="s">
        <v>796</v>
      </c>
      <c r="EN473" t="s">
        <v>796</v>
      </c>
      <c r="EO473" t="s">
        <v>796</v>
      </c>
      <c r="EP473" t="s">
        <v>796</v>
      </c>
      <c r="EQ473" t="s">
        <v>796</v>
      </c>
      <c r="ER473" t="s">
        <v>796</v>
      </c>
      <c r="ES473" t="s">
        <v>796</v>
      </c>
      <c r="ET473" t="s">
        <v>796</v>
      </c>
      <c r="EU473" t="s">
        <v>796</v>
      </c>
      <c r="EV473" t="s">
        <v>796</v>
      </c>
      <c r="EW473" t="s">
        <v>796</v>
      </c>
      <c r="EX473" t="s">
        <v>796</v>
      </c>
      <c r="EY473" t="s">
        <v>796</v>
      </c>
      <c r="EZ473" t="s">
        <v>796</v>
      </c>
      <c r="FA473" t="s">
        <v>796</v>
      </c>
      <c r="FB473" t="s">
        <v>796</v>
      </c>
      <c r="FC473" t="s">
        <v>796</v>
      </c>
      <c r="FD473" t="s">
        <v>796</v>
      </c>
      <c r="FE473" t="s">
        <v>796</v>
      </c>
      <c r="FF473" t="s">
        <v>796</v>
      </c>
      <c r="FG473" t="s">
        <v>796</v>
      </c>
      <c r="FH473" t="s">
        <v>796</v>
      </c>
      <c r="FI473" t="s">
        <v>796</v>
      </c>
      <c r="FJ473" t="s">
        <v>796</v>
      </c>
      <c r="FK473" t="s">
        <v>796</v>
      </c>
      <c r="FL473" t="s">
        <v>796</v>
      </c>
      <c r="FM473" t="s">
        <v>796</v>
      </c>
      <c r="FN473" t="s">
        <v>796</v>
      </c>
      <c r="FO473" t="s">
        <v>796</v>
      </c>
      <c r="FP473" t="s">
        <v>796</v>
      </c>
      <c r="FQ473" t="s">
        <v>796</v>
      </c>
      <c r="FR473" t="s">
        <v>796</v>
      </c>
      <c r="FS473" t="s">
        <v>796</v>
      </c>
      <c r="FT473" t="s">
        <v>796</v>
      </c>
      <c r="FU473" t="s">
        <v>796</v>
      </c>
      <c r="FV473" t="s">
        <v>796</v>
      </c>
      <c r="FW473" t="s">
        <v>796</v>
      </c>
      <c r="FX473" t="s">
        <v>796</v>
      </c>
      <c r="FY473" t="s">
        <v>796</v>
      </c>
      <c r="FZ473" t="s">
        <v>796</v>
      </c>
      <c r="GA473" t="s">
        <v>796</v>
      </c>
      <c r="GB473" t="s">
        <v>796</v>
      </c>
      <c r="GC473" t="s">
        <v>796</v>
      </c>
      <c r="GD473" t="s">
        <v>796</v>
      </c>
      <c r="GE473" t="s">
        <v>796</v>
      </c>
      <c r="GF473" t="s">
        <v>796</v>
      </c>
      <c r="GG473" t="s">
        <v>796</v>
      </c>
      <c r="GH473" t="s">
        <v>796</v>
      </c>
      <c r="GI473" t="s">
        <v>796</v>
      </c>
      <c r="GJ473" t="s">
        <v>796</v>
      </c>
      <c r="GK473" t="s">
        <v>796</v>
      </c>
      <c r="GL473" t="s">
        <v>796</v>
      </c>
      <c r="GM473" t="s">
        <v>796</v>
      </c>
      <c r="GN473" t="s">
        <v>796</v>
      </c>
      <c r="GO473" t="s">
        <v>796</v>
      </c>
      <c r="GP473" t="s">
        <v>796</v>
      </c>
      <c r="GQ473" t="s">
        <v>796</v>
      </c>
      <c r="GR473" t="s">
        <v>796</v>
      </c>
      <c r="GS473" t="s">
        <v>796</v>
      </c>
      <c r="GT473" t="s">
        <v>796</v>
      </c>
      <c r="GU473" t="s">
        <v>796</v>
      </c>
      <c r="GV473" t="s">
        <v>796</v>
      </c>
      <c r="GW473" t="s">
        <v>796</v>
      </c>
      <c r="GX473" t="s">
        <v>796</v>
      </c>
      <c r="GY473" t="s">
        <v>796</v>
      </c>
      <c r="GZ473" t="s">
        <v>796</v>
      </c>
      <c r="HA473" t="s">
        <v>796</v>
      </c>
      <c r="HB473" t="s">
        <v>796</v>
      </c>
      <c r="HC473" t="s">
        <v>796</v>
      </c>
      <c r="HD473" t="s">
        <v>796</v>
      </c>
      <c r="HE473" t="s">
        <v>796</v>
      </c>
      <c r="HF473" t="s">
        <v>796</v>
      </c>
      <c r="HG473" t="s">
        <v>796</v>
      </c>
      <c r="HH473" t="s">
        <v>796</v>
      </c>
      <c r="HI473" t="s">
        <v>796</v>
      </c>
      <c r="HJ473" t="s">
        <v>796</v>
      </c>
      <c r="HK473" t="s">
        <v>796</v>
      </c>
      <c r="HL473" t="s">
        <v>796</v>
      </c>
      <c r="HM473" t="s">
        <v>796</v>
      </c>
      <c r="HN473" t="s">
        <v>796</v>
      </c>
      <c r="HO473" t="s">
        <v>796</v>
      </c>
      <c r="HP473" t="s">
        <v>796</v>
      </c>
      <c r="HQ473" t="s">
        <v>796</v>
      </c>
      <c r="HR473" t="s">
        <v>796</v>
      </c>
      <c r="HS473" t="s">
        <v>796</v>
      </c>
      <c r="HT473" t="s">
        <v>796</v>
      </c>
      <c r="HU473" t="s">
        <v>796</v>
      </c>
      <c r="HV473" t="s">
        <v>796</v>
      </c>
      <c r="HW473" t="s">
        <v>796</v>
      </c>
      <c r="HX473" t="s">
        <v>796</v>
      </c>
      <c r="HY473" t="s">
        <v>796</v>
      </c>
      <c r="HZ473" t="s">
        <v>796</v>
      </c>
      <c r="IA473" t="s">
        <v>796</v>
      </c>
      <c r="IB473" t="s">
        <v>796</v>
      </c>
      <c r="IC473" t="s">
        <v>796</v>
      </c>
      <c r="ID473" t="s">
        <v>796</v>
      </c>
      <c r="IE473" t="s">
        <v>796</v>
      </c>
      <c r="IF473" t="s">
        <v>796</v>
      </c>
      <c r="IG473" t="s">
        <v>796</v>
      </c>
      <c r="IH473" t="s">
        <v>796</v>
      </c>
      <c r="II473" t="s">
        <v>796</v>
      </c>
      <c r="IJ473" t="s">
        <v>796</v>
      </c>
      <c r="IK473" t="s">
        <v>796</v>
      </c>
      <c r="IL473" t="s">
        <v>796</v>
      </c>
      <c r="IM473" t="s">
        <v>796</v>
      </c>
      <c r="IN473" t="s">
        <v>796</v>
      </c>
      <c r="IO473" t="s">
        <v>796</v>
      </c>
      <c r="IP473" t="s">
        <v>796</v>
      </c>
      <c r="IQ473" t="s">
        <v>796</v>
      </c>
      <c r="IR473" t="s">
        <v>796</v>
      </c>
      <c r="IS473" t="s">
        <v>796</v>
      </c>
      <c r="IT473" t="s">
        <v>796</v>
      </c>
      <c r="IU473" t="s">
        <v>796</v>
      </c>
      <c r="IV473" t="s">
        <v>796</v>
      </c>
      <c r="IW473" t="s">
        <v>796</v>
      </c>
      <c r="IX473" t="s">
        <v>796</v>
      </c>
      <c r="IY473" t="s">
        <v>796</v>
      </c>
      <c r="IZ473" t="s">
        <v>796</v>
      </c>
      <c r="JA473" t="s">
        <v>796</v>
      </c>
      <c r="JB473" t="s">
        <v>796</v>
      </c>
      <c r="JC473" t="s">
        <v>796</v>
      </c>
      <c r="JD473" t="s">
        <v>796</v>
      </c>
      <c r="JE473" t="s">
        <v>796</v>
      </c>
      <c r="JF473" t="s">
        <v>796</v>
      </c>
      <c r="JG473" t="s">
        <v>796</v>
      </c>
      <c r="JH473" t="s">
        <v>796</v>
      </c>
      <c r="JI473" t="s">
        <v>796</v>
      </c>
      <c r="JJ473" t="s">
        <v>796</v>
      </c>
      <c r="JK473" t="s">
        <v>796</v>
      </c>
      <c r="JL473" t="s">
        <v>796</v>
      </c>
      <c r="JM473" t="s">
        <v>796</v>
      </c>
      <c r="JN473" t="s">
        <v>796</v>
      </c>
      <c r="JO473" t="s">
        <v>796</v>
      </c>
      <c r="JP473" t="s">
        <v>796</v>
      </c>
      <c r="JQ473" t="s">
        <v>796</v>
      </c>
      <c r="JR473" t="s">
        <v>796</v>
      </c>
      <c r="JS473" t="s">
        <v>796</v>
      </c>
      <c r="JT473" t="s">
        <v>796</v>
      </c>
      <c r="JU473" t="s">
        <v>796</v>
      </c>
      <c r="JV473" t="s">
        <v>796</v>
      </c>
      <c r="JW473" t="s">
        <v>796</v>
      </c>
      <c r="JX473" t="s">
        <v>796</v>
      </c>
      <c r="JY473" t="s">
        <v>796</v>
      </c>
      <c r="JZ473" t="s">
        <v>796</v>
      </c>
      <c r="KA473" t="s">
        <v>796</v>
      </c>
      <c r="KB473" t="s">
        <v>796</v>
      </c>
      <c r="KC473" t="s">
        <v>796</v>
      </c>
      <c r="KD473" t="s">
        <v>796</v>
      </c>
      <c r="KE473" t="s">
        <v>796</v>
      </c>
      <c r="KF473" t="s">
        <v>796</v>
      </c>
    </row>
    <row r="474" spans="1:292" x14ac:dyDescent="0.2">
      <c r="A474" t="s">
        <v>198</v>
      </c>
      <c r="B474" t="s">
        <v>133</v>
      </c>
      <c r="C474" t="s">
        <v>4</v>
      </c>
      <c r="D474" t="s">
        <v>8</v>
      </c>
      <c r="E474" s="30">
        <v>34</v>
      </c>
      <c r="F474" t="s">
        <v>9</v>
      </c>
      <c r="G474" t="s">
        <v>10</v>
      </c>
      <c r="H474" t="s">
        <v>11</v>
      </c>
      <c r="I474" t="s">
        <v>57</v>
      </c>
      <c r="J474" t="s">
        <v>4</v>
      </c>
      <c r="K474" t="s">
        <v>4</v>
      </c>
      <c r="L474" t="s">
        <v>4</v>
      </c>
      <c r="M474" t="s">
        <v>5</v>
      </c>
      <c r="N474" t="s">
        <v>5</v>
      </c>
      <c r="O474" t="s">
        <v>4</v>
      </c>
      <c r="P474" t="s">
        <v>5</v>
      </c>
      <c r="Q474" t="s">
        <v>4</v>
      </c>
      <c r="R474" t="s">
        <v>4</v>
      </c>
      <c r="S474" t="s">
        <v>4</v>
      </c>
      <c r="T474" t="s">
        <v>3</v>
      </c>
      <c r="U474" t="s">
        <v>4</v>
      </c>
      <c r="V474" t="s">
        <v>4</v>
      </c>
      <c r="W474" t="s">
        <v>17</v>
      </c>
      <c r="X474" t="s">
        <v>2</v>
      </c>
      <c r="Y474" t="s">
        <v>5</v>
      </c>
      <c r="Z474" t="s">
        <v>6</v>
      </c>
      <c r="AA474" t="s">
        <v>4</v>
      </c>
      <c r="AB474" t="s">
        <v>4</v>
      </c>
      <c r="AC474" t="s">
        <v>5</v>
      </c>
      <c r="AD474" t="s">
        <v>5</v>
      </c>
      <c r="AE474" t="s">
        <v>4</v>
      </c>
      <c r="AF474" t="s">
        <v>4</v>
      </c>
      <c r="AG474" t="s">
        <v>4</v>
      </c>
      <c r="AH474" t="s">
        <v>5</v>
      </c>
      <c r="AI474" t="s">
        <v>4</v>
      </c>
      <c r="AJ474" t="s">
        <v>4</v>
      </c>
      <c r="AK474" t="s">
        <v>4</v>
      </c>
      <c r="AL474" t="s">
        <v>4</v>
      </c>
      <c r="AM474" t="s">
        <v>4</v>
      </c>
      <c r="AN474" t="s">
        <v>4</v>
      </c>
      <c r="AO474" t="s">
        <v>4</v>
      </c>
      <c r="AP474" t="s">
        <v>4</v>
      </c>
      <c r="AQ474" t="s">
        <v>4</v>
      </c>
      <c r="AR474" t="s">
        <v>4</v>
      </c>
      <c r="AS474" t="s">
        <v>94</v>
      </c>
      <c r="AT474" t="s">
        <v>13</v>
      </c>
      <c r="AU474" t="s">
        <v>74</v>
      </c>
      <c r="AV474" t="s">
        <v>2</v>
      </c>
      <c r="AW474" t="s">
        <v>2</v>
      </c>
      <c r="AX474" t="s">
        <v>2</v>
      </c>
      <c r="AY474" t="s">
        <v>2</v>
      </c>
      <c r="AZ474" t="s">
        <v>2</v>
      </c>
      <c r="BA474" t="s">
        <v>2</v>
      </c>
      <c r="BB474" t="s">
        <v>2</v>
      </c>
      <c r="BC474" t="s">
        <v>2</v>
      </c>
      <c r="BD474" t="s">
        <v>2</v>
      </c>
      <c r="BE474" t="s">
        <v>2</v>
      </c>
      <c r="BF474" t="s">
        <v>2</v>
      </c>
      <c r="BG474" t="s">
        <v>2</v>
      </c>
      <c r="BH474" t="s">
        <v>2</v>
      </c>
      <c r="BI474" t="s">
        <v>2</v>
      </c>
      <c r="BJ474" t="s">
        <v>2</v>
      </c>
      <c r="BK474" t="s">
        <v>4</v>
      </c>
      <c r="BL474" t="s">
        <v>4</v>
      </c>
      <c r="BM474" t="s">
        <v>5</v>
      </c>
      <c r="BN474" t="s">
        <v>4</v>
      </c>
      <c r="BO474" t="s">
        <v>4</v>
      </c>
      <c r="BP474" t="s">
        <v>2</v>
      </c>
      <c r="BQ474" t="s">
        <v>2</v>
      </c>
      <c r="BR474" t="s">
        <v>2</v>
      </c>
      <c r="BS474" t="s">
        <v>2</v>
      </c>
      <c r="BT474" t="s">
        <v>2</v>
      </c>
      <c r="BU474" t="s">
        <v>2</v>
      </c>
      <c r="BV474" t="s">
        <v>2</v>
      </c>
      <c r="BW474" t="s">
        <v>2</v>
      </c>
      <c r="BX474" t="s">
        <v>2</v>
      </c>
      <c r="BY474" t="s">
        <v>2</v>
      </c>
      <c r="BZ474" t="s">
        <v>2</v>
      </c>
      <c r="CA474" t="s">
        <v>2</v>
      </c>
      <c r="CB474" t="s">
        <v>2</v>
      </c>
      <c r="CC474" t="s">
        <v>2</v>
      </c>
      <c r="CD474" t="s">
        <v>2</v>
      </c>
      <c r="CE474" t="s">
        <v>2</v>
      </c>
      <c r="CF474" t="s">
        <v>2</v>
      </c>
      <c r="CG474" t="s">
        <v>2</v>
      </c>
      <c r="CH474" t="s">
        <v>2</v>
      </c>
      <c r="CI474" t="s">
        <v>2</v>
      </c>
      <c r="CJ474" t="s">
        <v>2</v>
      </c>
      <c r="CK474" t="s">
        <v>2</v>
      </c>
      <c r="CL474" t="s">
        <v>2</v>
      </c>
      <c r="CM474" t="s">
        <v>2</v>
      </c>
      <c r="CN474" t="s">
        <v>2</v>
      </c>
      <c r="CO474" t="s">
        <v>2</v>
      </c>
      <c r="CP474" t="s">
        <v>123</v>
      </c>
      <c r="CQ474" t="s">
        <v>4</v>
      </c>
      <c r="CR474" t="s">
        <v>4</v>
      </c>
      <c r="CS474" t="s">
        <v>4</v>
      </c>
      <c r="CT474" t="s">
        <v>4</v>
      </c>
      <c r="CU474" t="s">
        <v>133</v>
      </c>
      <c r="CV474" t="s">
        <v>4</v>
      </c>
      <c r="CW474" s="30">
        <v>35</v>
      </c>
      <c r="CX474" t="s">
        <v>9</v>
      </c>
      <c r="CY474" t="s">
        <v>4</v>
      </c>
      <c r="CZ474" t="s">
        <v>4</v>
      </c>
      <c r="DA474" t="s">
        <v>4</v>
      </c>
      <c r="DB474" t="s">
        <v>5</v>
      </c>
      <c r="DC474" t="s">
        <v>4</v>
      </c>
      <c r="DD474" t="s">
        <v>4</v>
      </c>
      <c r="DE474" t="s">
        <v>5</v>
      </c>
      <c r="DF474" t="s">
        <v>4</v>
      </c>
      <c r="DG474" t="s">
        <v>4</v>
      </c>
      <c r="DH474" t="s">
        <v>4</v>
      </c>
      <c r="DI474" t="s">
        <v>3</v>
      </c>
      <c r="DJ474" t="s">
        <v>4</v>
      </c>
      <c r="DK474" t="s">
        <v>5</v>
      </c>
      <c r="DL474" t="s">
        <v>26</v>
      </c>
      <c r="DM474" t="s">
        <v>54</v>
      </c>
      <c r="DN474" t="s">
        <v>4</v>
      </c>
      <c r="DO474" t="s">
        <v>523</v>
      </c>
      <c r="DP474" t="s">
        <v>4</v>
      </c>
      <c r="DQ474" t="s">
        <v>4</v>
      </c>
      <c r="DR474" t="s">
        <v>4</v>
      </c>
      <c r="DS474" t="s">
        <v>4</v>
      </c>
      <c r="DT474" t="s">
        <v>4</v>
      </c>
      <c r="DU474" t="s">
        <v>4</v>
      </c>
      <c r="DV474" t="s">
        <v>4</v>
      </c>
      <c r="DW474" t="s">
        <v>4</v>
      </c>
      <c r="DX474" t="s">
        <v>4</v>
      </c>
      <c r="DY474" t="s">
        <v>4</v>
      </c>
      <c r="DZ474" t="s">
        <v>4</v>
      </c>
      <c r="EA474" t="s">
        <v>4</v>
      </c>
      <c r="EB474" t="s">
        <v>4</v>
      </c>
      <c r="EC474" t="s">
        <v>4</v>
      </c>
      <c r="ED474" t="s">
        <v>4</v>
      </c>
      <c r="EE474" t="s">
        <v>4</v>
      </c>
      <c r="EF474" t="s">
        <v>4</v>
      </c>
      <c r="EG474" t="s">
        <v>4</v>
      </c>
      <c r="EH474" t="s">
        <v>94</v>
      </c>
      <c r="EI474" t="s">
        <v>13</v>
      </c>
      <c r="EJ474" t="s">
        <v>59</v>
      </c>
      <c r="EK474" t="s">
        <v>2</v>
      </c>
      <c r="EL474" t="s">
        <v>2</v>
      </c>
      <c r="EM474" t="s">
        <v>2</v>
      </c>
      <c r="EN474" t="s">
        <v>2</v>
      </c>
      <c r="EO474" t="s">
        <v>2</v>
      </c>
      <c r="EP474" t="s">
        <v>2</v>
      </c>
      <c r="EQ474" t="s">
        <v>2</v>
      </c>
      <c r="ER474" t="s">
        <v>2</v>
      </c>
      <c r="ES474" t="s">
        <v>2</v>
      </c>
      <c r="ET474" t="s">
        <v>2</v>
      </c>
      <c r="EU474" t="s">
        <v>2</v>
      </c>
      <c r="EV474" t="s">
        <v>2</v>
      </c>
      <c r="EW474" t="s">
        <v>2</v>
      </c>
      <c r="EX474" t="s">
        <v>2</v>
      </c>
      <c r="EY474" t="s">
        <v>2</v>
      </c>
      <c r="EZ474" t="s">
        <v>4</v>
      </c>
      <c r="FA474" t="s">
        <v>4</v>
      </c>
      <c r="FB474" t="s">
        <v>5</v>
      </c>
      <c r="FC474" t="s">
        <v>4</v>
      </c>
      <c r="FD474" t="s">
        <v>4</v>
      </c>
      <c r="FE474" t="s">
        <v>2</v>
      </c>
      <c r="FF474" t="s">
        <v>2</v>
      </c>
      <c r="FG474" t="s">
        <v>2</v>
      </c>
      <c r="FH474" t="s">
        <v>2</v>
      </c>
      <c r="FI474" t="s">
        <v>2</v>
      </c>
      <c r="FJ474" t="s">
        <v>2</v>
      </c>
      <c r="FK474" t="s">
        <v>2</v>
      </c>
      <c r="FL474" t="s">
        <v>2</v>
      </c>
      <c r="FM474" t="s">
        <v>2</v>
      </c>
      <c r="FN474" t="s">
        <v>2</v>
      </c>
      <c r="FO474" t="s">
        <v>2</v>
      </c>
      <c r="FP474" t="s">
        <v>2</v>
      </c>
      <c r="FQ474" t="s">
        <v>2</v>
      </c>
      <c r="FR474" t="s">
        <v>2</v>
      </c>
      <c r="FS474" t="s">
        <v>2</v>
      </c>
      <c r="FT474" t="s">
        <v>2</v>
      </c>
      <c r="FU474" t="s">
        <v>2</v>
      </c>
      <c r="FV474" t="s">
        <v>2</v>
      </c>
      <c r="FW474" t="s">
        <v>2</v>
      </c>
      <c r="FX474" t="s">
        <v>2</v>
      </c>
      <c r="FY474" t="s">
        <v>2</v>
      </c>
      <c r="FZ474" t="s">
        <v>2</v>
      </c>
      <c r="GA474" t="s">
        <v>2</v>
      </c>
      <c r="GB474" t="s">
        <v>2</v>
      </c>
      <c r="GC474" t="s">
        <v>2</v>
      </c>
      <c r="GD474" t="s">
        <v>2</v>
      </c>
      <c r="GE474" t="s">
        <v>41</v>
      </c>
      <c r="GF474" t="s">
        <v>2</v>
      </c>
      <c r="GG474" t="s">
        <v>2</v>
      </c>
      <c r="GH474" t="s">
        <v>2</v>
      </c>
      <c r="GI474" t="s">
        <v>2</v>
      </c>
      <c r="GJ474" t="s">
        <v>2</v>
      </c>
      <c r="GK474" t="s">
        <v>2</v>
      </c>
      <c r="GL474" t="s">
        <v>2</v>
      </c>
      <c r="GM474" t="s">
        <v>2</v>
      </c>
      <c r="GN474" t="s">
        <v>796</v>
      </c>
      <c r="GO474" t="s">
        <v>796</v>
      </c>
      <c r="GP474" t="s">
        <v>796</v>
      </c>
      <c r="GQ474" t="s">
        <v>796</v>
      </c>
      <c r="GR474" t="s">
        <v>796</v>
      </c>
      <c r="GS474" t="s">
        <v>796</v>
      </c>
      <c r="GT474" t="s">
        <v>796</v>
      </c>
      <c r="GU474" t="s">
        <v>796</v>
      </c>
      <c r="GV474" t="s">
        <v>796</v>
      </c>
      <c r="GW474" t="s">
        <v>796</v>
      </c>
      <c r="GX474" t="s">
        <v>796</v>
      </c>
      <c r="GY474" t="s">
        <v>796</v>
      </c>
      <c r="GZ474" t="s">
        <v>796</v>
      </c>
      <c r="HA474" t="s">
        <v>796</v>
      </c>
      <c r="HB474" t="s">
        <v>796</v>
      </c>
      <c r="HC474" t="s">
        <v>796</v>
      </c>
      <c r="HD474" t="s">
        <v>796</v>
      </c>
      <c r="HE474" t="s">
        <v>796</v>
      </c>
      <c r="HF474" t="s">
        <v>796</v>
      </c>
      <c r="HG474" t="s">
        <v>796</v>
      </c>
      <c r="HH474" t="s">
        <v>796</v>
      </c>
      <c r="HI474" t="s">
        <v>796</v>
      </c>
      <c r="HJ474" t="s">
        <v>796</v>
      </c>
      <c r="HK474" t="s">
        <v>796</v>
      </c>
      <c r="HL474" t="s">
        <v>796</v>
      </c>
      <c r="HM474" t="s">
        <v>796</v>
      </c>
      <c r="HN474" t="s">
        <v>796</v>
      </c>
      <c r="HO474" t="s">
        <v>796</v>
      </c>
      <c r="HP474" t="s">
        <v>796</v>
      </c>
      <c r="HQ474" t="s">
        <v>796</v>
      </c>
      <c r="HR474" t="s">
        <v>796</v>
      </c>
      <c r="HS474" t="s">
        <v>796</v>
      </c>
      <c r="HT474" t="s">
        <v>796</v>
      </c>
      <c r="HU474" t="s">
        <v>796</v>
      </c>
      <c r="HV474" t="s">
        <v>796</v>
      </c>
      <c r="HW474" t="s">
        <v>796</v>
      </c>
      <c r="HX474" t="s">
        <v>796</v>
      </c>
      <c r="HY474" t="s">
        <v>796</v>
      </c>
      <c r="HZ474" t="s">
        <v>796</v>
      </c>
      <c r="IA474" t="s">
        <v>796</v>
      </c>
      <c r="IB474" t="s">
        <v>796</v>
      </c>
      <c r="IC474" t="s">
        <v>796</v>
      </c>
      <c r="ID474" t="s">
        <v>796</v>
      </c>
      <c r="IE474" t="s">
        <v>796</v>
      </c>
      <c r="IF474" t="s">
        <v>796</v>
      </c>
      <c r="IG474" t="s">
        <v>796</v>
      </c>
      <c r="IH474" t="s">
        <v>796</v>
      </c>
      <c r="II474" t="s">
        <v>796</v>
      </c>
      <c r="IJ474" t="s">
        <v>796</v>
      </c>
      <c r="IK474" t="s">
        <v>796</v>
      </c>
      <c r="IL474" t="s">
        <v>796</v>
      </c>
      <c r="IM474" t="s">
        <v>796</v>
      </c>
      <c r="IN474" t="s">
        <v>796</v>
      </c>
      <c r="IO474" t="s">
        <v>796</v>
      </c>
      <c r="IP474" t="s">
        <v>796</v>
      </c>
      <c r="IQ474" t="s">
        <v>796</v>
      </c>
      <c r="IR474" t="s">
        <v>796</v>
      </c>
      <c r="IS474" t="s">
        <v>796</v>
      </c>
      <c r="IT474" t="s">
        <v>796</v>
      </c>
      <c r="IU474" t="s">
        <v>796</v>
      </c>
      <c r="IV474" t="s">
        <v>796</v>
      </c>
      <c r="IW474" t="s">
        <v>796</v>
      </c>
      <c r="IX474" t="s">
        <v>796</v>
      </c>
      <c r="IY474" t="s">
        <v>796</v>
      </c>
      <c r="IZ474" t="s">
        <v>796</v>
      </c>
      <c r="JA474" t="s">
        <v>796</v>
      </c>
      <c r="JB474" t="s">
        <v>796</v>
      </c>
      <c r="JC474" t="s">
        <v>796</v>
      </c>
      <c r="JD474" t="s">
        <v>796</v>
      </c>
      <c r="JE474" t="s">
        <v>796</v>
      </c>
      <c r="JF474" t="s">
        <v>796</v>
      </c>
      <c r="JG474" t="s">
        <v>796</v>
      </c>
      <c r="JH474" t="s">
        <v>796</v>
      </c>
      <c r="JI474" t="s">
        <v>796</v>
      </c>
      <c r="JJ474" t="s">
        <v>796</v>
      </c>
      <c r="JK474" t="s">
        <v>796</v>
      </c>
      <c r="JL474" t="s">
        <v>796</v>
      </c>
      <c r="JM474" t="s">
        <v>796</v>
      </c>
      <c r="JN474" t="s">
        <v>796</v>
      </c>
      <c r="JO474" t="s">
        <v>796</v>
      </c>
      <c r="JP474" t="s">
        <v>796</v>
      </c>
      <c r="JQ474" t="s">
        <v>796</v>
      </c>
      <c r="JR474" t="s">
        <v>796</v>
      </c>
      <c r="JS474" t="s">
        <v>796</v>
      </c>
      <c r="JT474" t="s">
        <v>796</v>
      </c>
      <c r="JU474" t="s">
        <v>796</v>
      </c>
      <c r="JV474" t="s">
        <v>796</v>
      </c>
      <c r="JW474" t="s">
        <v>796</v>
      </c>
      <c r="JX474" t="s">
        <v>796</v>
      </c>
      <c r="JY474" t="s">
        <v>796</v>
      </c>
      <c r="JZ474" t="s">
        <v>796</v>
      </c>
      <c r="KA474" t="s">
        <v>796</v>
      </c>
      <c r="KB474" t="s">
        <v>796</v>
      </c>
      <c r="KC474" t="s">
        <v>796</v>
      </c>
      <c r="KD474" t="s">
        <v>796</v>
      </c>
      <c r="KE474" t="s">
        <v>796</v>
      </c>
      <c r="KF474" t="s">
        <v>796</v>
      </c>
    </row>
    <row r="475" spans="1:292" x14ac:dyDescent="0.2">
      <c r="A475" t="s">
        <v>197</v>
      </c>
      <c r="B475" t="s">
        <v>133</v>
      </c>
      <c r="C475" t="s">
        <v>4</v>
      </c>
      <c r="D475" t="s">
        <v>8</v>
      </c>
      <c r="E475" s="30">
        <v>25</v>
      </c>
      <c r="F475" t="s">
        <v>9</v>
      </c>
      <c r="G475" t="s">
        <v>45</v>
      </c>
      <c r="H475" t="s">
        <v>22</v>
      </c>
      <c r="I475" t="s">
        <v>57</v>
      </c>
      <c r="J475" t="s">
        <v>5</v>
      </c>
      <c r="K475" t="s">
        <v>4</v>
      </c>
      <c r="L475" t="s">
        <v>4</v>
      </c>
      <c r="M475" t="s">
        <v>5</v>
      </c>
      <c r="N475" t="s">
        <v>5</v>
      </c>
      <c r="O475" t="s">
        <v>4</v>
      </c>
      <c r="P475" t="s">
        <v>4</v>
      </c>
      <c r="Q475" t="s">
        <v>4</v>
      </c>
      <c r="R475" t="s">
        <v>5</v>
      </c>
      <c r="S475" t="s">
        <v>4</v>
      </c>
      <c r="T475" t="s">
        <v>3</v>
      </c>
      <c r="U475" t="s">
        <v>4</v>
      </c>
      <c r="V475" t="s">
        <v>5</v>
      </c>
      <c r="W475" t="s">
        <v>26</v>
      </c>
      <c r="X475" t="s">
        <v>105</v>
      </c>
      <c r="Y475" t="s">
        <v>5</v>
      </c>
      <c r="Z475" t="s">
        <v>6</v>
      </c>
      <c r="AA475" t="s">
        <v>4</v>
      </c>
      <c r="AB475" t="s">
        <v>4</v>
      </c>
      <c r="AC475" t="s">
        <v>5</v>
      </c>
      <c r="AD475" t="s">
        <v>5</v>
      </c>
      <c r="AE475" t="s">
        <v>4</v>
      </c>
      <c r="AF475" t="s">
        <v>4</v>
      </c>
      <c r="AG475" t="s">
        <v>4</v>
      </c>
      <c r="AH475" t="s">
        <v>5</v>
      </c>
      <c r="AI475" t="s">
        <v>4</v>
      </c>
      <c r="AJ475" t="s">
        <v>4</v>
      </c>
      <c r="AK475" t="s">
        <v>4</v>
      </c>
      <c r="AL475" t="s">
        <v>5</v>
      </c>
      <c r="AM475" t="s">
        <v>4</v>
      </c>
      <c r="AN475" t="s">
        <v>4</v>
      </c>
      <c r="AO475" t="s">
        <v>4</v>
      </c>
      <c r="AP475" t="s">
        <v>4</v>
      </c>
      <c r="AQ475" t="s">
        <v>4</v>
      </c>
      <c r="AR475" t="s">
        <v>4</v>
      </c>
      <c r="AS475" t="s">
        <v>12</v>
      </c>
      <c r="AT475" t="s">
        <v>62</v>
      </c>
      <c r="AU475" t="s">
        <v>59</v>
      </c>
      <c r="AV475" t="s">
        <v>2</v>
      </c>
      <c r="AW475" t="s">
        <v>2</v>
      </c>
      <c r="AX475" t="s">
        <v>2</v>
      </c>
      <c r="AY475" t="s">
        <v>2</v>
      </c>
      <c r="AZ475" t="s">
        <v>2</v>
      </c>
      <c r="BA475" t="s">
        <v>2</v>
      </c>
      <c r="BB475" t="s">
        <v>2</v>
      </c>
      <c r="BC475" t="s">
        <v>2</v>
      </c>
      <c r="BD475" t="s">
        <v>2</v>
      </c>
      <c r="BE475" t="s">
        <v>2</v>
      </c>
      <c r="BF475" t="s">
        <v>2</v>
      </c>
      <c r="BG475" t="s">
        <v>2</v>
      </c>
      <c r="BH475" t="s">
        <v>2</v>
      </c>
      <c r="BI475" t="s">
        <v>2</v>
      </c>
      <c r="BJ475" t="s">
        <v>2</v>
      </c>
      <c r="BK475" t="s">
        <v>2</v>
      </c>
      <c r="BL475" t="s">
        <v>2</v>
      </c>
      <c r="BM475" t="s">
        <v>2</v>
      </c>
      <c r="BN475" t="s">
        <v>2</v>
      </c>
      <c r="BO475" t="s">
        <v>2</v>
      </c>
      <c r="BP475" t="s">
        <v>46</v>
      </c>
      <c r="BQ475" t="s">
        <v>2</v>
      </c>
      <c r="BR475" t="s">
        <v>2</v>
      </c>
      <c r="BS475" t="s">
        <v>2</v>
      </c>
      <c r="BT475" t="s">
        <v>2</v>
      </c>
      <c r="BU475" t="s">
        <v>2</v>
      </c>
      <c r="BV475" t="s">
        <v>2</v>
      </c>
      <c r="BW475" t="s">
        <v>2</v>
      </c>
      <c r="BX475" t="s">
        <v>2</v>
      </c>
      <c r="BY475" t="s">
        <v>2</v>
      </c>
      <c r="BZ475" t="s">
        <v>2</v>
      </c>
      <c r="CA475" t="s">
        <v>2</v>
      </c>
      <c r="CB475" t="s">
        <v>2</v>
      </c>
      <c r="CC475" t="s">
        <v>2</v>
      </c>
      <c r="CD475" t="s">
        <v>2</v>
      </c>
      <c r="CE475" t="s">
        <v>2</v>
      </c>
      <c r="CF475" t="s">
        <v>2</v>
      </c>
      <c r="CG475" t="s">
        <v>2</v>
      </c>
      <c r="CH475" t="s">
        <v>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 t="s">
        <v>2</v>
      </c>
      <c r="CO475" t="s">
        <v>2</v>
      </c>
      <c r="CP475" t="s">
        <v>41</v>
      </c>
      <c r="CQ475" t="s">
        <v>4</v>
      </c>
      <c r="CR475" t="s">
        <v>4</v>
      </c>
      <c r="CS475" t="s">
        <v>4</v>
      </c>
      <c r="CT475" t="s">
        <v>4</v>
      </c>
      <c r="CU475" t="s">
        <v>133</v>
      </c>
      <c r="CV475" t="s">
        <v>4</v>
      </c>
      <c r="CW475" s="30">
        <v>26</v>
      </c>
      <c r="CX475" t="s">
        <v>9</v>
      </c>
      <c r="CY475" t="s">
        <v>5</v>
      </c>
      <c r="CZ475" t="s">
        <v>4</v>
      </c>
      <c r="DA475" t="s">
        <v>4</v>
      </c>
      <c r="DB475" t="s">
        <v>5</v>
      </c>
      <c r="DC475" t="s">
        <v>5</v>
      </c>
      <c r="DD475" t="s">
        <v>4</v>
      </c>
      <c r="DE475" t="s">
        <v>4</v>
      </c>
      <c r="DF475" t="s">
        <v>4</v>
      </c>
      <c r="DG475" t="s">
        <v>4</v>
      </c>
      <c r="DH475" t="s">
        <v>4</v>
      </c>
      <c r="DI475" t="s">
        <v>194</v>
      </c>
      <c r="DJ475" t="s">
        <v>4</v>
      </c>
      <c r="DK475" t="s">
        <v>5</v>
      </c>
      <c r="DL475" t="s">
        <v>26</v>
      </c>
      <c r="DM475" t="s">
        <v>105</v>
      </c>
      <c r="DN475" t="s">
        <v>5</v>
      </c>
      <c r="DO475" t="s">
        <v>523</v>
      </c>
      <c r="DP475" t="s">
        <v>4</v>
      </c>
      <c r="DQ475" t="s">
        <v>4</v>
      </c>
      <c r="DR475" t="s">
        <v>5</v>
      </c>
      <c r="DS475" t="s">
        <v>5</v>
      </c>
      <c r="DT475" t="s">
        <v>4</v>
      </c>
      <c r="DU475" t="s">
        <v>4</v>
      </c>
      <c r="DV475" t="s">
        <v>4</v>
      </c>
      <c r="DW475" t="s">
        <v>4</v>
      </c>
      <c r="DX475" t="s">
        <v>4</v>
      </c>
      <c r="DY475" t="s">
        <v>4</v>
      </c>
      <c r="DZ475" t="s">
        <v>4</v>
      </c>
      <c r="EA475" t="s">
        <v>4</v>
      </c>
      <c r="EB475" t="s">
        <v>4</v>
      </c>
      <c r="EC475" t="s">
        <v>4</v>
      </c>
      <c r="ED475" t="s">
        <v>4</v>
      </c>
      <c r="EE475" t="s">
        <v>4</v>
      </c>
      <c r="EF475" t="s">
        <v>5</v>
      </c>
      <c r="EG475" t="s">
        <v>4</v>
      </c>
      <c r="EH475" t="s">
        <v>73</v>
      </c>
      <c r="EI475" t="s">
        <v>62</v>
      </c>
      <c r="EJ475" t="s">
        <v>59</v>
      </c>
      <c r="EK475" t="s">
        <v>2</v>
      </c>
      <c r="EL475" t="s">
        <v>2</v>
      </c>
      <c r="EM475" t="s">
        <v>2</v>
      </c>
      <c r="EN475" t="s">
        <v>2</v>
      </c>
      <c r="EO475" t="s">
        <v>2</v>
      </c>
      <c r="EP475" t="s">
        <v>2</v>
      </c>
      <c r="EQ475" t="s">
        <v>2</v>
      </c>
      <c r="ER475" t="s">
        <v>2</v>
      </c>
      <c r="ES475" t="s">
        <v>2</v>
      </c>
      <c r="ET475" t="s">
        <v>2</v>
      </c>
      <c r="EU475" t="s">
        <v>2</v>
      </c>
      <c r="EV475" t="s">
        <v>2</v>
      </c>
      <c r="EW475" t="s">
        <v>2</v>
      </c>
      <c r="EX475" t="s">
        <v>2</v>
      </c>
      <c r="EY475" t="s">
        <v>2</v>
      </c>
      <c r="EZ475" t="s">
        <v>2</v>
      </c>
      <c r="FA475" t="s">
        <v>2</v>
      </c>
      <c r="FB475" t="s">
        <v>2</v>
      </c>
      <c r="FC475" t="s">
        <v>2</v>
      </c>
      <c r="FD475" t="s">
        <v>2</v>
      </c>
      <c r="FE475" t="s">
        <v>46</v>
      </c>
      <c r="FF475" t="s">
        <v>2</v>
      </c>
      <c r="FG475" t="s">
        <v>2</v>
      </c>
      <c r="FH475" t="s">
        <v>2</v>
      </c>
      <c r="FI475" t="s">
        <v>2</v>
      </c>
      <c r="FJ475" t="s">
        <v>2</v>
      </c>
      <c r="FK475" t="s">
        <v>2</v>
      </c>
      <c r="FL475" t="s">
        <v>2</v>
      </c>
      <c r="FM475" t="s">
        <v>2</v>
      </c>
      <c r="FN475" t="s">
        <v>2</v>
      </c>
      <c r="FO475" t="s">
        <v>2</v>
      </c>
      <c r="FP475" t="s">
        <v>2</v>
      </c>
      <c r="FQ475" t="s">
        <v>2</v>
      </c>
      <c r="FR475" t="s">
        <v>2</v>
      </c>
      <c r="FS475" t="s">
        <v>2</v>
      </c>
      <c r="FT475" t="s">
        <v>2</v>
      </c>
      <c r="FU475" t="s">
        <v>2</v>
      </c>
      <c r="FV475" t="s">
        <v>2</v>
      </c>
      <c r="FW475" t="s">
        <v>2</v>
      </c>
      <c r="FX475" t="s">
        <v>2</v>
      </c>
      <c r="FY475" t="s">
        <v>2</v>
      </c>
      <c r="FZ475" t="s">
        <v>2</v>
      </c>
      <c r="GA475" t="s">
        <v>2</v>
      </c>
      <c r="GB475" t="s">
        <v>2</v>
      </c>
      <c r="GC475" t="s">
        <v>2</v>
      </c>
      <c r="GD475" t="s">
        <v>2</v>
      </c>
      <c r="GE475" t="s">
        <v>41</v>
      </c>
      <c r="GF475" t="s">
        <v>2</v>
      </c>
      <c r="GG475" t="s">
        <v>2</v>
      </c>
      <c r="GH475" t="s">
        <v>2</v>
      </c>
      <c r="GI475" t="s">
        <v>2</v>
      </c>
      <c r="GJ475" t="s">
        <v>2</v>
      </c>
      <c r="GK475" t="s">
        <v>2</v>
      </c>
      <c r="GL475" t="s">
        <v>2</v>
      </c>
      <c r="GM475" t="s">
        <v>2</v>
      </c>
      <c r="GN475" t="s">
        <v>796</v>
      </c>
      <c r="GO475" t="s">
        <v>796</v>
      </c>
      <c r="GP475" t="s">
        <v>796</v>
      </c>
      <c r="GQ475" t="s">
        <v>796</v>
      </c>
      <c r="GR475" t="s">
        <v>796</v>
      </c>
      <c r="GS475" t="s">
        <v>796</v>
      </c>
      <c r="GT475" t="s">
        <v>796</v>
      </c>
      <c r="GU475" t="s">
        <v>796</v>
      </c>
      <c r="GV475" t="s">
        <v>796</v>
      </c>
      <c r="GW475" t="s">
        <v>796</v>
      </c>
      <c r="GX475" t="s">
        <v>796</v>
      </c>
      <c r="GY475" t="s">
        <v>796</v>
      </c>
      <c r="GZ475" t="s">
        <v>796</v>
      </c>
      <c r="HA475" t="s">
        <v>796</v>
      </c>
      <c r="HB475" t="s">
        <v>796</v>
      </c>
      <c r="HC475" t="s">
        <v>796</v>
      </c>
      <c r="HD475" t="s">
        <v>796</v>
      </c>
      <c r="HE475" t="s">
        <v>796</v>
      </c>
      <c r="HF475" t="s">
        <v>796</v>
      </c>
      <c r="HG475" t="s">
        <v>796</v>
      </c>
      <c r="HH475" t="s">
        <v>796</v>
      </c>
      <c r="HI475" t="s">
        <v>796</v>
      </c>
      <c r="HJ475" t="s">
        <v>796</v>
      </c>
      <c r="HK475" t="s">
        <v>796</v>
      </c>
      <c r="HL475" t="s">
        <v>796</v>
      </c>
      <c r="HM475" t="s">
        <v>796</v>
      </c>
      <c r="HN475" t="s">
        <v>796</v>
      </c>
      <c r="HO475" t="s">
        <v>796</v>
      </c>
      <c r="HP475" t="s">
        <v>796</v>
      </c>
      <c r="HQ475" t="s">
        <v>796</v>
      </c>
      <c r="HR475" t="s">
        <v>796</v>
      </c>
      <c r="HS475" t="s">
        <v>796</v>
      </c>
      <c r="HT475" t="s">
        <v>796</v>
      </c>
      <c r="HU475" t="s">
        <v>796</v>
      </c>
      <c r="HV475" t="s">
        <v>796</v>
      </c>
      <c r="HW475" t="s">
        <v>796</v>
      </c>
      <c r="HX475" t="s">
        <v>796</v>
      </c>
      <c r="HY475" t="s">
        <v>796</v>
      </c>
      <c r="HZ475" t="s">
        <v>796</v>
      </c>
      <c r="IA475" t="s">
        <v>796</v>
      </c>
      <c r="IB475" t="s">
        <v>796</v>
      </c>
      <c r="IC475" t="s">
        <v>796</v>
      </c>
      <c r="ID475" t="s">
        <v>796</v>
      </c>
      <c r="IE475" t="s">
        <v>796</v>
      </c>
      <c r="IF475" t="s">
        <v>796</v>
      </c>
      <c r="IG475" t="s">
        <v>796</v>
      </c>
      <c r="IH475" t="s">
        <v>796</v>
      </c>
      <c r="II475" t="s">
        <v>796</v>
      </c>
      <c r="IJ475" t="s">
        <v>796</v>
      </c>
      <c r="IK475" t="s">
        <v>796</v>
      </c>
      <c r="IL475" t="s">
        <v>796</v>
      </c>
      <c r="IM475" t="s">
        <v>796</v>
      </c>
      <c r="IN475" t="s">
        <v>796</v>
      </c>
      <c r="IO475" t="s">
        <v>796</v>
      </c>
      <c r="IP475" t="s">
        <v>796</v>
      </c>
      <c r="IQ475" t="s">
        <v>796</v>
      </c>
      <c r="IR475" t="s">
        <v>796</v>
      </c>
      <c r="IS475" t="s">
        <v>796</v>
      </c>
      <c r="IT475" t="s">
        <v>796</v>
      </c>
      <c r="IU475" t="s">
        <v>796</v>
      </c>
      <c r="IV475" t="s">
        <v>796</v>
      </c>
      <c r="IW475" t="s">
        <v>796</v>
      </c>
      <c r="IX475" t="s">
        <v>796</v>
      </c>
      <c r="IY475" t="s">
        <v>796</v>
      </c>
      <c r="IZ475" t="s">
        <v>796</v>
      </c>
      <c r="JA475" t="s">
        <v>796</v>
      </c>
      <c r="JB475" t="s">
        <v>796</v>
      </c>
      <c r="JC475" t="s">
        <v>796</v>
      </c>
      <c r="JD475" t="s">
        <v>796</v>
      </c>
      <c r="JE475" t="s">
        <v>796</v>
      </c>
      <c r="JF475" t="s">
        <v>796</v>
      </c>
      <c r="JG475" t="s">
        <v>796</v>
      </c>
      <c r="JH475" t="s">
        <v>796</v>
      </c>
      <c r="JI475" t="s">
        <v>796</v>
      </c>
      <c r="JJ475" t="s">
        <v>796</v>
      </c>
      <c r="JK475" t="s">
        <v>796</v>
      </c>
      <c r="JL475" t="s">
        <v>796</v>
      </c>
      <c r="JM475" t="s">
        <v>796</v>
      </c>
      <c r="JN475" t="s">
        <v>796</v>
      </c>
      <c r="JO475" t="s">
        <v>796</v>
      </c>
      <c r="JP475" t="s">
        <v>796</v>
      </c>
      <c r="JQ475" t="s">
        <v>796</v>
      </c>
      <c r="JR475" t="s">
        <v>796</v>
      </c>
      <c r="JS475" t="s">
        <v>796</v>
      </c>
      <c r="JT475" t="s">
        <v>796</v>
      </c>
      <c r="JU475" t="s">
        <v>796</v>
      </c>
      <c r="JV475" t="s">
        <v>796</v>
      </c>
      <c r="JW475" t="s">
        <v>796</v>
      </c>
      <c r="JX475" t="s">
        <v>796</v>
      </c>
      <c r="JY475" t="s">
        <v>796</v>
      </c>
      <c r="JZ475" t="s">
        <v>796</v>
      </c>
      <c r="KA475" t="s">
        <v>796</v>
      </c>
      <c r="KB475" t="s">
        <v>796</v>
      </c>
      <c r="KC475" t="s">
        <v>796</v>
      </c>
      <c r="KD475" t="s">
        <v>796</v>
      </c>
      <c r="KE475" t="s">
        <v>796</v>
      </c>
      <c r="KF475" t="s">
        <v>796</v>
      </c>
    </row>
    <row r="476" spans="1:292" x14ac:dyDescent="0.2">
      <c r="A476" t="s">
        <v>193</v>
      </c>
      <c r="B476" t="s">
        <v>133</v>
      </c>
      <c r="C476" t="s">
        <v>4</v>
      </c>
      <c r="D476" t="s">
        <v>8</v>
      </c>
      <c r="E476" s="30">
        <v>39</v>
      </c>
      <c r="F476" t="s">
        <v>9</v>
      </c>
      <c r="G476" t="s">
        <v>195</v>
      </c>
      <c r="H476" t="s">
        <v>22</v>
      </c>
      <c r="I476" t="s">
        <v>57</v>
      </c>
      <c r="J476" t="s">
        <v>5</v>
      </c>
      <c r="K476" t="s">
        <v>4</v>
      </c>
      <c r="L476" t="s">
        <v>4</v>
      </c>
      <c r="M476" t="s">
        <v>5</v>
      </c>
      <c r="N476" t="s">
        <v>5</v>
      </c>
      <c r="O476" t="s">
        <v>4</v>
      </c>
      <c r="P476" t="s">
        <v>4</v>
      </c>
      <c r="Q476" t="s">
        <v>4</v>
      </c>
      <c r="R476" t="s">
        <v>5</v>
      </c>
      <c r="S476" t="s">
        <v>4</v>
      </c>
      <c r="T476" t="s">
        <v>194</v>
      </c>
      <c r="U476" t="s">
        <v>4</v>
      </c>
      <c r="V476" t="s">
        <v>5</v>
      </c>
      <c r="W476" t="s">
        <v>26</v>
      </c>
      <c r="X476" t="s">
        <v>78</v>
      </c>
      <c r="Y476" t="s">
        <v>5</v>
      </c>
      <c r="Z476" t="s">
        <v>6</v>
      </c>
      <c r="AA476" t="s">
        <v>4</v>
      </c>
      <c r="AB476" t="s">
        <v>4</v>
      </c>
      <c r="AC476" t="s">
        <v>5</v>
      </c>
      <c r="AD476" t="s">
        <v>5</v>
      </c>
      <c r="AE476" t="s">
        <v>4</v>
      </c>
      <c r="AF476" t="s">
        <v>4</v>
      </c>
      <c r="AG476" t="s">
        <v>4</v>
      </c>
      <c r="AH476" t="s">
        <v>5</v>
      </c>
      <c r="AI476" t="s">
        <v>4</v>
      </c>
      <c r="AJ476" t="s">
        <v>4</v>
      </c>
      <c r="AK476" t="s">
        <v>4</v>
      </c>
      <c r="AL476" t="s">
        <v>5</v>
      </c>
      <c r="AM476" t="s">
        <v>4</v>
      </c>
      <c r="AN476" t="s">
        <v>4</v>
      </c>
      <c r="AO476" t="s">
        <v>4</v>
      </c>
      <c r="AP476" t="s">
        <v>4</v>
      </c>
      <c r="AQ476" t="s">
        <v>4</v>
      </c>
      <c r="AR476" t="s">
        <v>4</v>
      </c>
      <c r="AS476" t="s">
        <v>58</v>
      </c>
      <c r="AT476" t="s">
        <v>196</v>
      </c>
      <c r="AU476" t="s">
        <v>59</v>
      </c>
      <c r="AV476" t="s">
        <v>2</v>
      </c>
      <c r="AW476" t="s">
        <v>2</v>
      </c>
      <c r="AX476" t="s">
        <v>2</v>
      </c>
      <c r="AY476" t="s">
        <v>2</v>
      </c>
      <c r="AZ476" t="s">
        <v>2</v>
      </c>
      <c r="BA476" t="s">
        <v>2</v>
      </c>
      <c r="BB476" t="s">
        <v>2</v>
      </c>
      <c r="BC476" t="s">
        <v>2</v>
      </c>
      <c r="BD476" t="s">
        <v>2</v>
      </c>
      <c r="BE476" t="s">
        <v>2</v>
      </c>
      <c r="BF476" t="s">
        <v>2</v>
      </c>
      <c r="BG476" t="s">
        <v>2</v>
      </c>
      <c r="BH476" t="s">
        <v>2</v>
      </c>
      <c r="BI476" t="s">
        <v>2</v>
      </c>
      <c r="BJ476" t="s">
        <v>2</v>
      </c>
      <c r="BK476" t="s">
        <v>2</v>
      </c>
      <c r="BL476" t="s">
        <v>2</v>
      </c>
      <c r="BM476" t="s">
        <v>2</v>
      </c>
      <c r="BN476" t="s">
        <v>2</v>
      </c>
      <c r="BO476" t="s">
        <v>2</v>
      </c>
      <c r="BP476" t="s">
        <v>22</v>
      </c>
      <c r="BQ476" t="s">
        <v>2</v>
      </c>
      <c r="BR476" t="s">
        <v>2</v>
      </c>
      <c r="BS476" t="s">
        <v>2</v>
      </c>
      <c r="BT476" t="s">
        <v>2</v>
      </c>
      <c r="BU476" t="s">
        <v>2</v>
      </c>
      <c r="BV476" t="s">
        <v>2</v>
      </c>
      <c r="BW476" t="s">
        <v>2</v>
      </c>
      <c r="BX476" t="s">
        <v>2</v>
      </c>
      <c r="BY476" t="s">
        <v>2</v>
      </c>
      <c r="BZ476" t="s">
        <v>2</v>
      </c>
      <c r="CA476" t="s">
        <v>2</v>
      </c>
      <c r="CB476" t="s">
        <v>2</v>
      </c>
      <c r="CC476" t="s">
        <v>2</v>
      </c>
      <c r="CD476" t="s">
        <v>2</v>
      </c>
      <c r="CE476" t="s">
        <v>2</v>
      </c>
      <c r="CF476" t="s">
        <v>2</v>
      </c>
      <c r="CG476" t="s">
        <v>2</v>
      </c>
      <c r="CH476" t="s">
        <v>2</v>
      </c>
      <c r="CI476" t="s">
        <v>2</v>
      </c>
      <c r="CJ476" t="s">
        <v>2</v>
      </c>
      <c r="CK476" t="s">
        <v>2</v>
      </c>
      <c r="CL476" t="s">
        <v>2</v>
      </c>
      <c r="CM476" t="s">
        <v>2</v>
      </c>
      <c r="CN476" t="s">
        <v>2</v>
      </c>
      <c r="CO476" t="s">
        <v>2</v>
      </c>
      <c r="CP476" t="s">
        <v>123</v>
      </c>
      <c r="CQ476" t="s">
        <v>4</v>
      </c>
      <c r="CR476" t="s">
        <v>4</v>
      </c>
      <c r="CS476" t="s">
        <v>4</v>
      </c>
      <c r="CT476" t="s">
        <v>4</v>
      </c>
      <c r="CU476" t="s">
        <v>133</v>
      </c>
      <c r="CV476" t="s">
        <v>4</v>
      </c>
      <c r="CW476" s="30">
        <v>40</v>
      </c>
      <c r="CX476" t="s">
        <v>9</v>
      </c>
      <c r="CY476" t="s">
        <v>5</v>
      </c>
      <c r="CZ476" t="s">
        <v>4</v>
      </c>
      <c r="DA476" t="s">
        <v>4</v>
      </c>
      <c r="DB476" t="s">
        <v>5</v>
      </c>
      <c r="DC476" t="s">
        <v>5</v>
      </c>
      <c r="DD476" t="s">
        <v>4</v>
      </c>
      <c r="DE476" t="s">
        <v>4</v>
      </c>
      <c r="DF476" t="s">
        <v>4</v>
      </c>
      <c r="DG476" t="s">
        <v>4</v>
      </c>
      <c r="DH476" t="s">
        <v>4</v>
      </c>
      <c r="DI476" t="s">
        <v>3</v>
      </c>
      <c r="DJ476" t="s">
        <v>4</v>
      </c>
      <c r="DK476" t="s">
        <v>5</v>
      </c>
      <c r="DL476" t="s">
        <v>26</v>
      </c>
      <c r="DM476" t="s">
        <v>105</v>
      </c>
      <c r="DN476" t="s">
        <v>5</v>
      </c>
      <c r="DO476" t="s">
        <v>523</v>
      </c>
      <c r="DP476" t="s">
        <v>4</v>
      </c>
      <c r="DQ476" t="s">
        <v>5</v>
      </c>
      <c r="DR476" t="s">
        <v>5</v>
      </c>
      <c r="DS476" t="s">
        <v>5</v>
      </c>
      <c r="DT476" t="s">
        <v>4</v>
      </c>
      <c r="DU476" t="s">
        <v>4</v>
      </c>
      <c r="DV476" t="s">
        <v>4</v>
      </c>
      <c r="DW476" t="s">
        <v>5</v>
      </c>
      <c r="DX476" t="s">
        <v>4</v>
      </c>
      <c r="DY476" t="s">
        <v>4</v>
      </c>
      <c r="DZ476" t="s">
        <v>4</v>
      </c>
      <c r="EA476" t="s">
        <v>4</v>
      </c>
      <c r="EB476" t="s">
        <v>4</v>
      </c>
      <c r="EC476" t="s">
        <v>4</v>
      </c>
      <c r="ED476" t="s">
        <v>4</v>
      </c>
      <c r="EE476" t="s">
        <v>4</v>
      </c>
      <c r="EF476" t="s">
        <v>4</v>
      </c>
      <c r="EG476" t="s">
        <v>4</v>
      </c>
      <c r="EH476" t="s">
        <v>58</v>
      </c>
      <c r="EI476" t="s">
        <v>196</v>
      </c>
      <c r="EJ476" t="s">
        <v>994</v>
      </c>
      <c r="EK476" t="s">
        <v>2</v>
      </c>
      <c r="EL476" t="s">
        <v>2</v>
      </c>
      <c r="EM476" t="s">
        <v>2</v>
      </c>
      <c r="EN476" t="s">
        <v>2</v>
      </c>
      <c r="EO476" t="s">
        <v>2</v>
      </c>
      <c r="EP476" t="s">
        <v>2</v>
      </c>
      <c r="EQ476" t="s">
        <v>2</v>
      </c>
      <c r="ER476" t="s">
        <v>2</v>
      </c>
      <c r="ES476" t="s">
        <v>2</v>
      </c>
      <c r="ET476" t="s">
        <v>2</v>
      </c>
      <c r="EU476" t="s">
        <v>2</v>
      </c>
      <c r="EV476" t="s">
        <v>2</v>
      </c>
      <c r="EW476" t="s">
        <v>2</v>
      </c>
      <c r="EX476" t="s">
        <v>2</v>
      </c>
      <c r="EY476" t="s">
        <v>2</v>
      </c>
      <c r="EZ476" t="s">
        <v>2</v>
      </c>
      <c r="FA476" t="s">
        <v>2</v>
      </c>
      <c r="FB476" t="s">
        <v>2</v>
      </c>
      <c r="FC476" t="s">
        <v>2</v>
      </c>
      <c r="FD476" t="s">
        <v>2</v>
      </c>
      <c r="FE476" t="s">
        <v>991</v>
      </c>
      <c r="FF476" t="s">
        <v>2</v>
      </c>
      <c r="FG476" t="s">
        <v>2</v>
      </c>
      <c r="FH476" t="s">
        <v>2</v>
      </c>
      <c r="FI476" t="s">
        <v>2</v>
      </c>
      <c r="FJ476" t="s">
        <v>2</v>
      </c>
      <c r="FK476" t="s">
        <v>2</v>
      </c>
      <c r="FL476" t="s">
        <v>2</v>
      </c>
      <c r="FM476" t="s">
        <v>2</v>
      </c>
      <c r="FN476" t="s">
        <v>2</v>
      </c>
      <c r="FO476" t="s">
        <v>2</v>
      </c>
      <c r="FP476" t="s">
        <v>2</v>
      </c>
      <c r="FQ476" t="s">
        <v>2</v>
      </c>
      <c r="FR476" t="s">
        <v>2</v>
      </c>
      <c r="FS476" t="s">
        <v>2</v>
      </c>
      <c r="FT476" t="s">
        <v>2</v>
      </c>
      <c r="FU476" t="s">
        <v>2</v>
      </c>
      <c r="FV476" t="s">
        <v>2</v>
      </c>
      <c r="FW476" t="s">
        <v>2</v>
      </c>
      <c r="FX476" t="s">
        <v>2</v>
      </c>
      <c r="FY476" t="s">
        <v>2</v>
      </c>
      <c r="FZ476" t="s">
        <v>2</v>
      </c>
      <c r="GA476" t="s">
        <v>2</v>
      </c>
      <c r="GB476" t="s">
        <v>2</v>
      </c>
      <c r="GC476" t="s">
        <v>2</v>
      </c>
      <c r="GD476" t="s">
        <v>2</v>
      </c>
      <c r="GE476" t="s">
        <v>2</v>
      </c>
      <c r="GF476" t="s">
        <v>2</v>
      </c>
      <c r="GG476" t="s">
        <v>2</v>
      </c>
      <c r="GH476" t="s">
        <v>2</v>
      </c>
      <c r="GI476" t="s">
        <v>2</v>
      </c>
      <c r="GJ476" t="s">
        <v>2</v>
      </c>
      <c r="GK476" t="s">
        <v>2</v>
      </c>
      <c r="GL476" t="s">
        <v>2</v>
      </c>
      <c r="GM476" t="s">
        <v>2</v>
      </c>
      <c r="GN476" t="s">
        <v>133</v>
      </c>
      <c r="GO476" t="s">
        <v>4</v>
      </c>
      <c r="GP476" s="30">
        <v>40</v>
      </c>
      <c r="GQ476" t="s">
        <v>9</v>
      </c>
      <c r="GR476" t="s">
        <v>5</v>
      </c>
      <c r="GS476" t="s">
        <v>4</v>
      </c>
      <c r="GT476" t="s">
        <v>4</v>
      </c>
      <c r="GU476" t="s">
        <v>5</v>
      </c>
      <c r="GV476" t="s">
        <v>5</v>
      </c>
      <c r="GW476" t="s">
        <v>4</v>
      </c>
      <c r="GX476" t="s">
        <v>4</v>
      </c>
      <c r="GY476" t="s">
        <v>4</v>
      </c>
      <c r="GZ476" t="s">
        <v>4</v>
      </c>
      <c r="HA476" t="s">
        <v>4</v>
      </c>
      <c r="HB476" t="s">
        <v>194</v>
      </c>
      <c r="HC476" t="s">
        <v>4</v>
      </c>
      <c r="HD476" t="s">
        <v>4</v>
      </c>
      <c r="HE476" t="s">
        <v>2</v>
      </c>
      <c r="HF476" t="s">
        <v>2</v>
      </c>
      <c r="HG476" t="s">
        <v>5</v>
      </c>
      <c r="HH476" t="s">
        <v>6</v>
      </c>
      <c r="HI476" t="s">
        <v>4</v>
      </c>
      <c r="HJ476" t="s">
        <v>4</v>
      </c>
      <c r="HK476" t="s">
        <v>5</v>
      </c>
      <c r="HL476" t="s">
        <v>5</v>
      </c>
      <c r="HM476" t="s">
        <v>4</v>
      </c>
      <c r="HN476" t="s">
        <v>4</v>
      </c>
      <c r="HO476" t="s">
        <v>4</v>
      </c>
      <c r="HP476" t="s">
        <v>5</v>
      </c>
      <c r="HQ476" t="s">
        <v>4</v>
      </c>
      <c r="HR476" t="s">
        <v>4</v>
      </c>
      <c r="HS476" t="s">
        <v>4</v>
      </c>
      <c r="HT476" t="s">
        <v>4</v>
      </c>
      <c r="HU476" t="s">
        <v>4</v>
      </c>
      <c r="HV476" t="s">
        <v>4</v>
      </c>
      <c r="HW476" t="s">
        <v>4</v>
      </c>
      <c r="HX476" t="s">
        <v>4</v>
      </c>
      <c r="HY476" t="s">
        <v>5</v>
      </c>
      <c r="HZ476" t="s">
        <v>4</v>
      </c>
      <c r="IA476" t="s">
        <v>58</v>
      </c>
      <c r="IB476" t="s">
        <v>196</v>
      </c>
      <c r="IC476" t="s">
        <v>59</v>
      </c>
      <c r="ID476" t="s">
        <v>2</v>
      </c>
      <c r="IE476" t="s">
        <v>2</v>
      </c>
      <c r="IF476" t="s">
        <v>2</v>
      </c>
      <c r="IG476" t="s">
        <v>2</v>
      </c>
      <c r="IH476" t="s">
        <v>2</v>
      </c>
      <c r="II476" t="s">
        <v>2</v>
      </c>
      <c r="IJ476" t="s">
        <v>2</v>
      </c>
      <c r="IK476" t="s">
        <v>2</v>
      </c>
      <c r="IL476" t="s">
        <v>2</v>
      </c>
      <c r="IM476" t="s">
        <v>2</v>
      </c>
      <c r="IN476" t="s">
        <v>2</v>
      </c>
      <c r="IO476" t="s">
        <v>2</v>
      </c>
      <c r="IP476" t="s">
        <v>2</v>
      </c>
      <c r="IQ476" t="s">
        <v>2</v>
      </c>
      <c r="IR476" t="s">
        <v>2</v>
      </c>
      <c r="IS476" t="s">
        <v>2</v>
      </c>
      <c r="IT476" t="s">
        <v>2</v>
      </c>
      <c r="IU476" t="s">
        <v>2</v>
      </c>
      <c r="IV476" t="s">
        <v>2</v>
      </c>
      <c r="IW476" t="s">
        <v>2</v>
      </c>
      <c r="IX476" t="s">
        <v>22</v>
      </c>
      <c r="IY476" t="s">
        <v>2</v>
      </c>
      <c r="IZ476" t="s">
        <v>2</v>
      </c>
      <c r="JA476" t="s">
        <v>2</v>
      </c>
      <c r="JB476" t="s">
        <v>2</v>
      </c>
      <c r="JC476" t="s">
        <v>2</v>
      </c>
      <c r="JD476" t="s">
        <v>2</v>
      </c>
      <c r="JE476" t="s">
        <v>2</v>
      </c>
      <c r="JF476" t="s">
        <v>2</v>
      </c>
      <c r="JG476" t="s">
        <v>2</v>
      </c>
      <c r="JH476" t="s">
        <v>2</v>
      </c>
      <c r="JI476" t="s">
        <v>2</v>
      </c>
      <c r="JJ476" t="s">
        <v>2</v>
      </c>
      <c r="JK476" t="s">
        <v>2</v>
      </c>
      <c r="JL476" t="s">
        <v>2</v>
      </c>
      <c r="JM476" t="s">
        <v>2</v>
      </c>
      <c r="JN476" t="s">
        <v>2</v>
      </c>
      <c r="JO476" t="s">
        <v>2</v>
      </c>
      <c r="JP476" t="s">
        <v>2</v>
      </c>
      <c r="JQ476" t="s">
        <v>2</v>
      </c>
      <c r="JR476" t="s">
        <v>2</v>
      </c>
      <c r="JS476" t="s">
        <v>2</v>
      </c>
      <c r="JT476" t="s">
        <v>2</v>
      </c>
      <c r="JU476" t="s">
        <v>2</v>
      </c>
      <c r="JV476" t="s">
        <v>2</v>
      </c>
      <c r="JW476" t="s">
        <v>2</v>
      </c>
      <c r="JX476" t="s">
        <v>1097</v>
      </c>
      <c r="JY476" t="s">
        <v>4</v>
      </c>
      <c r="JZ476" t="s">
        <v>4</v>
      </c>
      <c r="KA476" t="s">
        <v>4</v>
      </c>
      <c r="KB476" t="s">
        <v>4</v>
      </c>
      <c r="KC476" t="s">
        <v>4</v>
      </c>
      <c r="KD476" t="s">
        <v>4</v>
      </c>
      <c r="KE476" t="s">
        <v>4</v>
      </c>
      <c r="KF476" t="s">
        <v>5</v>
      </c>
    </row>
    <row r="477" spans="1:292" x14ac:dyDescent="0.2">
      <c r="A477" t="s">
        <v>435</v>
      </c>
      <c r="B477" t="s">
        <v>433</v>
      </c>
      <c r="C477" t="s">
        <v>4</v>
      </c>
      <c r="D477" t="s">
        <v>19</v>
      </c>
      <c r="E477" s="30">
        <v>25</v>
      </c>
      <c r="F477" t="s">
        <v>20</v>
      </c>
      <c r="G477" t="s">
        <v>10</v>
      </c>
      <c r="H477" t="s">
        <v>40</v>
      </c>
      <c r="I477" t="s">
        <v>215</v>
      </c>
      <c r="J477" t="s">
        <v>4</v>
      </c>
      <c r="K477" t="s">
        <v>4</v>
      </c>
      <c r="L477" t="s">
        <v>4</v>
      </c>
      <c r="M477" t="s">
        <v>4</v>
      </c>
      <c r="N477" t="s">
        <v>4</v>
      </c>
      <c r="O477" t="s">
        <v>5</v>
      </c>
      <c r="P477" t="s">
        <v>4</v>
      </c>
      <c r="Q477" t="s">
        <v>4</v>
      </c>
      <c r="R477" t="s">
        <v>4</v>
      </c>
      <c r="S477" t="s">
        <v>4</v>
      </c>
      <c r="T477" t="s">
        <v>3</v>
      </c>
      <c r="U477" t="s">
        <v>4</v>
      </c>
      <c r="V477" t="s">
        <v>5</v>
      </c>
      <c r="W477" t="s">
        <v>48</v>
      </c>
      <c r="X477" t="s">
        <v>54</v>
      </c>
      <c r="Y477" t="s">
        <v>4</v>
      </c>
      <c r="Z477" t="s">
        <v>6</v>
      </c>
      <c r="AA477" t="s">
        <v>4</v>
      </c>
      <c r="AB477" t="s">
        <v>4</v>
      </c>
      <c r="AC477" t="s">
        <v>4</v>
      </c>
      <c r="AD477" t="s">
        <v>4</v>
      </c>
      <c r="AE477" t="s">
        <v>4</v>
      </c>
      <c r="AF477" t="s">
        <v>4</v>
      </c>
      <c r="AG477" t="s">
        <v>4</v>
      </c>
      <c r="AH477" t="s">
        <v>4</v>
      </c>
      <c r="AI477" t="s">
        <v>4</v>
      </c>
      <c r="AJ477" t="s">
        <v>4</v>
      </c>
      <c r="AK477" t="s">
        <v>4</v>
      </c>
      <c r="AL477" t="s">
        <v>4</v>
      </c>
      <c r="AM477" t="s">
        <v>4</v>
      </c>
      <c r="AN477" t="s">
        <v>4</v>
      </c>
      <c r="AO477" t="s">
        <v>4</v>
      </c>
      <c r="AP477" t="s">
        <v>4</v>
      </c>
      <c r="AQ477" t="s">
        <v>4</v>
      </c>
      <c r="AR477" t="s">
        <v>4</v>
      </c>
      <c r="AS477" t="s">
        <v>2</v>
      </c>
      <c r="AT477" t="s">
        <v>2</v>
      </c>
      <c r="AU477" t="s">
        <v>2</v>
      </c>
      <c r="AV477" t="s">
        <v>2</v>
      </c>
      <c r="AW477" t="s">
        <v>2</v>
      </c>
      <c r="AX477" t="s">
        <v>2</v>
      </c>
      <c r="AY477" t="s">
        <v>2</v>
      </c>
      <c r="AZ477" t="s">
        <v>2</v>
      </c>
      <c r="BA477" t="s">
        <v>2</v>
      </c>
      <c r="BB477" t="s">
        <v>2</v>
      </c>
      <c r="BC477" t="s">
        <v>2</v>
      </c>
      <c r="BD477" t="s">
        <v>2</v>
      </c>
      <c r="BE477" t="s">
        <v>2</v>
      </c>
      <c r="BF477" t="s">
        <v>2</v>
      </c>
      <c r="BG477" t="s">
        <v>2</v>
      </c>
      <c r="BH477" t="s">
        <v>2</v>
      </c>
      <c r="BI477" t="s">
        <v>2</v>
      </c>
      <c r="BJ477" t="s">
        <v>2</v>
      </c>
      <c r="BK477" t="s">
        <v>2</v>
      </c>
      <c r="BL477" t="s">
        <v>2</v>
      </c>
      <c r="BM477" t="s">
        <v>2</v>
      </c>
      <c r="BN477" t="s">
        <v>2</v>
      </c>
      <c r="BO477" t="s">
        <v>2</v>
      </c>
      <c r="BP477" t="s">
        <v>2</v>
      </c>
      <c r="BQ477" t="s">
        <v>2</v>
      </c>
      <c r="BR477" t="s">
        <v>2</v>
      </c>
      <c r="BS477" t="s">
        <v>2</v>
      </c>
      <c r="BT477" t="s">
        <v>2</v>
      </c>
      <c r="BU477" t="s">
        <v>2</v>
      </c>
      <c r="BV477" t="s">
        <v>2</v>
      </c>
      <c r="BW477" t="s">
        <v>2</v>
      </c>
      <c r="BX477" t="s">
        <v>2</v>
      </c>
      <c r="BY477" t="s">
        <v>2</v>
      </c>
      <c r="BZ477" t="s">
        <v>2</v>
      </c>
      <c r="CA477" t="s">
        <v>2</v>
      </c>
      <c r="CB477" t="s">
        <v>2</v>
      </c>
      <c r="CC477" t="s">
        <v>2</v>
      </c>
      <c r="CD477" t="s">
        <v>2</v>
      </c>
      <c r="CE477" t="s">
        <v>2</v>
      </c>
      <c r="CF477" t="s">
        <v>2</v>
      </c>
      <c r="CG477" t="s">
        <v>2</v>
      </c>
      <c r="CH477" t="s">
        <v>2</v>
      </c>
      <c r="CI477" t="s">
        <v>2</v>
      </c>
      <c r="CJ477" t="s">
        <v>2</v>
      </c>
      <c r="CK477" t="s">
        <v>2</v>
      </c>
      <c r="CL477" t="s">
        <v>2</v>
      </c>
      <c r="CM477" t="s">
        <v>2</v>
      </c>
      <c r="CN477" t="s">
        <v>2</v>
      </c>
      <c r="CO477" t="s">
        <v>2</v>
      </c>
      <c r="CP477" t="s">
        <v>2</v>
      </c>
      <c r="CQ477" t="s">
        <v>2</v>
      </c>
      <c r="CR477" t="s">
        <v>2</v>
      </c>
      <c r="CS477" t="s">
        <v>2</v>
      </c>
      <c r="CT477" t="s">
        <v>2</v>
      </c>
      <c r="CU477" t="s">
        <v>796</v>
      </c>
      <c r="CV477" t="s">
        <v>796</v>
      </c>
      <c r="CW477" t="s">
        <v>796</v>
      </c>
      <c r="CX477" t="s">
        <v>796</v>
      </c>
      <c r="CY477" t="s">
        <v>796</v>
      </c>
      <c r="CZ477" t="s">
        <v>796</v>
      </c>
      <c r="DA477" t="s">
        <v>796</v>
      </c>
      <c r="DB477" t="s">
        <v>796</v>
      </c>
      <c r="DC477" t="s">
        <v>796</v>
      </c>
      <c r="DD477" t="s">
        <v>796</v>
      </c>
      <c r="DE477" t="s">
        <v>796</v>
      </c>
      <c r="DF477" t="s">
        <v>796</v>
      </c>
      <c r="DG477" t="s">
        <v>796</v>
      </c>
      <c r="DH477" t="s">
        <v>796</v>
      </c>
      <c r="DI477" t="s">
        <v>796</v>
      </c>
      <c r="DJ477" t="s">
        <v>796</v>
      </c>
      <c r="DK477" t="s">
        <v>796</v>
      </c>
      <c r="DL477" t="s">
        <v>796</v>
      </c>
      <c r="DM477" t="s">
        <v>796</v>
      </c>
      <c r="DN477" t="s">
        <v>796</v>
      </c>
      <c r="DO477" t="s">
        <v>796</v>
      </c>
      <c r="DP477" t="s">
        <v>796</v>
      </c>
      <c r="DQ477" t="s">
        <v>796</v>
      </c>
      <c r="DR477" t="s">
        <v>796</v>
      </c>
      <c r="DS477" t="s">
        <v>796</v>
      </c>
      <c r="DT477" t="s">
        <v>796</v>
      </c>
      <c r="DU477" t="s">
        <v>796</v>
      </c>
      <c r="DV477" t="s">
        <v>796</v>
      </c>
      <c r="DW477" t="s">
        <v>796</v>
      </c>
      <c r="DX477" t="s">
        <v>796</v>
      </c>
      <c r="DY477" t="s">
        <v>796</v>
      </c>
      <c r="DZ477" t="s">
        <v>796</v>
      </c>
      <c r="EA477" t="s">
        <v>796</v>
      </c>
      <c r="EB477" t="s">
        <v>796</v>
      </c>
      <c r="EC477" t="s">
        <v>796</v>
      </c>
      <c r="ED477" t="s">
        <v>796</v>
      </c>
      <c r="EE477" t="s">
        <v>796</v>
      </c>
      <c r="EF477" t="s">
        <v>796</v>
      </c>
      <c r="EG477" t="s">
        <v>796</v>
      </c>
      <c r="EH477" t="s">
        <v>796</v>
      </c>
      <c r="EI477" t="s">
        <v>796</v>
      </c>
      <c r="EJ477" t="s">
        <v>796</v>
      </c>
      <c r="EK477" t="s">
        <v>796</v>
      </c>
      <c r="EL477" t="s">
        <v>796</v>
      </c>
      <c r="EM477" t="s">
        <v>796</v>
      </c>
      <c r="EN477" t="s">
        <v>796</v>
      </c>
      <c r="EO477" t="s">
        <v>796</v>
      </c>
      <c r="EP477" t="s">
        <v>796</v>
      </c>
      <c r="EQ477" t="s">
        <v>796</v>
      </c>
      <c r="ER477" t="s">
        <v>796</v>
      </c>
      <c r="ES477" t="s">
        <v>796</v>
      </c>
      <c r="ET477" t="s">
        <v>796</v>
      </c>
      <c r="EU477" t="s">
        <v>796</v>
      </c>
      <c r="EV477" t="s">
        <v>796</v>
      </c>
      <c r="EW477" t="s">
        <v>796</v>
      </c>
      <c r="EX477" t="s">
        <v>796</v>
      </c>
      <c r="EY477" t="s">
        <v>796</v>
      </c>
      <c r="EZ477" t="s">
        <v>796</v>
      </c>
      <c r="FA477" t="s">
        <v>796</v>
      </c>
      <c r="FB477" t="s">
        <v>796</v>
      </c>
      <c r="FC477" t="s">
        <v>796</v>
      </c>
      <c r="FD477" t="s">
        <v>796</v>
      </c>
      <c r="FE477" t="s">
        <v>796</v>
      </c>
      <c r="FF477" t="s">
        <v>796</v>
      </c>
      <c r="FG477" t="s">
        <v>796</v>
      </c>
      <c r="FH477" t="s">
        <v>796</v>
      </c>
      <c r="FI477" t="s">
        <v>796</v>
      </c>
      <c r="FJ477" t="s">
        <v>796</v>
      </c>
      <c r="FK477" t="s">
        <v>796</v>
      </c>
      <c r="FL477" t="s">
        <v>796</v>
      </c>
      <c r="FM477" t="s">
        <v>796</v>
      </c>
      <c r="FN477" t="s">
        <v>796</v>
      </c>
      <c r="FO477" t="s">
        <v>796</v>
      </c>
      <c r="FP477" t="s">
        <v>796</v>
      </c>
      <c r="FQ477" t="s">
        <v>796</v>
      </c>
      <c r="FR477" t="s">
        <v>796</v>
      </c>
      <c r="FS477" t="s">
        <v>796</v>
      </c>
      <c r="FT477" t="s">
        <v>796</v>
      </c>
      <c r="FU477" t="s">
        <v>796</v>
      </c>
      <c r="FV477" t="s">
        <v>796</v>
      </c>
      <c r="FW477" t="s">
        <v>796</v>
      </c>
      <c r="FX477" t="s">
        <v>796</v>
      </c>
      <c r="FY477" t="s">
        <v>796</v>
      </c>
      <c r="FZ477" t="s">
        <v>796</v>
      </c>
      <c r="GA477" t="s">
        <v>796</v>
      </c>
      <c r="GB477" t="s">
        <v>796</v>
      </c>
      <c r="GC477" t="s">
        <v>796</v>
      </c>
      <c r="GD477" t="s">
        <v>796</v>
      </c>
      <c r="GE477" t="s">
        <v>796</v>
      </c>
      <c r="GF477" t="s">
        <v>796</v>
      </c>
      <c r="GG477" t="s">
        <v>796</v>
      </c>
      <c r="GH477" t="s">
        <v>796</v>
      </c>
      <c r="GI477" t="s">
        <v>796</v>
      </c>
      <c r="GJ477" t="s">
        <v>796</v>
      </c>
      <c r="GK477" t="s">
        <v>796</v>
      </c>
      <c r="GL477" t="s">
        <v>796</v>
      </c>
      <c r="GM477" t="s">
        <v>796</v>
      </c>
      <c r="GN477" t="s">
        <v>796</v>
      </c>
      <c r="GO477" t="s">
        <v>796</v>
      </c>
      <c r="GP477" t="s">
        <v>796</v>
      </c>
      <c r="GQ477" t="s">
        <v>796</v>
      </c>
      <c r="GR477" t="s">
        <v>796</v>
      </c>
      <c r="GS477" t="s">
        <v>796</v>
      </c>
      <c r="GT477" t="s">
        <v>796</v>
      </c>
      <c r="GU477" t="s">
        <v>796</v>
      </c>
      <c r="GV477" t="s">
        <v>796</v>
      </c>
      <c r="GW477" t="s">
        <v>796</v>
      </c>
      <c r="GX477" t="s">
        <v>796</v>
      </c>
      <c r="GY477" t="s">
        <v>796</v>
      </c>
      <c r="GZ477" t="s">
        <v>796</v>
      </c>
      <c r="HA477" t="s">
        <v>796</v>
      </c>
      <c r="HB477" t="s">
        <v>796</v>
      </c>
      <c r="HC477" t="s">
        <v>796</v>
      </c>
      <c r="HD477" t="s">
        <v>796</v>
      </c>
      <c r="HE477" t="s">
        <v>796</v>
      </c>
      <c r="HF477" t="s">
        <v>796</v>
      </c>
      <c r="HG477" t="s">
        <v>796</v>
      </c>
      <c r="HH477" t="s">
        <v>796</v>
      </c>
      <c r="HI477" t="s">
        <v>796</v>
      </c>
      <c r="HJ477" t="s">
        <v>796</v>
      </c>
      <c r="HK477" t="s">
        <v>796</v>
      </c>
      <c r="HL477" t="s">
        <v>796</v>
      </c>
      <c r="HM477" t="s">
        <v>796</v>
      </c>
      <c r="HN477" t="s">
        <v>796</v>
      </c>
      <c r="HO477" t="s">
        <v>796</v>
      </c>
      <c r="HP477" t="s">
        <v>796</v>
      </c>
      <c r="HQ477" t="s">
        <v>796</v>
      </c>
      <c r="HR477" t="s">
        <v>796</v>
      </c>
      <c r="HS477" t="s">
        <v>796</v>
      </c>
      <c r="HT477" t="s">
        <v>796</v>
      </c>
      <c r="HU477" t="s">
        <v>796</v>
      </c>
      <c r="HV477" t="s">
        <v>796</v>
      </c>
      <c r="HW477" t="s">
        <v>796</v>
      </c>
      <c r="HX477" t="s">
        <v>796</v>
      </c>
      <c r="HY477" t="s">
        <v>796</v>
      </c>
      <c r="HZ477" t="s">
        <v>796</v>
      </c>
      <c r="IA477" t="s">
        <v>796</v>
      </c>
      <c r="IB477" t="s">
        <v>796</v>
      </c>
      <c r="IC477" t="s">
        <v>796</v>
      </c>
      <c r="ID477" t="s">
        <v>796</v>
      </c>
      <c r="IE477" t="s">
        <v>796</v>
      </c>
      <c r="IF477" t="s">
        <v>796</v>
      </c>
      <c r="IG477" t="s">
        <v>796</v>
      </c>
      <c r="IH477" t="s">
        <v>796</v>
      </c>
      <c r="II477" t="s">
        <v>796</v>
      </c>
      <c r="IJ477" t="s">
        <v>796</v>
      </c>
      <c r="IK477" t="s">
        <v>796</v>
      </c>
      <c r="IL477" t="s">
        <v>796</v>
      </c>
      <c r="IM477" t="s">
        <v>796</v>
      </c>
      <c r="IN477" t="s">
        <v>796</v>
      </c>
      <c r="IO477" t="s">
        <v>796</v>
      </c>
      <c r="IP477" t="s">
        <v>796</v>
      </c>
      <c r="IQ477" t="s">
        <v>796</v>
      </c>
      <c r="IR477" t="s">
        <v>796</v>
      </c>
      <c r="IS477" t="s">
        <v>796</v>
      </c>
      <c r="IT477" t="s">
        <v>796</v>
      </c>
      <c r="IU477" t="s">
        <v>796</v>
      </c>
      <c r="IV477" t="s">
        <v>796</v>
      </c>
      <c r="IW477" t="s">
        <v>796</v>
      </c>
      <c r="IX477" t="s">
        <v>796</v>
      </c>
      <c r="IY477" t="s">
        <v>796</v>
      </c>
      <c r="IZ477" t="s">
        <v>796</v>
      </c>
      <c r="JA477" t="s">
        <v>796</v>
      </c>
      <c r="JB477" t="s">
        <v>796</v>
      </c>
      <c r="JC477" t="s">
        <v>796</v>
      </c>
      <c r="JD477" t="s">
        <v>796</v>
      </c>
      <c r="JE477" t="s">
        <v>796</v>
      </c>
      <c r="JF477" t="s">
        <v>796</v>
      </c>
      <c r="JG477" t="s">
        <v>796</v>
      </c>
      <c r="JH477" t="s">
        <v>796</v>
      </c>
      <c r="JI477" t="s">
        <v>796</v>
      </c>
      <c r="JJ477" t="s">
        <v>796</v>
      </c>
      <c r="JK477" t="s">
        <v>796</v>
      </c>
      <c r="JL477" t="s">
        <v>796</v>
      </c>
      <c r="JM477" t="s">
        <v>796</v>
      </c>
      <c r="JN477" t="s">
        <v>796</v>
      </c>
      <c r="JO477" t="s">
        <v>796</v>
      </c>
      <c r="JP477" t="s">
        <v>796</v>
      </c>
      <c r="JQ477" t="s">
        <v>796</v>
      </c>
      <c r="JR477" t="s">
        <v>796</v>
      </c>
      <c r="JS477" t="s">
        <v>796</v>
      </c>
      <c r="JT477" t="s">
        <v>796</v>
      </c>
      <c r="JU477" t="s">
        <v>796</v>
      </c>
      <c r="JV477" t="s">
        <v>796</v>
      </c>
      <c r="JW477" t="s">
        <v>796</v>
      </c>
      <c r="JX477" t="s">
        <v>796</v>
      </c>
      <c r="JY477" t="s">
        <v>796</v>
      </c>
      <c r="JZ477" t="s">
        <v>796</v>
      </c>
      <c r="KA477" t="s">
        <v>796</v>
      </c>
      <c r="KB477" t="s">
        <v>796</v>
      </c>
      <c r="KC477" t="s">
        <v>796</v>
      </c>
      <c r="KD477" t="s">
        <v>796</v>
      </c>
      <c r="KE477" t="s">
        <v>796</v>
      </c>
      <c r="KF477" t="s">
        <v>796</v>
      </c>
    </row>
    <row r="478" spans="1:292" x14ac:dyDescent="0.2">
      <c r="A478" t="s">
        <v>432</v>
      </c>
      <c r="B478" t="s">
        <v>433</v>
      </c>
      <c r="C478" t="s">
        <v>5</v>
      </c>
      <c r="D478" t="s">
        <v>8</v>
      </c>
      <c r="E478" s="30">
        <v>27</v>
      </c>
      <c r="F478" t="s">
        <v>9</v>
      </c>
      <c r="G478" t="s">
        <v>10</v>
      </c>
      <c r="H478" t="s">
        <v>40</v>
      </c>
      <c r="I478" t="s">
        <v>215</v>
      </c>
      <c r="J478" t="s">
        <v>4</v>
      </c>
      <c r="K478" t="s">
        <v>4</v>
      </c>
      <c r="L478" t="s">
        <v>4</v>
      </c>
      <c r="M478" t="s">
        <v>5</v>
      </c>
      <c r="N478" t="s">
        <v>4</v>
      </c>
      <c r="O478" t="s">
        <v>5</v>
      </c>
      <c r="P478" t="s">
        <v>4</v>
      </c>
      <c r="Q478" t="s">
        <v>4</v>
      </c>
      <c r="R478" t="s">
        <v>4</v>
      </c>
      <c r="S478" t="s">
        <v>4</v>
      </c>
      <c r="T478" t="s">
        <v>69</v>
      </c>
      <c r="U478" t="s">
        <v>4</v>
      </c>
      <c r="V478" t="s">
        <v>5</v>
      </c>
      <c r="W478" t="s">
        <v>26</v>
      </c>
      <c r="X478" t="s">
        <v>27</v>
      </c>
      <c r="Y478" t="s">
        <v>5</v>
      </c>
      <c r="Z478" t="s">
        <v>6</v>
      </c>
      <c r="AA478" t="s">
        <v>4</v>
      </c>
      <c r="AB478" t="s">
        <v>4</v>
      </c>
      <c r="AC478" t="s">
        <v>5</v>
      </c>
      <c r="AD478" t="s">
        <v>4</v>
      </c>
      <c r="AE478" t="s">
        <v>4</v>
      </c>
      <c r="AF478" t="s">
        <v>4</v>
      </c>
      <c r="AG478" t="s">
        <v>4</v>
      </c>
      <c r="AH478" t="s">
        <v>4</v>
      </c>
      <c r="AI478" t="s">
        <v>4</v>
      </c>
      <c r="AJ478" t="s">
        <v>4</v>
      </c>
      <c r="AK478" t="s">
        <v>4</v>
      </c>
      <c r="AL478" t="s">
        <v>4</v>
      </c>
      <c r="AM478" t="s">
        <v>4</v>
      </c>
      <c r="AN478" t="s">
        <v>4</v>
      </c>
      <c r="AO478" t="s">
        <v>4</v>
      </c>
      <c r="AP478" t="s">
        <v>5</v>
      </c>
      <c r="AQ478" t="s">
        <v>4</v>
      </c>
      <c r="AR478" t="s">
        <v>4</v>
      </c>
      <c r="AS478" t="s">
        <v>58</v>
      </c>
      <c r="AT478" t="s">
        <v>13</v>
      </c>
      <c r="AU478" t="s">
        <v>59</v>
      </c>
      <c r="AV478" t="s">
        <v>2</v>
      </c>
      <c r="AW478" t="s">
        <v>2</v>
      </c>
      <c r="AX478" t="s">
        <v>2</v>
      </c>
      <c r="AY478" t="s">
        <v>2</v>
      </c>
      <c r="AZ478" t="s">
        <v>2</v>
      </c>
      <c r="BA478" t="s">
        <v>2</v>
      </c>
      <c r="BB478" t="s">
        <v>2</v>
      </c>
      <c r="BC478" t="s">
        <v>2</v>
      </c>
      <c r="BD478" t="s">
        <v>2</v>
      </c>
      <c r="BE478" t="s">
        <v>2</v>
      </c>
      <c r="BF478" t="s">
        <v>2</v>
      </c>
      <c r="BG478" t="s">
        <v>2</v>
      </c>
      <c r="BH478" t="s">
        <v>2</v>
      </c>
      <c r="BI478" t="s">
        <v>2</v>
      </c>
      <c r="BJ478" t="s">
        <v>2</v>
      </c>
      <c r="BK478" t="s">
        <v>2</v>
      </c>
      <c r="BL478" t="s">
        <v>2</v>
      </c>
      <c r="BM478" t="s">
        <v>2</v>
      </c>
      <c r="BN478" t="s">
        <v>2</v>
      </c>
      <c r="BO478" t="s">
        <v>2</v>
      </c>
      <c r="BP478" t="s">
        <v>2</v>
      </c>
      <c r="BQ478" t="s">
        <v>2</v>
      </c>
      <c r="BR478" t="s">
        <v>2</v>
      </c>
      <c r="BS478" t="s">
        <v>2</v>
      </c>
      <c r="BT478" t="s">
        <v>2</v>
      </c>
      <c r="BU478" t="s">
        <v>2</v>
      </c>
      <c r="BV478" t="s">
        <v>2</v>
      </c>
      <c r="BW478" t="s">
        <v>2</v>
      </c>
      <c r="BX478" t="s">
        <v>2</v>
      </c>
      <c r="BY478" t="s">
        <v>2</v>
      </c>
      <c r="BZ478" t="s">
        <v>2</v>
      </c>
      <c r="CA478" t="s">
        <v>2</v>
      </c>
      <c r="CB478" t="s">
        <v>2</v>
      </c>
      <c r="CC478" t="s">
        <v>2</v>
      </c>
      <c r="CD478" t="s">
        <v>2</v>
      </c>
      <c r="CE478" t="s">
        <v>2</v>
      </c>
      <c r="CF478" t="s">
        <v>2</v>
      </c>
      <c r="CG478" t="s">
        <v>2</v>
      </c>
      <c r="CH478" t="s">
        <v>2</v>
      </c>
      <c r="CI478" t="s">
        <v>2</v>
      </c>
      <c r="CJ478" t="s">
        <v>2</v>
      </c>
      <c r="CK478" t="s">
        <v>2</v>
      </c>
      <c r="CL478" t="s">
        <v>2</v>
      </c>
      <c r="CM478" t="s">
        <v>2</v>
      </c>
      <c r="CN478" t="s">
        <v>2</v>
      </c>
      <c r="CO478" t="s">
        <v>2</v>
      </c>
      <c r="CP478" t="s">
        <v>2</v>
      </c>
      <c r="CQ478" t="s">
        <v>2</v>
      </c>
      <c r="CR478" t="s">
        <v>2</v>
      </c>
      <c r="CS478" t="s">
        <v>2</v>
      </c>
      <c r="CT478" t="s">
        <v>2</v>
      </c>
      <c r="CU478" t="s">
        <v>796</v>
      </c>
      <c r="CV478" t="s">
        <v>796</v>
      </c>
      <c r="CW478" t="s">
        <v>796</v>
      </c>
      <c r="CX478" t="s">
        <v>796</v>
      </c>
      <c r="CY478" t="s">
        <v>796</v>
      </c>
      <c r="CZ478" t="s">
        <v>796</v>
      </c>
      <c r="DA478" t="s">
        <v>796</v>
      </c>
      <c r="DB478" t="s">
        <v>796</v>
      </c>
      <c r="DC478" t="s">
        <v>796</v>
      </c>
      <c r="DD478" t="s">
        <v>796</v>
      </c>
      <c r="DE478" t="s">
        <v>796</v>
      </c>
      <c r="DF478" t="s">
        <v>796</v>
      </c>
      <c r="DG478" t="s">
        <v>796</v>
      </c>
      <c r="DH478" t="s">
        <v>796</v>
      </c>
      <c r="DI478" t="s">
        <v>796</v>
      </c>
      <c r="DJ478" t="s">
        <v>796</v>
      </c>
      <c r="DK478" t="s">
        <v>796</v>
      </c>
      <c r="DL478" t="s">
        <v>796</v>
      </c>
      <c r="DM478" t="s">
        <v>796</v>
      </c>
      <c r="DN478" t="s">
        <v>796</v>
      </c>
      <c r="DO478" t="s">
        <v>796</v>
      </c>
      <c r="DP478" t="s">
        <v>796</v>
      </c>
      <c r="DQ478" t="s">
        <v>796</v>
      </c>
      <c r="DR478" t="s">
        <v>796</v>
      </c>
      <c r="DS478" t="s">
        <v>796</v>
      </c>
      <c r="DT478" t="s">
        <v>796</v>
      </c>
      <c r="DU478" t="s">
        <v>796</v>
      </c>
      <c r="DV478" t="s">
        <v>796</v>
      </c>
      <c r="DW478" t="s">
        <v>796</v>
      </c>
      <c r="DX478" t="s">
        <v>796</v>
      </c>
      <c r="DY478" t="s">
        <v>796</v>
      </c>
      <c r="DZ478" t="s">
        <v>796</v>
      </c>
      <c r="EA478" t="s">
        <v>796</v>
      </c>
      <c r="EB478" t="s">
        <v>796</v>
      </c>
      <c r="EC478" t="s">
        <v>796</v>
      </c>
      <c r="ED478" t="s">
        <v>796</v>
      </c>
      <c r="EE478" t="s">
        <v>796</v>
      </c>
      <c r="EF478" t="s">
        <v>796</v>
      </c>
      <c r="EG478" t="s">
        <v>796</v>
      </c>
      <c r="EH478" t="s">
        <v>796</v>
      </c>
      <c r="EI478" t="s">
        <v>796</v>
      </c>
      <c r="EJ478" t="s">
        <v>796</v>
      </c>
      <c r="EK478" t="s">
        <v>796</v>
      </c>
      <c r="EL478" t="s">
        <v>796</v>
      </c>
      <c r="EM478" t="s">
        <v>796</v>
      </c>
      <c r="EN478" t="s">
        <v>796</v>
      </c>
      <c r="EO478" t="s">
        <v>796</v>
      </c>
      <c r="EP478" t="s">
        <v>796</v>
      </c>
      <c r="EQ478" t="s">
        <v>796</v>
      </c>
      <c r="ER478" t="s">
        <v>796</v>
      </c>
      <c r="ES478" t="s">
        <v>796</v>
      </c>
      <c r="ET478" t="s">
        <v>796</v>
      </c>
      <c r="EU478" t="s">
        <v>796</v>
      </c>
      <c r="EV478" t="s">
        <v>796</v>
      </c>
      <c r="EW478" t="s">
        <v>796</v>
      </c>
      <c r="EX478" t="s">
        <v>796</v>
      </c>
      <c r="EY478" t="s">
        <v>796</v>
      </c>
      <c r="EZ478" t="s">
        <v>796</v>
      </c>
      <c r="FA478" t="s">
        <v>796</v>
      </c>
      <c r="FB478" t="s">
        <v>796</v>
      </c>
      <c r="FC478" t="s">
        <v>796</v>
      </c>
      <c r="FD478" t="s">
        <v>796</v>
      </c>
      <c r="FE478" t="s">
        <v>796</v>
      </c>
      <c r="FF478" t="s">
        <v>796</v>
      </c>
      <c r="FG478" t="s">
        <v>796</v>
      </c>
      <c r="FH478" t="s">
        <v>796</v>
      </c>
      <c r="FI478" t="s">
        <v>796</v>
      </c>
      <c r="FJ478" t="s">
        <v>796</v>
      </c>
      <c r="FK478" t="s">
        <v>796</v>
      </c>
      <c r="FL478" t="s">
        <v>796</v>
      </c>
      <c r="FM478" t="s">
        <v>796</v>
      </c>
      <c r="FN478" t="s">
        <v>796</v>
      </c>
      <c r="FO478" t="s">
        <v>796</v>
      </c>
      <c r="FP478" t="s">
        <v>796</v>
      </c>
      <c r="FQ478" t="s">
        <v>796</v>
      </c>
      <c r="FR478" t="s">
        <v>796</v>
      </c>
      <c r="FS478" t="s">
        <v>796</v>
      </c>
      <c r="FT478" t="s">
        <v>796</v>
      </c>
      <c r="FU478" t="s">
        <v>796</v>
      </c>
      <c r="FV478" t="s">
        <v>796</v>
      </c>
      <c r="FW478" t="s">
        <v>796</v>
      </c>
      <c r="FX478" t="s">
        <v>796</v>
      </c>
      <c r="FY478" t="s">
        <v>796</v>
      </c>
      <c r="FZ478" t="s">
        <v>796</v>
      </c>
      <c r="GA478" t="s">
        <v>796</v>
      </c>
      <c r="GB478" t="s">
        <v>796</v>
      </c>
      <c r="GC478" t="s">
        <v>796</v>
      </c>
      <c r="GD478" t="s">
        <v>796</v>
      </c>
      <c r="GE478" t="s">
        <v>796</v>
      </c>
      <c r="GF478" t="s">
        <v>796</v>
      </c>
      <c r="GG478" t="s">
        <v>796</v>
      </c>
      <c r="GH478" t="s">
        <v>796</v>
      </c>
      <c r="GI478" t="s">
        <v>796</v>
      </c>
      <c r="GJ478" t="s">
        <v>796</v>
      </c>
      <c r="GK478" t="s">
        <v>796</v>
      </c>
      <c r="GL478" t="s">
        <v>796</v>
      </c>
      <c r="GM478" t="s">
        <v>796</v>
      </c>
      <c r="GN478" t="s">
        <v>796</v>
      </c>
      <c r="GO478" t="s">
        <v>796</v>
      </c>
      <c r="GP478" t="s">
        <v>796</v>
      </c>
      <c r="GQ478" t="s">
        <v>796</v>
      </c>
      <c r="GR478" t="s">
        <v>796</v>
      </c>
      <c r="GS478" t="s">
        <v>796</v>
      </c>
      <c r="GT478" t="s">
        <v>796</v>
      </c>
      <c r="GU478" t="s">
        <v>796</v>
      </c>
      <c r="GV478" t="s">
        <v>796</v>
      </c>
      <c r="GW478" t="s">
        <v>796</v>
      </c>
      <c r="GX478" t="s">
        <v>796</v>
      </c>
      <c r="GY478" t="s">
        <v>796</v>
      </c>
      <c r="GZ478" t="s">
        <v>796</v>
      </c>
      <c r="HA478" t="s">
        <v>796</v>
      </c>
      <c r="HB478" t="s">
        <v>796</v>
      </c>
      <c r="HC478" t="s">
        <v>796</v>
      </c>
      <c r="HD478" t="s">
        <v>796</v>
      </c>
      <c r="HE478" t="s">
        <v>796</v>
      </c>
      <c r="HF478" t="s">
        <v>796</v>
      </c>
      <c r="HG478" t="s">
        <v>796</v>
      </c>
      <c r="HH478" t="s">
        <v>796</v>
      </c>
      <c r="HI478" t="s">
        <v>796</v>
      </c>
      <c r="HJ478" t="s">
        <v>796</v>
      </c>
      <c r="HK478" t="s">
        <v>796</v>
      </c>
      <c r="HL478" t="s">
        <v>796</v>
      </c>
      <c r="HM478" t="s">
        <v>796</v>
      </c>
      <c r="HN478" t="s">
        <v>796</v>
      </c>
      <c r="HO478" t="s">
        <v>796</v>
      </c>
      <c r="HP478" t="s">
        <v>796</v>
      </c>
      <c r="HQ478" t="s">
        <v>796</v>
      </c>
      <c r="HR478" t="s">
        <v>796</v>
      </c>
      <c r="HS478" t="s">
        <v>796</v>
      </c>
      <c r="HT478" t="s">
        <v>796</v>
      </c>
      <c r="HU478" t="s">
        <v>796</v>
      </c>
      <c r="HV478" t="s">
        <v>796</v>
      </c>
      <c r="HW478" t="s">
        <v>796</v>
      </c>
      <c r="HX478" t="s">
        <v>796</v>
      </c>
      <c r="HY478" t="s">
        <v>796</v>
      </c>
      <c r="HZ478" t="s">
        <v>796</v>
      </c>
      <c r="IA478" t="s">
        <v>796</v>
      </c>
      <c r="IB478" t="s">
        <v>796</v>
      </c>
      <c r="IC478" t="s">
        <v>796</v>
      </c>
      <c r="ID478" t="s">
        <v>796</v>
      </c>
      <c r="IE478" t="s">
        <v>796</v>
      </c>
      <c r="IF478" t="s">
        <v>796</v>
      </c>
      <c r="IG478" t="s">
        <v>796</v>
      </c>
      <c r="IH478" t="s">
        <v>796</v>
      </c>
      <c r="II478" t="s">
        <v>796</v>
      </c>
      <c r="IJ478" t="s">
        <v>796</v>
      </c>
      <c r="IK478" t="s">
        <v>796</v>
      </c>
      <c r="IL478" t="s">
        <v>796</v>
      </c>
      <c r="IM478" t="s">
        <v>796</v>
      </c>
      <c r="IN478" t="s">
        <v>796</v>
      </c>
      <c r="IO478" t="s">
        <v>796</v>
      </c>
      <c r="IP478" t="s">
        <v>796</v>
      </c>
      <c r="IQ478" t="s">
        <v>796</v>
      </c>
      <c r="IR478" t="s">
        <v>796</v>
      </c>
      <c r="IS478" t="s">
        <v>796</v>
      </c>
      <c r="IT478" t="s">
        <v>796</v>
      </c>
      <c r="IU478" t="s">
        <v>796</v>
      </c>
      <c r="IV478" t="s">
        <v>796</v>
      </c>
      <c r="IW478" t="s">
        <v>796</v>
      </c>
      <c r="IX478" t="s">
        <v>796</v>
      </c>
      <c r="IY478" t="s">
        <v>796</v>
      </c>
      <c r="IZ478" t="s">
        <v>796</v>
      </c>
      <c r="JA478" t="s">
        <v>796</v>
      </c>
      <c r="JB478" t="s">
        <v>796</v>
      </c>
      <c r="JC478" t="s">
        <v>796</v>
      </c>
      <c r="JD478" t="s">
        <v>796</v>
      </c>
      <c r="JE478" t="s">
        <v>796</v>
      </c>
      <c r="JF478" t="s">
        <v>796</v>
      </c>
      <c r="JG478" t="s">
        <v>796</v>
      </c>
      <c r="JH478" t="s">
        <v>796</v>
      </c>
      <c r="JI478" t="s">
        <v>796</v>
      </c>
      <c r="JJ478" t="s">
        <v>796</v>
      </c>
      <c r="JK478" t="s">
        <v>796</v>
      </c>
      <c r="JL478" t="s">
        <v>796</v>
      </c>
      <c r="JM478" t="s">
        <v>796</v>
      </c>
      <c r="JN478" t="s">
        <v>796</v>
      </c>
      <c r="JO478" t="s">
        <v>796</v>
      </c>
      <c r="JP478" t="s">
        <v>796</v>
      </c>
      <c r="JQ478" t="s">
        <v>796</v>
      </c>
      <c r="JR478" t="s">
        <v>796</v>
      </c>
      <c r="JS478" t="s">
        <v>796</v>
      </c>
      <c r="JT478" t="s">
        <v>796</v>
      </c>
      <c r="JU478" t="s">
        <v>796</v>
      </c>
      <c r="JV478" t="s">
        <v>796</v>
      </c>
      <c r="JW478" t="s">
        <v>796</v>
      </c>
      <c r="JX478" t="s">
        <v>796</v>
      </c>
      <c r="JY478" t="s">
        <v>796</v>
      </c>
      <c r="JZ478" t="s">
        <v>796</v>
      </c>
      <c r="KA478" t="s">
        <v>796</v>
      </c>
      <c r="KB478" t="s">
        <v>796</v>
      </c>
      <c r="KC478" t="s">
        <v>796</v>
      </c>
      <c r="KD478" t="s">
        <v>796</v>
      </c>
      <c r="KE478" t="s">
        <v>796</v>
      </c>
      <c r="KF478" t="s">
        <v>796</v>
      </c>
    </row>
    <row r="479" spans="1:292" x14ac:dyDescent="0.2">
      <c r="A479" t="s">
        <v>400</v>
      </c>
      <c r="B479" t="s">
        <v>433</v>
      </c>
      <c r="C479" t="s">
        <v>4</v>
      </c>
      <c r="D479" t="s">
        <v>19</v>
      </c>
      <c r="E479" s="30">
        <v>42</v>
      </c>
      <c r="F479" t="s">
        <v>20</v>
      </c>
      <c r="G479" t="s">
        <v>10</v>
      </c>
      <c r="H479" t="s">
        <v>40</v>
      </c>
      <c r="I479" t="s">
        <v>215</v>
      </c>
      <c r="J479" t="s">
        <v>4</v>
      </c>
      <c r="K479" t="s">
        <v>4</v>
      </c>
      <c r="L479" t="s">
        <v>4</v>
      </c>
      <c r="M479" t="s">
        <v>4</v>
      </c>
      <c r="N479" t="s">
        <v>5</v>
      </c>
      <c r="O479" t="s">
        <v>5</v>
      </c>
      <c r="P479" t="s">
        <v>4</v>
      </c>
      <c r="Q479" t="s">
        <v>4</v>
      </c>
      <c r="R479" t="s">
        <v>4</v>
      </c>
      <c r="S479" t="s">
        <v>4</v>
      </c>
      <c r="T479" t="s">
        <v>3</v>
      </c>
      <c r="U479" t="s">
        <v>4</v>
      </c>
      <c r="V479" t="s">
        <v>4</v>
      </c>
      <c r="W479" t="s">
        <v>17</v>
      </c>
      <c r="X479" t="s">
        <v>2</v>
      </c>
      <c r="Y479" t="s">
        <v>5</v>
      </c>
      <c r="Z479" t="s">
        <v>6</v>
      </c>
      <c r="AA479" t="s">
        <v>4</v>
      </c>
      <c r="AB479" t="s">
        <v>4</v>
      </c>
      <c r="AC479" t="s">
        <v>4</v>
      </c>
      <c r="AD479" t="s">
        <v>4</v>
      </c>
      <c r="AE479" t="s">
        <v>4</v>
      </c>
      <c r="AF479" t="s">
        <v>4</v>
      </c>
      <c r="AG479" t="s">
        <v>4</v>
      </c>
      <c r="AH479" t="s">
        <v>4</v>
      </c>
      <c r="AI479" t="s">
        <v>4</v>
      </c>
      <c r="AJ479" t="s">
        <v>4</v>
      </c>
      <c r="AK479" t="s">
        <v>4</v>
      </c>
      <c r="AL479" t="s">
        <v>4</v>
      </c>
      <c r="AM479" t="s">
        <v>4</v>
      </c>
      <c r="AN479" t="s">
        <v>4</v>
      </c>
      <c r="AO479" t="s">
        <v>4</v>
      </c>
      <c r="AP479" t="s">
        <v>5</v>
      </c>
      <c r="AQ479" t="s">
        <v>4</v>
      </c>
      <c r="AR479" t="s">
        <v>4</v>
      </c>
      <c r="AS479" t="s">
        <v>2</v>
      </c>
      <c r="AT479" t="s">
        <v>2</v>
      </c>
      <c r="AU479" t="s">
        <v>2</v>
      </c>
      <c r="AV479" t="s">
        <v>2</v>
      </c>
      <c r="AW479" t="s">
        <v>2</v>
      </c>
      <c r="AX479" t="s">
        <v>2</v>
      </c>
      <c r="AY479" t="s">
        <v>2</v>
      </c>
      <c r="AZ479" t="s">
        <v>2</v>
      </c>
      <c r="BA479" t="s">
        <v>2</v>
      </c>
      <c r="BB479" t="s">
        <v>2</v>
      </c>
      <c r="BC479" t="s">
        <v>2</v>
      </c>
      <c r="BD479" t="s">
        <v>2</v>
      </c>
      <c r="BE479" t="s">
        <v>2</v>
      </c>
      <c r="BF479" t="s">
        <v>2</v>
      </c>
      <c r="BG479" t="s">
        <v>2</v>
      </c>
      <c r="BH479" t="s">
        <v>2</v>
      </c>
      <c r="BI479" t="s">
        <v>2</v>
      </c>
      <c r="BJ479" t="s">
        <v>2</v>
      </c>
      <c r="BK479" t="s">
        <v>2</v>
      </c>
      <c r="BL479" t="s">
        <v>2</v>
      </c>
      <c r="BM479" t="s">
        <v>2</v>
      </c>
      <c r="BN479" t="s">
        <v>2</v>
      </c>
      <c r="BO479" t="s">
        <v>2</v>
      </c>
      <c r="BP479" t="s">
        <v>2</v>
      </c>
      <c r="BQ479" t="s">
        <v>2</v>
      </c>
      <c r="BR479" t="s">
        <v>2</v>
      </c>
      <c r="BS479" t="s">
        <v>2</v>
      </c>
      <c r="BT479" t="s">
        <v>2</v>
      </c>
      <c r="BU479" t="s">
        <v>2</v>
      </c>
      <c r="BV479" t="s">
        <v>2</v>
      </c>
      <c r="BW479" t="s">
        <v>2</v>
      </c>
      <c r="BX479" t="s">
        <v>2</v>
      </c>
      <c r="BY479" t="s">
        <v>2</v>
      </c>
      <c r="BZ479" t="s">
        <v>2</v>
      </c>
      <c r="CA479" t="s">
        <v>2</v>
      </c>
      <c r="CB479" t="s">
        <v>2</v>
      </c>
      <c r="CC479" t="s">
        <v>2</v>
      </c>
      <c r="CD479" t="s">
        <v>2</v>
      </c>
      <c r="CE479" t="s">
        <v>2</v>
      </c>
      <c r="CF479" t="s">
        <v>2</v>
      </c>
      <c r="CG479" t="s">
        <v>2</v>
      </c>
      <c r="CH479" t="s">
        <v>2</v>
      </c>
      <c r="CI479" t="s">
        <v>2</v>
      </c>
      <c r="CJ479" t="s">
        <v>2</v>
      </c>
      <c r="CK479" t="s">
        <v>2</v>
      </c>
      <c r="CL479" t="s">
        <v>2</v>
      </c>
      <c r="CM479" t="s">
        <v>2</v>
      </c>
      <c r="CN479" t="s">
        <v>2</v>
      </c>
      <c r="CO479" t="s">
        <v>2</v>
      </c>
      <c r="CP479" t="s">
        <v>123</v>
      </c>
      <c r="CQ479" t="s">
        <v>4</v>
      </c>
      <c r="CR479" t="s">
        <v>4</v>
      </c>
      <c r="CS479" t="s">
        <v>4</v>
      </c>
      <c r="CT479" t="s">
        <v>4</v>
      </c>
      <c r="CU479" t="s">
        <v>433</v>
      </c>
      <c r="CV479" t="s">
        <v>4</v>
      </c>
      <c r="CW479" s="30">
        <v>43</v>
      </c>
      <c r="CX479" t="s">
        <v>20</v>
      </c>
      <c r="CY479" t="s">
        <v>4</v>
      </c>
      <c r="CZ479" t="s">
        <v>4</v>
      </c>
      <c r="DA479" t="s">
        <v>2</v>
      </c>
      <c r="DB479" t="s">
        <v>4</v>
      </c>
      <c r="DC479" t="s">
        <v>5</v>
      </c>
      <c r="DD479" t="s">
        <v>5</v>
      </c>
      <c r="DE479" t="s">
        <v>4</v>
      </c>
      <c r="DF479" t="s">
        <v>4</v>
      </c>
      <c r="DG479" t="s">
        <v>4</v>
      </c>
      <c r="DH479" t="s">
        <v>4</v>
      </c>
      <c r="DI479" t="s">
        <v>3</v>
      </c>
      <c r="DJ479" t="s">
        <v>4</v>
      </c>
      <c r="DK479" t="s">
        <v>5</v>
      </c>
      <c r="DL479" t="s">
        <v>17</v>
      </c>
      <c r="DM479" t="s">
        <v>2</v>
      </c>
      <c r="DN479" t="s">
        <v>5</v>
      </c>
      <c r="DO479" t="s">
        <v>523</v>
      </c>
      <c r="DP479" t="s">
        <v>4</v>
      </c>
      <c r="DQ479" t="s">
        <v>4</v>
      </c>
      <c r="DR479" t="s">
        <v>4</v>
      </c>
      <c r="DS479" t="s">
        <v>4</v>
      </c>
      <c r="DT479" t="s">
        <v>4</v>
      </c>
      <c r="DU479" t="s">
        <v>4</v>
      </c>
      <c r="DV479" t="s">
        <v>4</v>
      </c>
      <c r="DW479" t="s">
        <v>4</v>
      </c>
      <c r="DX479" t="s">
        <v>4</v>
      </c>
      <c r="DY479" t="s">
        <v>4</v>
      </c>
      <c r="DZ479" t="s">
        <v>4</v>
      </c>
      <c r="EA479" t="s">
        <v>4</v>
      </c>
      <c r="EB479" t="s">
        <v>4</v>
      </c>
      <c r="EC479" t="s">
        <v>4</v>
      </c>
      <c r="ED479" t="s">
        <v>4</v>
      </c>
      <c r="EE479" t="s">
        <v>5</v>
      </c>
      <c r="EF479" t="s">
        <v>4</v>
      </c>
      <c r="EG479" t="s">
        <v>4</v>
      </c>
      <c r="EH479" t="s">
        <v>2</v>
      </c>
      <c r="EI479" t="s">
        <v>2</v>
      </c>
      <c r="EJ479" t="s">
        <v>2</v>
      </c>
      <c r="EK479" t="s">
        <v>2</v>
      </c>
      <c r="EL479" t="s">
        <v>2</v>
      </c>
      <c r="EM479" t="s">
        <v>2</v>
      </c>
      <c r="EN479" t="s">
        <v>2</v>
      </c>
      <c r="EO479" t="s">
        <v>2</v>
      </c>
      <c r="EP479" t="s">
        <v>2</v>
      </c>
      <c r="EQ479" t="s">
        <v>2</v>
      </c>
      <c r="ER479" t="s">
        <v>2</v>
      </c>
      <c r="ES479" t="s">
        <v>2</v>
      </c>
      <c r="ET479" t="s">
        <v>2</v>
      </c>
      <c r="EU479" t="s">
        <v>2</v>
      </c>
      <c r="EV479" t="s">
        <v>2</v>
      </c>
      <c r="EW479" t="s">
        <v>2</v>
      </c>
      <c r="EX479" t="s">
        <v>2</v>
      </c>
      <c r="EY479" t="s">
        <v>2</v>
      </c>
      <c r="EZ479" t="s">
        <v>2</v>
      </c>
      <c r="FA479" t="s">
        <v>2</v>
      </c>
      <c r="FB479" t="s">
        <v>2</v>
      </c>
      <c r="FC479" t="s">
        <v>2</v>
      </c>
      <c r="FD479" t="s">
        <v>2</v>
      </c>
      <c r="FE479" t="s">
        <v>2</v>
      </c>
      <c r="FF479" t="s">
        <v>2</v>
      </c>
      <c r="FG479" t="s">
        <v>2</v>
      </c>
      <c r="FH479" t="s">
        <v>2</v>
      </c>
      <c r="FI479" t="s">
        <v>2</v>
      </c>
      <c r="FJ479" t="s">
        <v>2</v>
      </c>
      <c r="FK479" t="s">
        <v>2</v>
      </c>
      <c r="FL479" t="s">
        <v>2</v>
      </c>
      <c r="FM479" t="s">
        <v>2</v>
      </c>
      <c r="FN479" t="s">
        <v>2</v>
      </c>
      <c r="FO479" t="s">
        <v>2</v>
      </c>
      <c r="FP479" t="s">
        <v>2</v>
      </c>
      <c r="FQ479" t="s">
        <v>2</v>
      </c>
      <c r="FR479" t="s">
        <v>2</v>
      </c>
      <c r="FS479" t="s">
        <v>2</v>
      </c>
      <c r="FT479" t="s">
        <v>2</v>
      </c>
      <c r="FU479" t="s">
        <v>2</v>
      </c>
      <c r="FV479" t="s">
        <v>2</v>
      </c>
      <c r="FW479" t="s">
        <v>2</v>
      </c>
      <c r="FX479" t="s">
        <v>2</v>
      </c>
      <c r="FY479" t="s">
        <v>2</v>
      </c>
      <c r="FZ479" t="s">
        <v>2</v>
      </c>
      <c r="GA479" t="s">
        <v>2</v>
      </c>
      <c r="GB479" t="s">
        <v>2</v>
      </c>
      <c r="GC479" t="s">
        <v>2</v>
      </c>
      <c r="GD479" t="s">
        <v>2</v>
      </c>
      <c r="GE479" t="s">
        <v>123</v>
      </c>
      <c r="GF479" t="s">
        <v>4</v>
      </c>
      <c r="GG479" t="s">
        <v>4</v>
      </c>
      <c r="GH479" t="s">
        <v>4</v>
      </c>
      <c r="GI479" t="s">
        <v>4</v>
      </c>
      <c r="GJ479" t="s">
        <v>4</v>
      </c>
      <c r="GK479" t="s">
        <v>4</v>
      </c>
      <c r="GL479" t="s">
        <v>4</v>
      </c>
      <c r="GM479" t="s">
        <v>4</v>
      </c>
      <c r="GN479" t="s">
        <v>796</v>
      </c>
      <c r="GO479" t="s">
        <v>796</v>
      </c>
      <c r="GP479" t="s">
        <v>796</v>
      </c>
      <c r="GQ479" t="s">
        <v>796</v>
      </c>
      <c r="GR479" t="s">
        <v>796</v>
      </c>
      <c r="GS479" t="s">
        <v>796</v>
      </c>
      <c r="GT479" t="s">
        <v>796</v>
      </c>
      <c r="GU479" t="s">
        <v>796</v>
      </c>
      <c r="GV479" t="s">
        <v>796</v>
      </c>
      <c r="GW479" t="s">
        <v>796</v>
      </c>
      <c r="GX479" t="s">
        <v>796</v>
      </c>
      <c r="GY479" t="s">
        <v>796</v>
      </c>
      <c r="GZ479" t="s">
        <v>796</v>
      </c>
      <c r="HA479" t="s">
        <v>796</v>
      </c>
      <c r="HB479" t="s">
        <v>796</v>
      </c>
      <c r="HC479" t="s">
        <v>796</v>
      </c>
      <c r="HD479" t="s">
        <v>796</v>
      </c>
      <c r="HE479" t="s">
        <v>796</v>
      </c>
      <c r="HF479" t="s">
        <v>796</v>
      </c>
      <c r="HG479" t="s">
        <v>796</v>
      </c>
      <c r="HH479" t="s">
        <v>796</v>
      </c>
      <c r="HI479" t="s">
        <v>796</v>
      </c>
      <c r="HJ479" t="s">
        <v>796</v>
      </c>
      <c r="HK479" t="s">
        <v>796</v>
      </c>
      <c r="HL479" t="s">
        <v>796</v>
      </c>
      <c r="HM479" t="s">
        <v>796</v>
      </c>
      <c r="HN479" t="s">
        <v>796</v>
      </c>
      <c r="HO479" t="s">
        <v>796</v>
      </c>
      <c r="HP479" t="s">
        <v>796</v>
      </c>
      <c r="HQ479" t="s">
        <v>796</v>
      </c>
      <c r="HR479" t="s">
        <v>796</v>
      </c>
      <c r="HS479" t="s">
        <v>796</v>
      </c>
      <c r="HT479" t="s">
        <v>796</v>
      </c>
      <c r="HU479" t="s">
        <v>796</v>
      </c>
      <c r="HV479" t="s">
        <v>796</v>
      </c>
      <c r="HW479" t="s">
        <v>796</v>
      </c>
      <c r="HX479" t="s">
        <v>796</v>
      </c>
      <c r="HY479" t="s">
        <v>796</v>
      </c>
      <c r="HZ479" t="s">
        <v>796</v>
      </c>
      <c r="IA479" t="s">
        <v>796</v>
      </c>
      <c r="IB479" t="s">
        <v>796</v>
      </c>
      <c r="IC479" t="s">
        <v>796</v>
      </c>
      <c r="ID479" t="s">
        <v>796</v>
      </c>
      <c r="IE479" t="s">
        <v>796</v>
      </c>
      <c r="IF479" t="s">
        <v>796</v>
      </c>
      <c r="IG479" t="s">
        <v>796</v>
      </c>
      <c r="IH479" t="s">
        <v>796</v>
      </c>
      <c r="II479" t="s">
        <v>796</v>
      </c>
      <c r="IJ479" t="s">
        <v>796</v>
      </c>
      <c r="IK479" t="s">
        <v>796</v>
      </c>
      <c r="IL479" t="s">
        <v>796</v>
      </c>
      <c r="IM479" t="s">
        <v>796</v>
      </c>
      <c r="IN479" t="s">
        <v>796</v>
      </c>
      <c r="IO479" t="s">
        <v>796</v>
      </c>
      <c r="IP479" t="s">
        <v>796</v>
      </c>
      <c r="IQ479" t="s">
        <v>796</v>
      </c>
      <c r="IR479" t="s">
        <v>796</v>
      </c>
      <c r="IS479" t="s">
        <v>796</v>
      </c>
      <c r="IT479" t="s">
        <v>796</v>
      </c>
      <c r="IU479" t="s">
        <v>796</v>
      </c>
      <c r="IV479" t="s">
        <v>796</v>
      </c>
      <c r="IW479" t="s">
        <v>796</v>
      </c>
      <c r="IX479" t="s">
        <v>796</v>
      </c>
      <c r="IY479" t="s">
        <v>796</v>
      </c>
      <c r="IZ479" t="s">
        <v>796</v>
      </c>
      <c r="JA479" t="s">
        <v>796</v>
      </c>
      <c r="JB479" t="s">
        <v>796</v>
      </c>
      <c r="JC479" t="s">
        <v>796</v>
      </c>
      <c r="JD479" t="s">
        <v>796</v>
      </c>
      <c r="JE479" t="s">
        <v>796</v>
      </c>
      <c r="JF479" t="s">
        <v>796</v>
      </c>
      <c r="JG479" t="s">
        <v>796</v>
      </c>
      <c r="JH479" t="s">
        <v>796</v>
      </c>
      <c r="JI479" t="s">
        <v>796</v>
      </c>
      <c r="JJ479" t="s">
        <v>796</v>
      </c>
      <c r="JK479" t="s">
        <v>796</v>
      </c>
      <c r="JL479" t="s">
        <v>796</v>
      </c>
      <c r="JM479" t="s">
        <v>796</v>
      </c>
      <c r="JN479" t="s">
        <v>796</v>
      </c>
      <c r="JO479" t="s">
        <v>796</v>
      </c>
      <c r="JP479" t="s">
        <v>796</v>
      </c>
      <c r="JQ479" t="s">
        <v>796</v>
      </c>
      <c r="JR479" t="s">
        <v>796</v>
      </c>
      <c r="JS479" t="s">
        <v>796</v>
      </c>
      <c r="JT479" t="s">
        <v>796</v>
      </c>
      <c r="JU479" t="s">
        <v>796</v>
      </c>
      <c r="JV479" t="s">
        <v>796</v>
      </c>
      <c r="JW479" t="s">
        <v>796</v>
      </c>
      <c r="JX479" t="s">
        <v>796</v>
      </c>
      <c r="JY479" t="s">
        <v>796</v>
      </c>
      <c r="JZ479" t="s">
        <v>796</v>
      </c>
      <c r="KA479" t="s">
        <v>796</v>
      </c>
      <c r="KB479" t="s">
        <v>796</v>
      </c>
      <c r="KC479" t="s">
        <v>796</v>
      </c>
      <c r="KD479" t="s">
        <v>796</v>
      </c>
      <c r="KE479" t="s">
        <v>796</v>
      </c>
      <c r="KF479" t="s">
        <v>796</v>
      </c>
    </row>
    <row r="480" spans="1:292" x14ac:dyDescent="0.2">
      <c r="A480" t="s">
        <v>617</v>
      </c>
      <c r="B480" t="s">
        <v>433</v>
      </c>
      <c r="C480" t="s">
        <v>4</v>
      </c>
      <c r="D480" t="s">
        <v>8</v>
      </c>
      <c r="E480" s="30">
        <v>59</v>
      </c>
      <c r="F480" t="s">
        <v>20</v>
      </c>
      <c r="G480" t="s">
        <v>10</v>
      </c>
      <c r="H480" t="s">
        <v>40</v>
      </c>
      <c r="I480" t="s">
        <v>215</v>
      </c>
      <c r="J480" t="s">
        <v>4</v>
      </c>
      <c r="K480" t="s">
        <v>4</v>
      </c>
      <c r="L480" t="s">
        <v>4</v>
      </c>
      <c r="M480" t="s">
        <v>4</v>
      </c>
      <c r="N480" t="s">
        <v>5</v>
      </c>
      <c r="O480" t="s">
        <v>5</v>
      </c>
      <c r="P480" t="s">
        <v>4</v>
      </c>
      <c r="Q480" t="s">
        <v>4</v>
      </c>
      <c r="R480" t="s">
        <v>4</v>
      </c>
      <c r="S480" t="s">
        <v>4</v>
      </c>
      <c r="T480" t="s">
        <v>64</v>
      </c>
      <c r="U480" t="s">
        <v>5</v>
      </c>
      <c r="V480" t="s">
        <v>4</v>
      </c>
      <c r="W480" t="s">
        <v>17</v>
      </c>
      <c r="X480" t="s">
        <v>2</v>
      </c>
      <c r="Y480" t="s">
        <v>5</v>
      </c>
      <c r="Z480" t="s">
        <v>6</v>
      </c>
      <c r="AA480" t="s">
        <v>4</v>
      </c>
      <c r="AB480" t="s">
        <v>4</v>
      </c>
      <c r="AC480" t="s">
        <v>4</v>
      </c>
      <c r="AD480" t="s">
        <v>4</v>
      </c>
      <c r="AE480" t="s">
        <v>4</v>
      </c>
      <c r="AF480" t="s">
        <v>4</v>
      </c>
      <c r="AG480" t="s">
        <v>4</v>
      </c>
      <c r="AH480" t="s">
        <v>4</v>
      </c>
      <c r="AI480" t="s">
        <v>4</v>
      </c>
      <c r="AJ480" t="s">
        <v>4</v>
      </c>
      <c r="AK480" t="s">
        <v>4</v>
      </c>
      <c r="AL480" t="s">
        <v>4</v>
      </c>
      <c r="AM480" t="s">
        <v>4</v>
      </c>
      <c r="AN480" t="s">
        <v>4</v>
      </c>
      <c r="AO480" t="s">
        <v>4</v>
      </c>
      <c r="AP480" t="s">
        <v>5</v>
      </c>
      <c r="AQ480" t="s">
        <v>4</v>
      </c>
      <c r="AR480" t="s">
        <v>5</v>
      </c>
      <c r="AS480" t="s">
        <v>2</v>
      </c>
      <c r="AT480" t="s">
        <v>2</v>
      </c>
      <c r="AU480" t="s">
        <v>2</v>
      </c>
      <c r="AV480" t="s">
        <v>2</v>
      </c>
      <c r="AW480" t="s">
        <v>2</v>
      </c>
      <c r="AX480" t="s">
        <v>2</v>
      </c>
      <c r="AY480" t="s">
        <v>2</v>
      </c>
      <c r="AZ480" t="s">
        <v>2</v>
      </c>
      <c r="BA480" t="s">
        <v>2</v>
      </c>
      <c r="BB480" t="s">
        <v>2</v>
      </c>
      <c r="BC480" t="s">
        <v>2</v>
      </c>
      <c r="BD480" t="s">
        <v>2</v>
      </c>
      <c r="BE480" t="s">
        <v>2</v>
      </c>
      <c r="BF480" t="s">
        <v>2</v>
      </c>
      <c r="BG480" t="s">
        <v>2</v>
      </c>
      <c r="BH480" t="s">
        <v>2</v>
      </c>
      <c r="BI480" t="s">
        <v>2</v>
      </c>
      <c r="BJ480" t="s">
        <v>2</v>
      </c>
      <c r="BK480" t="s">
        <v>2</v>
      </c>
      <c r="BL480" t="s">
        <v>2</v>
      </c>
      <c r="BM480" t="s">
        <v>2</v>
      </c>
      <c r="BN480" t="s">
        <v>2</v>
      </c>
      <c r="BO480" t="s">
        <v>2</v>
      </c>
      <c r="BP480" t="s">
        <v>2</v>
      </c>
      <c r="BQ480" t="s">
        <v>2</v>
      </c>
      <c r="BR480" t="s">
        <v>2</v>
      </c>
      <c r="BS480" t="s">
        <v>2</v>
      </c>
      <c r="BT480" t="s">
        <v>2</v>
      </c>
      <c r="BU480" t="s">
        <v>2</v>
      </c>
      <c r="BV480" t="s">
        <v>2</v>
      </c>
      <c r="BW480" t="s">
        <v>2</v>
      </c>
      <c r="BX480" t="s">
        <v>2</v>
      </c>
      <c r="BY480" t="s">
        <v>2</v>
      </c>
      <c r="BZ480" t="s">
        <v>2</v>
      </c>
      <c r="CA480" t="s">
        <v>2</v>
      </c>
      <c r="CB480" t="s">
        <v>2</v>
      </c>
      <c r="CC480" t="s">
        <v>2</v>
      </c>
      <c r="CD480" t="s">
        <v>2</v>
      </c>
      <c r="CE480" t="s">
        <v>2</v>
      </c>
      <c r="CF480" t="s">
        <v>2</v>
      </c>
      <c r="CG480" t="s">
        <v>2</v>
      </c>
      <c r="CH480" t="s">
        <v>2</v>
      </c>
      <c r="CI480" t="s">
        <v>2</v>
      </c>
      <c r="CJ480" t="s">
        <v>2</v>
      </c>
      <c r="CK480" t="s">
        <v>2</v>
      </c>
      <c r="CL480" t="s">
        <v>2</v>
      </c>
      <c r="CM480" t="s">
        <v>2</v>
      </c>
      <c r="CN480" t="s">
        <v>2</v>
      </c>
      <c r="CO480" t="s">
        <v>2</v>
      </c>
      <c r="CP480" t="s">
        <v>123</v>
      </c>
      <c r="CQ480" t="s">
        <v>4</v>
      </c>
      <c r="CR480" t="s">
        <v>4</v>
      </c>
      <c r="CS480" t="s">
        <v>4</v>
      </c>
      <c r="CT480" t="s">
        <v>4</v>
      </c>
      <c r="CU480" t="s">
        <v>433</v>
      </c>
      <c r="CV480" t="s">
        <v>4</v>
      </c>
      <c r="CW480" s="30">
        <v>60</v>
      </c>
      <c r="CX480" t="s">
        <v>9</v>
      </c>
      <c r="CY480" t="s">
        <v>4</v>
      </c>
      <c r="CZ480" t="s">
        <v>4</v>
      </c>
      <c r="DA480" t="s">
        <v>4</v>
      </c>
      <c r="DB480" t="s">
        <v>5</v>
      </c>
      <c r="DC480" t="s">
        <v>5</v>
      </c>
      <c r="DD480" t="s">
        <v>4</v>
      </c>
      <c r="DE480" t="s">
        <v>4</v>
      </c>
      <c r="DF480" t="s">
        <v>4</v>
      </c>
      <c r="DG480" t="s">
        <v>4</v>
      </c>
      <c r="DH480" t="s">
        <v>4</v>
      </c>
      <c r="DI480" t="s">
        <v>996</v>
      </c>
      <c r="DJ480" t="s">
        <v>5</v>
      </c>
      <c r="DK480" t="s">
        <v>5</v>
      </c>
      <c r="DL480" t="s">
        <v>17</v>
      </c>
      <c r="DM480" t="s">
        <v>2</v>
      </c>
      <c r="DN480" t="s">
        <v>5</v>
      </c>
      <c r="DO480" t="s">
        <v>523</v>
      </c>
      <c r="DP480" t="s">
        <v>4</v>
      </c>
      <c r="DQ480" t="s">
        <v>4</v>
      </c>
      <c r="DR480" t="s">
        <v>4</v>
      </c>
      <c r="DS480" t="s">
        <v>4</v>
      </c>
      <c r="DT480" t="s">
        <v>4</v>
      </c>
      <c r="DU480" t="s">
        <v>4</v>
      </c>
      <c r="DV480" t="s">
        <v>4</v>
      </c>
      <c r="DW480" t="s">
        <v>4</v>
      </c>
      <c r="DX480" t="s">
        <v>4</v>
      </c>
      <c r="DY480" t="s">
        <v>4</v>
      </c>
      <c r="DZ480" t="s">
        <v>4</v>
      </c>
      <c r="EA480" t="s">
        <v>4</v>
      </c>
      <c r="EB480" t="s">
        <v>4</v>
      </c>
      <c r="EC480" t="s">
        <v>4</v>
      </c>
      <c r="ED480" t="s">
        <v>4</v>
      </c>
      <c r="EE480" t="s">
        <v>5</v>
      </c>
      <c r="EF480" t="s">
        <v>4</v>
      </c>
      <c r="EG480" t="s">
        <v>4</v>
      </c>
      <c r="EH480" t="s">
        <v>94</v>
      </c>
      <c r="EI480" t="s">
        <v>62</v>
      </c>
      <c r="EJ480" t="s">
        <v>994</v>
      </c>
      <c r="EK480" t="s">
        <v>2</v>
      </c>
      <c r="EL480" t="s">
        <v>2</v>
      </c>
      <c r="EM480" t="s">
        <v>2</v>
      </c>
      <c r="EN480" t="s">
        <v>2</v>
      </c>
      <c r="EO480" t="s">
        <v>2</v>
      </c>
      <c r="EP480" t="s">
        <v>2</v>
      </c>
      <c r="EQ480" t="s">
        <v>2</v>
      </c>
      <c r="ER480" t="s">
        <v>2</v>
      </c>
      <c r="ES480" t="s">
        <v>2</v>
      </c>
      <c r="ET480" t="s">
        <v>2</v>
      </c>
      <c r="EU480" t="s">
        <v>2</v>
      </c>
      <c r="EV480" t="s">
        <v>2</v>
      </c>
      <c r="EW480" t="s">
        <v>2</v>
      </c>
      <c r="EX480" t="s">
        <v>2</v>
      </c>
      <c r="EY480" t="s">
        <v>2</v>
      </c>
      <c r="EZ480" t="s">
        <v>2</v>
      </c>
      <c r="FA480" t="s">
        <v>2</v>
      </c>
      <c r="FB480" t="s">
        <v>2</v>
      </c>
      <c r="FC480" t="s">
        <v>2</v>
      </c>
      <c r="FD480" t="s">
        <v>2</v>
      </c>
      <c r="FE480" t="s">
        <v>2</v>
      </c>
      <c r="FF480" t="s">
        <v>2</v>
      </c>
      <c r="FG480" t="s">
        <v>2</v>
      </c>
      <c r="FH480" t="s">
        <v>2</v>
      </c>
      <c r="FI480" t="s">
        <v>2</v>
      </c>
      <c r="FJ480" t="s">
        <v>2</v>
      </c>
      <c r="FK480" t="s">
        <v>2</v>
      </c>
      <c r="FL480" t="s">
        <v>2</v>
      </c>
      <c r="FM480" t="s">
        <v>2</v>
      </c>
      <c r="FN480" t="s">
        <v>2</v>
      </c>
      <c r="FO480" t="s">
        <v>2</v>
      </c>
      <c r="FP480" t="s">
        <v>2</v>
      </c>
      <c r="FQ480" t="s">
        <v>2</v>
      </c>
      <c r="FR480" t="s">
        <v>2</v>
      </c>
      <c r="FS480" t="s">
        <v>2</v>
      </c>
      <c r="FT480" t="s">
        <v>2</v>
      </c>
      <c r="FU480" t="s">
        <v>2</v>
      </c>
      <c r="FV480" t="s">
        <v>2</v>
      </c>
      <c r="FW480" t="s">
        <v>2</v>
      </c>
      <c r="FX480" t="s">
        <v>2</v>
      </c>
      <c r="FY480" t="s">
        <v>2</v>
      </c>
      <c r="FZ480" t="s">
        <v>2</v>
      </c>
      <c r="GA480" t="s">
        <v>2</v>
      </c>
      <c r="GB480" t="s">
        <v>2</v>
      </c>
      <c r="GC480" t="s">
        <v>2</v>
      </c>
      <c r="GD480" t="s">
        <v>2</v>
      </c>
      <c r="GE480" t="s">
        <v>123</v>
      </c>
      <c r="GF480" t="s">
        <v>4</v>
      </c>
      <c r="GG480" t="s">
        <v>4</v>
      </c>
      <c r="GH480" t="s">
        <v>4</v>
      </c>
      <c r="GI480" t="s">
        <v>4</v>
      </c>
      <c r="GJ480" t="s">
        <v>4</v>
      </c>
      <c r="GK480" t="s">
        <v>4</v>
      </c>
      <c r="GL480" t="s">
        <v>4</v>
      </c>
      <c r="GM480" t="s">
        <v>4</v>
      </c>
      <c r="GN480" t="s">
        <v>796</v>
      </c>
      <c r="GO480" t="s">
        <v>796</v>
      </c>
      <c r="GP480" t="s">
        <v>796</v>
      </c>
      <c r="GQ480" t="s">
        <v>796</v>
      </c>
      <c r="GR480" t="s">
        <v>796</v>
      </c>
      <c r="GS480" t="s">
        <v>796</v>
      </c>
      <c r="GT480" t="s">
        <v>796</v>
      </c>
      <c r="GU480" t="s">
        <v>796</v>
      </c>
      <c r="GV480" t="s">
        <v>796</v>
      </c>
      <c r="GW480" t="s">
        <v>796</v>
      </c>
      <c r="GX480" t="s">
        <v>796</v>
      </c>
      <c r="GY480" t="s">
        <v>796</v>
      </c>
      <c r="GZ480" t="s">
        <v>796</v>
      </c>
      <c r="HA480" t="s">
        <v>796</v>
      </c>
      <c r="HB480" t="s">
        <v>796</v>
      </c>
      <c r="HC480" t="s">
        <v>796</v>
      </c>
      <c r="HD480" t="s">
        <v>796</v>
      </c>
      <c r="HE480" t="s">
        <v>796</v>
      </c>
      <c r="HF480" t="s">
        <v>796</v>
      </c>
      <c r="HG480" t="s">
        <v>796</v>
      </c>
      <c r="HH480" t="s">
        <v>796</v>
      </c>
      <c r="HI480" t="s">
        <v>796</v>
      </c>
      <c r="HJ480" t="s">
        <v>796</v>
      </c>
      <c r="HK480" t="s">
        <v>796</v>
      </c>
      <c r="HL480" t="s">
        <v>796</v>
      </c>
      <c r="HM480" t="s">
        <v>796</v>
      </c>
      <c r="HN480" t="s">
        <v>796</v>
      </c>
      <c r="HO480" t="s">
        <v>796</v>
      </c>
      <c r="HP480" t="s">
        <v>796</v>
      </c>
      <c r="HQ480" t="s">
        <v>796</v>
      </c>
      <c r="HR480" t="s">
        <v>796</v>
      </c>
      <c r="HS480" t="s">
        <v>796</v>
      </c>
      <c r="HT480" t="s">
        <v>796</v>
      </c>
      <c r="HU480" t="s">
        <v>796</v>
      </c>
      <c r="HV480" t="s">
        <v>796</v>
      </c>
      <c r="HW480" t="s">
        <v>796</v>
      </c>
      <c r="HX480" t="s">
        <v>796</v>
      </c>
      <c r="HY480" t="s">
        <v>796</v>
      </c>
      <c r="HZ480" t="s">
        <v>796</v>
      </c>
      <c r="IA480" t="s">
        <v>796</v>
      </c>
      <c r="IB480" t="s">
        <v>796</v>
      </c>
      <c r="IC480" t="s">
        <v>796</v>
      </c>
      <c r="ID480" t="s">
        <v>796</v>
      </c>
      <c r="IE480" t="s">
        <v>796</v>
      </c>
      <c r="IF480" t="s">
        <v>796</v>
      </c>
      <c r="IG480" t="s">
        <v>796</v>
      </c>
      <c r="IH480" t="s">
        <v>796</v>
      </c>
      <c r="II480" t="s">
        <v>796</v>
      </c>
      <c r="IJ480" t="s">
        <v>796</v>
      </c>
      <c r="IK480" t="s">
        <v>796</v>
      </c>
      <c r="IL480" t="s">
        <v>796</v>
      </c>
      <c r="IM480" t="s">
        <v>796</v>
      </c>
      <c r="IN480" t="s">
        <v>796</v>
      </c>
      <c r="IO480" t="s">
        <v>796</v>
      </c>
      <c r="IP480" t="s">
        <v>796</v>
      </c>
      <c r="IQ480" t="s">
        <v>796</v>
      </c>
      <c r="IR480" t="s">
        <v>796</v>
      </c>
      <c r="IS480" t="s">
        <v>796</v>
      </c>
      <c r="IT480" t="s">
        <v>796</v>
      </c>
      <c r="IU480" t="s">
        <v>796</v>
      </c>
      <c r="IV480" t="s">
        <v>796</v>
      </c>
      <c r="IW480" t="s">
        <v>796</v>
      </c>
      <c r="IX480" t="s">
        <v>796</v>
      </c>
      <c r="IY480" t="s">
        <v>796</v>
      </c>
      <c r="IZ480" t="s">
        <v>796</v>
      </c>
      <c r="JA480" t="s">
        <v>796</v>
      </c>
      <c r="JB480" t="s">
        <v>796</v>
      </c>
      <c r="JC480" t="s">
        <v>796</v>
      </c>
      <c r="JD480" t="s">
        <v>796</v>
      </c>
      <c r="JE480" t="s">
        <v>796</v>
      </c>
      <c r="JF480" t="s">
        <v>796</v>
      </c>
      <c r="JG480" t="s">
        <v>796</v>
      </c>
      <c r="JH480" t="s">
        <v>796</v>
      </c>
      <c r="JI480" t="s">
        <v>796</v>
      </c>
      <c r="JJ480" t="s">
        <v>796</v>
      </c>
      <c r="JK480" t="s">
        <v>796</v>
      </c>
      <c r="JL480" t="s">
        <v>796</v>
      </c>
      <c r="JM480" t="s">
        <v>796</v>
      </c>
      <c r="JN480" t="s">
        <v>796</v>
      </c>
      <c r="JO480" t="s">
        <v>796</v>
      </c>
      <c r="JP480" t="s">
        <v>796</v>
      </c>
      <c r="JQ480" t="s">
        <v>796</v>
      </c>
      <c r="JR480" t="s">
        <v>796</v>
      </c>
      <c r="JS480" t="s">
        <v>796</v>
      </c>
      <c r="JT480" t="s">
        <v>796</v>
      </c>
      <c r="JU480" t="s">
        <v>796</v>
      </c>
      <c r="JV480" t="s">
        <v>796</v>
      </c>
      <c r="JW480" t="s">
        <v>796</v>
      </c>
      <c r="JX480" t="s">
        <v>796</v>
      </c>
      <c r="JY480" t="s">
        <v>796</v>
      </c>
      <c r="JZ480" t="s">
        <v>796</v>
      </c>
      <c r="KA480" t="s">
        <v>796</v>
      </c>
      <c r="KB480" t="s">
        <v>796</v>
      </c>
      <c r="KC480" t="s">
        <v>796</v>
      </c>
      <c r="KD480" t="s">
        <v>796</v>
      </c>
      <c r="KE480" t="s">
        <v>796</v>
      </c>
      <c r="KF480" t="s">
        <v>796</v>
      </c>
    </row>
    <row r="481" spans="1:292" x14ac:dyDescent="0.2">
      <c r="A481" t="s">
        <v>618</v>
      </c>
      <c r="B481" t="s">
        <v>433</v>
      </c>
      <c r="C481" t="s">
        <v>4</v>
      </c>
      <c r="D481" t="s">
        <v>19</v>
      </c>
      <c r="E481" s="30">
        <v>58</v>
      </c>
      <c r="F481" t="s">
        <v>20</v>
      </c>
      <c r="G481" t="s">
        <v>10</v>
      </c>
      <c r="H481" t="s">
        <v>40</v>
      </c>
      <c r="I481" t="s">
        <v>215</v>
      </c>
      <c r="J481" t="s">
        <v>4</v>
      </c>
      <c r="K481" t="s">
        <v>4</v>
      </c>
      <c r="L481" t="s">
        <v>4</v>
      </c>
      <c r="M481" t="s">
        <v>4</v>
      </c>
      <c r="N481" t="s">
        <v>5</v>
      </c>
      <c r="O481" t="s">
        <v>5</v>
      </c>
      <c r="P481" t="s">
        <v>4</v>
      </c>
      <c r="Q481" t="s">
        <v>4</v>
      </c>
      <c r="R481" t="s">
        <v>4</v>
      </c>
      <c r="S481" t="s">
        <v>4</v>
      </c>
      <c r="T481" t="s">
        <v>67</v>
      </c>
      <c r="U481" t="s">
        <v>4</v>
      </c>
      <c r="V481" t="s">
        <v>4</v>
      </c>
      <c r="W481" t="s">
        <v>17</v>
      </c>
      <c r="X481" t="s">
        <v>2</v>
      </c>
      <c r="Y481" t="s">
        <v>5</v>
      </c>
      <c r="Z481" t="s">
        <v>6</v>
      </c>
      <c r="AA481" t="s">
        <v>4</v>
      </c>
      <c r="AB481" t="s">
        <v>4</v>
      </c>
      <c r="AC481" t="s">
        <v>4</v>
      </c>
      <c r="AD481" t="s">
        <v>4</v>
      </c>
      <c r="AE481" t="s">
        <v>4</v>
      </c>
      <c r="AF481" t="s">
        <v>4</v>
      </c>
      <c r="AG481" t="s">
        <v>4</v>
      </c>
      <c r="AH481" t="s">
        <v>4</v>
      </c>
      <c r="AI481" t="s">
        <v>4</v>
      </c>
      <c r="AJ481" t="s">
        <v>4</v>
      </c>
      <c r="AK481" t="s">
        <v>4</v>
      </c>
      <c r="AL481" t="s">
        <v>4</v>
      </c>
      <c r="AM481" t="s">
        <v>4</v>
      </c>
      <c r="AN481" t="s">
        <v>4</v>
      </c>
      <c r="AO481" t="s">
        <v>4</v>
      </c>
      <c r="AP481" t="s">
        <v>5</v>
      </c>
      <c r="AQ481" t="s">
        <v>4</v>
      </c>
      <c r="AR481" t="s">
        <v>4</v>
      </c>
      <c r="AS481" t="s">
        <v>2</v>
      </c>
      <c r="AT481" t="s">
        <v>2</v>
      </c>
      <c r="AU481" t="s">
        <v>2</v>
      </c>
      <c r="AV481" t="s">
        <v>2</v>
      </c>
      <c r="AW481" t="s">
        <v>2</v>
      </c>
      <c r="AX481" t="s">
        <v>2</v>
      </c>
      <c r="AY481" t="s">
        <v>2</v>
      </c>
      <c r="AZ481" t="s">
        <v>2</v>
      </c>
      <c r="BA481" t="s">
        <v>2</v>
      </c>
      <c r="BB481" t="s">
        <v>2</v>
      </c>
      <c r="BC481" t="s">
        <v>2</v>
      </c>
      <c r="BD481" t="s">
        <v>2</v>
      </c>
      <c r="BE481" t="s">
        <v>2</v>
      </c>
      <c r="BF481" t="s">
        <v>2</v>
      </c>
      <c r="BG481" t="s">
        <v>2</v>
      </c>
      <c r="BH481" t="s">
        <v>2</v>
      </c>
      <c r="BI481" t="s">
        <v>2</v>
      </c>
      <c r="BJ481" t="s">
        <v>2</v>
      </c>
      <c r="BK481" t="s">
        <v>2</v>
      </c>
      <c r="BL481" t="s">
        <v>2</v>
      </c>
      <c r="BM481" t="s">
        <v>2</v>
      </c>
      <c r="BN481" t="s">
        <v>2</v>
      </c>
      <c r="BO481" t="s">
        <v>2</v>
      </c>
      <c r="BP481" t="s">
        <v>2</v>
      </c>
      <c r="BQ481" t="s">
        <v>2</v>
      </c>
      <c r="BR481" t="s">
        <v>2</v>
      </c>
      <c r="BS481" t="s">
        <v>2</v>
      </c>
      <c r="BT481" t="s">
        <v>2</v>
      </c>
      <c r="BU481" t="s">
        <v>2</v>
      </c>
      <c r="BV481" t="s">
        <v>2</v>
      </c>
      <c r="BW481" t="s">
        <v>2</v>
      </c>
      <c r="BX481" t="s">
        <v>2</v>
      </c>
      <c r="BY481" t="s">
        <v>2</v>
      </c>
      <c r="BZ481" t="s">
        <v>2</v>
      </c>
      <c r="CA481" t="s">
        <v>2</v>
      </c>
      <c r="CB481" t="s">
        <v>2</v>
      </c>
      <c r="CC481" t="s">
        <v>2</v>
      </c>
      <c r="CD481" t="s">
        <v>2</v>
      </c>
      <c r="CE481" t="s">
        <v>2</v>
      </c>
      <c r="CF481" t="s">
        <v>2</v>
      </c>
      <c r="CG481" t="s">
        <v>2</v>
      </c>
      <c r="CH481" t="s">
        <v>2</v>
      </c>
      <c r="CI481" t="s">
        <v>2</v>
      </c>
      <c r="CJ481" t="s">
        <v>2</v>
      </c>
      <c r="CK481" t="s">
        <v>2</v>
      </c>
      <c r="CL481" t="s">
        <v>2</v>
      </c>
      <c r="CM481" t="s">
        <v>2</v>
      </c>
      <c r="CN481" t="s">
        <v>2</v>
      </c>
      <c r="CO481" t="s">
        <v>2</v>
      </c>
      <c r="CP481" t="s">
        <v>123</v>
      </c>
      <c r="CQ481" t="s">
        <v>4</v>
      </c>
      <c r="CR481" t="s">
        <v>4</v>
      </c>
      <c r="CS481" t="s">
        <v>4</v>
      </c>
      <c r="CT481" t="s">
        <v>4</v>
      </c>
      <c r="CU481" t="s">
        <v>433</v>
      </c>
      <c r="CV481" t="s">
        <v>4</v>
      </c>
      <c r="CW481" s="30">
        <v>59</v>
      </c>
      <c r="CX481" t="s">
        <v>20</v>
      </c>
      <c r="CY481" t="s">
        <v>4</v>
      </c>
      <c r="CZ481" t="s">
        <v>4</v>
      </c>
      <c r="DA481" t="s">
        <v>4</v>
      </c>
      <c r="DB481" t="s">
        <v>4</v>
      </c>
      <c r="DC481" t="s">
        <v>5</v>
      </c>
      <c r="DD481" t="s">
        <v>5</v>
      </c>
      <c r="DE481" t="s">
        <v>4</v>
      </c>
      <c r="DF481" t="s">
        <v>4</v>
      </c>
      <c r="DG481" t="s">
        <v>4</v>
      </c>
      <c r="DH481" t="s">
        <v>4</v>
      </c>
      <c r="DI481" t="s">
        <v>67</v>
      </c>
      <c r="DJ481" t="s">
        <v>4</v>
      </c>
      <c r="DK481" t="s">
        <v>4</v>
      </c>
      <c r="DL481" t="s">
        <v>17</v>
      </c>
      <c r="DM481" t="s">
        <v>2</v>
      </c>
      <c r="DN481" t="s">
        <v>5</v>
      </c>
      <c r="DO481" t="s">
        <v>523</v>
      </c>
      <c r="DP481" t="s">
        <v>4</v>
      </c>
      <c r="DQ481" t="s">
        <v>4</v>
      </c>
      <c r="DR481" t="s">
        <v>4</v>
      </c>
      <c r="DS481" t="s">
        <v>4</v>
      </c>
      <c r="DT481" t="s">
        <v>4</v>
      </c>
      <c r="DU481" t="s">
        <v>4</v>
      </c>
      <c r="DV481" t="s">
        <v>4</v>
      </c>
      <c r="DW481" t="s">
        <v>4</v>
      </c>
      <c r="DX481" t="s">
        <v>4</v>
      </c>
      <c r="DY481" t="s">
        <v>4</v>
      </c>
      <c r="DZ481" t="s">
        <v>4</v>
      </c>
      <c r="EA481" t="s">
        <v>4</v>
      </c>
      <c r="EB481" t="s">
        <v>4</v>
      </c>
      <c r="EC481" t="s">
        <v>4</v>
      </c>
      <c r="ED481" t="s">
        <v>4</v>
      </c>
      <c r="EE481" t="s">
        <v>4</v>
      </c>
      <c r="EF481" t="s">
        <v>4</v>
      </c>
      <c r="EG481" t="s">
        <v>4</v>
      </c>
      <c r="EH481" t="s">
        <v>2</v>
      </c>
      <c r="EI481" t="s">
        <v>2</v>
      </c>
      <c r="EJ481" t="s">
        <v>2</v>
      </c>
      <c r="EK481" t="s">
        <v>2</v>
      </c>
      <c r="EL481" t="s">
        <v>2</v>
      </c>
      <c r="EM481" t="s">
        <v>2</v>
      </c>
      <c r="EN481" t="s">
        <v>2</v>
      </c>
      <c r="EO481" t="s">
        <v>2</v>
      </c>
      <c r="EP481" t="s">
        <v>2</v>
      </c>
      <c r="EQ481" t="s">
        <v>2</v>
      </c>
      <c r="ER481" t="s">
        <v>2</v>
      </c>
      <c r="ES481" t="s">
        <v>2</v>
      </c>
      <c r="ET481" t="s">
        <v>2</v>
      </c>
      <c r="EU481" t="s">
        <v>2</v>
      </c>
      <c r="EV481" t="s">
        <v>2</v>
      </c>
      <c r="EW481" t="s">
        <v>2</v>
      </c>
      <c r="EX481" t="s">
        <v>2</v>
      </c>
      <c r="EY481" t="s">
        <v>2</v>
      </c>
      <c r="EZ481" t="s">
        <v>2</v>
      </c>
      <c r="FA481" t="s">
        <v>2</v>
      </c>
      <c r="FB481" t="s">
        <v>2</v>
      </c>
      <c r="FC481" t="s">
        <v>2</v>
      </c>
      <c r="FD481" t="s">
        <v>2</v>
      </c>
      <c r="FE481" t="s">
        <v>2</v>
      </c>
      <c r="FF481" t="s">
        <v>2</v>
      </c>
      <c r="FG481" t="s">
        <v>2</v>
      </c>
      <c r="FH481" t="s">
        <v>2</v>
      </c>
      <c r="FI481" t="s">
        <v>2</v>
      </c>
      <c r="FJ481" t="s">
        <v>2</v>
      </c>
      <c r="FK481" t="s">
        <v>2</v>
      </c>
      <c r="FL481" t="s">
        <v>2</v>
      </c>
      <c r="FM481" t="s">
        <v>2</v>
      </c>
      <c r="FN481" t="s">
        <v>2</v>
      </c>
      <c r="FO481" t="s">
        <v>2</v>
      </c>
      <c r="FP481" t="s">
        <v>2</v>
      </c>
      <c r="FQ481" t="s">
        <v>2</v>
      </c>
      <c r="FR481" t="s">
        <v>2</v>
      </c>
      <c r="FS481" t="s">
        <v>2</v>
      </c>
      <c r="FT481" t="s">
        <v>2</v>
      </c>
      <c r="FU481" t="s">
        <v>2</v>
      </c>
      <c r="FV481" t="s">
        <v>2</v>
      </c>
      <c r="FW481" t="s">
        <v>2</v>
      </c>
      <c r="FX481" t="s">
        <v>2</v>
      </c>
      <c r="FY481" t="s">
        <v>2</v>
      </c>
      <c r="FZ481" t="s">
        <v>2</v>
      </c>
      <c r="GA481" t="s">
        <v>2</v>
      </c>
      <c r="GB481" t="s">
        <v>2</v>
      </c>
      <c r="GC481" t="s">
        <v>2</v>
      </c>
      <c r="GD481" t="s">
        <v>2</v>
      </c>
      <c r="GE481" t="s">
        <v>123</v>
      </c>
      <c r="GF481" t="s">
        <v>4</v>
      </c>
      <c r="GG481" t="s">
        <v>4</v>
      </c>
      <c r="GH481" t="s">
        <v>4</v>
      </c>
      <c r="GI481" t="s">
        <v>4</v>
      </c>
      <c r="GJ481" t="s">
        <v>4</v>
      </c>
      <c r="GK481" t="s">
        <v>4</v>
      </c>
      <c r="GL481" t="s">
        <v>4</v>
      </c>
      <c r="GM481" t="s">
        <v>4</v>
      </c>
      <c r="GN481" t="s">
        <v>796</v>
      </c>
      <c r="GO481" t="s">
        <v>796</v>
      </c>
      <c r="GP481" t="s">
        <v>796</v>
      </c>
      <c r="GQ481" t="s">
        <v>796</v>
      </c>
      <c r="GR481" t="s">
        <v>796</v>
      </c>
      <c r="GS481" t="s">
        <v>796</v>
      </c>
      <c r="GT481" t="s">
        <v>796</v>
      </c>
      <c r="GU481" t="s">
        <v>796</v>
      </c>
      <c r="GV481" t="s">
        <v>796</v>
      </c>
      <c r="GW481" t="s">
        <v>796</v>
      </c>
      <c r="GX481" t="s">
        <v>796</v>
      </c>
      <c r="GY481" t="s">
        <v>796</v>
      </c>
      <c r="GZ481" t="s">
        <v>796</v>
      </c>
      <c r="HA481" t="s">
        <v>796</v>
      </c>
      <c r="HB481" t="s">
        <v>796</v>
      </c>
      <c r="HC481" t="s">
        <v>796</v>
      </c>
      <c r="HD481" t="s">
        <v>796</v>
      </c>
      <c r="HE481" t="s">
        <v>796</v>
      </c>
      <c r="HF481" t="s">
        <v>796</v>
      </c>
      <c r="HG481" t="s">
        <v>796</v>
      </c>
      <c r="HH481" t="s">
        <v>796</v>
      </c>
      <c r="HI481" t="s">
        <v>796</v>
      </c>
      <c r="HJ481" t="s">
        <v>796</v>
      </c>
      <c r="HK481" t="s">
        <v>796</v>
      </c>
      <c r="HL481" t="s">
        <v>796</v>
      </c>
      <c r="HM481" t="s">
        <v>796</v>
      </c>
      <c r="HN481" t="s">
        <v>796</v>
      </c>
      <c r="HO481" t="s">
        <v>796</v>
      </c>
      <c r="HP481" t="s">
        <v>796</v>
      </c>
      <c r="HQ481" t="s">
        <v>796</v>
      </c>
      <c r="HR481" t="s">
        <v>796</v>
      </c>
      <c r="HS481" t="s">
        <v>796</v>
      </c>
      <c r="HT481" t="s">
        <v>796</v>
      </c>
      <c r="HU481" t="s">
        <v>796</v>
      </c>
      <c r="HV481" t="s">
        <v>796</v>
      </c>
      <c r="HW481" t="s">
        <v>796</v>
      </c>
      <c r="HX481" t="s">
        <v>796</v>
      </c>
      <c r="HY481" t="s">
        <v>796</v>
      </c>
      <c r="HZ481" t="s">
        <v>796</v>
      </c>
      <c r="IA481" t="s">
        <v>796</v>
      </c>
      <c r="IB481" t="s">
        <v>796</v>
      </c>
      <c r="IC481" t="s">
        <v>796</v>
      </c>
      <c r="ID481" t="s">
        <v>796</v>
      </c>
      <c r="IE481" t="s">
        <v>796</v>
      </c>
      <c r="IF481" t="s">
        <v>796</v>
      </c>
      <c r="IG481" t="s">
        <v>796</v>
      </c>
      <c r="IH481" t="s">
        <v>796</v>
      </c>
      <c r="II481" t="s">
        <v>796</v>
      </c>
      <c r="IJ481" t="s">
        <v>796</v>
      </c>
      <c r="IK481" t="s">
        <v>796</v>
      </c>
      <c r="IL481" t="s">
        <v>796</v>
      </c>
      <c r="IM481" t="s">
        <v>796</v>
      </c>
      <c r="IN481" t="s">
        <v>796</v>
      </c>
      <c r="IO481" t="s">
        <v>796</v>
      </c>
      <c r="IP481" t="s">
        <v>796</v>
      </c>
      <c r="IQ481" t="s">
        <v>796</v>
      </c>
      <c r="IR481" t="s">
        <v>796</v>
      </c>
      <c r="IS481" t="s">
        <v>796</v>
      </c>
      <c r="IT481" t="s">
        <v>796</v>
      </c>
      <c r="IU481" t="s">
        <v>796</v>
      </c>
      <c r="IV481" t="s">
        <v>796</v>
      </c>
      <c r="IW481" t="s">
        <v>796</v>
      </c>
      <c r="IX481" t="s">
        <v>796</v>
      </c>
      <c r="IY481" t="s">
        <v>796</v>
      </c>
      <c r="IZ481" t="s">
        <v>796</v>
      </c>
      <c r="JA481" t="s">
        <v>796</v>
      </c>
      <c r="JB481" t="s">
        <v>796</v>
      </c>
      <c r="JC481" t="s">
        <v>796</v>
      </c>
      <c r="JD481" t="s">
        <v>796</v>
      </c>
      <c r="JE481" t="s">
        <v>796</v>
      </c>
      <c r="JF481" t="s">
        <v>796</v>
      </c>
      <c r="JG481" t="s">
        <v>796</v>
      </c>
      <c r="JH481" t="s">
        <v>796</v>
      </c>
      <c r="JI481" t="s">
        <v>796</v>
      </c>
      <c r="JJ481" t="s">
        <v>796</v>
      </c>
      <c r="JK481" t="s">
        <v>796</v>
      </c>
      <c r="JL481" t="s">
        <v>796</v>
      </c>
      <c r="JM481" t="s">
        <v>796</v>
      </c>
      <c r="JN481" t="s">
        <v>796</v>
      </c>
      <c r="JO481" t="s">
        <v>796</v>
      </c>
      <c r="JP481" t="s">
        <v>796</v>
      </c>
      <c r="JQ481" t="s">
        <v>796</v>
      </c>
      <c r="JR481" t="s">
        <v>796</v>
      </c>
      <c r="JS481" t="s">
        <v>796</v>
      </c>
      <c r="JT481" t="s">
        <v>796</v>
      </c>
      <c r="JU481" t="s">
        <v>796</v>
      </c>
      <c r="JV481" t="s">
        <v>796</v>
      </c>
      <c r="JW481" t="s">
        <v>796</v>
      </c>
      <c r="JX481" t="s">
        <v>796</v>
      </c>
      <c r="JY481" t="s">
        <v>796</v>
      </c>
      <c r="JZ481" t="s">
        <v>796</v>
      </c>
      <c r="KA481" t="s">
        <v>796</v>
      </c>
      <c r="KB481" t="s">
        <v>796</v>
      </c>
      <c r="KC481" t="s">
        <v>796</v>
      </c>
      <c r="KD481" t="s">
        <v>796</v>
      </c>
      <c r="KE481" t="s">
        <v>796</v>
      </c>
      <c r="KF481" t="s">
        <v>796</v>
      </c>
    </row>
    <row r="482" spans="1:292" x14ac:dyDescent="0.2">
      <c r="A482" t="s">
        <v>619</v>
      </c>
      <c r="B482" t="s">
        <v>433</v>
      </c>
      <c r="C482" t="s">
        <v>4</v>
      </c>
      <c r="D482" t="s">
        <v>8</v>
      </c>
      <c r="E482" s="30">
        <v>29</v>
      </c>
      <c r="F482" t="s">
        <v>155</v>
      </c>
      <c r="G482" t="s">
        <v>10</v>
      </c>
      <c r="H482" t="s">
        <v>40</v>
      </c>
      <c r="I482" t="s">
        <v>215</v>
      </c>
      <c r="J482" t="s">
        <v>4</v>
      </c>
      <c r="K482" t="s">
        <v>4</v>
      </c>
      <c r="L482" t="s">
        <v>4</v>
      </c>
      <c r="M482" t="s">
        <v>4</v>
      </c>
      <c r="N482" t="s">
        <v>5</v>
      </c>
      <c r="O482" t="s">
        <v>5</v>
      </c>
      <c r="P482" t="s">
        <v>4</v>
      </c>
      <c r="Q482" t="s">
        <v>4</v>
      </c>
      <c r="R482" t="s">
        <v>4</v>
      </c>
      <c r="S482" t="s">
        <v>4</v>
      </c>
      <c r="T482" t="s">
        <v>3</v>
      </c>
      <c r="U482" t="s">
        <v>4</v>
      </c>
      <c r="V482" t="s">
        <v>4</v>
      </c>
      <c r="W482" t="s">
        <v>17</v>
      </c>
      <c r="X482" t="s">
        <v>2</v>
      </c>
      <c r="Y482" t="s">
        <v>5</v>
      </c>
      <c r="Z482" t="s">
        <v>6</v>
      </c>
      <c r="AA482" t="s">
        <v>4</v>
      </c>
      <c r="AB482" t="s">
        <v>4</v>
      </c>
      <c r="AC482" t="s">
        <v>5</v>
      </c>
      <c r="AD482" t="s">
        <v>4</v>
      </c>
      <c r="AE482" t="s">
        <v>4</v>
      </c>
      <c r="AF482" t="s">
        <v>4</v>
      </c>
      <c r="AG482" t="s">
        <v>4</v>
      </c>
      <c r="AH482" t="s">
        <v>4</v>
      </c>
      <c r="AI482" t="s">
        <v>4</v>
      </c>
      <c r="AJ482" t="s">
        <v>4</v>
      </c>
      <c r="AK482" t="s">
        <v>4</v>
      </c>
      <c r="AL482" t="s">
        <v>4</v>
      </c>
      <c r="AM482" t="s">
        <v>4</v>
      </c>
      <c r="AN482" t="s">
        <v>4</v>
      </c>
      <c r="AO482" t="s">
        <v>4</v>
      </c>
      <c r="AP482" t="s">
        <v>4</v>
      </c>
      <c r="AQ482" t="s">
        <v>4</v>
      </c>
      <c r="AR482" t="s">
        <v>4</v>
      </c>
      <c r="AS482" t="s">
        <v>2</v>
      </c>
      <c r="AT482" t="s">
        <v>2</v>
      </c>
      <c r="AU482" t="s">
        <v>2</v>
      </c>
      <c r="AV482" t="s">
        <v>2</v>
      </c>
      <c r="AW482" t="s">
        <v>2</v>
      </c>
      <c r="AX482" t="s">
        <v>2</v>
      </c>
      <c r="AY482" t="s">
        <v>2</v>
      </c>
      <c r="AZ482" t="s">
        <v>2</v>
      </c>
      <c r="BA482" t="s">
        <v>2</v>
      </c>
      <c r="BB482" t="s">
        <v>2</v>
      </c>
      <c r="BC482" t="s">
        <v>2</v>
      </c>
      <c r="BD482" t="s">
        <v>2</v>
      </c>
      <c r="BE482" t="s">
        <v>2</v>
      </c>
      <c r="BF482" t="s">
        <v>2</v>
      </c>
      <c r="BG482" t="s">
        <v>2</v>
      </c>
      <c r="BH482" t="s">
        <v>2</v>
      </c>
      <c r="BI482" t="s">
        <v>2</v>
      </c>
      <c r="BJ482" t="s">
        <v>2</v>
      </c>
      <c r="BK482" t="s">
        <v>2</v>
      </c>
      <c r="BL482" t="s">
        <v>2</v>
      </c>
      <c r="BM482" t="s">
        <v>2</v>
      </c>
      <c r="BN482" t="s">
        <v>2</v>
      </c>
      <c r="BO482" t="s">
        <v>2</v>
      </c>
      <c r="BP482" t="s">
        <v>2</v>
      </c>
      <c r="BQ482" t="s">
        <v>2</v>
      </c>
      <c r="BR482" t="s">
        <v>2</v>
      </c>
      <c r="BS482" t="s">
        <v>2</v>
      </c>
      <c r="BT482" t="s">
        <v>2</v>
      </c>
      <c r="BU482" t="s">
        <v>2</v>
      </c>
      <c r="BV482" t="s">
        <v>2</v>
      </c>
      <c r="BW482" t="s">
        <v>2</v>
      </c>
      <c r="BX482" t="s">
        <v>2</v>
      </c>
      <c r="BY482" t="s">
        <v>2</v>
      </c>
      <c r="BZ482" t="s">
        <v>2</v>
      </c>
      <c r="CA482" t="s">
        <v>2</v>
      </c>
      <c r="CB482" t="s">
        <v>2</v>
      </c>
      <c r="CC482" t="s">
        <v>2</v>
      </c>
      <c r="CD482" t="s">
        <v>2</v>
      </c>
      <c r="CE482" t="s">
        <v>2</v>
      </c>
      <c r="CF482" t="s">
        <v>2</v>
      </c>
      <c r="CG482" t="s">
        <v>2</v>
      </c>
      <c r="CH482" t="s">
        <v>2</v>
      </c>
      <c r="CI482" t="s">
        <v>2</v>
      </c>
      <c r="CJ482" t="s">
        <v>2</v>
      </c>
      <c r="CK482" t="s">
        <v>2</v>
      </c>
      <c r="CL482" t="s">
        <v>2</v>
      </c>
      <c r="CM482" t="s">
        <v>2</v>
      </c>
      <c r="CN482" t="s">
        <v>2</v>
      </c>
      <c r="CO482" t="s">
        <v>2</v>
      </c>
      <c r="CP482" t="s">
        <v>123</v>
      </c>
      <c r="CQ482" t="s">
        <v>4</v>
      </c>
      <c r="CR482" t="s">
        <v>4</v>
      </c>
      <c r="CS482" t="s">
        <v>4</v>
      </c>
      <c r="CT482" t="s">
        <v>4</v>
      </c>
      <c r="CU482" t="s">
        <v>796</v>
      </c>
      <c r="CV482" t="s">
        <v>796</v>
      </c>
      <c r="CW482" t="s">
        <v>796</v>
      </c>
      <c r="CX482" t="s">
        <v>796</v>
      </c>
      <c r="CY482" t="s">
        <v>796</v>
      </c>
      <c r="CZ482" t="s">
        <v>796</v>
      </c>
      <c r="DA482" t="s">
        <v>796</v>
      </c>
      <c r="DB482" t="s">
        <v>796</v>
      </c>
      <c r="DC482" t="s">
        <v>796</v>
      </c>
      <c r="DD482" t="s">
        <v>796</v>
      </c>
      <c r="DE482" t="s">
        <v>796</v>
      </c>
      <c r="DF482" t="s">
        <v>796</v>
      </c>
      <c r="DG482" t="s">
        <v>796</v>
      </c>
      <c r="DH482" t="s">
        <v>796</v>
      </c>
      <c r="DI482" t="s">
        <v>796</v>
      </c>
      <c r="DJ482" t="s">
        <v>796</v>
      </c>
      <c r="DK482" t="s">
        <v>796</v>
      </c>
      <c r="DL482" t="s">
        <v>796</v>
      </c>
      <c r="DM482" t="s">
        <v>796</v>
      </c>
      <c r="DN482" t="s">
        <v>796</v>
      </c>
      <c r="DO482" t="s">
        <v>796</v>
      </c>
      <c r="DP482" t="s">
        <v>796</v>
      </c>
      <c r="DQ482" t="s">
        <v>796</v>
      </c>
      <c r="DR482" t="s">
        <v>796</v>
      </c>
      <c r="DS482" t="s">
        <v>796</v>
      </c>
      <c r="DT482" t="s">
        <v>796</v>
      </c>
      <c r="DU482" t="s">
        <v>796</v>
      </c>
      <c r="DV482" t="s">
        <v>796</v>
      </c>
      <c r="DW482" t="s">
        <v>796</v>
      </c>
      <c r="DX482" t="s">
        <v>796</v>
      </c>
      <c r="DY482" t="s">
        <v>796</v>
      </c>
      <c r="DZ482" t="s">
        <v>796</v>
      </c>
      <c r="EA482" t="s">
        <v>796</v>
      </c>
      <c r="EB482" t="s">
        <v>796</v>
      </c>
      <c r="EC482" t="s">
        <v>796</v>
      </c>
      <c r="ED482" t="s">
        <v>796</v>
      </c>
      <c r="EE482" t="s">
        <v>796</v>
      </c>
      <c r="EF482" t="s">
        <v>796</v>
      </c>
      <c r="EG482" t="s">
        <v>796</v>
      </c>
      <c r="EH482" t="s">
        <v>796</v>
      </c>
      <c r="EI482" t="s">
        <v>796</v>
      </c>
      <c r="EJ482" t="s">
        <v>796</v>
      </c>
      <c r="EK482" t="s">
        <v>796</v>
      </c>
      <c r="EL482" t="s">
        <v>796</v>
      </c>
      <c r="EM482" t="s">
        <v>796</v>
      </c>
      <c r="EN482" t="s">
        <v>796</v>
      </c>
      <c r="EO482" t="s">
        <v>796</v>
      </c>
      <c r="EP482" t="s">
        <v>796</v>
      </c>
      <c r="EQ482" t="s">
        <v>796</v>
      </c>
      <c r="ER482" t="s">
        <v>796</v>
      </c>
      <c r="ES482" t="s">
        <v>796</v>
      </c>
      <c r="ET482" t="s">
        <v>796</v>
      </c>
      <c r="EU482" t="s">
        <v>796</v>
      </c>
      <c r="EV482" t="s">
        <v>796</v>
      </c>
      <c r="EW482" t="s">
        <v>796</v>
      </c>
      <c r="EX482" t="s">
        <v>796</v>
      </c>
      <c r="EY482" t="s">
        <v>796</v>
      </c>
      <c r="EZ482" t="s">
        <v>796</v>
      </c>
      <c r="FA482" t="s">
        <v>796</v>
      </c>
      <c r="FB482" t="s">
        <v>796</v>
      </c>
      <c r="FC482" t="s">
        <v>796</v>
      </c>
      <c r="FD482" t="s">
        <v>796</v>
      </c>
      <c r="FE482" t="s">
        <v>796</v>
      </c>
      <c r="FF482" t="s">
        <v>796</v>
      </c>
      <c r="FG482" t="s">
        <v>796</v>
      </c>
      <c r="FH482" t="s">
        <v>796</v>
      </c>
      <c r="FI482" t="s">
        <v>796</v>
      </c>
      <c r="FJ482" t="s">
        <v>796</v>
      </c>
      <c r="FK482" t="s">
        <v>796</v>
      </c>
      <c r="FL482" t="s">
        <v>796</v>
      </c>
      <c r="FM482" t="s">
        <v>796</v>
      </c>
      <c r="FN482" t="s">
        <v>796</v>
      </c>
      <c r="FO482" t="s">
        <v>796</v>
      </c>
      <c r="FP482" t="s">
        <v>796</v>
      </c>
      <c r="FQ482" t="s">
        <v>796</v>
      </c>
      <c r="FR482" t="s">
        <v>796</v>
      </c>
      <c r="FS482" t="s">
        <v>796</v>
      </c>
      <c r="FT482" t="s">
        <v>796</v>
      </c>
      <c r="FU482" t="s">
        <v>796</v>
      </c>
      <c r="FV482" t="s">
        <v>796</v>
      </c>
      <c r="FW482" t="s">
        <v>796</v>
      </c>
      <c r="FX482" t="s">
        <v>796</v>
      </c>
      <c r="FY482" t="s">
        <v>796</v>
      </c>
      <c r="FZ482" t="s">
        <v>796</v>
      </c>
      <c r="GA482" t="s">
        <v>796</v>
      </c>
      <c r="GB482" t="s">
        <v>796</v>
      </c>
      <c r="GC482" t="s">
        <v>796</v>
      </c>
      <c r="GD482" t="s">
        <v>796</v>
      </c>
      <c r="GE482" t="s">
        <v>796</v>
      </c>
      <c r="GF482" t="s">
        <v>796</v>
      </c>
      <c r="GG482" t="s">
        <v>796</v>
      </c>
      <c r="GH482" t="s">
        <v>796</v>
      </c>
      <c r="GI482" t="s">
        <v>796</v>
      </c>
      <c r="GJ482" t="s">
        <v>796</v>
      </c>
      <c r="GK482" t="s">
        <v>796</v>
      </c>
      <c r="GL482" t="s">
        <v>796</v>
      </c>
      <c r="GM482" t="s">
        <v>796</v>
      </c>
      <c r="GN482" t="s">
        <v>796</v>
      </c>
      <c r="GO482" t="s">
        <v>796</v>
      </c>
      <c r="GP482" t="s">
        <v>796</v>
      </c>
      <c r="GQ482" t="s">
        <v>796</v>
      </c>
      <c r="GR482" t="s">
        <v>796</v>
      </c>
      <c r="GS482" t="s">
        <v>796</v>
      </c>
      <c r="GT482" t="s">
        <v>796</v>
      </c>
      <c r="GU482" t="s">
        <v>796</v>
      </c>
      <c r="GV482" t="s">
        <v>796</v>
      </c>
      <c r="GW482" t="s">
        <v>796</v>
      </c>
      <c r="GX482" t="s">
        <v>796</v>
      </c>
      <c r="GY482" t="s">
        <v>796</v>
      </c>
      <c r="GZ482" t="s">
        <v>796</v>
      </c>
      <c r="HA482" t="s">
        <v>796</v>
      </c>
      <c r="HB482" t="s">
        <v>796</v>
      </c>
      <c r="HC482" t="s">
        <v>796</v>
      </c>
      <c r="HD482" t="s">
        <v>796</v>
      </c>
      <c r="HE482" t="s">
        <v>796</v>
      </c>
      <c r="HF482" t="s">
        <v>796</v>
      </c>
      <c r="HG482" t="s">
        <v>796</v>
      </c>
      <c r="HH482" t="s">
        <v>796</v>
      </c>
      <c r="HI482" t="s">
        <v>796</v>
      </c>
      <c r="HJ482" t="s">
        <v>796</v>
      </c>
      <c r="HK482" t="s">
        <v>796</v>
      </c>
      <c r="HL482" t="s">
        <v>796</v>
      </c>
      <c r="HM482" t="s">
        <v>796</v>
      </c>
      <c r="HN482" t="s">
        <v>796</v>
      </c>
      <c r="HO482" t="s">
        <v>796</v>
      </c>
      <c r="HP482" t="s">
        <v>796</v>
      </c>
      <c r="HQ482" t="s">
        <v>796</v>
      </c>
      <c r="HR482" t="s">
        <v>796</v>
      </c>
      <c r="HS482" t="s">
        <v>796</v>
      </c>
      <c r="HT482" t="s">
        <v>796</v>
      </c>
      <c r="HU482" t="s">
        <v>796</v>
      </c>
      <c r="HV482" t="s">
        <v>796</v>
      </c>
      <c r="HW482" t="s">
        <v>796</v>
      </c>
      <c r="HX482" t="s">
        <v>796</v>
      </c>
      <c r="HY482" t="s">
        <v>796</v>
      </c>
      <c r="HZ482" t="s">
        <v>796</v>
      </c>
      <c r="IA482" t="s">
        <v>796</v>
      </c>
      <c r="IB482" t="s">
        <v>796</v>
      </c>
      <c r="IC482" t="s">
        <v>796</v>
      </c>
      <c r="ID482" t="s">
        <v>796</v>
      </c>
      <c r="IE482" t="s">
        <v>796</v>
      </c>
      <c r="IF482" t="s">
        <v>796</v>
      </c>
      <c r="IG482" t="s">
        <v>796</v>
      </c>
      <c r="IH482" t="s">
        <v>796</v>
      </c>
      <c r="II482" t="s">
        <v>796</v>
      </c>
      <c r="IJ482" t="s">
        <v>796</v>
      </c>
      <c r="IK482" t="s">
        <v>796</v>
      </c>
      <c r="IL482" t="s">
        <v>796</v>
      </c>
      <c r="IM482" t="s">
        <v>796</v>
      </c>
      <c r="IN482" t="s">
        <v>796</v>
      </c>
      <c r="IO482" t="s">
        <v>796</v>
      </c>
      <c r="IP482" t="s">
        <v>796</v>
      </c>
      <c r="IQ482" t="s">
        <v>796</v>
      </c>
      <c r="IR482" t="s">
        <v>796</v>
      </c>
      <c r="IS482" t="s">
        <v>796</v>
      </c>
      <c r="IT482" t="s">
        <v>796</v>
      </c>
      <c r="IU482" t="s">
        <v>796</v>
      </c>
      <c r="IV482" t="s">
        <v>796</v>
      </c>
      <c r="IW482" t="s">
        <v>796</v>
      </c>
      <c r="IX482" t="s">
        <v>796</v>
      </c>
      <c r="IY482" t="s">
        <v>796</v>
      </c>
      <c r="IZ482" t="s">
        <v>796</v>
      </c>
      <c r="JA482" t="s">
        <v>796</v>
      </c>
      <c r="JB482" t="s">
        <v>796</v>
      </c>
      <c r="JC482" t="s">
        <v>796</v>
      </c>
      <c r="JD482" t="s">
        <v>796</v>
      </c>
      <c r="JE482" t="s">
        <v>796</v>
      </c>
      <c r="JF482" t="s">
        <v>796</v>
      </c>
      <c r="JG482" t="s">
        <v>796</v>
      </c>
      <c r="JH482" t="s">
        <v>796</v>
      </c>
      <c r="JI482" t="s">
        <v>796</v>
      </c>
      <c r="JJ482" t="s">
        <v>796</v>
      </c>
      <c r="JK482" t="s">
        <v>796</v>
      </c>
      <c r="JL482" t="s">
        <v>796</v>
      </c>
      <c r="JM482" t="s">
        <v>796</v>
      </c>
      <c r="JN482" t="s">
        <v>796</v>
      </c>
      <c r="JO482" t="s">
        <v>796</v>
      </c>
      <c r="JP482" t="s">
        <v>796</v>
      </c>
      <c r="JQ482" t="s">
        <v>796</v>
      </c>
      <c r="JR482" t="s">
        <v>796</v>
      </c>
      <c r="JS482" t="s">
        <v>796</v>
      </c>
      <c r="JT482" t="s">
        <v>796</v>
      </c>
      <c r="JU482" t="s">
        <v>796</v>
      </c>
      <c r="JV482" t="s">
        <v>796</v>
      </c>
      <c r="JW482" t="s">
        <v>796</v>
      </c>
      <c r="JX482" t="s">
        <v>796</v>
      </c>
      <c r="JY482" t="s">
        <v>796</v>
      </c>
      <c r="JZ482" t="s">
        <v>796</v>
      </c>
      <c r="KA482" t="s">
        <v>796</v>
      </c>
      <c r="KB482" t="s">
        <v>796</v>
      </c>
      <c r="KC482" t="s">
        <v>796</v>
      </c>
      <c r="KD482" t="s">
        <v>796</v>
      </c>
      <c r="KE482" t="s">
        <v>796</v>
      </c>
      <c r="KF482" t="s">
        <v>796</v>
      </c>
    </row>
  </sheetData>
  <conditionalFormatting sqref="A1:KF1048576">
    <cfRule type="expression" dxfId="15" priority="25">
      <formula>IF(COUNTIF($CU1:$DL1, "Not Applicable") + COUNTIF( $DN1:$EG1, "Not Applicable")&gt;0, "True", "False")</formula>
    </cfRule>
    <cfRule type="expression" dxfId="14" priority="20">
      <formula>IF(AND((COUNTIF($FE1, "Not Applicable") + COUNTIF($FE1, "Unassigned"))&gt;0,$CY1 = "Yes"), "True", "False")</formula>
    </cfRule>
    <cfRule type="expression" dxfId="13" priority="18">
      <formula>IF(AND((COUNTIF($FE1, "&lt;&gt;Not Applicable") + COUNTIF($FE1, "Unassigned"))&gt;0, $CY1 = "No"), "True", "False")</formula>
    </cfRule>
    <cfRule type="expression" dxfId="12" priority="16">
      <formula>IF(AND((COUNTIF($EK1:$EY1, "Not Applicable") + COUNTIF($EK1:$EY1, "Unassigned"))&gt;0,$CZ1 = "Yes"), "True", "False")</formula>
    </cfRule>
    <cfRule type="expression" dxfId="11" priority="15">
      <formula>IF(AND((COUNTIF($EK1:$EY1, "&lt;&gt;Not Applicable") + COUNTIF($EK1:$EY1, "Unassigned"))&gt;0, $CZ1 = "No"), "True", "False")</formula>
    </cfRule>
    <cfRule type="expression" dxfId="10" priority="12">
      <formula>IF(AND((COUNTIF($EH1:$EJ1, "Not Applicable") + COUNTIF($EH1:$EJ1, "Unassigned"))&gt;0,$DB1 = "Yes"), "True", "False")</formula>
    </cfRule>
    <cfRule type="expression" dxfId="9" priority="11">
      <formula>IF(AND((COUNTIF($EH1:$EJ1, "&lt;&gt;Not Applicable") + COUNTIF($EH1:$EJ1, "Unassigned"))&gt;0, $DB1 = "No"), "True", "False")</formula>
    </cfRule>
    <cfRule type="expression" dxfId="8" priority="10">
      <formula>IF(AND((COUNTIF($GE1:$GM1, "Not Applicable") + COUNTIF($GE1:$GM1, "Unassigned"))&gt;0,$DC1 = "Yes"), "True", "False")</formula>
    </cfRule>
    <cfRule type="expression" dxfId="7" priority="9">
      <formula>IF(AND((COUNTIF($GE1:$GM1, "&lt;&gt;Not Applicable") + COUNTIF($GE1:$GM1, "Unassigned"))&gt;0, $DC1 = "No"), "True", "False")</formula>
    </cfRule>
    <cfRule type="expression" dxfId="6" priority="7">
      <formula>IF(AND((COUNTIF($EZ1:$FD1, "Not Applicable") + COUNTIF($EZ1:$FD1, "Unassigned"))&gt;0,$DE1 = "Yes"), "True", "False")</formula>
    </cfRule>
    <cfRule type="expression" dxfId="0" priority="6">
      <formula>IF(AND((COUNTIF($EZ1:$FD1, "&lt;&gt;Not Applicable") + COUNTIF($EZ1:$FD1, "Unassigned"))&gt;0, $DE1 = "No"), "True", "False")</formula>
    </cfRule>
    <cfRule type="expression" dxfId="5" priority="5">
      <formula>IF(AND((COUNTIF($FF1:$FP1, "Not Applicable") + COUNTIF($FF1:$FP1, "Unassigned"))&gt;0,$DF1 = "Yes"), "True", "False")</formula>
    </cfRule>
    <cfRule type="expression" dxfId="4" priority="4">
      <formula>IF(AND(COUNTIF($FF1:$FP1, "&lt;&gt;Not Applicable")&gt;0, $DF1 = "No"), "True", "False")</formula>
    </cfRule>
    <cfRule type="expression" dxfId="3" priority="3">
      <formula>IF(AND((COUNTIF($FQ1:$GD1, "Not Applicable") + COUNTIF($FQ1:$GD1, "Unassigned"))&gt;0,  OR($DA1 ="Yes", $DH1 = "Yes")), "True", "False")</formula>
    </cfRule>
    <cfRule type="expression" dxfId="2" priority="2">
      <formula>IF(AND(COUNTIF($FQ1:$GD1, "&lt;&gt;Not Applicable") &gt; 0, AND($DA1="No", $DH1="No")), "True", "False")</formula>
    </cfRule>
    <cfRule type="expression" dxfId="1" priority="1">
      <formula>IF(AND(COUNTIF($CV1:$GM1, "Unassigned")&gt;0, $CU1 &lt;&gt; "Unassigned"), "True", "False")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"/>
  <sheetViews>
    <sheetView workbookViewId="0">
      <selection activeCell="L1" sqref="L1:O3"/>
    </sheetView>
  </sheetViews>
  <sheetFormatPr defaultRowHeight="15" x14ac:dyDescent="0.25"/>
  <cols>
    <col min="1" max="1" width="13.42578125" style="4" bestFit="1" customWidth="1"/>
    <col min="2" max="2" width="8.28515625" style="4" customWidth="1"/>
    <col min="3" max="3" width="11" style="4" bestFit="1" customWidth="1"/>
    <col min="4" max="6" width="9.140625" style="4"/>
    <col min="7" max="7" width="16.42578125" style="4" bestFit="1" customWidth="1"/>
    <col min="8" max="8" width="4" style="4" customWidth="1"/>
    <col min="9" max="11" width="9.140625" style="4"/>
    <col min="12" max="12" width="9.85546875" style="4" bestFit="1" customWidth="1"/>
    <col min="13" max="13" width="4.5703125" style="4" customWidth="1"/>
    <col min="14" max="14" width="9" style="4" customWidth="1"/>
    <col min="15" max="15" width="12.140625" style="4" bestFit="1" customWidth="1"/>
    <col min="16" max="16384" width="9.140625" style="4"/>
  </cols>
  <sheetData>
    <row r="1" spans="1:15" x14ac:dyDescent="0.25">
      <c r="A1" s="4" t="s">
        <v>531</v>
      </c>
      <c r="E1" s="37" t="s">
        <v>625</v>
      </c>
      <c r="F1" s="37"/>
      <c r="G1" s="9">
        <f>COUNTA(Table1[c01a_area])</f>
        <v>481</v>
      </c>
      <c r="L1" s="5" t="s">
        <v>1099</v>
      </c>
      <c r="M1" s="5" t="s">
        <v>1100</v>
      </c>
      <c r="N1" s="5" t="s">
        <v>1101</v>
      </c>
      <c r="O1" s="5" t="s">
        <v>1102</v>
      </c>
    </row>
    <row r="2" spans="1:15" x14ac:dyDescent="0.25">
      <c r="A2" s="5"/>
      <c r="B2" s="5" t="s">
        <v>19</v>
      </c>
      <c r="C2" s="5" t="s">
        <v>8</v>
      </c>
      <c r="D2" s="5" t="s">
        <v>525</v>
      </c>
      <c r="L2" s="5" t="s">
        <v>868</v>
      </c>
      <c r="M2" s="3">
        <f>COUNTIF(Table1[c01b_area],"Unassigned")</f>
        <v>185</v>
      </c>
      <c r="N2" s="3">
        <f>(G1-M2)</f>
        <v>296</v>
      </c>
      <c r="O2" s="13">
        <f>(G1-M2)/G1</f>
        <v>0.61538461538461542</v>
      </c>
    </row>
    <row r="3" spans="1:15" x14ac:dyDescent="0.25">
      <c r="A3" s="5" t="s">
        <v>0</v>
      </c>
      <c r="B3" s="2">
        <f>COUNTIF((Table1[c03a_gender]),"Male")</f>
        <v>268</v>
      </c>
      <c r="C3" s="2">
        <f>COUNTIF((Table1[c03a_gender]),"Female")</f>
        <v>213</v>
      </c>
      <c r="D3" s="2">
        <f>SUM(B3:C3)</f>
        <v>481</v>
      </c>
      <c r="L3" s="5" t="s">
        <v>869</v>
      </c>
      <c r="M3" s="2">
        <f>COUNTIF(Table1[c01c_area],"Unassigned")</f>
        <v>447</v>
      </c>
      <c r="N3" s="2">
        <f>(G1-M3)</f>
        <v>34</v>
      </c>
      <c r="O3" s="15">
        <f>(G1-M3)/G1</f>
        <v>7.068607068607069E-2</v>
      </c>
    </row>
    <row r="4" spans="1:15" x14ac:dyDescent="0.25">
      <c r="A4" s="4" t="s">
        <v>532</v>
      </c>
    </row>
    <row r="5" spans="1:15" x14ac:dyDescent="0.25">
      <c r="A5" s="5"/>
      <c r="B5" s="5" t="s">
        <v>19</v>
      </c>
      <c r="C5" s="5" t="s">
        <v>8</v>
      </c>
      <c r="D5" s="5" t="s">
        <v>525</v>
      </c>
    </row>
    <row r="6" spans="1:15" x14ac:dyDescent="0.25">
      <c r="A6" s="5" t="s">
        <v>0</v>
      </c>
      <c r="B6" s="7">
        <f>B3/$D3</f>
        <v>0.5571725571725572</v>
      </c>
      <c r="C6" s="7">
        <f>C3/$D3</f>
        <v>0.44282744282744285</v>
      </c>
      <c r="D6" s="7">
        <f>D3/$D3</f>
        <v>1</v>
      </c>
    </row>
    <row r="7" spans="1:15" x14ac:dyDescent="0.25">
      <c r="A7" s="4" t="s">
        <v>533</v>
      </c>
    </row>
    <row r="8" spans="1:15" x14ac:dyDescent="0.25">
      <c r="A8" s="5"/>
      <c r="B8" s="5" t="s">
        <v>534</v>
      </c>
      <c r="C8" s="5" t="s">
        <v>535</v>
      </c>
      <c r="D8" s="5" t="s">
        <v>536</v>
      </c>
      <c r="E8" s="5" t="s">
        <v>525</v>
      </c>
    </row>
    <row r="9" spans="1:15" x14ac:dyDescent="0.25">
      <c r="A9" s="5" t="s">
        <v>0</v>
      </c>
      <c r="B9" s="2">
        <f>COUNTIFS((Table1[c04a_age]),"&gt;=18",(Table1[c04a_age]),"&lt;=24")</f>
        <v>44</v>
      </c>
      <c r="C9" s="3">
        <f>COUNTIFS((Table1[c04a_age]),"&gt;=25",(Table1[c04a_age]),"&lt;=49")</f>
        <v>305</v>
      </c>
      <c r="D9" s="2">
        <f>COUNTIFS((Table1[c04a_age]),"&gt;=50",(Table1[c04a_age]),"&lt;=64")</f>
        <v>118</v>
      </c>
      <c r="E9" s="2">
        <f>SUM(B9:D9)</f>
        <v>467</v>
      </c>
    </row>
    <row r="10" spans="1:15" x14ac:dyDescent="0.25">
      <c r="A10" s="4" t="s">
        <v>537</v>
      </c>
    </row>
    <row r="11" spans="1:15" x14ac:dyDescent="0.25">
      <c r="A11" s="5"/>
      <c r="B11" s="5" t="s">
        <v>534</v>
      </c>
      <c r="C11" s="5" t="s">
        <v>535</v>
      </c>
      <c r="D11" s="5" t="s">
        <v>536</v>
      </c>
      <c r="E11" s="5" t="s">
        <v>525</v>
      </c>
    </row>
    <row r="12" spans="1:15" x14ac:dyDescent="0.25">
      <c r="A12" s="5" t="s">
        <v>0</v>
      </c>
      <c r="B12" s="7">
        <f>B9/$E$9</f>
        <v>9.421841541755889E-2</v>
      </c>
      <c r="C12" s="7">
        <f>C9/$E$9</f>
        <v>0.65310492505353324</v>
      </c>
      <c r="D12" s="7">
        <f>D9/$E$9</f>
        <v>0.25267665952890794</v>
      </c>
      <c r="E12" s="7">
        <f>E9/$E$9</f>
        <v>1</v>
      </c>
    </row>
    <row r="13" spans="1:15" x14ac:dyDescent="0.25">
      <c r="A13" s="4" t="s">
        <v>538</v>
      </c>
    </row>
    <row r="14" spans="1:15" x14ac:dyDescent="0.25">
      <c r="A14" s="5"/>
      <c r="B14" s="5" t="s">
        <v>539</v>
      </c>
      <c r="C14" s="5" t="s">
        <v>541</v>
      </c>
      <c r="D14" s="5" t="s">
        <v>525</v>
      </c>
    </row>
    <row r="15" spans="1:15" x14ac:dyDescent="0.25">
      <c r="A15" s="5" t="s">
        <v>0</v>
      </c>
      <c r="B15" s="2">
        <f>COUNTIF((Table1[c06a_ethnicity]),"English / Welsh / Scottish / Northern Irish / British")+COUNTIF((Table1[c06a_ethnicity]),"Irish")+COUNTIF((Table1[c06a_ethnicity]),"Gypsy or Irish Traveller")+COUNTIF((Table1[c06a_ethnicity]),"Any other White background")</f>
        <v>389</v>
      </c>
      <c r="C15" s="2">
        <f>COUNTIF((Table1[c06a_ethnicity]),"White and Black Caribbean")+COUNTIF((Table1[c06a_ethnicity]),"White and Black African")+COUNTIF((Table1[c06a_ethnicity]),"White and Asian")+COUNTIF((Table1[c06a_ethnicity]),"Any other Mixed / Multiple ethnic background")+COUNTIF((Table1[c06a_ethnicity]),"Indian")+COUNTIF((Table1[c06a_ethnicity]),"Pakistani")+COUNTIF((Table1[c06a_ethnicity]),"Bangladeshi")+COUNTIF((Table1[c06a_ethnicity]),"Chinese")+COUNTIF((Table1[c06a_ethnicity]),"Any other Asian background")+COUNTIF((Table1[c06a_ethnicity]),"African")+COUNTIF((Table1[c06a_ethnicity]),"Caribbean")+COUNTIF((Table1[c06a_ethnicity]),"Any other Black / African / Caribbean background")+COUNTIF((Table1[c06a_ethnicity]),"Arab")+COUNTIF((Table1[c06a_ethnicity]),"Any other ethnic group")</f>
        <v>90</v>
      </c>
      <c r="D15" s="2">
        <f>SUM(B15:C15)</f>
        <v>479</v>
      </c>
    </row>
    <row r="16" spans="1:15" x14ac:dyDescent="0.25">
      <c r="A16" s="4" t="s">
        <v>540</v>
      </c>
    </row>
    <row r="17" spans="1:8" x14ac:dyDescent="0.25">
      <c r="A17" s="5"/>
      <c r="B17" s="5" t="s">
        <v>539</v>
      </c>
      <c r="C17" s="5" t="s">
        <v>541</v>
      </c>
      <c r="D17" s="5" t="s">
        <v>525</v>
      </c>
      <c r="E17" s="5"/>
    </row>
    <row r="18" spans="1:8" x14ac:dyDescent="0.25">
      <c r="A18" s="5" t="s">
        <v>0</v>
      </c>
      <c r="B18" s="7">
        <f>B15/$D$15</f>
        <v>0.81210855949895611</v>
      </c>
      <c r="C18" s="7">
        <f>C15/$D$15</f>
        <v>0.18789144050104384</v>
      </c>
      <c r="D18" s="7">
        <f>D15/$D$15</f>
        <v>1</v>
      </c>
      <c r="E18" s="7"/>
    </row>
    <row r="20" spans="1:8" x14ac:dyDescent="0.25">
      <c r="A20" s="4" t="s">
        <v>772</v>
      </c>
      <c r="G20" s="5" t="s">
        <v>36</v>
      </c>
      <c r="H20" s="2">
        <f>COUNTIF(Table1[[#All],[c08a_main_class]], G20)</f>
        <v>57</v>
      </c>
    </row>
    <row r="21" spans="1:8" x14ac:dyDescent="0.25">
      <c r="A21" s="5"/>
      <c r="B21" s="5" t="s">
        <v>773</v>
      </c>
      <c r="C21" s="5" t="s">
        <v>774</v>
      </c>
      <c r="G21" s="5" t="s">
        <v>148</v>
      </c>
      <c r="H21" s="2">
        <f>COUNTIF(Table1[[#All],[c08a_main_class]], G21)</f>
        <v>32</v>
      </c>
    </row>
    <row r="22" spans="1:8" x14ac:dyDescent="0.25">
      <c r="A22" s="5" t="s">
        <v>298</v>
      </c>
      <c r="B22" s="2">
        <f>COUNTIF((Table1[c01a_area]), $A22)</f>
        <v>19</v>
      </c>
      <c r="C22" s="13">
        <f>($B22/$G$1)</f>
        <v>3.9501039501039503E-2</v>
      </c>
      <c r="G22" s="5" t="s">
        <v>521</v>
      </c>
      <c r="H22" s="2">
        <f>COUNTIF(Table1[[#All],[c08a_main_class]], G22)</f>
        <v>58</v>
      </c>
    </row>
    <row r="23" spans="1:8" x14ac:dyDescent="0.25">
      <c r="A23" s="5" t="s">
        <v>7</v>
      </c>
      <c r="B23" s="2">
        <f>COUNTIF((Table1[c01a_area]), $A23)</f>
        <v>70</v>
      </c>
      <c r="C23" s="13">
        <f t="shared" ref="C23:C32" si="0">($B23/$G$1)</f>
        <v>0.14553014553014554</v>
      </c>
      <c r="G23" s="5" t="s">
        <v>23</v>
      </c>
      <c r="H23" s="2">
        <f>COUNTIF(Table1[[#All],[c08a_main_class]], G23)</f>
        <v>55</v>
      </c>
    </row>
    <row r="24" spans="1:8" x14ac:dyDescent="0.25">
      <c r="A24" s="5" t="s">
        <v>61</v>
      </c>
      <c r="B24" s="2">
        <f>COUNTIF((Table1[c01a_area]), $A24)</f>
        <v>68</v>
      </c>
      <c r="C24" s="13">
        <f t="shared" si="0"/>
        <v>0.14137214137214138</v>
      </c>
      <c r="G24" s="5" t="s">
        <v>80</v>
      </c>
      <c r="H24" s="2">
        <f>COUNTIF(Table1[[#All],[c08a_main_class]], G24)</f>
        <v>65</v>
      </c>
    </row>
    <row r="25" spans="1:8" x14ac:dyDescent="0.25">
      <c r="A25" s="5" t="s">
        <v>55</v>
      </c>
      <c r="B25" s="2">
        <f>COUNTIF((Table1[c01a_area]), $A25)</f>
        <v>56</v>
      </c>
      <c r="C25" s="13">
        <f t="shared" si="0"/>
        <v>0.11642411642411643</v>
      </c>
      <c r="G25" s="5" t="s">
        <v>523</v>
      </c>
      <c r="H25" s="2">
        <f>COUNTIF(Table1[[#All],[c08a_main_class]], G25)</f>
        <v>40</v>
      </c>
    </row>
    <row r="26" spans="1:8" x14ac:dyDescent="0.25">
      <c r="A26" s="5" t="s">
        <v>214</v>
      </c>
      <c r="B26" s="2">
        <f>COUNTIF((Table1[c01a_area]), $A26)</f>
        <v>10</v>
      </c>
      <c r="C26" s="13">
        <f t="shared" si="0"/>
        <v>2.0790020790020791E-2</v>
      </c>
      <c r="G26" s="5" t="s">
        <v>215</v>
      </c>
      <c r="H26" s="2">
        <f>COUNTIF(Table1[[#All],[c08a_main_class]], G26)</f>
        <v>58</v>
      </c>
    </row>
    <row r="27" spans="1:8" x14ac:dyDescent="0.25">
      <c r="A27" s="5" t="s">
        <v>239</v>
      </c>
      <c r="B27" s="2">
        <f>COUNTIF((Table1[c01a_area]), $A27)</f>
        <v>89</v>
      </c>
      <c r="C27" s="13">
        <f t="shared" si="0"/>
        <v>0.18503118503118504</v>
      </c>
      <c r="G27" s="5" t="s">
        <v>499</v>
      </c>
      <c r="H27" s="2">
        <f>COUNTIF(Table1[[#All],[c08a_main_class]], G27)</f>
        <v>8</v>
      </c>
    </row>
    <row r="28" spans="1:8" x14ac:dyDescent="0.25">
      <c r="A28" s="5" t="s">
        <v>249</v>
      </c>
      <c r="B28" s="2">
        <f>COUNTIF((Table1[c01a_area]), $A28)</f>
        <v>34</v>
      </c>
      <c r="C28" s="13">
        <f t="shared" si="0"/>
        <v>7.068607068607069E-2</v>
      </c>
      <c r="G28" s="5" t="s">
        <v>33</v>
      </c>
      <c r="H28" s="2">
        <f>COUNTIF(Table1[[#All],[c08a_main_class]], G28)</f>
        <v>55</v>
      </c>
    </row>
    <row r="29" spans="1:8" x14ac:dyDescent="0.25">
      <c r="A29" s="5" t="s">
        <v>116</v>
      </c>
      <c r="B29" s="2">
        <f>COUNTIF((Table1[c01a_area]), $A29)</f>
        <v>59</v>
      </c>
      <c r="C29" s="13">
        <f t="shared" si="0"/>
        <v>0.12266112266112267</v>
      </c>
      <c r="G29" s="5" t="s">
        <v>57</v>
      </c>
      <c r="H29" s="2">
        <f>COUNTIF(Table1[[#All],[c08a_main_class]], G29)</f>
        <v>53</v>
      </c>
    </row>
    <row r="30" spans="1:8" x14ac:dyDescent="0.25">
      <c r="A30" s="5" t="s">
        <v>133</v>
      </c>
      <c r="B30" s="2">
        <f>COUNTIF((Table1[c01a_area]), $A30)</f>
        <v>70</v>
      </c>
      <c r="C30" s="13">
        <f t="shared" si="0"/>
        <v>0.14553014553014554</v>
      </c>
      <c r="G30" s="5" t="s">
        <v>525</v>
      </c>
      <c r="H30" s="2">
        <f>SUM(H20:H29)</f>
        <v>481</v>
      </c>
    </row>
    <row r="31" spans="1:8" x14ac:dyDescent="0.25">
      <c r="A31" s="5" t="s">
        <v>433</v>
      </c>
      <c r="B31" s="2">
        <f>COUNTIF((Table1[c01a_area]), $A31)</f>
        <v>6</v>
      </c>
      <c r="C31" s="13">
        <f t="shared" si="0"/>
        <v>1.2474012474012475E-2</v>
      </c>
    </row>
    <row r="32" spans="1:8" x14ac:dyDescent="0.25">
      <c r="A32" s="5" t="s">
        <v>525</v>
      </c>
      <c r="B32" s="2">
        <f>SUM(B22:B31)</f>
        <v>481</v>
      </c>
      <c r="C32" s="13">
        <f t="shared" si="0"/>
        <v>1</v>
      </c>
    </row>
  </sheetData>
  <mergeCells count="1">
    <mergeCell ref="E1:F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G12" sqref="G12"/>
    </sheetView>
  </sheetViews>
  <sheetFormatPr defaultRowHeight="15" x14ac:dyDescent="0.25"/>
  <cols>
    <col min="1" max="1" width="13.42578125" style="4" bestFit="1" customWidth="1"/>
    <col min="2" max="2" width="11.42578125" style="4" customWidth="1"/>
    <col min="3" max="4" width="11.140625" style="4" bestFit="1" customWidth="1"/>
    <col min="5" max="6" width="9.140625" style="4"/>
    <col min="7" max="7" width="16.42578125" style="4" bestFit="1" customWidth="1"/>
    <col min="8" max="8" width="5.85546875" style="4" customWidth="1"/>
    <col min="9" max="9" width="11.85546875" style="4" customWidth="1"/>
    <col min="10" max="16384" width="9.140625" style="4"/>
  </cols>
  <sheetData>
    <row r="1" spans="1:14" x14ac:dyDescent="0.25">
      <c r="A1" s="4" t="s">
        <v>531</v>
      </c>
      <c r="E1" s="37" t="s">
        <v>625</v>
      </c>
      <c r="F1" s="37"/>
      <c r="G1" s="9">
        <f>SUM(COUNTIF(Table1[c01a_area],"Glasgow")+COUNTIF(Table1[c01a_area],"Edinburgh")+COUNTIF(Table1[c01a_area],"Inverness"))</f>
        <v>134</v>
      </c>
      <c r="I1" s="4" t="s">
        <v>531</v>
      </c>
    </row>
    <row r="2" spans="1:14" x14ac:dyDescent="0.25">
      <c r="A2" s="5"/>
      <c r="B2" s="5" t="s">
        <v>19</v>
      </c>
      <c r="C2" s="5" t="s">
        <v>8</v>
      </c>
      <c r="D2" s="5" t="s">
        <v>525</v>
      </c>
      <c r="I2" s="5"/>
      <c r="J2" s="5" t="s">
        <v>19</v>
      </c>
      <c r="K2" s="5" t="s">
        <v>8</v>
      </c>
      <c r="L2" s="5" t="s">
        <v>525</v>
      </c>
    </row>
    <row r="3" spans="1:14" x14ac:dyDescent="0.25">
      <c r="A3" s="5" t="s">
        <v>0</v>
      </c>
      <c r="B3" s="2">
        <f>SUM(COUNTIFS(Table1[c01a_area],"Glasgow",Table1[c03a_gender],"Male")+COUNTIFS(Table1[c01a_area],"Edinburgh",Table1[c03a_gender],"Male")+COUNTIFS(Table1[c01a_area],"Inverness",Table1[c03a_gender],"Male"))</f>
        <v>76</v>
      </c>
      <c r="C3" s="2">
        <f>SUM(COUNTIFS(Table1[c01a_area],"Glasgow",Table1[c03a_gender],"Female")+COUNTIFS(Table1[c01a_area],"Edinburgh",Table1[c03a_gender],"Female")+COUNTIFS(Table1[c01a_area],"Inverness",Table1[c03a_gender],"Female"))</f>
        <v>58</v>
      </c>
      <c r="D3" s="2">
        <f>SUM(B3:C3)</f>
        <v>134</v>
      </c>
      <c r="I3" s="5" t="s">
        <v>0</v>
      </c>
      <c r="J3" s="2">
        <f>SUM(COUNTIFS(Table1[c01a_area],"Glasgow",Table1[c03a_gender],"Male",Table1[c08a_main_class],"Job seeker")+COUNTIFS(Table1[c01a_area],"Edinburgh",Table1[c03a_gender],"Male",Table1[c08a_main_class],"Job seeker")+COUNTIFS(Table1[c01a_area],"Inverness",Table1[c03a_gender],"Male",Table1[c08a_main_class],"Job seeker"))</f>
        <v>14</v>
      </c>
      <c r="K3" s="2">
        <f>SUM(COUNTIFS(Table1[c01a_area],"Glasgow",Table1[c03a_gender],"Female",Table1[c08a_main_class],"Job seeker")+COUNTIFS(Table1[c01a_area],"Edinburgh",Table1[c03a_gender],"Female",Table1[c08a_main_class],"Job seeker")+COUNTIFS(Table1[c01a_area],"Inverness",Table1[c03a_gender],"Female",Table1[c08a_main_class],"Job seeker"))</f>
        <v>12</v>
      </c>
      <c r="L3" s="2">
        <f>SUM(J3:K3)</f>
        <v>26</v>
      </c>
    </row>
    <row r="4" spans="1:14" x14ac:dyDescent="0.25">
      <c r="A4" s="4" t="s">
        <v>532</v>
      </c>
      <c r="I4" s="4" t="s">
        <v>532</v>
      </c>
    </row>
    <row r="5" spans="1:14" x14ac:dyDescent="0.25">
      <c r="A5" s="5"/>
      <c r="B5" s="5" t="s">
        <v>19</v>
      </c>
      <c r="C5" s="5" t="s">
        <v>8</v>
      </c>
      <c r="D5" s="5" t="s">
        <v>525</v>
      </c>
      <c r="I5" s="5"/>
      <c r="J5" s="5" t="s">
        <v>19</v>
      </c>
      <c r="K5" s="5" t="s">
        <v>8</v>
      </c>
      <c r="L5" s="5" t="s">
        <v>525</v>
      </c>
      <c r="M5" s="5"/>
    </row>
    <row r="6" spans="1:14" x14ac:dyDescent="0.25">
      <c r="A6" s="5" t="s">
        <v>0</v>
      </c>
      <c r="B6" s="7">
        <f>B3/$D3</f>
        <v>0.56716417910447758</v>
      </c>
      <c r="C6" s="7">
        <f>C3/$D3</f>
        <v>0.43283582089552236</v>
      </c>
      <c r="D6" s="7">
        <f>D3/$D3</f>
        <v>1</v>
      </c>
      <c r="I6" s="5" t="s">
        <v>0</v>
      </c>
      <c r="J6" s="7">
        <f>J3/$L$3</f>
        <v>0.53846153846153844</v>
      </c>
      <c r="K6" s="7">
        <f>K3/$L$3</f>
        <v>0.46153846153846156</v>
      </c>
      <c r="L6" s="7">
        <f>L3/$L$3</f>
        <v>1</v>
      </c>
      <c r="M6" s="7"/>
    </row>
    <row r="7" spans="1:14" x14ac:dyDescent="0.25">
      <c r="A7" s="4" t="s">
        <v>533</v>
      </c>
      <c r="I7" s="4" t="s">
        <v>533</v>
      </c>
    </row>
    <row r="8" spans="1:14" x14ac:dyDescent="0.25">
      <c r="A8" s="5"/>
      <c r="B8" s="5" t="s">
        <v>775</v>
      </c>
      <c r="C8" s="5" t="s">
        <v>534</v>
      </c>
      <c r="D8" s="5" t="s">
        <v>535</v>
      </c>
      <c r="E8" s="5" t="s">
        <v>536</v>
      </c>
      <c r="F8" s="5" t="s">
        <v>780</v>
      </c>
      <c r="G8" s="5" t="s">
        <v>525</v>
      </c>
      <c r="I8" s="18" t="s">
        <v>533</v>
      </c>
      <c r="J8" s="18" t="s">
        <v>775</v>
      </c>
      <c r="K8" s="18" t="s">
        <v>534</v>
      </c>
      <c r="L8" s="18" t="s">
        <v>535</v>
      </c>
      <c r="M8" s="18" t="s">
        <v>536</v>
      </c>
      <c r="N8" s="18" t="s">
        <v>525</v>
      </c>
    </row>
    <row r="9" spans="1:14" x14ac:dyDescent="0.25">
      <c r="A9" s="5" t="s">
        <v>0</v>
      </c>
      <c r="B9" s="2">
        <f>SUM(COUNTIFS(Table1[c01a_area],"Glasgow",Table1[c04a_age],"&lt;18")+COUNTIFS(Table1[c01a_area],"Edinburgh",Table1[c04a_age],"&lt;18")+COUNTIFS(Table1[c01a_area],"Inverness",Table1[c04a_age],"&lt;18"))</f>
        <v>7</v>
      </c>
      <c r="C9" s="2">
        <f>SUM(COUNTIFS(Table1[c01a_area],"Glasgow",Table1[c04a_age],"&gt;=18",Table1[c04a_age],"&lt;=24")+COUNTIFS(Table1[c01a_area],"Edinburgh",Table1[c04a_age],"&gt;=18",Table1[c04a_age],"&lt;=24")+COUNTIFS(Table1[c01a_area],"Inverness",Table1[c04a_age],"&gt;=18",Table1[c04a_age],"&lt;=24"))</f>
        <v>10</v>
      </c>
      <c r="D9" s="2">
        <f>SUM(COUNTIFS(Table1[c01a_area],"Glasgow",Table1[c04a_age],"&gt;=25",Table1[c04a_age],"&lt;=49")+COUNTIFS(Table1[c01a_area],"Edinburgh",Table1[c04a_age],"&gt;=25",Table1[c04a_age],"&lt;=49")+COUNTIFS(Table1[c01a_area],"Inverness",Table1[c04a_age],"&gt;=25",Table1[c04a_age],"&lt;=49"))</f>
        <v>77</v>
      </c>
      <c r="E9" s="2">
        <f>SUM(COUNTIFS(Table1[c01a_area],"Glasgow",Table1[c04a_age],"&gt;=50",Table1[c04a_age],"&lt;=64")+COUNTIFS(Table1[c01a_area],"Edinburgh",Table1[c04a_age],"&gt;=50",Table1[c04a_age],"&lt;=64")+COUNTIFS(Table1[c01a_area],"Inverness",Table1[c04a_age],"&gt;=50",Table1[c04a_age],"&lt;=64"))</f>
        <v>40</v>
      </c>
      <c r="F9" s="2">
        <f>SUM(COUNTIFS(Table1[c01a_area],"Glasgow",Table1[c04a_age],"&gt;=65")+COUNTIFS(Table1[c01a_area],"Edinburgh",Table1[c04a_age],"&gt;=65")+COUNTIFS(Table1[c01a_area],"Inverness",Table1[c04a_age],"&gt;=65"))</f>
        <v>0</v>
      </c>
      <c r="G9" s="2">
        <f>SUM(B9:F9)</f>
        <v>134</v>
      </c>
      <c r="I9" s="18" t="s">
        <v>854</v>
      </c>
      <c r="J9" s="19">
        <f>SUM(COUNTIFS(Table1[c01a_area],"Glasgow",Table1[c04a_age],"&lt;18",Table1[c08a_main_class],"Job seeker")+COUNTIFS(Table1[c01a_area],"Edinburgh",Table1[c04a_age],"&lt;18",Table1[c08a_main_class],"Job seeker")+COUNTIFS(Table1[c01a_area],"Inverness",Table1[c04a_age],"&lt;18",Table1[c08a_main_class],"Job seeker"))</f>
        <v>6</v>
      </c>
      <c r="K9" s="19">
        <f>SUM(COUNTIFS(Table1[c01a_area],"Glasgow",Table1[c04a_age],"&gt;=18",Table1[c04a_age],"&lt;=24",Table1[c08a_main_class],"Job seeker")+COUNTIFS(Table1[c01a_area],"Edinburgh",Table1[c04a_age],"&gt;=18",Table1[c04a_age],"&lt;=24",Table1[c08a_main_class],"Job seeker")+COUNTIFS(Table1[c01a_area],"Inverness",Table1[c04a_age],"&gt;=18",Table1[c04a_age],"&lt;=24",Table1[c08a_main_class],"Job seeker"))</f>
        <v>3</v>
      </c>
      <c r="L9" s="19">
        <f>SUM(COUNTIFS(Table1[c01a_area],"Glasgow",Table1[c04a_age],"&gt;=25",Table1[c04a_age],"&lt;=49",Table1[c08a_main_class],"Job seeker")+COUNTIFS(Table1[c01a_area],"Edinburgh",Table1[c04a_age],"&gt;=25",Table1[c04a_age],"&lt;=49",Table1[c08a_main_class],"Job seeker")+COUNTIFS(Table1[c01a_area],"Inverness",Table1[c04a_age],"&gt;=25",Table1[c04a_age],"&lt;=49",Table1[c08a_main_class],"Job seeker"))</f>
        <v>10</v>
      </c>
      <c r="M9" s="19">
        <f>SUM(COUNTIFS(Table1[c01a_area],"Glasgow",Table1[c04a_age],"&gt;=50",Table1[c04a_age],"&lt;=64",Table1[c08a_main_class],"Job seeker")+COUNTIFS(Table1[c01a_area],"Edinburgh",Table1[c04a_age],"&gt;=50",Table1[c04a_age],"&lt;=64",Table1[c08a_main_class],"Job seeker")+COUNTIFS(Table1[c01a_area],"Inverness",Table1[c04a_age],"&gt;=50",Table1[c04a_age],"&lt;=64",Table1[c08a_main_class],"Job seeker"))</f>
        <v>7</v>
      </c>
      <c r="N9" s="19">
        <f>SUM(J9:M9)</f>
        <v>26</v>
      </c>
    </row>
    <row r="10" spans="1:14" x14ac:dyDescent="0.25">
      <c r="A10" s="4" t="s">
        <v>537</v>
      </c>
    </row>
    <row r="11" spans="1:14" x14ac:dyDescent="0.25">
      <c r="A11" s="5"/>
      <c r="B11" s="5" t="s">
        <v>775</v>
      </c>
      <c r="C11" s="5" t="s">
        <v>534</v>
      </c>
      <c r="D11" s="5" t="s">
        <v>535</v>
      </c>
      <c r="E11" s="5" t="s">
        <v>536</v>
      </c>
      <c r="F11" s="5" t="s">
        <v>780</v>
      </c>
      <c r="G11" s="5" t="s">
        <v>525</v>
      </c>
    </row>
    <row r="12" spans="1:14" x14ac:dyDescent="0.25">
      <c r="A12" s="5" t="s">
        <v>0</v>
      </c>
      <c r="B12" s="15">
        <f t="shared" ref="B12:G12" si="0">B9/$G$9</f>
        <v>5.2238805970149252E-2</v>
      </c>
      <c r="C12" s="15">
        <f t="shared" si="0"/>
        <v>7.4626865671641784E-2</v>
      </c>
      <c r="D12" s="15">
        <f t="shared" si="0"/>
        <v>0.57462686567164178</v>
      </c>
      <c r="E12" s="15">
        <f t="shared" si="0"/>
        <v>0.29850746268656714</v>
      </c>
      <c r="F12" s="15">
        <f t="shared" si="0"/>
        <v>0</v>
      </c>
      <c r="G12" s="15">
        <f t="shared" si="0"/>
        <v>1</v>
      </c>
    </row>
    <row r="13" spans="1:14" x14ac:dyDescent="0.25">
      <c r="A13" s="4" t="s">
        <v>538</v>
      </c>
    </row>
    <row r="14" spans="1:14" x14ac:dyDescent="0.25">
      <c r="A14" s="5"/>
      <c r="B14" s="5" t="s">
        <v>539</v>
      </c>
      <c r="C14" s="5" t="s">
        <v>541</v>
      </c>
      <c r="D14" s="5" t="s">
        <v>525</v>
      </c>
    </row>
    <row r="15" spans="1:14" x14ac:dyDescent="0.25">
      <c r="A15" s="5" t="s">
        <v>0</v>
      </c>
      <c r="B15" s="2">
        <f>COUNTIF((Table1[c06a_ethnicity]),"English / Welsh / Scottish / Northern Irish / British")+COUNTIF((Table1[c06a_ethnicity]),"Irish")+COUNTIF((Table1[c06a_ethnicity]),"Gypsy or Irish Traveller")+COUNTIF((Table1[c06a_ethnicity]),"Any other White background")</f>
        <v>389</v>
      </c>
      <c r="C15" s="2">
        <f>COUNTIF((Table1[c06a_ethnicity]),"White and Black Caribbean")+COUNTIF((Table1[c06a_ethnicity]),"White and Black African")+COUNTIF((Table1[c06a_ethnicity]),"White and Asian")+COUNTIF((Table1[c06a_ethnicity]),"Any other Mixed / Multiple ethnic background")+COUNTIF((Table1[c06a_ethnicity]),"Indian")+COUNTIF((Table1[c06a_ethnicity]),"Pakistani")+COUNTIF((Table1[c06a_ethnicity]),"Bangladeshi")+COUNTIF((Table1[c06a_ethnicity]),"Chinese")+COUNTIF((Table1[c06a_ethnicity]),"Any other Asian background")+COUNTIF((Table1[c06a_ethnicity]),"African")+COUNTIF((Table1[c06a_ethnicity]),"Caribbean")+COUNTIF((Table1[c06a_ethnicity]),"Any other Black / African / Caribbean background")+COUNTIF((Table1[c06a_ethnicity]),"Arab")+COUNTIF((Table1[c06a_ethnicity]),"Any other ethnic group")</f>
        <v>90</v>
      </c>
      <c r="D15" s="2">
        <f>SUM(B15:C15)</f>
        <v>479</v>
      </c>
      <c r="I15" s="4">
        <f>SUM(COUNTIFS(Table1[c01a_area],"Glasgow",Table1[c08a_main_class],"Job seeker",Table1[c09a_ASB],"Yes")+COUNTIFS(Table1[c01a_area],"Inverness",Table1[c08a_main_class],"Job seeker",Table1[c09a_ASB],"Yes")+COUNTIFS(Table1[c01a_area],"Edinburgh",Table1[c08a_main_class],"Job seeker",Table1[c09a_ASB],"Yes"))</f>
        <v>1</v>
      </c>
      <c r="J15" s="4">
        <f>10/26</f>
        <v>0.38461538461538464</v>
      </c>
    </row>
    <row r="16" spans="1:14" x14ac:dyDescent="0.25">
      <c r="A16" s="4" t="s">
        <v>540</v>
      </c>
      <c r="I16" s="4">
        <f>COUNTIFS(Table1[c08a_main_class],"Job seeker",Table1[dp1a_mental],"Yes")</f>
        <v>9</v>
      </c>
    </row>
    <row r="17" spans="1:9" x14ac:dyDescent="0.25">
      <c r="A17" s="5"/>
      <c r="B17" s="5" t="s">
        <v>539</v>
      </c>
      <c r="C17" s="5" t="s">
        <v>541</v>
      </c>
      <c r="D17" s="5" t="s">
        <v>525</v>
      </c>
      <c r="E17" s="5"/>
      <c r="I17" s="4">
        <f>COUNTIFS(Table1[c08a_main_class],"Job seeker",Table1[dp1a_learning],"Yes")</f>
        <v>0</v>
      </c>
    </row>
    <row r="18" spans="1:9" x14ac:dyDescent="0.25">
      <c r="A18" s="5" t="s">
        <v>0</v>
      </c>
      <c r="B18" s="7">
        <f>B15/$D$15</f>
        <v>0.81210855949895611</v>
      </c>
      <c r="C18" s="7">
        <f>C15/$D$15</f>
        <v>0.18789144050104384</v>
      </c>
      <c r="D18" s="7">
        <f>D15/$D$15</f>
        <v>1</v>
      </c>
      <c r="E18" s="7"/>
    </row>
    <row r="20" spans="1:9" x14ac:dyDescent="0.25">
      <c r="A20" s="4" t="s">
        <v>772</v>
      </c>
    </row>
    <row r="21" spans="1:9" x14ac:dyDescent="0.25">
      <c r="A21" s="5"/>
      <c r="B21" s="5" t="s">
        <v>773</v>
      </c>
      <c r="C21" s="5" t="s">
        <v>774</v>
      </c>
    </row>
    <row r="22" spans="1:9" x14ac:dyDescent="0.25">
      <c r="A22" s="5" t="s">
        <v>61</v>
      </c>
      <c r="B22" s="2">
        <f>COUNTIF((Table1[c01a_area]), $A22)</f>
        <v>68</v>
      </c>
      <c r="C22" s="13">
        <f>($B22/$G$1)</f>
        <v>0.5074626865671642</v>
      </c>
    </row>
    <row r="23" spans="1:9" x14ac:dyDescent="0.25">
      <c r="A23" s="5" t="s">
        <v>55</v>
      </c>
      <c r="B23" s="2">
        <f>COUNTIF((Table1[c01a_area]), $A23)</f>
        <v>56</v>
      </c>
      <c r="C23" s="13">
        <f>($B23/$G$1)</f>
        <v>0.41791044776119401</v>
      </c>
    </row>
    <row r="24" spans="1:9" x14ac:dyDescent="0.25">
      <c r="A24" s="5" t="s">
        <v>214</v>
      </c>
      <c r="B24" s="2">
        <f>COUNTIF((Table1[c01a_area]), $A24)</f>
        <v>10</v>
      </c>
      <c r="C24" s="13">
        <f>($B24/$G$1)</f>
        <v>7.4626865671641784E-2</v>
      </c>
    </row>
    <row r="25" spans="1:9" x14ac:dyDescent="0.25">
      <c r="A25" s="5" t="s">
        <v>525</v>
      </c>
      <c r="B25" s="2">
        <f ca="1">SUM(B22:B25)</f>
        <v>268</v>
      </c>
      <c r="C25" s="13">
        <f ca="1">($B25/$G$1)</f>
        <v>2</v>
      </c>
    </row>
    <row r="27" spans="1:9" x14ac:dyDescent="0.25">
      <c r="A27" s="5"/>
      <c r="B27" s="2"/>
      <c r="C27" s="13"/>
    </row>
    <row r="28" spans="1:9" x14ac:dyDescent="0.25">
      <c r="A28" s="5"/>
      <c r="B28" s="2"/>
      <c r="C28" s="13"/>
    </row>
    <row r="29" spans="1:9" x14ac:dyDescent="0.25">
      <c r="A29" s="5"/>
      <c r="B29" s="2"/>
      <c r="C29" s="13"/>
    </row>
    <row r="30" spans="1:9" x14ac:dyDescent="0.25">
      <c r="A30" s="5"/>
      <c r="B30" s="2"/>
      <c r="C30" s="13"/>
    </row>
    <row r="31" spans="1:9" x14ac:dyDescent="0.25">
      <c r="A31" s="5"/>
      <c r="B31" s="2"/>
      <c r="C31" s="13"/>
    </row>
    <row r="33" spans="1:2" x14ac:dyDescent="0.25">
      <c r="A33" s="4" t="s">
        <v>705</v>
      </c>
    </row>
    <row r="34" spans="1:2" x14ac:dyDescent="0.25">
      <c r="A34" s="5"/>
      <c r="B34" s="5"/>
    </row>
    <row r="35" spans="1:2" x14ac:dyDescent="0.25">
      <c r="A35" s="5" t="s">
        <v>17</v>
      </c>
      <c r="B35" s="2">
        <f>SUM(COUNTIFS(Table1[c01a_area],"Glasgow",Table1[c13a_times_sanctioned],A35)+COUNTIFS(Table1[c01a_area],"Edinburgh",Table1[c13a_times_sanctioned],A35)+COUNTIFS(Table1[c01a_area],"Inverness",Table1[c13a_times_sanctioned],A35))</f>
        <v>85</v>
      </c>
    </row>
    <row r="36" spans="1:2" x14ac:dyDescent="0.25">
      <c r="A36" s="5" t="s">
        <v>26</v>
      </c>
      <c r="B36" s="2">
        <f>SUM(COUNTIFS(Table1[c01a_area],"Glasgow",Table1[c13a_times_sanctioned],A36)+COUNTIFS(Table1[c01a_area],"Edinburgh",Table1[c13a_times_sanctioned],A36)+COUNTIFS(Table1[c01a_area],"Inverness",Table1[c13a_times_sanctioned],A36))</f>
        <v>30</v>
      </c>
    </row>
    <row r="37" spans="1:2" x14ac:dyDescent="0.25">
      <c r="A37" s="5" t="s">
        <v>77</v>
      </c>
      <c r="B37" s="2">
        <f>SUM(COUNTIFS(Table1[c01a_area],"Glasgow",Table1[c13a_times_sanctioned],A37)+COUNTIFS(Table1[c01a_area],"Edinburgh",Table1[c13a_times_sanctioned],A37)+COUNTIFS(Table1[c01a_area],"Inverness",Table1[c13a_times_sanctioned],A37))</f>
        <v>17</v>
      </c>
    </row>
    <row r="38" spans="1:2" x14ac:dyDescent="0.25">
      <c r="A38" s="5" t="s">
        <v>48</v>
      </c>
      <c r="B38" s="2">
        <f>SUM(COUNTIFS(Table1[c01a_area],"Glasgow",Table1[c13a_times_sanctioned],A38)+COUNTIFS(Table1[c01a_area],"Edinburgh",Table1[c13a_times_sanctioned],A38)+COUNTIFS(Table1[c01a_area],"Inverness",Table1[c13a_times_sanctioned],A38))</f>
        <v>2</v>
      </c>
    </row>
    <row r="39" spans="1:2" x14ac:dyDescent="0.25">
      <c r="A39" s="5" t="s">
        <v>41</v>
      </c>
      <c r="B39" s="2">
        <f>SUM(COUNTIFS(Table1[c01a_area],"Glasgow",Table1[c13a_times_sanctioned],A39)+COUNTIFS(Table1[c01a_area],"Edinburgh",Table1[c13a_times_sanctioned],A39)+COUNTIFS(Table1[c01a_area],"Inverness",Table1[c13a_times_sanctioned],A39))</f>
        <v>0</v>
      </c>
    </row>
    <row r="40" spans="1:2" x14ac:dyDescent="0.25">
      <c r="A40" s="5" t="s">
        <v>525</v>
      </c>
      <c r="B40" s="2">
        <f>SUM(B35:B39)</f>
        <v>134</v>
      </c>
    </row>
    <row r="42" spans="1:2" x14ac:dyDescent="0.25">
      <c r="A42" s="4" t="s">
        <v>705</v>
      </c>
    </row>
    <row r="43" spans="1:2" x14ac:dyDescent="0.25">
      <c r="A43" s="5"/>
      <c r="B43" s="5"/>
    </row>
    <row r="44" spans="1:2" x14ac:dyDescent="0.25">
      <c r="A44" s="5" t="s">
        <v>17</v>
      </c>
      <c r="B44" s="15">
        <f t="shared" ref="B44:B49" si="1">B35/$G$1</f>
        <v>0.63432835820895528</v>
      </c>
    </row>
    <row r="45" spans="1:2" x14ac:dyDescent="0.25">
      <c r="A45" s="5" t="s">
        <v>706</v>
      </c>
      <c r="B45" s="15">
        <f t="shared" si="1"/>
        <v>0.22388059701492538</v>
      </c>
    </row>
    <row r="46" spans="1:2" x14ac:dyDescent="0.25">
      <c r="A46" s="5" t="s">
        <v>77</v>
      </c>
      <c r="B46" s="15">
        <f t="shared" si="1"/>
        <v>0.12686567164179105</v>
      </c>
    </row>
    <row r="47" spans="1:2" x14ac:dyDescent="0.25">
      <c r="A47" s="5" t="s">
        <v>48</v>
      </c>
      <c r="B47" s="15">
        <f t="shared" si="1"/>
        <v>1.4925373134328358E-2</v>
      </c>
    </row>
    <row r="48" spans="1:2" x14ac:dyDescent="0.25">
      <c r="A48" s="5" t="s">
        <v>707</v>
      </c>
      <c r="B48" s="15">
        <f t="shared" si="1"/>
        <v>0</v>
      </c>
    </row>
    <row r="49" spans="1:5" x14ac:dyDescent="0.25">
      <c r="A49" s="5" t="s">
        <v>525</v>
      </c>
      <c r="B49" s="15">
        <f t="shared" si="1"/>
        <v>1</v>
      </c>
    </row>
    <row r="51" spans="1:5" x14ac:dyDescent="0.25">
      <c r="A51" s="4" t="s">
        <v>708</v>
      </c>
    </row>
    <row r="52" spans="1:5" x14ac:dyDescent="0.25">
      <c r="A52" s="5"/>
      <c r="B52" s="5" t="s">
        <v>5</v>
      </c>
      <c r="C52" s="5" t="s">
        <v>4</v>
      </c>
      <c r="D52" s="5" t="s">
        <v>41</v>
      </c>
      <c r="E52" s="5" t="s">
        <v>680</v>
      </c>
    </row>
    <row r="53" spans="1:5" x14ac:dyDescent="0.25">
      <c r="A53" s="5"/>
      <c r="B53" s="2">
        <f>SUM(B36:B38)</f>
        <v>49</v>
      </c>
      <c r="C53" s="3">
        <f>B35</f>
        <v>85</v>
      </c>
      <c r="D53" s="2">
        <f>B39</f>
        <v>0</v>
      </c>
      <c r="E53" s="3">
        <f>SUM(B53:D53)</f>
        <v>134</v>
      </c>
    </row>
    <row r="54" spans="1:5" x14ac:dyDescent="0.25">
      <c r="A54" s="5"/>
      <c r="B54" s="2"/>
      <c r="C54" s="3"/>
      <c r="D54" s="2"/>
      <c r="E54" s="3"/>
    </row>
    <row r="56" spans="1:5" x14ac:dyDescent="0.25">
      <c r="A56" s="4" t="s">
        <v>709</v>
      </c>
    </row>
    <row r="57" spans="1:5" x14ac:dyDescent="0.25">
      <c r="A57" s="5"/>
      <c r="B57" s="5" t="s">
        <v>5</v>
      </c>
      <c r="C57" s="5" t="s">
        <v>4</v>
      </c>
      <c r="D57" s="5" t="s">
        <v>41</v>
      </c>
      <c r="E57" s="5" t="s">
        <v>680</v>
      </c>
    </row>
    <row r="58" spans="1:5" x14ac:dyDescent="0.25">
      <c r="A58" s="5"/>
      <c r="B58" s="7">
        <f>B53/$E53</f>
        <v>0.36567164179104478</v>
      </c>
      <c r="C58" s="6">
        <f>C53/$E53</f>
        <v>0.63432835820895528</v>
      </c>
      <c r="D58" s="7">
        <f>D53/$E53</f>
        <v>0</v>
      </c>
      <c r="E58" s="6">
        <f>E53/$E53</f>
        <v>1</v>
      </c>
    </row>
    <row r="59" spans="1:5" x14ac:dyDescent="0.25">
      <c r="A59" s="5"/>
      <c r="B59" s="7"/>
      <c r="C59" s="6"/>
      <c r="D59" s="7"/>
      <c r="E59" s="6"/>
    </row>
    <row r="62" spans="1:5" x14ac:dyDescent="0.25">
      <c r="A62" s="5"/>
      <c r="B62" s="5" t="s">
        <v>781</v>
      </c>
      <c r="C62" s="5" t="s">
        <v>774</v>
      </c>
    </row>
    <row r="63" spans="1:5" x14ac:dyDescent="0.25">
      <c r="A63" s="5" t="s">
        <v>36</v>
      </c>
      <c r="B63" s="2">
        <f>SUM(COUNTIFS(Table1[c01a_area],"Glasgow",Table1[c08a_main_class], A63)+COUNTIFS(Table1[c01a_area],"Edinburgh",Table1[c08a_main_class], A63)+COUNTIFS(Table1[c01a_area],"Inverness",Table1[c08a_main_class], A63))</f>
        <v>19</v>
      </c>
      <c r="C63" s="13">
        <f t="shared" ref="C63:C73" si="2">B63/$G$1</f>
        <v>0.1417910447761194</v>
      </c>
    </row>
    <row r="64" spans="1:5" x14ac:dyDescent="0.25">
      <c r="A64" s="5" t="s">
        <v>148</v>
      </c>
      <c r="B64" s="2">
        <f>SUM(COUNTIFS(Table1[c01a_area],"Glasgow",Table1[c08a_main_class], A64)+COUNTIFS(Table1[c01a_area],"Edinburgh",Table1[c08a_main_class], A64)+COUNTIFS(Table1[c01a_area],"Inverness",Table1[c08a_main_class], A64))</f>
        <v>6</v>
      </c>
      <c r="C64" s="13">
        <f t="shared" si="2"/>
        <v>4.4776119402985072E-2</v>
      </c>
    </row>
    <row r="65" spans="1:4" x14ac:dyDescent="0.25">
      <c r="A65" s="5" t="s">
        <v>521</v>
      </c>
      <c r="B65" s="2">
        <f>SUM(COUNTIFS(Table1[c01a_area],"Glasgow",Table1[c08a_main_class], A65)+COUNTIFS(Table1[c01a_area],"Edinburgh",Table1[c08a_main_class], A65)+COUNTIFS(Table1[c01a_area],"Inverness",Table1[c08a_main_class], A65))</f>
        <v>19</v>
      </c>
      <c r="C65" s="13">
        <f t="shared" si="2"/>
        <v>0.1417910447761194</v>
      </c>
    </row>
    <row r="66" spans="1:4" x14ac:dyDescent="0.25">
      <c r="A66" s="5" t="s">
        <v>23</v>
      </c>
      <c r="B66" s="2">
        <f>SUM(COUNTIFS(Table1[c01a_area],"Glasgow",Table1[c08a_main_class], A66)+COUNTIFS(Table1[c01a_area],"Edinburgh",Table1[c08a_main_class], A66)+COUNTIFS(Table1[c01a_area],"Inverness",Table1[c08a_main_class], A66))</f>
        <v>16</v>
      </c>
      <c r="C66" s="13">
        <f t="shared" si="2"/>
        <v>0.11940298507462686</v>
      </c>
    </row>
    <row r="67" spans="1:4" x14ac:dyDescent="0.25">
      <c r="A67" s="5" t="s">
        <v>80</v>
      </c>
      <c r="B67" s="2">
        <f>SUM(COUNTIFS(Table1[c01a_area],"Glasgow",Table1[c08a_main_class], A67)+COUNTIFS(Table1[c01a_area],"Edinburgh",Table1[c08a_main_class], A67)+COUNTIFS(Table1[c01a_area],"Inverness",Table1[c08a_main_class], A67))</f>
        <v>26</v>
      </c>
      <c r="C67" s="13">
        <f t="shared" si="2"/>
        <v>0.19402985074626866</v>
      </c>
    </row>
    <row r="68" spans="1:4" x14ac:dyDescent="0.25">
      <c r="A68" s="5" t="s">
        <v>523</v>
      </c>
      <c r="B68" s="2">
        <f>SUM(COUNTIFS(Table1[c01a_area],"Glasgow",Table1[c08a_main_class], A68)+COUNTIFS(Table1[c01a_area],"Edinburgh",Table1[c08a_main_class], A68)+COUNTIFS(Table1[c01a_area],"Inverness",Table1[c08a_main_class], A68))</f>
        <v>0</v>
      </c>
      <c r="C68" s="13">
        <f t="shared" si="2"/>
        <v>0</v>
      </c>
    </row>
    <row r="69" spans="1:4" x14ac:dyDescent="0.25">
      <c r="A69" s="5" t="s">
        <v>215</v>
      </c>
      <c r="B69" s="2">
        <f>SUM(COUNTIFS(Table1[c01a_area],"Glasgow",Table1[c08a_main_class], A69)+COUNTIFS(Table1[c01a_area],"Edinburgh",Table1[c08a_main_class], A69)+COUNTIFS(Table1[c01a_area],"Inverness",Table1[c08a_main_class], A69))</f>
        <v>18</v>
      </c>
      <c r="C69" s="13">
        <f t="shared" si="2"/>
        <v>0.13432835820895522</v>
      </c>
    </row>
    <row r="70" spans="1:4" x14ac:dyDescent="0.25">
      <c r="A70" s="5" t="s">
        <v>499</v>
      </c>
      <c r="B70" s="2">
        <f>SUM(COUNTIFS(Table1[c01a_area],"Glasgow",Table1[c08a_main_class], A70)+COUNTIFS(Table1[c01a_area],"Edinburgh",Table1[c08a_main_class], A70)+COUNTIFS(Table1[c01a_area],"Inverness",Table1[c08a_main_class], A70))</f>
        <v>0</v>
      </c>
      <c r="C70" s="13">
        <f t="shared" si="2"/>
        <v>0</v>
      </c>
    </row>
    <row r="71" spans="1:4" x14ac:dyDescent="0.25">
      <c r="A71" s="5" t="s">
        <v>33</v>
      </c>
      <c r="B71" s="2">
        <f>SUM(COUNTIFS(Table1[c01a_area],"Glasgow",Table1[c08a_main_class], A71)+COUNTIFS(Table1[c01a_area],"Edinburgh",Table1[c08a_main_class], A71)+COUNTIFS(Table1[c01a_area],"Inverness",Table1[c08a_main_class], A71))</f>
        <v>11</v>
      </c>
      <c r="C71" s="13">
        <f t="shared" si="2"/>
        <v>8.2089552238805971E-2</v>
      </c>
    </row>
    <row r="72" spans="1:4" x14ac:dyDescent="0.25">
      <c r="A72" s="5" t="s">
        <v>57</v>
      </c>
      <c r="B72" s="2">
        <f>SUM(COUNTIFS(Table1[c01a_area],"Glasgow",Table1[c08a_main_class], A72)+COUNTIFS(Table1[c01a_area],"Edinburgh",Table1[c08a_main_class], A72)+COUNTIFS(Table1[c01a_area],"Inverness",Table1[c08a_main_class], A72))</f>
        <v>19</v>
      </c>
      <c r="C72" s="13">
        <f t="shared" si="2"/>
        <v>0.1417910447761194</v>
      </c>
    </row>
    <row r="73" spans="1:4" x14ac:dyDescent="0.25">
      <c r="A73" s="5" t="s">
        <v>525</v>
      </c>
      <c r="B73" s="2">
        <f>SUM(B63:B72)</f>
        <v>134</v>
      </c>
      <c r="C73" s="13">
        <f t="shared" si="2"/>
        <v>1</v>
      </c>
    </row>
    <row r="75" spans="1:4" x14ac:dyDescent="0.25">
      <c r="A75" s="4" t="s">
        <v>852</v>
      </c>
    </row>
    <row r="76" spans="1:4" x14ac:dyDescent="0.25">
      <c r="A76" s="5"/>
      <c r="B76" s="5" t="s">
        <v>5</v>
      </c>
      <c r="C76" s="5" t="s">
        <v>4</v>
      </c>
      <c r="D76" s="5" t="s">
        <v>525</v>
      </c>
    </row>
    <row r="77" spans="1:4" x14ac:dyDescent="0.25">
      <c r="A77" s="5" t="s">
        <v>36</v>
      </c>
      <c r="B77" s="2">
        <f>SUM(COUNTIFS(Table1[c01a_area],"Glasgow",Table1[c08a_main_class],A77, Table1[c13a_times_sanctioned],"Once")+COUNTIFS(Table1[c01a_area],"Edinburgh",Table1[c08a_main_class],A77, Table1[c13a_times_sanctioned],"Once")+COUNTIFS(Table1[c01a_area],"Inverness",Table1[c08a_main_class],A77, Table1[c13a_times_sanctioned],"Once")+COUNTIFS(Table1[c01a_area],"Glasgow",Table1[c08a_main_class],A77, Table1[c13a_times_sanctioned],"2-5 times")+COUNTIFS(Table1[c01a_area],"Edinburgh",Table1[c08a_main_class],A77, Table1[c13a_times_sanctioned],"2-5 times")+COUNTIFS(Table1[c01a_area],"Inverness",Table1[c08a_main_class],A77, Table1[c13a_times_sanctioned],"2-5 times")+COUNTIFS(Table1[c01a_area],"Glasgow",Table1[c08a_main_class],A77, Table1[c13a_times_sanctioned],"More than 5 times")+COUNTIFS(Table1[c01a_area],"Edinburgh",Table1[c08a_main_class],A77, Table1[c13a_times_sanctioned],"More than 5 times")+COUNTIFS(Table1[c01a_area],"Inverness",Table1[c08a_main_class],A77, Table1[c13a_times_sanctioned],"More than 5 times"))</f>
        <v>6</v>
      </c>
      <c r="C77" s="3">
        <f>SUM(COUNTIFS(Table1[c01a_area],"Glasgow",Table1[c08a_main_class],A77, Table1[c13a_times_sanctioned],"Never")+COUNTIFS(Table1[c01a_area],"Edinburgh",Table1[c08a_main_class],A77, Table1[c13a_times_sanctioned],"Never")+COUNTIFS(Table1[c01a_area],"Inverness",Table1[c08a_main_class],A77, Table1[c13a_times_sanctioned],"Never"))</f>
        <v>13</v>
      </c>
      <c r="D77" s="2">
        <f t="shared" ref="D77:D87" si="3">B77+C77</f>
        <v>19</v>
      </c>
    </row>
    <row r="78" spans="1:4" x14ac:dyDescent="0.25">
      <c r="A78" s="5" t="s">
        <v>148</v>
      </c>
      <c r="B78" s="2">
        <f>SUM(COUNTIFS(Table1[c01a_area],"Glasgow",Table1[c08a_main_class],A78, Table1[c13a_times_sanctioned],"Once")+COUNTIFS(Table1[c01a_area],"Edinburgh",Table1[c08a_main_class],A78, Table1[c13a_times_sanctioned],"Once")+COUNTIFS(Table1[c01a_area],"Inverness",Table1[c08a_main_class],A78, Table1[c13a_times_sanctioned],"Once")+COUNTIFS(Table1[c01a_area],"Glasgow",Table1[c08a_main_class],A78, Table1[c13a_times_sanctioned],"2-5 times")+COUNTIFS(Table1[c01a_area],"Edinburgh",Table1[c08a_main_class],A78, Table1[c13a_times_sanctioned],"2-5 times")+COUNTIFS(Table1[c01a_area],"Inverness",Table1[c08a_main_class],A78, Table1[c13a_times_sanctioned],"2-5 times")+COUNTIFS(Table1[c01a_area],"Glasgow",Table1[c08a_main_class],A78, Table1[c13a_times_sanctioned],"More than 5 times")+COUNTIFS(Table1[c01a_area],"Edinburgh",Table1[c08a_main_class],A78, Table1[c13a_times_sanctioned],"More than 5 times")+COUNTIFS(Table1[c01a_area],"Inverness",Table1[c08a_main_class],A78, Table1[c13a_times_sanctioned],"More than 5 times"))</f>
        <v>0</v>
      </c>
      <c r="C78" s="3">
        <f>SUM(COUNTIFS(Table1[c01a_area],"Glasgow",Table1[c08a_main_class],A78, Table1[c13a_times_sanctioned],"Never")+COUNTIFS(Table1[c01a_area],"Edinburgh",Table1[c08a_main_class],A78, Table1[c13a_times_sanctioned],"Never")+COUNTIFS(Table1[c01a_area],"Inverness",Table1[c08a_main_class],A78, Table1[c13a_times_sanctioned],"Never"))</f>
        <v>6</v>
      </c>
      <c r="D78" s="2">
        <f t="shared" si="3"/>
        <v>6</v>
      </c>
    </row>
    <row r="79" spans="1:4" x14ac:dyDescent="0.25">
      <c r="A79" s="5" t="s">
        <v>521</v>
      </c>
      <c r="B79" s="2">
        <f>SUM(COUNTIFS(Table1[c01a_area],"Glasgow",Table1[c08a_main_class],A79, Table1[c13a_times_sanctioned],"Once")+COUNTIFS(Table1[c01a_area],"Edinburgh",Table1[c08a_main_class],A79, Table1[c13a_times_sanctioned],"Once")+COUNTIFS(Table1[c01a_area],"Inverness",Table1[c08a_main_class],A79, Table1[c13a_times_sanctioned],"Once")+COUNTIFS(Table1[c01a_area],"Glasgow",Table1[c08a_main_class],A79, Table1[c13a_times_sanctioned],"2-5 times")+COUNTIFS(Table1[c01a_area],"Edinburgh",Table1[c08a_main_class],A79, Table1[c13a_times_sanctioned],"2-5 times")+COUNTIFS(Table1[c01a_area],"Inverness",Table1[c08a_main_class],A79, Table1[c13a_times_sanctioned],"2-5 times")+COUNTIFS(Table1[c01a_area],"Glasgow",Table1[c08a_main_class],A79, Table1[c13a_times_sanctioned],"More than 5 times")+COUNTIFS(Table1[c01a_area],"Edinburgh",Table1[c08a_main_class],A79, Table1[c13a_times_sanctioned],"More than 5 times")+COUNTIFS(Table1[c01a_area],"Inverness",Table1[c08a_main_class],A79, Table1[c13a_times_sanctioned],"More than 5 times"))</f>
        <v>2</v>
      </c>
      <c r="C79" s="3">
        <f>SUM(COUNTIFS(Table1[c01a_area],"Glasgow",Table1[c08a_main_class],A79, Table1[c13a_times_sanctioned],"Never")+COUNTIFS(Table1[c01a_area],"Edinburgh",Table1[c08a_main_class],A79, Table1[c13a_times_sanctioned],"Never")+COUNTIFS(Table1[c01a_area],"Inverness",Table1[c08a_main_class],A79, Table1[c13a_times_sanctioned],"Never"))</f>
        <v>17</v>
      </c>
      <c r="D79" s="2">
        <f t="shared" si="3"/>
        <v>19</v>
      </c>
    </row>
    <row r="80" spans="1:4" x14ac:dyDescent="0.25">
      <c r="A80" s="5" t="s">
        <v>23</v>
      </c>
      <c r="B80" s="2">
        <f>SUM(COUNTIFS(Table1[c01a_area],"Glasgow",Table1[c08a_main_class],A80, Table1[c13a_times_sanctioned],"Once")+COUNTIFS(Table1[c01a_area],"Edinburgh",Table1[c08a_main_class],A80, Table1[c13a_times_sanctioned],"Once")+COUNTIFS(Table1[c01a_area],"Inverness",Table1[c08a_main_class],A80, Table1[c13a_times_sanctioned],"Once")+COUNTIFS(Table1[c01a_area],"Glasgow",Table1[c08a_main_class],A80, Table1[c13a_times_sanctioned],"2-5 times")+COUNTIFS(Table1[c01a_area],"Edinburgh",Table1[c08a_main_class],A80, Table1[c13a_times_sanctioned],"2-5 times")+COUNTIFS(Table1[c01a_area],"Inverness",Table1[c08a_main_class],A80, Table1[c13a_times_sanctioned],"2-5 times")+COUNTIFS(Table1[c01a_area],"Glasgow",Table1[c08a_main_class],A80, Table1[c13a_times_sanctioned],"More than 5 times")+COUNTIFS(Table1[c01a_area],"Edinburgh",Table1[c08a_main_class],A80, Table1[c13a_times_sanctioned],"More than 5 times")+COUNTIFS(Table1[c01a_area],"Inverness",Table1[c08a_main_class],A80, Table1[c13a_times_sanctioned],"More than 5 times"))</f>
        <v>10</v>
      </c>
      <c r="C80" s="3">
        <f>SUM(COUNTIFS(Table1[c01a_area],"Glasgow",Table1[c08a_main_class],A80, Table1[c13a_times_sanctioned],"Never")+COUNTIFS(Table1[c01a_area],"Edinburgh",Table1[c08a_main_class],A80, Table1[c13a_times_sanctioned],"Never")+COUNTIFS(Table1[c01a_area],"Inverness",Table1[c08a_main_class],A80, Table1[c13a_times_sanctioned],"Never"))</f>
        <v>6</v>
      </c>
      <c r="D80" s="2">
        <f t="shared" si="3"/>
        <v>16</v>
      </c>
    </row>
    <row r="81" spans="1:4" x14ac:dyDescent="0.25">
      <c r="A81" s="5" t="s">
        <v>80</v>
      </c>
      <c r="B81" s="2">
        <f>SUM(COUNTIFS(Table1[c01a_area],"Glasgow",Table1[c08a_main_class],A81, Table1[c13a_times_sanctioned],"Once")+COUNTIFS(Table1[c01a_area],"Edinburgh",Table1[c08a_main_class],A81, Table1[c13a_times_sanctioned],"Once")+COUNTIFS(Table1[c01a_area],"Inverness",Table1[c08a_main_class],A81, Table1[c13a_times_sanctioned],"Once")+COUNTIFS(Table1[c01a_area],"Glasgow",Table1[c08a_main_class],A81, Table1[c13a_times_sanctioned],"2-5 times")+COUNTIFS(Table1[c01a_area],"Edinburgh",Table1[c08a_main_class],A81, Table1[c13a_times_sanctioned],"2-5 times")+COUNTIFS(Table1[c01a_area],"Inverness",Table1[c08a_main_class],A81, Table1[c13a_times_sanctioned],"2-5 times")+COUNTIFS(Table1[c01a_area],"Glasgow",Table1[c08a_main_class],A81, Table1[c13a_times_sanctioned],"More than 5 times")+COUNTIFS(Table1[c01a_area],"Edinburgh",Table1[c08a_main_class],A81, Table1[c13a_times_sanctioned],"More than 5 times")+COUNTIFS(Table1[c01a_area],"Inverness",Table1[c08a_main_class],A81, Table1[c13a_times_sanctioned],"More than 5 times"))</f>
        <v>8</v>
      </c>
      <c r="C81" s="3">
        <f>SUM(COUNTIFS(Table1[c01a_area],"Glasgow",Table1[c08a_main_class],A81, Table1[c13a_times_sanctioned],"Never")+COUNTIFS(Table1[c01a_area],"Edinburgh",Table1[c08a_main_class],A81, Table1[c13a_times_sanctioned],"Never")+COUNTIFS(Table1[c01a_area],"Inverness",Table1[c08a_main_class],A81, Table1[c13a_times_sanctioned],"Never"))</f>
        <v>18</v>
      </c>
      <c r="D81" s="2">
        <f t="shared" si="3"/>
        <v>26</v>
      </c>
    </row>
    <row r="82" spans="1:4" x14ac:dyDescent="0.25">
      <c r="A82" s="5" t="s">
        <v>523</v>
      </c>
      <c r="B82" s="2">
        <f>SUM(COUNTIFS(Table1[c01a_area],"Glasgow",Table1[c08a_main_class],A82, Table1[c13a_times_sanctioned],"Once")+COUNTIFS(Table1[c01a_area],"Edinburgh",Table1[c08a_main_class],A82, Table1[c13a_times_sanctioned],"Once")+COUNTIFS(Table1[c01a_area],"Inverness",Table1[c08a_main_class],A82, Table1[c13a_times_sanctioned],"Once")+COUNTIFS(Table1[c01a_area],"Glasgow",Table1[c08a_main_class],A82, Table1[c13a_times_sanctioned],"2-5 times")+COUNTIFS(Table1[c01a_area],"Edinburgh",Table1[c08a_main_class],A82, Table1[c13a_times_sanctioned],"2-5 times")+COUNTIFS(Table1[c01a_area],"Inverness",Table1[c08a_main_class],A82, Table1[c13a_times_sanctioned],"2-5 times")+COUNTIFS(Table1[c01a_area],"Glasgow",Table1[c08a_main_class],A82, Table1[c13a_times_sanctioned],"More than 5 times")+COUNTIFS(Table1[c01a_area],"Edinburgh",Table1[c08a_main_class],A82, Table1[c13a_times_sanctioned],"More than 5 times")+COUNTIFS(Table1[c01a_area],"Inverness",Table1[c08a_main_class],A82, Table1[c13a_times_sanctioned],"More than 5 times"))</f>
        <v>0</v>
      </c>
      <c r="C82" s="3">
        <f>SUM(COUNTIFS(Table1[c01a_area],"Glasgow",Table1[c08a_main_class],A82, Table1[c13a_times_sanctioned],"Never")+COUNTIFS(Table1[c01a_area],"Edinburgh",Table1[c08a_main_class],A82, Table1[c13a_times_sanctioned],"Never")+COUNTIFS(Table1[c01a_area],"Inverness",Table1[c08a_main_class],A82, Table1[c13a_times_sanctioned],"Never"))</f>
        <v>0</v>
      </c>
      <c r="D82" s="2">
        <f t="shared" si="3"/>
        <v>0</v>
      </c>
    </row>
    <row r="83" spans="1:4" x14ac:dyDescent="0.25">
      <c r="A83" s="5" t="s">
        <v>215</v>
      </c>
      <c r="B83" s="2">
        <f>SUM(COUNTIFS(Table1[c01a_area],"Glasgow",Table1[c08a_main_class],A83, Table1[c13a_times_sanctioned],"Once")+COUNTIFS(Table1[c01a_area],"Edinburgh",Table1[c08a_main_class],A83, Table1[c13a_times_sanctioned],"Once")+COUNTIFS(Table1[c01a_area],"Inverness",Table1[c08a_main_class],A83, Table1[c13a_times_sanctioned],"Once")+COUNTIFS(Table1[c01a_area],"Glasgow",Table1[c08a_main_class],A83, Table1[c13a_times_sanctioned],"2-5 times")+COUNTIFS(Table1[c01a_area],"Edinburgh",Table1[c08a_main_class],A83, Table1[c13a_times_sanctioned],"2-5 times")+COUNTIFS(Table1[c01a_area],"Inverness",Table1[c08a_main_class],A83, Table1[c13a_times_sanctioned],"2-5 times")+COUNTIFS(Table1[c01a_area],"Glasgow",Table1[c08a_main_class],A83, Table1[c13a_times_sanctioned],"More than 5 times")+COUNTIFS(Table1[c01a_area],"Edinburgh",Table1[c08a_main_class],A83, Table1[c13a_times_sanctioned],"More than 5 times")+COUNTIFS(Table1[c01a_area],"Inverness",Table1[c08a_main_class],A83, Table1[c13a_times_sanctioned],"More than 5 times"))</f>
        <v>8</v>
      </c>
      <c r="C83" s="3">
        <f>SUM(COUNTIFS(Table1[c01a_area],"Glasgow",Table1[c08a_main_class],A83, Table1[c13a_times_sanctioned],"Never")+COUNTIFS(Table1[c01a_area],"Edinburgh",Table1[c08a_main_class],A83, Table1[c13a_times_sanctioned],"Never")+COUNTIFS(Table1[c01a_area],"Inverness",Table1[c08a_main_class],A83, Table1[c13a_times_sanctioned],"Never"))</f>
        <v>10</v>
      </c>
      <c r="D83" s="2">
        <f t="shared" si="3"/>
        <v>18</v>
      </c>
    </row>
    <row r="84" spans="1:4" x14ac:dyDescent="0.25">
      <c r="A84" s="5" t="s">
        <v>499</v>
      </c>
      <c r="B84" s="2">
        <f>SUM(COUNTIFS(Table1[c01a_area],"Glasgow",Table1[c08a_main_class],A84, Table1[c13a_times_sanctioned],"Once")+COUNTIFS(Table1[c01a_area],"Edinburgh",Table1[c08a_main_class],A84, Table1[c13a_times_sanctioned],"Once")+COUNTIFS(Table1[c01a_area],"Inverness",Table1[c08a_main_class],A84, Table1[c13a_times_sanctioned],"Once")+COUNTIFS(Table1[c01a_area],"Glasgow",Table1[c08a_main_class],A84, Table1[c13a_times_sanctioned],"2-5 times")+COUNTIFS(Table1[c01a_area],"Edinburgh",Table1[c08a_main_class],A84, Table1[c13a_times_sanctioned],"2-5 times")+COUNTIFS(Table1[c01a_area],"Inverness",Table1[c08a_main_class],A84, Table1[c13a_times_sanctioned],"2-5 times")+COUNTIFS(Table1[c01a_area],"Glasgow",Table1[c08a_main_class],A84, Table1[c13a_times_sanctioned],"More than 5 times")+COUNTIFS(Table1[c01a_area],"Edinburgh",Table1[c08a_main_class],A84, Table1[c13a_times_sanctioned],"More than 5 times")+COUNTIFS(Table1[c01a_area],"Inverness",Table1[c08a_main_class],A84, Table1[c13a_times_sanctioned],"More than 5 times"))</f>
        <v>0</v>
      </c>
      <c r="C84" s="3">
        <f>SUM(COUNTIFS(Table1[c01a_area],"Glasgow",Table1[c08a_main_class],A84, Table1[c13a_times_sanctioned],"Never")+COUNTIFS(Table1[c01a_area],"Edinburgh",Table1[c08a_main_class],A84, Table1[c13a_times_sanctioned],"Never")+COUNTIFS(Table1[c01a_area],"Inverness",Table1[c08a_main_class],A84, Table1[c13a_times_sanctioned],"Never"))</f>
        <v>0</v>
      </c>
      <c r="D84" s="2">
        <f t="shared" si="3"/>
        <v>0</v>
      </c>
    </row>
    <row r="85" spans="1:4" x14ac:dyDescent="0.25">
      <c r="A85" s="5" t="s">
        <v>33</v>
      </c>
      <c r="B85" s="2">
        <f>SUM(COUNTIFS(Table1[c01a_area],"Glasgow",Table1[c08a_main_class],A85, Table1[c13a_times_sanctioned],"Once")+COUNTIFS(Table1[c01a_area],"Edinburgh",Table1[c08a_main_class],A85, Table1[c13a_times_sanctioned],"Once")+COUNTIFS(Table1[c01a_area],"Inverness",Table1[c08a_main_class],A85, Table1[c13a_times_sanctioned],"Once")+COUNTIFS(Table1[c01a_area],"Glasgow",Table1[c08a_main_class],A85, Table1[c13a_times_sanctioned],"2-5 times")+COUNTIFS(Table1[c01a_area],"Edinburgh",Table1[c08a_main_class],A85, Table1[c13a_times_sanctioned],"2-5 times")+COUNTIFS(Table1[c01a_area],"Inverness",Table1[c08a_main_class],A85, Table1[c13a_times_sanctioned],"2-5 times")+COUNTIFS(Table1[c01a_area],"Glasgow",Table1[c08a_main_class],A85, Table1[c13a_times_sanctioned],"More than 5 times")+COUNTIFS(Table1[c01a_area],"Edinburgh",Table1[c08a_main_class],A85, Table1[c13a_times_sanctioned],"More than 5 times")+COUNTIFS(Table1[c01a_area],"Inverness",Table1[c08a_main_class],A85, Table1[c13a_times_sanctioned],"More than 5 times"))</f>
        <v>8</v>
      </c>
      <c r="C85" s="3">
        <f>SUM(COUNTIFS(Table1[c01a_area],"Glasgow",Table1[c08a_main_class],A85, Table1[c13a_times_sanctioned],"Never")+COUNTIFS(Table1[c01a_area],"Edinburgh",Table1[c08a_main_class],A85, Table1[c13a_times_sanctioned],"Never")+COUNTIFS(Table1[c01a_area],"Inverness",Table1[c08a_main_class],A85, Table1[c13a_times_sanctioned],"Never"))</f>
        <v>3</v>
      </c>
      <c r="D85" s="2">
        <f t="shared" si="3"/>
        <v>11</v>
      </c>
    </row>
    <row r="86" spans="1:4" x14ac:dyDescent="0.25">
      <c r="A86" s="5" t="s">
        <v>57</v>
      </c>
      <c r="B86" s="2">
        <f>SUM(COUNTIFS(Table1[c01a_area],"Glasgow",Table1[c08a_main_class],A86, Table1[c13a_times_sanctioned],"Once")+COUNTIFS(Table1[c01a_area],"Edinburgh",Table1[c08a_main_class],A86, Table1[c13a_times_sanctioned],"Once")+COUNTIFS(Table1[c01a_area],"Inverness",Table1[c08a_main_class],A86, Table1[c13a_times_sanctioned],"Once")+COUNTIFS(Table1[c01a_area],"Glasgow",Table1[c08a_main_class],A86, Table1[c13a_times_sanctioned],"2-5 times")+COUNTIFS(Table1[c01a_area],"Edinburgh",Table1[c08a_main_class],A86, Table1[c13a_times_sanctioned],"2-5 times")+COUNTIFS(Table1[c01a_area],"Inverness",Table1[c08a_main_class],A86, Table1[c13a_times_sanctioned],"2-5 times")+COUNTIFS(Table1[c01a_area],"Glasgow",Table1[c08a_main_class],A86, Table1[c13a_times_sanctioned],"More than 5 times")+COUNTIFS(Table1[c01a_area],"Edinburgh",Table1[c08a_main_class],A86, Table1[c13a_times_sanctioned],"More than 5 times")+COUNTIFS(Table1[c01a_area],"Inverness",Table1[c08a_main_class],A86, Table1[c13a_times_sanctioned],"More than 5 times"))</f>
        <v>7</v>
      </c>
      <c r="C86" s="3">
        <f>SUM(COUNTIFS(Table1[c01a_area],"Glasgow",Table1[c08a_main_class],A86, Table1[c13a_times_sanctioned],"Never")+COUNTIFS(Table1[c01a_area],"Edinburgh",Table1[c08a_main_class],A86, Table1[c13a_times_sanctioned],"Never")+COUNTIFS(Table1[c01a_area],"Inverness",Table1[c08a_main_class],A86, Table1[c13a_times_sanctioned],"Never"))</f>
        <v>12</v>
      </c>
      <c r="D86" s="2">
        <f t="shared" si="3"/>
        <v>19</v>
      </c>
    </row>
    <row r="87" spans="1:4" x14ac:dyDescent="0.25">
      <c r="A87" s="5" t="s">
        <v>525</v>
      </c>
      <c r="B87" s="2">
        <f>SUM(B77:B86)</f>
        <v>49</v>
      </c>
      <c r="C87" s="3">
        <f>SUM(C77:C86)</f>
        <v>85</v>
      </c>
      <c r="D87" s="2">
        <f t="shared" si="3"/>
        <v>134</v>
      </c>
    </row>
    <row r="89" spans="1:4" x14ac:dyDescent="0.25">
      <c r="A89" s="4" t="s">
        <v>853</v>
      </c>
    </row>
    <row r="90" spans="1:4" x14ac:dyDescent="0.25">
      <c r="A90" s="5"/>
      <c r="B90" s="5" t="s">
        <v>5</v>
      </c>
      <c r="C90" s="5" t="s">
        <v>4</v>
      </c>
      <c r="D90" s="5" t="s">
        <v>525</v>
      </c>
    </row>
    <row r="91" spans="1:4" x14ac:dyDescent="0.25">
      <c r="A91" s="5" t="s">
        <v>36</v>
      </c>
      <c r="B91" s="15">
        <f>B77/$B63</f>
        <v>0.31578947368421051</v>
      </c>
      <c r="C91" s="13">
        <f>C77/$B63</f>
        <v>0.68421052631578949</v>
      </c>
      <c r="D91" s="15">
        <f t="shared" ref="D91:D101" si="4">B91+C91</f>
        <v>1</v>
      </c>
    </row>
    <row r="92" spans="1:4" x14ac:dyDescent="0.25">
      <c r="A92" s="5" t="s">
        <v>148</v>
      </c>
      <c r="B92" s="15">
        <f t="shared" ref="B92:C101" si="5">B78/$B64</f>
        <v>0</v>
      </c>
      <c r="C92" s="13">
        <f t="shared" si="5"/>
        <v>1</v>
      </c>
      <c r="D92" s="15">
        <f t="shared" si="4"/>
        <v>1</v>
      </c>
    </row>
    <row r="93" spans="1:4" x14ac:dyDescent="0.25">
      <c r="A93" s="5" t="s">
        <v>521</v>
      </c>
      <c r="B93" s="15">
        <f t="shared" si="5"/>
        <v>0.10526315789473684</v>
      </c>
      <c r="C93" s="13">
        <f t="shared" si="5"/>
        <v>0.89473684210526316</v>
      </c>
      <c r="D93" s="15">
        <f t="shared" si="4"/>
        <v>1</v>
      </c>
    </row>
    <row r="94" spans="1:4" x14ac:dyDescent="0.25">
      <c r="A94" s="5" t="s">
        <v>23</v>
      </c>
      <c r="B94" s="15">
        <f t="shared" si="5"/>
        <v>0.625</v>
      </c>
      <c r="C94" s="13">
        <f t="shared" si="5"/>
        <v>0.375</v>
      </c>
      <c r="D94" s="15">
        <f t="shared" si="4"/>
        <v>1</v>
      </c>
    </row>
    <row r="95" spans="1:4" x14ac:dyDescent="0.25">
      <c r="A95" s="5" t="s">
        <v>80</v>
      </c>
      <c r="B95" s="15">
        <f t="shared" si="5"/>
        <v>0.30769230769230771</v>
      </c>
      <c r="C95" s="13">
        <f t="shared" si="5"/>
        <v>0.69230769230769229</v>
      </c>
      <c r="D95" s="15">
        <f t="shared" si="4"/>
        <v>1</v>
      </c>
    </row>
    <row r="96" spans="1:4" x14ac:dyDescent="0.25">
      <c r="A96" s="5" t="s">
        <v>523</v>
      </c>
      <c r="B96" s="15">
        <v>0</v>
      </c>
      <c r="C96" s="13">
        <v>0</v>
      </c>
      <c r="D96" s="15">
        <f t="shared" si="4"/>
        <v>0</v>
      </c>
    </row>
    <row r="97" spans="1:4" x14ac:dyDescent="0.25">
      <c r="A97" s="5" t="s">
        <v>215</v>
      </c>
      <c r="B97" s="15">
        <f t="shared" si="5"/>
        <v>0.44444444444444442</v>
      </c>
      <c r="C97" s="13">
        <f t="shared" si="5"/>
        <v>0.55555555555555558</v>
      </c>
      <c r="D97" s="15">
        <f t="shared" si="4"/>
        <v>1</v>
      </c>
    </row>
    <row r="98" spans="1:4" x14ac:dyDescent="0.25">
      <c r="A98" s="5" t="s">
        <v>499</v>
      </c>
      <c r="B98" s="15">
        <v>0</v>
      </c>
      <c r="C98" s="13">
        <v>0</v>
      </c>
      <c r="D98" s="15">
        <f t="shared" si="4"/>
        <v>0</v>
      </c>
    </row>
    <row r="99" spans="1:4" x14ac:dyDescent="0.25">
      <c r="A99" s="5" t="s">
        <v>33</v>
      </c>
      <c r="B99" s="15">
        <f t="shared" si="5"/>
        <v>0.72727272727272729</v>
      </c>
      <c r="C99" s="13">
        <f t="shared" si="5"/>
        <v>0.27272727272727271</v>
      </c>
      <c r="D99" s="15">
        <f t="shared" si="4"/>
        <v>1</v>
      </c>
    </row>
    <row r="100" spans="1:4" x14ac:dyDescent="0.25">
      <c r="A100" s="5" t="s">
        <v>57</v>
      </c>
      <c r="B100" s="15">
        <f t="shared" si="5"/>
        <v>0.36842105263157893</v>
      </c>
      <c r="C100" s="13">
        <f t="shared" si="5"/>
        <v>0.63157894736842102</v>
      </c>
      <c r="D100" s="15">
        <f t="shared" si="4"/>
        <v>1</v>
      </c>
    </row>
    <row r="101" spans="1:4" x14ac:dyDescent="0.25">
      <c r="A101" s="5" t="s">
        <v>525</v>
      </c>
      <c r="B101" s="15">
        <f t="shared" si="5"/>
        <v>0.36567164179104478</v>
      </c>
      <c r="C101" s="13">
        <f t="shared" si="5"/>
        <v>0.63432835820895528</v>
      </c>
      <c r="D101" s="15">
        <f t="shared" si="4"/>
        <v>1</v>
      </c>
    </row>
  </sheetData>
  <mergeCells count="1">
    <mergeCell ref="E1:F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706"/>
  <sheetViews>
    <sheetView topLeftCell="A10" workbookViewId="0">
      <selection activeCell="B8" sqref="B8"/>
    </sheetView>
  </sheetViews>
  <sheetFormatPr defaultRowHeight="15" x14ac:dyDescent="0.25"/>
  <cols>
    <col min="1" max="2" width="29" style="4" customWidth="1"/>
    <col min="3" max="3" width="28" style="4" customWidth="1"/>
    <col min="4" max="4" width="27" style="4" customWidth="1"/>
    <col min="5" max="5" width="24.5703125" style="4" customWidth="1"/>
    <col min="6" max="6" width="22.85546875" style="4" customWidth="1"/>
    <col min="7" max="7" width="24" style="4" customWidth="1"/>
    <col min="8" max="8" width="19.5703125" style="4" customWidth="1"/>
    <col min="9" max="11" width="9.140625" style="4"/>
    <col min="12" max="12" width="19.42578125" style="4" customWidth="1"/>
    <col min="13" max="14" width="9.140625" style="4"/>
    <col min="15" max="15" width="13.42578125" style="4" customWidth="1"/>
    <col min="16" max="16384" width="9.140625" style="4"/>
  </cols>
  <sheetData>
    <row r="1" spans="1:16" ht="30.75" customHeight="1" x14ac:dyDescent="0.25">
      <c r="A1" s="38" t="s">
        <v>530</v>
      </c>
      <c r="B1" s="38"/>
      <c r="C1" s="38"/>
      <c r="D1" s="38"/>
      <c r="E1" s="38"/>
      <c r="F1" s="38"/>
      <c r="G1" s="38"/>
      <c r="H1" s="38"/>
      <c r="I1" s="38"/>
    </row>
    <row r="2" spans="1:16" ht="30.75" customHeight="1" x14ac:dyDescent="0.25">
      <c r="A2" s="10" t="s">
        <v>878</v>
      </c>
      <c r="B2" s="10"/>
      <c r="C2" s="10"/>
      <c r="D2" s="10"/>
      <c r="E2" s="10"/>
      <c r="F2" s="10"/>
      <c r="G2" s="10"/>
      <c r="H2" s="10"/>
      <c r="I2" s="10"/>
    </row>
    <row r="3" spans="1:16" ht="34.5" customHeight="1" x14ac:dyDescent="0.25">
      <c r="A3" s="21" t="s">
        <v>855</v>
      </c>
      <c r="B3" s="23" t="s">
        <v>863</v>
      </c>
      <c r="D3" s="22" t="s">
        <v>877</v>
      </c>
      <c r="E3" s="25" t="s">
        <v>871</v>
      </c>
    </row>
    <row r="4" spans="1:16" ht="30.75" customHeight="1" x14ac:dyDescent="0.25">
      <c r="A4" s="21" t="s">
        <v>862</v>
      </c>
      <c r="B4" s="23" t="s">
        <v>521</v>
      </c>
      <c r="D4" s="21" t="s">
        <v>867</v>
      </c>
      <c r="E4" s="24" t="s">
        <v>864</v>
      </c>
    </row>
    <row r="5" spans="1:16" ht="30.75" customHeight="1" x14ac:dyDescent="0.25">
      <c r="A5" s="22" t="s">
        <v>856</v>
      </c>
      <c r="B5" s="23" t="s">
        <v>668</v>
      </c>
      <c r="D5" s="22" t="s">
        <v>868</v>
      </c>
      <c r="E5" s="24" t="s">
        <v>865</v>
      </c>
    </row>
    <row r="6" spans="1:16" ht="30.75" customHeight="1" x14ac:dyDescent="0.25">
      <c r="A6" s="22" t="s">
        <v>857</v>
      </c>
      <c r="B6" s="23" t="s">
        <v>859</v>
      </c>
      <c r="D6" s="22" t="s">
        <v>869</v>
      </c>
      <c r="E6" s="24" t="s">
        <v>866</v>
      </c>
    </row>
    <row r="7" spans="1:16" ht="30.75" customHeight="1" x14ac:dyDescent="0.25">
      <c r="A7" s="22" t="s">
        <v>858</v>
      </c>
      <c r="B7" s="23" t="s">
        <v>860</v>
      </c>
      <c r="D7" s="39" t="s">
        <v>873</v>
      </c>
      <c r="E7" s="39"/>
    </row>
    <row r="8" spans="1:16" ht="24" customHeight="1" x14ac:dyDescent="0.25">
      <c r="D8" s="39"/>
      <c r="E8" s="39"/>
    </row>
    <row r="9" spans="1:16" ht="33" customHeight="1" x14ac:dyDescent="0.25">
      <c r="A9" s="34" t="s">
        <v>1024</v>
      </c>
    </row>
    <row r="10" spans="1:16" x14ac:dyDescent="0.25">
      <c r="A10" s="5"/>
      <c r="B10" s="5" t="str">
        <f>$B$3&amp;" - Wave A - Sample"</f>
        <v>Disability - Wave A - Sample</v>
      </c>
      <c r="C10" s="5" t="str">
        <f>$B$3&amp;" - Wave B - Sample"</f>
        <v>Disability - Wave B - Sample</v>
      </c>
      <c r="D10" s="5" t="str">
        <f>$B$3&amp;" - Wave C - Sample"</f>
        <v>Disability - Wave C - Sample</v>
      </c>
      <c r="E10" s="20" t="str">
        <f>$B$3&amp;" - Wave A - All"</f>
        <v>Disability - Wave A - All</v>
      </c>
      <c r="F10" s="20" t="str">
        <f>$B$3&amp;" - Wave B - All"</f>
        <v>Disability - Wave B - All</v>
      </c>
      <c r="G10" s="20" t="str">
        <f>$B$3&amp;" - Wave C - All"</f>
        <v>Disability - Wave C - All</v>
      </c>
    </row>
    <row r="11" spans="1:16" x14ac:dyDescent="0.25">
      <c r="A11" s="5" t="s">
        <v>680</v>
      </c>
      <c r="B11" s="2">
        <f>COUNTIF(Table1[c08a_main_class], $B$4)</f>
        <v>58</v>
      </c>
      <c r="C11" s="33">
        <f ca="1">COUNTIFS(Table1[c08a_main_class], $B$4, INDIRECT("Table1[c01"&amp;$E$5&amp;"_area]"), "&lt;&gt;Unassigned")</f>
        <v>49</v>
      </c>
      <c r="D11" s="2">
        <f ca="1">COUNTIFS(Table1[c08a_main_class], $B$4, INDIRECT("Table1[c01"&amp;$E$6&amp;"_area]"), "&lt;&gt;Unassigned")</f>
        <v>6</v>
      </c>
      <c r="E11" s="3">
        <f ca="1">COUNTIF(INDIRECT("Table1["&amp;$B$5&amp;"]"), "Yes")</f>
        <v>220</v>
      </c>
      <c r="F11" s="2">
        <f ca="1">COUNTIF(INDIRECT("Table1["&amp;$B$6&amp;"]"), "Yes")</f>
        <v>141</v>
      </c>
      <c r="G11" s="3">
        <f ca="1">COUNTIF(INDIRECT("Table1["&amp;$B$7&amp;"]"), "Yes")</f>
        <v>16</v>
      </c>
    </row>
    <row r="13" spans="1:16" x14ac:dyDescent="0.25">
      <c r="A13" s="10" t="s">
        <v>681</v>
      </c>
      <c r="B13" s="10"/>
      <c r="C13" s="10"/>
      <c r="D13" s="10"/>
      <c r="E13" s="10"/>
      <c r="F13" s="10"/>
      <c r="G13" s="10"/>
      <c r="H13" s="10"/>
      <c r="I13" s="10"/>
    </row>
    <row r="14" spans="1:16" x14ac:dyDescent="0.25">
      <c r="A14" s="10" t="s">
        <v>861</v>
      </c>
      <c r="B14" s="10"/>
      <c r="C14" s="10"/>
      <c r="D14" s="10"/>
      <c r="E14" s="10"/>
      <c r="F14" s="10"/>
      <c r="G14" s="10"/>
      <c r="H14" s="10"/>
      <c r="I14" s="10"/>
    </row>
    <row r="15" spans="1:16" x14ac:dyDescent="0.25">
      <c r="L15" s="4" t="s">
        <v>750</v>
      </c>
    </row>
    <row r="16" spans="1:16" x14ac:dyDescent="0.25">
      <c r="A16" s="4" t="s">
        <v>531</v>
      </c>
      <c r="L16" s="5" t="s">
        <v>748</v>
      </c>
      <c r="M16" s="5" t="s">
        <v>5</v>
      </c>
      <c r="N16" s="5" t="s">
        <v>4</v>
      </c>
      <c r="O16" s="5" t="s">
        <v>743</v>
      </c>
      <c r="P16" s="5" t="s">
        <v>525</v>
      </c>
    </row>
    <row r="17" spans="1:16" x14ac:dyDescent="0.25">
      <c r="A17" s="5"/>
      <c r="B17" s="5" t="s">
        <v>19</v>
      </c>
      <c r="C17" s="5" t="s">
        <v>8</v>
      </c>
      <c r="D17" s="5" t="s">
        <v>525</v>
      </c>
      <c r="L17" s="5" t="s">
        <v>744</v>
      </c>
      <c r="M17" s="16" t="e">
        <f ca="1">COUNTIF(#REF!:INDIRECT(CONCATENATE("'Disability - Sample'!$BJ",#REF!+3)),"Yes")</f>
        <v>#REF!</v>
      </c>
      <c r="N17" s="3" t="e">
        <f ca="1">COUNTIF(#REF!:INDIRECT(CONCATENATE("'Disability - Sample'!$BJ",#REF!+3)),"No")</f>
        <v>#REF!</v>
      </c>
      <c r="O17" s="16" t="e">
        <f ca="1">COUNTIF(#REF!:INDIRECT(CONCATENATE("'Disability - Sample'!$BJ",#REF!+3)),"Don't know")</f>
        <v>#REF!</v>
      </c>
      <c r="P17" s="3" t="e">
        <f ca="1">SUM(M17:O17)</f>
        <v>#REF!</v>
      </c>
    </row>
    <row r="18" spans="1:16" x14ac:dyDescent="0.25">
      <c r="A18" s="5" t="str">
        <f>$B$3&amp;" - Wave A - Sample"</f>
        <v>Disability - Wave A - Sample</v>
      </c>
      <c r="B18" s="2">
        <f>COUNTIFS(Table1[c08a_main_class], $B$4, Table1[c03a_gender], "Male")</f>
        <v>32</v>
      </c>
      <c r="C18" s="3">
        <f>COUNTIFS(Table1[c08a_main_class], $B$4, Table1[c03a_gender], "Female")</f>
        <v>26</v>
      </c>
      <c r="D18" s="2">
        <f t="shared" ref="D18:D23" si="0">SUM(B18:C18)</f>
        <v>58</v>
      </c>
      <c r="L18" s="5" t="s">
        <v>745</v>
      </c>
      <c r="M18" s="16" t="e">
        <f ca="1">COUNTIF(#REF!:INDIRECT(CONCATENATE("'Disability - Sample'!$BH",#REF!+3)),"Yes")</f>
        <v>#REF!</v>
      </c>
      <c r="N18" s="3" t="e">
        <f ca="1">COUNTIF(#REF!:INDIRECT(CONCATENATE("'Disability - Sample'!$BH",#REF!+3)),"No")</f>
        <v>#REF!</v>
      </c>
      <c r="O18" s="16" t="e">
        <f ca="1">COUNTIF(#REF!:INDIRECT(CONCATENATE("'Disability - Sample'!$BH",#REF!+3)),"Don't know")</f>
        <v>#REF!</v>
      </c>
      <c r="P18" s="3" t="e">
        <f ca="1">SUM(M18:O18)</f>
        <v>#REF!</v>
      </c>
    </row>
    <row r="19" spans="1:16" x14ac:dyDescent="0.25">
      <c r="A19" s="5" t="str">
        <f>$B$3&amp;" - Wave B - Sample"</f>
        <v>Disability - Wave B - Sample</v>
      </c>
      <c r="B19" s="2">
        <f ca="1">COUNTIFS(Table1[c08a_main_class], $B$4, INDIRECT("Table1[c01"&amp;$E5&amp;"_area]"), "&lt;&gt;Unassigned", Table1[c03a_gender], "Male")</f>
        <v>27</v>
      </c>
      <c r="C19" s="3">
        <f ca="1">COUNTIFS(Table1[c08a_main_class], $B$4, INDIRECT("Table1[c01"&amp;$E5&amp;"_area]"), "&lt;&gt;Unassigned", Table1[c03a_gender], "Female")</f>
        <v>22</v>
      </c>
      <c r="D19" s="2">
        <f t="shared" ca="1" si="0"/>
        <v>49</v>
      </c>
      <c r="L19" s="5"/>
      <c r="M19" s="16"/>
      <c r="N19" s="3"/>
      <c r="O19" s="16"/>
      <c r="P19" s="3"/>
    </row>
    <row r="20" spans="1:16" x14ac:dyDescent="0.25">
      <c r="A20" s="5" t="str">
        <f>$B$3&amp;" - Wave C - Sample"</f>
        <v>Disability - Wave C - Sample</v>
      </c>
      <c r="B20" s="2">
        <f ca="1">COUNTIFS(Table1[c08a_main_class], $B$4, INDIRECT("Table1[c01"&amp;$E6&amp;"_area]"), "&lt;&gt;Unassigned", Table1[c03a_gender], "Male")</f>
        <v>2</v>
      </c>
      <c r="C20" s="3">
        <f ca="1">COUNTIFS(Table1[c08a_main_class], $B$4, INDIRECT("Table1[c01"&amp;$E6&amp;"_area]"), "&lt;&gt;Unassigned", Table1[c03a_gender], "Female")</f>
        <v>4</v>
      </c>
      <c r="D20" s="2">
        <f t="shared" ca="1" si="0"/>
        <v>6</v>
      </c>
      <c r="L20" s="5" t="s">
        <v>746</v>
      </c>
      <c r="M20" s="16" t="e">
        <f ca="1">COUNTIF(#REF!:INDIRECT(CONCATENATE("'Disability - Sample'!$BG",#REF!+3)),"Yes")</f>
        <v>#REF!</v>
      </c>
      <c r="N20" s="3" t="e">
        <f ca="1">COUNTIF(#REF!:INDIRECT(CONCATENATE("'Disability - Sample'!$BG",#REF!+3)),"No")</f>
        <v>#REF!</v>
      </c>
      <c r="O20" s="16" t="e">
        <f ca="1">COUNTIF(#REF!:INDIRECT(CONCATENATE("'Disability - Sample'!$BG",#REF!+3)),"Don't know")</f>
        <v>#REF!</v>
      </c>
      <c r="P20" s="3" t="e">
        <f ca="1">SUM(M20:O20)</f>
        <v>#REF!</v>
      </c>
    </row>
    <row r="21" spans="1:16" x14ac:dyDescent="0.25">
      <c r="A21" s="5" t="str">
        <f>$B$3&amp;" - Wave A - All"</f>
        <v>Disability - Wave A - All</v>
      </c>
      <c r="B21" s="2">
        <f ca="1">COUNTIFS(INDIRECT("Table1["&amp;$B5&amp;"]"), "Yes", Table1[c03a_gender], "Male")</f>
        <v>133</v>
      </c>
      <c r="C21" s="3">
        <f ca="1">COUNTIFS(INDIRECT("Table1["&amp;$B5&amp;"]"), "Yes", Table1[c03a_gender], "Female")</f>
        <v>87</v>
      </c>
      <c r="D21" s="2">
        <f t="shared" ca="1" si="0"/>
        <v>220</v>
      </c>
      <c r="L21" s="5" t="s">
        <v>747</v>
      </c>
      <c r="M21" s="16" t="e">
        <f ca="1">COUNTIF(#REF!:INDIRECT(CONCATENATE("'Disability - Sample'!$BK",#REF!+3)),"Yes")</f>
        <v>#REF!</v>
      </c>
      <c r="N21" s="3" t="e">
        <f ca="1">COUNTIF(#REF!:INDIRECT(CONCATENATE("'Disability - Sample'!$BK",#REF!+3)),"No")</f>
        <v>#REF!</v>
      </c>
      <c r="O21" s="16" t="e">
        <f ca="1">COUNTIF(#REF!:INDIRECT(CONCATENATE("'Disability - Sample'!$BK",#REF!+3)),"Don't know")</f>
        <v>#REF!</v>
      </c>
      <c r="P21" s="3" t="e">
        <f ca="1">SUM(M21:O21)</f>
        <v>#REF!</v>
      </c>
    </row>
    <row r="22" spans="1:16" x14ac:dyDescent="0.25">
      <c r="A22" s="5" t="str">
        <f>$B$3&amp;" - Wave B - All"</f>
        <v>Disability - Wave B - All</v>
      </c>
      <c r="B22" s="2">
        <f ca="1">COUNTIFS(INDIRECT("Table1["&amp;$B6&amp;"]"), "Yes", Table1[c03a_gender], "Male")</f>
        <v>75</v>
      </c>
      <c r="C22" s="3">
        <f ca="1">COUNTIFS(INDIRECT("Table1["&amp;$B6&amp;"]"), "Yes", Table1[c03a_gender], "Female")</f>
        <v>66</v>
      </c>
      <c r="D22" s="2">
        <f t="shared" ca="1" si="0"/>
        <v>141</v>
      </c>
      <c r="L22" s="5" t="s">
        <v>22</v>
      </c>
      <c r="M22" s="16" t="e">
        <f ca="1">COUNTIF(#REF!:INDIRECT(CONCATENATE("'Disability - Sample'!$BI",#REF!+3)),"Yes")</f>
        <v>#REF!</v>
      </c>
      <c r="N22" s="3" t="e">
        <f ca="1">COUNTIF(#REF!:INDIRECT(CONCATENATE("'Disability - Sample'!$BI",#REF!+3)),"No")</f>
        <v>#REF!</v>
      </c>
      <c r="O22" s="16" t="e">
        <f ca="1">COUNTIF(#REF!:INDIRECT(CONCATENATE("'Disability - Sample'!$BI",#REF!+3)),"Don't know")</f>
        <v>#REF!</v>
      </c>
      <c r="P22" s="3" t="e">
        <f ca="1">SUM(M22:O22)</f>
        <v>#REF!</v>
      </c>
    </row>
    <row r="23" spans="1:16" x14ac:dyDescent="0.25">
      <c r="A23" s="5" t="str">
        <f>$B$3&amp;" - Wave C - All"</f>
        <v>Disability - Wave C - All</v>
      </c>
      <c r="B23" s="2">
        <f ca="1">COUNTIFS(INDIRECT("Table1["&amp;$B7&amp;"]"), "Yes", Table1[c03a_gender], "Male")</f>
        <v>6</v>
      </c>
      <c r="C23" s="3">
        <f ca="1">COUNTIFS(INDIRECT("Table1["&amp;$B7&amp;"]"), "Yes", Table1[c03a_gender], "Female")</f>
        <v>10</v>
      </c>
      <c r="D23" s="2">
        <f t="shared" ca="1" si="0"/>
        <v>16</v>
      </c>
    </row>
    <row r="25" spans="1:16" x14ac:dyDescent="0.25">
      <c r="A25" s="4" t="s">
        <v>532</v>
      </c>
    </row>
    <row r="26" spans="1:16" x14ac:dyDescent="0.25">
      <c r="A26" s="5"/>
      <c r="B26" s="5" t="s">
        <v>19</v>
      </c>
      <c r="C26" s="5" t="s">
        <v>8</v>
      </c>
      <c r="D26" s="5" t="s">
        <v>525</v>
      </c>
      <c r="L26" s="4" t="s">
        <v>749</v>
      </c>
    </row>
    <row r="27" spans="1:16" x14ac:dyDescent="0.25">
      <c r="A27" s="5" t="str">
        <f>$B$3&amp;" - Wave A - Sample"</f>
        <v>Disability - Wave A - Sample</v>
      </c>
      <c r="B27" s="7">
        <f t="shared" ref="B27:D31" si="1">B18/$D18</f>
        <v>0.55172413793103448</v>
      </c>
      <c r="C27" s="6">
        <f t="shared" si="1"/>
        <v>0.44827586206896552</v>
      </c>
      <c r="D27" s="7">
        <f t="shared" si="1"/>
        <v>1</v>
      </c>
      <c r="L27" s="5" t="s">
        <v>748</v>
      </c>
      <c r="M27" s="5" t="s">
        <v>5</v>
      </c>
      <c r="N27" s="5" t="s">
        <v>4</v>
      </c>
      <c r="O27" s="5" t="s">
        <v>743</v>
      </c>
      <c r="P27" s="5" t="s">
        <v>525</v>
      </c>
    </row>
    <row r="28" spans="1:16" x14ac:dyDescent="0.25">
      <c r="A28" s="5" t="str">
        <f>$B$3&amp;" - Wave B - Sample"</f>
        <v>Disability - Wave B - Sample</v>
      </c>
      <c r="B28" s="7">
        <f t="shared" ca="1" si="1"/>
        <v>0.55102040816326525</v>
      </c>
      <c r="C28" s="6">
        <f t="shared" ca="1" si="1"/>
        <v>0.44897959183673469</v>
      </c>
      <c r="D28" s="7">
        <f t="shared" ca="1" si="1"/>
        <v>1</v>
      </c>
      <c r="L28" s="5" t="s">
        <v>744</v>
      </c>
      <c r="M28" s="17" t="e">
        <f t="shared" ref="M28:P29" ca="1" si="2">M17/$B$10</f>
        <v>#REF!</v>
      </c>
      <c r="N28" s="13" t="e">
        <f t="shared" ca="1" si="2"/>
        <v>#REF!</v>
      </c>
      <c r="O28" s="17" t="e">
        <f t="shared" ca="1" si="2"/>
        <v>#REF!</v>
      </c>
      <c r="P28" s="13" t="e">
        <f t="shared" ca="1" si="2"/>
        <v>#REF!</v>
      </c>
    </row>
    <row r="29" spans="1:16" x14ac:dyDescent="0.25">
      <c r="A29" s="5" t="str">
        <f>$B$3&amp;" - Wave C - Sample"</f>
        <v>Disability - Wave C - Sample</v>
      </c>
      <c r="B29" s="7">
        <f t="shared" ca="1" si="1"/>
        <v>0.33333333333333331</v>
      </c>
      <c r="C29" s="6">
        <f t="shared" ca="1" si="1"/>
        <v>0.66666666666666663</v>
      </c>
      <c r="D29" s="7">
        <f t="shared" ca="1" si="1"/>
        <v>1</v>
      </c>
      <c r="L29" s="5" t="s">
        <v>745</v>
      </c>
      <c r="M29" s="17" t="e">
        <f t="shared" ca="1" si="2"/>
        <v>#REF!</v>
      </c>
      <c r="N29" s="13" t="e">
        <f t="shared" ca="1" si="2"/>
        <v>#REF!</v>
      </c>
      <c r="O29" s="17" t="e">
        <f t="shared" ca="1" si="2"/>
        <v>#REF!</v>
      </c>
      <c r="P29" s="13" t="e">
        <f t="shared" ca="1" si="2"/>
        <v>#REF!</v>
      </c>
    </row>
    <row r="30" spans="1:16" x14ac:dyDescent="0.25">
      <c r="A30" s="5" t="str">
        <f>$B$3&amp;" - Wave A - All"</f>
        <v>Disability - Wave A - All</v>
      </c>
      <c r="B30" s="7">
        <f t="shared" ca="1" si="1"/>
        <v>0.6045454545454545</v>
      </c>
      <c r="C30" s="6">
        <f t="shared" ca="1" si="1"/>
        <v>0.39545454545454545</v>
      </c>
      <c r="D30" s="7">
        <f t="shared" ca="1" si="1"/>
        <v>1</v>
      </c>
      <c r="L30" s="5" t="s">
        <v>746</v>
      </c>
      <c r="M30" s="17" t="e">
        <f ca="1">M20/$B$10</f>
        <v>#REF!</v>
      </c>
      <c r="N30" s="13" t="e">
        <f ca="1">N20/$B$10</f>
        <v>#REF!</v>
      </c>
      <c r="O30" s="17" t="e">
        <f ca="1">O20/$B$10</f>
        <v>#REF!</v>
      </c>
      <c r="P30" s="13" t="e">
        <f ca="1">P20/$B$10</f>
        <v>#REF!</v>
      </c>
    </row>
    <row r="31" spans="1:16" x14ac:dyDescent="0.25">
      <c r="A31" s="5" t="str">
        <f>$B$3&amp;" - Wave B - All"</f>
        <v>Disability - Wave B - All</v>
      </c>
      <c r="B31" s="7">
        <f t="shared" ca="1" si="1"/>
        <v>0.53191489361702127</v>
      </c>
      <c r="C31" s="6">
        <f t="shared" ca="1" si="1"/>
        <v>0.46808510638297873</v>
      </c>
      <c r="D31" s="7">
        <f t="shared" ca="1" si="1"/>
        <v>1</v>
      </c>
      <c r="L31" s="5"/>
      <c r="M31" s="17"/>
      <c r="N31" s="13"/>
      <c r="O31" s="17"/>
      <c r="P31" s="13"/>
    </row>
    <row r="32" spans="1:16" x14ac:dyDescent="0.25">
      <c r="A32" s="5" t="str">
        <f>$B$3&amp;" - Wave C - All"</f>
        <v>Disability - Wave C - All</v>
      </c>
      <c r="B32" s="7">
        <f ca="1">B23/$D23</f>
        <v>0.375</v>
      </c>
      <c r="C32" s="6">
        <f ca="1">C23/$D23</f>
        <v>0.625</v>
      </c>
      <c r="D32" s="7">
        <f ca="1">D23/$D23</f>
        <v>1</v>
      </c>
      <c r="L32" s="5"/>
      <c r="M32" s="17"/>
      <c r="N32" s="13"/>
      <c r="O32" s="17"/>
      <c r="P32" s="13"/>
    </row>
    <row r="33" spans="1:16" x14ac:dyDescent="0.25">
      <c r="B33" s="11"/>
      <c r="C33" s="11"/>
      <c r="D33" s="11"/>
      <c r="L33" s="5" t="s">
        <v>747</v>
      </c>
      <c r="M33" s="17" t="e">
        <f t="shared" ref="M33:P34" ca="1" si="3">M21/$B$10</f>
        <v>#REF!</v>
      </c>
      <c r="N33" s="13" t="e">
        <f t="shared" ca="1" si="3"/>
        <v>#REF!</v>
      </c>
      <c r="O33" s="17" t="e">
        <f t="shared" ca="1" si="3"/>
        <v>#REF!</v>
      </c>
      <c r="P33" s="13" t="e">
        <f t="shared" ca="1" si="3"/>
        <v>#REF!</v>
      </c>
    </row>
    <row r="34" spans="1:16" x14ac:dyDescent="0.25">
      <c r="A34" s="4" t="s">
        <v>533</v>
      </c>
      <c r="L34" s="5" t="s">
        <v>22</v>
      </c>
      <c r="M34" s="17" t="e">
        <f t="shared" ca="1" si="3"/>
        <v>#REF!</v>
      </c>
      <c r="N34" s="13" t="e">
        <f t="shared" ca="1" si="3"/>
        <v>#REF!</v>
      </c>
      <c r="O34" s="17" t="e">
        <f t="shared" ca="1" si="3"/>
        <v>#REF!</v>
      </c>
      <c r="P34" s="13" t="e">
        <f t="shared" ca="1" si="3"/>
        <v>#REF!</v>
      </c>
    </row>
    <row r="35" spans="1:16" x14ac:dyDescent="0.25">
      <c r="A35" s="5"/>
      <c r="B35" s="5" t="s">
        <v>775</v>
      </c>
      <c r="C35" s="5" t="s">
        <v>534</v>
      </c>
      <c r="D35" s="5" t="s">
        <v>535</v>
      </c>
      <c r="E35" s="5" t="s">
        <v>536</v>
      </c>
      <c r="F35" s="5" t="s">
        <v>776</v>
      </c>
      <c r="G35" s="5" t="s">
        <v>525</v>
      </c>
    </row>
    <row r="36" spans="1:16" x14ac:dyDescent="0.25">
      <c r="A36" s="5" t="str">
        <f>$B$3&amp;" - Wave A - Sample"</f>
        <v>Disability - Wave A - Sample</v>
      </c>
      <c r="B36" s="2">
        <f>COUNTIFS(Table1[c08a_main_class], $B$4, Table1[c04a_age], "&lt;18")</f>
        <v>0</v>
      </c>
      <c r="C36" s="3">
        <f>COUNTIFS(Table1[c08a_main_class], $B$4, Table1[c04a_age], "&gt;=18", Table1[c04a_age],"&lt;=24")</f>
        <v>2</v>
      </c>
      <c r="D36" s="2">
        <f>COUNTIFS(Table1[c08a_main_class], $B$4, Table1[c04a_age], "&gt;=25", Table1[c04a_age],"&lt;=49")</f>
        <v>34</v>
      </c>
      <c r="E36" s="3">
        <f>COUNTIFS(Table1[c08a_main_class], $B$4, Table1[c04a_age], "&gt;=50", Table1[c04a_age],"&lt;=64")</f>
        <v>22</v>
      </c>
      <c r="F36" s="2">
        <f>COUNTIFS(Table1[c08a_main_class], $B$4, Table1[c04a_age], "&gt;64")</f>
        <v>0</v>
      </c>
      <c r="G36" s="3">
        <f>SUM(B36:F36)</f>
        <v>58</v>
      </c>
      <c r="L36" s="4" t="s">
        <v>750</v>
      </c>
    </row>
    <row r="37" spans="1:16" x14ac:dyDescent="0.25">
      <c r="A37" s="5" t="str">
        <f>$B$3&amp;" - Wave B - Sample"</f>
        <v>Disability - Wave B - Sample</v>
      </c>
      <c r="B37" s="2">
        <f ca="1">COUNTIFS(Table1[c08a_main_class], $B$4, INDIRECT("Table1[c01"&amp;$E5&amp;"_area]"), "&lt;&gt;Unassigned",  INDIRECT("Table1[c04"&amp;$E5&amp;"_age]"), "&lt;18")</f>
        <v>0</v>
      </c>
      <c r="C37" s="3">
        <f ca="1">COUNTIFS(Table1[c08a_main_class], $B$4, INDIRECT("Table1[c01"&amp;$E5&amp;"_area]"), "&lt;&gt;Unassigned", INDIRECT("Table1[c04"&amp;$E5&amp;"_age]"), "&gt;=18", INDIRECT("Table1[c04"&amp;$E5&amp;"_age]"), "&lt;=24")</f>
        <v>1</v>
      </c>
      <c r="D37" s="2">
        <f ca="1">COUNTIFS(Table1[c08a_main_class], $B$4, INDIRECT("Table1[c01"&amp;$E5&amp;"_area]"), "&lt;&gt;Unassigned", INDIRECT("Table1[c04"&amp;$E5&amp;"_age]"), "&gt;=25", INDIRECT("Table1[c04"&amp;$E5&amp;"_age]"), "&lt;=49")</f>
        <v>21</v>
      </c>
      <c r="E37" s="3">
        <f ca="1">COUNTIFS(Table1[c08a_main_class], $B$4, INDIRECT("Table1[c01"&amp;$E5&amp;"_area]"), "&lt;&gt;Unassigned", INDIRECT("Table1[c04"&amp;$E5&amp;"_age]"), "&gt;=50", INDIRECT("Table1[c04"&amp;$E5&amp;"_age]"), "&lt;=64")</f>
        <v>22</v>
      </c>
      <c r="F37" s="2">
        <f ca="1">COUNTIFS(Table1[c08a_main_class], $B$4, INDIRECT("Table1[c01"&amp;$E5&amp;"_area]"), "&lt;&gt;Unassigned", INDIRECT("Table1[c04"&amp;$E5&amp;"_age]"), "&gt;64")</f>
        <v>2</v>
      </c>
      <c r="G37" s="3">
        <f t="shared" ref="G37:G41" ca="1" si="4">SUM(B37:F37)</f>
        <v>46</v>
      </c>
      <c r="L37" s="5" t="s">
        <v>751</v>
      </c>
      <c r="M37" s="5" t="s">
        <v>5</v>
      </c>
      <c r="N37" s="5" t="s">
        <v>4</v>
      </c>
      <c r="O37" s="5" t="s">
        <v>743</v>
      </c>
      <c r="P37" s="5" t="s">
        <v>525</v>
      </c>
    </row>
    <row r="38" spans="1:16" x14ac:dyDescent="0.25">
      <c r="A38" s="5" t="str">
        <f>$B$3&amp;" - Wave C - Sample"</f>
        <v>Disability - Wave C - Sample</v>
      </c>
      <c r="B38" s="2">
        <f ca="1">COUNTIFS(Table1[c08a_main_class], $B$4, INDIRECT("Table1[c01"&amp;$E6&amp;"_area]"), "&lt;&gt;Unassigned",  INDIRECT("Table1[c04"&amp;$E6&amp;"_age]"), "&lt;18")</f>
        <v>0</v>
      </c>
      <c r="C38" s="3">
        <f ca="1">COUNTIFS(Table1[c08a_main_class], $B$4, INDIRECT("Table1[c01"&amp;$E6&amp;"_area]"), "&lt;&gt;Unassigned", INDIRECT("Table1[c04"&amp;$E6&amp;"_age]"), "&gt;=18", INDIRECT("Table1[c04"&amp;$E6&amp;"_age]"), "&lt;=24")</f>
        <v>0</v>
      </c>
      <c r="D38" s="2">
        <f ca="1">COUNTIFS(Table1[c08a_main_class], $B$4, INDIRECT("Table1[c01"&amp;$E6&amp;"_area]"), "&lt;&gt;Unassigned", INDIRECT("Table1[c04"&amp;$E6&amp;"_age]"), "&gt;=25", INDIRECT("Table1[c04"&amp;$E6&amp;"_age]"), "&lt;=49")</f>
        <v>3</v>
      </c>
      <c r="E38" s="3">
        <f ca="1">COUNTIFS(Table1[c08a_main_class], $B$4, INDIRECT("Table1[c01"&amp;$E6&amp;"_area]"), "&lt;&gt;Unassigned", INDIRECT("Table1[c04"&amp;$E6&amp;"_age]"), "&gt;=50", INDIRECT("Table1[c04"&amp;$E6&amp;"_age]"), "&lt;=64")</f>
        <v>3</v>
      </c>
      <c r="F38" s="2">
        <f ca="1">COUNTIFS(Table1[c08a_main_class], $B$4, INDIRECT("Table1[c01"&amp;$E6&amp;"_area]"), "&lt;&gt;Unassigned", INDIRECT("Table1[c04"&amp;$E6&amp;"_age]"), "&gt;64")</f>
        <v>0</v>
      </c>
      <c r="G38" s="3">
        <f t="shared" ca="1" si="4"/>
        <v>6</v>
      </c>
      <c r="L38" s="5"/>
      <c r="M38" s="5"/>
      <c r="N38" s="5"/>
      <c r="O38" s="5"/>
      <c r="P38" s="5"/>
    </row>
    <row r="39" spans="1:16" x14ac:dyDescent="0.25">
      <c r="A39" s="5" t="str">
        <f>$B$3&amp;" - Wave A - All"</f>
        <v>Disability - Wave A - All</v>
      </c>
      <c r="B39" s="2">
        <f ca="1">COUNTIFS(INDIRECT("Table1["&amp;$B5&amp;"]"), "Yes", Table1[c04a_age], "&lt;18")</f>
        <v>1</v>
      </c>
      <c r="C39" s="3">
        <f ca="1">COUNTIFS(INDIRECT("Table1["&amp;$B5&amp;"]"), "Yes", Table1[c04a_age], "&gt;=18", Table1[c04a_age],"&lt;=24")</f>
        <v>13</v>
      </c>
      <c r="D39" s="2">
        <f ca="1">COUNTIFS(INDIRECT("Table1["&amp;$B5&amp;"]"), "Yes", Table1[c04a_age], "&gt;=25", Table1[c04a_age],"&lt;=49")</f>
        <v>154</v>
      </c>
      <c r="E39" s="3">
        <f ca="1">COUNTIFS(INDIRECT("Table1["&amp;$B5&amp;"]"), "Yes", Table1[c04a_age], "&gt;=50", Table1[c04a_age],"&lt;=64")</f>
        <v>52</v>
      </c>
      <c r="F39" s="2">
        <f ca="1">COUNTIFS(INDIRECT("Table1["&amp;$B5&amp;"]"), "Yes", Table1[c04a_age], "&gt;64")</f>
        <v>0</v>
      </c>
      <c r="G39" s="3">
        <f t="shared" ca="1" si="4"/>
        <v>220</v>
      </c>
      <c r="L39" s="5"/>
      <c r="M39" s="5"/>
      <c r="N39" s="5"/>
      <c r="O39" s="5"/>
      <c r="P39" s="5"/>
    </row>
    <row r="40" spans="1:16" x14ac:dyDescent="0.25">
      <c r="A40" s="5" t="str">
        <f>$B$3&amp;" - Wave B - All"</f>
        <v>Disability - Wave B - All</v>
      </c>
      <c r="B40" s="2">
        <f ca="1">COUNTIFS(INDIRECT("Table1["&amp;$B6&amp;"]"), "Yes", INDIRECT("Table1[c04"&amp;$E5&amp;"_age]"), "&lt;18")</f>
        <v>0</v>
      </c>
      <c r="C40" s="3">
        <f ca="1">COUNTIFS(INDIRECT("Table1["&amp;$B6&amp;"]"), "Yes", INDIRECT("Table1[c04"&amp;$E5&amp;"_age]"), "&gt;=18", INDIRECT("Table1[c04"&amp;$E5&amp;"_age]"),"&lt;=24")</f>
        <v>7</v>
      </c>
      <c r="D40" s="2">
        <f ca="1">COUNTIFS(INDIRECT("Table1["&amp;$B6&amp;"]"), "Yes", INDIRECT("Table1[c04"&amp;$E5&amp;"_age]"), "&gt;=25", INDIRECT("Table1[c04"&amp;$E5&amp;"_age]"),"&lt;=49")</f>
        <v>78</v>
      </c>
      <c r="E40" s="3">
        <f ca="1">COUNTIFS(INDIRECT("Table1["&amp;$B6&amp;"]"), "Yes", INDIRECT("Table1[c04"&amp;$E5&amp;"_age]"), "&gt;=50", INDIRECT("Table1[c04"&amp;$E5&amp;"_age]"),"&lt;=64")</f>
        <v>46</v>
      </c>
      <c r="F40" s="2">
        <f ca="1">COUNTIFS(INDIRECT("Table1["&amp;$B6&amp;"]"), "Yes", INDIRECT("Table1[c04"&amp;$E5&amp;"_age]"), "&gt;64")</f>
        <v>3</v>
      </c>
      <c r="G40" s="3">
        <f t="shared" ca="1" si="4"/>
        <v>134</v>
      </c>
      <c r="L40" s="5" t="s">
        <v>744</v>
      </c>
      <c r="M40" s="16" t="e">
        <f ca="1">COUNTIF(#REF!:INDIRECT(CONCATENATE("'Disability - All'!$BJ",#REF!+3)),"Yes")</f>
        <v>#REF!</v>
      </c>
      <c r="N40" s="3" t="e">
        <f ca="1">COUNTIF(#REF!:INDIRECT(CONCATENATE("'Disability - All'!$BJ",#REF!+3)),"No")</f>
        <v>#REF!</v>
      </c>
      <c r="O40" s="16" t="e">
        <f ca="1">COUNTIF(#REF!:INDIRECT(CONCATENATE("'Disability - All'!$BJ",#REF!+3)),"Don't know")</f>
        <v>#REF!</v>
      </c>
      <c r="P40" s="3" t="e">
        <f ca="1">SUM(M40:O40)</f>
        <v>#REF!</v>
      </c>
    </row>
    <row r="41" spans="1:16" x14ac:dyDescent="0.25">
      <c r="A41" s="5" t="str">
        <f>$B$3&amp;" - Wave C - All"</f>
        <v>Disability - Wave C - All</v>
      </c>
      <c r="B41" s="2">
        <f ca="1">COUNTIFS(INDIRECT("Table1["&amp;$B7&amp;"]"), "Yes", INDIRECT("Table1[c04"&amp;$E6&amp;"_age]"), "&lt;18")</f>
        <v>0</v>
      </c>
      <c r="C41" s="3">
        <f ca="1">COUNTIFS(INDIRECT("Table1["&amp;$B7&amp;"]"), "Yes", INDIRECT("Table1[c04"&amp;$E6&amp;"_age]"), "&gt;=18", INDIRECT("Table1[c04"&amp;$E6&amp;"_age]"),"&lt;=24")</f>
        <v>0</v>
      </c>
      <c r="D41" s="2">
        <f ca="1">COUNTIFS(INDIRECT("Table1["&amp;$B7&amp;"]"), "Yes", INDIRECT("Table1[c04"&amp;$E6&amp;"_age]"), "&gt;=25", INDIRECT("Table1[c04"&amp;$E6&amp;"_age]"),"&lt;=49")</f>
        <v>9</v>
      </c>
      <c r="E41" s="3">
        <f ca="1">COUNTIFS(INDIRECT("Table1["&amp;$B7&amp;"]"), "Yes", INDIRECT("Table1[c04"&amp;$E6&amp;"_age]"), "&gt;=50", INDIRECT("Table1[c04"&amp;$E6&amp;"_age]"),"&lt;=64")</f>
        <v>7</v>
      </c>
      <c r="F41" s="2">
        <f ca="1">COUNTIFS(INDIRECT("Table1["&amp;$B7&amp;"]"), "Yes", INDIRECT("Table1[c04"&amp;$E6&amp;"_age]"), "&gt;64")</f>
        <v>0</v>
      </c>
      <c r="G41" s="3">
        <f t="shared" ca="1" si="4"/>
        <v>16</v>
      </c>
      <c r="L41" s="5" t="s">
        <v>745</v>
      </c>
      <c r="M41" s="16" t="e">
        <f ca="1">COUNTIF(#REF!:INDIRECT(CONCATENATE("'Disability - All'!$BH",#REF!+3)),"Yes")</f>
        <v>#REF!</v>
      </c>
      <c r="N41" s="3" t="e">
        <f ca="1">COUNTIF(#REF!:INDIRECT(CONCATENATE("'Disability - All'!$BH",#REF!+3)),"No")</f>
        <v>#REF!</v>
      </c>
      <c r="O41" s="16" t="e">
        <f ca="1">COUNTIF(#REF!:INDIRECT(CONCATENATE("'Disability - All'!$BH",#REF!+3)),"Don't know")</f>
        <v>#REF!</v>
      </c>
      <c r="P41" s="3" t="e">
        <f ca="1">SUM(M41:O41)</f>
        <v>#REF!</v>
      </c>
    </row>
    <row r="42" spans="1:16" x14ac:dyDescent="0.25">
      <c r="L42" s="5" t="s">
        <v>746</v>
      </c>
      <c r="M42" s="16" t="e">
        <f ca="1">COUNTIF(#REF!:INDIRECT(CONCATENATE("'Disability - All'!$BG",#REF!+3)),"Yes")</f>
        <v>#REF!</v>
      </c>
      <c r="N42" s="3" t="e">
        <f ca="1">COUNTIF(#REF!:INDIRECT(CONCATENATE("'Disability - All'!$BG",#REF!+3)),"No")</f>
        <v>#REF!</v>
      </c>
      <c r="O42" s="16" t="e">
        <f ca="1">COUNTIF(#REF!:INDIRECT(CONCATENATE("'Disability - All'!$BG",#REF!+3)),"Don't know")</f>
        <v>#REF!</v>
      </c>
      <c r="P42" s="3" t="e">
        <f ca="1">SUM(M42:O42)</f>
        <v>#REF!</v>
      </c>
    </row>
    <row r="43" spans="1:16" x14ac:dyDescent="0.25">
      <c r="A43" s="4" t="s">
        <v>537</v>
      </c>
      <c r="L43" s="5" t="s">
        <v>747</v>
      </c>
      <c r="M43" s="16" t="e">
        <f ca="1">COUNTIF(#REF!:INDIRECT(CONCATENATE("'Disability - All'!$BK",#REF!+3)),"Yes")</f>
        <v>#REF!</v>
      </c>
      <c r="N43" s="3" t="e">
        <f ca="1">COUNTIF(#REF!:INDIRECT(CONCATENATE("'Disability - All'!$BK",#REF!+3)),"No")</f>
        <v>#REF!</v>
      </c>
      <c r="O43" s="16" t="e">
        <f ca="1">COUNTIF(#REF!:INDIRECT(CONCATENATE("'Disability - All'!$BK",#REF!+3)),"Don't know")</f>
        <v>#REF!</v>
      </c>
      <c r="P43" s="3" t="e">
        <f ca="1">SUM(M43:O43)</f>
        <v>#REF!</v>
      </c>
    </row>
    <row r="44" spans="1:16" x14ac:dyDescent="0.25">
      <c r="A44" s="5"/>
      <c r="B44" s="5" t="s">
        <v>775</v>
      </c>
      <c r="C44" s="5" t="s">
        <v>534</v>
      </c>
      <c r="D44" s="5" t="s">
        <v>535</v>
      </c>
      <c r="E44" s="5" t="s">
        <v>536</v>
      </c>
      <c r="F44" s="5" t="s">
        <v>776</v>
      </c>
      <c r="G44" s="5" t="s">
        <v>525</v>
      </c>
      <c r="L44" s="5" t="s">
        <v>22</v>
      </c>
      <c r="M44" s="16" t="e">
        <f ca="1">COUNTIF(#REF!:INDIRECT(CONCATENATE("'Disability - All'!$BI",#REF!+3)),"Yes")</f>
        <v>#REF!</v>
      </c>
      <c r="N44" s="3" t="e">
        <f ca="1">COUNTIF(#REF!:INDIRECT(CONCATENATE("'Disability - All'!$BI",#REF!+3)),"No")</f>
        <v>#REF!</v>
      </c>
      <c r="O44" s="16" t="e">
        <f ca="1">COUNTIF(#REF!:INDIRECT(CONCATENATE("'Disability - All'!$BI",#REF!+3)),"Don't know")</f>
        <v>#REF!</v>
      </c>
      <c r="P44" s="3" t="e">
        <f ca="1">SUM(M44:O44)</f>
        <v>#REF!</v>
      </c>
    </row>
    <row r="45" spans="1:16" x14ac:dyDescent="0.25">
      <c r="A45" s="5" t="str">
        <f>$B$3&amp;" - Wave A - Sample"</f>
        <v>Disability - Wave A - Sample</v>
      </c>
      <c r="B45" s="15">
        <f t="shared" ref="B45:G50" si="5">B36/$G36</f>
        <v>0</v>
      </c>
      <c r="C45" s="13">
        <f t="shared" si="5"/>
        <v>3.4482758620689655E-2</v>
      </c>
      <c r="D45" s="15">
        <f t="shared" si="5"/>
        <v>0.58620689655172409</v>
      </c>
      <c r="E45" s="13">
        <f t="shared" si="5"/>
        <v>0.37931034482758619</v>
      </c>
      <c r="F45" s="15">
        <f t="shared" si="5"/>
        <v>0</v>
      </c>
      <c r="G45" s="13">
        <f t="shared" si="5"/>
        <v>1</v>
      </c>
    </row>
    <row r="46" spans="1:16" x14ac:dyDescent="0.25">
      <c r="A46" s="5" t="str">
        <f>$B$3&amp;" - Wave B - Sample"</f>
        <v>Disability - Wave B - Sample</v>
      </c>
      <c r="B46" s="15">
        <f t="shared" ca="1" si="5"/>
        <v>0</v>
      </c>
      <c r="C46" s="13">
        <f t="shared" ca="1" si="5"/>
        <v>2.1739130434782608E-2</v>
      </c>
      <c r="D46" s="15">
        <f t="shared" ca="1" si="5"/>
        <v>0.45652173913043476</v>
      </c>
      <c r="E46" s="13">
        <f t="shared" ca="1" si="5"/>
        <v>0.47826086956521741</v>
      </c>
      <c r="F46" s="15">
        <f t="shared" ca="1" si="5"/>
        <v>4.3478260869565216E-2</v>
      </c>
      <c r="G46" s="13">
        <f t="shared" ca="1" si="5"/>
        <v>1</v>
      </c>
      <c r="L46" s="4" t="s">
        <v>749</v>
      </c>
    </row>
    <row r="47" spans="1:16" x14ac:dyDescent="0.25">
      <c r="A47" s="5" t="str">
        <f>$B$3&amp;" - Wave C - Sample"</f>
        <v>Disability - Wave C - Sample</v>
      </c>
      <c r="B47" s="15">
        <f t="shared" ca="1" si="5"/>
        <v>0</v>
      </c>
      <c r="C47" s="13">
        <f t="shared" ca="1" si="5"/>
        <v>0</v>
      </c>
      <c r="D47" s="15">
        <f t="shared" ca="1" si="5"/>
        <v>0.5</v>
      </c>
      <c r="E47" s="13">
        <f t="shared" ca="1" si="5"/>
        <v>0.5</v>
      </c>
      <c r="F47" s="15">
        <f t="shared" ca="1" si="5"/>
        <v>0</v>
      </c>
      <c r="G47" s="13">
        <f t="shared" ca="1" si="5"/>
        <v>1</v>
      </c>
    </row>
    <row r="48" spans="1:16" x14ac:dyDescent="0.25">
      <c r="A48" s="5" t="str">
        <f>$B$3&amp;" - Wave A - All"</f>
        <v>Disability - Wave A - All</v>
      </c>
      <c r="B48" s="15">
        <f t="shared" ca="1" si="5"/>
        <v>4.5454545454545452E-3</v>
      </c>
      <c r="C48" s="13">
        <f t="shared" ca="1" si="5"/>
        <v>5.909090909090909E-2</v>
      </c>
      <c r="D48" s="15">
        <f t="shared" ca="1" si="5"/>
        <v>0.7</v>
      </c>
      <c r="E48" s="13">
        <f t="shared" ca="1" si="5"/>
        <v>0.23636363636363636</v>
      </c>
      <c r="F48" s="15">
        <f t="shared" ca="1" si="5"/>
        <v>0</v>
      </c>
      <c r="G48" s="13">
        <f t="shared" ca="1" si="5"/>
        <v>1</v>
      </c>
      <c r="L48" s="4" t="s">
        <v>749</v>
      </c>
    </row>
    <row r="49" spans="1:16" x14ac:dyDescent="0.25">
      <c r="A49" s="5" t="str">
        <f>$B$3&amp;" - Wave B - All"</f>
        <v>Disability - Wave B - All</v>
      </c>
      <c r="B49" s="15">
        <f t="shared" ca="1" si="5"/>
        <v>0</v>
      </c>
      <c r="C49" s="13">
        <f t="shared" ca="1" si="5"/>
        <v>5.2238805970149252E-2</v>
      </c>
      <c r="D49" s="15">
        <f t="shared" ca="1" si="5"/>
        <v>0.58208955223880599</v>
      </c>
      <c r="E49" s="13">
        <f t="shared" ca="1" si="5"/>
        <v>0.34328358208955223</v>
      </c>
      <c r="F49" s="15">
        <f t="shared" ca="1" si="5"/>
        <v>2.2388059701492536E-2</v>
      </c>
      <c r="G49" s="13">
        <f t="shared" ca="1" si="5"/>
        <v>1</v>
      </c>
      <c r="L49" s="5" t="s">
        <v>751</v>
      </c>
      <c r="M49" s="5" t="s">
        <v>5</v>
      </c>
      <c r="N49" s="5" t="s">
        <v>4</v>
      </c>
      <c r="O49" s="5" t="s">
        <v>743</v>
      </c>
      <c r="P49" s="5" t="s">
        <v>525</v>
      </c>
    </row>
    <row r="50" spans="1:16" x14ac:dyDescent="0.25">
      <c r="A50" s="5" t="str">
        <f>$B$3&amp;" - Wave C - All"</f>
        <v>Disability - Wave C - All</v>
      </c>
      <c r="B50" s="15">
        <f t="shared" ca="1" si="5"/>
        <v>0</v>
      </c>
      <c r="C50" s="13">
        <f t="shared" ca="1" si="5"/>
        <v>0</v>
      </c>
      <c r="D50" s="15">
        <f t="shared" ca="1" si="5"/>
        <v>0.5625</v>
      </c>
      <c r="E50" s="13">
        <f t="shared" ca="1" si="5"/>
        <v>0.4375</v>
      </c>
      <c r="F50" s="15">
        <f t="shared" ca="1" si="5"/>
        <v>0</v>
      </c>
      <c r="G50" s="13">
        <f t="shared" ca="1" si="5"/>
        <v>1</v>
      </c>
      <c r="L50" s="5" t="s">
        <v>744</v>
      </c>
      <c r="M50" s="17" t="e">
        <f t="shared" ref="M50:P51" ca="1" si="6">M40/$C$10</f>
        <v>#REF!</v>
      </c>
      <c r="N50" s="13" t="e">
        <f t="shared" ca="1" si="6"/>
        <v>#REF!</v>
      </c>
      <c r="O50" s="17" t="e">
        <f t="shared" ca="1" si="6"/>
        <v>#REF!</v>
      </c>
      <c r="P50" s="13" t="e">
        <f t="shared" ca="1" si="6"/>
        <v>#REF!</v>
      </c>
    </row>
    <row r="51" spans="1:16" x14ac:dyDescent="0.25">
      <c r="B51" s="11"/>
      <c r="C51" s="11"/>
      <c r="D51" s="11"/>
      <c r="E51" s="11"/>
      <c r="L51" s="5" t="s">
        <v>745</v>
      </c>
      <c r="M51" s="17" t="e">
        <f t="shared" ca="1" si="6"/>
        <v>#REF!</v>
      </c>
      <c r="N51" s="13" t="e">
        <f t="shared" ca="1" si="6"/>
        <v>#REF!</v>
      </c>
      <c r="O51" s="17" t="e">
        <f t="shared" ca="1" si="6"/>
        <v>#REF!</v>
      </c>
      <c r="P51" s="13" t="e">
        <f t="shared" ca="1" si="6"/>
        <v>#REF!</v>
      </c>
    </row>
    <row r="52" spans="1:16" x14ac:dyDescent="0.25">
      <c r="A52" s="4" t="s">
        <v>538</v>
      </c>
      <c r="L52" s="5"/>
      <c r="M52" s="17"/>
      <c r="N52" s="13"/>
      <c r="O52" s="17"/>
      <c r="P52" s="13"/>
    </row>
    <row r="53" spans="1:16" x14ac:dyDescent="0.25">
      <c r="A53" s="5"/>
      <c r="B53" s="5" t="s">
        <v>539</v>
      </c>
      <c r="C53" s="5" t="s">
        <v>541</v>
      </c>
      <c r="D53" s="5" t="s">
        <v>525</v>
      </c>
      <c r="L53" s="5"/>
      <c r="M53" s="17"/>
      <c r="N53" s="13"/>
      <c r="O53" s="17"/>
      <c r="P53" s="13"/>
    </row>
    <row r="54" spans="1:16" x14ac:dyDescent="0.25">
      <c r="A54" s="5" t="str">
        <f>$B$3&amp;" - Wave A - Sample"</f>
        <v>Disability - Wave A - Sample</v>
      </c>
      <c r="B54" s="2">
        <f>COUNTIFS(Table1[c08a_main_class], $B$4, Table1[c06a_ethnicity], "English / Welsh / Scottish / Northern Irish / British")+COUNTIFS(Table1[c08a_main_class], $B$4, Table1[c06a_ethnicity], "Gypsy or Irish Traveller")+COUNTIFS(Table1[c08a_main_class], $B$4, Table1[c06a_ethnicity], "Any other White background")</f>
        <v>48</v>
      </c>
      <c r="C54" s="3">
        <f>COUNTIFS(Table1[c08a_main_class], $B$4, Table1[c06a_ethnicity], "White and Black Caribbean")+COUNTIFS(Table1[c08a_main_class], $B$4, Table1[c06a_ethnicity], "White and Black African")+COUNTIFS(Table1[c08a_main_class], $B$4, Table1[c06a_ethnicity], "White and Asian")+COUNTIFS(Table1[c08a_main_class], $B$4, Table1[c06a_ethnicity], "Any other Mixed / Multiple ethnic background")+COUNTIFS(Table1[c08a_main_class], $B$4, Table1[c06a_ethnicity], "Indian")+COUNTIFS(Table1[c08a_main_class], $B$4, Table1[c06a_ethnicity], "Pakistani")+COUNTIFS(Table1[c08a_main_class], $B$4, Table1[c06a_ethnicity], "Bangladeshi")+COUNTIFS(Table1[c08a_main_class], $B$4, Table1[c06a_ethnicity], "Chinese")+COUNTIFS(Table1[c08a_main_class], $B$4, Table1[c06a_ethnicity], "Any other Asian background")+COUNTIFS(Table1[c08a_main_class], $B$4, Table1[c06a_ethnicity], "African")+COUNTIFS(Table1[c08a_main_class], $B$4, Table1[c06a_ethnicity], "Caribbean")+COUNTIFS(Table1[c08a_main_class], $B$4, Table1[c06a_ethnicity], "Any other Black / African / Caribbean background")+COUNTIFS(Table1[c08a_main_class], $B$4, Table1[c06a_ethnicity], "Arab")+COUNTIFS(Table1[c08a_main_class], $B$4, Table1[c06a_ethnicity], "Any other ethnic group")</f>
        <v>8</v>
      </c>
      <c r="D54" s="2">
        <f>SUM(B54:C54)</f>
        <v>56</v>
      </c>
      <c r="L54" s="5" t="s">
        <v>746</v>
      </c>
      <c r="M54" s="17" t="e">
        <f t="shared" ref="M54:P56" ca="1" si="7">M42/$C$10</f>
        <v>#REF!</v>
      </c>
      <c r="N54" s="13" t="e">
        <f t="shared" ca="1" si="7"/>
        <v>#REF!</v>
      </c>
      <c r="O54" s="17" t="e">
        <f t="shared" ca="1" si="7"/>
        <v>#REF!</v>
      </c>
      <c r="P54" s="13" t="e">
        <f t="shared" ca="1" si="7"/>
        <v>#REF!</v>
      </c>
    </row>
    <row r="55" spans="1:16" x14ac:dyDescent="0.25">
      <c r="A55" s="5" t="str">
        <f>$B$3&amp;" - Wave B - Sample"</f>
        <v>Disability - Wave B - Sample</v>
      </c>
      <c r="B55" s="2">
        <f ca="1">COUNTIFS(Table1[c08a_main_class], $B$4, INDIRECT("Table1[c01"&amp;$E5&amp;"_area]"), "&lt;&gt;Unassigned", Table1[c06a_ethnicity], "English / Welsh / Scottish / Northern Irish / British")+COUNTIFS(Table1[c08a_main_class], $B$4, INDIRECT("Table1[c01"&amp;$E5&amp;"_area]"), "&lt;&gt;Unassigned", Table1[c06a_ethnicity], "Irish")+COUNTIFS(Table1[c08a_main_class], $B$4, INDIRECT("Table1[c01"&amp;$E5&amp;"_area]"), "&lt;&gt;Unassigned", Table1[c06a_ethnicity], "Gypsy or Irish Traveller")+COUNTIFS(Table1[c08a_main_class], $B$4, INDIRECT("Table1[c01"&amp;$E5&amp;"_area]"), "&lt;&gt;Unassigned", Table1[c06a_ethnicity], "Any other White background")</f>
        <v>42</v>
      </c>
      <c r="C55" s="3">
        <f ca="1">COUNTIFS(Table1[c08a_main_class], $B$4, INDIRECT("Table1[c01"&amp;$E5&amp;"_area]"), "&lt;&gt;Unassigned", Table1[c06a_ethnicity], "White and Black Caribbean")+COUNTIFS(Table1[c08a_main_class], $B$4, INDIRECT("Table1[c01"&amp;$E5&amp;"_area]"), "&lt;&gt;Unassigned", Table1[c06a_ethnicity], "White and Black African")+COUNTIFS(Table1[c08a_main_class], $B$4, INDIRECT("Table1[c01"&amp;$E5&amp;"_area]"), "&lt;&gt;Unassigned", Table1[c06a_ethnicity], "White and Asian")+COUNTIFS(Table1[c08a_main_class], $B$4, INDIRECT("Table1[c01"&amp;$E5&amp;"_area]"), "&lt;&gt;Unassigned", Table1[c06a_ethnicity], "Any other Mixed / Multiple ethnic background")+COUNTIFS(Table1[c08a_main_class], $B$4, INDIRECT("Table1[c01"&amp;$E5&amp;"_area]"), "&lt;&gt;Unassigned", Table1[c06a_ethnicity], "Indian")+COUNTIFS(Table1[c08a_main_class], $B$4, INDIRECT("Table1[c01"&amp;$E5&amp;"_area]"), "&lt;&gt;Unassigned", Table1[c06a_ethnicity], "Pakistani")+COUNTIFS(Table1[c08a_main_class], $B$4, INDIRECT("Table1[c01"&amp;$E5&amp;"_area]"), "&lt;&gt;Unassigned", Table1[c06a_ethnicity], "Bangladeshi")+COUNTIFS(Table1[c08a_main_class], $B$4, INDIRECT("Table1[c01"&amp;$E5&amp;"_area]"), "&lt;&gt;Unassigned", Table1[c06a_ethnicity], "Chinese")+COUNTIFS(Table1[c08a_main_class], $B$4, INDIRECT("Table1[c01"&amp;$E5&amp;"_area]"), "&lt;&gt;Unassigned", Table1[c06a_ethnicity], "Any other Asian background")+COUNTIFS(Table1[c08a_main_class], $B$4, INDIRECT("Table1[c01"&amp;$E5&amp;"_area]"), "&lt;&gt;Unassigned", Table1[c06a_ethnicity], "African")+COUNTIFS(Table1[c08a_main_class], $B$4, INDIRECT("Table1[c01"&amp;$E5&amp;"_area]"), "&lt;&gt;Unassigned", Table1[c06a_ethnicity], "Caribbean")+COUNTIFS(Table1[c08a_main_class], $B$4, INDIRECT("Table1[c01"&amp;$E5&amp;"_area]"), "&lt;&gt;Unassigned", Table1[c06a_ethnicity], "Any other Black / African / Caribbean background")+COUNTIFS(Table1[c08a_main_class], $B$4, INDIRECT("Table1[c01"&amp;$E5&amp;"_area]"), "&lt;&gt;Unassigned", Table1[c06a_ethnicity], "Arab")+COUNTIFS(Table1[c08a_main_class], $B$4, INDIRECT("Table1[c01"&amp;$E5&amp;"_area]"), "&lt;&gt;Unassigned", Table1[c06a_ethnicity], "Any other ethnic group")</f>
        <v>6</v>
      </c>
      <c r="D55" s="2">
        <f t="shared" ref="D55:D56" ca="1" si="8">SUM(B55:C55)</f>
        <v>48</v>
      </c>
      <c r="L55" s="5" t="s">
        <v>747</v>
      </c>
      <c r="M55" s="17" t="e">
        <f t="shared" ca="1" si="7"/>
        <v>#REF!</v>
      </c>
      <c r="N55" s="13" t="e">
        <f t="shared" ca="1" si="7"/>
        <v>#REF!</v>
      </c>
      <c r="O55" s="17" t="e">
        <f t="shared" ca="1" si="7"/>
        <v>#REF!</v>
      </c>
      <c r="P55" s="13" t="e">
        <f t="shared" ca="1" si="7"/>
        <v>#REF!</v>
      </c>
    </row>
    <row r="56" spans="1:16" x14ac:dyDescent="0.25">
      <c r="A56" s="5" t="str">
        <f>$B$3&amp;" - Wave C - Sample"</f>
        <v>Disability - Wave C - Sample</v>
      </c>
      <c r="B56" s="2">
        <f ca="1">COUNTIFS(Table1[c08a_main_class], $B$4, INDIRECT("Table1[c01"&amp;$E6&amp;"_area]"), "&lt;&gt;Unassigned", Table1[c06a_ethnicity], "English / Welsh / Scottish / Northern Irish / British")+COUNTIFS(Table1[c08a_main_class], $B$4, INDIRECT("Table1[c01"&amp;$E6&amp;"_area]"), "&lt;&gt;Unassigned", Table1[c06a_ethnicity], "Irish")+COUNTIFS(Table1[c08a_main_class], $B$4, INDIRECT("Table1[c01"&amp;$E6&amp;"_area]"), "&lt;&gt;Unassigned", Table1[c06a_ethnicity], "Gypsy or Irish Traveller")+COUNTIFS(Table1[c08a_main_class], $B$4, INDIRECT("Table1[c01"&amp;$E6&amp;"_area]"), "&lt;&gt;Unassigned", Table1[c06a_ethnicity], "Any other White background")</f>
        <v>6</v>
      </c>
      <c r="C56" s="3">
        <f ca="1">COUNTIFS(Table1[c08a_main_class], $B$4, INDIRECT("Table1[c01"&amp;$E6&amp;"_area]"), "&lt;&gt;Unassigned", Table1[c06a_ethnicity], "White and Black Caribbean")+COUNTIFS(Table1[c08a_main_class], $B$4, INDIRECT("Table1[c01"&amp;$E6&amp;"_area]"), "&lt;&gt;Unassigned", Table1[c06a_ethnicity], "White and Black African")+COUNTIFS(Table1[c08a_main_class], $B$4, INDIRECT("Table1[c01"&amp;$E6&amp;"_area]"), "&lt;&gt;Unassigned", Table1[c06a_ethnicity], "White and Asian")+COUNTIFS(Table1[c08a_main_class], $B$4, INDIRECT("Table1[c01"&amp;$E6&amp;"_area]"), "&lt;&gt;Unassigned", Table1[c06a_ethnicity], "Any other Mixed / Multiple ethnic background")+COUNTIFS(Table1[c08a_main_class], $B$4, INDIRECT("Table1[c01"&amp;$E6&amp;"_area]"), "&lt;&gt;Unassigned", Table1[c06a_ethnicity], "Indian")+COUNTIFS(Table1[c08a_main_class], $B$4, INDIRECT("Table1[c01"&amp;$E6&amp;"_area]"), "&lt;&gt;Unassigned", Table1[c06a_ethnicity], "Pakistani")+COUNTIFS(Table1[c08a_main_class], $B$4, INDIRECT("Table1[c01"&amp;$E6&amp;"_area]"), "&lt;&gt;Unassigned", Table1[c06a_ethnicity], "Bangladeshi")+COUNTIFS(Table1[c08a_main_class], $B$4, INDIRECT("Table1[c01"&amp;$E6&amp;"_area]"), "&lt;&gt;Unassigned", Table1[c06a_ethnicity], "Chinese")+COUNTIFS(Table1[c08a_main_class], $B$4, INDIRECT("Table1[c01"&amp;$E6&amp;"_area]"), "&lt;&gt;Unassigned", Table1[c06a_ethnicity], "Any other Asian background")+COUNTIFS(Table1[c08a_main_class], $B$4, INDIRECT("Table1[c01"&amp;$E6&amp;"_area]"), "&lt;&gt;Unassigned", Table1[c06a_ethnicity], "African")+COUNTIFS(Table1[c08a_main_class], $B$4, INDIRECT("Table1[c01"&amp;$E6&amp;"_area]"), "&lt;&gt;Unassigned", Table1[c06a_ethnicity], "Caribbean")+COUNTIFS(Table1[c08a_main_class], $B$4, INDIRECT("Table1[c01"&amp;$E6&amp;"_area]"), "&lt;&gt;Unassigned", Table1[c06a_ethnicity], "Any other Black / African / Caribbean background")+COUNTIFS(Table1[c08a_main_class], $B$4, INDIRECT("Table1[c01"&amp;$E6&amp;"_area]"), "&lt;&gt;Unassigned", Table1[c06a_ethnicity], "Arab")+COUNTIFS(Table1[c08a_main_class], $B$4, INDIRECT("Table1[c01"&amp;$E6&amp;"_area]"), "&lt;&gt;Unassigned", Table1[c06a_ethnicity], "Any other ethnic group")</f>
        <v>0</v>
      </c>
      <c r="D56" s="2">
        <f t="shared" ca="1" si="8"/>
        <v>6</v>
      </c>
      <c r="L56" s="5" t="s">
        <v>22</v>
      </c>
      <c r="M56" s="17" t="e">
        <f t="shared" ca="1" si="7"/>
        <v>#REF!</v>
      </c>
      <c r="N56" s="13" t="e">
        <f t="shared" ca="1" si="7"/>
        <v>#REF!</v>
      </c>
      <c r="O56" s="17" t="e">
        <f t="shared" ca="1" si="7"/>
        <v>#REF!</v>
      </c>
      <c r="P56" s="13" t="e">
        <f t="shared" ca="1" si="7"/>
        <v>#REF!</v>
      </c>
    </row>
    <row r="57" spans="1:16" x14ac:dyDescent="0.25">
      <c r="A57" s="5" t="str">
        <f>$B$3&amp;" - Wave A - All"</f>
        <v>Disability - Wave A - All</v>
      </c>
      <c r="B57" s="2">
        <f ca="1">COUNTIFS(INDIRECT("Table1["&amp;$B5&amp;"]"), "Yes", Table1[c06a_ethnicity], "English / Welsh / Scottish / Northern Irish / British")+COUNTIFS(INDIRECT("Table1["&amp;$B5&amp;"]"), "Yes", Table1[c06a_ethnicity], "Irish")+COUNTIFS(INDIRECT("Table1["&amp;$B5&amp;"]"), "Yes", Table1[c06a_ethnicity], "Gypsy or Irish Traveller")+COUNTIFS(INDIRECT("Table1["&amp;$B5&amp;"]"), "Yes", Table1[c06a_ethnicity], "Any other White background")</f>
        <v>194</v>
      </c>
      <c r="C57" s="3">
        <f ca="1">COUNTIFS(INDIRECT("Table1["&amp;$B5&amp;"]"), "Yes", Table1[c06a_ethnicity], "White and Black Caribbean")+COUNTIFS(INDIRECT("Table1["&amp;$B5&amp;"]"), "Yes", Table1[c06a_ethnicity], "White and Black African")+COUNTIFS(INDIRECT("Table1["&amp;$B5&amp;"]"), "Yes", Table1[c06a_ethnicity], "White and Asian")+COUNTIFS(INDIRECT("Table1["&amp;$B5&amp;"]"), "Yes", Table1[c06a_ethnicity], "Any other Mixed / Multiple ethnic background")+COUNTIFS(INDIRECT("Table1["&amp;$B5&amp;"]"), "Yes", Table1[c06a_ethnicity], "Indian")+COUNTIFS(INDIRECT("Table1["&amp;$B5&amp;"]"), "Yes", Table1[c06a_ethnicity], "Pakistani")+COUNTIFS(INDIRECT("Table1["&amp;$B5&amp;"]"), "Yes", Table1[c06a_ethnicity], "Bangladeshi")+COUNTIFS(INDIRECT("Table1["&amp;$B5&amp;"]"), "Yes", Table1[c06a_ethnicity], "Chinese")+COUNTIFS(INDIRECT("Table1["&amp;$B5&amp;"]"), "Yes", Table1[c06a_ethnicity], "Any other Asian background")+COUNTIFS(INDIRECT("Table1["&amp;$B5&amp;"]"), "Yes", Table1[c06a_ethnicity], "African")+COUNTIFS(INDIRECT("Table1["&amp;$B5&amp;"]"), "Yes", Table1[c06a_ethnicity], "Caribbean")+COUNTIFS(INDIRECT("Table1["&amp;$B5&amp;"]"), "Yes", Table1[c06a_ethnicity], "Any other Black / African / Caribbean background")+COUNTIFS(INDIRECT("Table1["&amp;$B5&amp;"]"), "Yes", Table1[c06a_ethnicity], "Arab")+COUNTIFS(INDIRECT("Table1["&amp;$B5&amp;"]"), "Yes", Table1[c06a_ethnicity], "Any other ethnic group")</f>
        <v>25</v>
      </c>
      <c r="D57" s="2">
        <f ca="1">SUM(B57+C57)</f>
        <v>219</v>
      </c>
    </row>
    <row r="58" spans="1:16" x14ac:dyDescent="0.25">
      <c r="A58" s="5" t="str">
        <f>$B$3&amp;" - Wave B - All"</f>
        <v>Disability - Wave B - All</v>
      </c>
      <c r="B58" s="2">
        <f ca="1">COUNTIFS(INDIRECT("Table1["&amp;$B6&amp;"]"), "Yes", Table1[c06a_ethnicity], "English / Welsh / Scottish / Northern Irish / British")+COUNTIFS(INDIRECT("Table1["&amp;$B6&amp;"]"), "Yes", Table1[c06a_ethnicity], "Irish")+COUNTIFS(INDIRECT("Table1["&amp;$B6&amp;"]"), "Yes", Table1[c06a_ethnicity], "Gypsy or Irish Traveller")+COUNTIFS(INDIRECT("Table1["&amp;$B6&amp;"]"), "Yes", Table1[c06a_ethnicity], "Any other White background")</f>
        <v>123</v>
      </c>
      <c r="C58" s="3">
        <f ca="1">COUNTIFS(INDIRECT("Table1["&amp;$B6&amp;"]"), "Yes", Table1[c06a_ethnicity], "White and Black Caribbean")+COUNTIFS(INDIRECT("Table1["&amp;$B6&amp;"]"), "Yes", Table1[c06a_ethnicity], "White and Black African")+COUNTIFS(INDIRECT("Table1["&amp;$B6&amp;"]"), "Yes", Table1[c06a_ethnicity], "White and Asian")+COUNTIFS(INDIRECT("Table1["&amp;$B6&amp;"]"), "Yes", Table1[c06a_ethnicity], "Any other Mixed / Multiple ethnic background")+COUNTIFS(INDIRECT("Table1["&amp;$B6&amp;"]"), "Yes", Table1[c06a_ethnicity], "Indian")+COUNTIFS(INDIRECT("Table1["&amp;$B6&amp;"]"), "Yes", Table1[c06a_ethnicity], "Pakistani")+COUNTIFS(INDIRECT("Table1["&amp;$B6&amp;"]"), "Yes", Table1[c06a_ethnicity], "Bangladeshi")+COUNTIFS(INDIRECT("Table1["&amp;$B6&amp;"]"), "Yes", Table1[c06a_ethnicity], "Chinese")+COUNTIFS(INDIRECT("Table1["&amp;$B6&amp;"]"), "Yes", Table1[c06a_ethnicity], "Any other Asian background")+COUNTIFS(INDIRECT("Table1["&amp;$B6&amp;"]"), "Yes", Table1[c06a_ethnicity], "African")+COUNTIFS(INDIRECT("Table1["&amp;$B6&amp;"]"), "Yes", Table1[c06a_ethnicity], "Caribbean")+COUNTIFS(INDIRECT("Table1["&amp;$B6&amp;"]"), "Yes", Table1[c06a_ethnicity], "Any other Black / African / Caribbean background")+COUNTIFS(INDIRECT("Table1["&amp;$B6&amp;"]"), "Yes", Table1[c06a_ethnicity], "Arab")+COUNTIFS(INDIRECT("Table1["&amp;$B6&amp;"]"), "Yes", Table1[c06a_ethnicity], "Any other ethnic group")</f>
        <v>17</v>
      </c>
      <c r="D58" s="2">
        <f ca="1">SUM(B58:C58)</f>
        <v>140</v>
      </c>
    </row>
    <row r="59" spans="1:16" x14ac:dyDescent="0.25">
      <c r="A59" s="5" t="str">
        <f>$B$3&amp;" - Wave C - All"</f>
        <v>Disability - Wave C - All</v>
      </c>
      <c r="B59" s="2">
        <f ca="1">COUNTIFS(INDIRECT("Table1["&amp;$B7&amp;"]"), "Yes", Table1[c06a_ethnicity], "English / Welsh / Scottish / Northern Irish / British")+COUNTIFS(INDIRECT("Table1["&amp;$B7&amp;"]"), "Yes", Table1[c06a_ethnicity], "Irish")+COUNTIFS(INDIRECT("Table1["&amp;$B7&amp;"]"), "Yes", Table1[c06a_ethnicity], "Gypsy or Irish Traveller")+COUNTIFS(INDIRECT("Table1["&amp;$B7&amp;"]"), "Yes", Table1[c06a_ethnicity], "Any other White background")</f>
        <v>15</v>
      </c>
      <c r="C59" s="3">
        <f ca="1">COUNTIFS(INDIRECT("Table1["&amp;$B7&amp;"]"), "Yes", Table1[c06a_ethnicity], "White and Black Caribbean")+COUNTIFS(INDIRECT("Table1["&amp;$B7&amp;"]"), "Yes", Table1[c06a_ethnicity], "White and Black African")+COUNTIFS(INDIRECT("Table1["&amp;$B7&amp;"]"), "Yes", Table1[c06a_ethnicity], "White and Asian")+COUNTIFS(INDIRECT("Table1["&amp;$B7&amp;"]"), "Yes", Table1[c06a_ethnicity], "Any other Mixed / Multiple ethnic background")+COUNTIFS(INDIRECT("Table1["&amp;$B7&amp;"]"), "Yes", Table1[c06a_ethnicity], "Indian")+COUNTIFS(INDIRECT("Table1["&amp;$B7&amp;"]"), "Yes", Table1[c06a_ethnicity], "Pakistani")+COUNTIFS(INDIRECT("Table1["&amp;$B7&amp;"]"), "Yes", Table1[c06a_ethnicity], "Bangladeshi")+COUNTIFS(INDIRECT("Table1["&amp;$B7&amp;"]"), "Yes", Table1[c06a_ethnicity], "Chinese")+COUNTIFS(INDIRECT("Table1["&amp;$B7&amp;"]"), "Yes", Table1[c06a_ethnicity], "Any other Asian background")+COUNTIFS(INDIRECT("Table1["&amp;$B7&amp;"]"), "Yes", Table1[c06a_ethnicity], "African")+COUNTIFS(INDIRECT("Table1["&amp;$B7&amp;"]"), "Yes", Table1[c06a_ethnicity], "Caribbean")+COUNTIFS(INDIRECT("Table1["&amp;$B7&amp;"]"), "Yes", Table1[c06a_ethnicity], "Any other Black / African / Caribbean background")+COUNTIFS(INDIRECT("Table1["&amp;$B7&amp;"]"), "Yes", Table1[c06a_ethnicity], "Arab")+COUNTIFS(INDIRECT("Table1["&amp;$B7&amp;"]"), "Yes", Table1[c06a_ethnicity], "Any other ethnic group")</f>
        <v>1</v>
      </c>
      <c r="D59" s="2">
        <f ca="1">SUM(B59:C59)</f>
        <v>16</v>
      </c>
      <c r="E59" s="11"/>
    </row>
    <row r="61" spans="1:16" x14ac:dyDescent="0.25">
      <c r="A61" s="4" t="s">
        <v>540</v>
      </c>
      <c r="L61" s="4" t="s">
        <v>722</v>
      </c>
    </row>
    <row r="62" spans="1:16" x14ac:dyDescent="0.25">
      <c r="A62" s="5"/>
      <c r="B62" s="5" t="s">
        <v>539</v>
      </c>
      <c r="C62" s="5" t="s">
        <v>541</v>
      </c>
      <c r="D62" s="5" t="s">
        <v>525</v>
      </c>
      <c r="L62" s="5" t="s">
        <v>526</v>
      </c>
      <c r="M62" s="5" t="s">
        <v>5</v>
      </c>
      <c r="N62" s="5" t="s">
        <v>4</v>
      </c>
      <c r="O62" s="5" t="s">
        <v>41</v>
      </c>
      <c r="P62" s="5" t="s">
        <v>525</v>
      </c>
    </row>
    <row r="63" spans="1:16" x14ac:dyDescent="0.25">
      <c r="A63" s="5" t="str">
        <f>$B$3&amp;" - Wave A - Sample"</f>
        <v>Disability - Wave A - Sample</v>
      </c>
      <c r="B63" s="15">
        <f>B54/$D54</f>
        <v>0.8571428571428571</v>
      </c>
      <c r="C63" s="13">
        <f>C54/$D54</f>
        <v>0.14285714285714285</v>
      </c>
      <c r="D63" s="15">
        <f>D54/$D54</f>
        <v>1</v>
      </c>
      <c r="L63" s="5" t="s">
        <v>723</v>
      </c>
      <c r="M63" s="14" t="e">
        <f ca="1">COUNTIF(#REF!:INDIRECT(CONCATENATE("'Disability - Sample'!$W",#REF!+3)),"Yes")</f>
        <v>#REF!</v>
      </c>
      <c r="N63" s="12" t="e">
        <f ca="1">COUNTIF(#REF!:INDIRECT(CONCATENATE("'Disability - Sample'!$W",#REF!+3)),"No")</f>
        <v>#REF!</v>
      </c>
      <c r="O63" s="12" t="e">
        <f ca="1">COUNTIF(#REF!:INDIRECT(CONCATENATE("'Disability - Sample'!$W",#REF!+3)),"Don't know")</f>
        <v>#REF!</v>
      </c>
      <c r="P63" s="2" t="e">
        <f ca="1">SUM(M63:O63)</f>
        <v>#REF!</v>
      </c>
    </row>
    <row r="64" spans="1:16" x14ac:dyDescent="0.25">
      <c r="A64" s="5" t="str">
        <f>$B$3&amp;" - Wave B - Sample"</f>
        <v>Disability - Wave B - Sample</v>
      </c>
      <c r="B64" s="15">
        <f t="shared" ref="B64:D68" ca="1" si="9">B55/$D55</f>
        <v>0.875</v>
      </c>
      <c r="C64" s="13">
        <f t="shared" ca="1" si="9"/>
        <v>0.125</v>
      </c>
      <c r="D64" s="15">
        <f t="shared" ca="1" si="9"/>
        <v>1</v>
      </c>
      <c r="L64" s="5" t="s">
        <v>724</v>
      </c>
      <c r="M64" s="2" t="e">
        <f ca="1">COUNTIF(#REF!:INDIRECT(CONCATENATE("'Disability - Sample'!$X",#REF!+3)),"Yes")</f>
        <v>#REF!</v>
      </c>
      <c r="N64" s="3" t="e">
        <f ca="1">COUNTIF(#REF!:INDIRECT(CONCATENATE("'Disability - Sample'!$X",#REF!+3)),"No")</f>
        <v>#REF!</v>
      </c>
      <c r="O64" s="3" t="e">
        <f ca="1">COUNTIF(#REF!:INDIRECT(CONCATENATE("'Disability - Sample'!$X",#REF!+3)),"Don't know")</f>
        <v>#REF!</v>
      </c>
      <c r="P64" s="2" t="e">
        <f ca="1">SUM(M64:O64)</f>
        <v>#REF!</v>
      </c>
    </row>
    <row r="65" spans="1:16" x14ac:dyDescent="0.25">
      <c r="A65" s="5" t="str">
        <f>$B$3&amp;" - Wave C - Sample"</f>
        <v>Disability - Wave C - Sample</v>
      </c>
      <c r="B65" s="15">
        <f t="shared" ca="1" si="9"/>
        <v>1</v>
      </c>
      <c r="C65" s="13">
        <f t="shared" ca="1" si="9"/>
        <v>0</v>
      </c>
      <c r="D65" s="15">
        <f t="shared" ca="1" si="9"/>
        <v>1</v>
      </c>
    </row>
    <row r="66" spans="1:16" x14ac:dyDescent="0.25">
      <c r="A66" s="5" t="str">
        <f>$B$3&amp;" - Wave A - All"</f>
        <v>Disability - Wave A - All</v>
      </c>
      <c r="B66" s="15">
        <f t="shared" ca="1" si="9"/>
        <v>0.88584474885844744</v>
      </c>
      <c r="C66" s="13">
        <f ca="1">C57/$D57</f>
        <v>0.11415525114155251</v>
      </c>
      <c r="D66" s="15">
        <f t="shared" ca="1" si="9"/>
        <v>1</v>
      </c>
    </row>
    <row r="67" spans="1:16" x14ac:dyDescent="0.25">
      <c r="A67" s="5" t="str">
        <f>$B$3&amp;" - Wave B - All"</f>
        <v>Disability - Wave B - All</v>
      </c>
      <c r="B67" s="15">
        <f t="shared" ca="1" si="9"/>
        <v>0.87857142857142856</v>
      </c>
      <c r="C67" s="13">
        <f t="shared" ca="1" si="9"/>
        <v>0.12142857142857143</v>
      </c>
      <c r="D67" s="15">
        <f t="shared" ca="1" si="9"/>
        <v>1</v>
      </c>
    </row>
    <row r="68" spans="1:16" x14ac:dyDescent="0.25">
      <c r="A68" s="5" t="str">
        <f>$B$3&amp;" - Wave C - All"</f>
        <v>Disability - Wave C - All</v>
      </c>
      <c r="B68" s="15">
        <f t="shared" ca="1" si="9"/>
        <v>0.9375</v>
      </c>
      <c r="C68" s="13">
        <f t="shared" ca="1" si="9"/>
        <v>6.25E-2</v>
      </c>
      <c r="D68" s="15">
        <f t="shared" ca="1" si="9"/>
        <v>1</v>
      </c>
    </row>
    <row r="69" spans="1:16" x14ac:dyDescent="0.25">
      <c r="B69" s="11"/>
      <c r="C69" s="11"/>
      <c r="D69" s="11"/>
      <c r="E69" s="11"/>
      <c r="L69" s="4" t="s">
        <v>722</v>
      </c>
    </row>
    <row r="70" spans="1:16" x14ac:dyDescent="0.25">
      <c r="A70" s="4" t="s">
        <v>682</v>
      </c>
      <c r="L70" s="5" t="s">
        <v>529</v>
      </c>
      <c r="M70" s="5" t="s">
        <v>5</v>
      </c>
      <c r="N70" s="5" t="s">
        <v>4</v>
      </c>
      <c r="O70" s="5"/>
      <c r="P70" s="5" t="s">
        <v>525</v>
      </c>
    </row>
    <row r="71" spans="1:16" x14ac:dyDescent="0.25">
      <c r="A71" s="5"/>
      <c r="B71" s="5" t="s">
        <v>683</v>
      </c>
      <c r="C71" s="5" t="s">
        <v>684</v>
      </c>
      <c r="D71" s="5" t="s">
        <v>525</v>
      </c>
      <c r="L71" s="5" t="s">
        <v>723</v>
      </c>
      <c r="M71" s="2" t="e">
        <f ca="1">COUNTIF(#REF!:INDIRECT(CONCATENATE("'Disability - All'!$W",#REF!+3)),"Yes")</f>
        <v>#REF!</v>
      </c>
      <c r="N71" s="3" t="e">
        <f ca="1">COUNTIF(#REF!:INDIRECT(CONCATENATE("'Disability - All'!$W",#REF!+3)),"No")</f>
        <v>#REF!</v>
      </c>
      <c r="O71" s="3" t="e">
        <f ca="1">COUNTIF(#REF!:INDIRECT(CONCATENATE("'Disability - All'!$W",#REF!+3)),"Don't know")</f>
        <v>#REF!</v>
      </c>
      <c r="P71" s="2" t="e">
        <f ca="1">SUM(M71:O71)</f>
        <v>#REF!</v>
      </c>
    </row>
    <row r="72" spans="1:16" x14ac:dyDescent="0.25">
      <c r="A72" s="5" t="str">
        <f>$B$3&amp;" - Wave A - Sample"</f>
        <v>Disability - Wave A - Sample</v>
      </c>
      <c r="B72" s="2">
        <f>COUNTIFS(Table1[c08a_main_class], $B$4, Table1[c02a_rural], "Yes")</f>
        <v>2</v>
      </c>
      <c r="C72" s="3">
        <f>COUNTIFS(Table1[c08a_main_class], $B$4, Table1[c02a_rural], "No")</f>
        <v>56</v>
      </c>
      <c r="D72" s="2">
        <f>SUM(B72:C72)</f>
        <v>58</v>
      </c>
      <c r="L72" s="5" t="s">
        <v>724</v>
      </c>
      <c r="M72" s="2" t="e">
        <f ca="1">COUNTIF(#REF!:INDIRECT(CONCATENATE("'Disability - All'!$X",#REF!+3)),"Yes")</f>
        <v>#REF!</v>
      </c>
      <c r="N72" s="3" t="e">
        <f ca="1">COUNTIF(#REF!:INDIRECT(CONCATENATE("'Disability - All'!$X",#REF!+3)),"No")</f>
        <v>#REF!</v>
      </c>
      <c r="O72" s="3" t="e">
        <f ca="1">COUNTIF(#REF!:INDIRECT(CONCATENATE("'Disability - All'!$X",#REF!+3)),"Don't know")</f>
        <v>#REF!</v>
      </c>
      <c r="P72" s="2" t="e">
        <f ca="1">SUM(M72:O72)</f>
        <v>#REF!</v>
      </c>
    </row>
    <row r="73" spans="1:16" x14ac:dyDescent="0.25">
      <c r="A73" s="5" t="str">
        <f>$B$3&amp;" - Wave B - Sample"</f>
        <v>Disability - Wave B - Sample</v>
      </c>
      <c r="B73" s="2">
        <f ca="1">COUNTIFS(Table1[c08a_main_class], $B$4, INDIRECT("Table1[c01"&amp;$E5&amp;"_area]"), "&lt;&gt;Unassigned", INDIRECT("Table1[c02"&amp;$E4&amp;"_rural]"),"Yes")</f>
        <v>2</v>
      </c>
      <c r="C73" s="3">
        <f ca="1">COUNTIFS(Table1[c08a_main_class], $B$4, INDIRECT("Table1[c01"&amp;$E5&amp;"_area]"), "&lt;&gt;Unassigned", INDIRECT("Table1[c02"&amp;$E4&amp;"_rural]"),"No")</f>
        <v>47</v>
      </c>
      <c r="D73" s="2">
        <f t="shared" ref="D73:D74" ca="1" si="10">SUM(B73:C73)</f>
        <v>49</v>
      </c>
      <c r="L73" s="5"/>
      <c r="M73" s="2"/>
      <c r="N73" s="3"/>
      <c r="O73" s="3"/>
      <c r="P73" s="2"/>
    </row>
    <row r="74" spans="1:16" x14ac:dyDescent="0.25">
      <c r="A74" s="5" t="str">
        <f>$B$3&amp;" - Wave C - Sample"</f>
        <v>Disability - Wave C - Sample</v>
      </c>
      <c r="B74" s="2">
        <f ca="1">COUNTIFS(Table1[c08a_main_class], $B$4, INDIRECT("Table1[c01"&amp;$E6&amp;"_area]"), "&lt;&gt;Unassigned", INDIRECT("Table1[c02"&amp;$E5&amp;"_rural]"),"Yes")</f>
        <v>1</v>
      </c>
      <c r="C74" s="3">
        <f ca="1">COUNTIFS(Table1[c08a_main_class], $B$4, INDIRECT("Table1[c01"&amp;$E6&amp;"_area]"), "&lt;&gt;Unassigned", INDIRECT("Table1[c02"&amp;$E5&amp;"_rural]"),"No")</f>
        <v>5</v>
      </c>
      <c r="D74" s="2">
        <f t="shared" ca="1" si="10"/>
        <v>6</v>
      </c>
      <c r="L74" s="5"/>
      <c r="M74" s="2"/>
      <c r="N74" s="3"/>
      <c r="O74" s="3"/>
      <c r="P74" s="2"/>
    </row>
    <row r="75" spans="1:16" x14ac:dyDescent="0.25">
      <c r="A75" s="5" t="str">
        <f>$B$3&amp;" - Wave A - All"</f>
        <v>Disability - Wave A - All</v>
      </c>
      <c r="B75" s="2">
        <f ca="1">COUNTIFS(INDIRECT("Table1["&amp;$B5&amp;"]"), "Yes", INDIRECT("Table1[c02"&amp;$E4&amp;"_rural]"),"Yes")</f>
        <v>4</v>
      </c>
      <c r="C75" s="3">
        <f ca="1">COUNTIFS(INDIRECT("Table1["&amp;$B5&amp;"]"), "Yes", INDIRECT("Table1[c02"&amp;$E4&amp;"_rural]"),"No")</f>
        <v>216</v>
      </c>
      <c r="D75" s="2">
        <f ca="1">SUM(B75:C75)</f>
        <v>220</v>
      </c>
    </row>
    <row r="76" spans="1:16" x14ac:dyDescent="0.25">
      <c r="A76" s="5" t="str">
        <f>$B$3&amp;" - Wave B - All"</f>
        <v>Disability - Wave B - All</v>
      </c>
      <c r="B76" s="2">
        <f ca="1">COUNTIFS(INDIRECT("Table1["&amp;$B6&amp;"]"), "Yes", INDIRECT("Table1[c02"&amp;$E5&amp;"_rural]"),"Yes")</f>
        <v>3</v>
      </c>
      <c r="C76" s="3">
        <f ca="1">COUNTIFS(INDIRECT("Table1["&amp;$B6&amp;"]"), "Yes", INDIRECT("Table1[c02"&amp;$E5&amp;"_rural]"),"No")</f>
        <v>138</v>
      </c>
      <c r="D76" s="2">
        <f ca="1">SUM(B76:C76)</f>
        <v>141</v>
      </c>
    </row>
    <row r="77" spans="1:16" x14ac:dyDescent="0.25">
      <c r="A77" s="5" t="str">
        <f>$B$3&amp;" - Wave C - All"</f>
        <v>Disability - Wave C - All</v>
      </c>
      <c r="B77" s="2">
        <f ca="1">COUNTIFS(INDIRECT("Table1["&amp;$B7&amp;"]"), "Yes", INDIRECT("Table1[c02"&amp;$E6&amp;"_rural]"),"Yes")</f>
        <v>0</v>
      </c>
      <c r="C77" s="3">
        <f ca="1">COUNTIFS(INDIRECT("Table1["&amp;$B7&amp;"]"), "Yes", INDIRECT("Table1[c02"&amp;$E6&amp;"_rural]"),"No")</f>
        <v>16</v>
      </c>
      <c r="D77" s="2">
        <f ca="1">SUM(B77:C77)</f>
        <v>16</v>
      </c>
    </row>
    <row r="79" spans="1:16" x14ac:dyDescent="0.25">
      <c r="A79" s="4" t="s">
        <v>690</v>
      </c>
    </row>
    <row r="80" spans="1:16" x14ac:dyDescent="0.25">
      <c r="A80" s="5"/>
      <c r="B80" s="5" t="s">
        <v>5</v>
      </c>
      <c r="C80" s="5" t="s">
        <v>4</v>
      </c>
      <c r="D80" s="5" t="s">
        <v>525</v>
      </c>
    </row>
    <row r="81" spans="1:7" x14ac:dyDescent="0.25">
      <c r="A81" s="5" t="str">
        <f>$B$3&amp;" - Wave A - Sample"</f>
        <v>Disability - Wave A - Sample</v>
      </c>
      <c r="B81" s="7">
        <f>B72/$D72</f>
        <v>3.4482758620689655E-2</v>
      </c>
      <c r="C81" s="6">
        <f>C72/$D72</f>
        <v>0.96551724137931039</v>
      </c>
      <c r="D81" s="7">
        <f>D72/$D72</f>
        <v>1</v>
      </c>
    </row>
    <row r="82" spans="1:7" x14ac:dyDescent="0.25">
      <c r="A82" s="5" t="str">
        <f>$B$3&amp;" - Wave B - Sample"</f>
        <v>Disability - Wave B - Sample</v>
      </c>
      <c r="B82" s="7">
        <f t="shared" ref="B82:D86" ca="1" si="11">B73/$D73</f>
        <v>4.0816326530612242E-2</v>
      </c>
      <c r="C82" s="6">
        <f t="shared" ca="1" si="11"/>
        <v>0.95918367346938771</v>
      </c>
      <c r="D82" s="7">
        <f t="shared" ca="1" si="11"/>
        <v>1</v>
      </c>
    </row>
    <row r="83" spans="1:7" x14ac:dyDescent="0.25">
      <c r="A83" s="5" t="str">
        <f>$B$3&amp;" - Wave C - Sample"</f>
        <v>Disability - Wave C - Sample</v>
      </c>
      <c r="B83" s="7">
        <f t="shared" ca="1" si="11"/>
        <v>0.16666666666666666</v>
      </c>
      <c r="C83" s="6">
        <f t="shared" ca="1" si="11"/>
        <v>0.83333333333333337</v>
      </c>
      <c r="D83" s="7">
        <f t="shared" ca="1" si="11"/>
        <v>1</v>
      </c>
    </row>
    <row r="84" spans="1:7" x14ac:dyDescent="0.25">
      <c r="A84" s="5" t="str">
        <f>$B$3&amp;" - Wave A - All"</f>
        <v>Disability - Wave A - All</v>
      </c>
      <c r="B84" s="7">
        <f t="shared" ca="1" si="11"/>
        <v>1.8181818181818181E-2</v>
      </c>
      <c r="C84" s="6">
        <f t="shared" ca="1" si="11"/>
        <v>0.98181818181818181</v>
      </c>
      <c r="D84" s="7">
        <f t="shared" ca="1" si="11"/>
        <v>1</v>
      </c>
    </row>
    <row r="85" spans="1:7" x14ac:dyDescent="0.25">
      <c r="A85" s="5" t="str">
        <f>$B$3&amp;" - Wave B - All"</f>
        <v>Disability - Wave B - All</v>
      </c>
      <c r="B85" s="7">
        <f t="shared" ca="1" si="11"/>
        <v>2.1276595744680851E-2</v>
      </c>
      <c r="C85" s="6">
        <f t="shared" ca="1" si="11"/>
        <v>0.97872340425531912</v>
      </c>
      <c r="D85" s="7">
        <f t="shared" ca="1" si="11"/>
        <v>1</v>
      </c>
    </row>
    <row r="86" spans="1:7" x14ac:dyDescent="0.25">
      <c r="A86" s="5" t="str">
        <f>$B$3&amp;" - Wave C - All"</f>
        <v>Disability - Wave C - All</v>
      </c>
      <c r="B86" s="7">
        <f t="shared" ca="1" si="11"/>
        <v>0</v>
      </c>
      <c r="C86" s="6">
        <f t="shared" ca="1" si="11"/>
        <v>1</v>
      </c>
      <c r="D86" s="7">
        <f t="shared" ca="1" si="11"/>
        <v>1</v>
      </c>
    </row>
    <row r="88" spans="1:7" x14ac:dyDescent="0.25">
      <c r="A88" s="4" t="s">
        <v>685</v>
      </c>
    </row>
    <row r="89" spans="1:7" x14ac:dyDescent="0.25">
      <c r="A89" s="5"/>
      <c r="B89" s="5" t="str">
        <f>$B$3&amp;" - Wave A - Sample"</f>
        <v>Disability - Wave A - Sample</v>
      </c>
      <c r="C89" s="5" t="str">
        <f>$B$3&amp;" - Wave B - Sample"</f>
        <v>Disability - Wave B - Sample</v>
      </c>
      <c r="D89" s="5" t="str">
        <f>$B$3&amp;" - Wave C - Sample"</f>
        <v>Disability - Wave C - Sample</v>
      </c>
      <c r="E89" s="5" t="str">
        <f>$B$3&amp;" - Wave A - All"</f>
        <v>Disability - Wave A - All</v>
      </c>
      <c r="F89" s="5" t="str">
        <f>$B$3&amp;" - Wave B - All"</f>
        <v>Disability - Wave B - All</v>
      </c>
      <c r="G89" s="5" t="str">
        <f>$B$3&amp;" - Wave C - All"</f>
        <v>Disability - Wave C - All</v>
      </c>
    </row>
    <row r="90" spans="1:7" x14ac:dyDescent="0.25">
      <c r="A90" s="5" t="s">
        <v>57</v>
      </c>
      <c r="B90" s="31">
        <f>COUNTIFS(Table1[c08a_main_class], $B$4, Table1[c05a_household], $A90)</f>
        <v>2</v>
      </c>
      <c r="C90" s="33">
        <f ca="1">COUNTIFS(Table1[c08a_main_class], $B$4, INDIRECT("Table1[c01"&amp;$E$5&amp;"_area]"), "&lt;&gt;Unassigned", INDIRECT("Table1[c05"&amp;$E$5&amp;"_household]"), $A90)</f>
        <v>2</v>
      </c>
      <c r="D90" s="31">
        <f ca="1">COUNTIFS(Table1[c08a_main_class], $B$4, INDIRECT("Table1[c01"&amp;$E$6&amp;"_area]"), "&lt;&gt;Unassigned", INDIRECT("Table1[c05"&amp;$E$6&amp;"_household]"), $A90)</f>
        <v>1</v>
      </c>
      <c r="E90" s="33">
        <f t="shared" ref="E90:E95" ca="1" si="12">COUNTIFS(INDIRECT("Table1["&amp;$B$5&amp;"]"), "Yes", INDIRECT("Table1[c05"&amp;$E$4&amp;"_household]"), $A90)</f>
        <v>32</v>
      </c>
      <c r="F90" s="31">
        <f t="shared" ref="F90:F95" ca="1" si="13">COUNTIFS(INDIRECT("Table1["&amp;$B$6&amp;"]"), "Yes", INDIRECT("Table1[c05"&amp;$E$5&amp;"_household]"), $A90)</f>
        <v>31</v>
      </c>
      <c r="G90" s="33">
        <f t="shared" ref="G90:G95" ca="1" si="14">COUNTIFS(INDIRECT("Table1["&amp;$B$7&amp;"]"), "Yes", INDIRECT("Table1[c05"&amp;$E$6&amp;"_household]"), $A90)</f>
        <v>4</v>
      </c>
    </row>
    <row r="91" spans="1:7" x14ac:dyDescent="0.25">
      <c r="A91" s="5" t="s">
        <v>686</v>
      </c>
      <c r="B91" s="31">
        <f>COUNTIFS(Table1[c08a_main_class], $B$4, Table1[c05a_household], $A91)</f>
        <v>50</v>
      </c>
      <c r="C91" s="33">
        <f ca="1">COUNTIFS(Table1[c08a_main_class], $B$4, INDIRECT("Table1[c01"&amp;$E$5&amp;"_area]"), "&lt;&gt;Unassigned", INDIRECT("Table1[c05"&amp;$E$5&amp;"_household]"), $A91)</f>
        <v>40</v>
      </c>
      <c r="D91" s="31">
        <f ca="1">COUNTIFS(Table1[c08a_main_class], $B$4, INDIRECT("Table1[c01"&amp;$E$6&amp;"_area]"), "&lt;&gt;Unassigned", INDIRECT("Table1[c05"&amp;$E$6&amp;"_household]"), $A91)</f>
        <v>0</v>
      </c>
      <c r="E91" s="33">
        <f t="shared" ca="1" si="12"/>
        <v>163</v>
      </c>
      <c r="F91" s="31">
        <f t="shared" ca="1" si="13"/>
        <v>94</v>
      </c>
      <c r="G91" s="33">
        <f t="shared" ca="1" si="14"/>
        <v>0</v>
      </c>
    </row>
    <row r="92" spans="1:7" x14ac:dyDescent="0.25">
      <c r="A92" s="5" t="s">
        <v>872</v>
      </c>
      <c r="B92" s="31">
        <f>COUNTIFS(Table1[c08a_main_class], $B$4, Table1[c05a_household], $A92)</f>
        <v>1</v>
      </c>
      <c r="C92" s="33">
        <f ca="1">COUNTIFS(Table1[c08a_main_class], $B$4, INDIRECT("Table1[c01"&amp;$E$5&amp;"_area]"), "&lt;&gt;Unassigned", INDIRECT("Table1[c05"&amp;$E$5&amp;"_household]"), $A92)</f>
        <v>1</v>
      </c>
      <c r="D92" s="31">
        <f ca="1">COUNTIFS(Table1[c08a_main_class], $B$4, INDIRECT("Table1[c01"&amp;$E$6&amp;"_area]"), "&lt;&gt;Unassigned", INDIRECT("Table1[c05"&amp;$E$6&amp;"_household]"), $A92)</f>
        <v>0</v>
      </c>
      <c r="E92" s="33">
        <f t="shared" ca="1" si="12"/>
        <v>2</v>
      </c>
      <c r="F92" s="31">
        <f t="shared" ca="1" si="13"/>
        <v>2</v>
      </c>
      <c r="G92" s="33">
        <f t="shared" ca="1" si="14"/>
        <v>0</v>
      </c>
    </row>
    <row r="93" spans="1:7" x14ac:dyDescent="0.25">
      <c r="A93" s="5" t="s">
        <v>688</v>
      </c>
      <c r="B93" s="31">
        <f>COUNTIFS(Table1[c08a_main_class], $B$4, Table1[c05a_household], $A93)</f>
        <v>2</v>
      </c>
      <c r="C93" s="33">
        <f ca="1">COUNTIFS(Table1[c08a_main_class], $B$4, INDIRECT("Table1[c01"&amp;$E$5&amp;"_area]"), "&lt;&gt;Unassigned", INDIRECT("Table1[c05"&amp;$E$5&amp;"_household]"), $A93)</f>
        <v>2</v>
      </c>
      <c r="D93" s="31">
        <f ca="1">COUNTIFS(Table1[c08a_main_class], $B$4, INDIRECT("Table1[c01"&amp;$E$6&amp;"_area]"), "&lt;&gt;Unassigned", INDIRECT("Table1[c05"&amp;$E$6&amp;"_household]"), $A93)</f>
        <v>0</v>
      </c>
      <c r="E93" s="33">
        <f t="shared" ca="1" si="12"/>
        <v>14</v>
      </c>
      <c r="F93" s="31">
        <f t="shared" ca="1" si="13"/>
        <v>5</v>
      </c>
      <c r="G93" s="33">
        <f t="shared" ca="1" si="14"/>
        <v>0</v>
      </c>
    </row>
    <row r="94" spans="1:7" x14ac:dyDescent="0.25">
      <c r="A94" s="5" t="s">
        <v>689</v>
      </c>
      <c r="B94" s="31">
        <f>COUNTIFS(Table1[c08a_main_class], $B$4, Table1[c05a_household], $A94)</f>
        <v>3</v>
      </c>
      <c r="C94" s="33">
        <f ca="1">COUNTIFS(Table1[c08a_main_class], $B$4, INDIRECT("Table1[c01"&amp;$E$5&amp;"_area]"), "&lt;&gt;Unassigned", INDIRECT("Table1[c05"&amp;$E$5&amp;"_household]"), $A94)</f>
        <v>3</v>
      </c>
      <c r="D94" s="31">
        <f ca="1">COUNTIFS(Table1[c08a_main_class], $B$4, INDIRECT("Table1[c01"&amp;$E$6&amp;"_area]"), "&lt;&gt;Unassigned", INDIRECT("Table1[c05"&amp;$E$6&amp;"_household]"), $A94)</f>
        <v>0</v>
      </c>
      <c r="E94" s="33">
        <f t="shared" ca="1" si="12"/>
        <v>7</v>
      </c>
      <c r="F94" s="31">
        <f t="shared" ca="1" si="13"/>
        <v>8</v>
      </c>
      <c r="G94" s="33">
        <f t="shared" ca="1" si="14"/>
        <v>0</v>
      </c>
    </row>
    <row r="95" spans="1:7" x14ac:dyDescent="0.25">
      <c r="A95" s="5" t="s">
        <v>22</v>
      </c>
      <c r="B95" s="31">
        <f>COUNTIFS(Table1[c08a_main_class], $B$4, Table1[c05a_household], $A95)</f>
        <v>0</v>
      </c>
      <c r="C95" s="33">
        <f ca="1">COUNTIFS(Table1[c08a_main_class], $B$4, INDIRECT("Table1[c01"&amp;$E$5&amp;"_area]"), "&lt;&gt;Unassigned", INDIRECT("Table1[c05"&amp;$E$5&amp;"_household]"), $A95)</f>
        <v>0</v>
      </c>
      <c r="D95" s="31">
        <f ca="1">COUNTIFS(Table1[c08a_main_class], $B$4, INDIRECT("Table1[c01"&amp;$E$6&amp;"_area]"), "&lt;&gt;Unassigned", INDIRECT("Table1[c05"&amp;$E$6&amp;"_household]"), $A95)</f>
        <v>0</v>
      </c>
      <c r="E95" s="33">
        <f t="shared" ca="1" si="12"/>
        <v>2</v>
      </c>
      <c r="F95" s="31">
        <f t="shared" ca="1" si="13"/>
        <v>0</v>
      </c>
      <c r="G95" s="33">
        <f t="shared" ca="1" si="14"/>
        <v>0</v>
      </c>
    </row>
    <row r="96" spans="1:7" x14ac:dyDescent="0.25">
      <c r="A96" s="5" t="s">
        <v>525</v>
      </c>
      <c r="B96" s="31">
        <f>SUM(B90:B95)</f>
        <v>58</v>
      </c>
      <c r="C96" s="33">
        <f t="shared" ref="C96:D96" ca="1" si="15">SUM(C90:C95)</f>
        <v>48</v>
      </c>
      <c r="D96" s="31">
        <f t="shared" ca="1" si="15"/>
        <v>1</v>
      </c>
      <c r="E96" s="33">
        <f ca="1">SUM(E90:E95)</f>
        <v>220</v>
      </c>
      <c r="F96" s="31">
        <f ca="1">SUM(F90:F95)</f>
        <v>140</v>
      </c>
      <c r="G96" s="33">
        <f ca="1">SUM(G90:G95)</f>
        <v>4</v>
      </c>
    </row>
    <row r="98" spans="1:7" x14ac:dyDescent="0.25">
      <c r="A98" s="4" t="s">
        <v>691</v>
      </c>
    </row>
    <row r="99" spans="1:7" x14ac:dyDescent="0.25">
      <c r="A99" s="5"/>
      <c r="B99" s="5" t="str">
        <f>$B$3&amp;" - Wave A - Sample"</f>
        <v>Disability - Wave A - Sample</v>
      </c>
      <c r="C99" s="5" t="str">
        <f>$B$3&amp;" - Wave B - Sample"</f>
        <v>Disability - Wave B - Sample</v>
      </c>
      <c r="D99" s="5" t="str">
        <f>$B$3&amp;" - Wave C - Sample"</f>
        <v>Disability - Wave C - Sample</v>
      </c>
      <c r="E99" s="5" t="str">
        <f>$B$3&amp;" - Wave A - All"</f>
        <v>Disability - Wave A - All</v>
      </c>
      <c r="F99" s="5" t="str">
        <f>$B$3&amp;" - Wave B - All"</f>
        <v>Disability - Wave B - All</v>
      </c>
      <c r="G99" s="5" t="str">
        <f>$B$3&amp;" - Wave C - All"</f>
        <v>Disability - Wave C - All</v>
      </c>
    </row>
    <row r="100" spans="1:7" x14ac:dyDescent="0.25">
      <c r="A100" s="5" t="s">
        <v>57</v>
      </c>
      <c r="B100" s="15">
        <f>B90/B$96</f>
        <v>3.4482758620689655E-2</v>
      </c>
      <c r="C100" s="13">
        <f t="shared" ref="C100:G106" ca="1" si="16">C90/C$96</f>
        <v>4.1666666666666664E-2</v>
      </c>
      <c r="D100" s="15">
        <f t="shared" ca="1" si="16"/>
        <v>1</v>
      </c>
      <c r="E100" s="13">
        <f t="shared" ca="1" si="16"/>
        <v>0.14545454545454545</v>
      </c>
      <c r="F100" s="15">
        <f t="shared" ca="1" si="16"/>
        <v>0.22142857142857142</v>
      </c>
      <c r="G100" s="13">
        <f t="shared" ca="1" si="16"/>
        <v>1</v>
      </c>
    </row>
    <row r="101" spans="1:7" x14ac:dyDescent="0.25">
      <c r="A101" s="5" t="s">
        <v>686</v>
      </c>
      <c r="B101" s="15">
        <f t="shared" ref="B101:D106" si="17">B91/B$96</f>
        <v>0.86206896551724133</v>
      </c>
      <c r="C101" s="13">
        <f t="shared" ca="1" si="17"/>
        <v>0.83333333333333337</v>
      </c>
      <c r="D101" s="15">
        <f t="shared" ca="1" si="17"/>
        <v>0</v>
      </c>
      <c r="E101" s="13">
        <f t="shared" ca="1" si="16"/>
        <v>0.74090909090909096</v>
      </c>
      <c r="F101" s="15">
        <f t="shared" ca="1" si="16"/>
        <v>0.67142857142857137</v>
      </c>
      <c r="G101" s="13">
        <f t="shared" ca="1" si="16"/>
        <v>0</v>
      </c>
    </row>
    <row r="102" spans="1:7" x14ac:dyDescent="0.25">
      <c r="A102" s="5" t="s">
        <v>687</v>
      </c>
      <c r="B102" s="15">
        <f t="shared" si="17"/>
        <v>1.7241379310344827E-2</v>
      </c>
      <c r="C102" s="13">
        <f t="shared" ca="1" si="17"/>
        <v>2.0833333333333332E-2</v>
      </c>
      <c r="D102" s="15">
        <f t="shared" ca="1" si="17"/>
        <v>0</v>
      </c>
      <c r="E102" s="13">
        <f t="shared" ca="1" si="16"/>
        <v>9.0909090909090905E-3</v>
      </c>
      <c r="F102" s="15">
        <f t="shared" ca="1" si="16"/>
        <v>1.4285714285714285E-2</v>
      </c>
      <c r="G102" s="13">
        <f t="shared" ca="1" si="16"/>
        <v>0</v>
      </c>
    </row>
    <row r="103" spans="1:7" x14ac:dyDescent="0.25">
      <c r="A103" s="5" t="s">
        <v>688</v>
      </c>
      <c r="B103" s="15">
        <f t="shared" si="17"/>
        <v>3.4482758620689655E-2</v>
      </c>
      <c r="C103" s="13">
        <f t="shared" ca="1" si="17"/>
        <v>4.1666666666666664E-2</v>
      </c>
      <c r="D103" s="15">
        <f t="shared" ca="1" si="17"/>
        <v>0</v>
      </c>
      <c r="E103" s="13">
        <f t="shared" ca="1" si="16"/>
        <v>6.363636363636363E-2</v>
      </c>
      <c r="F103" s="15">
        <f t="shared" ca="1" si="16"/>
        <v>3.5714285714285712E-2</v>
      </c>
      <c r="G103" s="13">
        <f t="shared" ca="1" si="16"/>
        <v>0</v>
      </c>
    </row>
    <row r="104" spans="1:7" x14ac:dyDescent="0.25">
      <c r="A104" s="5" t="s">
        <v>689</v>
      </c>
      <c r="B104" s="15">
        <f t="shared" si="17"/>
        <v>5.1724137931034482E-2</v>
      </c>
      <c r="C104" s="13">
        <f t="shared" ca="1" si="17"/>
        <v>6.25E-2</v>
      </c>
      <c r="D104" s="15">
        <f t="shared" ca="1" si="17"/>
        <v>0</v>
      </c>
      <c r="E104" s="13">
        <f t="shared" ca="1" si="16"/>
        <v>3.1818181818181815E-2</v>
      </c>
      <c r="F104" s="15">
        <f t="shared" ca="1" si="16"/>
        <v>5.7142857142857141E-2</v>
      </c>
      <c r="G104" s="13">
        <f t="shared" ca="1" si="16"/>
        <v>0</v>
      </c>
    </row>
    <row r="105" spans="1:7" x14ac:dyDescent="0.25">
      <c r="A105" s="5" t="s">
        <v>22</v>
      </c>
      <c r="B105" s="15">
        <f t="shared" si="17"/>
        <v>0</v>
      </c>
      <c r="C105" s="13">
        <f t="shared" ca="1" si="17"/>
        <v>0</v>
      </c>
      <c r="D105" s="15">
        <f t="shared" ca="1" si="17"/>
        <v>0</v>
      </c>
      <c r="E105" s="13">
        <f t="shared" ca="1" si="16"/>
        <v>9.0909090909090905E-3</v>
      </c>
      <c r="F105" s="15">
        <f t="shared" ca="1" si="16"/>
        <v>0</v>
      </c>
      <c r="G105" s="13">
        <f t="shared" ca="1" si="16"/>
        <v>0</v>
      </c>
    </row>
    <row r="106" spans="1:7" x14ac:dyDescent="0.25">
      <c r="A106" s="5" t="s">
        <v>525</v>
      </c>
      <c r="B106" s="15">
        <f t="shared" si="17"/>
        <v>1</v>
      </c>
      <c r="C106" s="13">
        <f t="shared" ca="1" si="17"/>
        <v>1</v>
      </c>
      <c r="D106" s="15">
        <f t="shared" ca="1" si="17"/>
        <v>1</v>
      </c>
      <c r="E106" s="13">
        <f t="shared" ca="1" si="16"/>
        <v>1</v>
      </c>
      <c r="F106" s="15">
        <f t="shared" ca="1" si="16"/>
        <v>1</v>
      </c>
      <c r="G106" s="13">
        <f t="shared" ca="1" si="16"/>
        <v>1</v>
      </c>
    </row>
    <row r="108" spans="1:7" x14ac:dyDescent="0.25">
      <c r="A108" s="4" t="s">
        <v>692</v>
      </c>
    </row>
    <row r="109" spans="1:7" x14ac:dyDescent="0.25">
      <c r="A109" s="5"/>
      <c r="B109" s="5" t="str">
        <f>$B$3&amp;" - Wave A - Sample"</f>
        <v>Disability - Wave A - Sample</v>
      </c>
      <c r="C109" s="5" t="str">
        <f>$B$3&amp;" - Wave B - Sample"</f>
        <v>Disability - Wave B - Sample</v>
      </c>
      <c r="D109" s="5" t="str">
        <f>$B$3&amp;" - Wave C - Sample"</f>
        <v>Disability - Wave C - Sample</v>
      </c>
      <c r="E109" s="5" t="str">
        <f>$B$3&amp;" - Wave A - All"</f>
        <v>Disability - Wave A - All</v>
      </c>
      <c r="F109" s="5" t="str">
        <f>$B$3&amp;" - Wave B - All"</f>
        <v>Disability - Wave B - All</v>
      </c>
      <c r="G109" s="5" t="str">
        <f>$B$3&amp;" - Wave C - All"</f>
        <v>Disability - Wave C - All</v>
      </c>
    </row>
    <row r="110" spans="1:7" x14ac:dyDescent="0.25">
      <c r="A110" s="5" t="s">
        <v>11</v>
      </c>
      <c r="B110" s="2">
        <f>COUNTIFS(Table1[c08a_main_class], $B$4, Table1[c07a_nationality], $A110)</f>
        <v>21</v>
      </c>
      <c r="C110" s="33">
        <f ca="1">COUNTIFS(Table1[c08a_main_class], $B$4, INDIRECT("Table1[c01"&amp;$E$5&amp;"_area]"), "&lt;&gt;Unassigned", Table1[c07a_nationality], $A110)</f>
        <v>18</v>
      </c>
      <c r="D110" s="31">
        <f ca="1">COUNTIFS(Table1[c08a_main_class], $B$4, INDIRECT("Table1[c01"&amp;$E$6&amp;"_area]"), "&lt;&gt;Unassigned", Table1[c07a_nationality], $A110)</f>
        <v>5</v>
      </c>
      <c r="E110" s="3">
        <f ca="1">COUNTIFS(INDIRECT("Table1["&amp;$B$5&amp;"]"), "Yes", Table1[c07a_nationality], $A110)</f>
        <v>68</v>
      </c>
      <c r="F110" s="2">
        <f ca="1">COUNTIFS(INDIRECT("Table1["&amp;$B$6&amp;"]"), "Yes", Table1[c07a_nationality], $A110)</f>
        <v>44</v>
      </c>
      <c r="G110" s="3">
        <f ca="1">COUNTIFS(INDIRECT("Table1["&amp;$B$7&amp;"]"), "Yes", Table1[c07a_nationality], $A110)</f>
        <v>12</v>
      </c>
    </row>
    <row r="111" spans="1:7" x14ac:dyDescent="0.25">
      <c r="A111" s="5" t="s">
        <v>144</v>
      </c>
      <c r="B111" s="2">
        <f>COUNTIFS(Table1[c08a_main_class], $B$4, Table1[c07a_nationality], $A111)</f>
        <v>0</v>
      </c>
      <c r="C111" s="33">
        <f ca="1">COUNTIFS(Table1[c08a_main_class], $B$4, INDIRECT("Table1[c01"&amp;$E$5&amp;"_area]"), "&lt;&gt;Unassigned", Table1[c07a_nationality], $A111)</f>
        <v>0</v>
      </c>
      <c r="D111" s="31">
        <f ca="1">COUNTIFS(Table1[c08a_main_class], $B$4, INDIRECT("Table1[c01"&amp;$E$6&amp;"_area]"), "&lt;&gt;Unassigned", Table1[c07a_nationality], $A111)</f>
        <v>0</v>
      </c>
      <c r="E111" s="3">
        <f ca="1">COUNTIFS(INDIRECT("Table1["&amp;$B$5&amp;"]"), "Yes", Table1[c07a_nationality], $A111)</f>
        <v>2</v>
      </c>
      <c r="F111" s="2">
        <f ca="1">COUNTIFS(INDIRECT("Table1["&amp;$B$6&amp;"]"), "Yes", Table1[c07a_nationality], $A111)</f>
        <v>2</v>
      </c>
      <c r="G111" s="3">
        <f ca="1">COUNTIFS(INDIRECT("Table1["&amp;$B$7&amp;"]"), "Yes", Table1[c07a_nationality], $A111)</f>
        <v>0</v>
      </c>
    </row>
    <row r="112" spans="1:7" x14ac:dyDescent="0.25">
      <c r="A112" s="5" t="s">
        <v>56</v>
      </c>
      <c r="B112" s="2">
        <f>COUNTIFS(Table1[c08a_main_class], $B$4, Table1[c07a_nationality], $A112)</f>
        <v>10</v>
      </c>
      <c r="C112" s="33">
        <f ca="1">COUNTIFS(Table1[c08a_main_class], $B$4, INDIRECT("Table1[c01"&amp;$E$5&amp;"_area]"), "&lt;&gt;Unassigned", Table1[c07a_nationality], $A112)</f>
        <v>8</v>
      </c>
      <c r="D112" s="31">
        <f ca="1">COUNTIFS(Table1[c08a_main_class], $B$4, INDIRECT("Table1[c01"&amp;$E$6&amp;"_area]"), "&lt;&gt;Unassigned", Table1[c07a_nationality], $A112)</f>
        <v>0</v>
      </c>
      <c r="E112" s="3">
        <f ca="1">COUNTIFS(INDIRECT("Table1["&amp;$B$5&amp;"]"), "Yes", Table1[c07a_nationality], $A112)</f>
        <v>50</v>
      </c>
      <c r="F112" s="2">
        <f ca="1">COUNTIFS(INDIRECT("Table1["&amp;$B$6&amp;"]"), "Yes", Table1[c07a_nationality], $A112)</f>
        <v>26</v>
      </c>
      <c r="G112" s="3">
        <f ca="1">COUNTIFS(INDIRECT("Table1["&amp;$B$7&amp;"]"), "Yes", Table1[c07a_nationality], $A112)</f>
        <v>1</v>
      </c>
    </row>
    <row r="113" spans="1:7" x14ac:dyDescent="0.25">
      <c r="A113" s="5" t="s">
        <v>87</v>
      </c>
      <c r="B113" s="2">
        <f>COUNTIFS(Table1[c08a_main_class], $B$4, Table1[c07a_nationality], $A113)</f>
        <v>0</v>
      </c>
      <c r="C113" s="33">
        <f ca="1">COUNTIFS(Table1[c08a_main_class], $B$4, INDIRECT("Table1[c01"&amp;$E$5&amp;"_area]"), "&lt;&gt;Unassigned", Table1[c07a_nationality], $A113)</f>
        <v>0</v>
      </c>
      <c r="D113" s="31">
        <f ca="1">COUNTIFS(Table1[c08a_main_class], $B$4, INDIRECT("Table1[c01"&amp;$E$6&amp;"_area]"), "&lt;&gt;Unassigned", Table1[c07a_nationality], $A113)</f>
        <v>0</v>
      </c>
      <c r="E113" s="3">
        <f ca="1">COUNTIFS(INDIRECT("Table1["&amp;$B$5&amp;"]"), "Yes", Table1[c07a_nationality], $A113)</f>
        <v>0</v>
      </c>
      <c r="F113" s="2">
        <f ca="1">COUNTIFS(INDIRECT("Table1["&amp;$B$6&amp;"]"), "Yes", Table1[c07a_nationality], $A113)</f>
        <v>0</v>
      </c>
      <c r="G113" s="3">
        <f ca="1">COUNTIFS(INDIRECT("Table1["&amp;$B$7&amp;"]"), "Yes", Table1[c07a_nationality], $A113)</f>
        <v>0</v>
      </c>
    </row>
    <row r="114" spans="1:7" x14ac:dyDescent="0.25">
      <c r="A114" s="5" t="s">
        <v>40</v>
      </c>
      <c r="B114" s="2">
        <f>COUNTIFS(Table1[c08a_main_class], $B$4, Table1[c07a_nationality], $A114)</f>
        <v>23</v>
      </c>
      <c r="C114" s="33">
        <f ca="1">COUNTIFS(Table1[c08a_main_class], $B$4, INDIRECT("Table1[c01"&amp;$E$5&amp;"_area]"), "&lt;&gt;Unassigned", Table1[c07a_nationality], $A114)</f>
        <v>19</v>
      </c>
      <c r="D114" s="31">
        <f ca="1">COUNTIFS(Table1[c08a_main_class], $B$4, INDIRECT("Table1[c01"&amp;$E$6&amp;"_area]"), "&lt;&gt;Unassigned", Table1[c07a_nationality], $A114)</f>
        <v>1</v>
      </c>
      <c r="E114" s="3">
        <f ca="1">COUNTIFS(INDIRECT("Table1["&amp;$B$5&amp;"]"), "Yes", Table1[c07a_nationality], $A114)</f>
        <v>76</v>
      </c>
      <c r="F114" s="2">
        <f ca="1">COUNTIFS(INDIRECT("Table1["&amp;$B$6&amp;"]"), "Yes", Table1[c07a_nationality], $A114)</f>
        <v>49</v>
      </c>
      <c r="G114" s="3">
        <f ca="1">COUNTIFS(INDIRECT("Table1["&amp;$B$7&amp;"]"), "Yes", Table1[c07a_nationality], $A114)</f>
        <v>3</v>
      </c>
    </row>
    <row r="115" spans="1:7" x14ac:dyDescent="0.25">
      <c r="A115" s="5" t="s">
        <v>22</v>
      </c>
      <c r="B115" s="2">
        <f>COUNTIFS(Table1[c08a_main_class], $B$4, Table1[c07a_nationality], $A115)</f>
        <v>3</v>
      </c>
      <c r="C115" s="33">
        <f ca="1">COUNTIFS(Table1[c08a_main_class], $B$4, INDIRECT("Table1[c01"&amp;$E$5&amp;"_area]"), "&lt;&gt;Unassigned", Table1[c07a_nationality], $A115)</f>
        <v>3</v>
      </c>
      <c r="D115" s="31">
        <f ca="1">COUNTIFS(Table1[c08a_main_class], $B$4, INDIRECT("Table1[c01"&amp;$E$6&amp;"_area]"), "&lt;&gt;Unassigned", Table1[c07a_nationality], $A115)</f>
        <v>0</v>
      </c>
      <c r="E115" s="3">
        <f ca="1">COUNTIFS(INDIRECT("Table1["&amp;$B$5&amp;"]"), "Yes", Table1[c07a_nationality], $A115)</f>
        <v>22</v>
      </c>
      <c r="F115" s="2">
        <f ca="1">COUNTIFS(INDIRECT("Table1["&amp;$B$6&amp;"]"), "Yes", Table1[c07a_nationality], $A115)</f>
        <v>19</v>
      </c>
      <c r="G115" s="3">
        <f ca="1">COUNTIFS(INDIRECT("Table1["&amp;$B$7&amp;"]"), "Yes", Table1[c07a_nationality], $A115)</f>
        <v>0</v>
      </c>
    </row>
    <row r="116" spans="1:7" x14ac:dyDescent="0.25">
      <c r="A116" s="5" t="s">
        <v>525</v>
      </c>
      <c r="B116" s="2">
        <f>SUM(B110:B115)</f>
        <v>57</v>
      </c>
      <c r="C116" s="33">
        <f t="shared" ref="C116:D116" ca="1" si="18">SUM(C110:C115)</f>
        <v>48</v>
      </c>
      <c r="D116" s="2">
        <f t="shared" ca="1" si="18"/>
        <v>6</v>
      </c>
      <c r="E116" s="3">
        <f ca="1">SUM(E110:E115)</f>
        <v>218</v>
      </c>
      <c r="F116" s="2">
        <f ca="1">SUM(F110:F115)</f>
        <v>140</v>
      </c>
      <c r="G116" s="3">
        <f ca="1">SUM(G110:G115)</f>
        <v>16</v>
      </c>
    </row>
    <row r="118" spans="1:7" x14ac:dyDescent="0.25">
      <c r="A118" s="4" t="s">
        <v>704</v>
      </c>
    </row>
    <row r="119" spans="1:7" x14ac:dyDescent="0.25">
      <c r="A119" s="5"/>
      <c r="B119" s="5" t="str">
        <f>$B$3&amp;" - Wave A - Sample"</f>
        <v>Disability - Wave A - Sample</v>
      </c>
      <c r="C119" s="5" t="str">
        <f>$B$3&amp;" - Wave B - Sample"</f>
        <v>Disability - Wave B - Sample</v>
      </c>
      <c r="D119" s="5" t="str">
        <f>$B$3&amp;" - Wave C - Sample"</f>
        <v>Disability - Wave C - Sample</v>
      </c>
      <c r="E119" s="5" t="str">
        <f>$B$3&amp;" - Wave A - All"</f>
        <v>Disability - Wave A - All</v>
      </c>
      <c r="F119" s="5" t="str">
        <f>$B$3&amp;" - Wave B - All"</f>
        <v>Disability - Wave B - All</v>
      </c>
      <c r="G119" s="5" t="str">
        <f>$B$3&amp;" - Wave C - All"</f>
        <v>Disability - Wave C - All</v>
      </c>
    </row>
    <row r="120" spans="1:7" x14ac:dyDescent="0.25">
      <c r="A120" s="5" t="s">
        <v>11</v>
      </c>
      <c r="B120" s="15">
        <f>B110/B$116</f>
        <v>0.36842105263157893</v>
      </c>
      <c r="C120" s="13">
        <f t="shared" ref="C120:G126" ca="1" si="19">C110/C$116</f>
        <v>0.375</v>
      </c>
      <c r="D120" s="15">
        <f t="shared" ca="1" si="19"/>
        <v>0.83333333333333337</v>
      </c>
      <c r="E120" s="13">
        <f t="shared" ca="1" si="19"/>
        <v>0.31192660550458717</v>
      </c>
      <c r="F120" s="15">
        <f t="shared" ca="1" si="19"/>
        <v>0.31428571428571428</v>
      </c>
      <c r="G120" s="13">
        <f t="shared" ca="1" si="19"/>
        <v>0.75</v>
      </c>
    </row>
    <row r="121" spans="1:7" x14ac:dyDescent="0.25">
      <c r="A121" s="5" t="s">
        <v>144</v>
      </c>
      <c r="B121" s="15">
        <f t="shared" ref="B121:D126" si="20">B111/B$116</f>
        <v>0</v>
      </c>
      <c r="C121" s="13">
        <f t="shared" ca="1" si="20"/>
        <v>0</v>
      </c>
      <c r="D121" s="15">
        <f t="shared" ca="1" si="20"/>
        <v>0</v>
      </c>
      <c r="E121" s="13">
        <f t="shared" ca="1" si="19"/>
        <v>9.1743119266055051E-3</v>
      </c>
      <c r="F121" s="15">
        <f t="shared" ca="1" si="19"/>
        <v>1.4285714285714285E-2</v>
      </c>
      <c r="G121" s="13">
        <f t="shared" ca="1" si="19"/>
        <v>0</v>
      </c>
    </row>
    <row r="122" spans="1:7" x14ac:dyDescent="0.25">
      <c r="A122" s="5" t="s">
        <v>56</v>
      </c>
      <c r="B122" s="15">
        <f t="shared" si="20"/>
        <v>0.17543859649122806</v>
      </c>
      <c r="C122" s="13">
        <f t="shared" ca="1" si="20"/>
        <v>0.16666666666666666</v>
      </c>
      <c r="D122" s="15">
        <f t="shared" ca="1" si="20"/>
        <v>0</v>
      </c>
      <c r="E122" s="13">
        <f t="shared" ca="1" si="19"/>
        <v>0.22935779816513763</v>
      </c>
      <c r="F122" s="15">
        <f t="shared" ca="1" si="19"/>
        <v>0.18571428571428572</v>
      </c>
      <c r="G122" s="13">
        <f t="shared" ca="1" si="19"/>
        <v>6.25E-2</v>
      </c>
    </row>
    <row r="123" spans="1:7" x14ac:dyDescent="0.25">
      <c r="A123" s="5" t="s">
        <v>87</v>
      </c>
      <c r="B123" s="15">
        <f t="shared" si="20"/>
        <v>0</v>
      </c>
      <c r="C123" s="13">
        <f t="shared" ca="1" si="20"/>
        <v>0</v>
      </c>
      <c r="D123" s="15">
        <f t="shared" ca="1" si="20"/>
        <v>0</v>
      </c>
      <c r="E123" s="13">
        <f t="shared" ca="1" si="19"/>
        <v>0</v>
      </c>
      <c r="F123" s="15">
        <f t="shared" ca="1" si="19"/>
        <v>0</v>
      </c>
      <c r="G123" s="13">
        <f t="shared" ca="1" si="19"/>
        <v>0</v>
      </c>
    </row>
    <row r="124" spans="1:7" x14ac:dyDescent="0.25">
      <c r="A124" s="5" t="s">
        <v>40</v>
      </c>
      <c r="B124" s="15">
        <f t="shared" si="20"/>
        <v>0.40350877192982454</v>
      </c>
      <c r="C124" s="13">
        <f t="shared" ca="1" si="20"/>
        <v>0.39583333333333331</v>
      </c>
      <c r="D124" s="15">
        <f t="shared" ca="1" si="20"/>
        <v>0.16666666666666666</v>
      </c>
      <c r="E124" s="13">
        <f t="shared" ca="1" si="19"/>
        <v>0.34862385321100919</v>
      </c>
      <c r="F124" s="15">
        <f t="shared" ca="1" si="19"/>
        <v>0.35</v>
      </c>
      <c r="G124" s="13">
        <f t="shared" ca="1" si="19"/>
        <v>0.1875</v>
      </c>
    </row>
    <row r="125" spans="1:7" x14ac:dyDescent="0.25">
      <c r="A125" s="5" t="s">
        <v>22</v>
      </c>
      <c r="B125" s="15">
        <f t="shared" si="20"/>
        <v>5.2631578947368418E-2</v>
      </c>
      <c r="C125" s="13">
        <f t="shared" ca="1" si="20"/>
        <v>6.25E-2</v>
      </c>
      <c r="D125" s="15">
        <f t="shared" ca="1" si="20"/>
        <v>0</v>
      </c>
      <c r="E125" s="13">
        <f t="shared" ca="1" si="19"/>
        <v>0.10091743119266056</v>
      </c>
      <c r="F125" s="15">
        <f t="shared" ca="1" si="19"/>
        <v>0.1357142857142857</v>
      </c>
      <c r="G125" s="13">
        <f t="shared" ca="1" si="19"/>
        <v>0</v>
      </c>
    </row>
    <row r="126" spans="1:7" x14ac:dyDescent="0.25">
      <c r="A126" s="5" t="s">
        <v>525</v>
      </c>
      <c r="B126" s="15">
        <f t="shared" si="20"/>
        <v>1</v>
      </c>
      <c r="C126" s="13">
        <f t="shared" ca="1" si="20"/>
        <v>1</v>
      </c>
      <c r="D126" s="15">
        <f t="shared" ca="1" si="20"/>
        <v>1</v>
      </c>
      <c r="E126" s="13">
        <f t="shared" ca="1" si="19"/>
        <v>1</v>
      </c>
      <c r="F126" s="15">
        <f t="shared" ca="1" si="19"/>
        <v>1</v>
      </c>
      <c r="G126" s="13">
        <f t="shared" ca="1" si="19"/>
        <v>1</v>
      </c>
    </row>
    <row r="128" spans="1:7" x14ac:dyDescent="0.25">
      <c r="A128" s="4" t="s">
        <v>694</v>
      </c>
    </row>
    <row r="129" spans="1:7" x14ac:dyDescent="0.25">
      <c r="A129" s="5"/>
      <c r="B129" s="5" t="str">
        <f>$B$3&amp;" - Wave A - Sample"</f>
        <v>Disability - Wave A - Sample</v>
      </c>
      <c r="C129" s="5" t="str">
        <f>$B$3&amp;" - Wave B - Sample"</f>
        <v>Disability - Wave B - Sample</v>
      </c>
      <c r="D129" s="5" t="str">
        <f>$B$3&amp;" - Wave C - Sample"</f>
        <v>Disability - Wave C - Sample</v>
      </c>
      <c r="E129" s="5" t="str">
        <f>$B$3&amp;" - Wave A - All"</f>
        <v>Disability - Wave A - All</v>
      </c>
      <c r="F129" s="5" t="str">
        <f>$B$3&amp;" - Wave B - All"</f>
        <v>Disability - Wave B - All</v>
      </c>
      <c r="G129" s="5" t="str">
        <f>$B$3&amp;" - Wave C - All"</f>
        <v>Disability - Wave C - All</v>
      </c>
    </row>
    <row r="130" spans="1:7" x14ac:dyDescent="0.25">
      <c r="A130" s="5" t="s">
        <v>67</v>
      </c>
      <c r="B130" s="2">
        <f>COUNTIFS(Table1[c08a_main_class], $B$4, Table1[c10a_main_employ], $A130)</f>
        <v>3</v>
      </c>
      <c r="C130" s="33">
        <f ca="1">COUNTIFS(Table1[c08a_main_class], $B$4, INDIRECT("Table1[c01"&amp;$E$5&amp;"_area]"), "&lt;&gt;Unassigned",INDIRECT("Table1[c10"&amp;$E$5&amp;"_main_employ]"), $A130)</f>
        <v>6</v>
      </c>
      <c r="D130" s="31">
        <f ca="1">COUNTIFS(Table1[c08a_main_class], $B$4, INDIRECT("Table1[c01"&amp;$E$6&amp;"_area]"), "&lt;&gt;Unassigned",INDIRECT("Table1[c10"&amp;$E$5&amp;"_main_employ]"), $A130)</f>
        <v>0</v>
      </c>
      <c r="E130" s="3">
        <f t="shared" ref="E130:E136" ca="1" si="21">COUNTIFS(INDIRECT("Table1["&amp;$B$5&amp;"]"), "Yes", INDIRECT("Table1[c10"&amp;$E$4&amp;"_main_employ]"), $A130)</f>
        <v>3</v>
      </c>
      <c r="F130" s="2">
        <f t="shared" ref="F130:F136" ca="1" si="22">COUNTIFS(INDIRECT("Table1["&amp;$B$6&amp;"]"), "Yes", INDIRECT("Table1[c10"&amp;$E$5&amp;"_main_employ]"), $A130)</f>
        <v>8</v>
      </c>
      <c r="G130" s="3">
        <f t="shared" ref="G130:G136" ca="1" si="23">COUNTIFS(INDIRECT("Table1["&amp;$B$7&amp;"]"), "Yes", INDIRECT("Table1[c10"&amp;$E$6&amp;"_main_employ]"), $A130)</f>
        <v>0</v>
      </c>
    </row>
    <row r="131" spans="1:7" x14ac:dyDescent="0.25">
      <c r="A131" s="5" t="s">
        <v>194</v>
      </c>
      <c r="B131" s="2">
        <f>COUNTIFS(Table1[c08a_main_class], $B$4, Table1[c10a_main_employ], $A131)</f>
        <v>0</v>
      </c>
      <c r="C131" s="33">
        <f ca="1">COUNTIFS(Table1[c08a_main_class], $B$4, INDIRECT("Table1[c01"&amp;$E$5&amp;"_area]"), "&lt;&gt;Unassigned",INDIRECT("Table1[c10"&amp;$E$5&amp;"_main_employ]"), $A131)</f>
        <v>0</v>
      </c>
      <c r="D131" s="31">
        <f ca="1">COUNTIFS(Table1[c08a_main_class], $B$4, INDIRECT("Table1[c01"&amp;$E$6&amp;"_area]"), "&lt;&gt;Unassigned",INDIRECT("Table1[c10"&amp;$E$5&amp;"_main_employ]"), $A131)</f>
        <v>0</v>
      </c>
      <c r="E131" s="3">
        <f t="shared" ca="1" si="21"/>
        <v>3</v>
      </c>
      <c r="F131" s="2">
        <f t="shared" ca="1" si="22"/>
        <v>1</v>
      </c>
      <c r="G131" s="3">
        <f t="shared" ca="1" si="23"/>
        <v>1</v>
      </c>
    </row>
    <row r="132" spans="1:7" x14ac:dyDescent="0.25">
      <c r="A132" s="5" t="s">
        <v>69</v>
      </c>
      <c r="B132" s="2">
        <f>COUNTIFS(Table1[c08a_main_class], $B$4, Table1[c10a_main_employ], $A132)</f>
        <v>1</v>
      </c>
      <c r="C132" s="33">
        <f ca="1">COUNTIFS(Table1[c08a_main_class], $B$4, INDIRECT("Table1[c01"&amp;$E$5&amp;"_area]"), "&lt;&gt;Unassigned",INDIRECT("Table1[c10"&amp;$E$5&amp;"_main_employ]"), $A132)</f>
        <v>2</v>
      </c>
      <c r="D132" s="31">
        <f ca="1">COUNTIFS(Table1[c08a_main_class], $B$4, INDIRECT("Table1[c01"&amp;$E$6&amp;"_area]"), "&lt;&gt;Unassigned",INDIRECT("Table1[c10"&amp;$E$5&amp;"_main_employ]"), $A132)</f>
        <v>1</v>
      </c>
      <c r="E132" s="3">
        <f t="shared" ca="1" si="21"/>
        <v>4</v>
      </c>
      <c r="F132" s="2">
        <f t="shared" ca="1" si="22"/>
        <v>3</v>
      </c>
      <c r="G132" s="3">
        <f t="shared" ca="1" si="23"/>
        <v>0</v>
      </c>
    </row>
    <row r="133" spans="1:7" x14ac:dyDescent="0.25">
      <c r="A133" s="5" t="s">
        <v>64</v>
      </c>
      <c r="B133" s="2">
        <f>COUNTIFS(Table1[c08a_main_class], $B$4, Table1[c10a_main_employ], $A133)</f>
        <v>3</v>
      </c>
      <c r="C133" s="33">
        <f ca="1">COUNTIFS(Table1[c08a_main_class], $B$4, INDIRECT("Table1[c01"&amp;$E$5&amp;"_area]"), "&lt;&gt;Unassigned",INDIRECT("Table1[c10"&amp;$E$5&amp;"_main_employ]"), $A133)</f>
        <v>0</v>
      </c>
      <c r="D133" s="31">
        <f ca="1">COUNTIFS(Table1[c08a_main_class], $B$4, INDIRECT("Table1[c01"&amp;$E$6&amp;"_area]"), "&lt;&gt;Unassigned",INDIRECT("Table1[c10"&amp;$E$5&amp;"_main_employ]"), $A133)</f>
        <v>0</v>
      </c>
      <c r="E133" s="3">
        <f t="shared" ca="1" si="21"/>
        <v>4</v>
      </c>
      <c r="F133" s="2">
        <f t="shared" ca="1" si="22"/>
        <v>0</v>
      </c>
      <c r="G133" s="3">
        <f t="shared" ca="1" si="23"/>
        <v>3</v>
      </c>
    </row>
    <row r="134" spans="1:7" x14ac:dyDescent="0.25">
      <c r="A134" s="5" t="s">
        <v>3</v>
      </c>
      <c r="B134" s="2">
        <f>COUNTIFS(Table1[c08a_main_class], $B$4, Table1[c10a_main_employ], $A134)</f>
        <v>50</v>
      </c>
      <c r="C134" s="33">
        <f ca="1">COUNTIFS(Table1[c08a_main_class], $B$4, INDIRECT("Table1[c01"&amp;$E$5&amp;"_area]"), "&lt;&gt;Unassigned",INDIRECT("Table1[c10"&amp;$E$5&amp;"_main_employ]"), $A134)</f>
        <v>33</v>
      </c>
      <c r="D134" s="31">
        <f ca="1">COUNTIFS(Table1[c08a_main_class], $B$4, INDIRECT("Table1[c01"&amp;$E$6&amp;"_area]"), "&lt;&gt;Unassigned",INDIRECT("Table1[c10"&amp;$E$5&amp;"_main_employ]"), $A134)</f>
        <v>4</v>
      </c>
      <c r="E134" s="3">
        <f t="shared" ca="1" si="21"/>
        <v>203</v>
      </c>
      <c r="F134" s="2">
        <f t="shared" ca="1" si="22"/>
        <v>116</v>
      </c>
      <c r="G134" s="3">
        <f t="shared" ca="1" si="23"/>
        <v>12</v>
      </c>
    </row>
    <row r="135" spans="1:7" x14ac:dyDescent="0.25">
      <c r="A135" s="5" t="s">
        <v>90</v>
      </c>
      <c r="B135" s="2">
        <f>COUNTIFS(Table1[c08a_main_class], $B$4, Table1[c10a_main_employ], $A135)</f>
        <v>1</v>
      </c>
      <c r="C135" s="33">
        <f ca="1">COUNTIFS(Table1[c08a_main_class], $B$4, INDIRECT("Table1[c01"&amp;$E$5&amp;"_area]"), "&lt;&gt;Unassigned",INDIRECT("Table1[c10"&amp;$E$5&amp;"_main_employ]"), $A135)</f>
        <v>2</v>
      </c>
      <c r="D135" s="31">
        <f ca="1">COUNTIFS(Table1[c08a_main_class], $B$4, INDIRECT("Table1[c01"&amp;$E$6&amp;"_area]"), "&lt;&gt;Unassigned",INDIRECT("Table1[c10"&amp;$E$5&amp;"_main_employ]"), $A135)</f>
        <v>0</v>
      </c>
      <c r="E135" s="3">
        <f t="shared" ca="1" si="21"/>
        <v>3</v>
      </c>
      <c r="F135" s="2">
        <f t="shared" ca="1" si="22"/>
        <v>4</v>
      </c>
      <c r="G135" s="3">
        <f t="shared" ca="1" si="23"/>
        <v>0</v>
      </c>
    </row>
    <row r="136" spans="1:7" x14ac:dyDescent="0.25">
      <c r="A136" s="5" t="s">
        <v>693</v>
      </c>
      <c r="B136" s="2">
        <f>COUNTIFS(Table1[c08a_main_class], $B$4, Table1[c10a_main_employ], $A136)</f>
        <v>0</v>
      </c>
      <c r="C136" s="33">
        <f ca="1">COUNTIFS(Table1[c08a_main_class], $B$4, INDIRECT("Table1[c01"&amp;$E$5&amp;"_area]"), "&lt;&gt;Unassigned",INDIRECT("Table1[c10"&amp;$E$5&amp;"_main_employ]"), $A136)</f>
        <v>0</v>
      </c>
      <c r="D136" s="31">
        <f ca="1">COUNTIFS(Table1[c08a_main_class], $B$4, INDIRECT("Table1[c01"&amp;$E$6&amp;"_area]"), "&lt;&gt;Unassigned",INDIRECT("Table1[c10"&amp;$E$5&amp;"_main_employ]"), $A136)</f>
        <v>0</v>
      </c>
      <c r="E136" s="3">
        <f t="shared" ca="1" si="21"/>
        <v>0</v>
      </c>
      <c r="F136" s="2">
        <f t="shared" ca="1" si="22"/>
        <v>1</v>
      </c>
      <c r="G136" s="3">
        <f t="shared" ca="1" si="23"/>
        <v>0</v>
      </c>
    </row>
    <row r="137" spans="1:7" x14ac:dyDescent="0.25">
      <c r="A137" s="5" t="s">
        <v>525</v>
      </c>
      <c r="B137" s="2">
        <f>SUM(B130:B136)</f>
        <v>58</v>
      </c>
      <c r="C137" s="33">
        <f t="shared" ref="C137:D137" ca="1" si="24">SUM(C130:C136)</f>
        <v>43</v>
      </c>
      <c r="D137" s="2">
        <f t="shared" ca="1" si="24"/>
        <v>5</v>
      </c>
      <c r="E137" s="3">
        <f ca="1">SUM(E130:E136)</f>
        <v>220</v>
      </c>
      <c r="F137" s="2">
        <f ca="1">SUM(F130:F136)</f>
        <v>133</v>
      </c>
      <c r="G137" s="3">
        <f ca="1">SUM(G130:G136)</f>
        <v>16</v>
      </c>
    </row>
    <row r="139" spans="1:7" x14ac:dyDescent="0.25">
      <c r="A139" s="4" t="s">
        <v>695</v>
      </c>
    </row>
    <row r="140" spans="1:7" x14ac:dyDescent="0.25">
      <c r="A140" s="5"/>
      <c r="B140" s="5" t="str">
        <f>$B$3&amp;" - Wave A - Sample"</f>
        <v>Disability - Wave A - Sample</v>
      </c>
      <c r="C140" s="5" t="str">
        <f>$B$3&amp;" - Wave B - Sample"</f>
        <v>Disability - Wave B - Sample</v>
      </c>
      <c r="D140" s="5" t="str">
        <f>$B$3&amp;" - Wave C - Sample"</f>
        <v>Disability - Wave C - Sample</v>
      </c>
      <c r="E140" s="5" t="str">
        <f>$B$3&amp;" - Wave A - All"</f>
        <v>Disability - Wave A - All</v>
      </c>
      <c r="F140" s="5" t="str">
        <f>$B$3&amp;" - Wave B - All"</f>
        <v>Disability - Wave B - All</v>
      </c>
      <c r="G140" s="5" t="str">
        <f>$B$3&amp;" - Wave C - All"</f>
        <v>Disability - Wave C - All</v>
      </c>
    </row>
    <row r="141" spans="1:7" x14ac:dyDescent="0.25">
      <c r="A141" s="5" t="s">
        <v>67</v>
      </c>
      <c r="B141" s="15">
        <f t="shared" ref="B141:G148" si="25">B130/B$137</f>
        <v>5.1724137931034482E-2</v>
      </c>
      <c r="C141" s="13">
        <f t="shared" ca="1" si="25"/>
        <v>0.13953488372093023</v>
      </c>
      <c r="D141" s="15">
        <f t="shared" ca="1" si="25"/>
        <v>0</v>
      </c>
      <c r="E141" s="13">
        <f t="shared" ca="1" si="25"/>
        <v>1.3636363636363636E-2</v>
      </c>
      <c r="F141" s="15">
        <f t="shared" ca="1" si="25"/>
        <v>6.0150375939849621E-2</v>
      </c>
      <c r="G141" s="13">
        <f t="shared" ca="1" si="25"/>
        <v>0</v>
      </c>
    </row>
    <row r="142" spans="1:7" x14ac:dyDescent="0.25">
      <c r="A142" s="5" t="s">
        <v>194</v>
      </c>
      <c r="B142" s="15">
        <f t="shared" si="25"/>
        <v>0</v>
      </c>
      <c r="C142" s="13">
        <f t="shared" ca="1" si="25"/>
        <v>0</v>
      </c>
      <c r="D142" s="15">
        <f t="shared" ca="1" si="25"/>
        <v>0</v>
      </c>
      <c r="E142" s="13">
        <f t="shared" ca="1" si="25"/>
        <v>1.3636363636363636E-2</v>
      </c>
      <c r="F142" s="15">
        <f t="shared" ca="1" si="25"/>
        <v>7.5187969924812026E-3</v>
      </c>
      <c r="G142" s="13">
        <f t="shared" ca="1" si="25"/>
        <v>6.25E-2</v>
      </c>
    </row>
    <row r="143" spans="1:7" x14ac:dyDescent="0.25">
      <c r="A143" s="5" t="s">
        <v>69</v>
      </c>
      <c r="B143" s="15">
        <f t="shared" si="25"/>
        <v>1.7241379310344827E-2</v>
      </c>
      <c r="C143" s="13">
        <f t="shared" ca="1" si="25"/>
        <v>4.6511627906976744E-2</v>
      </c>
      <c r="D143" s="15">
        <f t="shared" ca="1" si="25"/>
        <v>0.2</v>
      </c>
      <c r="E143" s="13">
        <f t="shared" ca="1" si="25"/>
        <v>1.8181818181818181E-2</v>
      </c>
      <c r="F143" s="15">
        <f t="shared" ca="1" si="25"/>
        <v>2.2556390977443608E-2</v>
      </c>
      <c r="G143" s="13">
        <f t="shared" ca="1" si="25"/>
        <v>0</v>
      </c>
    </row>
    <row r="144" spans="1:7" x14ac:dyDescent="0.25">
      <c r="A144" s="5" t="s">
        <v>64</v>
      </c>
      <c r="B144" s="15">
        <f t="shared" si="25"/>
        <v>5.1724137931034482E-2</v>
      </c>
      <c r="C144" s="13">
        <f t="shared" ca="1" si="25"/>
        <v>0</v>
      </c>
      <c r="D144" s="15">
        <f t="shared" ca="1" si="25"/>
        <v>0</v>
      </c>
      <c r="E144" s="13">
        <f t="shared" ca="1" si="25"/>
        <v>1.8181818181818181E-2</v>
      </c>
      <c r="F144" s="15">
        <f t="shared" ca="1" si="25"/>
        <v>0</v>
      </c>
      <c r="G144" s="13">
        <f t="shared" ca="1" si="25"/>
        <v>0.1875</v>
      </c>
    </row>
    <row r="145" spans="1:7" x14ac:dyDescent="0.25">
      <c r="A145" s="5" t="s">
        <v>3</v>
      </c>
      <c r="B145" s="15">
        <f t="shared" si="25"/>
        <v>0.86206896551724133</v>
      </c>
      <c r="C145" s="13">
        <f t="shared" ca="1" si="25"/>
        <v>0.76744186046511631</v>
      </c>
      <c r="D145" s="15">
        <f t="shared" ca="1" si="25"/>
        <v>0.8</v>
      </c>
      <c r="E145" s="13">
        <f t="shared" ca="1" si="25"/>
        <v>0.92272727272727273</v>
      </c>
      <c r="F145" s="15">
        <f t="shared" ca="1" si="25"/>
        <v>0.8721804511278195</v>
      </c>
      <c r="G145" s="13">
        <f t="shared" ca="1" si="25"/>
        <v>0.75</v>
      </c>
    </row>
    <row r="146" spans="1:7" x14ac:dyDescent="0.25">
      <c r="A146" s="5" t="s">
        <v>90</v>
      </c>
      <c r="B146" s="15">
        <f t="shared" si="25"/>
        <v>1.7241379310344827E-2</v>
      </c>
      <c r="C146" s="13">
        <f t="shared" ca="1" si="25"/>
        <v>4.6511627906976744E-2</v>
      </c>
      <c r="D146" s="15">
        <f t="shared" ca="1" si="25"/>
        <v>0</v>
      </c>
      <c r="E146" s="13">
        <f t="shared" ca="1" si="25"/>
        <v>1.3636363636363636E-2</v>
      </c>
      <c r="F146" s="15">
        <f t="shared" ca="1" si="25"/>
        <v>3.007518796992481E-2</v>
      </c>
      <c r="G146" s="13">
        <f t="shared" ca="1" si="25"/>
        <v>0</v>
      </c>
    </row>
    <row r="147" spans="1:7" x14ac:dyDescent="0.25">
      <c r="A147" s="5" t="s">
        <v>693</v>
      </c>
      <c r="B147" s="15">
        <f t="shared" si="25"/>
        <v>0</v>
      </c>
      <c r="C147" s="13">
        <f t="shared" ca="1" si="25"/>
        <v>0</v>
      </c>
      <c r="D147" s="15">
        <f t="shared" ca="1" si="25"/>
        <v>0</v>
      </c>
      <c r="E147" s="13">
        <f t="shared" ca="1" si="25"/>
        <v>0</v>
      </c>
      <c r="F147" s="15">
        <f t="shared" ca="1" si="25"/>
        <v>7.5187969924812026E-3</v>
      </c>
      <c r="G147" s="13">
        <f t="shared" ca="1" si="25"/>
        <v>0</v>
      </c>
    </row>
    <row r="148" spans="1:7" x14ac:dyDescent="0.25">
      <c r="A148" s="5" t="s">
        <v>525</v>
      </c>
      <c r="B148" s="15">
        <f t="shared" si="25"/>
        <v>1</v>
      </c>
      <c r="C148" s="13">
        <f t="shared" ca="1" si="25"/>
        <v>1</v>
      </c>
      <c r="D148" s="15">
        <f t="shared" ca="1" si="25"/>
        <v>1</v>
      </c>
      <c r="E148" s="13">
        <f t="shared" ca="1" si="25"/>
        <v>1</v>
      </c>
      <c r="F148" s="15">
        <f t="shared" ca="1" si="25"/>
        <v>1</v>
      </c>
      <c r="G148" s="13">
        <f t="shared" ca="1" si="25"/>
        <v>1</v>
      </c>
    </row>
    <row r="150" spans="1:7" x14ac:dyDescent="0.25">
      <c r="A150" s="4" t="s">
        <v>696</v>
      </c>
    </row>
    <row r="151" spans="1:7" x14ac:dyDescent="0.25">
      <c r="A151" s="5"/>
      <c r="B151" s="5" t="s">
        <v>697</v>
      </c>
      <c r="C151" s="5" t="s">
        <v>698</v>
      </c>
      <c r="D151" s="5" t="s">
        <v>680</v>
      </c>
    </row>
    <row r="152" spans="1:7" x14ac:dyDescent="0.25">
      <c r="A152" s="5" t="str">
        <f>$B$3&amp;" - Wave A - Sample"</f>
        <v>Disability - Wave A - Sample</v>
      </c>
      <c r="B152" s="2">
        <f>COUNTIFS(Table1[c08a_main_class], $B$4, Table1[c10a_main_employ], "Employed full-time")+COUNTIFS(Table1[c08a_main_class], $B$4, Table1[c10a_main_employ], "Employed part-time")+COUNTIFS(Table1[c08a_main_class], $B$4, Table1[c10a_main_employ], "Employed variable hours")+COUNTIFS(Table1[c08a_main_class], $B$4, Table1[c10a_main_employ], "Employed short-hours")+COUNTIFS(Table1[c08a_main_class], $B$4, Table1[c10a_main_employ], "Self-employed")</f>
        <v>8</v>
      </c>
      <c r="C152" s="3">
        <f>COUNTIFS(Table1[c08a_main_class], $B$4, Table1[c10a_main_employ], "Not in paid work")+COUNTIFS(Table1[c08a_main_class], $B$4, Table1[c10a_main_employ], "Retired")</f>
        <v>50</v>
      </c>
      <c r="D152" s="2">
        <f t="shared" ref="D152:D157" si="26">B152+C152</f>
        <v>58</v>
      </c>
    </row>
    <row r="153" spans="1:7" x14ac:dyDescent="0.25">
      <c r="A153" s="5" t="str">
        <f>$B$3&amp;" - Wave B - Sample"</f>
        <v>Disability - Wave B - Sample</v>
      </c>
      <c r="B153" s="2">
        <f ca="1">COUNTIFS(Table1[c08a_main_class], $B$4, INDIRECT("Table1[c01"&amp;$E5&amp;"_area]"), "&lt;&gt;Unassigned", INDIRECT("Table1[c10"&amp;$E5&amp;"_main_employ]"), "Employed full-time")+COUNTIFS(Table1[c08a_main_class], $B$4, INDIRECT("Table1[c01"&amp;$E5&amp;"_area]"), "&lt;&gt;Unassigned", INDIRECT("Table1[c10"&amp;$E5&amp;"_main_employ]"), "Employed part-time")+COUNTIFS(Table1[c08a_main_class], $B$4, INDIRECT("Table1[c01"&amp;$E5&amp;"_area]"), "&lt;&gt;Unassigned", INDIRECT("Table1[c10"&amp;$E5&amp;"_main_employ]"), "Employed variable hours")+COUNTIFS(Table1[c08a_main_class], $B$4, INDIRECT("Table1[c01"&amp;$E5&amp;"_area]"), "&lt;&gt;Unassigned", INDIRECT("Table1[c10"&amp;$E5&amp;"_main_employ]"), "Self-employed")+COUNTIFS(Table1[c08a_main_class], $B$4, INDIRECT("Table1[c01"&amp;$E5&amp;"_area]"), "&lt;&gt;Unassigned", INDIRECT("Table1[c10"&amp;$E5&amp;"_main_employ]"), "Employed short-hours")</f>
        <v>10</v>
      </c>
      <c r="C153" s="3">
        <f ca="1">COUNTIFS(Table1[c08a_main_class], $B$4, INDIRECT("Table1[c01"&amp;$E5&amp;"_area]"), "&lt;&gt;Unassigned", INDIRECT("Table1[c10"&amp;$E5&amp;"_main_employ]"),"Not in paid work")+COUNTIFS(Table1[c08a_main_class], $B$4, INDIRECT("Table1[c01"&amp;$E5&amp;"_area]"), "&lt;&gt;Unassigned", INDIRECT("Table1[c10"&amp;$E5&amp;"_main_employ]"),"Retired")</f>
        <v>33</v>
      </c>
      <c r="D153" s="2">
        <f t="shared" ca="1" si="26"/>
        <v>43</v>
      </c>
    </row>
    <row r="154" spans="1:7" x14ac:dyDescent="0.25">
      <c r="A154" s="5" t="str">
        <f>$B$3&amp;" - Wave C - Sample"</f>
        <v>Disability - Wave C - Sample</v>
      </c>
      <c r="B154" s="2">
        <f ca="1">COUNTIFS(Table1[c08a_main_class], $B$4, INDIRECT("Table1[c01"&amp;$E6&amp;"_area]"), "&lt;&gt;Unassigned", INDIRECT("Table1[c10"&amp;$E6&amp;"_main_employ]"), "Employed full-time")+COUNTIFS(Table1[c08a_main_class], $B$4, INDIRECT("Table1[c01"&amp;$E6&amp;"_area]"), "&lt;&gt;Unassigned", INDIRECT("Table1[c10"&amp;$E6&amp;"_main_employ]"), "Employed part-time")+COUNTIFS(Table1[c08a_main_class], $B$4, INDIRECT("Table1[c01"&amp;$E6&amp;"_area]"), "&lt;&gt;Unassigned", INDIRECT("Table1[c10"&amp;$E6&amp;"_main_employ]"), "Employed variable hours")+COUNTIFS(Table1[c08a_main_class], $B$4, INDIRECT("Table1[c01"&amp;$E6&amp;"_area]"), "&lt;&gt;Unassigned", INDIRECT("Table1[c10"&amp;$E6&amp;"_main_employ]"), "Self-employed")+COUNTIFS(Table1[c08a_main_class], $B$4, INDIRECT("Table1[c01"&amp;$E6&amp;"_area]"), "&lt;&gt;Unassigned", INDIRECT("Table1[c10"&amp;$E6&amp;"_main_employ]"), "Employed short-hours")</f>
        <v>2</v>
      </c>
      <c r="C154" s="3">
        <f ca="1">COUNTIFS(Table1[c08a_main_class], $B$4, INDIRECT("Table1[c01"&amp;$E6&amp;"_area]"), "&lt;&gt;Unassigned", INDIRECT("Table1[c10"&amp;$E6&amp;"_main_employ]"),"Not in paid work")+COUNTIFS(Table1[c08a_main_class], $B$4, INDIRECT("Table1[c01"&amp;$E6&amp;"_area]"), "&lt;&gt;Unassigned", INDIRECT("Table1[c10"&amp;$E6&amp;"_main_employ]"),"Retired")</f>
        <v>4</v>
      </c>
      <c r="D154" s="2">
        <f t="shared" ca="1" si="26"/>
        <v>6</v>
      </c>
    </row>
    <row r="155" spans="1:7" x14ac:dyDescent="0.25">
      <c r="A155" s="5" t="str">
        <f>$B$3&amp;" - Wave A - All"</f>
        <v>Disability - Wave A - All</v>
      </c>
      <c r="B155" s="2">
        <f ca="1">COUNTIFS(INDIRECT("Table1["&amp;$B5&amp;"]"), "Yes", INDIRECT("Table1[c10"&amp;$E4&amp;"_main_employ]"), "Employed full-time")+COUNTIFS(INDIRECT("Table1["&amp;$B5&amp;"]"), "Yes", INDIRECT("Table1[c10"&amp;$E4&amp;"_main_employ]"), "Employed part-time")+COUNTIFS(INDIRECT("Table1["&amp;$B5&amp;"]"), "Yes", INDIRECT("Table1[c10"&amp;$E4&amp;"_main_employ]"), "Employed variable hours")+COUNTIFS(INDIRECT("Table1["&amp;$B5&amp;"]"), "Yes", INDIRECT("Table1[c10"&amp;$E4&amp;"_main_employ]"), "Self-employed")+COUNTIFS(INDIRECT("Table1["&amp;$B5&amp;"]"), "Yes", INDIRECT("Table1[c10"&amp;$E4&amp;"_main_employ]"), "Employed short-hours")</f>
        <v>17</v>
      </c>
      <c r="C155" s="3">
        <f ca="1">COUNTIFS(INDIRECT("Table1["&amp;$B5&amp;"]"),"Yes",INDIRECT("Table1[c10"&amp;$E4&amp;"_main_employ]"),"Not in paid work")+COUNTIFS(INDIRECT("Table1["&amp;$B5&amp;"]"),"Yes",INDIRECT("Table1[c10"&amp;$E4&amp;"_main_employ]"),"Retired")</f>
        <v>203</v>
      </c>
      <c r="D155" s="2">
        <f t="shared" ca="1" si="26"/>
        <v>220</v>
      </c>
    </row>
    <row r="156" spans="1:7" x14ac:dyDescent="0.25">
      <c r="A156" s="5" t="str">
        <f>$B$3&amp;" - Wave B - All"</f>
        <v>Disability - Wave B - All</v>
      </c>
      <c r="B156" s="2">
        <f ca="1">COUNTIFS(INDIRECT("Table1["&amp;$B6&amp;"]"), "Yes", INDIRECT("Table1[c10"&amp;$E5&amp;"_main_employ]"), "Employed full-time")+COUNTIFS(INDIRECT("Table1["&amp;$B6&amp;"]"), "Yes", INDIRECT("Table1[c10"&amp;$E5&amp;"_main_employ]"), "Employed part-time")+COUNTIFS(INDIRECT("Table1["&amp;$B6&amp;"]"), "Yes", INDIRECT("Table1[c10"&amp;$E5&amp;"_main_employ]"), "Employed variable hours")+COUNTIFS(INDIRECT("Table1["&amp;$B6&amp;"]"), "Yes", INDIRECT("Table1[c10"&amp;$E5&amp;"_main_employ]"), "Self-employed")+COUNTIFS(INDIRECT("Table1["&amp;$B6&amp;"]"), "Yes", INDIRECT("Table1[c10"&amp;$E5&amp;"_main_employ]"), "Employed short-hours")</f>
        <v>16</v>
      </c>
      <c r="C156" s="3">
        <f ca="1">COUNTIFS(INDIRECT("Table1["&amp;$B6&amp;"]"),"Yes",INDIRECT("Table1[c10"&amp;$E5&amp;"_main_employ]"),"Not in paid work")+COUNTIFS(INDIRECT("Table1["&amp;$B6&amp;"]"),"Yes",INDIRECT("Table1[c10"&amp;$E5&amp;"_main_employ]"),"Retired")</f>
        <v>117</v>
      </c>
      <c r="D156" s="2">
        <f t="shared" ca="1" si="26"/>
        <v>133</v>
      </c>
    </row>
    <row r="157" spans="1:7" x14ac:dyDescent="0.25">
      <c r="A157" s="5" t="str">
        <f>$B$3&amp;" - Wave C - All"</f>
        <v>Disability - Wave C - All</v>
      </c>
      <c r="B157" s="2">
        <f ca="1">COUNTIFS(INDIRECT("Table1["&amp;$B7&amp;"]"), "Yes", INDIRECT("Table1[c10"&amp;$E6&amp;"_main_employ]"), "Employed full-time")+COUNTIFS(INDIRECT("Table1["&amp;$B7&amp;"]"), "Yes", INDIRECT("Table1[c10"&amp;$E6&amp;"_main_employ]"), "Employed part-time")+COUNTIFS(INDIRECT("Table1["&amp;$B7&amp;"]"), "Yes", INDIRECT("Table1[c10"&amp;$E6&amp;"_main_employ]"), "Employed variable hours")+COUNTIFS(INDIRECT("Table1["&amp;$B7&amp;"]"), "Yes", INDIRECT("Table1[c10"&amp;$E6&amp;"_main_employ]"), "Self-employed")+COUNTIFS(INDIRECT("Table1["&amp;$B7&amp;"]"), "Yes", INDIRECT("Table1[c10"&amp;$E6&amp;"_main_employ]"), "Employed short-hours")</f>
        <v>4</v>
      </c>
      <c r="C157" s="3">
        <f ca="1">COUNTIFS(INDIRECT("Table1["&amp;$B7&amp;"]"),"Yes",INDIRECT("Table1[c10"&amp;$E6&amp;"_main_employ]"),"Not in paid work")+COUNTIFS(INDIRECT("Table1["&amp;$B7&amp;"]"),"Yes",INDIRECT("Table1[c10"&amp;$E6&amp;"_main_employ]"),"Retired")</f>
        <v>12</v>
      </c>
      <c r="D157" s="2">
        <f t="shared" ca="1" si="26"/>
        <v>16</v>
      </c>
    </row>
    <row r="159" spans="1:7" x14ac:dyDescent="0.25">
      <c r="A159" s="4" t="s">
        <v>699</v>
      </c>
    </row>
    <row r="160" spans="1:7" x14ac:dyDescent="0.25">
      <c r="A160" s="5"/>
      <c r="B160" s="5" t="s">
        <v>697</v>
      </c>
      <c r="C160" s="5" t="s">
        <v>698</v>
      </c>
      <c r="D160" s="5" t="s">
        <v>680</v>
      </c>
    </row>
    <row r="161" spans="1:4" x14ac:dyDescent="0.25">
      <c r="A161" s="5" t="str">
        <f>$B$3&amp;" - Wave A - Sample"</f>
        <v>Disability - Wave A - Sample</v>
      </c>
      <c r="B161" s="7">
        <f t="shared" ref="B161:D166" si="27">B152/$D152</f>
        <v>0.13793103448275862</v>
      </c>
      <c r="C161" s="6">
        <f t="shared" si="27"/>
        <v>0.86206896551724133</v>
      </c>
      <c r="D161" s="7">
        <f t="shared" si="27"/>
        <v>1</v>
      </c>
    </row>
    <row r="162" spans="1:4" x14ac:dyDescent="0.25">
      <c r="A162" s="5" t="str">
        <f>$B$3&amp;" - Wave B - Sample"</f>
        <v>Disability - Wave B - Sample</v>
      </c>
      <c r="B162" s="7">
        <f t="shared" ca="1" si="27"/>
        <v>0.23255813953488372</v>
      </c>
      <c r="C162" s="6">
        <f t="shared" ca="1" si="27"/>
        <v>0.76744186046511631</v>
      </c>
      <c r="D162" s="7">
        <f t="shared" ca="1" si="27"/>
        <v>1</v>
      </c>
    </row>
    <row r="163" spans="1:4" x14ac:dyDescent="0.25">
      <c r="A163" s="5" t="str">
        <f>$B$3&amp;" - Wave C - Sample"</f>
        <v>Disability - Wave C - Sample</v>
      </c>
      <c r="B163" s="7">
        <f t="shared" ca="1" si="27"/>
        <v>0.33333333333333331</v>
      </c>
      <c r="C163" s="6">
        <f t="shared" ca="1" si="27"/>
        <v>0.66666666666666663</v>
      </c>
      <c r="D163" s="7">
        <f t="shared" ca="1" si="27"/>
        <v>1</v>
      </c>
    </row>
    <row r="164" spans="1:4" x14ac:dyDescent="0.25">
      <c r="A164" s="5" t="str">
        <f>$B$3&amp;" - Wave A - All"</f>
        <v>Disability - Wave A - All</v>
      </c>
      <c r="B164" s="7">
        <f t="shared" ca="1" si="27"/>
        <v>7.7272727272727271E-2</v>
      </c>
      <c r="C164" s="6">
        <f t="shared" ca="1" si="27"/>
        <v>0.92272727272727273</v>
      </c>
      <c r="D164" s="7">
        <f t="shared" ca="1" si="27"/>
        <v>1</v>
      </c>
    </row>
    <row r="165" spans="1:4" x14ac:dyDescent="0.25">
      <c r="A165" s="5" t="str">
        <f>$B$3&amp;" - Wave B - All"</f>
        <v>Disability - Wave B - All</v>
      </c>
      <c r="B165" s="7">
        <f t="shared" ca="1" si="27"/>
        <v>0.12030075187969924</v>
      </c>
      <c r="C165" s="6">
        <f t="shared" ca="1" si="27"/>
        <v>0.87969924812030076</v>
      </c>
      <c r="D165" s="7">
        <f t="shared" ca="1" si="27"/>
        <v>1</v>
      </c>
    </row>
    <row r="166" spans="1:4" x14ac:dyDescent="0.25">
      <c r="A166" s="5" t="str">
        <f>$B$3&amp;" - Wave C - All"</f>
        <v>Disability - Wave C - All</v>
      </c>
      <c r="B166" s="7">
        <f t="shared" ca="1" si="27"/>
        <v>0.25</v>
      </c>
      <c r="C166" s="6">
        <f t="shared" ca="1" si="27"/>
        <v>0.75</v>
      </c>
      <c r="D166" s="7">
        <f t="shared" ca="1" si="27"/>
        <v>1</v>
      </c>
    </row>
    <row r="168" spans="1:4" x14ac:dyDescent="0.25">
      <c r="A168" s="4" t="s">
        <v>700</v>
      </c>
    </row>
    <row r="169" spans="1:4" x14ac:dyDescent="0.25">
      <c r="A169" s="5"/>
      <c r="B169" s="5" t="s">
        <v>5</v>
      </c>
      <c r="C169" s="5" t="s">
        <v>4</v>
      </c>
      <c r="D169" s="5" t="s">
        <v>680</v>
      </c>
    </row>
    <row r="170" spans="1:4" x14ac:dyDescent="0.25">
      <c r="A170" s="5" t="str">
        <f>$B$3&amp;" - Wave A - Sample"</f>
        <v>Disability - Wave A - Sample</v>
      </c>
      <c r="B170" s="2">
        <f>COUNTIFS(Table1[c08a_main_class], $B$4, Table1[c11a_multiple_jobs], "Yes")</f>
        <v>5</v>
      </c>
      <c r="C170" s="3">
        <f>COUNTIFS(Table1[c08a_main_class], $B$4, Table1[c11a_multiple_jobs], "No")</f>
        <v>53</v>
      </c>
      <c r="D170" s="2">
        <f>B170+C170</f>
        <v>58</v>
      </c>
    </row>
    <row r="171" spans="1:4" x14ac:dyDescent="0.25">
      <c r="A171" s="5" t="str">
        <f>$B$3&amp;" - Wave B - Sample"</f>
        <v>Disability - Wave B - Sample</v>
      </c>
      <c r="B171" s="2">
        <f ca="1">COUNTIFS(Table1[c08a_main_class], $B$4, INDIRECT("Table1[c01"&amp;$E5&amp;"_area]"), "&lt;&gt;Unassigned", INDIRECT("Table1[c11"&amp;$E5&amp;"_multiple_jobs]"), "Yes")</f>
        <v>3</v>
      </c>
      <c r="C171" s="3">
        <f ca="1">COUNTIFS(Table1[c08a_main_class], $B$4, INDIRECT("Table1[c01"&amp;$E5&amp;"_area]"), "&lt;&gt;Unassigned", INDIRECT("Table1[c11"&amp;$E5&amp;"_multiple_jobs]"), "No")</f>
        <v>45</v>
      </c>
      <c r="D171" s="2">
        <f t="shared" ref="D171:D172" ca="1" si="28">B171+C171</f>
        <v>48</v>
      </c>
    </row>
    <row r="172" spans="1:4" x14ac:dyDescent="0.25">
      <c r="A172" s="5" t="str">
        <f>$B$3&amp;" - Wave C - Sample"</f>
        <v>Disability - Wave C - Sample</v>
      </c>
      <c r="B172" s="2">
        <f ca="1">COUNTIFS(Table1[c08a_main_class], $B$4, INDIRECT("Table1[c01"&amp;$E6&amp;"_area]"), "&lt;&gt;Unassigned", INDIRECT("Table1[c11"&amp;$E6&amp;"_multiple_jobs]"), "Yes")</f>
        <v>1</v>
      </c>
      <c r="C172" s="3">
        <f ca="1">COUNTIFS(Table1[c08a_main_class], $B$4, INDIRECT("Table1[c01"&amp;$E6&amp;"_area]"), "&lt;&gt;Unassigned", INDIRECT("Table1[c11"&amp;$E6&amp;"_multiple_jobs]"), "No")</f>
        <v>4</v>
      </c>
      <c r="D172" s="2">
        <f t="shared" ca="1" si="28"/>
        <v>5</v>
      </c>
    </row>
    <row r="173" spans="1:4" x14ac:dyDescent="0.25">
      <c r="A173" s="5" t="str">
        <f>$B$3&amp;" - Wave A - All"</f>
        <v>Disability - Wave A - All</v>
      </c>
      <c r="B173" s="2">
        <f ca="1">COUNTIFS(INDIRECT("Table1["&amp;$B5&amp;"]"),"Yes", INDIRECT("Table1[c11"&amp;$E4&amp;"_multiple_jobs]"), "Yes")</f>
        <v>25</v>
      </c>
      <c r="C173" s="3">
        <f ca="1">COUNTIFS(INDIRECT("Table1["&amp;$B5&amp;"]"),"Yes", INDIRECT("Table1[c11"&amp;$E4&amp;"_multiple_jobs]"), "No")</f>
        <v>195</v>
      </c>
      <c r="D173" s="2">
        <f ca="1">B173+C173</f>
        <v>220</v>
      </c>
    </row>
    <row r="174" spans="1:4" x14ac:dyDescent="0.25">
      <c r="A174" s="5" t="str">
        <f>$B$3&amp;" - Wave B - All"</f>
        <v>Disability - Wave B - All</v>
      </c>
      <c r="B174" s="2">
        <f ca="1">COUNTIFS(INDIRECT("Table1["&amp;$B6&amp;"]"),"Yes", INDIRECT("Table1[c11"&amp;$E5&amp;"_multiple_jobs]"), "Yes")</f>
        <v>12</v>
      </c>
      <c r="C174" s="3">
        <f ca="1">COUNTIFS(INDIRECT("Table1["&amp;$B6&amp;"]"),"Yes", INDIRECT("Table1[c11"&amp;$E5&amp;"_multiple_jobs]"), "No")</f>
        <v>128</v>
      </c>
      <c r="D174" s="2">
        <f ca="1">B174+C174</f>
        <v>140</v>
      </c>
    </row>
    <row r="175" spans="1:4" x14ac:dyDescent="0.25">
      <c r="A175" s="5" t="str">
        <f>$B$3&amp;" - Wave C - All"</f>
        <v>Disability - Wave C - All</v>
      </c>
      <c r="B175" s="2">
        <f ca="1">COUNTIFS(INDIRECT("Table1["&amp;$B7&amp;"]"),"Yes", INDIRECT("Table1[c11"&amp;$E6&amp;"_multiple_jobs]"), "Yes")</f>
        <v>5</v>
      </c>
      <c r="C175" s="3">
        <f ca="1">COUNTIFS(INDIRECT("Table1["&amp;$B7&amp;"]"),"Yes", INDIRECT("Table1[c11"&amp;$E6&amp;"_multiple_jobs]"), "No")</f>
        <v>9</v>
      </c>
      <c r="D175" s="2">
        <f ca="1">B175+C175</f>
        <v>14</v>
      </c>
    </row>
    <row r="177" spans="1:5" x14ac:dyDescent="0.25">
      <c r="A177" s="4" t="s">
        <v>701</v>
      </c>
    </row>
    <row r="178" spans="1:5" x14ac:dyDescent="0.25">
      <c r="A178" s="5"/>
      <c r="B178" s="5" t="s">
        <v>5</v>
      </c>
      <c r="C178" s="5" t="s">
        <v>4</v>
      </c>
      <c r="D178" s="5" t="s">
        <v>680</v>
      </c>
    </row>
    <row r="179" spans="1:5" x14ac:dyDescent="0.25">
      <c r="A179" s="5" t="str">
        <f>$B$3&amp;" - Wave A - Sample"</f>
        <v>Disability - Wave A - Sample</v>
      </c>
      <c r="B179" s="7">
        <f t="shared" ref="B179:D184" si="29">B170/$D170</f>
        <v>8.6206896551724144E-2</v>
      </c>
      <c r="C179" s="6">
        <f t="shared" si="29"/>
        <v>0.91379310344827591</v>
      </c>
      <c r="D179" s="7">
        <f t="shared" si="29"/>
        <v>1</v>
      </c>
    </row>
    <row r="180" spans="1:5" x14ac:dyDescent="0.25">
      <c r="A180" s="5" t="str">
        <f>$B$3&amp;" - Wave B - Sample"</f>
        <v>Disability - Wave B - Sample</v>
      </c>
      <c r="B180" s="7">
        <f t="shared" ca="1" si="29"/>
        <v>6.25E-2</v>
      </c>
      <c r="C180" s="6">
        <f t="shared" ca="1" si="29"/>
        <v>0.9375</v>
      </c>
      <c r="D180" s="7">
        <f t="shared" ca="1" si="29"/>
        <v>1</v>
      </c>
    </row>
    <row r="181" spans="1:5" x14ac:dyDescent="0.25">
      <c r="A181" s="5" t="str">
        <f>$B$3&amp;" - Wave C - Sample"</f>
        <v>Disability - Wave C - Sample</v>
      </c>
      <c r="B181" s="7">
        <f t="shared" ca="1" si="29"/>
        <v>0.2</v>
      </c>
      <c r="C181" s="6">
        <f t="shared" ca="1" si="29"/>
        <v>0.8</v>
      </c>
      <c r="D181" s="7">
        <f t="shared" ca="1" si="29"/>
        <v>1</v>
      </c>
    </row>
    <row r="182" spans="1:5" x14ac:dyDescent="0.25">
      <c r="A182" s="5" t="str">
        <f>$B$3&amp;" - Wave A - All"</f>
        <v>Disability - Wave A - All</v>
      </c>
      <c r="B182" s="7">
        <f t="shared" ca="1" si="29"/>
        <v>0.11363636363636363</v>
      </c>
      <c r="C182" s="6">
        <f t="shared" ca="1" si="29"/>
        <v>0.88636363636363635</v>
      </c>
      <c r="D182" s="7">
        <f t="shared" ca="1" si="29"/>
        <v>1</v>
      </c>
    </row>
    <row r="183" spans="1:5" x14ac:dyDescent="0.25">
      <c r="A183" s="5" t="str">
        <f>$B$3&amp;" - Wave B - All"</f>
        <v>Disability - Wave B - All</v>
      </c>
      <c r="B183" s="7">
        <f t="shared" ca="1" si="29"/>
        <v>8.5714285714285715E-2</v>
      </c>
      <c r="C183" s="6">
        <f t="shared" ca="1" si="29"/>
        <v>0.91428571428571426</v>
      </c>
      <c r="D183" s="7">
        <f t="shared" ca="1" si="29"/>
        <v>1</v>
      </c>
    </row>
    <row r="184" spans="1:5" x14ac:dyDescent="0.25">
      <c r="A184" s="5" t="str">
        <f>$B$3&amp;" - Wave C - All"</f>
        <v>Disability - Wave C - All</v>
      </c>
      <c r="B184" s="7">
        <f t="shared" ca="1" si="29"/>
        <v>0.35714285714285715</v>
      </c>
      <c r="C184" s="6">
        <f t="shared" ca="1" si="29"/>
        <v>0.6428571428571429</v>
      </c>
      <c r="D184" s="7">
        <f t="shared" ca="1" si="29"/>
        <v>1</v>
      </c>
    </row>
    <row r="186" spans="1:5" x14ac:dyDescent="0.25">
      <c r="A186" s="4" t="s">
        <v>703</v>
      </c>
    </row>
    <row r="187" spans="1:5" x14ac:dyDescent="0.25">
      <c r="A187" s="5"/>
      <c r="B187" s="5" t="s">
        <v>5</v>
      </c>
      <c r="C187" s="5" t="s">
        <v>4</v>
      </c>
      <c r="D187" s="5" t="s">
        <v>41</v>
      </c>
      <c r="E187" s="5" t="s">
        <v>680</v>
      </c>
    </row>
    <row r="188" spans="1:5" x14ac:dyDescent="0.25">
      <c r="A188" s="5" t="str">
        <f>$B$3&amp;" - Wave A - Sample"</f>
        <v>Disability - Wave A - Sample</v>
      </c>
      <c r="B188" s="2">
        <f>COUNTIFS(Table1[c08a_main_class], $B$4, Table1[c12a_risk_sanction], "Yes")</f>
        <v>34</v>
      </c>
      <c r="C188" s="3">
        <f>COUNTIFS(Table1[c08a_main_class], $B$4, Table1[c12a_risk_sanction], "No")</f>
        <v>23</v>
      </c>
      <c r="D188" s="2">
        <f>COUNTIFS(Table1[c08a_main_class], $B$4, Table1[c12a_risk_sanction], "Don't Know")</f>
        <v>1</v>
      </c>
      <c r="E188" s="3">
        <f>SUM(B188:D188)</f>
        <v>58</v>
      </c>
    </row>
    <row r="189" spans="1:5" x14ac:dyDescent="0.25">
      <c r="A189" s="5" t="str">
        <f>$B$3&amp;" - Wave B - Sample"</f>
        <v>Disability - Wave B - Sample</v>
      </c>
      <c r="B189" s="2">
        <f ca="1">COUNTIFS(Table1[c08a_main_class], $B$4, INDIRECT("Table1[c01"&amp;$E5&amp;"_area]"), "&lt;&gt;Unassigned",INDIRECT("Table1[c12"&amp;$E5&amp;"_risk_sanction]"), "Yes")</f>
        <v>8</v>
      </c>
      <c r="C189" s="3">
        <f ca="1">COUNTIFS(Table1[c08a_main_class], $B$4, INDIRECT("Table1[c01"&amp;$E5&amp;"_area]"), "&lt;&gt;Unassigned",INDIRECT("Table1[c12"&amp;$E5&amp;"_risk_sanction]"), "No")</f>
        <v>40</v>
      </c>
      <c r="D189" s="2">
        <f ca="1">COUNTIFS(Table1[c08a_main_class], $B$4, INDIRECT("Table1[c01"&amp;$E5&amp;"_area]"), "&lt;&gt;Unassigned",INDIRECT("Table1[c12"&amp;$E5&amp;"_risk_sanction]"), "Don't know")</f>
        <v>1</v>
      </c>
      <c r="E189" s="3">
        <f t="shared" ref="E189:E190" ca="1" si="30">SUM(B189:D189)</f>
        <v>49</v>
      </c>
    </row>
    <row r="190" spans="1:5" x14ac:dyDescent="0.25">
      <c r="A190" s="5" t="str">
        <f>$B$3&amp;" - Wave C - Sample"</f>
        <v>Disability - Wave C - Sample</v>
      </c>
      <c r="B190" s="2">
        <f ca="1">COUNTIFS(Table1[c08a_main_class], $B$4, INDIRECT("Table1[c01"&amp;$E6&amp;"_area]"), "&lt;&gt;Unassigned",INDIRECT("Table1[c12"&amp;$E6&amp;"_risk_sanction]"), "Yes")</f>
        <v>0</v>
      </c>
      <c r="C190" s="3">
        <f ca="1">COUNTIFS(Table1[c08a_main_class], $B$4, INDIRECT("Table1[c01"&amp;$E6&amp;"_area]"), "&lt;&gt;Unassigned",INDIRECT("Table1[c12"&amp;$E6&amp;"_risk_sanction]"), "No")</f>
        <v>6</v>
      </c>
      <c r="D190" s="2">
        <f ca="1">COUNTIFS(Table1[c08a_main_class], $B$4, INDIRECT("Table1[c01"&amp;$E6&amp;"_area]"), "&lt;&gt;Unassigned",INDIRECT("Table1[c12"&amp;$E6&amp;"_risk_sanction]"), "Don't know")</f>
        <v>0</v>
      </c>
      <c r="E190" s="3">
        <f t="shared" ca="1" si="30"/>
        <v>6</v>
      </c>
    </row>
    <row r="191" spans="1:5" x14ac:dyDescent="0.25">
      <c r="A191" s="5" t="str">
        <f>$B$3&amp;" - Wave A - All"</f>
        <v>Disability - Wave A - All</v>
      </c>
      <c r="B191" s="2">
        <f ca="1">COUNTIFS(INDIRECT("Table1["&amp;$B5&amp;"]"),"Yes", INDIRECT("Table1[c12"&amp;$E4&amp;"_risk_sanction]"), "Yes")</f>
        <v>121</v>
      </c>
      <c r="C191" s="3">
        <f ca="1">COUNTIFS(INDIRECT("Table1["&amp;$B5&amp;"]"),"Yes", INDIRECT("Table1[c12"&amp;$E4&amp;"_risk_sanction]"), "No")</f>
        <v>95</v>
      </c>
      <c r="D191" s="2">
        <f ca="1">COUNTIFS(INDIRECT("Table1["&amp;$B5&amp;"]"),"Yes", INDIRECT("Table1[c12"&amp;$E4&amp;"_risk_sanction]"), "Don't Know")</f>
        <v>4</v>
      </c>
      <c r="E191" s="3">
        <f ca="1">SUM(B191:D191)</f>
        <v>220</v>
      </c>
    </row>
    <row r="192" spans="1:5" x14ac:dyDescent="0.25">
      <c r="A192" s="5" t="str">
        <f>$B$3&amp;" - Wave B - All"</f>
        <v>Disability - Wave B - All</v>
      </c>
      <c r="B192" s="2">
        <f ca="1">COUNTIFS(INDIRECT("Table1["&amp;$B6&amp;"]"),"Yes", INDIRECT("Table1[c12"&amp;$E5&amp;"_risk_sanction]"), "Yes")</f>
        <v>30</v>
      </c>
      <c r="C192" s="3">
        <f ca="1">COUNTIFS(INDIRECT("Table1["&amp;$B6&amp;"]"),"Yes", INDIRECT("Table1[c12"&amp;$E5&amp;"_risk_sanction]"), "No")</f>
        <v>108</v>
      </c>
      <c r="D192" s="2">
        <f ca="1">COUNTIFS(INDIRECT("Table1["&amp;$B6&amp;"]"),"Yes", INDIRECT("Table1[c12"&amp;$E5&amp;"_risk_sanction]"), "Don't Know")</f>
        <v>3</v>
      </c>
      <c r="E192" s="3">
        <f ca="1">SUM(B192:D192)</f>
        <v>141</v>
      </c>
    </row>
    <row r="193" spans="1:7" x14ac:dyDescent="0.25">
      <c r="A193" s="5" t="str">
        <f>$B$3&amp;" - Wave C - All"</f>
        <v>Disability - Wave C - All</v>
      </c>
      <c r="B193" s="2">
        <f ca="1">COUNTIFS(INDIRECT("Table1["&amp;$B7&amp;"]"),"Yes", INDIRECT("Table1[c12"&amp;$E6&amp;"_risk_sanction]"), "Yes")</f>
        <v>1</v>
      </c>
      <c r="C193" s="3">
        <f ca="1">COUNTIFS(INDIRECT("Table1["&amp;$B7&amp;"]"),"Yes", INDIRECT("Table1[c12"&amp;$E6&amp;"_risk_sanction]"), "No")</f>
        <v>15</v>
      </c>
      <c r="D193" s="2">
        <f ca="1">COUNTIFS(INDIRECT("Table1["&amp;$B7&amp;"]"),"Yes", INDIRECT("Table1[c12"&amp;$E6&amp;"_risk_sanction]"), "Don't Know")</f>
        <v>0</v>
      </c>
      <c r="E193" s="3">
        <f ca="1">SUM(B193:D193)</f>
        <v>16</v>
      </c>
    </row>
    <row r="195" spans="1:7" x14ac:dyDescent="0.25">
      <c r="A195" s="4" t="s">
        <v>702</v>
      </c>
    </row>
    <row r="196" spans="1:7" x14ac:dyDescent="0.25">
      <c r="A196" s="5"/>
      <c r="B196" s="5" t="s">
        <v>5</v>
      </c>
      <c r="C196" s="5" t="s">
        <v>4</v>
      </c>
      <c r="D196" s="5" t="s">
        <v>41</v>
      </c>
      <c r="E196" s="5" t="s">
        <v>680</v>
      </c>
    </row>
    <row r="197" spans="1:7" x14ac:dyDescent="0.25">
      <c r="A197" s="5" t="str">
        <f>$B$3&amp;" - Wave A - Sample"</f>
        <v>Disability - Wave A - Sample</v>
      </c>
      <c r="B197" s="7">
        <f t="shared" ref="B197:E202" si="31">B188/$E188</f>
        <v>0.58620689655172409</v>
      </c>
      <c r="C197" s="6">
        <f t="shared" si="31"/>
        <v>0.39655172413793105</v>
      </c>
      <c r="D197" s="7">
        <f t="shared" si="31"/>
        <v>1.7241379310344827E-2</v>
      </c>
      <c r="E197" s="6">
        <f t="shared" si="31"/>
        <v>1</v>
      </c>
    </row>
    <row r="198" spans="1:7" x14ac:dyDescent="0.25">
      <c r="A198" s="5" t="str">
        <f>$B$3&amp;" - Wave B - Sample"</f>
        <v>Disability - Wave B - Sample</v>
      </c>
      <c r="B198" s="7">
        <f t="shared" ca="1" si="31"/>
        <v>0.16326530612244897</v>
      </c>
      <c r="C198" s="6">
        <f t="shared" ca="1" si="31"/>
        <v>0.81632653061224492</v>
      </c>
      <c r="D198" s="7">
        <f t="shared" ca="1" si="31"/>
        <v>2.0408163265306121E-2</v>
      </c>
      <c r="E198" s="6">
        <f t="shared" ca="1" si="31"/>
        <v>1</v>
      </c>
    </row>
    <row r="199" spans="1:7" x14ac:dyDescent="0.25">
      <c r="A199" s="5" t="str">
        <f>$B$3&amp;" - Wave C - Sample"</f>
        <v>Disability - Wave C - Sample</v>
      </c>
      <c r="B199" s="7">
        <f t="shared" ca="1" si="31"/>
        <v>0</v>
      </c>
      <c r="C199" s="6">
        <f t="shared" ca="1" si="31"/>
        <v>1</v>
      </c>
      <c r="D199" s="7">
        <f t="shared" ca="1" si="31"/>
        <v>0</v>
      </c>
      <c r="E199" s="6">
        <f t="shared" ca="1" si="31"/>
        <v>1</v>
      </c>
    </row>
    <row r="200" spans="1:7" x14ac:dyDescent="0.25">
      <c r="A200" s="5" t="str">
        <f>$B$3&amp;" - Wave A - All"</f>
        <v>Disability - Wave A - All</v>
      </c>
      <c r="B200" s="7">
        <f t="shared" ca="1" si="31"/>
        <v>0.55000000000000004</v>
      </c>
      <c r="C200" s="6">
        <f t="shared" ca="1" si="31"/>
        <v>0.43181818181818182</v>
      </c>
      <c r="D200" s="7">
        <f t="shared" ca="1" si="31"/>
        <v>1.8181818181818181E-2</v>
      </c>
      <c r="E200" s="6">
        <f t="shared" ca="1" si="31"/>
        <v>1</v>
      </c>
    </row>
    <row r="201" spans="1:7" x14ac:dyDescent="0.25">
      <c r="A201" s="5" t="str">
        <f>$B$3&amp;" - Wave B - All"</f>
        <v>Disability - Wave B - All</v>
      </c>
      <c r="B201" s="7">
        <f t="shared" ca="1" si="31"/>
        <v>0.21276595744680851</v>
      </c>
      <c r="C201" s="6">
        <f t="shared" ca="1" si="31"/>
        <v>0.76595744680851063</v>
      </c>
      <c r="D201" s="7">
        <f t="shared" ca="1" si="31"/>
        <v>2.1276595744680851E-2</v>
      </c>
      <c r="E201" s="6">
        <f t="shared" ca="1" si="31"/>
        <v>1</v>
      </c>
    </row>
    <row r="202" spans="1:7" x14ac:dyDescent="0.25">
      <c r="A202" s="5" t="str">
        <f>$B$3&amp;" - Wave C - All"</f>
        <v>Disability - Wave C - All</v>
      </c>
      <c r="B202" s="7">
        <f t="shared" ca="1" si="31"/>
        <v>6.25E-2</v>
      </c>
      <c r="C202" s="6">
        <f t="shared" ca="1" si="31"/>
        <v>0.9375</v>
      </c>
      <c r="D202" s="7">
        <f t="shared" ca="1" si="31"/>
        <v>0</v>
      </c>
      <c r="E202" s="6">
        <f t="shared" ca="1" si="31"/>
        <v>1</v>
      </c>
    </row>
    <row r="204" spans="1:7" x14ac:dyDescent="0.25">
      <c r="A204" s="4" t="s">
        <v>705</v>
      </c>
    </row>
    <row r="205" spans="1:7" x14ac:dyDescent="0.25">
      <c r="A205" s="5"/>
      <c r="B205" s="5" t="str">
        <f>$B$3&amp;" - Wave A - Sample"</f>
        <v>Disability - Wave A - Sample</v>
      </c>
      <c r="C205" s="5" t="str">
        <f>$B$3&amp;" - Wave B - Sample"</f>
        <v>Disability - Wave B - Sample</v>
      </c>
      <c r="D205" s="5" t="str">
        <f>$B$3&amp;" - Wave C - Sample"</f>
        <v>Disability - Wave C - Sample</v>
      </c>
      <c r="E205" s="5" t="str">
        <f>$B$3&amp;" - Wave A - All"</f>
        <v>Disability - Wave A - All</v>
      </c>
      <c r="F205" s="5" t="str">
        <f>$B$3&amp;" - Wave B - All"</f>
        <v>Disability - Wave B - All</v>
      </c>
      <c r="G205" s="5" t="str">
        <f>$B$3&amp;" - Wave C - All"</f>
        <v>Disability - Wave C - All</v>
      </c>
    </row>
    <row r="206" spans="1:7" x14ac:dyDescent="0.25">
      <c r="A206" s="5" t="s">
        <v>17</v>
      </c>
      <c r="B206" s="2">
        <f>COUNTIFS(Table1[c08a_main_class], $B$4, Table1[c13a_times_sanctioned], $A206)</f>
        <v>37</v>
      </c>
      <c r="C206" s="33">
        <f ca="1">COUNTIFS(Table1[c08a_main_class], $B$4, INDIRECT("Table1[c01"&amp;$E$5&amp;"_area]"), "&lt;&gt;Unassigned", INDIRECT("Table1[c13"&amp;$E$5&amp;"_times_sanctioned]"), $A206)</f>
        <v>29</v>
      </c>
      <c r="D206" s="31">
        <f ca="1">COUNTIFS(Table1[c08a_main_class], $B$4, INDIRECT("Table1[c01"&amp;$E$6&amp;"_area]"), "&lt;&gt;Unassigned", INDIRECT("Table1[c13"&amp;$E$6&amp;"_times_sanctioned]"), $A206)</f>
        <v>0</v>
      </c>
      <c r="E206" s="3">
        <f ca="1">COUNTIFS(INDIRECT("Table1["&amp;$B$5&amp;"]"),"Yes", INDIRECT("Table1[c13"&amp;$E$4&amp;"_times_sanctioned]"), $A206)</f>
        <v>134</v>
      </c>
      <c r="F206" s="2">
        <f ca="1">COUNTIFS(INDIRECT("Table1["&amp;$B$6&amp;"]"),"Yes", INDIRECT("Table1[c13"&amp;$E$5&amp;"_times_sanctioned]"), $A206)</f>
        <v>77</v>
      </c>
      <c r="G206" s="3">
        <f ca="1">COUNTIFS(INDIRECT("Table1["&amp;$B$7&amp;"]"),"Yes", INDIRECT("Table1[c13"&amp;$E$6&amp;"_times_sanctioned]"), $A206)</f>
        <v>3</v>
      </c>
    </row>
    <row r="207" spans="1:7" x14ac:dyDescent="0.25">
      <c r="A207" s="5" t="s">
        <v>26</v>
      </c>
      <c r="B207" s="2">
        <f>COUNTIFS(Table1[c08a_main_class], $B$4, Table1[c13a_times_sanctioned], $A207)</f>
        <v>9</v>
      </c>
      <c r="C207" s="33">
        <f ca="1">COUNTIFS(Table1[c08a_main_class], $B$4, INDIRECT("Table1[c01"&amp;$E$5&amp;"_area]"), "&lt;&gt;Unassigned", INDIRECT("Table1[c13"&amp;$E$5&amp;"_times_sanctioned]"), $A207)</f>
        <v>3</v>
      </c>
      <c r="D207" s="31">
        <f ca="1">COUNTIFS(Table1[c08a_main_class], $B$4, INDIRECT("Table1[c01"&amp;$E$6&amp;"_area]"), "&lt;&gt;Unassigned", INDIRECT("Table1[c13"&amp;$E$6&amp;"_times_sanctioned]"), $A207)</f>
        <v>0</v>
      </c>
      <c r="E207" s="3">
        <f ca="1">COUNTIFS(INDIRECT("Table1["&amp;$B$5&amp;"]"),"Yes", INDIRECT("Table1[c13"&amp;$E$4&amp;"_times_sanctioned]"), $A207)</f>
        <v>41</v>
      </c>
      <c r="F207" s="2">
        <f ca="1">COUNTIFS(INDIRECT("Table1["&amp;$B$6&amp;"]"),"Yes", INDIRECT("Table1[c13"&amp;$E$5&amp;"_times_sanctioned]"), $A207)</f>
        <v>11</v>
      </c>
      <c r="G207" s="3">
        <f ca="1">COUNTIFS(INDIRECT("Table1["&amp;$B$7&amp;"]"),"Yes", INDIRECT("Table1[c13"&amp;$E$6&amp;"_times_sanctioned]"), $A207)</f>
        <v>1</v>
      </c>
    </row>
    <row r="208" spans="1:7" x14ac:dyDescent="0.25">
      <c r="A208" s="5" t="s">
        <v>77</v>
      </c>
      <c r="B208" s="2">
        <f>COUNTIFS(Table1[c08a_main_class], $B$4, Table1[c13a_times_sanctioned], $A208)</f>
        <v>9</v>
      </c>
      <c r="C208" s="33">
        <f ca="1">COUNTIFS(Table1[c08a_main_class], $B$4, INDIRECT("Table1[c01"&amp;$E$5&amp;"_area]"), "&lt;&gt;Unassigned", INDIRECT("Table1[c13"&amp;$E$5&amp;"_times_sanctioned]"), $A208)</f>
        <v>0</v>
      </c>
      <c r="D208" s="31">
        <f ca="1">COUNTIFS(Table1[c08a_main_class], $B$4, INDIRECT("Table1[c01"&amp;$E$6&amp;"_area]"), "&lt;&gt;Unassigned", INDIRECT("Table1[c13"&amp;$E$6&amp;"_times_sanctioned]"), $A208)</f>
        <v>0</v>
      </c>
      <c r="E208" s="3">
        <f ca="1">COUNTIFS(INDIRECT("Table1["&amp;$B$5&amp;"]"),"Yes", INDIRECT("Table1[c13"&amp;$E$4&amp;"_times_sanctioned]"), $A208)</f>
        <v>35</v>
      </c>
      <c r="F208" s="2">
        <f ca="1">COUNTIFS(INDIRECT("Table1["&amp;$B$6&amp;"]"),"Yes", INDIRECT("Table1[c13"&amp;$E$5&amp;"_times_sanctioned]"), $A208)</f>
        <v>1</v>
      </c>
      <c r="G208" s="3">
        <f ca="1">COUNTIFS(INDIRECT("Table1["&amp;$B$7&amp;"]"),"Yes", INDIRECT("Table1[c13"&amp;$E$6&amp;"_times_sanctioned]"), $A208)</f>
        <v>0</v>
      </c>
    </row>
    <row r="209" spans="1:7" x14ac:dyDescent="0.25">
      <c r="A209" s="5" t="s">
        <v>48</v>
      </c>
      <c r="B209" s="2">
        <f>COUNTIFS(Table1[c08a_main_class], $B$4, Table1[c13a_times_sanctioned], $A209)</f>
        <v>3</v>
      </c>
      <c r="C209" s="33">
        <f ca="1">COUNTIFS(Table1[c08a_main_class], $B$4, INDIRECT("Table1[c01"&amp;$E$5&amp;"_area]"), "&lt;&gt;Unassigned", INDIRECT("Table1[c13"&amp;$E$5&amp;"_times_sanctioned]"), $A209)</f>
        <v>0</v>
      </c>
      <c r="D209" s="31">
        <f ca="1">COUNTIFS(Table1[c08a_main_class], $B$4, INDIRECT("Table1[c01"&amp;$E$6&amp;"_area]"), "&lt;&gt;Unassigned", INDIRECT("Table1[c13"&amp;$E$6&amp;"_times_sanctioned]"), $A209)</f>
        <v>0</v>
      </c>
      <c r="E209" s="3">
        <f ca="1">COUNTIFS(INDIRECT("Table1["&amp;$B$5&amp;"]"),"Yes", INDIRECT("Table1[c13"&amp;$E$4&amp;"_times_sanctioned]"), $A209)</f>
        <v>6</v>
      </c>
      <c r="F209" s="2">
        <f ca="1">COUNTIFS(INDIRECT("Table1["&amp;$B$6&amp;"]"),"Yes", INDIRECT("Table1[c13"&amp;$E$5&amp;"_times_sanctioned]"), $A209)</f>
        <v>1</v>
      </c>
      <c r="G209" s="3">
        <f ca="1">COUNTIFS(INDIRECT("Table1["&amp;$B$7&amp;"]"),"Yes", INDIRECT("Table1[c13"&amp;$E$6&amp;"_times_sanctioned]"), $A209)</f>
        <v>0</v>
      </c>
    </row>
    <row r="210" spans="1:7" x14ac:dyDescent="0.25">
      <c r="A210" s="5" t="s">
        <v>41</v>
      </c>
      <c r="B210" s="2">
        <f>COUNTIFS(Table1[c08a_main_class], $B$4, Table1[c13a_times_sanctioned], $A210)</f>
        <v>0</v>
      </c>
      <c r="C210" s="33">
        <f ca="1">COUNTIFS(Table1[c08a_main_class], $B$4, INDIRECT("Table1[c01"&amp;$E$5&amp;"_area]"), "&lt;&gt;Unassigned", INDIRECT("Table1[c13"&amp;$E$5&amp;"_times_sanctioned]"), $A210)</f>
        <v>0</v>
      </c>
      <c r="D210" s="31">
        <f ca="1">COUNTIFS(Table1[c08a_main_class], $B$4, INDIRECT("Table1[c01"&amp;$E$6&amp;"_area]"), "&lt;&gt;Unassigned", INDIRECT("Table1[c13"&amp;$E$6&amp;"_times_sanctioned]"), $A210)</f>
        <v>0</v>
      </c>
      <c r="E210" s="3">
        <f ca="1">COUNTIFS(INDIRECT("Table1["&amp;$B$5&amp;"]"),"Yes", INDIRECT("Table1[c13"&amp;$E$4&amp;"_times_sanctioned]"), $A210)</f>
        <v>3</v>
      </c>
      <c r="F210" s="2">
        <f ca="1">COUNTIFS(INDIRECT("Table1["&amp;$B$6&amp;"]"),"Yes", INDIRECT("Table1[c13"&amp;$E$5&amp;"_times_sanctioned]"), $A210)</f>
        <v>1</v>
      </c>
      <c r="G210" s="3">
        <f ca="1">COUNTIFS(INDIRECT("Table1["&amp;$B$7&amp;"]"),"Yes", INDIRECT("Table1[c13"&amp;$E$6&amp;"_times_sanctioned]"), $A210)</f>
        <v>0</v>
      </c>
    </row>
    <row r="211" spans="1:7" x14ac:dyDescent="0.25">
      <c r="A211" s="5" t="s">
        <v>525</v>
      </c>
      <c r="B211" s="2">
        <f>SUM(B206:B210)</f>
        <v>58</v>
      </c>
      <c r="C211" s="33">
        <f ca="1">SUM(C206:C210)</f>
        <v>32</v>
      </c>
      <c r="D211" s="31">
        <f ca="1">COUNTIFS(Table1[c08a_main_class], $B$4, INDIRECT("Table1[c01"&amp;$E$6&amp;"_area]"), "&lt;&gt;Unassigned", INDIRECT("Table1[c13"&amp;$E$6&amp;"_times_sanctioned]"), $A211)</f>
        <v>0</v>
      </c>
      <c r="E211" s="3">
        <f ca="1">SUM(E206:E210)</f>
        <v>219</v>
      </c>
      <c r="F211" s="2">
        <f ca="1">SUM(F206:F210)</f>
        <v>91</v>
      </c>
      <c r="G211" s="3">
        <f ca="1">SUM(G206:G210)</f>
        <v>4</v>
      </c>
    </row>
    <row r="213" spans="1:7" x14ac:dyDescent="0.25">
      <c r="A213" s="4" t="s">
        <v>870</v>
      </c>
    </row>
    <row r="214" spans="1:7" x14ac:dyDescent="0.25">
      <c r="A214" s="5"/>
      <c r="B214" s="5" t="str">
        <f>$B$3&amp;" - Wave A - Sample"</f>
        <v>Disability - Wave A - Sample</v>
      </c>
      <c r="C214" s="5" t="str">
        <f>$B$3&amp;" - Wave B - Sample"</f>
        <v>Disability - Wave B - Sample</v>
      </c>
      <c r="D214" s="5" t="str">
        <f>$B$3&amp;" - Wave C - Sample"</f>
        <v>Disability - Wave C - Sample</v>
      </c>
      <c r="E214" s="5" t="str">
        <f>$B$3&amp;" - Wave A - All"</f>
        <v>Disability - Wave A - All</v>
      </c>
      <c r="F214" s="5" t="str">
        <f>$B$3&amp;" - Wave B - All"</f>
        <v>Disability - Wave B - All</v>
      </c>
      <c r="G214" s="5" t="str">
        <f>$B$3&amp;" - Wave C - All"</f>
        <v>Disability - Wave C - All</v>
      </c>
    </row>
    <row r="215" spans="1:7" x14ac:dyDescent="0.25">
      <c r="A215" s="5" t="s">
        <v>17</v>
      </c>
      <c r="B215" s="15">
        <f>B206/B$211</f>
        <v>0.63793103448275867</v>
      </c>
      <c r="C215" s="13">
        <f t="shared" ref="C215:G220" ca="1" si="32">C206/C$211</f>
        <v>0.90625</v>
      </c>
      <c r="D215" s="15" t="e">
        <f t="shared" ca="1" si="32"/>
        <v>#DIV/0!</v>
      </c>
      <c r="E215" s="13">
        <f t="shared" ca="1" si="32"/>
        <v>0.61187214611872143</v>
      </c>
      <c r="F215" s="15">
        <f t="shared" ca="1" si="32"/>
        <v>0.84615384615384615</v>
      </c>
      <c r="G215" s="13">
        <f t="shared" ca="1" si="32"/>
        <v>0.75</v>
      </c>
    </row>
    <row r="216" spans="1:7" x14ac:dyDescent="0.25">
      <c r="A216" s="5" t="s">
        <v>706</v>
      </c>
      <c r="B216" s="15">
        <f t="shared" ref="B216:D220" si="33">B207/B$211</f>
        <v>0.15517241379310345</v>
      </c>
      <c r="C216" s="13">
        <f t="shared" ca="1" si="33"/>
        <v>9.375E-2</v>
      </c>
      <c r="D216" s="15" t="e">
        <f t="shared" ca="1" si="33"/>
        <v>#DIV/0!</v>
      </c>
      <c r="E216" s="13">
        <f t="shared" ca="1" si="32"/>
        <v>0.18721461187214611</v>
      </c>
      <c r="F216" s="15">
        <f t="shared" ca="1" si="32"/>
        <v>0.12087912087912088</v>
      </c>
      <c r="G216" s="13">
        <f t="shared" ca="1" si="32"/>
        <v>0.25</v>
      </c>
    </row>
    <row r="217" spans="1:7" x14ac:dyDescent="0.25">
      <c r="A217" s="5" t="s">
        <v>77</v>
      </c>
      <c r="B217" s="15">
        <f t="shared" si="33"/>
        <v>0.15517241379310345</v>
      </c>
      <c r="C217" s="13">
        <f t="shared" ca="1" si="33"/>
        <v>0</v>
      </c>
      <c r="D217" s="15" t="e">
        <f t="shared" ca="1" si="33"/>
        <v>#DIV/0!</v>
      </c>
      <c r="E217" s="13">
        <f t="shared" ca="1" si="32"/>
        <v>0.15981735159817351</v>
      </c>
      <c r="F217" s="15">
        <f t="shared" ca="1" si="32"/>
        <v>1.098901098901099E-2</v>
      </c>
      <c r="G217" s="13">
        <f t="shared" ca="1" si="32"/>
        <v>0</v>
      </c>
    </row>
    <row r="218" spans="1:7" x14ac:dyDescent="0.25">
      <c r="A218" s="5" t="s">
        <v>48</v>
      </c>
      <c r="B218" s="15">
        <f t="shared" si="33"/>
        <v>5.1724137931034482E-2</v>
      </c>
      <c r="C218" s="13">
        <f t="shared" ca="1" si="33"/>
        <v>0</v>
      </c>
      <c r="D218" s="15" t="e">
        <f t="shared" ca="1" si="33"/>
        <v>#DIV/0!</v>
      </c>
      <c r="E218" s="13">
        <f t="shared" ca="1" si="32"/>
        <v>2.7397260273972601E-2</v>
      </c>
      <c r="F218" s="15">
        <f t="shared" ca="1" si="32"/>
        <v>1.098901098901099E-2</v>
      </c>
      <c r="G218" s="13">
        <f t="shared" ca="1" si="32"/>
        <v>0</v>
      </c>
    </row>
    <row r="219" spans="1:7" x14ac:dyDescent="0.25">
      <c r="A219" s="5" t="s">
        <v>707</v>
      </c>
      <c r="B219" s="15">
        <f t="shared" si="33"/>
        <v>0</v>
      </c>
      <c r="C219" s="13">
        <f t="shared" ca="1" si="33"/>
        <v>0</v>
      </c>
      <c r="D219" s="15" t="e">
        <f t="shared" ca="1" si="33"/>
        <v>#DIV/0!</v>
      </c>
      <c r="E219" s="13">
        <f t="shared" ca="1" si="32"/>
        <v>1.3698630136986301E-2</v>
      </c>
      <c r="F219" s="15">
        <f t="shared" ca="1" si="32"/>
        <v>1.098901098901099E-2</v>
      </c>
      <c r="G219" s="13">
        <f t="shared" ca="1" si="32"/>
        <v>0</v>
      </c>
    </row>
    <row r="220" spans="1:7" x14ac:dyDescent="0.25">
      <c r="A220" s="5" t="s">
        <v>525</v>
      </c>
      <c r="B220" s="15">
        <f t="shared" si="33"/>
        <v>1</v>
      </c>
      <c r="C220" s="13">
        <f t="shared" ca="1" si="33"/>
        <v>1</v>
      </c>
      <c r="D220" s="15" t="e">
        <f t="shared" ca="1" si="33"/>
        <v>#DIV/0!</v>
      </c>
      <c r="E220" s="13">
        <f t="shared" ca="1" si="32"/>
        <v>1</v>
      </c>
      <c r="F220" s="15">
        <f t="shared" ca="1" si="32"/>
        <v>1</v>
      </c>
      <c r="G220" s="13">
        <f t="shared" ca="1" si="32"/>
        <v>1</v>
      </c>
    </row>
    <row r="222" spans="1:7" x14ac:dyDescent="0.25">
      <c r="A222" s="4" t="s">
        <v>708</v>
      </c>
    </row>
    <row r="223" spans="1:7" x14ac:dyDescent="0.25">
      <c r="A223" s="5"/>
      <c r="B223" s="5" t="s">
        <v>5</v>
      </c>
      <c r="C223" s="5" t="s">
        <v>4</v>
      </c>
      <c r="D223" s="5" t="s">
        <v>41</v>
      </c>
      <c r="E223" s="5" t="s">
        <v>680</v>
      </c>
    </row>
    <row r="224" spans="1:7" x14ac:dyDescent="0.25">
      <c r="A224" s="5" t="str">
        <f>$B$3&amp;" - Wave A - Sample"</f>
        <v>Disability - Wave A - Sample</v>
      </c>
      <c r="B224" s="2">
        <f>COUNTIFS(Table1[c08a_main_class], $B$4, Table1[c13a_times_sanctioned], "Once")+COUNTIFS(Table1[c08a_main_class], $B$4, Table1[c13a_times_sanctioned], "2-5 times")+COUNTIFS(Table1[c08a_main_class], $B$4, Table1[c13a_times_sanctioned], "More than 5 times")</f>
        <v>21</v>
      </c>
      <c r="C224" s="3">
        <f>COUNTIFS(Table1[c08a_main_class], $B$4, Table1[c13a_times_sanctioned], $A206)</f>
        <v>37</v>
      </c>
      <c r="D224" s="2">
        <f>COUNTIFS(Table1[c08a_main_class], $B$4, Table1[c13a_times_sanctioned], $A210)</f>
        <v>0</v>
      </c>
      <c r="E224" s="3">
        <f>SUM(B224:D224)</f>
        <v>58</v>
      </c>
    </row>
    <row r="225" spans="1:5" x14ac:dyDescent="0.25">
      <c r="A225" s="5" t="str">
        <f>$B$3&amp;" - Wave B - Sample"</f>
        <v>Disability - Wave B - Sample</v>
      </c>
      <c r="B225" s="2">
        <f ca="1">COUNTIFS(Table1[c08a_main_class], $B$4, INDIRECT("Table1[c01"&amp;$E5&amp;"_area]"), "&lt;&gt;Unassigned", INDIRECT("Table1[c13"&amp;$E5&amp;"_times_sanctioned]"), "Once")+COUNTIFS(Table1[c08a_main_class], $B$4, INDIRECT("Table1[c01"&amp;$E5&amp;"_area]"), "&lt;&gt;Unassigned", INDIRECT("Table1[c13"&amp;$E5&amp;"_times_sanctioned]"), "2-5 times")+COUNTIFS(Table1[c08a_main_class], $B$4, INDIRECT("Table1[c01"&amp;$E5&amp;"_area]"), "&lt;&gt;Unassigned", INDIRECT("Table1[c13"&amp;$E5&amp;"_times_sanctioned]"), "More than 5 times")</f>
        <v>3</v>
      </c>
      <c r="C225" s="3">
        <f ca="1">COUNTIFS(Table1[c08a_main_class], $B$4, INDIRECT("Table1[c01"&amp;$E5&amp;"_area]"), "&lt;&gt;Unassigned", INDIRECT("Table1[c13"&amp;$E5&amp;"_times_sanctioned]"), $A$206)</f>
        <v>29</v>
      </c>
      <c r="D225" s="2">
        <f ca="1">COUNTIFS(Table1[c08a_main_class], $B$4, INDIRECT("Table1[c01"&amp;$E5&amp;"_area]"), "&lt;&gt;Unassigned", INDIRECT("Table1[c13"&amp;$E5&amp;"_times_sanctioned]"), $A$210)</f>
        <v>0</v>
      </c>
      <c r="E225" s="3">
        <f t="shared" ref="E225:E226" ca="1" si="34">SUM(B225:D225)</f>
        <v>32</v>
      </c>
    </row>
    <row r="226" spans="1:5" x14ac:dyDescent="0.25">
      <c r="A226" s="5" t="str">
        <f>$B$3&amp;" - Wave C - Sample"</f>
        <v>Disability - Wave C - Sample</v>
      </c>
      <c r="B226" s="2">
        <f ca="1">COUNTIFS(Table1[c08a_main_class], $B$4, INDIRECT("Table1[c01"&amp;$E6&amp;"_area]"), "&lt;&gt;Unassigned", INDIRECT("Table1[c13"&amp;$E6&amp;"_times_sanctioned]"), "Once")+COUNTIFS(Table1[c08a_main_class], $B$4, INDIRECT("Table1[c01"&amp;$E6&amp;"_area]"), "&lt;&gt;Unassigned", INDIRECT("Table1[c13"&amp;$E6&amp;"_times_sanctioned]"), "2-5 times")+COUNTIFS(Table1[c08a_main_class], $B$4, INDIRECT("Table1[c01"&amp;$E6&amp;"_area]"), "&lt;&gt;Unassigned", INDIRECT("Table1[c13"&amp;$E6&amp;"_times_sanctioned]"), "More than 5 times")</f>
        <v>0</v>
      </c>
      <c r="C226" s="3">
        <f ca="1">COUNTIFS(Table1[c08a_main_class], $B$4, INDIRECT("Table1[c01"&amp;$E6&amp;"_area]"), "&lt;&gt;Unassigned", INDIRECT("Table1[c13"&amp;$E6&amp;"_times_sanctioned]"), $A$206)</f>
        <v>0</v>
      </c>
      <c r="D226" s="2">
        <f ca="1">COUNTIFS(Table1[c08a_main_class], $B$4, INDIRECT("Table1[c01"&amp;$E6&amp;"_area]"), "&lt;&gt;Unassigned", INDIRECT("Table1[c13"&amp;$E6&amp;"_times_sanctioned]"), $A$210)</f>
        <v>0</v>
      </c>
      <c r="E226" s="3">
        <f t="shared" ca="1" si="34"/>
        <v>0</v>
      </c>
    </row>
    <row r="227" spans="1:5" x14ac:dyDescent="0.25">
      <c r="A227" s="5" t="str">
        <f>$B$3&amp;" - Wave A - All"</f>
        <v>Disability - Wave A - All</v>
      </c>
      <c r="B227" s="2">
        <f ca="1">COUNTIFS(INDIRECT("Table1["&amp;$B5&amp;"]"),"Yes", INDIRECT("Table1[c13"&amp;$E4&amp;"_times_sanctioned]"), "Once")+COUNTIFS(INDIRECT("Table1["&amp;$B5&amp;"]"),"Yes", INDIRECT("Table1[c13"&amp;$E4&amp;"_times_sanctioned]"), "2-5 times")+COUNTIFS(INDIRECT("Table1["&amp;$B5&amp;"]"),"Yes", INDIRECT("Table1[c13"&amp;$E4&amp;"_times_sanctioned]"), "More than 5 times")</f>
        <v>82</v>
      </c>
      <c r="C227" s="3">
        <f ca="1">COUNTIFS(INDIRECT("Table1["&amp;$B$5&amp;"]"),"Yes", INDIRECT("Table1[c13"&amp;$E$4&amp;"_times_sanctioned]"), $A206)</f>
        <v>134</v>
      </c>
      <c r="D227" s="2">
        <f ca="1">COUNTIFS(INDIRECT("Table1["&amp;$B$5&amp;"]"),"Yes", INDIRECT("Table1[c13"&amp;$E$4&amp;"_times_sanctioned]"), $A210)</f>
        <v>3</v>
      </c>
      <c r="E227" s="3">
        <f ca="1">SUM(B227:D227)</f>
        <v>219</v>
      </c>
    </row>
    <row r="228" spans="1:5" x14ac:dyDescent="0.25">
      <c r="A228" s="5" t="str">
        <f>$B$3&amp;" - Wave B - All"</f>
        <v>Disability - Wave B - All</v>
      </c>
      <c r="B228" s="2">
        <f ca="1">COUNTIFS(INDIRECT("Table1["&amp;$B6&amp;"]"),"Yes", INDIRECT("Table1[c13"&amp;$E5&amp;"_times_sanctioned]"), "Once")+COUNTIFS(INDIRECT("Table1["&amp;$B6&amp;"]"),"Yes", INDIRECT("Table1[c13"&amp;$E5&amp;"_times_sanctioned]"), "2-5 times")+COUNTIFS(INDIRECT("Table1["&amp;$B6&amp;"]"),"Yes", INDIRECT("Table1[c13"&amp;$E5&amp;"_times_sanctioned]"), "More than 5 times")</f>
        <v>13</v>
      </c>
      <c r="C228" s="3">
        <f ca="1">COUNTIFS(INDIRECT("Table1["&amp;$B$6&amp;"]"),"Yes", INDIRECT("Table1[c13"&amp;$E$5&amp;"_times_sanctioned]"), $A206)</f>
        <v>77</v>
      </c>
      <c r="D228" s="2">
        <f ca="1">COUNTIFS(INDIRECT("Table1["&amp;$B$6&amp;"]"),"Yes", INDIRECT("Table1[c13"&amp;$E$5&amp;"_times_sanctioned]"), $A210)</f>
        <v>1</v>
      </c>
      <c r="E228" s="3">
        <f ca="1">SUM(B228:D228)</f>
        <v>91</v>
      </c>
    </row>
    <row r="229" spans="1:5" x14ac:dyDescent="0.25">
      <c r="A229" s="5" t="str">
        <f>$B$3&amp;" - Wave C - All"</f>
        <v>Disability - Wave C - All</v>
      </c>
      <c r="B229" s="2">
        <f ca="1">COUNTIFS(INDIRECT("Table1["&amp;$B7&amp;"]"),"Yes", INDIRECT("Table1[c13"&amp;$E6&amp;"_times_sanctioned]"), "Once")+COUNTIFS(INDIRECT("Table1["&amp;$B7&amp;"]"),"Yes", INDIRECT("Table1[c13"&amp;$E6&amp;"_times_sanctioned]"), "2-5 times")+COUNTIFS(INDIRECT("Table1["&amp;$B7&amp;"]"),"Yes", INDIRECT("Table1[c13"&amp;$E6&amp;"_times_sanctioned]"), "More than 5 times")</f>
        <v>1</v>
      </c>
      <c r="C229" s="3">
        <f ca="1">COUNTIFS(INDIRECT("Table1["&amp;$B$7&amp;"]"),"Yes", INDIRECT("Table1[c13"&amp;$E$6&amp;"_times_sanctioned]"), $A206)</f>
        <v>3</v>
      </c>
      <c r="D229" s="2">
        <f ca="1">COUNTIFS(INDIRECT("Table1["&amp;$B$7&amp;"]"),"Yes", INDIRECT("Table1[c13"&amp;$E$6&amp;"_times_sanctioned]"), $A210)</f>
        <v>0</v>
      </c>
      <c r="E229" s="3">
        <f ca="1">SUM(B229:D229)</f>
        <v>4</v>
      </c>
    </row>
    <row r="231" spans="1:5" x14ac:dyDescent="0.25">
      <c r="A231" s="4" t="s">
        <v>709</v>
      </c>
    </row>
    <row r="232" spans="1:5" x14ac:dyDescent="0.25">
      <c r="A232" s="5"/>
      <c r="B232" s="5" t="s">
        <v>5</v>
      </c>
      <c r="C232" s="5" t="s">
        <v>4</v>
      </c>
      <c r="D232" s="5" t="s">
        <v>41</v>
      </c>
      <c r="E232" s="5" t="s">
        <v>680</v>
      </c>
    </row>
    <row r="233" spans="1:5" x14ac:dyDescent="0.25">
      <c r="A233" s="5" t="str">
        <f>$B$3&amp;" - Wave A - Sample"</f>
        <v>Disability - Wave A - Sample</v>
      </c>
      <c r="B233" s="7">
        <f t="shared" ref="B233:E238" si="35">B224/$E224</f>
        <v>0.36206896551724138</v>
      </c>
      <c r="C233" s="6">
        <f t="shared" si="35"/>
        <v>0.63793103448275867</v>
      </c>
      <c r="D233" s="7">
        <f t="shared" si="35"/>
        <v>0</v>
      </c>
      <c r="E233" s="6">
        <f t="shared" si="35"/>
        <v>1</v>
      </c>
    </row>
    <row r="234" spans="1:5" x14ac:dyDescent="0.25">
      <c r="A234" s="5" t="str">
        <f>$B$3&amp;" - Wave B - Sample"</f>
        <v>Disability - Wave B - Sample</v>
      </c>
      <c r="B234" s="7">
        <f t="shared" ca="1" si="35"/>
        <v>9.375E-2</v>
      </c>
      <c r="C234" s="6">
        <f t="shared" ca="1" si="35"/>
        <v>0.90625</v>
      </c>
      <c r="D234" s="7">
        <f t="shared" ca="1" si="35"/>
        <v>0</v>
      </c>
      <c r="E234" s="6">
        <f t="shared" ca="1" si="35"/>
        <v>1</v>
      </c>
    </row>
    <row r="235" spans="1:5" x14ac:dyDescent="0.25">
      <c r="A235" s="5" t="str">
        <f>$B$3&amp;" - Wave C - Sample"</f>
        <v>Disability - Wave C - Sample</v>
      </c>
      <c r="B235" s="7" t="e">
        <f t="shared" ca="1" si="35"/>
        <v>#DIV/0!</v>
      </c>
      <c r="C235" s="6" t="e">
        <f t="shared" ca="1" si="35"/>
        <v>#DIV/0!</v>
      </c>
      <c r="D235" s="7" t="e">
        <f t="shared" ca="1" si="35"/>
        <v>#DIV/0!</v>
      </c>
      <c r="E235" s="6" t="e">
        <f t="shared" ca="1" si="35"/>
        <v>#DIV/0!</v>
      </c>
    </row>
    <row r="236" spans="1:5" x14ac:dyDescent="0.25">
      <c r="A236" s="5" t="str">
        <f>$B$3&amp;" - Wave A - All"</f>
        <v>Disability - Wave A - All</v>
      </c>
      <c r="B236" s="7">
        <f t="shared" ca="1" si="35"/>
        <v>0.37442922374429222</v>
      </c>
      <c r="C236" s="6">
        <f t="shared" ca="1" si="35"/>
        <v>0.61187214611872143</v>
      </c>
      <c r="D236" s="7">
        <f t="shared" ca="1" si="35"/>
        <v>1.3698630136986301E-2</v>
      </c>
      <c r="E236" s="6">
        <f t="shared" ca="1" si="35"/>
        <v>1</v>
      </c>
    </row>
    <row r="237" spans="1:5" x14ac:dyDescent="0.25">
      <c r="A237" s="5" t="str">
        <f>$B$3&amp;" - Wave B - All"</f>
        <v>Disability - Wave B - All</v>
      </c>
      <c r="B237" s="7">
        <f t="shared" ca="1" si="35"/>
        <v>0.14285714285714285</v>
      </c>
      <c r="C237" s="6">
        <f t="shared" ca="1" si="35"/>
        <v>0.84615384615384615</v>
      </c>
      <c r="D237" s="7">
        <f t="shared" ca="1" si="35"/>
        <v>1.098901098901099E-2</v>
      </c>
      <c r="E237" s="6">
        <f t="shared" ca="1" si="35"/>
        <v>1</v>
      </c>
    </row>
    <row r="238" spans="1:5" x14ac:dyDescent="0.25">
      <c r="A238" s="5" t="str">
        <f>$B$3&amp;" - Wave C - All"</f>
        <v>Disability - Wave C - All</v>
      </c>
      <c r="B238" s="7">
        <f t="shared" ca="1" si="35"/>
        <v>0.25</v>
      </c>
      <c r="C238" s="6">
        <f t="shared" ca="1" si="35"/>
        <v>0.75</v>
      </c>
      <c r="D238" s="7">
        <f t="shared" ca="1" si="35"/>
        <v>0</v>
      </c>
      <c r="E238" s="6">
        <f t="shared" ca="1" si="35"/>
        <v>1</v>
      </c>
    </row>
    <row r="240" spans="1:5" x14ac:dyDescent="0.25">
      <c r="A240" s="4" t="s">
        <v>710</v>
      </c>
    </row>
    <row r="241" spans="1:7" x14ac:dyDescent="0.25">
      <c r="A241" s="5"/>
      <c r="B241" s="5" t="str">
        <f>$B$3&amp;" - Wave A - Sample"</f>
        <v>Disability - Wave A - Sample</v>
      </c>
      <c r="C241" s="5" t="str">
        <f>$B$3&amp;" - Wave B - Sample"</f>
        <v>Disability - Wave B - Sample</v>
      </c>
      <c r="D241" s="5" t="str">
        <f>$B$3&amp;" - Wave C - Sample"</f>
        <v>Disability - Wave C - Sample</v>
      </c>
      <c r="E241" s="5" t="str">
        <f>$B$3&amp;" - Wave A - All"</f>
        <v>Disability - Wave A - All</v>
      </c>
      <c r="F241" s="5" t="str">
        <f>$B$3&amp;" - Wave B - All"</f>
        <v>Disability - Wave B - All</v>
      </c>
      <c r="G241" s="5" t="str">
        <f>$B$3&amp;" - Wave C - All"</f>
        <v>Disability - Wave C - All</v>
      </c>
    </row>
    <row r="242" spans="1:7" x14ac:dyDescent="0.25">
      <c r="A242" s="5" t="s">
        <v>54</v>
      </c>
      <c r="B242" s="2">
        <f>COUNTIFS(Table1[c08a_main_class], $B$4, Table1[c14a_last_sanctioned], $A242)</f>
        <v>4</v>
      </c>
      <c r="C242" s="3">
        <f ca="1">COUNTIFS(Table1[c08a_main_class], $B$4, INDIRECT("Table1[c01"&amp;$E$5&amp;"_area]"), "&lt;&gt;Unassigned", INDIRECT("Table1[c14"&amp;$E$5&amp;"_last_sanctioned]"), $A242)</f>
        <v>0</v>
      </c>
      <c r="D242" s="2">
        <f ca="1">COUNTIFS(Table1[c08a_main_class], $B$4, INDIRECT("Table1[c01"&amp;$E$6&amp;"_area]"), "&lt;&gt;Unassigned", INDIRECT("Table1[c14"&amp;$E$6&amp;"_last_sanctioned]"), $A242)</f>
        <v>0</v>
      </c>
      <c r="E242" s="3">
        <f ca="1">COUNTIFS(INDIRECT("Table1["&amp;$B$5&amp;"]"),"Yes", INDIRECT("Table1[c14"&amp;$E$4&amp;"_last_sanctioned]"), $A242)</f>
        <v>18</v>
      </c>
      <c r="F242" s="2">
        <f ca="1">COUNTIFS(INDIRECT("Table1["&amp;$B$6&amp;"]"),"Yes", INDIRECT("Table1[c14"&amp;$E$5&amp;"_last_sanctioned]"), $A242)</f>
        <v>3</v>
      </c>
      <c r="G242" s="3">
        <f ca="1">COUNTIFS(INDIRECT("Table1["&amp;$B$7&amp;"]"),"Yes", INDIRECT("Table1[c14"&amp;$E$6&amp;"_last_sanctioned]"), $A242)</f>
        <v>0</v>
      </c>
    </row>
    <row r="243" spans="1:7" x14ac:dyDescent="0.25">
      <c r="A243" s="5" t="s">
        <v>78</v>
      </c>
      <c r="B243" s="2">
        <f>COUNTIFS(Table1[c08a_main_class], $B$4, Table1[c14a_last_sanctioned], $A243)</f>
        <v>2</v>
      </c>
      <c r="C243" s="3">
        <f ca="1">COUNTIFS(Table1[c08a_main_class], $B$4, INDIRECT("Table1[c01"&amp;$E$5&amp;"_area]"), "&lt;&gt;Unassigned", INDIRECT("Table1[c14"&amp;$E$5&amp;"_last_sanctioned]"), $A243)</f>
        <v>0</v>
      </c>
      <c r="D243" s="2">
        <f ca="1">COUNTIFS(Table1[c08a_main_class], $B$4, INDIRECT("Table1[c01"&amp;$E$6&amp;"_area]"), "&lt;&gt;Unassigned", INDIRECT("Table1[c14"&amp;$E$6&amp;"_last_sanctioned]"), $A243)</f>
        <v>0</v>
      </c>
      <c r="E243" s="3">
        <f ca="1">COUNTIFS(INDIRECT("Table1["&amp;$B$5&amp;"]"),"Yes", INDIRECT("Table1[c14"&amp;$E$4&amp;"_last_sanctioned]"), $A243)</f>
        <v>9</v>
      </c>
      <c r="F243" s="2">
        <f ca="1">COUNTIFS(INDIRECT("Table1["&amp;$B$6&amp;"]"),"Yes", INDIRECT("Table1[c14"&amp;$E$5&amp;"_last_sanctioned]"), $A243)</f>
        <v>2</v>
      </c>
      <c r="G243" s="3">
        <f ca="1">COUNTIFS(INDIRECT("Table1["&amp;$B$7&amp;"]"),"Yes", INDIRECT("Table1[c14"&amp;$E$6&amp;"_last_sanctioned]"), $A243)</f>
        <v>0</v>
      </c>
    </row>
    <row r="244" spans="1:7" x14ac:dyDescent="0.25">
      <c r="A244" s="5" t="s">
        <v>105</v>
      </c>
      <c r="B244" s="2">
        <f>COUNTIFS(Table1[c08a_main_class], $B$4, Table1[c14a_last_sanctioned], $A244)</f>
        <v>5</v>
      </c>
      <c r="C244" s="3">
        <f ca="1">COUNTIFS(Table1[c08a_main_class], $B$4, INDIRECT("Table1[c01"&amp;$E$5&amp;"_area]"), "&lt;&gt;Unassigned", INDIRECT("Table1[c14"&amp;$E$5&amp;"_last_sanctioned]"), $A244)</f>
        <v>3</v>
      </c>
      <c r="D244" s="2">
        <f ca="1">COUNTIFS(Table1[c08a_main_class], $B$4, INDIRECT("Table1[c01"&amp;$E$6&amp;"_area]"), "&lt;&gt;Unassigned", INDIRECT("Table1[c14"&amp;$E$6&amp;"_last_sanctioned]"), $A244)</f>
        <v>0</v>
      </c>
      <c r="E244" s="3">
        <f ca="1">COUNTIFS(INDIRECT("Table1["&amp;$B$5&amp;"]"),"Yes", INDIRECT("Table1[c14"&amp;$E$4&amp;"_last_sanctioned]"), $A244)</f>
        <v>18</v>
      </c>
      <c r="F244" s="2">
        <f ca="1">COUNTIFS(INDIRECT("Table1["&amp;$B$6&amp;"]"),"Yes", INDIRECT("Table1[c14"&amp;$E$5&amp;"_last_sanctioned]"), $A244)</f>
        <v>9</v>
      </c>
      <c r="G244" s="3">
        <f ca="1">COUNTIFS(INDIRECT("Table1["&amp;$B$7&amp;"]"),"Yes", INDIRECT("Table1[c14"&amp;$E$6&amp;"_last_sanctioned]"), $A244)</f>
        <v>1</v>
      </c>
    </row>
    <row r="245" spans="1:7" x14ac:dyDescent="0.25">
      <c r="A245" s="5" t="s">
        <v>27</v>
      </c>
      <c r="B245" s="2">
        <f>COUNTIFS(Table1[c08a_main_class], $B$4, Table1[c14a_last_sanctioned], $A245)</f>
        <v>10</v>
      </c>
      <c r="C245" s="3">
        <f ca="1">COUNTIFS(Table1[c08a_main_class], $B$4, INDIRECT("Table1[c01"&amp;$E$5&amp;"_area]"), "&lt;&gt;Unassigned", INDIRECT("Table1[c14"&amp;$E$5&amp;"_last_sanctioned]"), $A245)</f>
        <v>2</v>
      </c>
      <c r="D245" s="2">
        <f ca="1">COUNTIFS(Table1[c08a_main_class], $B$4, INDIRECT("Table1[c01"&amp;$E$6&amp;"_area]"), "&lt;&gt;Unassigned", INDIRECT("Table1[c14"&amp;$E$6&amp;"_last_sanctioned]"), $A245)</f>
        <v>0</v>
      </c>
      <c r="E245" s="3">
        <f ca="1">COUNTIFS(INDIRECT("Table1["&amp;$B$5&amp;"]"),"Yes", INDIRECT("Table1[c14"&amp;$E$4&amp;"_last_sanctioned]"), $A245)</f>
        <v>38</v>
      </c>
      <c r="F245" s="2">
        <f ca="1">COUNTIFS(INDIRECT("Table1["&amp;$B$6&amp;"]"),"Yes", INDIRECT("Table1[c14"&amp;$E$5&amp;"_last_sanctioned]"), $A245)</f>
        <v>7</v>
      </c>
      <c r="G245" s="3">
        <f ca="1">COUNTIFS(INDIRECT("Table1["&amp;$B$7&amp;"]"),"Yes", INDIRECT("Table1[c14"&amp;$E$6&amp;"_last_sanctioned]"), $A245)</f>
        <v>2</v>
      </c>
    </row>
    <row r="246" spans="1:7" x14ac:dyDescent="0.25">
      <c r="A246" s="5" t="s">
        <v>525</v>
      </c>
      <c r="B246" s="2">
        <f>SUM(B242:B245)</f>
        <v>21</v>
      </c>
      <c r="C246" s="3">
        <f t="shared" ref="C246:D246" ca="1" si="36">SUM(C242:C245)</f>
        <v>5</v>
      </c>
      <c r="D246" s="2">
        <f t="shared" ca="1" si="36"/>
        <v>0</v>
      </c>
      <c r="E246" s="3">
        <f ca="1">SUM(E242:E245)</f>
        <v>83</v>
      </c>
      <c r="F246" s="2">
        <f ca="1">SUM(F242:F245)</f>
        <v>21</v>
      </c>
      <c r="G246" s="3">
        <f ca="1">SUM(G242:G245)</f>
        <v>3</v>
      </c>
    </row>
    <row r="248" spans="1:7" x14ac:dyDescent="0.25">
      <c r="A248" s="4" t="s">
        <v>741</v>
      </c>
    </row>
    <row r="249" spans="1:7" x14ac:dyDescent="0.25">
      <c r="A249" s="5"/>
      <c r="B249" s="5" t="str">
        <f>$B$3&amp;" - Wave A - Sample"</f>
        <v>Disability - Wave A - Sample</v>
      </c>
      <c r="C249" s="5" t="str">
        <f>$B$3&amp;" - Wave B - Sample"</f>
        <v>Disability - Wave B - Sample</v>
      </c>
      <c r="D249" s="5" t="str">
        <f>$B$3&amp;" - Wave C - Sample"</f>
        <v>Disability - Wave C - Sample</v>
      </c>
      <c r="E249" s="5" t="str">
        <f>$B$3&amp;" - Wave A - All"</f>
        <v>Disability - Wave A - All</v>
      </c>
      <c r="F249" s="5" t="str">
        <f>$B$3&amp;" - Wave B - All"</f>
        <v>Disability - Wave B - All</v>
      </c>
      <c r="G249" s="5" t="str">
        <f>$B$3&amp;" - Wave C - All"</f>
        <v>Disability - Wave C - All</v>
      </c>
    </row>
    <row r="250" spans="1:7" x14ac:dyDescent="0.25">
      <c r="A250" s="5" t="s">
        <v>54</v>
      </c>
      <c r="B250" s="15">
        <f t="shared" ref="B250:G254" si="37">B242/B$246</f>
        <v>0.19047619047619047</v>
      </c>
      <c r="C250" s="13">
        <f t="shared" ca="1" si="37"/>
        <v>0</v>
      </c>
      <c r="D250" s="15" t="e">
        <f t="shared" ca="1" si="37"/>
        <v>#DIV/0!</v>
      </c>
      <c r="E250" s="13">
        <f t="shared" ca="1" si="37"/>
        <v>0.21686746987951808</v>
      </c>
      <c r="F250" s="15">
        <f t="shared" ca="1" si="37"/>
        <v>0.14285714285714285</v>
      </c>
      <c r="G250" s="13">
        <f t="shared" ca="1" si="37"/>
        <v>0</v>
      </c>
    </row>
    <row r="251" spans="1:7" x14ac:dyDescent="0.25">
      <c r="A251" s="5" t="s">
        <v>78</v>
      </c>
      <c r="B251" s="15">
        <f t="shared" si="37"/>
        <v>9.5238095238095233E-2</v>
      </c>
      <c r="C251" s="13">
        <f t="shared" ca="1" si="37"/>
        <v>0</v>
      </c>
      <c r="D251" s="15" t="e">
        <f t="shared" ca="1" si="37"/>
        <v>#DIV/0!</v>
      </c>
      <c r="E251" s="13">
        <f t="shared" ca="1" si="37"/>
        <v>0.10843373493975904</v>
      </c>
      <c r="F251" s="15">
        <f t="shared" ca="1" si="37"/>
        <v>9.5238095238095233E-2</v>
      </c>
      <c r="G251" s="13">
        <f t="shared" ca="1" si="37"/>
        <v>0</v>
      </c>
    </row>
    <row r="252" spans="1:7" x14ac:dyDescent="0.25">
      <c r="A252" s="5" t="s">
        <v>105</v>
      </c>
      <c r="B252" s="15">
        <f t="shared" si="37"/>
        <v>0.23809523809523808</v>
      </c>
      <c r="C252" s="13">
        <f t="shared" ca="1" si="37"/>
        <v>0.6</v>
      </c>
      <c r="D252" s="15" t="e">
        <f t="shared" ca="1" si="37"/>
        <v>#DIV/0!</v>
      </c>
      <c r="E252" s="13">
        <f t="shared" ca="1" si="37"/>
        <v>0.21686746987951808</v>
      </c>
      <c r="F252" s="15">
        <f t="shared" ca="1" si="37"/>
        <v>0.42857142857142855</v>
      </c>
      <c r="G252" s="13">
        <f t="shared" ca="1" si="37"/>
        <v>0.33333333333333331</v>
      </c>
    </row>
    <row r="253" spans="1:7" x14ac:dyDescent="0.25">
      <c r="A253" s="5" t="s">
        <v>27</v>
      </c>
      <c r="B253" s="15">
        <f t="shared" si="37"/>
        <v>0.47619047619047616</v>
      </c>
      <c r="C253" s="13">
        <f t="shared" ca="1" si="37"/>
        <v>0.4</v>
      </c>
      <c r="D253" s="15" t="e">
        <f t="shared" ca="1" si="37"/>
        <v>#DIV/0!</v>
      </c>
      <c r="E253" s="13">
        <f t="shared" ca="1" si="37"/>
        <v>0.45783132530120479</v>
      </c>
      <c r="F253" s="15">
        <f t="shared" ca="1" si="37"/>
        <v>0.33333333333333331</v>
      </c>
      <c r="G253" s="13">
        <f t="shared" ca="1" si="37"/>
        <v>0.66666666666666663</v>
      </c>
    </row>
    <row r="254" spans="1:7" x14ac:dyDescent="0.25">
      <c r="A254" s="5" t="s">
        <v>525</v>
      </c>
      <c r="B254" s="15">
        <f>B246/B$246</f>
        <v>1</v>
      </c>
      <c r="C254" s="13">
        <f t="shared" ca="1" si="37"/>
        <v>1</v>
      </c>
      <c r="D254" s="15" t="e">
        <f t="shared" ca="1" si="37"/>
        <v>#DIV/0!</v>
      </c>
      <c r="E254" s="13">
        <f t="shared" ca="1" si="37"/>
        <v>1</v>
      </c>
      <c r="F254" s="15">
        <f t="shared" ca="1" si="37"/>
        <v>1</v>
      </c>
      <c r="G254" s="13">
        <f t="shared" ca="1" si="37"/>
        <v>1</v>
      </c>
    </row>
    <row r="256" spans="1:7" x14ac:dyDescent="0.25">
      <c r="A256" s="4" t="s">
        <v>711</v>
      </c>
    </row>
    <row r="257" spans="1:4" x14ac:dyDescent="0.25">
      <c r="A257" s="5"/>
      <c r="B257" s="5" t="s">
        <v>5</v>
      </c>
      <c r="C257" s="5" t="s">
        <v>4</v>
      </c>
      <c r="D257" s="5" t="s">
        <v>680</v>
      </c>
    </row>
    <row r="258" spans="1:4" x14ac:dyDescent="0.25">
      <c r="A258" s="5" t="str">
        <f>$B$3&amp;" - Wave A - Sample"</f>
        <v>Disability - Wave A - Sample</v>
      </c>
      <c r="B258" s="2">
        <f>COUNTIFS(Table1[c08a_main_class], $B$4, Table1[c15a_any_income], "Yes")</f>
        <v>57</v>
      </c>
      <c r="C258" s="3">
        <f>COUNTIFS(Table1[c08a_main_class], $B$4, Table1[c15a_any_income], "No")</f>
        <v>1</v>
      </c>
      <c r="D258" s="2">
        <f>B258+C258</f>
        <v>58</v>
      </c>
    </row>
    <row r="259" spans="1:4" x14ac:dyDescent="0.25">
      <c r="A259" s="5" t="str">
        <f>$B$3&amp;" - Wave B - Sample"</f>
        <v>Disability - Wave B - Sample</v>
      </c>
      <c r="B259" s="2">
        <f ca="1">COUNTIFS(Table1[c08a_main_class], $B$4, INDIRECT("Table1[c01"&amp;$E5&amp;"_area]"), "&lt;&gt;Unassigned",INDIRECT("Table1[c15"&amp;E5&amp;"_any_income]"), "Yes")</f>
        <v>47</v>
      </c>
      <c r="C259" s="3">
        <f ca="1">COUNTIFS(Table1[c08a_main_class], $B$4, INDIRECT("Table1[c01"&amp;$E5&amp;"_area]"), "&lt;&gt;Unassigned",INDIRECT("Table1[c15"&amp;E5&amp;"_any_income]"), "No")</f>
        <v>2</v>
      </c>
      <c r="D259" s="2">
        <f t="shared" ref="D259:D260" ca="1" si="38">B259+C259</f>
        <v>49</v>
      </c>
    </row>
    <row r="260" spans="1:4" x14ac:dyDescent="0.25">
      <c r="A260" s="5" t="str">
        <f>$B$3&amp;" - Wave C - Sample"</f>
        <v>Disability - Wave C - Sample</v>
      </c>
      <c r="B260" s="2">
        <f ca="1">COUNTIFS(Table1[c08a_main_class], $B$4, INDIRECT("Table1[c01"&amp;$E6&amp;"_area]"), "&lt;&gt;Unassigned",INDIRECT("Table1[c15"&amp;E6&amp;"_any_income]"), "Yes")</f>
        <v>6</v>
      </c>
      <c r="C260" s="3">
        <f ca="1">COUNTIFS(Table1[c08a_main_class], $B$4, INDIRECT("Table1[c01"&amp;$E6&amp;"_area]"), "&lt;&gt;Unassigned",INDIRECT("Table1[c15"&amp;E6&amp;"_any_income]"), "No")</f>
        <v>0</v>
      </c>
      <c r="D260" s="2">
        <f t="shared" ca="1" si="38"/>
        <v>6</v>
      </c>
    </row>
    <row r="261" spans="1:4" x14ac:dyDescent="0.25">
      <c r="A261" s="5" t="str">
        <f>$B$3&amp;" - Wave A - All"</f>
        <v>Disability - Wave A - All</v>
      </c>
      <c r="B261" s="2">
        <f ca="1">COUNTIFS(INDIRECT("Table1["&amp;$B5&amp;"]"),"Yes", Table1[c15a_any_income], "Yes")</f>
        <v>211</v>
      </c>
      <c r="C261" s="3">
        <f ca="1">COUNTIFS(INDIRECT("Table1["&amp;$B5&amp;"]"),"Yes", Table1[c15a_any_income], "No")</f>
        <v>9</v>
      </c>
      <c r="D261" s="2">
        <f ca="1">B261+C261</f>
        <v>220</v>
      </c>
    </row>
    <row r="262" spans="1:4" x14ac:dyDescent="0.25">
      <c r="A262" s="5" t="str">
        <f>$B$3&amp;" - Wave B - All"</f>
        <v>Disability - Wave B - All</v>
      </c>
      <c r="B262" s="2">
        <f ca="1">COUNTIFS(INDIRECT("Table1["&amp;$B6&amp;"]"),"Yes", INDIRECT("Table1[c15"&amp;E5&amp;"_any_income]"), "Yes")</f>
        <v>136</v>
      </c>
      <c r="C262" s="3">
        <f ca="1">COUNTIFS(INDIRECT("Table1["&amp;$B6&amp;"]"),"Yes", INDIRECT("Table1[c15"&amp;E5&amp;"_any_income]"), "No")</f>
        <v>5</v>
      </c>
      <c r="D262" s="2">
        <f ca="1">B262+C262</f>
        <v>141</v>
      </c>
    </row>
    <row r="263" spans="1:4" x14ac:dyDescent="0.25">
      <c r="A263" s="5" t="str">
        <f>$B$3&amp;" - Wave C - All"</f>
        <v>Disability - Wave C - All</v>
      </c>
      <c r="B263" s="2">
        <f ca="1">COUNTIFS(INDIRECT("Table1["&amp;$B7&amp;"]"),"Yes", INDIRECT("Table1[c15"&amp;E6&amp;"_any_income]"), "Yes")</f>
        <v>16</v>
      </c>
      <c r="C263" s="3">
        <f ca="1">COUNTIFS(INDIRECT("Table1["&amp;$B7&amp;"]"),"Yes", INDIRECT("Table1[c15"&amp;E6&amp;"_any_income]"), "No")</f>
        <v>0</v>
      </c>
      <c r="D263" s="2">
        <f ca="1">B263+C263</f>
        <v>16</v>
      </c>
    </row>
    <row r="265" spans="1:4" x14ac:dyDescent="0.25">
      <c r="A265" s="4" t="s">
        <v>712</v>
      </c>
    </row>
    <row r="266" spans="1:4" x14ac:dyDescent="0.25">
      <c r="A266" s="5"/>
      <c r="B266" s="5" t="s">
        <v>5</v>
      </c>
      <c r="C266" s="5" t="s">
        <v>4</v>
      </c>
      <c r="D266" s="5" t="s">
        <v>680</v>
      </c>
    </row>
    <row r="267" spans="1:4" x14ac:dyDescent="0.25">
      <c r="A267" s="5" t="str">
        <f>$B$3&amp;" - Wave A - Sample"</f>
        <v>Disability - Wave A - Sample</v>
      </c>
      <c r="B267" s="7">
        <f t="shared" ref="B267:D268" si="39">B258/$D258</f>
        <v>0.98275862068965514</v>
      </c>
      <c r="C267" s="6">
        <f t="shared" si="39"/>
        <v>1.7241379310344827E-2</v>
      </c>
      <c r="D267" s="7">
        <f t="shared" si="39"/>
        <v>1</v>
      </c>
    </row>
    <row r="268" spans="1:4" x14ac:dyDescent="0.25">
      <c r="A268" s="5" t="str">
        <f>$B$3&amp;" - Wave B - Sample"</f>
        <v>Disability - Wave B - Sample</v>
      </c>
      <c r="B268" s="7">
        <f ca="1">B259/$D259</f>
        <v>0.95918367346938771</v>
      </c>
      <c r="C268" s="6">
        <f ca="1">C259/$D259</f>
        <v>4.0816326530612242E-2</v>
      </c>
      <c r="D268" s="7">
        <f t="shared" ca="1" si="39"/>
        <v>1</v>
      </c>
    </row>
    <row r="269" spans="1:4" x14ac:dyDescent="0.25">
      <c r="A269" s="5" t="str">
        <f>$B$3&amp;" - Wave C - Sample"</f>
        <v>Disability - Wave C - Sample</v>
      </c>
      <c r="B269" s="7">
        <f t="shared" ref="B269:D272" ca="1" si="40">B260/$D260</f>
        <v>1</v>
      </c>
      <c r="C269" s="6">
        <f t="shared" ca="1" si="40"/>
        <v>0</v>
      </c>
      <c r="D269" s="7">
        <f t="shared" ca="1" si="40"/>
        <v>1</v>
      </c>
    </row>
    <row r="270" spans="1:4" x14ac:dyDescent="0.25">
      <c r="A270" s="5" t="str">
        <f>$B$3&amp;" - Wave A - All"</f>
        <v>Disability - Wave A - All</v>
      </c>
      <c r="B270" s="7">
        <f t="shared" ca="1" si="40"/>
        <v>0.95909090909090911</v>
      </c>
      <c r="C270" s="6">
        <f t="shared" ca="1" si="40"/>
        <v>4.0909090909090909E-2</v>
      </c>
      <c r="D270" s="7">
        <f t="shared" ca="1" si="40"/>
        <v>1</v>
      </c>
    </row>
    <row r="271" spans="1:4" x14ac:dyDescent="0.25">
      <c r="A271" s="5" t="str">
        <f>$B$3&amp;" - Wave B - All"</f>
        <v>Disability - Wave B - All</v>
      </c>
      <c r="B271" s="7">
        <f t="shared" ca="1" si="40"/>
        <v>0.96453900709219853</v>
      </c>
      <c r="C271" s="6">
        <f t="shared" ca="1" si="40"/>
        <v>3.5460992907801421E-2</v>
      </c>
      <c r="D271" s="7">
        <f t="shared" ca="1" si="40"/>
        <v>1</v>
      </c>
    </row>
    <row r="272" spans="1:4" x14ac:dyDescent="0.25">
      <c r="A272" s="5" t="str">
        <f>$B$3&amp;" - Wave C - All"</f>
        <v>Disability - Wave C - All</v>
      </c>
      <c r="B272" s="7">
        <f t="shared" ca="1" si="40"/>
        <v>1</v>
      </c>
      <c r="C272" s="6">
        <f t="shared" ca="1" si="40"/>
        <v>0</v>
      </c>
      <c r="D272" s="7">
        <f t="shared" ca="1" si="40"/>
        <v>1</v>
      </c>
    </row>
    <row r="274" spans="1:15" x14ac:dyDescent="0.25">
      <c r="A274" s="4" t="s">
        <v>713</v>
      </c>
    </row>
    <row r="275" spans="1:15" x14ac:dyDescent="0.25">
      <c r="A275" s="5"/>
      <c r="B275" s="5" t="str">
        <f>$B$3&amp;" - Wave A - Sample"</f>
        <v>Disability - Wave A - Sample</v>
      </c>
      <c r="C275" s="5" t="str">
        <f>$B$3&amp;" - Wave B - Sample"</f>
        <v>Disability - Wave B - Sample</v>
      </c>
      <c r="D275" s="5" t="str">
        <f>$B$3&amp;" - Wave C - Sample"</f>
        <v>Disability - Wave C - Sample</v>
      </c>
      <c r="E275" s="5" t="str">
        <f>$B$3&amp;" - Wave A - All"</f>
        <v>Disability - Wave A - All</v>
      </c>
      <c r="F275" s="5" t="str">
        <f>$B$3&amp;" - Wave B - All"</f>
        <v>Disability - Wave B - All</v>
      </c>
      <c r="G275" s="5" t="str">
        <f>$B$3&amp;" - Wave C - All"</f>
        <v>Disability - Wave C - All</v>
      </c>
    </row>
    <row r="276" spans="1:15" x14ac:dyDescent="0.25">
      <c r="A276" s="5" t="s">
        <v>70</v>
      </c>
      <c r="B276" s="2">
        <f>COUNTIFS(Table1[c08a_main_class], $B$4, Table1[c16a_housing_status], $A276)</f>
        <v>17</v>
      </c>
      <c r="C276" s="3">
        <f ca="1">COUNTIFS(Table1[c08a_main_class], $B$4, INDIRECT("Table1[c01"&amp;$E$5&amp;"_area]"), "&lt;&gt;Unassigned",INDIRECT("Table1[c16"&amp;$E$5&amp;"_housing_status]"), $A276)</f>
        <v>16</v>
      </c>
      <c r="D276" s="2">
        <f ca="1">COUNTIFS(Table1[c08a_main_class], $B$4, INDIRECT("Table1[c01"&amp;$E$6&amp;"_area]"), "&lt;&gt;Unassigned",INDIRECT("Table1[c16"&amp;$E$6&amp;"_housing_status]"), $A276)</f>
        <v>2</v>
      </c>
      <c r="E276" s="3">
        <f t="shared" ref="E276:E284" ca="1" si="41">COUNTIFS(INDIRECT("Table1["&amp;$B$5&amp;"]"),"Yes", INDIRECT("Table1[c16"&amp;$E$4&amp;"_housing_status]"), $A276)</f>
        <v>17</v>
      </c>
      <c r="F276" s="2">
        <f t="shared" ref="F276:F284" ca="1" si="42">COUNTIFS(INDIRECT("Table1["&amp;$B$6&amp;"]"),"Yes", INDIRECT("Table1[c16"&amp;$E$5&amp;"_housing_status]"), $A276)</f>
        <v>18</v>
      </c>
      <c r="G276" s="3">
        <f t="shared" ref="G276:G284" ca="1" si="43">COUNTIFS(INDIRECT("Table1["&amp;$B$7&amp;"]"),"Yes", INDIRECT("Table1[c16"&amp;$E$6&amp;"_housing_status]"), $A276)</f>
        <v>2</v>
      </c>
    </row>
    <row r="277" spans="1:15" x14ac:dyDescent="0.25">
      <c r="A277" s="5" t="s">
        <v>6</v>
      </c>
      <c r="B277" s="2">
        <f>COUNTIFS(Table1[c08a_main_class], $B$4, Table1[c16a_housing_status], $A277)</f>
        <v>20</v>
      </c>
      <c r="C277" s="3">
        <f ca="1">COUNTIFS(Table1[c08a_main_class], $B$4, INDIRECT("Table1[c01"&amp;$E$5&amp;"_area]"), "&lt;&gt;Unassigned",INDIRECT("Table1[c16"&amp;$E$5&amp;"_housing_status]"), $A277)</f>
        <v>19</v>
      </c>
      <c r="D277" s="2">
        <f ca="1">COUNTIFS(Table1[c08a_main_class], $B$4, INDIRECT("Table1[c01"&amp;$E$6&amp;"_area]"), "&lt;&gt;Unassigned",INDIRECT("Table1[c16"&amp;$E$6&amp;"_housing_status]"), $A277)</f>
        <v>3</v>
      </c>
      <c r="E277" s="3">
        <f t="shared" ca="1" si="41"/>
        <v>93</v>
      </c>
      <c r="F277" s="2">
        <f t="shared" ca="1" si="42"/>
        <v>77</v>
      </c>
      <c r="G277" s="3">
        <f t="shared" ca="1" si="43"/>
        <v>10</v>
      </c>
    </row>
    <row r="278" spans="1:15" x14ac:dyDescent="0.25">
      <c r="A278" s="5" t="s">
        <v>18</v>
      </c>
      <c r="B278" s="2">
        <f>COUNTIFS(Table1[c08a_main_class], $B$4, Table1[c16a_housing_status], $A278)</f>
        <v>6</v>
      </c>
      <c r="C278" s="3">
        <f ca="1">COUNTIFS(Table1[c08a_main_class], $B$4, INDIRECT("Table1[c01"&amp;$E$5&amp;"_area]"), "&lt;&gt;Unassigned",INDIRECT("Table1[c16"&amp;$E$5&amp;"_housing_status]"), $A278)</f>
        <v>5</v>
      </c>
      <c r="D278" s="2">
        <f ca="1">COUNTIFS(Table1[c08a_main_class], $B$4, INDIRECT("Table1[c01"&amp;$E$6&amp;"_area]"), "&lt;&gt;Unassigned",INDIRECT("Table1[c16"&amp;$E$6&amp;"_housing_status]"), $A278)</f>
        <v>1</v>
      </c>
      <c r="E278" s="3">
        <f t="shared" ca="1" si="41"/>
        <v>28</v>
      </c>
      <c r="F278" s="2">
        <f t="shared" ca="1" si="42"/>
        <v>22</v>
      </c>
      <c r="G278" s="3">
        <f t="shared" ca="1" si="43"/>
        <v>1</v>
      </c>
    </row>
    <row r="279" spans="1:15" x14ac:dyDescent="0.25">
      <c r="A279" s="5" t="s">
        <v>100</v>
      </c>
      <c r="B279" s="2">
        <f>COUNTIFS(Table1[c08a_main_class], $B$4, Table1[c16a_housing_status], $A279)</f>
        <v>4</v>
      </c>
      <c r="C279" s="3">
        <f ca="1">COUNTIFS(Table1[c08a_main_class], $B$4, INDIRECT("Table1[c01"&amp;$E$5&amp;"_area]"), "&lt;&gt;Unassigned",INDIRECT("Table1[c16"&amp;$E$5&amp;"_housing_status]"), $A279)</f>
        <v>2</v>
      </c>
      <c r="D279" s="2">
        <f ca="1">COUNTIFS(Table1[c08a_main_class], $B$4, INDIRECT("Table1[c01"&amp;$E$6&amp;"_area]"), "&lt;&gt;Unassigned",INDIRECT("Table1[c16"&amp;$E$6&amp;"_housing_status]"), $A279)</f>
        <v>0</v>
      </c>
      <c r="E279" s="3">
        <f t="shared" ca="1" si="41"/>
        <v>7</v>
      </c>
      <c r="F279" s="2">
        <f t="shared" ca="1" si="42"/>
        <v>4</v>
      </c>
      <c r="G279" s="3">
        <f t="shared" ca="1" si="43"/>
        <v>2</v>
      </c>
    </row>
    <row r="280" spans="1:15" x14ac:dyDescent="0.25">
      <c r="A280" s="5" t="s">
        <v>39</v>
      </c>
      <c r="B280" s="2">
        <f>COUNTIFS(Table1[c08a_main_class], $B$4, Table1[c16a_housing_status], $A280)</f>
        <v>2</v>
      </c>
      <c r="C280" s="3">
        <f ca="1">COUNTIFS(Table1[c08a_main_class], $B$4, INDIRECT("Table1[c01"&amp;$E$5&amp;"_area]"), "&lt;&gt;Unassigned",INDIRECT("Table1[c16"&amp;$E$5&amp;"_housing_status]"), $A280)</f>
        <v>1</v>
      </c>
      <c r="D280" s="2">
        <f ca="1">COUNTIFS(Table1[c08a_main_class], $B$4, INDIRECT("Table1[c01"&amp;$E$6&amp;"_area]"), "&lt;&gt;Unassigned",INDIRECT("Table1[c16"&amp;$E$6&amp;"_housing_status]"), $A280)</f>
        <v>0</v>
      </c>
      <c r="E280" s="3">
        <f t="shared" ca="1" si="41"/>
        <v>9</v>
      </c>
      <c r="F280" s="2">
        <f t="shared" ca="1" si="42"/>
        <v>3</v>
      </c>
      <c r="G280" s="3">
        <f t="shared" ca="1" si="43"/>
        <v>1</v>
      </c>
    </row>
    <row r="281" spans="1:15" x14ac:dyDescent="0.25">
      <c r="A281" s="5" t="s">
        <v>714</v>
      </c>
      <c r="B281" s="2">
        <f>COUNTIFS(Table1[c08a_main_class], $B$4, Table1[c16a_housing_status], $A281)</f>
        <v>4</v>
      </c>
      <c r="C281" s="3">
        <f ca="1">COUNTIFS(Table1[c08a_main_class], $B$4, INDIRECT("Table1[c01"&amp;$E$5&amp;"_area]"), "&lt;&gt;Unassigned",INDIRECT("Table1[c16"&amp;$E$5&amp;"_housing_status]"), $A281)</f>
        <v>0</v>
      </c>
      <c r="D281" s="2">
        <f ca="1">COUNTIFS(Table1[c08a_main_class], $B$4, INDIRECT("Table1[c01"&amp;$E$6&amp;"_area]"), "&lt;&gt;Unassigned",INDIRECT("Table1[c16"&amp;$E$6&amp;"_housing_status]"), $A281)</f>
        <v>0</v>
      </c>
      <c r="E281" s="3">
        <f t="shared" ca="1" si="41"/>
        <v>43</v>
      </c>
      <c r="F281" s="2">
        <f t="shared" ca="1" si="42"/>
        <v>0</v>
      </c>
      <c r="G281" s="3">
        <f t="shared" ca="1" si="43"/>
        <v>0</v>
      </c>
    </row>
    <row r="282" spans="1:15" x14ac:dyDescent="0.25">
      <c r="A282" s="5" t="s">
        <v>715</v>
      </c>
      <c r="B282" s="2">
        <f>COUNTIFS(Table1[c08a_main_class], $B$4, Table1[c16a_housing_status], $A282)</f>
        <v>0</v>
      </c>
      <c r="C282" s="3">
        <f ca="1">COUNTIFS(Table1[c08a_main_class], $B$4, INDIRECT("Table1[c01"&amp;$E$5&amp;"_area]"), "&lt;&gt;Unassigned",INDIRECT("Table1[c16"&amp;$E$5&amp;"_housing_status]"), $A282)</f>
        <v>0</v>
      </c>
      <c r="D282" s="2">
        <f ca="1">COUNTIFS(Table1[c08a_main_class], $B$4, INDIRECT("Table1[c01"&amp;$E$6&amp;"_area]"), "&lt;&gt;Unassigned",INDIRECT("Table1[c16"&amp;$E$6&amp;"_housing_status]"), $A282)</f>
        <v>0</v>
      </c>
      <c r="E282" s="3">
        <f t="shared" ca="1" si="41"/>
        <v>0</v>
      </c>
      <c r="F282" s="2">
        <f t="shared" ca="1" si="42"/>
        <v>0</v>
      </c>
      <c r="G282" s="3">
        <f t="shared" ca="1" si="43"/>
        <v>0</v>
      </c>
    </row>
    <row r="283" spans="1:15" x14ac:dyDescent="0.25">
      <c r="A283" s="5" t="s">
        <v>32</v>
      </c>
      <c r="B283" s="2">
        <f>COUNTIFS(Table1[c08a_main_class], $B$4, Table1[c16a_housing_status], $A283)</f>
        <v>2</v>
      </c>
      <c r="C283" s="3">
        <f ca="1">COUNTIFS(Table1[c08a_main_class], $B$4, INDIRECT("Table1[c01"&amp;$E$5&amp;"_area]"), "&lt;&gt;Unassigned",INDIRECT("Table1[c16"&amp;$E$5&amp;"_housing_status]"), $A283)</f>
        <v>1</v>
      </c>
      <c r="D283" s="2">
        <f ca="1">COUNTIFS(Table1[c08a_main_class], $B$4, INDIRECT("Table1[c01"&amp;$E$6&amp;"_area]"), "&lt;&gt;Unassigned",INDIRECT("Table1[c16"&amp;$E$6&amp;"_housing_status]"), $A283)</f>
        <v>0</v>
      </c>
      <c r="E283" s="3">
        <f t="shared" ca="1" si="41"/>
        <v>14</v>
      </c>
      <c r="F283" s="2">
        <f t="shared" ca="1" si="42"/>
        <v>1</v>
      </c>
      <c r="G283" s="3">
        <f t="shared" ca="1" si="43"/>
        <v>0</v>
      </c>
      <c r="J283" s="26"/>
      <c r="K283" s="26"/>
      <c r="L283" s="26"/>
      <c r="M283" s="26"/>
      <c r="N283" s="26"/>
      <c r="O283" s="26"/>
    </row>
    <row r="284" spans="1:15" x14ac:dyDescent="0.25">
      <c r="A284" s="5" t="s">
        <v>22</v>
      </c>
      <c r="B284" s="2">
        <f>COUNTIFS(Table1[c08a_main_class], $B$4, Table1[c16a_housing_status], $A284)</f>
        <v>3</v>
      </c>
      <c r="C284" s="3">
        <f ca="1">COUNTIFS(Table1[c08a_main_class], $B$4, INDIRECT("Table1[c01"&amp;$E$5&amp;"_area]"), "&lt;&gt;Unassigned",INDIRECT("Table1[c16"&amp;$E$5&amp;"_housing_status]"), $A284)</f>
        <v>2</v>
      </c>
      <c r="D284" s="2">
        <f ca="1">COUNTIFS(Table1[c08a_main_class], $B$4, INDIRECT("Table1[c01"&amp;$E$6&amp;"_area]"), "&lt;&gt;Unassigned",INDIRECT("Table1[c16"&amp;$E$6&amp;"_housing_status]"), $A284)</f>
        <v>0</v>
      </c>
      <c r="E284" s="3">
        <f t="shared" ca="1" si="41"/>
        <v>6</v>
      </c>
      <c r="F284" s="2">
        <f t="shared" ca="1" si="42"/>
        <v>3</v>
      </c>
      <c r="G284" s="3">
        <f t="shared" ca="1" si="43"/>
        <v>0</v>
      </c>
      <c r="J284" s="26"/>
      <c r="K284" s="26"/>
      <c r="L284" s="26"/>
      <c r="M284" s="26"/>
      <c r="N284" s="26"/>
      <c r="O284" s="26"/>
    </row>
    <row r="285" spans="1:15" x14ac:dyDescent="0.25">
      <c r="A285" s="5" t="s">
        <v>525</v>
      </c>
      <c r="B285" s="2">
        <f t="shared" ref="B285:G285" si="44">SUM(B276:B284)</f>
        <v>58</v>
      </c>
      <c r="C285" s="3">
        <f t="shared" ca="1" si="44"/>
        <v>46</v>
      </c>
      <c r="D285" s="2">
        <f t="shared" ca="1" si="44"/>
        <v>6</v>
      </c>
      <c r="E285" s="3">
        <f t="shared" ca="1" si="44"/>
        <v>217</v>
      </c>
      <c r="F285" s="2">
        <f t="shared" ca="1" si="44"/>
        <v>128</v>
      </c>
      <c r="G285" s="3">
        <f t="shared" ca="1" si="44"/>
        <v>16</v>
      </c>
      <c r="J285" s="26"/>
      <c r="K285" s="26"/>
      <c r="L285" s="26"/>
      <c r="M285" s="26"/>
      <c r="N285" s="26"/>
      <c r="O285" s="26"/>
    </row>
    <row r="286" spans="1:15" x14ac:dyDescent="0.25">
      <c r="J286" s="27"/>
      <c r="K286" s="27"/>
      <c r="L286" s="27"/>
      <c r="M286" s="27"/>
      <c r="N286" s="27"/>
      <c r="O286" s="27"/>
    </row>
    <row r="287" spans="1:15" x14ac:dyDescent="0.25">
      <c r="A287" s="4" t="s">
        <v>716</v>
      </c>
      <c r="J287" s="27"/>
      <c r="K287" s="27"/>
      <c r="L287" s="27"/>
      <c r="M287" s="27"/>
      <c r="N287" s="27"/>
      <c r="O287" s="27"/>
    </row>
    <row r="288" spans="1:15" x14ac:dyDescent="0.25">
      <c r="A288" s="5"/>
      <c r="B288" s="5" t="str">
        <f>$B$3&amp;" - Wave A - Sample"</f>
        <v>Disability - Wave A - Sample</v>
      </c>
      <c r="C288" s="5" t="str">
        <f>$B$3&amp;" - Wave B - Sample"</f>
        <v>Disability - Wave B - Sample</v>
      </c>
      <c r="D288" s="5" t="str">
        <f>$B$3&amp;" - Wave C - Sample"</f>
        <v>Disability - Wave C - Sample</v>
      </c>
      <c r="E288" s="5" t="str">
        <f>$B$3&amp;" - Wave A - All"</f>
        <v>Disability - Wave A - All</v>
      </c>
      <c r="F288" s="5" t="str">
        <f>$B$3&amp;" - Wave B - All"</f>
        <v>Disability - Wave B - All</v>
      </c>
      <c r="G288" s="5" t="str">
        <f>$B$3&amp;" - Wave C - All"</f>
        <v>Disability - Wave C - All</v>
      </c>
      <c r="J288" s="27"/>
      <c r="K288" s="27"/>
      <c r="L288" s="27"/>
      <c r="M288" s="27"/>
      <c r="N288" s="27"/>
      <c r="O288" s="27"/>
    </row>
    <row r="289" spans="1:15" x14ac:dyDescent="0.25">
      <c r="A289" s="5" t="s">
        <v>70</v>
      </c>
      <c r="B289" s="15">
        <f>B276/B$285</f>
        <v>0.29310344827586204</v>
      </c>
      <c r="C289" s="15">
        <f t="shared" ref="C289:G298" ca="1" si="45">C276/C$285</f>
        <v>0.34782608695652173</v>
      </c>
      <c r="D289" s="15">
        <f t="shared" ca="1" si="45"/>
        <v>0.33333333333333331</v>
      </c>
      <c r="E289" s="13">
        <f t="shared" ca="1" si="45"/>
        <v>7.8341013824884786E-2</v>
      </c>
      <c r="F289" s="15">
        <f t="shared" ca="1" si="45"/>
        <v>0.140625</v>
      </c>
      <c r="G289" s="13">
        <f t="shared" ca="1" si="45"/>
        <v>0.125</v>
      </c>
      <c r="J289" s="27"/>
      <c r="K289" s="27"/>
      <c r="L289" s="27"/>
      <c r="M289" s="27"/>
      <c r="N289" s="27"/>
      <c r="O289" s="27"/>
    </row>
    <row r="290" spans="1:15" x14ac:dyDescent="0.25">
      <c r="A290" s="5" t="s">
        <v>6</v>
      </c>
      <c r="B290" s="15">
        <f t="shared" ref="B290:D298" si="46">B277/B$285</f>
        <v>0.34482758620689657</v>
      </c>
      <c r="C290" s="15">
        <f t="shared" ca="1" si="46"/>
        <v>0.41304347826086957</v>
      </c>
      <c r="D290" s="15">
        <f t="shared" ca="1" si="46"/>
        <v>0.5</v>
      </c>
      <c r="E290" s="13">
        <f t="shared" ca="1" si="45"/>
        <v>0.42857142857142855</v>
      </c>
      <c r="F290" s="15">
        <f t="shared" ca="1" si="45"/>
        <v>0.6015625</v>
      </c>
      <c r="G290" s="13">
        <f t="shared" ca="1" si="45"/>
        <v>0.625</v>
      </c>
      <c r="J290" s="27"/>
      <c r="K290" s="27"/>
      <c r="L290" s="27"/>
      <c r="M290" s="27"/>
      <c r="N290" s="27"/>
      <c r="O290" s="27"/>
    </row>
    <row r="291" spans="1:15" x14ac:dyDescent="0.25">
      <c r="A291" s="5" t="s">
        <v>18</v>
      </c>
      <c r="B291" s="15">
        <f t="shared" si="46"/>
        <v>0.10344827586206896</v>
      </c>
      <c r="C291" s="15">
        <f t="shared" ca="1" si="46"/>
        <v>0.10869565217391304</v>
      </c>
      <c r="D291" s="15">
        <f t="shared" ca="1" si="46"/>
        <v>0.16666666666666666</v>
      </c>
      <c r="E291" s="13">
        <f t="shared" ca="1" si="45"/>
        <v>0.12903225806451613</v>
      </c>
      <c r="F291" s="15">
        <f t="shared" ca="1" si="45"/>
        <v>0.171875</v>
      </c>
      <c r="G291" s="13">
        <f t="shared" ca="1" si="45"/>
        <v>6.25E-2</v>
      </c>
      <c r="J291" s="27"/>
      <c r="K291" s="27"/>
      <c r="L291" s="27"/>
      <c r="M291" s="27"/>
      <c r="N291" s="27"/>
      <c r="O291" s="27"/>
    </row>
    <row r="292" spans="1:15" x14ac:dyDescent="0.25">
      <c r="A292" s="5" t="s">
        <v>100</v>
      </c>
      <c r="B292" s="15">
        <f t="shared" si="46"/>
        <v>6.8965517241379309E-2</v>
      </c>
      <c r="C292" s="15">
        <f t="shared" ca="1" si="46"/>
        <v>4.3478260869565216E-2</v>
      </c>
      <c r="D292" s="15">
        <f t="shared" ca="1" si="46"/>
        <v>0</v>
      </c>
      <c r="E292" s="13">
        <f t="shared" ca="1" si="45"/>
        <v>3.2258064516129031E-2</v>
      </c>
      <c r="F292" s="15">
        <f t="shared" ca="1" si="45"/>
        <v>3.125E-2</v>
      </c>
      <c r="G292" s="13">
        <f t="shared" ca="1" si="45"/>
        <v>0.125</v>
      </c>
      <c r="J292" s="27"/>
      <c r="K292" s="27"/>
      <c r="L292" s="27"/>
      <c r="M292" s="27"/>
      <c r="N292" s="27"/>
      <c r="O292" s="27"/>
    </row>
    <row r="293" spans="1:15" x14ac:dyDescent="0.25">
      <c r="A293" s="5" t="s">
        <v>39</v>
      </c>
      <c r="B293" s="15">
        <f t="shared" si="46"/>
        <v>3.4482758620689655E-2</v>
      </c>
      <c r="C293" s="15">
        <f t="shared" ca="1" si="46"/>
        <v>2.1739130434782608E-2</v>
      </c>
      <c r="D293" s="15">
        <f t="shared" ca="1" si="46"/>
        <v>0</v>
      </c>
      <c r="E293" s="13">
        <f t="shared" ca="1" si="45"/>
        <v>4.1474654377880185E-2</v>
      </c>
      <c r="F293" s="15">
        <f t="shared" ca="1" si="45"/>
        <v>2.34375E-2</v>
      </c>
      <c r="G293" s="13">
        <f t="shared" ca="1" si="45"/>
        <v>6.25E-2</v>
      </c>
      <c r="J293" s="27"/>
      <c r="K293" s="27"/>
      <c r="L293" s="27"/>
      <c r="M293" s="27"/>
      <c r="N293" s="27"/>
      <c r="O293" s="27"/>
    </row>
    <row r="294" spans="1:15" x14ac:dyDescent="0.25">
      <c r="A294" s="5" t="s">
        <v>714</v>
      </c>
      <c r="B294" s="15">
        <f t="shared" si="46"/>
        <v>6.8965517241379309E-2</v>
      </c>
      <c r="C294" s="15">
        <f t="shared" ca="1" si="46"/>
        <v>0</v>
      </c>
      <c r="D294" s="15">
        <f t="shared" ca="1" si="46"/>
        <v>0</v>
      </c>
      <c r="E294" s="13">
        <f t="shared" ca="1" si="45"/>
        <v>0.19815668202764977</v>
      </c>
      <c r="F294" s="15">
        <f t="shared" ca="1" si="45"/>
        <v>0</v>
      </c>
      <c r="G294" s="13">
        <f t="shared" ca="1" si="45"/>
        <v>0</v>
      </c>
      <c r="J294" s="27"/>
      <c r="K294" s="27"/>
      <c r="L294" s="27"/>
      <c r="M294" s="27"/>
      <c r="N294" s="27"/>
      <c r="O294" s="27"/>
    </row>
    <row r="295" spans="1:15" x14ac:dyDescent="0.25">
      <c r="A295" s="5" t="s">
        <v>715</v>
      </c>
      <c r="B295" s="15">
        <f t="shared" si="46"/>
        <v>0</v>
      </c>
      <c r="C295" s="15">
        <f t="shared" ca="1" si="46"/>
        <v>0</v>
      </c>
      <c r="D295" s="15">
        <f t="shared" ca="1" si="46"/>
        <v>0</v>
      </c>
      <c r="E295" s="13">
        <f t="shared" ca="1" si="45"/>
        <v>0</v>
      </c>
      <c r="F295" s="15">
        <f t="shared" ca="1" si="45"/>
        <v>0</v>
      </c>
      <c r="G295" s="13">
        <f t="shared" ca="1" si="45"/>
        <v>0</v>
      </c>
      <c r="J295" s="27"/>
      <c r="K295" s="27"/>
      <c r="L295" s="27"/>
      <c r="M295" s="27"/>
      <c r="N295" s="27"/>
      <c r="O295" s="27"/>
    </row>
    <row r="296" spans="1:15" x14ac:dyDescent="0.25">
      <c r="A296" s="5" t="s">
        <v>32</v>
      </c>
      <c r="B296" s="15">
        <f t="shared" si="46"/>
        <v>3.4482758620689655E-2</v>
      </c>
      <c r="C296" s="15">
        <f t="shared" ca="1" si="46"/>
        <v>2.1739130434782608E-2</v>
      </c>
      <c r="D296" s="15">
        <f t="shared" ca="1" si="46"/>
        <v>0</v>
      </c>
      <c r="E296" s="13">
        <f t="shared" ca="1" si="45"/>
        <v>6.4516129032258063E-2</v>
      </c>
      <c r="F296" s="15">
        <f t="shared" ca="1" si="45"/>
        <v>7.8125E-3</v>
      </c>
      <c r="G296" s="13">
        <f t="shared" ca="1" si="45"/>
        <v>0</v>
      </c>
      <c r="J296" s="26"/>
      <c r="K296" s="26"/>
      <c r="L296" s="26"/>
      <c r="M296" s="26"/>
      <c r="N296" s="26"/>
      <c r="O296" s="26"/>
    </row>
    <row r="297" spans="1:15" x14ac:dyDescent="0.25">
      <c r="A297" s="5" t="s">
        <v>22</v>
      </c>
      <c r="B297" s="15">
        <f t="shared" si="46"/>
        <v>5.1724137931034482E-2</v>
      </c>
      <c r="C297" s="15">
        <f t="shared" ca="1" si="46"/>
        <v>4.3478260869565216E-2</v>
      </c>
      <c r="D297" s="15">
        <f t="shared" ca="1" si="46"/>
        <v>0</v>
      </c>
      <c r="E297" s="13">
        <f t="shared" ca="1" si="45"/>
        <v>2.7649769585253458E-2</v>
      </c>
      <c r="F297" s="15">
        <f t="shared" ca="1" si="45"/>
        <v>2.34375E-2</v>
      </c>
      <c r="G297" s="13">
        <f t="shared" ca="1" si="45"/>
        <v>0</v>
      </c>
      <c r="J297" s="26"/>
      <c r="K297" s="26"/>
      <c r="L297" s="26"/>
      <c r="M297" s="26"/>
      <c r="N297" s="26"/>
      <c r="O297" s="26"/>
    </row>
    <row r="298" spans="1:15" x14ac:dyDescent="0.25">
      <c r="A298" s="5" t="s">
        <v>525</v>
      </c>
      <c r="B298" s="15">
        <f t="shared" si="46"/>
        <v>1</v>
      </c>
      <c r="C298" s="15">
        <f t="shared" ca="1" si="46"/>
        <v>1</v>
      </c>
      <c r="D298" s="15">
        <f t="shared" ca="1" si="46"/>
        <v>1</v>
      </c>
      <c r="E298" s="13">
        <f t="shared" ca="1" si="45"/>
        <v>1</v>
      </c>
      <c r="F298" s="15">
        <f t="shared" ca="1" si="45"/>
        <v>1</v>
      </c>
      <c r="G298" s="13">
        <f t="shared" ca="1" si="45"/>
        <v>1</v>
      </c>
    </row>
    <row r="299" spans="1:15" x14ac:dyDescent="0.25">
      <c r="B299" s="10" t="s">
        <v>718</v>
      </c>
      <c r="C299" s="10"/>
      <c r="D299" s="10"/>
    </row>
    <row r="300" spans="1:15" x14ac:dyDescent="0.25">
      <c r="A300" s="4" t="s">
        <v>717</v>
      </c>
    </row>
    <row r="301" spans="1:15" x14ac:dyDescent="0.25">
      <c r="A301" s="5" t="str">
        <f>$B$3&amp;" - Wave A - Sample"</f>
        <v>Disability - Wave A - Sample</v>
      </c>
      <c r="B301" s="5" t="s">
        <v>879</v>
      </c>
      <c r="C301" s="5" t="s">
        <v>5</v>
      </c>
      <c r="D301" s="5" t="s">
        <v>4</v>
      </c>
      <c r="E301" s="5" t="s">
        <v>525</v>
      </c>
    </row>
    <row r="302" spans="1:15" x14ac:dyDescent="0.25">
      <c r="A302" s="5" t="s">
        <v>148</v>
      </c>
      <c r="B302" s="5" t="s">
        <v>666</v>
      </c>
      <c r="C302" s="2">
        <f ca="1">COUNTIFS(Table1[c08a_main_class], $B$4, INDIRECT("Table1["&amp;$B302&amp;"]"), "Yes")</f>
        <v>2</v>
      </c>
      <c r="D302" s="3">
        <f ca="1">COUNTIFS(Table1[c08a_main_class], $B$4, INDIRECT("Table1["&amp;$B302&amp;"]"), "No")</f>
        <v>56</v>
      </c>
      <c r="E302" s="2">
        <f ca="1">C302+D302</f>
        <v>58</v>
      </c>
    </row>
    <row r="303" spans="1:15" x14ac:dyDescent="0.25">
      <c r="A303" s="5" t="s">
        <v>499</v>
      </c>
      <c r="B303" s="5" t="s">
        <v>667</v>
      </c>
      <c r="C303" s="2">
        <f ca="1">COUNTIFS(Table1[c08a_main_class], $B$4, INDIRECT("Table1["&amp;$B303&amp;"]"), "Yes")</f>
        <v>0</v>
      </c>
      <c r="D303" s="3">
        <f ca="1">COUNTIFS(Table1[c08a_main_class], $B$4, INDIRECT("Table1["&amp;$B303&amp;"]"), "No")</f>
        <v>58</v>
      </c>
      <c r="E303" s="2">
        <f t="shared" ref="E303:E311" ca="1" si="47">C303+D303</f>
        <v>58</v>
      </c>
    </row>
    <row r="304" spans="1:15" x14ac:dyDescent="0.25">
      <c r="A304" s="5" t="s">
        <v>740</v>
      </c>
      <c r="B304" s="5" t="s">
        <v>668</v>
      </c>
      <c r="C304" s="2">
        <f ca="1">COUNTIFS(Table1[c08a_main_class], $B$4, INDIRECT("Table1["&amp;$B304&amp;"]"), "Yes")</f>
        <v>58</v>
      </c>
      <c r="D304" s="3">
        <f ca="1">COUNTIFS(Table1[c08a_main_class], $B$4, INDIRECT("Table1["&amp;$B304&amp;"]"), "No")</f>
        <v>0</v>
      </c>
      <c r="E304" s="2">
        <f t="shared" ca="1" si="47"/>
        <v>58</v>
      </c>
    </row>
    <row r="305" spans="1:9" x14ac:dyDescent="0.25">
      <c r="A305" s="5" t="s">
        <v>719</v>
      </c>
      <c r="B305" s="5" t="s">
        <v>669</v>
      </c>
      <c r="C305" s="2">
        <f ca="1">COUNTIFS(Table1[c08a_main_class], $B$4, INDIRECT("Table1["&amp;$B305&amp;"]"), "Yes")</f>
        <v>7</v>
      </c>
      <c r="D305" s="3">
        <f ca="1">COUNTIFS(Table1[c08a_main_class], $B$4, INDIRECT("Table1["&amp;$B305&amp;"]"), "No")</f>
        <v>51</v>
      </c>
      <c r="E305" s="2">
        <f t="shared" ca="1" si="47"/>
        <v>58</v>
      </c>
    </row>
    <row r="306" spans="1:9" x14ac:dyDescent="0.25">
      <c r="A306" s="5" t="s">
        <v>720</v>
      </c>
      <c r="B306" s="5" t="s">
        <v>670</v>
      </c>
      <c r="C306" s="2">
        <f ca="1">COUNTIFS(Table1[c08a_main_class], $B$4, INDIRECT("Table1["&amp;$B306&amp;"]"), "Yes")</f>
        <v>10</v>
      </c>
      <c r="D306" s="3">
        <f ca="1">COUNTIFS(Table1[c08a_main_class], $B$4, INDIRECT("Table1["&amp;$B306&amp;"]"), "No")</f>
        <v>48</v>
      </c>
      <c r="E306" s="2">
        <f t="shared" ca="1" si="47"/>
        <v>58</v>
      </c>
    </row>
    <row r="307" spans="1:9" x14ac:dyDescent="0.25">
      <c r="A307" s="5" t="s">
        <v>524</v>
      </c>
      <c r="B307" s="5" t="s">
        <v>671</v>
      </c>
      <c r="C307" s="2">
        <f ca="1">COUNTIFS(Table1[c08a_main_class], $B$4, INDIRECT("Table1["&amp;$B307&amp;"]"), "Yes")</f>
        <v>6</v>
      </c>
      <c r="D307" s="3">
        <f ca="1">COUNTIFS(Table1[c08a_main_class], $B$4, INDIRECT("Table1["&amp;$B307&amp;"]"), "No")</f>
        <v>52</v>
      </c>
      <c r="E307" s="2">
        <f t="shared" ca="1" si="47"/>
        <v>58</v>
      </c>
    </row>
    <row r="308" spans="1:9" x14ac:dyDescent="0.25">
      <c r="A308" s="5" t="s">
        <v>522</v>
      </c>
      <c r="B308" s="5" t="s">
        <v>672</v>
      </c>
      <c r="C308" s="2">
        <f ca="1">COUNTIFS(Table1[c08a_main_class], $B$4, INDIRECT("Table1["&amp;$B308&amp;"]"), "Yes")</f>
        <v>3</v>
      </c>
      <c r="D308" s="3">
        <f ca="1">COUNTIFS(Table1[c08a_main_class], $B$4, INDIRECT("Table1["&amp;$B308&amp;"]"), "No")</f>
        <v>55</v>
      </c>
      <c r="E308" s="2">
        <f t="shared" ca="1" si="47"/>
        <v>58</v>
      </c>
    </row>
    <row r="309" spans="1:9" x14ac:dyDescent="0.25">
      <c r="A309" s="5" t="s">
        <v>23</v>
      </c>
      <c r="B309" s="5" t="s">
        <v>673</v>
      </c>
      <c r="C309" s="2">
        <f ca="1">COUNTIFS(Table1[c08a_main_class], $B$4, INDIRECT("Table1["&amp;$B309&amp;"]"), "Yes")</f>
        <v>1</v>
      </c>
      <c r="D309" s="3">
        <f ca="1">COUNTIFS(Table1[c08a_main_class], $B$4, INDIRECT("Table1["&amp;$B309&amp;"]"), "No")</f>
        <v>57</v>
      </c>
      <c r="E309" s="2">
        <f t="shared" ca="1" si="47"/>
        <v>58</v>
      </c>
    </row>
    <row r="310" spans="1:9" x14ac:dyDescent="0.25">
      <c r="A310" s="5" t="s">
        <v>523</v>
      </c>
      <c r="B310" s="5" t="s">
        <v>674</v>
      </c>
      <c r="C310" s="2">
        <f ca="1">COUNTIFS(Table1[c08a_main_class], $B$4, INDIRECT("Table1["&amp;$B310&amp;"]"), "Yes")</f>
        <v>5</v>
      </c>
      <c r="D310" s="3">
        <f ca="1">COUNTIFS(Table1[c08a_main_class], $B$4, INDIRECT("Table1["&amp;$B310&amp;"]"), "No")</f>
        <v>53</v>
      </c>
      <c r="E310" s="2">
        <f t="shared" ca="1" si="47"/>
        <v>58</v>
      </c>
    </row>
    <row r="311" spans="1:9" x14ac:dyDescent="0.25">
      <c r="A311" s="5" t="s">
        <v>742</v>
      </c>
      <c r="B311" s="5" t="s">
        <v>675</v>
      </c>
      <c r="C311" s="2">
        <f ca="1">COUNTIFS(Table1[c08a_main_class], $B$4, INDIRECT("Table1["&amp;$B311&amp;"]"), "Yes")</f>
        <v>0</v>
      </c>
      <c r="D311" s="3">
        <f ca="1">COUNTIFS(Table1[c08a_main_class], $B$4, INDIRECT("Table1["&amp;$B311&amp;"]"), "No")</f>
        <v>58</v>
      </c>
      <c r="E311" s="2">
        <f t="shared" ca="1" si="47"/>
        <v>58</v>
      </c>
    </row>
    <row r="313" spans="1:9" x14ac:dyDescent="0.25">
      <c r="A313" s="4" t="s">
        <v>721</v>
      </c>
    </row>
    <row r="314" spans="1:9" x14ac:dyDescent="0.25">
      <c r="A314" s="5" t="str">
        <f>$B$3&amp;" - Wave A - Sample"</f>
        <v>Disability - Wave A - Sample</v>
      </c>
      <c r="B314" s="5" t="s">
        <v>879</v>
      </c>
      <c r="C314" s="5" t="s">
        <v>5</v>
      </c>
      <c r="D314" s="5" t="s">
        <v>4</v>
      </c>
      <c r="E314" s="5" t="s">
        <v>525</v>
      </c>
    </row>
    <row r="315" spans="1:9" x14ac:dyDescent="0.25">
      <c r="A315" s="5" t="s">
        <v>148</v>
      </c>
      <c r="B315" s="5" t="s">
        <v>666</v>
      </c>
      <c r="C315" s="7">
        <f ca="1">C302/$B$11</f>
        <v>3.4482758620689655E-2</v>
      </c>
      <c r="D315" s="6">
        <f ca="1">D302/$B$11</f>
        <v>0.96551724137931039</v>
      </c>
      <c r="E315" s="7">
        <f ca="1">E302/$B$11</f>
        <v>1</v>
      </c>
    </row>
    <row r="316" spans="1:9" x14ac:dyDescent="0.25">
      <c r="A316" s="5" t="s">
        <v>499</v>
      </c>
      <c r="B316" s="5" t="s">
        <v>667</v>
      </c>
      <c r="C316" s="7">
        <f t="shared" ref="C316:E324" ca="1" si="48">C303/$B$11</f>
        <v>0</v>
      </c>
      <c r="D316" s="6">
        <f t="shared" ca="1" si="48"/>
        <v>1</v>
      </c>
      <c r="E316" s="7">
        <f t="shared" ca="1" si="48"/>
        <v>1</v>
      </c>
    </row>
    <row r="317" spans="1:9" x14ac:dyDescent="0.25">
      <c r="A317" s="5" t="s">
        <v>740</v>
      </c>
      <c r="B317" s="5" t="s">
        <v>668</v>
      </c>
      <c r="C317" s="7">
        <f t="shared" ca="1" si="48"/>
        <v>1</v>
      </c>
      <c r="D317" s="6">
        <f t="shared" ca="1" si="48"/>
        <v>0</v>
      </c>
      <c r="E317" s="7">
        <f t="shared" ca="1" si="48"/>
        <v>1</v>
      </c>
    </row>
    <row r="318" spans="1:9" x14ac:dyDescent="0.25">
      <c r="A318" s="5" t="s">
        <v>719</v>
      </c>
      <c r="B318" s="5" t="s">
        <v>669</v>
      </c>
      <c r="C318" s="7">
        <f t="shared" ca="1" si="48"/>
        <v>0.1206896551724138</v>
      </c>
      <c r="D318" s="6">
        <f t="shared" ca="1" si="48"/>
        <v>0.87931034482758619</v>
      </c>
      <c r="E318" s="7">
        <f t="shared" ca="1" si="48"/>
        <v>1</v>
      </c>
    </row>
    <row r="319" spans="1:9" x14ac:dyDescent="0.25">
      <c r="A319" s="5" t="s">
        <v>720</v>
      </c>
      <c r="B319" s="5" t="s">
        <v>670</v>
      </c>
      <c r="C319" s="7">
        <f t="shared" ca="1" si="48"/>
        <v>0.17241379310344829</v>
      </c>
      <c r="D319" s="6">
        <f t="shared" ca="1" si="48"/>
        <v>0.82758620689655171</v>
      </c>
      <c r="E319" s="7">
        <f t="shared" ca="1" si="48"/>
        <v>1</v>
      </c>
    </row>
    <row r="320" spans="1:9" x14ac:dyDescent="0.25">
      <c r="A320" s="5" t="s">
        <v>524</v>
      </c>
      <c r="B320" s="5" t="s">
        <v>671</v>
      </c>
      <c r="C320" s="7">
        <f t="shared" ca="1" si="48"/>
        <v>0.10344827586206896</v>
      </c>
      <c r="D320" s="6">
        <f t="shared" ca="1" si="48"/>
        <v>0.89655172413793105</v>
      </c>
      <c r="E320" s="7">
        <f t="shared" ca="1" si="48"/>
        <v>1</v>
      </c>
      <c r="I320" s="26"/>
    </row>
    <row r="321" spans="1:9" x14ac:dyDescent="0.25">
      <c r="A321" s="5" t="s">
        <v>522</v>
      </c>
      <c r="B321" s="5" t="s">
        <v>672</v>
      </c>
      <c r="C321" s="7">
        <f t="shared" ca="1" si="48"/>
        <v>5.1724137931034482E-2</v>
      </c>
      <c r="D321" s="6">
        <f t="shared" ca="1" si="48"/>
        <v>0.94827586206896552</v>
      </c>
      <c r="E321" s="7">
        <f t="shared" ca="1" si="48"/>
        <v>1</v>
      </c>
      <c r="I321" s="26"/>
    </row>
    <row r="322" spans="1:9" x14ac:dyDescent="0.25">
      <c r="A322" s="5" t="s">
        <v>23</v>
      </c>
      <c r="B322" s="5" t="s">
        <v>673</v>
      </c>
      <c r="C322" s="7">
        <f t="shared" ca="1" si="48"/>
        <v>1.7241379310344827E-2</v>
      </c>
      <c r="D322" s="6">
        <f t="shared" ca="1" si="48"/>
        <v>0.98275862068965514</v>
      </c>
      <c r="E322" s="7">
        <f t="shared" ca="1" si="48"/>
        <v>1</v>
      </c>
      <c r="F322" s="26"/>
      <c r="I322" s="26"/>
    </row>
    <row r="323" spans="1:9" x14ac:dyDescent="0.25">
      <c r="A323" s="5" t="s">
        <v>523</v>
      </c>
      <c r="B323" s="5" t="s">
        <v>674</v>
      </c>
      <c r="C323" s="7">
        <f t="shared" ca="1" si="48"/>
        <v>8.6206896551724144E-2</v>
      </c>
      <c r="D323" s="6">
        <f t="shared" ca="1" si="48"/>
        <v>0.91379310344827591</v>
      </c>
      <c r="E323" s="7">
        <f t="shared" ca="1" si="48"/>
        <v>1</v>
      </c>
      <c r="F323" s="27"/>
      <c r="I323" s="27"/>
    </row>
    <row r="324" spans="1:9" x14ac:dyDescent="0.25">
      <c r="A324" s="5" t="s">
        <v>742</v>
      </c>
      <c r="B324" s="5" t="s">
        <v>675</v>
      </c>
      <c r="C324" s="7">
        <f t="shared" ca="1" si="48"/>
        <v>0</v>
      </c>
      <c r="D324" s="6">
        <f t="shared" ca="1" si="48"/>
        <v>1</v>
      </c>
      <c r="E324" s="7">
        <f t="shared" ca="1" si="48"/>
        <v>1</v>
      </c>
      <c r="F324" s="27"/>
      <c r="I324" s="27"/>
    </row>
    <row r="325" spans="1:9" x14ac:dyDescent="0.25">
      <c r="F325" s="27"/>
      <c r="I325" s="27"/>
    </row>
    <row r="326" spans="1:9" x14ac:dyDescent="0.25">
      <c r="A326" s="4" t="s">
        <v>717</v>
      </c>
      <c r="F326" s="27"/>
      <c r="G326" s="26"/>
      <c r="H326" s="26"/>
      <c r="I326" s="27"/>
    </row>
    <row r="327" spans="1:9" x14ac:dyDescent="0.25">
      <c r="A327" s="5" t="str">
        <f>$B$3&amp;" - Wave B - Sample"</f>
        <v>Disability - Wave B - Sample</v>
      </c>
      <c r="B327" s="5" t="s">
        <v>879</v>
      </c>
      <c r="C327" s="5" t="s">
        <v>5</v>
      </c>
      <c r="D327" s="5" t="s">
        <v>4</v>
      </c>
      <c r="E327" s="5" t="s">
        <v>525</v>
      </c>
      <c r="F327" s="27"/>
      <c r="G327" s="26"/>
      <c r="H327" s="26"/>
      <c r="I327" s="27"/>
    </row>
    <row r="328" spans="1:9" x14ac:dyDescent="0.25">
      <c r="A328" s="5" t="s">
        <v>148</v>
      </c>
      <c r="B328" s="5" t="s">
        <v>880</v>
      </c>
      <c r="C328" s="2">
        <f ca="1">COUNTIFS(Table1[c08a_main_class], $B$4, INDIRECT("Table1[c01"&amp;$E$5&amp;"_area]"), "&lt;&gt;Unassigned", INDIRECT("Table1["&amp;$B328&amp;"]"), "Yes")</f>
        <v>0</v>
      </c>
      <c r="D328" s="3">
        <f ca="1">COUNTIFS(Table1[c08a_main_class], $B$4, INDIRECT("Table1[c01"&amp;$E$5&amp;"_area]"), "&lt;&gt;Unassigned", INDIRECT("Table1["&amp;$B328&amp;"]"), "No")</f>
        <v>48</v>
      </c>
      <c r="E328" s="2">
        <f ca="1">C328+D328</f>
        <v>48</v>
      </c>
      <c r="F328" s="27"/>
      <c r="G328" s="26"/>
      <c r="H328" s="26"/>
      <c r="I328" s="27"/>
    </row>
    <row r="329" spans="1:9" x14ac:dyDescent="0.25">
      <c r="A329" s="5" t="s">
        <v>499</v>
      </c>
      <c r="B329" s="5" t="s">
        <v>881</v>
      </c>
      <c r="C329" s="2">
        <f ca="1">COUNTIFS(Table1[c08a_main_class], $B$4, INDIRECT("Table1[c01"&amp;$E$5&amp;"_area]"), "&lt;&gt;Unassigned", INDIRECT("Table1["&amp;$B329&amp;"]"), "Yes")</f>
        <v>0</v>
      </c>
      <c r="D329" s="3">
        <f ca="1">COUNTIFS(Table1[c08a_main_class], $B$4, INDIRECT("Table1[c01"&amp;$E$5&amp;"_area]"), "&lt;&gt;Unassigned", INDIRECT("Table1["&amp;$B329&amp;"]"), "No")</f>
        <v>48</v>
      </c>
      <c r="E329" s="2">
        <f t="shared" ref="E329:E337" ca="1" si="49">C329+D329</f>
        <v>48</v>
      </c>
      <c r="F329" s="27"/>
      <c r="G329" s="27"/>
      <c r="H329" s="27"/>
      <c r="I329" s="27"/>
    </row>
    <row r="330" spans="1:9" x14ac:dyDescent="0.25">
      <c r="A330" s="5" t="s">
        <v>740</v>
      </c>
      <c r="B330" s="5" t="s">
        <v>859</v>
      </c>
      <c r="C330" s="2">
        <f ca="1">COUNTIFS(Table1[c08a_main_class], $B$4, INDIRECT("Table1[c01"&amp;$E$5&amp;"_area]"), "&lt;&gt;Unassigned", INDIRECT("Table1["&amp;$B330&amp;"]"), "Yes")</f>
        <v>48</v>
      </c>
      <c r="D330" s="3">
        <f ca="1">COUNTIFS(Table1[c08a_main_class], $B$4, INDIRECT("Table1[c01"&amp;$E$5&amp;"_area]"), "&lt;&gt;Unassigned", INDIRECT("Table1["&amp;$B330&amp;"]"), "No")</f>
        <v>1</v>
      </c>
      <c r="E330" s="2">
        <f t="shared" ca="1" si="49"/>
        <v>49</v>
      </c>
      <c r="F330" s="27"/>
      <c r="G330" s="27"/>
      <c r="H330" s="27"/>
      <c r="I330" s="27"/>
    </row>
    <row r="331" spans="1:9" x14ac:dyDescent="0.25">
      <c r="A331" s="5" t="s">
        <v>719</v>
      </c>
      <c r="B331" s="5" t="s">
        <v>882</v>
      </c>
      <c r="C331" s="2">
        <f ca="1">COUNTIFS(Table1[c08a_main_class], $B$4, INDIRECT("Table1[c01"&amp;$E$5&amp;"_area]"), "&lt;&gt;Unassigned", INDIRECT("Table1["&amp;$B331&amp;"]"), "Yes")</f>
        <v>0</v>
      </c>
      <c r="D331" s="3">
        <f ca="1">COUNTIFS(Table1[c08a_main_class], $B$4, INDIRECT("Table1[c01"&amp;$E$5&amp;"_area]"), "&lt;&gt;Unassigned", INDIRECT("Table1["&amp;$B331&amp;"]"), "No")</f>
        <v>48</v>
      </c>
      <c r="E331" s="2">
        <f t="shared" ca="1" si="49"/>
        <v>48</v>
      </c>
      <c r="F331" s="27"/>
      <c r="G331" s="27"/>
      <c r="H331" s="27"/>
      <c r="I331" s="27"/>
    </row>
    <row r="332" spans="1:9" x14ac:dyDescent="0.25">
      <c r="A332" s="5" t="s">
        <v>720</v>
      </c>
      <c r="B332" s="5" t="s">
        <v>883</v>
      </c>
      <c r="C332" s="2">
        <f ca="1">COUNTIFS(Table1[c08a_main_class], $B$4, INDIRECT("Table1[c01"&amp;$E$5&amp;"_area]"), "&lt;&gt;Unassigned", INDIRECT("Table1["&amp;$B332&amp;"]"), "Yes")</f>
        <v>6</v>
      </c>
      <c r="D332" s="3">
        <f ca="1">COUNTIFS(Table1[c08a_main_class], $B$4, INDIRECT("Table1[c01"&amp;$E$5&amp;"_area]"), "&lt;&gt;Unassigned", INDIRECT("Table1["&amp;$B332&amp;"]"), "No")</f>
        <v>42</v>
      </c>
      <c r="E332" s="2">
        <f t="shared" ca="1" si="49"/>
        <v>48</v>
      </c>
      <c r="F332" s="27"/>
      <c r="G332" s="27"/>
      <c r="H332" s="27"/>
      <c r="I332" s="27"/>
    </row>
    <row r="333" spans="1:9" x14ac:dyDescent="0.25">
      <c r="A333" s="5" t="s">
        <v>524</v>
      </c>
      <c r="B333" s="5" t="s">
        <v>884</v>
      </c>
      <c r="C333" s="2">
        <f ca="1">COUNTIFS(Table1[c08a_main_class], $B$4, INDIRECT("Table1[c01"&amp;$E$5&amp;"_area]"), "&lt;&gt;Unassigned", INDIRECT("Table1["&amp;$B333&amp;"]"), "Yes")</f>
        <v>1</v>
      </c>
      <c r="D333" s="3">
        <f ca="1">COUNTIFS(Table1[c08a_main_class], $B$4, INDIRECT("Table1[c01"&amp;$E$5&amp;"_area]"), "&lt;&gt;Unassigned", INDIRECT("Table1["&amp;$B333&amp;"]"), "No")</f>
        <v>47</v>
      </c>
      <c r="E333" s="2">
        <f t="shared" ca="1" si="49"/>
        <v>48</v>
      </c>
      <c r="G333" s="26"/>
      <c r="H333" s="26"/>
      <c r="I333" s="26"/>
    </row>
    <row r="334" spans="1:9" x14ac:dyDescent="0.25">
      <c r="A334" s="5" t="s">
        <v>522</v>
      </c>
      <c r="B334" s="5" t="s">
        <v>885</v>
      </c>
      <c r="C334" s="2">
        <f ca="1">COUNTIFS(Table1[c08a_main_class], $B$4, INDIRECT("Table1[c01"&amp;$E$5&amp;"_area]"), "&lt;&gt;Unassigned", INDIRECT("Table1["&amp;$B334&amp;"]"), "Yes")</f>
        <v>3</v>
      </c>
      <c r="D334" s="3">
        <f ca="1">COUNTIFS(Table1[c08a_main_class], $B$4, INDIRECT("Table1[c01"&amp;$E$5&amp;"_area]"), "&lt;&gt;Unassigned", INDIRECT("Table1["&amp;$B334&amp;"]"), "No")</f>
        <v>46</v>
      </c>
      <c r="E334" s="2">
        <f t="shared" ca="1" si="49"/>
        <v>49</v>
      </c>
      <c r="G334" s="26"/>
      <c r="H334" s="26"/>
      <c r="I334" s="26"/>
    </row>
    <row r="335" spans="1:9" x14ac:dyDescent="0.25">
      <c r="A335" s="5" t="s">
        <v>23</v>
      </c>
      <c r="B335" s="5" t="s">
        <v>875</v>
      </c>
      <c r="C335" s="2">
        <f ca="1">COUNTIFS(Table1[c08a_main_class], $B$4, INDIRECT("Table1[c01"&amp;$E$5&amp;"_area]"), "&lt;&gt;Unassigned", INDIRECT("Table1["&amp;$B335&amp;"]"), "Yes")</f>
        <v>1</v>
      </c>
      <c r="D335" s="3">
        <f ca="1">COUNTIFS(Table1[c08a_main_class], $B$4, INDIRECT("Table1[c01"&amp;$E$5&amp;"_area]"), "&lt;&gt;Unassigned", INDIRECT("Table1["&amp;$B335&amp;"]"), "No")</f>
        <v>47</v>
      </c>
      <c r="E335" s="2">
        <f t="shared" ca="1" si="49"/>
        <v>48</v>
      </c>
    </row>
    <row r="336" spans="1:9" x14ac:dyDescent="0.25">
      <c r="A336" s="5" t="s">
        <v>523</v>
      </c>
      <c r="B336" s="5" t="s">
        <v>886</v>
      </c>
      <c r="C336" s="2">
        <f ca="1">COUNTIFS(Table1[c08a_main_class], $B$4, INDIRECT("Table1[c01"&amp;$E$5&amp;"_area]"), "&lt;&gt;Unassigned", INDIRECT("Table1["&amp;$B336&amp;"]"), "Yes")</f>
        <v>7</v>
      </c>
      <c r="D336" s="3">
        <f ca="1">COUNTIFS(Table1[c08a_main_class], $B$4, INDIRECT("Table1[c01"&amp;$E$5&amp;"_area]"), "&lt;&gt;Unassigned", INDIRECT("Table1["&amp;$B336&amp;"]"), "No")</f>
        <v>41</v>
      </c>
      <c r="E336" s="2">
        <f t="shared" ca="1" si="49"/>
        <v>48</v>
      </c>
    </row>
    <row r="337" spans="1:5" x14ac:dyDescent="0.25">
      <c r="A337" s="5" t="s">
        <v>742</v>
      </c>
      <c r="B337" s="5" t="s">
        <v>887</v>
      </c>
      <c r="C337" s="2">
        <f ca="1">COUNTIFS(Table1[c08a_main_class], $B$4, INDIRECT("Table1[c01"&amp;$E$5&amp;"_area]"), "&lt;&gt;Unassigned", INDIRECT("Table1["&amp;$B337&amp;"]"), "Yes")</f>
        <v>0</v>
      </c>
      <c r="D337" s="3">
        <f ca="1">COUNTIFS(Table1[c08a_main_class], $B$4, INDIRECT("Table1[c01"&amp;$E$5&amp;"_area]"), "&lt;&gt;Unassigned", INDIRECT("Table1["&amp;$B337&amp;"]"), "No")</f>
        <v>48</v>
      </c>
      <c r="E337" s="2">
        <f t="shared" ca="1" si="49"/>
        <v>48</v>
      </c>
    </row>
    <row r="339" spans="1:5" x14ac:dyDescent="0.25">
      <c r="A339" s="4" t="s">
        <v>721</v>
      </c>
    </row>
    <row r="340" spans="1:5" x14ac:dyDescent="0.25">
      <c r="A340" s="5" t="str">
        <f>$B$3&amp;" - Wave B - Sample"</f>
        <v>Disability - Wave B - Sample</v>
      </c>
      <c r="B340" s="5" t="s">
        <v>879</v>
      </c>
      <c r="C340" s="5" t="s">
        <v>5</v>
      </c>
      <c r="D340" s="5" t="s">
        <v>4</v>
      </c>
      <c r="E340" s="5" t="s">
        <v>525</v>
      </c>
    </row>
    <row r="341" spans="1:5" x14ac:dyDescent="0.25">
      <c r="A341" s="5" t="s">
        <v>148</v>
      </c>
      <c r="B341" s="5" t="s">
        <v>880</v>
      </c>
      <c r="C341" s="7">
        <f ca="1">C328/$C$11</f>
        <v>0</v>
      </c>
      <c r="D341" s="6">
        <f ca="1">D328/$C$11</f>
        <v>0.97959183673469385</v>
      </c>
      <c r="E341" s="7">
        <f t="shared" ref="E341:E350" ca="1" si="50">E328/$E$11</f>
        <v>0.21818181818181817</v>
      </c>
    </row>
    <row r="342" spans="1:5" x14ac:dyDescent="0.25">
      <c r="A342" s="5" t="s">
        <v>499</v>
      </c>
      <c r="B342" s="5" t="s">
        <v>881</v>
      </c>
      <c r="C342" s="7">
        <f t="shared" ref="C342:D342" ca="1" si="51">C329/$C$11</f>
        <v>0</v>
      </c>
      <c r="D342" s="6">
        <f t="shared" ca="1" si="51"/>
        <v>0.97959183673469385</v>
      </c>
      <c r="E342" s="7">
        <f t="shared" ca="1" si="50"/>
        <v>0.21818181818181817</v>
      </c>
    </row>
    <row r="343" spans="1:5" x14ac:dyDescent="0.25">
      <c r="A343" s="5" t="s">
        <v>740</v>
      </c>
      <c r="B343" s="5" t="s">
        <v>859</v>
      </c>
      <c r="C343" s="7">
        <f t="shared" ref="C343:D343" ca="1" si="52">C330/$C$11</f>
        <v>0.97959183673469385</v>
      </c>
      <c r="D343" s="6">
        <f t="shared" ca="1" si="52"/>
        <v>2.0408163265306121E-2</v>
      </c>
      <c r="E343" s="7">
        <f t="shared" ca="1" si="50"/>
        <v>0.22272727272727272</v>
      </c>
    </row>
    <row r="344" spans="1:5" x14ac:dyDescent="0.25">
      <c r="A344" s="5" t="s">
        <v>719</v>
      </c>
      <c r="B344" s="5" t="s">
        <v>882</v>
      </c>
      <c r="C344" s="7">
        <f t="shared" ref="C344:D344" ca="1" si="53">C331/$C$11</f>
        <v>0</v>
      </c>
      <c r="D344" s="6">
        <f t="shared" ca="1" si="53"/>
        <v>0.97959183673469385</v>
      </c>
      <c r="E344" s="7">
        <f t="shared" ca="1" si="50"/>
        <v>0.21818181818181817</v>
      </c>
    </row>
    <row r="345" spans="1:5" x14ac:dyDescent="0.25">
      <c r="A345" s="5" t="s">
        <v>720</v>
      </c>
      <c r="B345" s="5" t="s">
        <v>883</v>
      </c>
      <c r="C345" s="7">
        <f t="shared" ref="C345:D345" ca="1" si="54">C332/$C$11</f>
        <v>0.12244897959183673</v>
      </c>
      <c r="D345" s="6">
        <f t="shared" ca="1" si="54"/>
        <v>0.8571428571428571</v>
      </c>
      <c r="E345" s="7">
        <f t="shared" ca="1" si="50"/>
        <v>0.21818181818181817</v>
      </c>
    </row>
    <row r="346" spans="1:5" x14ac:dyDescent="0.25">
      <c r="A346" s="5" t="s">
        <v>524</v>
      </c>
      <c r="B346" s="5" t="s">
        <v>884</v>
      </c>
      <c r="C346" s="7">
        <f t="shared" ref="C346:D346" ca="1" si="55">C333/$C$11</f>
        <v>2.0408163265306121E-2</v>
      </c>
      <c r="D346" s="6">
        <f t="shared" ca="1" si="55"/>
        <v>0.95918367346938771</v>
      </c>
      <c r="E346" s="7">
        <f t="shared" ca="1" si="50"/>
        <v>0.21818181818181817</v>
      </c>
    </row>
    <row r="347" spans="1:5" x14ac:dyDescent="0.25">
      <c r="A347" s="5" t="s">
        <v>522</v>
      </c>
      <c r="B347" s="5" t="s">
        <v>885</v>
      </c>
      <c r="C347" s="7">
        <f t="shared" ref="C347:D347" ca="1" si="56">C334/$C$11</f>
        <v>6.1224489795918366E-2</v>
      </c>
      <c r="D347" s="6">
        <f t="shared" ca="1" si="56"/>
        <v>0.93877551020408168</v>
      </c>
      <c r="E347" s="7">
        <f t="shared" ca="1" si="50"/>
        <v>0.22272727272727272</v>
      </c>
    </row>
    <row r="348" spans="1:5" x14ac:dyDescent="0.25">
      <c r="A348" s="5" t="s">
        <v>23</v>
      </c>
      <c r="B348" s="5" t="s">
        <v>875</v>
      </c>
      <c r="C348" s="7">
        <f t="shared" ref="C348:D348" ca="1" si="57">C335/$C$11</f>
        <v>2.0408163265306121E-2</v>
      </c>
      <c r="D348" s="6">
        <f t="shared" ca="1" si="57"/>
        <v>0.95918367346938771</v>
      </c>
      <c r="E348" s="7">
        <f t="shared" ca="1" si="50"/>
        <v>0.21818181818181817</v>
      </c>
    </row>
    <row r="349" spans="1:5" x14ac:dyDescent="0.25">
      <c r="A349" s="5" t="s">
        <v>523</v>
      </c>
      <c r="B349" s="5" t="s">
        <v>886</v>
      </c>
      <c r="C349" s="7">
        <f t="shared" ref="C349:D349" ca="1" si="58">C336/$C$11</f>
        <v>0.14285714285714285</v>
      </c>
      <c r="D349" s="6">
        <f t="shared" ca="1" si="58"/>
        <v>0.83673469387755106</v>
      </c>
      <c r="E349" s="7">
        <f t="shared" ca="1" si="50"/>
        <v>0.21818181818181817</v>
      </c>
    </row>
    <row r="350" spans="1:5" x14ac:dyDescent="0.25">
      <c r="A350" s="5" t="s">
        <v>742</v>
      </c>
      <c r="B350" s="5" t="s">
        <v>887</v>
      </c>
      <c r="C350" s="7">
        <f t="shared" ref="C350:D350" ca="1" si="59">C337/$C$11</f>
        <v>0</v>
      </c>
      <c r="D350" s="6">
        <f t="shared" ca="1" si="59"/>
        <v>0.97959183673469385</v>
      </c>
      <c r="E350" s="7">
        <f t="shared" ca="1" si="50"/>
        <v>0.21818181818181817</v>
      </c>
    </row>
    <row r="352" spans="1:5" x14ac:dyDescent="0.25">
      <c r="A352" s="4" t="s">
        <v>717</v>
      </c>
    </row>
    <row r="353" spans="1:5" x14ac:dyDescent="0.25">
      <c r="A353" s="5" t="str">
        <f>$B$3&amp;" - Wave C - Sample"</f>
        <v>Disability - Wave C - Sample</v>
      </c>
      <c r="B353" s="5" t="s">
        <v>879</v>
      </c>
      <c r="C353" s="5" t="s">
        <v>5</v>
      </c>
      <c r="D353" s="5" t="s">
        <v>4</v>
      </c>
      <c r="E353" s="5" t="s">
        <v>525</v>
      </c>
    </row>
    <row r="354" spans="1:5" x14ac:dyDescent="0.25">
      <c r="A354" s="5" t="s">
        <v>148</v>
      </c>
      <c r="B354" s="5" t="s">
        <v>888</v>
      </c>
      <c r="C354" s="2">
        <f ca="1">COUNTIFS(Table1[c08a_main_class], $B$4, INDIRECT("Table1[c01"&amp;$E$6&amp;"_area]"), "&lt;&gt;Unassigned", INDIRECT("Table1["&amp;$B354&amp;"]"), "Yes")</f>
        <v>0</v>
      </c>
      <c r="D354" s="3">
        <f ca="1">COUNTIFS(Table1[c08a_main_class], $B$4, INDIRECT("Table1[c01"&amp;$E$6&amp;"_area]"), "&lt;&gt;Unassigned", INDIRECT("Table1["&amp;$B354&amp;"]"), "No")</f>
        <v>6</v>
      </c>
      <c r="E354" s="2">
        <f t="shared" ref="E354:E363" ca="1" si="60">C354+D354</f>
        <v>6</v>
      </c>
    </row>
    <row r="355" spans="1:5" x14ac:dyDescent="0.25">
      <c r="A355" s="5" t="s">
        <v>499</v>
      </c>
      <c r="B355" s="5" t="s">
        <v>889</v>
      </c>
      <c r="C355" s="2">
        <f ca="1">COUNTIFS(Table1[c08a_main_class], $B$4, INDIRECT("Table1[c01"&amp;$E$6&amp;"_area]"), "&lt;&gt;Unassigned", INDIRECT("Table1["&amp;$B355&amp;"]"), "Yes")</f>
        <v>0</v>
      </c>
      <c r="D355" s="3">
        <f ca="1">COUNTIFS(Table1[c08a_main_class], $B$4, INDIRECT("Table1[c01"&amp;$E$6&amp;"_area]"), "&lt;&gt;Unassigned", INDIRECT("Table1["&amp;$B355&amp;"]"), "No")</f>
        <v>6</v>
      </c>
      <c r="E355" s="2">
        <f t="shared" ca="1" si="60"/>
        <v>6</v>
      </c>
    </row>
    <row r="356" spans="1:5" x14ac:dyDescent="0.25">
      <c r="A356" s="5" t="s">
        <v>740</v>
      </c>
      <c r="B356" s="5" t="s">
        <v>860</v>
      </c>
      <c r="C356" s="2">
        <f ca="1">COUNTIFS(Table1[c08a_main_class], $B$4, INDIRECT("Table1[c01"&amp;$E$6&amp;"_area]"), "&lt;&gt;Unassigned", INDIRECT("Table1["&amp;$B356&amp;"]"), "Yes")</f>
        <v>6</v>
      </c>
      <c r="D356" s="3">
        <f ca="1">COUNTIFS(Table1[c08a_main_class], $B$4, INDIRECT("Table1[c01"&amp;$E$6&amp;"_area]"), "&lt;&gt;Unassigned", INDIRECT("Table1["&amp;$B356&amp;"]"), "No")</f>
        <v>0</v>
      </c>
      <c r="E356" s="2">
        <f t="shared" ca="1" si="60"/>
        <v>6</v>
      </c>
    </row>
    <row r="357" spans="1:5" x14ac:dyDescent="0.25">
      <c r="A357" s="5" t="s">
        <v>719</v>
      </c>
      <c r="B357" s="5" t="s">
        <v>890</v>
      </c>
      <c r="C357" s="2">
        <f ca="1">COUNTIFS(Table1[c08a_main_class], $B$4, INDIRECT("Table1[c01"&amp;$E$6&amp;"_area]"), "&lt;&gt;Unassigned", INDIRECT("Table1["&amp;$B357&amp;"]"), "Yes")</f>
        <v>0</v>
      </c>
      <c r="D357" s="3">
        <f ca="1">COUNTIFS(Table1[c08a_main_class], $B$4, INDIRECT("Table1[c01"&amp;$E$6&amp;"_area]"), "&lt;&gt;Unassigned", INDIRECT("Table1["&amp;$B357&amp;"]"), "No")</f>
        <v>6</v>
      </c>
      <c r="E357" s="2">
        <f t="shared" ca="1" si="60"/>
        <v>6</v>
      </c>
    </row>
    <row r="358" spans="1:5" x14ac:dyDescent="0.25">
      <c r="A358" s="5" t="s">
        <v>720</v>
      </c>
      <c r="B358" s="5" t="s">
        <v>891</v>
      </c>
      <c r="C358" s="2">
        <f ca="1">COUNTIFS(Table1[c08a_main_class], $B$4, INDIRECT("Table1[c01"&amp;$E$6&amp;"_area]"), "&lt;&gt;Unassigned", INDIRECT("Table1["&amp;$B358&amp;"]"), "Yes")</f>
        <v>0</v>
      </c>
      <c r="D358" s="3">
        <f ca="1">COUNTIFS(Table1[c08a_main_class], $B$4, INDIRECT("Table1[c01"&amp;$E$6&amp;"_area]"), "&lt;&gt;Unassigned", INDIRECT("Table1["&amp;$B358&amp;"]"), "No")</f>
        <v>6</v>
      </c>
      <c r="E358" s="2">
        <f t="shared" ca="1" si="60"/>
        <v>6</v>
      </c>
    </row>
    <row r="359" spans="1:5" x14ac:dyDescent="0.25">
      <c r="A359" s="5" t="s">
        <v>524</v>
      </c>
      <c r="B359" s="5" t="s">
        <v>892</v>
      </c>
      <c r="C359" s="2">
        <f ca="1">COUNTIFS(Table1[c08a_main_class], $B$4, INDIRECT("Table1[c01"&amp;$E$6&amp;"_area]"), "&lt;&gt;Unassigned", INDIRECT("Table1["&amp;$B359&amp;"]"), "Yes")</f>
        <v>1</v>
      </c>
      <c r="D359" s="3">
        <f ca="1">COUNTIFS(Table1[c08a_main_class], $B$4, INDIRECT("Table1[c01"&amp;$E$6&amp;"_area]"), "&lt;&gt;Unassigned", INDIRECT("Table1["&amp;$B359&amp;"]"), "No")</f>
        <v>5</v>
      </c>
      <c r="E359" s="2">
        <f t="shared" ca="1" si="60"/>
        <v>6</v>
      </c>
    </row>
    <row r="360" spans="1:5" x14ac:dyDescent="0.25">
      <c r="A360" s="5" t="s">
        <v>522</v>
      </c>
      <c r="B360" s="5" t="s">
        <v>893</v>
      </c>
      <c r="C360" s="2">
        <f ca="1">COUNTIFS(Table1[c08a_main_class], $B$4, INDIRECT("Table1[c01"&amp;$E$6&amp;"_area]"), "&lt;&gt;Unassigned", INDIRECT("Table1["&amp;$B360&amp;"]"), "Yes")</f>
        <v>1</v>
      </c>
      <c r="D360" s="3">
        <f ca="1">COUNTIFS(Table1[c08a_main_class], $B$4, INDIRECT("Table1[c01"&amp;$E$6&amp;"_area]"), "&lt;&gt;Unassigned", INDIRECT("Table1["&amp;$B360&amp;"]"), "No")</f>
        <v>5</v>
      </c>
      <c r="E360" s="2">
        <f t="shared" ca="1" si="60"/>
        <v>6</v>
      </c>
    </row>
    <row r="361" spans="1:5" x14ac:dyDescent="0.25">
      <c r="A361" s="5" t="s">
        <v>23</v>
      </c>
      <c r="B361" s="5" t="s">
        <v>876</v>
      </c>
      <c r="C361" s="2">
        <f ca="1">COUNTIFS(Table1[c08a_main_class], $B$4, INDIRECT("Table1[c01"&amp;$E$6&amp;"_area]"), "&lt;&gt;Unassigned", INDIRECT("Table1["&amp;$B361&amp;"]"), "Yes")</f>
        <v>0</v>
      </c>
      <c r="D361" s="3">
        <f ca="1">COUNTIFS(Table1[c08a_main_class], $B$4, INDIRECT("Table1[c01"&amp;$E$6&amp;"_area]"), "&lt;&gt;Unassigned", INDIRECT("Table1["&amp;$B361&amp;"]"), "No")</f>
        <v>6</v>
      </c>
      <c r="E361" s="2">
        <f t="shared" ca="1" si="60"/>
        <v>6</v>
      </c>
    </row>
    <row r="362" spans="1:5" x14ac:dyDescent="0.25">
      <c r="A362" s="5" t="s">
        <v>523</v>
      </c>
      <c r="B362" s="5" t="s">
        <v>894</v>
      </c>
      <c r="C362" s="2">
        <f ca="1">COUNTIFS(Table1[c08a_main_class], $B$4, INDIRECT("Table1[c01"&amp;$E$6&amp;"_area]"), "&lt;&gt;Unassigned", INDIRECT("Table1["&amp;$B362&amp;"]"), "Yes")</f>
        <v>3</v>
      </c>
      <c r="D362" s="3">
        <f ca="1">COUNTIFS(Table1[c08a_main_class], $B$4, INDIRECT("Table1[c01"&amp;$E$6&amp;"_area]"), "&lt;&gt;Unassigned", INDIRECT("Table1["&amp;$B362&amp;"]"), "No")</f>
        <v>3</v>
      </c>
      <c r="E362" s="2">
        <f t="shared" ca="1" si="60"/>
        <v>6</v>
      </c>
    </row>
    <row r="363" spans="1:5" x14ac:dyDescent="0.25">
      <c r="A363" s="5" t="s">
        <v>742</v>
      </c>
      <c r="B363" s="5" t="s">
        <v>895</v>
      </c>
      <c r="C363" s="2">
        <f ca="1">COUNTIFS(Table1[c08a_main_class], $B$4, INDIRECT("Table1[c01"&amp;$E$6&amp;"_area]"), "&lt;&gt;Unassigned", INDIRECT("Table1["&amp;$B363&amp;"]"), "Yes")</f>
        <v>0</v>
      </c>
      <c r="D363" s="3">
        <f ca="1">COUNTIFS(Table1[c08a_main_class], $B$4, INDIRECT("Table1[c01"&amp;$E$6&amp;"_area]"), "&lt;&gt;Unassigned", INDIRECT("Table1["&amp;$B363&amp;"]"), "No")</f>
        <v>6</v>
      </c>
      <c r="E363" s="2">
        <f t="shared" ca="1" si="60"/>
        <v>6</v>
      </c>
    </row>
    <row r="365" spans="1:5" x14ac:dyDescent="0.25">
      <c r="A365" s="4" t="s">
        <v>721</v>
      </c>
    </row>
    <row r="366" spans="1:5" x14ac:dyDescent="0.25">
      <c r="A366" s="5" t="str">
        <f>$B$3&amp;" - Wave C - Sample"</f>
        <v>Disability - Wave C - Sample</v>
      </c>
      <c r="B366" s="5" t="s">
        <v>879</v>
      </c>
      <c r="C366" s="5" t="s">
        <v>5</v>
      </c>
      <c r="D366" s="5" t="s">
        <v>4</v>
      </c>
      <c r="E366" s="5" t="s">
        <v>525</v>
      </c>
    </row>
    <row r="367" spans="1:5" ht="12.75" customHeight="1" x14ac:dyDescent="0.25">
      <c r="A367" s="5" t="s">
        <v>148</v>
      </c>
      <c r="B367" s="5" t="s">
        <v>888</v>
      </c>
      <c r="C367" s="7">
        <f ca="1">C354/$D$11</f>
        <v>0</v>
      </c>
      <c r="D367" s="6">
        <f ca="1">D354/$D$11</f>
        <v>1</v>
      </c>
      <c r="E367" s="7">
        <f t="shared" ref="E367:E376" ca="1" si="61">E354/$F$11</f>
        <v>4.2553191489361701E-2</v>
      </c>
    </row>
    <row r="368" spans="1:5" x14ac:dyDescent="0.25">
      <c r="A368" s="5" t="s">
        <v>499</v>
      </c>
      <c r="B368" s="5" t="s">
        <v>889</v>
      </c>
      <c r="C368" s="7">
        <f t="shared" ref="C368:D368" ca="1" si="62">C355/$D$11</f>
        <v>0</v>
      </c>
      <c r="D368" s="6">
        <f t="shared" ca="1" si="62"/>
        <v>1</v>
      </c>
      <c r="E368" s="7">
        <f t="shared" ca="1" si="61"/>
        <v>4.2553191489361701E-2</v>
      </c>
    </row>
    <row r="369" spans="1:6" x14ac:dyDescent="0.25">
      <c r="A369" s="5" t="s">
        <v>740</v>
      </c>
      <c r="B369" s="5" t="s">
        <v>860</v>
      </c>
      <c r="C369" s="7">
        <f t="shared" ref="C369:D369" ca="1" si="63">C356/$D$11</f>
        <v>1</v>
      </c>
      <c r="D369" s="6">
        <f t="shared" ca="1" si="63"/>
        <v>0</v>
      </c>
      <c r="E369" s="7">
        <f t="shared" ca="1" si="61"/>
        <v>4.2553191489361701E-2</v>
      </c>
    </row>
    <row r="370" spans="1:6" x14ac:dyDescent="0.25">
      <c r="A370" s="5" t="s">
        <v>719</v>
      </c>
      <c r="B370" s="5" t="s">
        <v>890</v>
      </c>
      <c r="C370" s="7">
        <f t="shared" ref="C370:D370" ca="1" si="64">C357/$D$11</f>
        <v>0</v>
      </c>
      <c r="D370" s="6">
        <f t="shared" ca="1" si="64"/>
        <v>1</v>
      </c>
      <c r="E370" s="7">
        <f t="shared" ca="1" si="61"/>
        <v>4.2553191489361701E-2</v>
      </c>
    </row>
    <row r="371" spans="1:6" x14ac:dyDescent="0.25">
      <c r="A371" s="5" t="s">
        <v>720</v>
      </c>
      <c r="B371" s="5" t="s">
        <v>891</v>
      </c>
      <c r="C371" s="7">
        <f t="shared" ref="C371:D371" ca="1" si="65">C358/$D$11</f>
        <v>0</v>
      </c>
      <c r="D371" s="6">
        <f t="shared" ca="1" si="65"/>
        <v>1</v>
      </c>
      <c r="E371" s="7">
        <f t="shared" ca="1" si="61"/>
        <v>4.2553191489361701E-2</v>
      </c>
    </row>
    <row r="372" spans="1:6" x14ac:dyDescent="0.25">
      <c r="A372" s="5" t="s">
        <v>524</v>
      </c>
      <c r="B372" s="5" t="s">
        <v>892</v>
      </c>
      <c r="C372" s="7">
        <f t="shared" ref="C372:D372" ca="1" si="66">C359/$D$11</f>
        <v>0.16666666666666666</v>
      </c>
      <c r="D372" s="6">
        <f t="shared" ca="1" si="66"/>
        <v>0.83333333333333337</v>
      </c>
      <c r="E372" s="7">
        <f t="shared" ca="1" si="61"/>
        <v>4.2553191489361701E-2</v>
      </c>
    </row>
    <row r="373" spans="1:6" x14ac:dyDescent="0.25">
      <c r="A373" s="5" t="s">
        <v>522</v>
      </c>
      <c r="B373" s="5" t="s">
        <v>893</v>
      </c>
      <c r="C373" s="7">
        <f t="shared" ref="C373:D373" ca="1" si="67">C360/$D$11</f>
        <v>0.16666666666666666</v>
      </c>
      <c r="D373" s="6">
        <f t="shared" ca="1" si="67"/>
        <v>0.83333333333333337</v>
      </c>
      <c r="E373" s="7">
        <f t="shared" ca="1" si="61"/>
        <v>4.2553191489361701E-2</v>
      </c>
    </row>
    <row r="374" spans="1:6" x14ac:dyDescent="0.25">
      <c r="A374" s="5" t="s">
        <v>23</v>
      </c>
      <c r="B374" s="5" t="s">
        <v>876</v>
      </c>
      <c r="C374" s="7">
        <f t="shared" ref="C374:D374" ca="1" si="68">C361/$D$11</f>
        <v>0</v>
      </c>
      <c r="D374" s="6">
        <f t="shared" ca="1" si="68"/>
        <v>1</v>
      </c>
      <c r="E374" s="7">
        <f t="shared" ca="1" si="61"/>
        <v>4.2553191489361701E-2</v>
      </c>
    </row>
    <row r="375" spans="1:6" x14ac:dyDescent="0.25">
      <c r="A375" s="5" t="s">
        <v>523</v>
      </c>
      <c r="B375" s="5" t="s">
        <v>894</v>
      </c>
      <c r="C375" s="7">
        <f t="shared" ref="C375:D375" ca="1" si="69">C362/$D$11</f>
        <v>0.5</v>
      </c>
      <c r="D375" s="6">
        <f t="shared" ca="1" si="69"/>
        <v>0.5</v>
      </c>
      <c r="E375" s="7">
        <f t="shared" ca="1" si="61"/>
        <v>4.2553191489361701E-2</v>
      </c>
    </row>
    <row r="376" spans="1:6" x14ac:dyDescent="0.25">
      <c r="A376" s="5" t="s">
        <v>742</v>
      </c>
      <c r="B376" s="5" t="s">
        <v>895</v>
      </c>
      <c r="C376" s="7">
        <f t="shared" ref="C376:D376" ca="1" si="70">C363/$D$11</f>
        <v>0</v>
      </c>
      <c r="D376" s="6">
        <f t="shared" ca="1" si="70"/>
        <v>1</v>
      </c>
      <c r="E376" s="7">
        <f t="shared" ca="1" si="61"/>
        <v>4.2553191489361701E-2</v>
      </c>
    </row>
    <row r="377" spans="1:6" x14ac:dyDescent="0.25">
      <c r="C377" s="11"/>
      <c r="D377" s="11"/>
      <c r="E377" s="11"/>
    </row>
    <row r="378" spans="1:6" x14ac:dyDescent="0.25">
      <c r="A378" s="4" t="s">
        <v>717</v>
      </c>
      <c r="F378" s="27"/>
    </row>
    <row r="379" spans="1:6" x14ac:dyDescent="0.25">
      <c r="A379" s="5" t="str">
        <f>$B$3&amp;" - Wave A - All"</f>
        <v>Disability - Wave A - All</v>
      </c>
      <c r="B379" s="5" t="s">
        <v>879</v>
      </c>
      <c r="C379" s="5" t="s">
        <v>5</v>
      </c>
      <c r="D379" s="5" t="s">
        <v>4</v>
      </c>
      <c r="E379" s="5" t="s">
        <v>525</v>
      </c>
      <c r="F379" s="27"/>
    </row>
    <row r="380" spans="1:6" x14ac:dyDescent="0.25">
      <c r="A380" s="5" t="s">
        <v>148</v>
      </c>
      <c r="B380" s="5" t="s">
        <v>666</v>
      </c>
      <c r="C380" s="2">
        <f ca="1">COUNTIFS(INDIRECT("Table1["&amp;$B$5&amp;"]"),"Yes", INDIRECT("Table1["&amp;$B380&amp;"]"), "Yes")</f>
        <v>30</v>
      </c>
      <c r="D380" s="3">
        <f ca="1">COUNTIFS(INDIRECT("Table1["&amp;$B$5&amp;"]"),"Yes", INDIRECT("Table1["&amp;$B380&amp;"]"), "No")</f>
        <v>190</v>
      </c>
      <c r="E380" s="2">
        <f ca="1">C380+D380</f>
        <v>220</v>
      </c>
      <c r="F380" s="27"/>
    </row>
    <row r="381" spans="1:6" x14ac:dyDescent="0.25">
      <c r="A381" s="5" t="s">
        <v>499</v>
      </c>
      <c r="B381" s="5" t="s">
        <v>667</v>
      </c>
      <c r="C381" s="2">
        <f ca="1">COUNTIFS(INDIRECT("Table1["&amp;$B$5&amp;"]"),"Yes", INDIRECT("Table1["&amp;$B381&amp;"]"), "Yes")</f>
        <v>7</v>
      </c>
      <c r="D381" s="3">
        <f ca="1">COUNTIFS(INDIRECT("Table1["&amp;$B$5&amp;"]"),"Yes", INDIRECT("Table1["&amp;$B381&amp;"]"), "No")</f>
        <v>213</v>
      </c>
      <c r="E381" s="2">
        <f ca="1">C381+D381</f>
        <v>220</v>
      </c>
      <c r="F381" s="27"/>
    </row>
    <row r="382" spans="1:6" x14ac:dyDescent="0.25">
      <c r="A382" s="5" t="s">
        <v>740</v>
      </c>
      <c r="B382" s="5" t="s">
        <v>668</v>
      </c>
      <c r="C382" s="2">
        <f t="shared" ref="C382:C389" ca="1" si="71">COUNTIFS(INDIRECT("Table1["&amp;$B$5&amp;"]"),"Yes", INDIRECT("Table1["&amp;$B382&amp;"]"), "Yes")</f>
        <v>220</v>
      </c>
      <c r="D382" s="3">
        <f t="shared" ref="D382:D389" ca="1" si="72">COUNTIFS(INDIRECT("Table1["&amp;$B$5&amp;"]"),"Yes", INDIRECT("Table1["&amp;$B382&amp;"]"), "No")</f>
        <v>0</v>
      </c>
      <c r="E382" s="2">
        <f ca="1">C382+D382</f>
        <v>220</v>
      </c>
      <c r="F382" s="27"/>
    </row>
    <row r="383" spans="1:6" x14ac:dyDescent="0.25">
      <c r="A383" s="5" t="s">
        <v>719</v>
      </c>
      <c r="B383" s="5" t="s">
        <v>669</v>
      </c>
      <c r="C383" s="2">
        <f ca="1">COUNTIFS(INDIRECT("Table1["&amp;$B$5&amp;"]"),"Yes", INDIRECT("Table1["&amp;$B383&amp;"]"), "Yes")</f>
        <v>70</v>
      </c>
      <c r="D383" s="3">
        <f ca="1">COUNTIFS(INDIRECT("Table1["&amp;$B$5&amp;"]"),"Yes", INDIRECT("Table1["&amp;$B383&amp;"]"), "No")</f>
        <v>150</v>
      </c>
      <c r="E383" s="2">
        <f ca="1">C383+D383</f>
        <v>220</v>
      </c>
      <c r="F383" s="27"/>
    </row>
    <row r="384" spans="1:6" x14ac:dyDescent="0.25">
      <c r="A384" s="5" t="s">
        <v>720</v>
      </c>
      <c r="B384" s="5" t="s">
        <v>670</v>
      </c>
      <c r="C384" s="2">
        <f t="shared" ca="1" si="71"/>
        <v>67</v>
      </c>
      <c r="D384" s="3">
        <f t="shared" ca="1" si="72"/>
        <v>153</v>
      </c>
      <c r="E384" s="2">
        <f ca="1">C384+D384</f>
        <v>220</v>
      </c>
      <c r="F384" s="27"/>
    </row>
    <row r="385" spans="1:5" x14ac:dyDescent="0.25">
      <c r="A385" s="5" t="s">
        <v>524</v>
      </c>
      <c r="B385" s="5" t="s">
        <v>671</v>
      </c>
      <c r="C385" s="2">
        <f t="shared" ca="1" si="71"/>
        <v>46</v>
      </c>
      <c r="D385" s="3">
        <f t="shared" ca="1" si="72"/>
        <v>174</v>
      </c>
      <c r="E385" s="2">
        <f t="shared" ref="E385:E389" ca="1" si="73">C385+D385</f>
        <v>220</v>
      </c>
    </row>
    <row r="386" spans="1:5" x14ac:dyDescent="0.25">
      <c r="A386" s="5" t="s">
        <v>522</v>
      </c>
      <c r="B386" s="5" t="s">
        <v>672</v>
      </c>
      <c r="C386" s="2">
        <f t="shared" ca="1" si="71"/>
        <v>35</v>
      </c>
      <c r="D386" s="3">
        <f t="shared" ca="1" si="72"/>
        <v>185</v>
      </c>
      <c r="E386" s="2">
        <f ca="1">C386+D386</f>
        <v>220</v>
      </c>
    </row>
    <row r="387" spans="1:5" x14ac:dyDescent="0.25">
      <c r="A387" s="5" t="s">
        <v>23</v>
      </c>
      <c r="B387" s="5" t="s">
        <v>673</v>
      </c>
      <c r="C387" s="2">
        <f t="shared" ca="1" si="71"/>
        <v>19</v>
      </c>
      <c r="D387" s="3">
        <f t="shared" ca="1" si="72"/>
        <v>200</v>
      </c>
      <c r="E387" s="2">
        <f t="shared" ca="1" si="73"/>
        <v>219</v>
      </c>
    </row>
    <row r="388" spans="1:5" x14ac:dyDescent="0.25">
      <c r="A388" s="5" t="s">
        <v>523</v>
      </c>
      <c r="B388" s="5" t="s">
        <v>674</v>
      </c>
      <c r="C388" s="2">
        <f t="shared" ca="1" si="71"/>
        <v>47</v>
      </c>
      <c r="D388" s="3">
        <f t="shared" ca="1" si="72"/>
        <v>173</v>
      </c>
      <c r="E388" s="2">
        <f t="shared" ca="1" si="73"/>
        <v>220</v>
      </c>
    </row>
    <row r="389" spans="1:5" x14ac:dyDescent="0.25">
      <c r="A389" s="5" t="s">
        <v>742</v>
      </c>
      <c r="B389" s="5" t="s">
        <v>675</v>
      </c>
      <c r="C389" s="2">
        <f t="shared" ca="1" si="71"/>
        <v>8</v>
      </c>
      <c r="D389" s="3">
        <f t="shared" ca="1" si="72"/>
        <v>212</v>
      </c>
      <c r="E389" s="2">
        <f t="shared" ca="1" si="73"/>
        <v>220</v>
      </c>
    </row>
    <row r="391" spans="1:5" x14ac:dyDescent="0.25">
      <c r="A391" s="4" t="s">
        <v>721</v>
      </c>
    </row>
    <row r="392" spans="1:5" x14ac:dyDescent="0.25">
      <c r="A392" s="5" t="str">
        <f>$B$3&amp;" - Wave A - All"</f>
        <v>Disability - Wave A - All</v>
      </c>
      <c r="B392" s="5" t="s">
        <v>879</v>
      </c>
      <c r="C392" s="5" t="s">
        <v>5</v>
      </c>
      <c r="D392" s="5" t="s">
        <v>4</v>
      </c>
      <c r="E392" s="5" t="s">
        <v>525</v>
      </c>
    </row>
    <row r="393" spans="1:5" x14ac:dyDescent="0.25">
      <c r="A393" s="5" t="s">
        <v>148</v>
      </c>
      <c r="B393" s="5" t="s">
        <v>666</v>
      </c>
      <c r="C393" s="7">
        <f t="shared" ref="C393:E402" ca="1" si="74">C380/$E$11</f>
        <v>0.13636363636363635</v>
      </c>
      <c r="D393" s="6">
        <f t="shared" ca="1" si="74"/>
        <v>0.86363636363636365</v>
      </c>
      <c r="E393" s="7">
        <f t="shared" ca="1" si="74"/>
        <v>1</v>
      </c>
    </row>
    <row r="394" spans="1:5" x14ac:dyDescent="0.25">
      <c r="A394" s="5" t="s">
        <v>499</v>
      </c>
      <c r="B394" s="5" t="s">
        <v>667</v>
      </c>
      <c r="C394" s="7">
        <f t="shared" ca="1" si="74"/>
        <v>3.1818181818181815E-2</v>
      </c>
      <c r="D394" s="6">
        <f t="shared" ca="1" si="74"/>
        <v>0.96818181818181814</v>
      </c>
      <c r="E394" s="7">
        <f t="shared" ca="1" si="74"/>
        <v>1</v>
      </c>
    </row>
    <row r="395" spans="1:5" x14ac:dyDescent="0.25">
      <c r="A395" s="5" t="s">
        <v>740</v>
      </c>
      <c r="B395" s="5" t="s">
        <v>668</v>
      </c>
      <c r="C395" s="7">
        <f t="shared" ca="1" si="74"/>
        <v>1</v>
      </c>
      <c r="D395" s="6">
        <f t="shared" ca="1" si="74"/>
        <v>0</v>
      </c>
      <c r="E395" s="7">
        <f t="shared" ca="1" si="74"/>
        <v>1</v>
      </c>
    </row>
    <row r="396" spans="1:5" x14ac:dyDescent="0.25">
      <c r="A396" s="5" t="s">
        <v>719</v>
      </c>
      <c r="B396" s="5" t="s">
        <v>669</v>
      </c>
      <c r="C396" s="7">
        <f t="shared" ca="1" si="74"/>
        <v>0.31818181818181818</v>
      </c>
      <c r="D396" s="6">
        <f t="shared" ca="1" si="74"/>
        <v>0.68181818181818177</v>
      </c>
      <c r="E396" s="7">
        <f t="shared" ca="1" si="74"/>
        <v>1</v>
      </c>
    </row>
    <row r="397" spans="1:5" x14ac:dyDescent="0.25">
      <c r="A397" s="5" t="s">
        <v>720</v>
      </c>
      <c r="B397" s="5" t="s">
        <v>670</v>
      </c>
      <c r="C397" s="7">
        <f t="shared" ca="1" si="74"/>
        <v>0.30454545454545456</v>
      </c>
      <c r="D397" s="6">
        <f t="shared" ca="1" si="74"/>
        <v>0.69545454545454544</v>
      </c>
      <c r="E397" s="7">
        <f t="shared" ca="1" si="74"/>
        <v>1</v>
      </c>
    </row>
    <row r="398" spans="1:5" x14ac:dyDescent="0.25">
      <c r="A398" s="5" t="s">
        <v>524</v>
      </c>
      <c r="B398" s="5" t="s">
        <v>671</v>
      </c>
      <c r="C398" s="7">
        <f t="shared" ca="1" si="74"/>
        <v>0.20909090909090908</v>
      </c>
      <c r="D398" s="6">
        <f t="shared" ca="1" si="74"/>
        <v>0.79090909090909089</v>
      </c>
      <c r="E398" s="7">
        <f t="shared" ca="1" si="74"/>
        <v>1</v>
      </c>
    </row>
    <row r="399" spans="1:5" x14ac:dyDescent="0.25">
      <c r="A399" s="5" t="s">
        <v>522</v>
      </c>
      <c r="B399" s="5" t="s">
        <v>672</v>
      </c>
      <c r="C399" s="7">
        <f t="shared" ca="1" si="74"/>
        <v>0.15909090909090909</v>
      </c>
      <c r="D399" s="6">
        <f t="shared" ca="1" si="74"/>
        <v>0.84090909090909094</v>
      </c>
      <c r="E399" s="7">
        <f t="shared" ca="1" si="74"/>
        <v>1</v>
      </c>
    </row>
    <row r="400" spans="1:5" x14ac:dyDescent="0.25">
      <c r="A400" s="5" t="s">
        <v>23</v>
      </c>
      <c r="B400" s="5" t="s">
        <v>673</v>
      </c>
      <c r="C400" s="7">
        <f t="shared" ca="1" si="74"/>
        <v>8.6363636363636365E-2</v>
      </c>
      <c r="D400" s="6">
        <f t="shared" ca="1" si="74"/>
        <v>0.90909090909090906</v>
      </c>
      <c r="E400" s="7">
        <f t="shared" ca="1" si="74"/>
        <v>0.99545454545454548</v>
      </c>
    </row>
    <row r="401" spans="1:8" x14ac:dyDescent="0.25">
      <c r="A401" s="5" t="s">
        <v>523</v>
      </c>
      <c r="B401" s="5" t="s">
        <v>674</v>
      </c>
      <c r="C401" s="7">
        <f t="shared" ca="1" si="74"/>
        <v>0.21363636363636362</v>
      </c>
      <c r="D401" s="6">
        <f t="shared" ca="1" si="74"/>
        <v>0.78636363636363638</v>
      </c>
      <c r="E401" s="7">
        <f t="shared" ca="1" si="74"/>
        <v>1</v>
      </c>
    </row>
    <row r="402" spans="1:8" x14ac:dyDescent="0.25">
      <c r="A402" s="5" t="s">
        <v>742</v>
      </c>
      <c r="B402" s="5" t="s">
        <v>675</v>
      </c>
      <c r="C402" s="7">
        <f t="shared" ca="1" si="74"/>
        <v>3.6363636363636362E-2</v>
      </c>
      <c r="D402" s="6">
        <f t="shared" ca="1" si="74"/>
        <v>0.96363636363636362</v>
      </c>
      <c r="E402" s="7">
        <f t="shared" ca="1" si="74"/>
        <v>1</v>
      </c>
    </row>
    <row r="404" spans="1:8" x14ac:dyDescent="0.25">
      <c r="A404" s="4" t="s">
        <v>717</v>
      </c>
    </row>
    <row r="405" spans="1:8" x14ac:dyDescent="0.25">
      <c r="A405" s="5" t="str">
        <f>$B$3&amp;" - Wave B - All"</f>
        <v>Disability - Wave B - All</v>
      </c>
      <c r="B405" s="5" t="s">
        <v>879</v>
      </c>
      <c r="C405" s="5" t="s">
        <v>5</v>
      </c>
      <c r="D405" s="5" t="s">
        <v>4</v>
      </c>
      <c r="E405" s="5" t="s">
        <v>525</v>
      </c>
    </row>
    <row r="406" spans="1:8" x14ac:dyDescent="0.25">
      <c r="A406" s="5" t="s">
        <v>148</v>
      </c>
      <c r="B406" s="5" t="s">
        <v>880</v>
      </c>
      <c r="C406" s="2">
        <f ca="1">COUNTIFS(INDIRECT("Table1["&amp;$B$6&amp;"]"),"Yes", INDIRECT("Table1["&amp;$B406&amp;"]"), "Yes")</f>
        <v>7</v>
      </c>
      <c r="D406" s="3">
        <f ca="1">COUNTIFS(INDIRECT("Table1["&amp;$B$6&amp;"]"),"Yes", INDIRECT("Table1["&amp;$B406&amp;"]"), "No")</f>
        <v>133</v>
      </c>
      <c r="E406" s="2">
        <f ca="1">C406+D406</f>
        <v>140</v>
      </c>
    </row>
    <row r="407" spans="1:8" x14ac:dyDescent="0.25">
      <c r="A407" s="5" t="s">
        <v>499</v>
      </c>
      <c r="B407" s="5" t="s">
        <v>881</v>
      </c>
      <c r="C407" s="2">
        <f t="shared" ref="C407:C415" ca="1" si="75">COUNTIFS(INDIRECT("Table1["&amp;$B$6&amp;"]"),"Yes", INDIRECT("Table1["&amp;$B407&amp;"]"), "Yes")</f>
        <v>2</v>
      </c>
      <c r="D407" s="3">
        <f t="shared" ref="D407:D415" ca="1" si="76">COUNTIFS(INDIRECT("Table1["&amp;$B$6&amp;"]"),"Yes", INDIRECT("Table1["&amp;$B407&amp;"]"), "No")</f>
        <v>138</v>
      </c>
      <c r="E407" s="2">
        <f t="shared" ref="E407:E415" ca="1" si="77">C407+D407</f>
        <v>140</v>
      </c>
    </row>
    <row r="408" spans="1:8" x14ac:dyDescent="0.25">
      <c r="A408" s="5" t="s">
        <v>740</v>
      </c>
      <c r="B408" s="5" t="s">
        <v>859</v>
      </c>
      <c r="C408" s="2">
        <f t="shared" ca="1" si="75"/>
        <v>141</v>
      </c>
      <c r="D408" s="3">
        <f t="shared" ca="1" si="76"/>
        <v>0</v>
      </c>
      <c r="E408" s="2">
        <f t="shared" ca="1" si="77"/>
        <v>141</v>
      </c>
    </row>
    <row r="409" spans="1:8" x14ac:dyDescent="0.25">
      <c r="A409" s="5" t="s">
        <v>719</v>
      </c>
      <c r="B409" s="5" t="s">
        <v>882</v>
      </c>
      <c r="C409" s="2">
        <f t="shared" ca="1" si="75"/>
        <v>15</v>
      </c>
      <c r="D409" s="3">
        <f t="shared" ca="1" si="76"/>
        <v>125</v>
      </c>
      <c r="E409" s="2">
        <f t="shared" ca="1" si="77"/>
        <v>140</v>
      </c>
    </row>
    <row r="410" spans="1:8" x14ac:dyDescent="0.25">
      <c r="A410" s="5" t="s">
        <v>720</v>
      </c>
      <c r="B410" s="5" t="s">
        <v>883</v>
      </c>
      <c r="C410" s="2">
        <f t="shared" ca="1" si="75"/>
        <v>17</v>
      </c>
      <c r="D410" s="3">
        <f t="shared" ca="1" si="76"/>
        <v>122</v>
      </c>
      <c r="E410" s="2">
        <f t="shared" ca="1" si="77"/>
        <v>139</v>
      </c>
    </row>
    <row r="411" spans="1:8" x14ac:dyDescent="0.25">
      <c r="A411" s="5" t="s">
        <v>524</v>
      </c>
      <c r="B411" s="5" t="s">
        <v>884</v>
      </c>
      <c r="C411" s="2">
        <f t="shared" ca="1" si="75"/>
        <v>12</v>
      </c>
      <c r="D411" s="3">
        <f t="shared" ca="1" si="76"/>
        <v>128</v>
      </c>
      <c r="E411" s="2">
        <f t="shared" ca="1" si="77"/>
        <v>140</v>
      </c>
    </row>
    <row r="412" spans="1:8" x14ac:dyDescent="0.25">
      <c r="A412" s="5" t="s">
        <v>522</v>
      </c>
      <c r="B412" s="5" t="s">
        <v>885</v>
      </c>
      <c r="C412" s="2">
        <f t="shared" ca="1" si="75"/>
        <v>30</v>
      </c>
      <c r="D412" s="3">
        <f t="shared" ca="1" si="76"/>
        <v>111</v>
      </c>
      <c r="E412" s="2">
        <f t="shared" ca="1" si="77"/>
        <v>141</v>
      </c>
    </row>
    <row r="413" spans="1:8" x14ac:dyDescent="0.25">
      <c r="A413" s="5" t="s">
        <v>23</v>
      </c>
      <c r="B413" s="5" t="s">
        <v>875</v>
      </c>
      <c r="C413" s="2">
        <f t="shared" ca="1" si="75"/>
        <v>16</v>
      </c>
      <c r="D413" s="3">
        <f t="shared" ca="1" si="76"/>
        <v>124</v>
      </c>
      <c r="E413" s="2">
        <f t="shared" ca="1" si="77"/>
        <v>140</v>
      </c>
      <c r="H413" s="26"/>
    </row>
    <row r="414" spans="1:8" x14ac:dyDescent="0.25">
      <c r="A414" s="5" t="s">
        <v>523</v>
      </c>
      <c r="B414" s="5" t="s">
        <v>886</v>
      </c>
      <c r="C414" s="2">
        <f t="shared" ca="1" si="75"/>
        <v>34</v>
      </c>
      <c r="D414" s="3">
        <f t="shared" ca="1" si="76"/>
        <v>106</v>
      </c>
      <c r="E414" s="2">
        <f t="shared" ca="1" si="77"/>
        <v>140</v>
      </c>
      <c r="H414" s="26"/>
    </row>
    <row r="415" spans="1:8" x14ac:dyDescent="0.25">
      <c r="A415" s="5" t="s">
        <v>742</v>
      </c>
      <c r="B415" s="5" t="s">
        <v>887</v>
      </c>
      <c r="C415" s="2">
        <f t="shared" ca="1" si="75"/>
        <v>9</v>
      </c>
      <c r="D415" s="3">
        <f t="shared" ca="1" si="76"/>
        <v>131</v>
      </c>
      <c r="E415" s="2">
        <f t="shared" ca="1" si="77"/>
        <v>140</v>
      </c>
      <c r="H415" s="27"/>
    </row>
    <row r="416" spans="1:8" x14ac:dyDescent="0.25">
      <c r="H416" s="27"/>
    </row>
    <row r="417" spans="1:8" x14ac:dyDescent="0.25">
      <c r="A417" s="4" t="s">
        <v>721</v>
      </c>
      <c r="H417" s="27"/>
    </row>
    <row r="418" spans="1:8" x14ac:dyDescent="0.25">
      <c r="A418" s="5" t="str">
        <f>$B$3&amp;" - Wave B - All"</f>
        <v>Disability - Wave B - All</v>
      </c>
      <c r="B418" s="5" t="s">
        <v>879</v>
      </c>
      <c r="C418" s="5" t="s">
        <v>5</v>
      </c>
      <c r="D418" s="5" t="s">
        <v>4</v>
      </c>
      <c r="E418" s="5" t="s">
        <v>525</v>
      </c>
      <c r="H418" s="27"/>
    </row>
    <row r="419" spans="1:8" x14ac:dyDescent="0.25">
      <c r="A419" s="5" t="s">
        <v>148</v>
      </c>
      <c r="B419" s="5" t="s">
        <v>880</v>
      </c>
      <c r="C419" s="7">
        <f t="shared" ref="C419:E428" ca="1" si="78">C406/$F$11</f>
        <v>4.9645390070921988E-2</v>
      </c>
      <c r="D419" s="6">
        <f t="shared" ca="1" si="78"/>
        <v>0.94326241134751776</v>
      </c>
      <c r="E419" s="7">
        <f t="shared" ca="1" si="78"/>
        <v>0.99290780141843971</v>
      </c>
      <c r="H419" s="27"/>
    </row>
    <row r="420" spans="1:8" x14ac:dyDescent="0.25">
      <c r="A420" s="5" t="s">
        <v>499</v>
      </c>
      <c r="B420" s="5" t="s">
        <v>881</v>
      </c>
      <c r="C420" s="7">
        <f t="shared" ca="1" si="78"/>
        <v>1.4184397163120567E-2</v>
      </c>
      <c r="D420" s="6">
        <f t="shared" ca="1" si="78"/>
        <v>0.97872340425531912</v>
      </c>
      <c r="E420" s="7">
        <f t="shared" ca="1" si="78"/>
        <v>0.99290780141843971</v>
      </c>
      <c r="H420" s="27"/>
    </row>
    <row r="421" spans="1:8" x14ac:dyDescent="0.25">
      <c r="A421" s="5" t="s">
        <v>740</v>
      </c>
      <c r="B421" s="5" t="s">
        <v>859</v>
      </c>
      <c r="C421" s="7">
        <f t="shared" ca="1" si="78"/>
        <v>1</v>
      </c>
      <c r="D421" s="6">
        <f t="shared" ca="1" si="78"/>
        <v>0</v>
      </c>
      <c r="E421" s="7">
        <f t="shared" ca="1" si="78"/>
        <v>1</v>
      </c>
      <c r="H421" s="27"/>
    </row>
    <row r="422" spans="1:8" x14ac:dyDescent="0.25">
      <c r="A422" s="5" t="s">
        <v>719</v>
      </c>
      <c r="B422" s="5" t="s">
        <v>882</v>
      </c>
      <c r="C422" s="7">
        <f t="shared" ca="1" si="78"/>
        <v>0.10638297872340426</v>
      </c>
      <c r="D422" s="6">
        <f t="shared" ca="1" si="78"/>
        <v>0.88652482269503541</v>
      </c>
      <c r="E422" s="7">
        <f t="shared" ca="1" si="78"/>
        <v>0.99290780141843971</v>
      </c>
      <c r="H422" s="27"/>
    </row>
    <row r="423" spans="1:8" x14ac:dyDescent="0.25">
      <c r="A423" s="5" t="s">
        <v>720</v>
      </c>
      <c r="B423" s="5" t="s">
        <v>883</v>
      </c>
      <c r="C423" s="7">
        <f t="shared" ca="1" si="78"/>
        <v>0.12056737588652482</v>
      </c>
      <c r="D423" s="6">
        <f t="shared" ca="1" si="78"/>
        <v>0.86524822695035464</v>
      </c>
      <c r="E423" s="7">
        <f t="shared" ca="1" si="78"/>
        <v>0.98581560283687941</v>
      </c>
      <c r="H423" s="27"/>
    </row>
    <row r="424" spans="1:8" x14ac:dyDescent="0.25">
      <c r="A424" s="5" t="s">
        <v>524</v>
      </c>
      <c r="B424" s="5" t="s">
        <v>884</v>
      </c>
      <c r="C424" s="7">
        <f t="shared" ca="1" si="78"/>
        <v>8.5106382978723402E-2</v>
      </c>
      <c r="D424" s="6">
        <f t="shared" ca="1" si="78"/>
        <v>0.90780141843971629</v>
      </c>
      <c r="E424" s="7">
        <f t="shared" ca="1" si="78"/>
        <v>0.99290780141843971</v>
      </c>
      <c r="H424" s="27"/>
    </row>
    <row r="425" spans="1:8" x14ac:dyDescent="0.25">
      <c r="A425" s="5" t="s">
        <v>522</v>
      </c>
      <c r="B425" s="5" t="s">
        <v>885</v>
      </c>
      <c r="C425" s="7">
        <f t="shared" ca="1" si="78"/>
        <v>0.21276595744680851</v>
      </c>
      <c r="D425" s="6">
        <f t="shared" ca="1" si="78"/>
        <v>0.78723404255319152</v>
      </c>
      <c r="E425" s="7">
        <f t="shared" ca="1" si="78"/>
        <v>1</v>
      </c>
      <c r="H425" s="27"/>
    </row>
    <row r="426" spans="1:8" x14ac:dyDescent="0.25">
      <c r="A426" s="5" t="s">
        <v>23</v>
      </c>
      <c r="B426" s="5" t="s">
        <v>875</v>
      </c>
      <c r="C426" s="7">
        <f t="shared" ca="1" si="78"/>
        <v>0.11347517730496454</v>
      </c>
      <c r="D426" s="6">
        <f t="shared" ca="1" si="78"/>
        <v>0.87943262411347523</v>
      </c>
      <c r="E426" s="7">
        <f t="shared" ca="1" si="78"/>
        <v>0.99290780141843971</v>
      </c>
      <c r="H426" s="27"/>
    </row>
    <row r="427" spans="1:8" x14ac:dyDescent="0.25">
      <c r="A427" s="5" t="s">
        <v>523</v>
      </c>
      <c r="B427" s="5" t="s">
        <v>886</v>
      </c>
      <c r="C427" s="7">
        <f t="shared" ca="1" si="78"/>
        <v>0.24113475177304963</v>
      </c>
      <c r="D427" s="6">
        <f t="shared" ca="1" si="78"/>
        <v>0.75177304964539005</v>
      </c>
      <c r="E427" s="7">
        <f t="shared" ca="1" si="78"/>
        <v>0.99290780141843971</v>
      </c>
      <c r="H427" s="27"/>
    </row>
    <row r="428" spans="1:8" x14ac:dyDescent="0.25">
      <c r="A428" s="5" t="s">
        <v>742</v>
      </c>
      <c r="B428" s="5" t="s">
        <v>887</v>
      </c>
      <c r="C428" s="7">
        <f t="shared" ca="1" si="78"/>
        <v>6.3829787234042548E-2</v>
      </c>
      <c r="D428" s="6">
        <f t="shared" ca="1" si="78"/>
        <v>0.92907801418439717</v>
      </c>
      <c r="E428" s="7">
        <f t="shared" ca="1" si="78"/>
        <v>0.99290780141843971</v>
      </c>
      <c r="H428" s="27"/>
    </row>
    <row r="429" spans="1:8" x14ac:dyDescent="0.25">
      <c r="C429" s="11"/>
      <c r="D429" s="11"/>
      <c r="E429" s="11"/>
      <c r="H429" s="27"/>
    </row>
    <row r="430" spans="1:8" x14ac:dyDescent="0.25">
      <c r="A430" s="4" t="s">
        <v>717</v>
      </c>
      <c r="H430" s="27"/>
    </row>
    <row r="431" spans="1:8" x14ac:dyDescent="0.25">
      <c r="A431" s="5" t="str">
        <f>$B$3&amp;" - Wave C - All"</f>
        <v>Disability - Wave C - All</v>
      </c>
      <c r="B431" s="5" t="s">
        <v>879</v>
      </c>
      <c r="C431" s="5" t="s">
        <v>5</v>
      </c>
      <c r="D431" s="5" t="s">
        <v>4</v>
      </c>
      <c r="E431" s="5" t="s">
        <v>525</v>
      </c>
      <c r="H431" s="27"/>
    </row>
    <row r="432" spans="1:8" x14ac:dyDescent="0.25">
      <c r="A432" s="5" t="s">
        <v>148</v>
      </c>
      <c r="B432" s="5" t="s">
        <v>888</v>
      </c>
      <c r="C432" s="2">
        <f ca="1">COUNTIFS(INDIRECT("Table1["&amp;$B$7&amp;"]"),"Yes", INDIRECT("Table1["&amp;$B432&amp;"]"), "Yes")</f>
        <v>0</v>
      </c>
      <c r="D432" s="3">
        <f ca="1">COUNTIFS(INDIRECT("Table1["&amp;$B$7&amp;"]"),"Yes", INDIRECT("Table1["&amp;$B432&amp;"]"), "No")</f>
        <v>13</v>
      </c>
      <c r="E432" s="2">
        <f ca="1">C432+D432</f>
        <v>13</v>
      </c>
      <c r="H432" s="27"/>
    </row>
    <row r="433" spans="1:8" x14ac:dyDescent="0.25">
      <c r="A433" s="5" t="s">
        <v>499</v>
      </c>
      <c r="B433" s="5" t="s">
        <v>889</v>
      </c>
      <c r="C433" s="2">
        <f t="shared" ref="C433:C441" ca="1" si="79">COUNTIFS(INDIRECT("Table1["&amp;$B$7&amp;"]"),"Yes", INDIRECT("Table1["&amp;$B433&amp;"]"), "Yes")</f>
        <v>0</v>
      </c>
      <c r="D433" s="3">
        <f t="shared" ref="D433:D441" ca="1" si="80">COUNTIFS(INDIRECT("Table1["&amp;$B$7&amp;"]"),"Yes", INDIRECT("Table1["&amp;$B433&amp;"]"), "No")</f>
        <v>13</v>
      </c>
      <c r="E433" s="2">
        <f t="shared" ref="E433:E441" ca="1" si="81">C433+D433</f>
        <v>13</v>
      </c>
      <c r="H433" s="26"/>
    </row>
    <row r="434" spans="1:8" x14ac:dyDescent="0.25">
      <c r="A434" s="5" t="s">
        <v>740</v>
      </c>
      <c r="B434" s="5" t="s">
        <v>860</v>
      </c>
      <c r="C434" s="2">
        <f t="shared" ca="1" si="79"/>
        <v>16</v>
      </c>
      <c r="D434" s="3">
        <f t="shared" ca="1" si="80"/>
        <v>0</v>
      </c>
      <c r="E434" s="2">
        <f t="shared" ca="1" si="81"/>
        <v>16</v>
      </c>
    </row>
    <row r="435" spans="1:8" x14ac:dyDescent="0.25">
      <c r="A435" s="5" t="s">
        <v>719</v>
      </c>
      <c r="B435" s="5" t="s">
        <v>890</v>
      </c>
      <c r="C435" s="2">
        <f t="shared" ca="1" si="79"/>
        <v>2</v>
      </c>
      <c r="D435" s="3">
        <f t="shared" ca="1" si="80"/>
        <v>13</v>
      </c>
      <c r="E435" s="2">
        <f t="shared" ca="1" si="81"/>
        <v>15</v>
      </c>
    </row>
    <row r="436" spans="1:8" x14ac:dyDescent="0.25">
      <c r="A436" s="5" t="s">
        <v>720</v>
      </c>
      <c r="B436" s="5" t="s">
        <v>891</v>
      </c>
      <c r="C436" s="2">
        <f t="shared" ca="1" si="79"/>
        <v>1</v>
      </c>
      <c r="D436" s="3">
        <f t="shared" ca="1" si="80"/>
        <v>12</v>
      </c>
      <c r="E436" s="2">
        <f t="shared" ca="1" si="81"/>
        <v>13</v>
      </c>
    </row>
    <row r="437" spans="1:8" x14ac:dyDescent="0.25">
      <c r="A437" s="5" t="s">
        <v>524</v>
      </c>
      <c r="B437" s="5" t="s">
        <v>892</v>
      </c>
      <c r="C437" s="2">
        <f t="shared" ca="1" si="79"/>
        <v>4</v>
      </c>
      <c r="D437" s="3">
        <f t="shared" ca="1" si="80"/>
        <v>10</v>
      </c>
      <c r="E437" s="2">
        <f t="shared" ca="1" si="81"/>
        <v>14</v>
      </c>
    </row>
    <row r="438" spans="1:8" x14ac:dyDescent="0.25">
      <c r="A438" s="5" t="s">
        <v>522</v>
      </c>
      <c r="B438" s="5" t="s">
        <v>893</v>
      </c>
      <c r="C438" s="2">
        <f t="shared" ca="1" si="79"/>
        <v>4</v>
      </c>
      <c r="D438" s="3">
        <f t="shared" ca="1" si="80"/>
        <v>10</v>
      </c>
      <c r="E438" s="2">
        <f t="shared" ca="1" si="81"/>
        <v>14</v>
      </c>
    </row>
    <row r="439" spans="1:8" x14ac:dyDescent="0.25">
      <c r="A439" s="5" t="s">
        <v>23</v>
      </c>
      <c r="B439" s="5" t="s">
        <v>876</v>
      </c>
      <c r="C439" s="2">
        <f t="shared" ca="1" si="79"/>
        <v>0</v>
      </c>
      <c r="D439" s="3">
        <f t="shared" ca="1" si="80"/>
        <v>13</v>
      </c>
      <c r="E439" s="2">
        <f t="shared" ca="1" si="81"/>
        <v>13</v>
      </c>
    </row>
    <row r="440" spans="1:8" x14ac:dyDescent="0.25">
      <c r="A440" s="5" t="s">
        <v>523</v>
      </c>
      <c r="B440" s="5" t="s">
        <v>894</v>
      </c>
      <c r="C440" s="2">
        <f t="shared" ca="1" si="79"/>
        <v>10</v>
      </c>
      <c r="D440" s="3">
        <f t="shared" ca="1" si="80"/>
        <v>6</v>
      </c>
      <c r="E440" s="2">
        <f t="shared" ca="1" si="81"/>
        <v>16</v>
      </c>
    </row>
    <row r="441" spans="1:8" x14ac:dyDescent="0.25">
      <c r="A441" s="5" t="s">
        <v>742</v>
      </c>
      <c r="B441" s="5" t="s">
        <v>895</v>
      </c>
      <c r="C441" s="2">
        <f t="shared" ca="1" si="79"/>
        <v>0</v>
      </c>
      <c r="D441" s="3">
        <f t="shared" ca="1" si="80"/>
        <v>13</v>
      </c>
      <c r="E441" s="2">
        <f t="shared" ca="1" si="81"/>
        <v>13</v>
      </c>
    </row>
    <row r="443" spans="1:8" x14ac:dyDescent="0.25">
      <c r="A443" s="4" t="s">
        <v>721</v>
      </c>
    </row>
    <row r="444" spans="1:8" x14ac:dyDescent="0.25">
      <c r="A444" s="5" t="str">
        <f>$B$3&amp;" - Wave C - All"</f>
        <v>Disability - Wave C - All</v>
      </c>
      <c r="B444" s="5" t="s">
        <v>879</v>
      </c>
      <c r="C444" s="5" t="s">
        <v>5</v>
      </c>
      <c r="D444" s="5" t="s">
        <v>4</v>
      </c>
      <c r="E444" s="5" t="s">
        <v>525</v>
      </c>
    </row>
    <row r="445" spans="1:8" x14ac:dyDescent="0.25">
      <c r="A445" s="5" t="s">
        <v>148</v>
      </c>
      <c r="B445" s="5" t="s">
        <v>888</v>
      </c>
      <c r="C445" s="7">
        <f t="shared" ref="C445:E454" ca="1" si="82">C432/$G$11</f>
        <v>0</v>
      </c>
      <c r="D445" s="6">
        <f t="shared" ca="1" si="82"/>
        <v>0.8125</v>
      </c>
      <c r="E445" s="7">
        <f t="shared" ca="1" si="82"/>
        <v>0.8125</v>
      </c>
    </row>
    <row r="446" spans="1:8" x14ac:dyDescent="0.25">
      <c r="A446" s="5" t="s">
        <v>499</v>
      </c>
      <c r="B446" s="5" t="s">
        <v>889</v>
      </c>
      <c r="C446" s="7">
        <f t="shared" ca="1" si="82"/>
        <v>0</v>
      </c>
      <c r="D446" s="6">
        <f t="shared" ca="1" si="82"/>
        <v>0.8125</v>
      </c>
      <c r="E446" s="7">
        <f t="shared" ca="1" si="82"/>
        <v>0.8125</v>
      </c>
    </row>
    <row r="447" spans="1:8" x14ac:dyDescent="0.25">
      <c r="A447" s="5" t="s">
        <v>740</v>
      </c>
      <c r="B447" s="5" t="s">
        <v>860</v>
      </c>
      <c r="C447" s="7">
        <f t="shared" ca="1" si="82"/>
        <v>1</v>
      </c>
      <c r="D447" s="6">
        <f t="shared" ca="1" si="82"/>
        <v>0</v>
      </c>
      <c r="E447" s="7">
        <f t="shared" ca="1" si="82"/>
        <v>1</v>
      </c>
    </row>
    <row r="448" spans="1:8" x14ac:dyDescent="0.25">
      <c r="A448" s="5" t="s">
        <v>719</v>
      </c>
      <c r="B448" s="5" t="s">
        <v>890</v>
      </c>
      <c r="C448" s="7">
        <f t="shared" ca="1" si="82"/>
        <v>0.125</v>
      </c>
      <c r="D448" s="6">
        <f t="shared" ca="1" si="82"/>
        <v>0.8125</v>
      </c>
      <c r="E448" s="7">
        <f t="shared" ca="1" si="82"/>
        <v>0.9375</v>
      </c>
    </row>
    <row r="449" spans="1:6" x14ac:dyDescent="0.25">
      <c r="A449" s="5" t="s">
        <v>720</v>
      </c>
      <c r="B449" s="5" t="s">
        <v>891</v>
      </c>
      <c r="C449" s="7">
        <f t="shared" ca="1" si="82"/>
        <v>6.25E-2</v>
      </c>
      <c r="D449" s="6">
        <f t="shared" ca="1" si="82"/>
        <v>0.75</v>
      </c>
      <c r="E449" s="7">
        <f t="shared" ca="1" si="82"/>
        <v>0.8125</v>
      </c>
    </row>
    <row r="450" spans="1:6" x14ac:dyDescent="0.25">
      <c r="A450" s="5" t="s">
        <v>524</v>
      </c>
      <c r="B450" s="5" t="s">
        <v>892</v>
      </c>
      <c r="C450" s="7">
        <f t="shared" ca="1" si="82"/>
        <v>0.25</v>
      </c>
      <c r="D450" s="6">
        <f t="shared" ca="1" si="82"/>
        <v>0.625</v>
      </c>
      <c r="E450" s="7">
        <f t="shared" ca="1" si="82"/>
        <v>0.875</v>
      </c>
    </row>
    <row r="451" spans="1:6" x14ac:dyDescent="0.25">
      <c r="A451" s="5" t="s">
        <v>522</v>
      </c>
      <c r="B451" s="5" t="s">
        <v>893</v>
      </c>
      <c r="C451" s="7">
        <f t="shared" ca="1" si="82"/>
        <v>0.25</v>
      </c>
      <c r="D451" s="6">
        <f t="shared" ca="1" si="82"/>
        <v>0.625</v>
      </c>
      <c r="E451" s="7">
        <f t="shared" ca="1" si="82"/>
        <v>0.875</v>
      </c>
    </row>
    <row r="452" spans="1:6" x14ac:dyDescent="0.25">
      <c r="A452" s="5" t="s">
        <v>23</v>
      </c>
      <c r="B452" s="5" t="s">
        <v>876</v>
      </c>
      <c r="C452" s="7">
        <f t="shared" ca="1" si="82"/>
        <v>0</v>
      </c>
      <c r="D452" s="6">
        <f t="shared" ca="1" si="82"/>
        <v>0.8125</v>
      </c>
      <c r="E452" s="7">
        <f t="shared" ca="1" si="82"/>
        <v>0.8125</v>
      </c>
    </row>
    <row r="453" spans="1:6" x14ac:dyDescent="0.25">
      <c r="A453" s="5" t="s">
        <v>523</v>
      </c>
      <c r="B453" s="5" t="s">
        <v>894</v>
      </c>
      <c r="C453" s="7">
        <f t="shared" ca="1" si="82"/>
        <v>0.625</v>
      </c>
      <c r="D453" s="6">
        <f t="shared" ca="1" si="82"/>
        <v>0.375</v>
      </c>
      <c r="E453" s="7">
        <f t="shared" ca="1" si="82"/>
        <v>1</v>
      </c>
    </row>
    <row r="454" spans="1:6" x14ac:dyDescent="0.25">
      <c r="A454" s="5" t="s">
        <v>742</v>
      </c>
      <c r="B454" s="5" t="s">
        <v>895</v>
      </c>
      <c r="C454" s="7">
        <f t="shared" ca="1" si="82"/>
        <v>0</v>
      </c>
      <c r="D454" s="6">
        <f t="shared" ca="1" si="82"/>
        <v>0.8125</v>
      </c>
      <c r="E454" s="7">
        <f t="shared" ca="1" si="82"/>
        <v>0.8125</v>
      </c>
    </row>
    <row r="456" spans="1:6" x14ac:dyDescent="0.25">
      <c r="A456" s="4" t="s">
        <v>722</v>
      </c>
    </row>
    <row r="457" spans="1:6" x14ac:dyDescent="0.25">
      <c r="A457" s="5" t="str">
        <f>$B$3&amp;" - Wave A - Sample"</f>
        <v>Disability - Wave A - Sample</v>
      </c>
      <c r="B457" s="5" t="s">
        <v>879</v>
      </c>
      <c r="C457" s="5" t="s">
        <v>5</v>
      </c>
      <c r="D457" s="5" t="s">
        <v>4</v>
      </c>
      <c r="E457" s="5" t="s">
        <v>896</v>
      </c>
      <c r="F457" s="5" t="s">
        <v>525</v>
      </c>
    </row>
    <row r="458" spans="1:6" x14ac:dyDescent="0.25">
      <c r="A458" s="5" t="s">
        <v>723</v>
      </c>
      <c r="B458" s="28" t="s">
        <v>640</v>
      </c>
      <c r="C458" s="2">
        <f ca="1">COUNTIFS(Table1[c08a_main_class], $B$4, INDIRECT("Table1["&amp;$B458&amp;"]"), "Yes")</f>
        <v>27</v>
      </c>
      <c r="D458" s="3">
        <f ca="1">COUNTIFS(Table1[c08a_main_class], $B$4, INDIRECT("Table1["&amp;$B458&amp;"]"), "No")</f>
        <v>29</v>
      </c>
      <c r="E458" s="2">
        <f ca="1">COUNTIFS(Table1[c08a_main_class], $B$4, INDIRECT("Table1["&amp;$B458&amp;"]"), "Don't Know")</f>
        <v>2</v>
      </c>
      <c r="F458" s="3">
        <f ca="1">C458+D458+E458</f>
        <v>58</v>
      </c>
    </row>
    <row r="459" spans="1:6" x14ac:dyDescent="0.25">
      <c r="A459" s="5" t="s">
        <v>724</v>
      </c>
      <c r="B459" s="28" t="s">
        <v>641</v>
      </c>
      <c r="C459" s="2">
        <f ca="1">COUNTIFS(Table1[c08a_main_class], $B$4, INDIRECT("Table1["&amp;$B459&amp;"]"), "Yes")</f>
        <v>10</v>
      </c>
      <c r="D459" s="3">
        <f ca="1">COUNTIFS(Table1[c08a_main_class], $B$4, INDIRECT("Table1["&amp;$B459&amp;"]"), "No")</f>
        <v>46</v>
      </c>
      <c r="E459" s="2">
        <f ca="1">COUNTIFS(Table1[c08a_main_class], $B$4, INDIRECT("Table1["&amp;$B459&amp;"]"), "Don't Know")</f>
        <v>2</v>
      </c>
      <c r="F459" s="3">
        <f t="shared" ref="F459:F475" ca="1" si="83">C459+D459+E459</f>
        <v>58</v>
      </c>
    </row>
    <row r="460" spans="1:6" x14ac:dyDescent="0.25">
      <c r="A460" s="5" t="s">
        <v>725</v>
      </c>
      <c r="B460" s="28" t="s">
        <v>642</v>
      </c>
      <c r="C460" s="2">
        <f ca="1">COUNTIFS(Table1[c08a_main_class], $B$4, INDIRECT("Table1["&amp;$B460&amp;"]"), "Yes")</f>
        <v>4</v>
      </c>
      <c r="D460" s="3">
        <f ca="1">COUNTIFS(Table1[c08a_main_class], $B$4, INDIRECT("Table1["&amp;$B460&amp;"]"), "No")</f>
        <v>54</v>
      </c>
      <c r="E460" s="2">
        <f ca="1">COUNTIFS(Table1[c08a_main_class], $B$4, INDIRECT("Table1["&amp;$B460&amp;"]"), "Don't Know")</f>
        <v>0</v>
      </c>
      <c r="F460" s="3">
        <f t="shared" ca="1" si="83"/>
        <v>58</v>
      </c>
    </row>
    <row r="461" spans="1:6" x14ac:dyDescent="0.25">
      <c r="A461" s="5" t="s">
        <v>726</v>
      </c>
      <c r="B461" s="28" t="s">
        <v>643</v>
      </c>
      <c r="C461" s="2">
        <f ca="1">COUNTIFS(Table1[c08a_main_class], $B$4, INDIRECT("Table1["&amp;$B461&amp;"]"), "Yes")</f>
        <v>1</v>
      </c>
      <c r="D461" s="3">
        <f ca="1">COUNTIFS(Table1[c08a_main_class], $B$4, INDIRECT("Table1["&amp;$B461&amp;"]"), "No")</f>
        <v>57</v>
      </c>
      <c r="E461" s="2">
        <f ca="1">COUNTIFS(Table1[c08a_main_class], $B$4, INDIRECT("Table1["&amp;$B461&amp;"]"), "Don't Know")</f>
        <v>0</v>
      </c>
      <c r="F461" s="3">
        <f t="shared" ca="1" si="83"/>
        <v>58</v>
      </c>
    </row>
    <row r="462" spans="1:6" x14ac:dyDescent="0.25">
      <c r="A462" s="5" t="s">
        <v>727</v>
      </c>
      <c r="B462" s="28" t="s">
        <v>644</v>
      </c>
      <c r="C462" s="2">
        <f ca="1">COUNTIFS(Table1[c08a_main_class], $B$4, INDIRECT("Table1["&amp;$B462&amp;"]"), "Yes")</f>
        <v>1</v>
      </c>
      <c r="D462" s="3">
        <f ca="1">COUNTIFS(Table1[c08a_main_class], $B$4, INDIRECT("Table1["&amp;$B462&amp;"]"), "No")</f>
        <v>57</v>
      </c>
      <c r="E462" s="2">
        <f ca="1">COUNTIFS(Table1[c08a_main_class], $B$4, INDIRECT("Table1["&amp;$B462&amp;"]"), "Don't Know")</f>
        <v>0</v>
      </c>
      <c r="F462" s="3">
        <f t="shared" ca="1" si="83"/>
        <v>58</v>
      </c>
    </row>
    <row r="463" spans="1:6" x14ac:dyDescent="0.25">
      <c r="A463" s="5" t="s">
        <v>728</v>
      </c>
      <c r="B463" s="28" t="s">
        <v>645</v>
      </c>
      <c r="C463" s="2">
        <f ca="1">COUNTIFS(Table1[c08a_main_class], $B$4, INDIRECT("Table1["&amp;$B463&amp;"]"), "Yes")</f>
        <v>0</v>
      </c>
      <c r="D463" s="3">
        <f ca="1">COUNTIFS(Table1[c08a_main_class], $B$4, INDIRECT("Table1["&amp;$B463&amp;"]"), "No")</f>
        <v>58</v>
      </c>
      <c r="E463" s="2">
        <f ca="1">COUNTIFS(Table1[c08a_main_class], $B$4, INDIRECT("Table1["&amp;$B463&amp;"]"), "Don't Know")</f>
        <v>0</v>
      </c>
      <c r="F463" s="3">
        <f t="shared" ca="1" si="83"/>
        <v>58</v>
      </c>
    </row>
    <row r="464" spans="1:6" x14ac:dyDescent="0.25">
      <c r="A464" s="5" t="s">
        <v>729</v>
      </c>
      <c r="B464" s="28" t="s">
        <v>646</v>
      </c>
      <c r="C464" s="2">
        <f ca="1">COUNTIFS(Table1[c08a_main_class], $B$4, INDIRECT("Table1["&amp;$B464&amp;"]"), "Yes")</f>
        <v>4</v>
      </c>
      <c r="D464" s="3">
        <f ca="1">COUNTIFS(Table1[c08a_main_class], $B$4, INDIRECT("Table1["&amp;$B464&amp;"]"), "No")</f>
        <v>54</v>
      </c>
      <c r="E464" s="2">
        <f ca="1">COUNTIFS(Table1[c08a_main_class], $B$4, INDIRECT("Table1["&amp;$B464&amp;"]"), "Don't Know")</f>
        <v>0</v>
      </c>
      <c r="F464" s="3">
        <f t="shared" ca="1" si="83"/>
        <v>58</v>
      </c>
    </row>
    <row r="465" spans="1:6" x14ac:dyDescent="0.25">
      <c r="A465" s="5" t="s">
        <v>730</v>
      </c>
      <c r="B465" s="28" t="s">
        <v>647</v>
      </c>
      <c r="C465" s="2">
        <f ca="1">COUNTIFS(Table1[c08a_main_class], $B$4, INDIRECT("Table1["&amp;$B465&amp;"]"), "Yes")</f>
        <v>5</v>
      </c>
      <c r="D465" s="3">
        <f ca="1">COUNTIFS(Table1[c08a_main_class], $B$4, INDIRECT("Table1["&amp;$B465&amp;"]"), "No")</f>
        <v>53</v>
      </c>
      <c r="E465" s="2">
        <f ca="1">COUNTIFS(Table1[c08a_main_class], $B$4, INDIRECT("Table1["&amp;$B465&amp;"]"), "Don't Know")</f>
        <v>0</v>
      </c>
      <c r="F465" s="3">
        <f t="shared" ca="1" si="83"/>
        <v>58</v>
      </c>
    </row>
    <row r="466" spans="1:6" x14ac:dyDescent="0.25">
      <c r="A466" s="5" t="s">
        <v>731</v>
      </c>
      <c r="B466" s="28" t="s">
        <v>648</v>
      </c>
      <c r="C466" s="2">
        <f ca="1">COUNTIFS(Table1[c08a_main_class], $B$4, INDIRECT("Table1["&amp;$B466&amp;"]"), "Yes")</f>
        <v>28</v>
      </c>
      <c r="D466" s="3">
        <f ca="1">COUNTIFS(Table1[c08a_main_class], $B$4, INDIRECT("Table1["&amp;$B466&amp;"]"), "No")</f>
        <v>30</v>
      </c>
      <c r="E466" s="2">
        <f ca="1">COUNTIFS(Table1[c08a_main_class], $B$4, INDIRECT("Table1["&amp;$B466&amp;"]"), "Don't Know")</f>
        <v>0</v>
      </c>
      <c r="F466" s="3">
        <f t="shared" ca="1" si="83"/>
        <v>58</v>
      </c>
    </row>
    <row r="467" spans="1:6" x14ac:dyDescent="0.25">
      <c r="A467" s="5" t="s">
        <v>732</v>
      </c>
      <c r="B467" s="28" t="s">
        <v>649</v>
      </c>
      <c r="C467" s="2">
        <f ca="1">COUNTIFS(Table1[c08a_main_class], $B$4, INDIRECT("Table1["&amp;$B467&amp;"]"), "Yes")</f>
        <v>24</v>
      </c>
      <c r="D467" s="3">
        <f ca="1">COUNTIFS(Table1[c08a_main_class], $B$4, INDIRECT("Table1["&amp;$B467&amp;"]"), "No")</f>
        <v>34</v>
      </c>
      <c r="E467" s="2">
        <f ca="1">COUNTIFS(Table1[c08a_main_class], $B$4, INDIRECT("Table1["&amp;$B467&amp;"]"), "Don't Know")</f>
        <v>0</v>
      </c>
      <c r="F467" s="3">
        <f t="shared" ca="1" si="83"/>
        <v>58</v>
      </c>
    </row>
    <row r="468" spans="1:6" x14ac:dyDescent="0.25">
      <c r="A468" s="5" t="s">
        <v>733</v>
      </c>
      <c r="B468" s="28" t="s">
        <v>650</v>
      </c>
      <c r="C468" s="2">
        <f ca="1">COUNTIFS(Table1[c08a_main_class], $B$4, INDIRECT("Table1["&amp;$B468&amp;"]"), "Yes")</f>
        <v>4</v>
      </c>
      <c r="D468" s="3">
        <f ca="1">COUNTIFS(Table1[c08a_main_class], $B$4, INDIRECT("Table1["&amp;$B468&amp;"]"), "No")</f>
        <v>54</v>
      </c>
      <c r="E468" s="2">
        <f ca="1">COUNTIFS(Table1[c08a_main_class], $B$4, INDIRECT("Table1["&amp;$B468&amp;"]"), "Don't Know")</f>
        <v>0</v>
      </c>
      <c r="F468" s="3">
        <f t="shared" ca="1" si="83"/>
        <v>58</v>
      </c>
    </row>
    <row r="469" spans="1:6" x14ac:dyDescent="0.25">
      <c r="A469" s="5" t="s">
        <v>734</v>
      </c>
      <c r="B469" s="28" t="s">
        <v>651</v>
      </c>
      <c r="C469" s="2">
        <f ca="1">COUNTIFS(Table1[c08a_main_class], $B$4, INDIRECT("Table1["&amp;$B469&amp;"]"), "Yes")</f>
        <v>3</v>
      </c>
      <c r="D469" s="3">
        <f ca="1">COUNTIFS(Table1[c08a_main_class], $B$4, INDIRECT("Table1["&amp;$B469&amp;"]"), "No")</f>
        <v>55</v>
      </c>
      <c r="E469" s="2">
        <f ca="1">COUNTIFS(Table1[c08a_main_class], $B$4, INDIRECT("Table1["&amp;$B469&amp;"]"), "Don't Know")</f>
        <v>0</v>
      </c>
      <c r="F469" s="3">
        <f t="shared" ca="1" si="83"/>
        <v>58</v>
      </c>
    </row>
    <row r="470" spans="1:6" x14ac:dyDescent="0.25">
      <c r="A470" s="5" t="s">
        <v>735</v>
      </c>
      <c r="B470" s="28" t="s">
        <v>652</v>
      </c>
      <c r="C470" s="2">
        <f ca="1">COUNTIFS(Table1[c08a_main_class], $B$4, INDIRECT("Table1["&amp;$B470&amp;"]"), "Yes")</f>
        <v>1</v>
      </c>
      <c r="D470" s="3">
        <f ca="1">COUNTIFS(Table1[c08a_main_class], $B$4, INDIRECT("Table1["&amp;$B470&amp;"]"), "No")</f>
        <v>57</v>
      </c>
      <c r="E470" s="2">
        <f ca="1">COUNTIFS(Table1[c08a_main_class], $B$4, INDIRECT("Table1["&amp;$B470&amp;"]"), "Don't Know")</f>
        <v>0</v>
      </c>
      <c r="F470" s="3">
        <f t="shared" ca="1" si="83"/>
        <v>58</v>
      </c>
    </row>
    <row r="471" spans="1:6" x14ac:dyDescent="0.25">
      <c r="A471" s="5" t="s">
        <v>736</v>
      </c>
      <c r="B471" s="28" t="s">
        <v>653</v>
      </c>
      <c r="C471" s="2">
        <f ca="1">COUNTIFS(Table1[c08a_main_class], $B$4, INDIRECT("Table1["&amp;$B471&amp;"]"), "Yes")</f>
        <v>0</v>
      </c>
      <c r="D471" s="3">
        <f ca="1">COUNTIFS(Table1[c08a_main_class], $B$4, INDIRECT("Table1["&amp;$B471&amp;"]"), "No")</f>
        <v>58</v>
      </c>
      <c r="E471" s="2">
        <f ca="1">COUNTIFS(Table1[c08a_main_class], $B$4, INDIRECT("Table1["&amp;$B471&amp;"]"), "Don't Know")</f>
        <v>0</v>
      </c>
      <c r="F471" s="3">
        <f t="shared" ca="1" si="83"/>
        <v>58</v>
      </c>
    </row>
    <row r="472" spans="1:6" x14ac:dyDescent="0.25">
      <c r="A472" s="5" t="s">
        <v>737</v>
      </c>
      <c r="B472" s="28" t="s">
        <v>654</v>
      </c>
      <c r="C472" s="2">
        <f ca="1">COUNTIFS(Table1[c08a_main_class], $B$4, INDIRECT("Table1["&amp;$B472&amp;"]"), "Yes")</f>
        <v>7</v>
      </c>
      <c r="D472" s="3">
        <f ca="1">COUNTIFS(Table1[c08a_main_class], $B$4, INDIRECT("Table1["&amp;$B472&amp;"]"), "No")</f>
        <v>51</v>
      </c>
      <c r="E472" s="2">
        <f ca="1">COUNTIFS(Table1[c08a_main_class], $B$4, INDIRECT("Table1["&amp;$B472&amp;"]"), "Don't Know")</f>
        <v>0</v>
      </c>
      <c r="F472" s="3">
        <f t="shared" ca="1" si="83"/>
        <v>58</v>
      </c>
    </row>
    <row r="473" spans="1:6" x14ac:dyDescent="0.25">
      <c r="A473" s="5" t="s">
        <v>738</v>
      </c>
      <c r="B473" s="28" t="s">
        <v>655</v>
      </c>
      <c r="C473" s="2">
        <f ca="1">COUNTIFS(Table1[c08a_main_class], $B$4, INDIRECT("Table1["&amp;$B473&amp;"]"), "Yes")</f>
        <v>1</v>
      </c>
      <c r="D473" s="3">
        <f ca="1">COUNTIFS(Table1[c08a_main_class], $B$4, INDIRECT("Table1["&amp;$B473&amp;"]"), "No")</f>
        <v>57</v>
      </c>
      <c r="E473" s="2">
        <f ca="1">COUNTIFS(Table1[c08a_main_class], $B$4, INDIRECT("Table1["&amp;$B473&amp;"]"), "Don't Know")</f>
        <v>0</v>
      </c>
      <c r="F473" s="3">
        <f t="shared" ca="1" si="83"/>
        <v>58</v>
      </c>
    </row>
    <row r="474" spans="1:6" x14ac:dyDescent="0.25">
      <c r="A474" s="5" t="s">
        <v>742</v>
      </c>
      <c r="B474" s="28" t="s">
        <v>656</v>
      </c>
      <c r="C474" s="2">
        <f ca="1">COUNTIFS(Table1[c08a_main_class], $B$4, INDIRECT("Table1["&amp;$B474&amp;"]"), "Yes")</f>
        <v>0</v>
      </c>
      <c r="D474" s="3">
        <f ca="1">COUNTIFS(Table1[c08a_main_class], $B$4, INDIRECT("Table1["&amp;$B474&amp;"]"), "No")</f>
        <v>58</v>
      </c>
      <c r="E474" s="2">
        <f ca="1">COUNTIFS(Table1[c08a_main_class], $B$4, INDIRECT("Table1["&amp;$B474&amp;"]"), "Don't Know")</f>
        <v>0</v>
      </c>
      <c r="F474" s="3">
        <f t="shared" ca="1" si="83"/>
        <v>58</v>
      </c>
    </row>
    <row r="475" spans="1:6" x14ac:dyDescent="0.25">
      <c r="A475" s="5" t="s">
        <v>22</v>
      </c>
      <c r="B475" s="28" t="s">
        <v>657</v>
      </c>
      <c r="C475" s="2">
        <f ca="1">COUNTIFS(Table1[c08a_main_class], $B$4, INDIRECT("Table1["&amp;$B475&amp;"]"), "Yes")</f>
        <v>0</v>
      </c>
      <c r="D475" s="3">
        <f ca="1">COUNTIFS(Table1[c08a_main_class], $B$4, INDIRECT("Table1["&amp;$B475&amp;"]"), "No")</f>
        <v>58</v>
      </c>
      <c r="E475" s="2">
        <f ca="1">COUNTIFS(Table1[c08a_main_class], $B$4, INDIRECT("Table1["&amp;$B475&amp;"]"), "Don't Know")</f>
        <v>0</v>
      </c>
      <c r="F475" s="3">
        <f t="shared" ca="1" si="83"/>
        <v>58</v>
      </c>
    </row>
    <row r="477" spans="1:6" x14ac:dyDescent="0.25">
      <c r="A477" s="4" t="s">
        <v>739</v>
      </c>
    </row>
    <row r="478" spans="1:6" x14ac:dyDescent="0.25">
      <c r="A478" s="5" t="str">
        <f>$B$3&amp;" - Wave A - Sample"</f>
        <v>Disability - Wave A - Sample</v>
      </c>
      <c r="B478" s="5" t="s">
        <v>879</v>
      </c>
      <c r="C478" s="5" t="s">
        <v>5</v>
      </c>
      <c r="D478" s="5" t="s">
        <v>4</v>
      </c>
      <c r="E478" s="5" t="s">
        <v>896</v>
      </c>
      <c r="F478" s="5" t="s">
        <v>525</v>
      </c>
    </row>
    <row r="479" spans="1:6" x14ac:dyDescent="0.25">
      <c r="A479" s="5" t="s">
        <v>723</v>
      </c>
      <c r="B479" s="28" t="s">
        <v>640</v>
      </c>
      <c r="C479" s="7">
        <f ca="1">C458/$B$11</f>
        <v>0.46551724137931033</v>
      </c>
      <c r="D479" s="6">
        <f ca="1">D458/$B$11</f>
        <v>0.5</v>
      </c>
      <c r="E479" s="7">
        <f ca="1">E458/$B$11</f>
        <v>3.4482758620689655E-2</v>
      </c>
      <c r="F479" s="6">
        <f ca="1">F458/$B$11</f>
        <v>1</v>
      </c>
    </row>
    <row r="480" spans="1:6" x14ac:dyDescent="0.25">
      <c r="A480" s="5" t="s">
        <v>724</v>
      </c>
      <c r="B480" s="28" t="s">
        <v>641</v>
      </c>
      <c r="C480" s="7">
        <f t="shared" ref="C480:F495" ca="1" si="84">C459/$B$11</f>
        <v>0.17241379310344829</v>
      </c>
      <c r="D480" s="6">
        <f t="shared" ca="1" si="84"/>
        <v>0.7931034482758621</v>
      </c>
      <c r="E480" s="7">
        <f t="shared" ca="1" si="84"/>
        <v>3.4482758620689655E-2</v>
      </c>
      <c r="F480" s="6">
        <f t="shared" ca="1" si="84"/>
        <v>1</v>
      </c>
    </row>
    <row r="481" spans="1:6" x14ac:dyDescent="0.25">
      <c r="A481" s="5" t="s">
        <v>725</v>
      </c>
      <c r="B481" s="28" t="s">
        <v>642</v>
      </c>
      <c r="C481" s="7">
        <f t="shared" ca="1" si="84"/>
        <v>6.8965517241379309E-2</v>
      </c>
      <c r="D481" s="6">
        <f t="shared" ca="1" si="84"/>
        <v>0.93103448275862066</v>
      </c>
      <c r="E481" s="7">
        <f t="shared" ca="1" si="84"/>
        <v>0</v>
      </c>
      <c r="F481" s="6">
        <f t="shared" ca="1" si="84"/>
        <v>1</v>
      </c>
    </row>
    <row r="482" spans="1:6" x14ac:dyDescent="0.25">
      <c r="A482" s="5" t="s">
        <v>726</v>
      </c>
      <c r="B482" s="28" t="s">
        <v>643</v>
      </c>
      <c r="C482" s="7">
        <f t="shared" ca="1" si="84"/>
        <v>1.7241379310344827E-2</v>
      </c>
      <c r="D482" s="6">
        <f t="shared" ca="1" si="84"/>
        <v>0.98275862068965514</v>
      </c>
      <c r="E482" s="7">
        <f t="shared" ca="1" si="84"/>
        <v>0</v>
      </c>
      <c r="F482" s="6">
        <f t="shared" ca="1" si="84"/>
        <v>1</v>
      </c>
    </row>
    <row r="483" spans="1:6" x14ac:dyDescent="0.25">
      <c r="A483" s="5" t="s">
        <v>727</v>
      </c>
      <c r="B483" s="28" t="s">
        <v>644</v>
      </c>
      <c r="C483" s="7">
        <f t="shared" ca="1" si="84"/>
        <v>1.7241379310344827E-2</v>
      </c>
      <c r="D483" s="6">
        <f t="shared" ca="1" si="84"/>
        <v>0.98275862068965514</v>
      </c>
      <c r="E483" s="7">
        <f t="shared" ca="1" si="84"/>
        <v>0</v>
      </c>
      <c r="F483" s="6">
        <f t="shared" ca="1" si="84"/>
        <v>1</v>
      </c>
    </row>
    <row r="484" spans="1:6" x14ac:dyDescent="0.25">
      <c r="A484" s="5" t="s">
        <v>728</v>
      </c>
      <c r="B484" s="28" t="s">
        <v>645</v>
      </c>
      <c r="C484" s="7">
        <f t="shared" ca="1" si="84"/>
        <v>0</v>
      </c>
      <c r="D484" s="6">
        <f t="shared" ca="1" si="84"/>
        <v>1</v>
      </c>
      <c r="E484" s="7">
        <f t="shared" ca="1" si="84"/>
        <v>0</v>
      </c>
      <c r="F484" s="6">
        <f t="shared" ca="1" si="84"/>
        <v>1</v>
      </c>
    </row>
    <row r="485" spans="1:6" x14ac:dyDescent="0.25">
      <c r="A485" s="5" t="s">
        <v>729</v>
      </c>
      <c r="B485" s="28" t="s">
        <v>646</v>
      </c>
      <c r="C485" s="7">
        <f t="shared" ca="1" si="84"/>
        <v>6.8965517241379309E-2</v>
      </c>
      <c r="D485" s="6">
        <f t="shared" ca="1" si="84"/>
        <v>0.93103448275862066</v>
      </c>
      <c r="E485" s="7">
        <f t="shared" ca="1" si="84"/>
        <v>0</v>
      </c>
      <c r="F485" s="6">
        <f t="shared" ca="1" si="84"/>
        <v>1</v>
      </c>
    </row>
    <row r="486" spans="1:6" x14ac:dyDescent="0.25">
      <c r="A486" s="5" t="s">
        <v>730</v>
      </c>
      <c r="B486" s="28" t="s">
        <v>647</v>
      </c>
      <c r="C486" s="7">
        <f t="shared" ca="1" si="84"/>
        <v>8.6206896551724144E-2</v>
      </c>
      <c r="D486" s="6">
        <f t="shared" ca="1" si="84"/>
        <v>0.91379310344827591</v>
      </c>
      <c r="E486" s="7">
        <f t="shared" ca="1" si="84"/>
        <v>0</v>
      </c>
      <c r="F486" s="6">
        <f t="shared" ca="1" si="84"/>
        <v>1</v>
      </c>
    </row>
    <row r="487" spans="1:6" x14ac:dyDescent="0.25">
      <c r="A487" s="5" t="s">
        <v>731</v>
      </c>
      <c r="B487" s="28" t="s">
        <v>648</v>
      </c>
      <c r="C487" s="7">
        <f t="shared" ca="1" si="84"/>
        <v>0.48275862068965519</v>
      </c>
      <c r="D487" s="6">
        <f t="shared" ca="1" si="84"/>
        <v>0.51724137931034486</v>
      </c>
      <c r="E487" s="7">
        <f t="shared" ca="1" si="84"/>
        <v>0</v>
      </c>
      <c r="F487" s="6">
        <f t="shared" ca="1" si="84"/>
        <v>1</v>
      </c>
    </row>
    <row r="488" spans="1:6" x14ac:dyDescent="0.25">
      <c r="A488" s="5" t="s">
        <v>732</v>
      </c>
      <c r="B488" s="28" t="s">
        <v>649</v>
      </c>
      <c r="C488" s="7">
        <f t="shared" ca="1" si="84"/>
        <v>0.41379310344827586</v>
      </c>
      <c r="D488" s="6">
        <f t="shared" ca="1" si="84"/>
        <v>0.58620689655172409</v>
      </c>
      <c r="E488" s="7">
        <f t="shared" ca="1" si="84"/>
        <v>0</v>
      </c>
      <c r="F488" s="6">
        <f t="shared" ca="1" si="84"/>
        <v>1</v>
      </c>
    </row>
    <row r="489" spans="1:6" x14ac:dyDescent="0.25">
      <c r="A489" s="5" t="s">
        <v>733</v>
      </c>
      <c r="B489" s="28" t="s">
        <v>650</v>
      </c>
      <c r="C489" s="7">
        <f t="shared" ca="1" si="84"/>
        <v>6.8965517241379309E-2</v>
      </c>
      <c r="D489" s="6">
        <f t="shared" ca="1" si="84"/>
        <v>0.93103448275862066</v>
      </c>
      <c r="E489" s="7">
        <f t="shared" ca="1" si="84"/>
        <v>0</v>
      </c>
      <c r="F489" s="6">
        <f t="shared" ca="1" si="84"/>
        <v>1</v>
      </c>
    </row>
    <row r="490" spans="1:6" x14ac:dyDescent="0.25">
      <c r="A490" s="5" t="s">
        <v>734</v>
      </c>
      <c r="B490" s="28" t="s">
        <v>651</v>
      </c>
      <c r="C490" s="7">
        <f t="shared" ca="1" si="84"/>
        <v>5.1724137931034482E-2</v>
      </c>
      <c r="D490" s="6">
        <f t="shared" ca="1" si="84"/>
        <v>0.94827586206896552</v>
      </c>
      <c r="E490" s="7">
        <f t="shared" ca="1" si="84"/>
        <v>0</v>
      </c>
      <c r="F490" s="6">
        <f t="shared" ca="1" si="84"/>
        <v>1</v>
      </c>
    </row>
    <row r="491" spans="1:6" x14ac:dyDescent="0.25">
      <c r="A491" s="5" t="s">
        <v>735</v>
      </c>
      <c r="B491" s="28" t="s">
        <v>652</v>
      </c>
      <c r="C491" s="7">
        <f t="shared" ca="1" si="84"/>
        <v>1.7241379310344827E-2</v>
      </c>
      <c r="D491" s="6">
        <f t="shared" ca="1" si="84"/>
        <v>0.98275862068965514</v>
      </c>
      <c r="E491" s="7">
        <f t="shared" ca="1" si="84"/>
        <v>0</v>
      </c>
      <c r="F491" s="6">
        <f t="shared" ca="1" si="84"/>
        <v>1</v>
      </c>
    </row>
    <row r="492" spans="1:6" x14ac:dyDescent="0.25">
      <c r="A492" s="5" t="s">
        <v>736</v>
      </c>
      <c r="B492" s="28" t="s">
        <v>653</v>
      </c>
      <c r="C492" s="7">
        <f t="shared" ca="1" si="84"/>
        <v>0</v>
      </c>
      <c r="D492" s="6">
        <f t="shared" ca="1" si="84"/>
        <v>1</v>
      </c>
      <c r="E492" s="7">
        <f t="shared" ca="1" si="84"/>
        <v>0</v>
      </c>
      <c r="F492" s="6">
        <f t="shared" ca="1" si="84"/>
        <v>1</v>
      </c>
    </row>
    <row r="493" spans="1:6" x14ac:dyDescent="0.25">
      <c r="A493" s="5" t="s">
        <v>737</v>
      </c>
      <c r="B493" s="28" t="s">
        <v>654</v>
      </c>
      <c r="C493" s="7">
        <f t="shared" ca="1" si="84"/>
        <v>0.1206896551724138</v>
      </c>
      <c r="D493" s="6">
        <f t="shared" ca="1" si="84"/>
        <v>0.87931034482758619</v>
      </c>
      <c r="E493" s="7">
        <f t="shared" ca="1" si="84"/>
        <v>0</v>
      </c>
      <c r="F493" s="6">
        <f t="shared" ca="1" si="84"/>
        <v>1</v>
      </c>
    </row>
    <row r="494" spans="1:6" x14ac:dyDescent="0.25">
      <c r="A494" s="5" t="s">
        <v>738</v>
      </c>
      <c r="B494" s="28" t="s">
        <v>655</v>
      </c>
      <c r="C494" s="7">
        <f t="shared" ca="1" si="84"/>
        <v>1.7241379310344827E-2</v>
      </c>
      <c r="D494" s="6">
        <f t="shared" ca="1" si="84"/>
        <v>0.98275862068965514</v>
      </c>
      <c r="E494" s="7">
        <f t="shared" ca="1" si="84"/>
        <v>0</v>
      </c>
      <c r="F494" s="6">
        <f t="shared" ca="1" si="84"/>
        <v>1</v>
      </c>
    </row>
    <row r="495" spans="1:6" x14ac:dyDescent="0.25">
      <c r="A495" s="5" t="s">
        <v>742</v>
      </c>
      <c r="B495" s="28" t="s">
        <v>656</v>
      </c>
      <c r="C495" s="7">
        <f t="shared" ca="1" si="84"/>
        <v>0</v>
      </c>
      <c r="D495" s="6">
        <f t="shared" ca="1" si="84"/>
        <v>1</v>
      </c>
      <c r="E495" s="7">
        <f t="shared" ca="1" si="84"/>
        <v>0</v>
      </c>
      <c r="F495" s="6">
        <f t="shared" ca="1" si="84"/>
        <v>1</v>
      </c>
    </row>
    <row r="496" spans="1:6" x14ac:dyDescent="0.25">
      <c r="A496" s="5" t="s">
        <v>22</v>
      </c>
      <c r="B496" s="28" t="s">
        <v>657</v>
      </c>
      <c r="C496" s="7">
        <f ca="1">C475/$B$11</f>
        <v>0</v>
      </c>
      <c r="D496" s="6">
        <f ca="1">D475/$B$11</f>
        <v>1</v>
      </c>
      <c r="E496" s="7">
        <f ca="1">E475/$B$11</f>
        <v>0</v>
      </c>
      <c r="F496" s="6">
        <f ca="1">F475/$B$11</f>
        <v>1</v>
      </c>
    </row>
    <row r="498" spans="1:6" x14ac:dyDescent="0.25">
      <c r="A498" s="4" t="s">
        <v>722</v>
      </c>
    </row>
    <row r="499" spans="1:6" x14ac:dyDescent="0.25">
      <c r="A499" s="5" t="str">
        <f>$B$3&amp;" - Wave B - Sample"</f>
        <v>Disability - Wave B - Sample</v>
      </c>
      <c r="B499" s="5" t="s">
        <v>879</v>
      </c>
      <c r="C499" s="5" t="s">
        <v>5</v>
      </c>
      <c r="D499" s="5" t="s">
        <v>4</v>
      </c>
      <c r="E499" s="5" t="s">
        <v>896</v>
      </c>
      <c r="F499" s="5" t="s">
        <v>525</v>
      </c>
    </row>
    <row r="500" spans="1:6" x14ac:dyDescent="0.25">
      <c r="A500" s="5" t="s">
        <v>723</v>
      </c>
      <c r="B500" s="28" t="s">
        <v>926</v>
      </c>
      <c r="C500" s="2">
        <f ca="1">COUNTIFS(Table1[c08a_main_class], $B$4, INDIRECT("Table1[c01"&amp;$E$5&amp;"_area]"), "&lt;&gt;Unassigned", INDIRECT("Table1["&amp;$B500&amp;"]"), "Yes")</f>
        <v>30</v>
      </c>
      <c r="D500" s="3">
        <f ca="1">COUNTIFS(Table1[c08a_main_class], $B$4, INDIRECT("Table1[c01"&amp;$E$5&amp;"_area]"), "&lt;&gt;Unassigned", INDIRECT("Table1["&amp;$B500&amp;"]"), "No")</f>
        <v>18</v>
      </c>
      <c r="E500" s="2">
        <f ca="1">COUNTIFS(Table1[c08a_main_class], $B$4, INDIRECT("Table1[c01"&amp;$E$5&amp;"_area]"), "&lt;&gt;Unassigned", INDIRECT("Table1["&amp;$B500&amp;"]"), "Don't Know")</f>
        <v>1</v>
      </c>
      <c r="F500" s="3">
        <f ca="1">C500+D500+E500</f>
        <v>49</v>
      </c>
    </row>
    <row r="501" spans="1:6" x14ac:dyDescent="0.25">
      <c r="A501" s="5" t="s">
        <v>724</v>
      </c>
      <c r="B501" s="28" t="s">
        <v>927</v>
      </c>
      <c r="C501" s="2">
        <f ca="1">COUNTIFS(Table1[c08a_main_class], $B$4, INDIRECT("Table1[c01"&amp;$E$5&amp;"_area]"), "&lt;&gt;Unassigned", INDIRECT("Table1["&amp;$B501&amp;"]"), "Yes")</f>
        <v>7</v>
      </c>
      <c r="D501" s="3">
        <f ca="1">COUNTIFS(Table1[c08a_main_class], $B$4, INDIRECT("Table1[c01"&amp;$E$5&amp;"_area]"), "&lt;&gt;Unassigned", INDIRECT("Table1["&amp;$B501&amp;"]"), "No")</f>
        <v>41</v>
      </c>
      <c r="E501" s="2">
        <f ca="1">COUNTIFS(Table1[c08a_main_class], $B$4, INDIRECT("Table1[c01"&amp;$E$5&amp;"_area]"), "&lt;&gt;Unassigned", INDIRECT("Table1["&amp;$B501&amp;"]"), "Don't Know")</f>
        <v>1</v>
      </c>
      <c r="F501" s="3">
        <f t="shared" ref="F501:F517" ca="1" si="85">C501+D501+E501</f>
        <v>49</v>
      </c>
    </row>
    <row r="502" spans="1:6" x14ac:dyDescent="0.25">
      <c r="A502" s="5" t="s">
        <v>725</v>
      </c>
      <c r="B502" s="28" t="s">
        <v>928</v>
      </c>
      <c r="C502" s="2">
        <f ca="1">COUNTIFS(Table1[c08a_main_class], $B$4, INDIRECT("Table1[c01"&amp;$E$5&amp;"_area]"), "&lt;&gt;Unassigned", INDIRECT("Table1["&amp;$B502&amp;"]"), "Yes")</f>
        <v>1</v>
      </c>
      <c r="D502" s="3">
        <f ca="1">COUNTIFS(Table1[c08a_main_class], $B$4, INDIRECT("Table1[c01"&amp;$E$5&amp;"_area]"), "&lt;&gt;Unassigned", INDIRECT("Table1["&amp;$B502&amp;"]"), "No")</f>
        <v>48</v>
      </c>
      <c r="E502" s="2">
        <f ca="1">COUNTIFS(Table1[c08a_main_class], $B$4, INDIRECT("Table1[c01"&amp;$E$5&amp;"_area]"), "&lt;&gt;Unassigned", INDIRECT("Table1["&amp;$B502&amp;"]"), "Don't Know")</f>
        <v>0</v>
      </c>
      <c r="F502" s="3">
        <f t="shared" ca="1" si="85"/>
        <v>49</v>
      </c>
    </row>
    <row r="503" spans="1:6" x14ac:dyDescent="0.25">
      <c r="A503" s="5" t="s">
        <v>726</v>
      </c>
      <c r="B503" s="28" t="s">
        <v>929</v>
      </c>
      <c r="C503" s="2">
        <f ca="1">COUNTIFS(Table1[c08a_main_class], $B$4, INDIRECT("Table1[c01"&amp;$E$5&amp;"_area]"), "&lt;&gt;Unassigned", INDIRECT("Table1["&amp;$B503&amp;"]"), "Yes")</f>
        <v>2</v>
      </c>
      <c r="D503" s="3">
        <f ca="1">COUNTIFS(Table1[c08a_main_class], $B$4, INDIRECT("Table1[c01"&amp;$E$5&amp;"_area]"), "&lt;&gt;Unassigned", INDIRECT("Table1["&amp;$B503&amp;"]"), "No")</f>
        <v>47</v>
      </c>
      <c r="E503" s="2">
        <f ca="1">COUNTIFS(Table1[c08a_main_class], $B$4, INDIRECT("Table1[c01"&amp;$E$5&amp;"_area]"), "&lt;&gt;Unassigned", INDIRECT("Table1["&amp;$B503&amp;"]"), "Don't Know")</f>
        <v>0</v>
      </c>
      <c r="F503" s="3">
        <f t="shared" ca="1" si="85"/>
        <v>49</v>
      </c>
    </row>
    <row r="504" spans="1:6" x14ac:dyDescent="0.25">
      <c r="A504" s="5" t="s">
        <v>727</v>
      </c>
      <c r="B504" s="28" t="s">
        <v>930</v>
      </c>
      <c r="C504" s="2">
        <f ca="1">COUNTIFS(Table1[c08a_main_class], $B$4, INDIRECT("Table1[c01"&amp;$E$5&amp;"_area]"), "&lt;&gt;Unassigned", INDIRECT("Table1["&amp;$B504&amp;"]"), "Yes")</f>
        <v>0</v>
      </c>
      <c r="D504" s="3">
        <f ca="1">COUNTIFS(Table1[c08a_main_class], $B$4, INDIRECT("Table1[c01"&amp;$E$5&amp;"_area]"), "&lt;&gt;Unassigned", INDIRECT("Table1["&amp;$B504&amp;"]"), "No")</f>
        <v>49</v>
      </c>
      <c r="E504" s="2">
        <f ca="1">COUNTIFS(Table1[c08a_main_class], $B$4, INDIRECT("Table1[c01"&amp;$E$5&amp;"_area]"), "&lt;&gt;Unassigned", INDIRECT("Table1["&amp;$B504&amp;"]"), "Don't Know")</f>
        <v>0</v>
      </c>
      <c r="F504" s="3">
        <f t="shared" ca="1" si="85"/>
        <v>49</v>
      </c>
    </row>
    <row r="505" spans="1:6" x14ac:dyDescent="0.25">
      <c r="A505" s="5" t="s">
        <v>728</v>
      </c>
      <c r="B505" s="28" t="s">
        <v>931</v>
      </c>
      <c r="C505" s="2">
        <f ca="1">COUNTIFS(Table1[c08a_main_class], $B$4, INDIRECT("Table1[c01"&amp;$E$5&amp;"_area]"), "&lt;&gt;Unassigned", INDIRECT("Table1["&amp;$B505&amp;"]"), "Yes")</f>
        <v>0</v>
      </c>
      <c r="D505" s="3">
        <f ca="1">COUNTIFS(Table1[c08a_main_class], $B$4, INDIRECT("Table1[c01"&amp;$E$5&amp;"_area]"), "&lt;&gt;Unassigned", INDIRECT("Table1["&amp;$B505&amp;"]"), "No")</f>
        <v>49</v>
      </c>
      <c r="E505" s="2">
        <f ca="1">COUNTIFS(Table1[c08a_main_class], $B$4, INDIRECT("Table1[c01"&amp;$E$5&amp;"_area]"), "&lt;&gt;Unassigned", INDIRECT("Table1["&amp;$B505&amp;"]"), "Don't Know")</f>
        <v>0</v>
      </c>
      <c r="F505" s="3">
        <f t="shared" ca="1" si="85"/>
        <v>49</v>
      </c>
    </row>
    <row r="506" spans="1:6" x14ac:dyDescent="0.25">
      <c r="A506" s="5" t="s">
        <v>729</v>
      </c>
      <c r="B506" s="28" t="s">
        <v>932</v>
      </c>
      <c r="C506" s="2">
        <f ca="1">COUNTIFS(Table1[c08a_main_class], $B$4, INDIRECT("Table1[c01"&amp;$E$5&amp;"_area]"), "&lt;&gt;Unassigned", INDIRECT("Table1["&amp;$B506&amp;"]"), "Yes")</f>
        <v>4</v>
      </c>
      <c r="D506" s="3">
        <f ca="1">COUNTIFS(Table1[c08a_main_class], $B$4, INDIRECT("Table1[c01"&amp;$E$5&amp;"_area]"), "&lt;&gt;Unassigned", INDIRECT("Table1["&amp;$B506&amp;"]"), "No")</f>
        <v>45</v>
      </c>
      <c r="E506" s="2">
        <f ca="1">COUNTIFS(Table1[c08a_main_class], $B$4, INDIRECT("Table1[c01"&amp;$E$5&amp;"_area]"), "&lt;&gt;Unassigned", INDIRECT("Table1["&amp;$B506&amp;"]"), "Don't Know")</f>
        <v>0</v>
      </c>
      <c r="F506" s="3">
        <f t="shared" ca="1" si="85"/>
        <v>49</v>
      </c>
    </row>
    <row r="507" spans="1:6" x14ac:dyDescent="0.25">
      <c r="A507" s="5" t="s">
        <v>730</v>
      </c>
      <c r="B507" s="28" t="s">
        <v>933</v>
      </c>
      <c r="C507" s="2">
        <f ca="1">COUNTIFS(Table1[c08a_main_class], $B$4, INDIRECT("Table1[c01"&amp;$E$5&amp;"_area]"), "&lt;&gt;Unassigned", INDIRECT("Table1["&amp;$B507&amp;"]"), "Yes")</f>
        <v>4</v>
      </c>
      <c r="D507" s="3">
        <f ca="1">COUNTIFS(Table1[c08a_main_class], $B$4, INDIRECT("Table1[c01"&amp;$E$5&amp;"_area]"), "&lt;&gt;Unassigned", INDIRECT("Table1["&amp;$B507&amp;"]"), "No")</f>
        <v>45</v>
      </c>
      <c r="E507" s="2">
        <f ca="1">COUNTIFS(Table1[c08a_main_class], $B$4, INDIRECT("Table1[c01"&amp;$E$5&amp;"_area]"), "&lt;&gt;Unassigned", INDIRECT("Table1["&amp;$B507&amp;"]"), "Don't Know")</f>
        <v>0</v>
      </c>
      <c r="F507" s="3">
        <f t="shared" ca="1" si="85"/>
        <v>49</v>
      </c>
    </row>
    <row r="508" spans="1:6" x14ac:dyDescent="0.25">
      <c r="A508" s="5" t="s">
        <v>731</v>
      </c>
      <c r="B508" s="28" t="s">
        <v>934</v>
      </c>
      <c r="C508" s="2">
        <f ca="1">COUNTIFS(Table1[c08a_main_class], $B$4, INDIRECT("Table1[c01"&amp;$E$5&amp;"_area]"), "&lt;&gt;Unassigned", INDIRECT("Table1["&amp;$B508&amp;"]"), "Yes")</f>
        <v>24</v>
      </c>
      <c r="D508" s="3">
        <f ca="1">COUNTIFS(Table1[c08a_main_class], $B$4, INDIRECT("Table1[c01"&amp;$E$5&amp;"_area]"), "&lt;&gt;Unassigned", INDIRECT("Table1["&amp;$B508&amp;"]"), "No")</f>
        <v>25</v>
      </c>
      <c r="E508" s="2">
        <f ca="1">COUNTIFS(Table1[c08a_main_class], $B$4, INDIRECT("Table1[c01"&amp;$E$5&amp;"_area]"), "&lt;&gt;Unassigned", INDIRECT("Table1["&amp;$B508&amp;"]"), "Don't Know")</f>
        <v>0</v>
      </c>
      <c r="F508" s="3">
        <f t="shared" ca="1" si="85"/>
        <v>49</v>
      </c>
    </row>
    <row r="509" spans="1:6" x14ac:dyDescent="0.25">
      <c r="A509" s="5" t="s">
        <v>732</v>
      </c>
      <c r="B509" s="28" t="s">
        <v>935</v>
      </c>
      <c r="C509" s="2">
        <f ca="1">COUNTIFS(Table1[c08a_main_class], $B$4, INDIRECT("Table1[c01"&amp;$E$5&amp;"_area]"), "&lt;&gt;Unassigned", INDIRECT("Table1["&amp;$B509&amp;"]"), "Yes")</f>
        <v>22</v>
      </c>
      <c r="D509" s="3">
        <f ca="1">COUNTIFS(Table1[c08a_main_class], $B$4, INDIRECT("Table1[c01"&amp;$E$5&amp;"_area]"), "&lt;&gt;Unassigned", INDIRECT("Table1["&amp;$B509&amp;"]"), "No")</f>
        <v>27</v>
      </c>
      <c r="E509" s="2">
        <f ca="1">COUNTIFS(Table1[c08a_main_class], $B$4, INDIRECT("Table1[c01"&amp;$E$5&amp;"_area]"), "&lt;&gt;Unassigned", INDIRECT("Table1["&amp;$B509&amp;"]"), "Don't Know")</f>
        <v>0</v>
      </c>
      <c r="F509" s="3">
        <f t="shared" ca="1" si="85"/>
        <v>49</v>
      </c>
    </row>
    <row r="510" spans="1:6" x14ac:dyDescent="0.25">
      <c r="A510" s="5" t="s">
        <v>733</v>
      </c>
      <c r="B510" s="28" t="s">
        <v>936</v>
      </c>
      <c r="C510" s="2">
        <f ca="1">COUNTIFS(Table1[c08a_main_class], $B$4, INDIRECT("Table1[c01"&amp;$E$5&amp;"_area]"), "&lt;&gt;Unassigned", INDIRECT("Table1["&amp;$B510&amp;"]"), "Yes")</f>
        <v>0</v>
      </c>
      <c r="D510" s="3">
        <f ca="1">COUNTIFS(Table1[c08a_main_class], $B$4, INDIRECT("Table1[c01"&amp;$E$5&amp;"_area]"), "&lt;&gt;Unassigned", INDIRECT("Table1["&amp;$B510&amp;"]"), "No")</f>
        <v>49</v>
      </c>
      <c r="E510" s="2">
        <f ca="1">COUNTIFS(Table1[c08a_main_class], $B$4, INDIRECT("Table1[c01"&amp;$E$5&amp;"_area]"), "&lt;&gt;Unassigned", INDIRECT("Table1["&amp;$B510&amp;"]"), "Don't Know")</f>
        <v>0</v>
      </c>
      <c r="F510" s="3">
        <f t="shared" ca="1" si="85"/>
        <v>49</v>
      </c>
    </row>
    <row r="511" spans="1:6" x14ac:dyDescent="0.25">
      <c r="A511" s="5" t="s">
        <v>734</v>
      </c>
      <c r="B511" s="28" t="s">
        <v>937</v>
      </c>
      <c r="C511" s="2">
        <f ca="1">COUNTIFS(Table1[c08a_main_class], $B$4, INDIRECT("Table1[c01"&amp;$E$5&amp;"_area]"), "&lt;&gt;Unassigned", INDIRECT("Table1["&amp;$B511&amp;"]"), "Yes")</f>
        <v>1</v>
      </c>
      <c r="D511" s="3">
        <f ca="1">COUNTIFS(Table1[c08a_main_class], $B$4, INDIRECT("Table1[c01"&amp;$E$5&amp;"_area]"), "&lt;&gt;Unassigned", INDIRECT("Table1["&amp;$B511&amp;"]"), "No")</f>
        <v>48</v>
      </c>
      <c r="E511" s="2">
        <f ca="1">COUNTIFS(Table1[c08a_main_class], $B$4, INDIRECT("Table1[c01"&amp;$E$5&amp;"_area]"), "&lt;&gt;Unassigned", INDIRECT("Table1["&amp;$B511&amp;"]"), "Don't Know")</f>
        <v>0</v>
      </c>
      <c r="F511" s="3">
        <f ca="1">C511+D511+E511</f>
        <v>49</v>
      </c>
    </row>
    <row r="512" spans="1:6" x14ac:dyDescent="0.25">
      <c r="A512" s="5" t="s">
        <v>735</v>
      </c>
      <c r="B512" s="28" t="s">
        <v>938</v>
      </c>
      <c r="C512" s="2">
        <f ca="1">COUNTIFS(Table1[c08a_main_class], $B$4, INDIRECT("Table1[c01"&amp;$E$5&amp;"_area]"), "&lt;&gt;Unassigned", INDIRECT("Table1["&amp;$B512&amp;"]"), "Yes")</f>
        <v>1</v>
      </c>
      <c r="D512" s="3">
        <f ca="1">COUNTIFS(Table1[c08a_main_class], $B$4, INDIRECT("Table1[c01"&amp;$E$5&amp;"_area]"), "&lt;&gt;Unassigned", INDIRECT("Table1["&amp;$B512&amp;"]"), "No")</f>
        <v>48</v>
      </c>
      <c r="E512" s="2">
        <f ca="1">COUNTIFS(Table1[c08a_main_class], $B$4, INDIRECT("Table1[c01"&amp;$E$5&amp;"_area]"), "&lt;&gt;Unassigned", INDIRECT("Table1["&amp;$B512&amp;"]"), "Don't Know")</f>
        <v>0</v>
      </c>
      <c r="F512" s="3">
        <f t="shared" ca="1" si="85"/>
        <v>49</v>
      </c>
    </row>
    <row r="513" spans="1:6" x14ac:dyDescent="0.25">
      <c r="A513" s="5" t="s">
        <v>736</v>
      </c>
      <c r="B513" s="28" t="s">
        <v>939</v>
      </c>
      <c r="C513" s="2">
        <f ca="1">COUNTIFS(Table1[c08a_main_class], $B$4, INDIRECT("Table1[c01"&amp;$E$5&amp;"_area]"), "&lt;&gt;Unassigned", INDIRECT("Table1["&amp;$B513&amp;"]"), "Yes")</f>
        <v>0</v>
      </c>
      <c r="D513" s="3">
        <f ca="1">COUNTIFS(Table1[c08a_main_class], $B$4, INDIRECT("Table1[c01"&amp;$E$5&amp;"_area]"), "&lt;&gt;Unassigned", INDIRECT("Table1["&amp;$B513&amp;"]"), "No")</f>
        <v>49</v>
      </c>
      <c r="E513" s="2">
        <f ca="1">COUNTIFS(Table1[c08a_main_class], $B$4, INDIRECT("Table1[c01"&amp;$E$5&amp;"_area]"), "&lt;&gt;Unassigned", INDIRECT("Table1["&amp;$B513&amp;"]"), "Don't Know")</f>
        <v>0</v>
      </c>
      <c r="F513" s="3">
        <f t="shared" ca="1" si="85"/>
        <v>49</v>
      </c>
    </row>
    <row r="514" spans="1:6" x14ac:dyDescent="0.25">
      <c r="A514" s="5" t="s">
        <v>737</v>
      </c>
      <c r="B514" s="28" t="s">
        <v>940</v>
      </c>
      <c r="C514" s="2">
        <f ca="1">COUNTIFS(Table1[c08a_main_class], $B$4, INDIRECT("Table1[c01"&amp;$E$5&amp;"_area]"), "&lt;&gt;Unassigned", INDIRECT("Table1["&amp;$B514&amp;"]"), "Yes")</f>
        <v>7</v>
      </c>
      <c r="D514" s="3">
        <f ca="1">COUNTIFS(Table1[c08a_main_class], $B$4, INDIRECT("Table1[c01"&amp;$E$5&amp;"_area]"), "&lt;&gt;Unassigned", INDIRECT("Table1["&amp;$B514&amp;"]"), "No")</f>
        <v>42</v>
      </c>
      <c r="E514" s="2">
        <f ca="1">COUNTIFS(Table1[c08a_main_class], $B$4, INDIRECT("Table1[c01"&amp;$E$5&amp;"_area]"), "&lt;&gt;Unassigned", INDIRECT("Table1["&amp;$B514&amp;"]"), "Don't Know")</f>
        <v>0</v>
      </c>
      <c r="F514" s="3">
        <f t="shared" ca="1" si="85"/>
        <v>49</v>
      </c>
    </row>
    <row r="515" spans="1:6" x14ac:dyDescent="0.25">
      <c r="A515" s="5" t="s">
        <v>738</v>
      </c>
      <c r="B515" s="28" t="s">
        <v>941</v>
      </c>
      <c r="C515" s="2">
        <f ca="1">COUNTIFS(Table1[c08a_main_class], $B$4, INDIRECT("Table1[c01"&amp;$E$5&amp;"_area]"), "&lt;&gt;Unassigned", INDIRECT("Table1["&amp;$B515&amp;"]"), "Yes")</f>
        <v>9</v>
      </c>
      <c r="D515" s="3">
        <f ca="1">COUNTIFS(Table1[c08a_main_class], $B$4, INDIRECT("Table1[c01"&amp;$E$5&amp;"_area]"), "&lt;&gt;Unassigned", INDIRECT("Table1["&amp;$B515&amp;"]"), "No")</f>
        <v>40</v>
      </c>
      <c r="E515" s="2">
        <f ca="1">COUNTIFS(Table1[c08a_main_class], $B$4, INDIRECT("Table1[c01"&amp;$E$5&amp;"_area]"), "&lt;&gt;Unassigned", INDIRECT("Table1["&amp;$B515&amp;"]"), "Don't Know")</f>
        <v>0</v>
      </c>
      <c r="F515" s="3">
        <f t="shared" ca="1" si="85"/>
        <v>49</v>
      </c>
    </row>
    <row r="516" spans="1:6" x14ac:dyDescent="0.25">
      <c r="A516" s="5" t="s">
        <v>742</v>
      </c>
      <c r="B516" s="28" t="s">
        <v>942</v>
      </c>
      <c r="C516" s="2">
        <f ca="1">COUNTIFS(Table1[c08a_main_class], $B$4, INDIRECT("Table1[c01"&amp;$E$5&amp;"_area]"), "&lt;&gt;Unassigned", INDIRECT("Table1["&amp;$B516&amp;"]"), "Yes")</f>
        <v>0</v>
      </c>
      <c r="D516" s="3">
        <f ca="1">COUNTIFS(Table1[c08a_main_class], $B$4, INDIRECT("Table1[c01"&amp;$E$5&amp;"_area]"), "&lt;&gt;Unassigned", INDIRECT("Table1["&amp;$B516&amp;"]"), "No")</f>
        <v>49</v>
      </c>
      <c r="E516" s="2">
        <f ca="1">COUNTIFS(Table1[c08a_main_class], $B$4, INDIRECT("Table1[c01"&amp;$E$5&amp;"_area]"), "&lt;&gt;Unassigned", INDIRECT("Table1["&amp;$B516&amp;"]"), "Don't Know")</f>
        <v>0</v>
      </c>
      <c r="F516" s="3">
        <f t="shared" ca="1" si="85"/>
        <v>49</v>
      </c>
    </row>
    <row r="517" spans="1:6" x14ac:dyDescent="0.25">
      <c r="A517" s="5" t="s">
        <v>22</v>
      </c>
      <c r="B517" s="28" t="s">
        <v>943</v>
      </c>
      <c r="C517" s="2">
        <f ca="1">COUNTIFS(Table1[c08a_main_class], $B$4, INDIRECT("Table1[c01"&amp;$E$5&amp;"_area]"), "&lt;&gt;Unassigned", INDIRECT("Table1["&amp;$B517&amp;"]"), "Yes")</f>
        <v>0</v>
      </c>
      <c r="D517" s="3">
        <f ca="1">COUNTIFS(Table1[c08a_main_class], $B$4, INDIRECT("Table1[c01"&amp;$E$5&amp;"_area]"), "&lt;&gt;Unassigned", INDIRECT("Table1["&amp;$B517&amp;"]"), "No")</f>
        <v>49</v>
      </c>
      <c r="E517" s="2">
        <f ca="1">COUNTIFS(Table1[c08a_main_class], $B$4, INDIRECT("Table1[c01"&amp;$E$5&amp;"_area]"), "&lt;&gt;Unassigned", INDIRECT("Table1["&amp;$B517&amp;"]"), "Don't Know")</f>
        <v>0</v>
      </c>
      <c r="F517" s="3">
        <f t="shared" ca="1" si="85"/>
        <v>49</v>
      </c>
    </row>
    <row r="519" spans="1:6" x14ac:dyDescent="0.25">
      <c r="A519" s="4" t="s">
        <v>739</v>
      </c>
    </row>
    <row r="520" spans="1:6" x14ac:dyDescent="0.25">
      <c r="A520" s="5" t="str">
        <f>$B$3&amp;" - Wave B - Sample"</f>
        <v>Disability - Wave B - Sample</v>
      </c>
      <c r="B520" s="5" t="s">
        <v>879</v>
      </c>
      <c r="C520" s="5" t="s">
        <v>5</v>
      </c>
      <c r="D520" s="5" t="s">
        <v>4</v>
      </c>
      <c r="E520" s="5" t="s">
        <v>896</v>
      </c>
      <c r="F520" s="5" t="s">
        <v>525</v>
      </c>
    </row>
    <row r="521" spans="1:6" x14ac:dyDescent="0.25">
      <c r="A521" s="5" t="s">
        <v>723</v>
      </c>
      <c r="B521" s="28" t="s">
        <v>926</v>
      </c>
      <c r="C521" s="7">
        <f ca="1">C500/$C$11</f>
        <v>0.61224489795918369</v>
      </c>
      <c r="D521" s="6">
        <f ca="1">D500/$C$11</f>
        <v>0.36734693877551022</v>
      </c>
      <c r="E521" s="7">
        <f ca="1">E500/$C$11</f>
        <v>2.0408163265306121E-2</v>
      </c>
      <c r="F521" s="6">
        <f ca="1">C521+D521+E521</f>
        <v>1</v>
      </c>
    </row>
    <row r="522" spans="1:6" x14ac:dyDescent="0.25">
      <c r="A522" s="5" t="s">
        <v>724</v>
      </c>
      <c r="B522" s="28" t="s">
        <v>927</v>
      </c>
      <c r="C522" s="7">
        <f t="shared" ref="C522:E522" ca="1" si="86">C501/$C$11</f>
        <v>0.14285714285714285</v>
      </c>
      <c r="D522" s="6">
        <f t="shared" ca="1" si="86"/>
        <v>0.83673469387755106</v>
      </c>
      <c r="E522" s="7">
        <f t="shared" ca="1" si="86"/>
        <v>2.0408163265306121E-2</v>
      </c>
      <c r="F522" s="6">
        <f t="shared" ref="F522:F538" ca="1" si="87">C522+D522+E522</f>
        <v>1</v>
      </c>
    </row>
    <row r="523" spans="1:6" x14ac:dyDescent="0.25">
      <c r="A523" s="5" t="s">
        <v>725</v>
      </c>
      <c r="B523" s="28" t="s">
        <v>928</v>
      </c>
      <c r="C523" s="7">
        <f t="shared" ref="C523:E523" ca="1" si="88">C502/$C$11</f>
        <v>2.0408163265306121E-2</v>
      </c>
      <c r="D523" s="6">
        <f t="shared" ca="1" si="88"/>
        <v>0.97959183673469385</v>
      </c>
      <c r="E523" s="7">
        <f t="shared" ca="1" si="88"/>
        <v>0</v>
      </c>
      <c r="F523" s="6">
        <f t="shared" ca="1" si="87"/>
        <v>1</v>
      </c>
    </row>
    <row r="524" spans="1:6" x14ac:dyDescent="0.25">
      <c r="A524" s="5" t="s">
        <v>726</v>
      </c>
      <c r="B524" s="28" t="s">
        <v>929</v>
      </c>
      <c r="C524" s="7">
        <f t="shared" ref="C524:E524" ca="1" si="89">C503/$C$11</f>
        <v>4.0816326530612242E-2</v>
      </c>
      <c r="D524" s="6">
        <f t="shared" ca="1" si="89"/>
        <v>0.95918367346938771</v>
      </c>
      <c r="E524" s="7">
        <f t="shared" ca="1" si="89"/>
        <v>0</v>
      </c>
      <c r="F524" s="6">
        <f t="shared" ca="1" si="87"/>
        <v>1</v>
      </c>
    </row>
    <row r="525" spans="1:6" x14ac:dyDescent="0.25">
      <c r="A525" s="5" t="s">
        <v>727</v>
      </c>
      <c r="B525" s="28" t="s">
        <v>930</v>
      </c>
      <c r="C525" s="7">
        <f t="shared" ref="C525:E525" ca="1" si="90">C504/$C$11</f>
        <v>0</v>
      </c>
      <c r="D525" s="6">
        <f t="shared" ca="1" si="90"/>
        <v>1</v>
      </c>
      <c r="E525" s="7">
        <f t="shared" ca="1" si="90"/>
        <v>0</v>
      </c>
      <c r="F525" s="6">
        <f t="shared" ca="1" si="87"/>
        <v>1</v>
      </c>
    </row>
    <row r="526" spans="1:6" x14ac:dyDescent="0.25">
      <c r="A526" s="5" t="s">
        <v>728</v>
      </c>
      <c r="B526" s="28" t="s">
        <v>931</v>
      </c>
      <c r="C526" s="7">
        <f t="shared" ref="C526:E526" ca="1" si="91">C505/$C$11</f>
        <v>0</v>
      </c>
      <c r="D526" s="6">
        <f t="shared" ca="1" si="91"/>
        <v>1</v>
      </c>
      <c r="E526" s="7">
        <f t="shared" ca="1" si="91"/>
        <v>0</v>
      </c>
      <c r="F526" s="6">
        <f t="shared" ca="1" si="87"/>
        <v>1</v>
      </c>
    </row>
    <row r="527" spans="1:6" x14ac:dyDescent="0.25">
      <c r="A527" s="5" t="s">
        <v>729</v>
      </c>
      <c r="B527" s="28" t="s">
        <v>932</v>
      </c>
      <c r="C527" s="7">
        <f t="shared" ref="C527:E527" ca="1" si="92">C506/$C$11</f>
        <v>8.1632653061224483E-2</v>
      </c>
      <c r="D527" s="6">
        <f t="shared" ca="1" si="92"/>
        <v>0.91836734693877553</v>
      </c>
      <c r="E527" s="7">
        <f t="shared" ca="1" si="92"/>
        <v>0</v>
      </c>
      <c r="F527" s="6">
        <f t="shared" ca="1" si="87"/>
        <v>1</v>
      </c>
    </row>
    <row r="528" spans="1:6" x14ac:dyDescent="0.25">
      <c r="A528" s="5" t="s">
        <v>730</v>
      </c>
      <c r="B528" s="28" t="s">
        <v>933</v>
      </c>
      <c r="C528" s="7">
        <f t="shared" ref="C528:E528" ca="1" si="93">C507/$C$11</f>
        <v>8.1632653061224483E-2</v>
      </c>
      <c r="D528" s="6">
        <f t="shared" ca="1" si="93"/>
        <v>0.91836734693877553</v>
      </c>
      <c r="E528" s="7">
        <f t="shared" ca="1" si="93"/>
        <v>0</v>
      </c>
      <c r="F528" s="6">
        <f t="shared" ca="1" si="87"/>
        <v>1</v>
      </c>
    </row>
    <row r="529" spans="1:6" x14ac:dyDescent="0.25">
      <c r="A529" s="5" t="s">
        <v>731</v>
      </c>
      <c r="B529" s="28" t="s">
        <v>934</v>
      </c>
      <c r="C529" s="7">
        <f t="shared" ref="C529:E529" ca="1" si="94">C508/$C$11</f>
        <v>0.48979591836734693</v>
      </c>
      <c r="D529" s="6">
        <f t="shared" ca="1" si="94"/>
        <v>0.51020408163265307</v>
      </c>
      <c r="E529" s="7">
        <f t="shared" ca="1" si="94"/>
        <v>0</v>
      </c>
      <c r="F529" s="6">
        <f t="shared" ca="1" si="87"/>
        <v>1</v>
      </c>
    </row>
    <row r="530" spans="1:6" x14ac:dyDescent="0.25">
      <c r="A530" s="5" t="s">
        <v>732</v>
      </c>
      <c r="B530" s="28" t="s">
        <v>935</v>
      </c>
      <c r="C530" s="7">
        <f t="shared" ref="C530:E530" ca="1" si="95">C509/$C$11</f>
        <v>0.44897959183673469</v>
      </c>
      <c r="D530" s="6">
        <f t="shared" ca="1" si="95"/>
        <v>0.55102040816326525</v>
      </c>
      <c r="E530" s="7">
        <f t="shared" ca="1" si="95"/>
        <v>0</v>
      </c>
      <c r="F530" s="6">
        <f t="shared" ca="1" si="87"/>
        <v>1</v>
      </c>
    </row>
    <row r="531" spans="1:6" x14ac:dyDescent="0.25">
      <c r="A531" s="5" t="s">
        <v>733</v>
      </c>
      <c r="B531" s="28" t="s">
        <v>936</v>
      </c>
      <c r="C531" s="7">
        <f t="shared" ref="C531:E531" ca="1" si="96">C510/$C$11</f>
        <v>0</v>
      </c>
      <c r="D531" s="6">
        <f t="shared" ca="1" si="96"/>
        <v>1</v>
      </c>
      <c r="E531" s="7">
        <f t="shared" ca="1" si="96"/>
        <v>0</v>
      </c>
      <c r="F531" s="6">
        <f t="shared" ca="1" si="87"/>
        <v>1</v>
      </c>
    </row>
    <row r="532" spans="1:6" x14ac:dyDescent="0.25">
      <c r="A532" s="5" t="s">
        <v>734</v>
      </c>
      <c r="B532" s="28" t="s">
        <v>937</v>
      </c>
      <c r="C532" s="7">
        <f t="shared" ref="C532:E532" ca="1" si="97">C511/$C$11</f>
        <v>2.0408163265306121E-2</v>
      </c>
      <c r="D532" s="6">
        <f t="shared" ca="1" si="97"/>
        <v>0.97959183673469385</v>
      </c>
      <c r="E532" s="7">
        <f t="shared" ca="1" si="97"/>
        <v>0</v>
      </c>
      <c r="F532" s="6">
        <f t="shared" ca="1" si="87"/>
        <v>1</v>
      </c>
    </row>
    <row r="533" spans="1:6" x14ac:dyDescent="0.25">
      <c r="A533" s="5" t="s">
        <v>735</v>
      </c>
      <c r="B533" s="28" t="s">
        <v>938</v>
      </c>
      <c r="C533" s="7">
        <f t="shared" ref="C533:E533" ca="1" si="98">C512/$C$11</f>
        <v>2.0408163265306121E-2</v>
      </c>
      <c r="D533" s="6">
        <f t="shared" ca="1" si="98"/>
        <v>0.97959183673469385</v>
      </c>
      <c r="E533" s="7">
        <f t="shared" ca="1" si="98"/>
        <v>0</v>
      </c>
      <c r="F533" s="6">
        <f t="shared" ca="1" si="87"/>
        <v>1</v>
      </c>
    </row>
    <row r="534" spans="1:6" x14ac:dyDescent="0.25">
      <c r="A534" s="5" t="s">
        <v>736</v>
      </c>
      <c r="B534" s="28" t="s">
        <v>939</v>
      </c>
      <c r="C534" s="7">
        <f t="shared" ref="C534:E534" ca="1" si="99">C513/$C$11</f>
        <v>0</v>
      </c>
      <c r="D534" s="6">
        <f t="shared" ca="1" si="99"/>
        <v>1</v>
      </c>
      <c r="E534" s="7">
        <f t="shared" ca="1" si="99"/>
        <v>0</v>
      </c>
      <c r="F534" s="6">
        <f t="shared" ca="1" si="87"/>
        <v>1</v>
      </c>
    </row>
    <row r="535" spans="1:6" x14ac:dyDescent="0.25">
      <c r="A535" s="5" t="s">
        <v>737</v>
      </c>
      <c r="B535" s="28" t="s">
        <v>940</v>
      </c>
      <c r="C535" s="7">
        <f t="shared" ref="C535:E535" ca="1" si="100">C514/$C$11</f>
        <v>0.14285714285714285</v>
      </c>
      <c r="D535" s="6">
        <f t="shared" ca="1" si="100"/>
        <v>0.8571428571428571</v>
      </c>
      <c r="E535" s="7">
        <f t="shared" ca="1" si="100"/>
        <v>0</v>
      </c>
      <c r="F535" s="6">
        <f t="shared" ca="1" si="87"/>
        <v>1</v>
      </c>
    </row>
    <row r="536" spans="1:6" x14ac:dyDescent="0.25">
      <c r="A536" s="5" t="s">
        <v>738</v>
      </c>
      <c r="B536" s="28" t="s">
        <v>941</v>
      </c>
      <c r="C536" s="7">
        <f t="shared" ref="C536:E536" ca="1" si="101">C515/$C$11</f>
        <v>0.18367346938775511</v>
      </c>
      <c r="D536" s="6">
        <f t="shared" ca="1" si="101"/>
        <v>0.81632653061224492</v>
      </c>
      <c r="E536" s="7">
        <f t="shared" ca="1" si="101"/>
        <v>0</v>
      </c>
      <c r="F536" s="6">
        <f t="shared" ca="1" si="87"/>
        <v>1</v>
      </c>
    </row>
    <row r="537" spans="1:6" x14ac:dyDescent="0.25">
      <c r="A537" s="5" t="s">
        <v>742</v>
      </c>
      <c r="B537" s="28" t="s">
        <v>942</v>
      </c>
      <c r="C537" s="7">
        <f t="shared" ref="C537:E537" ca="1" si="102">C516/$C$11</f>
        <v>0</v>
      </c>
      <c r="D537" s="6">
        <f t="shared" ca="1" si="102"/>
        <v>1</v>
      </c>
      <c r="E537" s="7">
        <f t="shared" ca="1" si="102"/>
        <v>0</v>
      </c>
      <c r="F537" s="6">
        <f t="shared" ca="1" si="87"/>
        <v>1</v>
      </c>
    </row>
    <row r="538" spans="1:6" x14ac:dyDescent="0.25">
      <c r="A538" s="5" t="s">
        <v>22</v>
      </c>
      <c r="B538" s="28" t="s">
        <v>943</v>
      </c>
      <c r="C538" s="7">
        <f t="shared" ref="C538:E538" ca="1" si="103">C517/$C$11</f>
        <v>0</v>
      </c>
      <c r="D538" s="6">
        <f t="shared" ca="1" si="103"/>
        <v>1</v>
      </c>
      <c r="E538" s="7">
        <f t="shared" ca="1" si="103"/>
        <v>0</v>
      </c>
      <c r="F538" s="6">
        <f t="shared" ca="1" si="87"/>
        <v>1</v>
      </c>
    </row>
    <row r="540" spans="1:6" x14ac:dyDescent="0.25">
      <c r="A540" s="4" t="s">
        <v>722</v>
      </c>
    </row>
    <row r="541" spans="1:6" x14ac:dyDescent="0.25">
      <c r="A541" s="5" t="str">
        <f>$B$3&amp;" - Wave C - Sample"</f>
        <v>Disability - Wave C - Sample</v>
      </c>
      <c r="B541" s="5" t="s">
        <v>879</v>
      </c>
      <c r="C541" s="5" t="s">
        <v>5</v>
      </c>
      <c r="D541" s="5" t="s">
        <v>4</v>
      </c>
      <c r="E541" s="5" t="s">
        <v>896</v>
      </c>
      <c r="F541" s="5" t="s">
        <v>525</v>
      </c>
    </row>
    <row r="542" spans="1:6" x14ac:dyDescent="0.25">
      <c r="A542" s="5" t="s">
        <v>723</v>
      </c>
      <c r="B542" s="28" t="s">
        <v>1006</v>
      </c>
      <c r="C542" s="2">
        <f ca="1">COUNTIFS(Table1[c08a_main_class], $B$4, INDIRECT("Table1[c01"&amp;$E$6&amp;"_area]"), "&lt;&gt;Unassigned", INDIRECT("Table1["&amp;$B542&amp;"]"), "Yes")</f>
        <v>4</v>
      </c>
      <c r="D542" s="3">
        <f ca="1">COUNTIFS(Table1[c08a_main_class], $B$4, INDIRECT("Table1[c01"&amp;$E$6&amp;"_area]"), "&lt;&gt;Unassigned", INDIRECT("Table1["&amp;$B542&amp;"]"), "No")</f>
        <v>2</v>
      </c>
      <c r="E542" s="2">
        <f ca="1">COUNTIFS(Table1[c08a_main_class], $B$4, INDIRECT("Table1[c01"&amp;$E$6&amp;"_area]"), "&lt;&gt;Unassigned", INDIRECT("Table1["&amp;$B542&amp;"]"), "Don't Know")</f>
        <v>0</v>
      </c>
      <c r="F542" s="3">
        <f ca="1">C542+D542+E542</f>
        <v>6</v>
      </c>
    </row>
    <row r="543" spans="1:6" x14ac:dyDescent="0.25">
      <c r="A543" s="5" t="s">
        <v>724</v>
      </c>
      <c r="B543" s="28" t="s">
        <v>1007</v>
      </c>
      <c r="C543" s="2">
        <f ca="1">COUNTIFS(Table1[c08a_main_class], $B$4, INDIRECT("Table1[c01"&amp;$E$6&amp;"_area]"), "&lt;&gt;Unassigned", INDIRECT("Table1["&amp;$B543&amp;"]"), "Yes")</f>
        <v>1</v>
      </c>
      <c r="D543" s="3">
        <f ca="1">COUNTIFS(Table1[c08a_main_class], $B$4, INDIRECT("Table1[c01"&amp;$E$6&amp;"_area]"), "&lt;&gt;Unassigned", INDIRECT("Table1["&amp;$B543&amp;"]"), "No")</f>
        <v>5</v>
      </c>
      <c r="E543" s="2">
        <f ca="1">COUNTIFS(Table1[c08a_main_class], $B$4, INDIRECT("Table1[c01"&amp;$E$6&amp;"_area]"), "&lt;&gt;Unassigned", INDIRECT("Table1["&amp;$B543&amp;"]"), "Don't Know")</f>
        <v>0</v>
      </c>
      <c r="F543" s="3">
        <f t="shared" ref="F543:F559" ca="1" si="104">C543+D543+E543</f>
        <v>6</v>
      </c>
    </row>
    <row r="544" spans="1:6" x14ac:dyDescent="0.25">
      <c r="A544" s="5" t="s">
        <v>725</v>
      </c>
      <c r="B544" s="28" t="s">
        <v>1008</v>
      </c>
      <c r="C544" s="2">
        <f ca="1">COUNTIFS(Table1[c08a_main_class], $B$4, INDIRECT("Table1[c01"&amp;$E$6&amp;"_area]"), "&lt;&gt;Unassigned", INDIRECT("Table1["&amp;$B544&amp;"]"), "Yes")</f>
        <v>1</v>
      </c>
      <c r="D544" s="3">
        <f ca="1">COUNTIFS(Table1[c08a_main_class], $B$4, INDIRECT("Table1[c01"&amp;$E$6&amp;"_area]"), "&lt;&gt;Unassigned", INDIRECT("Table1["&amp;$B544&amp;"]"), "No")</f>
        <v>5</v>
      </c>
      <c r="E544" s="2">
        <f ca="1">COUNTIFS(Table1[c08a_main_class], $B$4, INDIRECT("Table1[c01"&amp;$E$6&amp;"_area]"), "&lt;&gt;Unassigned", INDIRECT("Table1["&amp;$B544&amp;"]"), "Don't Know")</f>
        <v>0</v>
      </c>
      <c r="F544" s="3">
        <f t="shared" ca="1" si="104"/>
        <v>6</v>
      </c>
    </row>
    <row r="545" spans="1:6" x14ac:dyDescent="0.25">
      <c r="A545" s="5" t="s">
        <v>726</v>
      </c>
      <c r="B545" s="28" t="s">
        <v>1009</v>
      </c>
      <c r="C545" s="2">
        <f ca="1">COUNTIFS(Table1[c08a_main_class], $B$4, INDIRECT("Table1[c01"&amp;$E$6&amp;"_area]"), "&lt;&gt;Unassigned", INDIRECT("Table1["&amp;$B545&amp;"]"), "Yes")</f>
        <v>0</v>
      </c>
      <c r="D545" s="3">
        <f ca="1">COUNTIFS(Table1[c08a_main_class], $B$4, INDIRECT("Table1[c01"&amp;$E$6&amp;"_area]"), "&lt;&gt;Unassigned", INDIRECT("Table1["&amp;$B545&amp;"]"), "No")</f>
        <v>6</v>
      </c>
      <c r="E545" s="2">
        <f ca="1">COUNTIFS(Table1[c08a_main_class], $B$4, INDIRECT("Table1[c01"&amp;$E$6&amp;"_area]"), "&lt;&gt;Unassigned", INDIRECT("Table1["&amp;$B545&amp;"]"), "Don't Know")</f>
        <v>0</v>
      </c>
      <c r="F545" s="3">
        <f t="shared" ca="1" si="104"/>
        <v>6</v>
      </c>
    </row>
    <row r="546" spans="1:6" x14ac:dyDescent="0.25">
      <c r="A546" s="5" t="s">
        <v>727</v>
      </c>
      <c r="B546" s="28" t="s">
        <v>1010</v>
      </c>
      <c r="C546" s="2">
        <f ca="1">COUNTIFS(Table1[c08a_main_class], $B$4, INDIRECT("Table1[c01"&amp;$E$6&amp;"_area]"), "&lt;&gt;Unassigned", INDIRECT("Table1["&amp;$B546&amp;"]"), "Yes")</f>
        <v>0</v>
      </c>
      <c r="D546" s="3">
        <f ca="1">COUNTIFS(Table1[c08a_main_class], $B$4, INDIRECT("Table1[c01"&amp;$E$6&amp;"_area]"), "&lt;&gt;Unassigned", INDIRECT("Table1["&amp;$B546&amp;"]"), "No")</f>
        <v>6</v>
      </c>
      <c r="E546" s="2">
        <f ca="1">COUNTIFS(Table1[c08a_main_class], $B$4, INDIRECT("Table1[c01"&amp;$E$6&amp;"_area]"), "&lt;&gt;Unassigned", INDIRECT("Table1["&amp;$B546&amp;"]"), "Don't Know")</f>
        <v>0</v>
      </c>
      <c r="F546" s="3">
        <f t="shared" ca="1" si="104"/>
        <v>6</v>
      </c>
    </row>
    <row r="547" spans="1:6" x14ac:dyDescent="0.25">
      <c r="A547" s="5" t="s">
        <v>728</v>
      </c>
      <c r="B547" s="28" t="s">
        <v>1011</v>
      </c>
      <c r="C547" s="2">
        <f ca="1">COUNTIFS(Table1[c08a_main_class], $B$4, INDIRECT("Table1[c01"&amp;$E$6&amp;"_area]"), "&lt;&gt;Unassigned", INDIRECT("Table1["&amp;$B547&amp;"]"), "Yes")</f>
        <v>0</v>
      </c>
      <c r="D547" s="3">
        <f ca="1">COUNTIFS(Table1[c08a_main_class], $B$4, INDIRECT("Table1[c01"&amp;$E$6&amp;"_area]"), "&lt;&gt;Unassigned", INDIRECT("Table1["&amp;$B547&amp;"]"), "No")</f>
        <v>6</v>
      </c>
      <c r="E547" s="2">
        <f ca="1">COUNTIFS(Table1[c08a_main_class], $B$4, INDIRECT("Table1[c01"&amp;$E$6&amp;"_area]"), "&lt;&gt;Unassigned", INDIRECT("Table1["&amp;$B547&amp;"]"), "Don't Know")</f>
        <v>0</v>
      </c>
      <c r="F547" s="3">
        <f t="shared" ca="1" si="104"/>
        <v>6</v>
      </c>
    </row>
    <row r="548" spans="1:6" x14ac:dyDescent="0.25">
      <c r="A548" s="5" t="s">
        <v>729</v>
      </c>
      <c r="B548" s="28" t="s">
        <v>1012</v>
      </c>
      <c r="C548" s="2">
        <f ca="1">COUNTIFS(Table1[c08a_main_class], $B$4, INDIRECT("Table1[c01"&amp;$E$6&amp;"_area]"), "&lt;&gt;Unassigned", INDIRECT("Table1["&amp;$B548&amp;"]"), "Yes")</f>
        <v>1</v>
      </c>
      <c r="D548" s="3">
        <f ca="1">COUNTIFS(Table1[c08a_main_class], $B$4, INDIRECT("Table1[c01"&amp;$E$6&amp;"_area]"), "&lt;&gt;Unassigned", INDIRECT("Table1["&amp;$B548&amp;"]"), "No")</f>
        <v>5</v>
      </c>
      <c r="E548" s="2">
        <f ca="1">COUNTIFS(Table1[c08a_main_class], $B$4, INDIRECT("Table1[c01"&amp;$E$6&amp;"_area]"), "&lt;&gt;Unassigned", INDIRECT("Table1["&amp;$B548&amp;"]"), "Don't Know")</f>
        <v>0</v>
      </c>
      <c r="F548" s="3">
        <f t="shared" ca="1" si="104"/>
        <v>6</v>
      </c>
    </row>
    <row r="549" spans="1:6" x14ac:dyDescent="0.25">
      <c r="A549" s="5" t="s">
        <v>730</v>
      </c>
      <c r="B549" s="28" t="s">
        <v>1013</v>
      </c>
      <c r="C549" s="2">
        <f ca="1">COUNTIFS(Table1[c08a_main_class], $B$4, INDIRECT("Table1[c01"&amp;$E$6&amp;"_area]"), "&lt;&gt;Unassigned", INDIRECT("Table1["&amp;$B549&amp;"]"), "Yes")</f>
        <v>1</v>
      </c>
      <c r="D549" s="3">
        <f ca="1">COUNTIFS(Table1[c08a_main_class], $B$4, INDIRECT("Table1[c01"&amp;$E$6&amp;"_area]"), "&lt;&gt;Unassigned", INDIRECT("Table1["&amp;$B549&amp;"]"), "No")</f>
        <v>5</v>
      </c>
      <c r="E549" s="2">
        <f ca="1">COUNTIFS(Table1[c08a_main_class], $B$4, INDIRECT("Table1[c01"&amp;$E$6&amp;"_area]"), "&lt;&gt;Unassigned", INDIRECT("Table1["&amp;$B549&amp;"]"), "Don't Know")</f>
        <v>0</v>
      </c>
      <c r="F549" s="3">
        <f t="shared" ca="1" si="104"/>
        <v>6</v>
      </c>
    </row>
    <row r="550" spans="1:6" x14ac:dyDescent="0.25">
      <c r="A550" s="5" t="s">
        <v>731</v>
      </c>
      <c r="B550" s="28" t="s">
        <v>1014</v>
      </c>
      <c r="C550" s="2">
        <f ca="1">COUNTIFS(Table1[c08a_main_class], $B$4, INDIRECT("Table1[c01"&amp;$E$6&amp;"_area]"), "&lt;&gt;Unassigned", INDIRECT("Table1["&amp;$B550&amp;"]"), "Yes")</f>
        <v>0</v>
      </c>
      <c r="D550" s="3">
        <f ca="1">COUNTIFS(Table1[c08a_main_class], $B$4, INDIRECT("Table1[c01"&amp;$E$6&amp;"_area]"), "&lt;&gt;Unassigned", INDIRECT("Table1["&amp;$B550&amp;"]"), "No")</f>
        <v>6</v>
      </c>
      <c r="E550" s="2">
        <f ca="1">COUNTIFS(Table1[c08a_main_class], $B$4, INDIRECT("Table1[c01"&amp;$E$6&amp;"_area]"), "&lt;&gt;Unassigned", INDIRECT("Table1["&amp;$B550&amp;"]"), "Don't Know")</f>
        <v>0</v>
      </c>
      <c r="F550" s="3">
        <f t="shared" ca="1" si="104"/>
        <v>6</v>
      </c>
    </row>
    <row r="551" spans="1:6" x14ac:dyDescent="0.25">
      <c r="A551" s="5" t="s">
        <v>732</v>
      </c>
      <c r="B551" s="28" t="s">
        <v>1015</v>
      </c>
      <c r="C551" s="2">
        <f ca="1">COUNTIFS(Table1[c08a_main_class], $B$4, INDIRECT("Table1[c01"&amp;$E$6&amp;"_area]"), "&lt;&gt;Unassigned", INDIRECT("Table1["&amp;$B551&amp;"]"), "Yes")</f>
        <v>4</v>
      </c>
      <c r="D551" s="3">
        <f ca="1">COUNTIFS(Table1[c08a_main_class], $B$4, INDIRECT("Table1[c01"&amp;$E$6&amp;"_area]"), "&lt;&gt;Unassigned", INDIRECT("Table1["&amp;$B551&amp;"]"), "No")</f>
        <v>2</v>
      </c>
      <c r="E551" s="2">
        <f ca="1">COUNTIFS(Table1[c08a_main_class], $B$4, INDIRECT("Table1[c01"&amp;$E$6&amp;"_area]"), "&lt;&gt;Unassigned", INDIRECT("Table1["&amp;$B551&amp;"]"), "Don't Know")</f>
        <v>0</v>
      </c>
      <c r="F551" s="3">
        <f t="shared" ca="1" si="104"/>
        <v>6</v>
      </c>
    </row>
    <row r="552" spans="1:6" x14ac:dyDescent="0.25">
      <c r="A552" s="5" t="s">
        <v>733</v>
      </c>
      <c r="B552" s="28" t="s">
        <v>1016</v>
      </c>
      <c r="C552" s="2">
        <f ca="1">COUNTIFS(Table1[c08a_main_class], $B$4, INDIRECT("Table1[c01"&amp;$E$6&amp;"_area]"), "&lt;&gt;Unassigned", INDIRECT("Table1["&amp;$B552&amp;"]"), "Yes")</f>
        <v>0</v>
      </c>
      <c r="D552" s="3">
        <f ca="1">COUNTIFS(Table1[c08a_main_class], $B$4, INDIRECT("Table1[c01"&amp;$E$6&amp;"_area]"), "&lt;&gt;Unassigned", INDIRECT("Table1["&amp;$B552&amp;"]"), "No")</f>
        <v>6</v>
      </c>
      <c r="E552" s="2">
        <f ca="1">COUNTIFS(Table1[c08a_main_class], $B$4, INDIRECT("Table1[c01"&amp;$E$6&amp;"_area]"), "&lt;&gt;Unassigned", INDIRECT("Table1["&amp;$B552&amp;"]"), "Don't Know")</f>
        <v>0</v>
      </c>
      <c r="F552" s="3">
        <f t="shared" ca="1" si="104"/>
        <v>6</v>
      </c>
    </row>
    <row r="553" spans="1:6" x14ac:dyDescent="0.25">
      <c r="A553" s="5" t="s">
        <v>734</v>
      </c>
      <c r="B553" s="28" t="s">
        <v>1017</v>
      </c>
      <c r="C553" s="2">
        <f ca="1">COUNTIFS(Table1[c08a_main_class], $B$4, INDIRECT("Table1[c01"&amp;$E$6&amp;"_area]"), "&lt;&gt;Unassigned", INDIRECT("Table1["&amp;$B553&amp;"]"), "Yes")</f>
        <v>0</v>
      </c>
      <c r="D553" s="3">
        <f ca="1">COUNTIFS(Table1[c08a_main_class], $B$4, INDIRECT("Table1[c01"&amp;$E$6&amp;"_area]"), "&lt;&gt;Unassigned", INDIRECT("Table1["&amp;$B553&amp;"]"), "No")</f>
        <v>6</v>
      </c>
      <c r="E553" s="2">
        <f ca="1">COUNTIFS(Table1[c08a_main_class], $B$4, INDIRECT("Table1[c01"&amp;$E$6&amp;"_area]"), "&lt;&gt;Unassigned", INDIRECT("Table1["&amp;$B553&amp;"]"), "Don't Know")</f>
        <v>0</v>
      </c>
      <c r="F553" s="3">
        <f t="shared" ca="1" si="104"/>
        <v>6</v>
      </c>
    </row>
    <row r="554" spans="1:6" x14ac:dyDescent="0.25">
      <c r="A554" s="5" t="s">
        <v>735</v>
      </c>
      <c r="B554" s="28" t="s">
        <v>1018</v>
      </c>
      <c r="C554" s="2">
        <f ca="1">COUNTIFS(Table1[c08a_main_class], $B$4, INDIRECT("Table1[c01"&amp;$E$6&amp;"_area]"), "&lt;&gt;Unassigned", INDIRECT("Table1["&amp;$B554&amp;"]"), "Yes")</f>
        <v>0</v>
      </c>
      <c r="D554" s="3">
        <f ca="1">COUNTIFS(Table1[c08a_main_class], $B$4, INDIRECT("Table1[c01"&amp;$E$6&amp;"_area]"), "&lt;&gt;Unassigned", INDIRECT("Table1["&amp;$B554&amp;"]"), "No")</f>
        <v>6</v>
      </c>
      <c r="E554" s="2">
        <f ca="1">COUNTIFS(Table1[c08a_main_class], $B$4, INDIRECT("Table1[c01"&amp;$E$6&amp;"_area]"), "&lt;&gt;Unassigned", INDIRECT("Table1["&amp;$B554&amp;"]"), "Don't Know")</f>
        <v>0</v>
      </c>
      <c r="F554" s="3">
        <f t="shared" ca="1" si="104"/>
        <v>6</v>
      </c>
    </row>
    <row r="555" spans="1:6" x14ac:dyDescent="0.25">
      <c r="A555" s="5" t="s">
        <v>736</v>
      </c>
      <c r="B555" s="28" t="s">
        <v>1019</v>
      </c>
      <c r="C555" s="2">
        <f ca="1">COUNTIFS(Table1[c08a_main_class], $B$4, INDIRECT("Table1[c01"&amp;$E$6&amp;"_area]"), "&lt;&gt;Unassigned", INDIRECT("Table1["&amp;$B555&amp;"]"), "Yes")</f>
        <v>0</v>
      </c>
      <c r="D555" s="3">
        <f ca="1">COUNTIFS(Table1[c08a_main_class], $B$4, INDIRECT("Table1[c01"&amp;$E$6&amp;"_area]"), "&lt;&gt;Unassigned", INDIRECT("Table1["&amp;$B555&amp;"]"), "No")</f>
        <v>6</v>
      </c>
      <c r="E555" s="2">
        <f ca="1">COUNTIFS(Table1[c08a_main_class], $B$4, INDIRECT("Table1[c01"&amp;$E$6&amp;"_area]"), "&lt;&gt;Unassigned", INDIRECT("Table1["&amp;$B555&amp;"]"), "Don't Know")</f>
        <v>0</v>
      </c>
      <c r="F555" s="3">
        <f t="shared" ca="1" si="104"/>
        <v>6</v>
      </c>
    </row>
    <row r="556" spans="1:6" x14ac:dyDescent="0.25">
      <c r="A556" s="5" t="s">
        <v>737</v>
      </c>
      <c r="B556" s="28" t="s">
        <v>1020</v>
      </c>
      <c r="C556" s="2">
        <f ca="1">COUNTIFS(Table1[c08a_main_class], $B$4, INDIRECT("Table1[c01"&amp;$E$6&amp;"_area]"), "&lt;&gt;Unassigned", INDIRECT("Table1["&amp;$B556&amp;"]"), "Yes")</f>
        <v>0</v>
      </c>
      <c r="D556" s="3">
        <f ca="1">COUNTIFS(Table1[c08a_main_class], $B$4, INDIRECT("Table1[c01"&amp;$E$6&amp;"_area]"), "&lt;&gt;Unassigned", INDIRECT("Table1["&amp;$B556&amp;"]"), "No")</f>
        <v>6</v>
      </c>
      <c r="E556" s="2">
        <f ca="1">COUNTIFS(Table1[c08a_main_class], $B$4, INDIRECT("Table1[c01"&amp;$E$6&amp;"_area]"), "&lt;&gt;Unassigned", INDIRECT("Table1["&amp;$B556&amp;"]"), "Don't Know")</f>
        <v>0</v>
      </c>
      <c r="F556" s="3">
        <f t="shared" ca="1" si="104"/>
        <v>6</v>
      </c>
    </row>
    <row r="557" spans="1:6" x14ac:dyDescent="0.25">
      <c r="A557" s="5" t="s">
        <v>738</v>
      </c>
      <c r="B557" s="28" t="s">
        <v>1021</v>
      </c>
      <c r="C557" s="2">
        <f ca="1">COUNTIFS(Table1[c08a_main_class], $B$4, INDIRECT("Table1[c01"&amp;$E$6&amp;"_area]"), "&lt;&gt;Unassigned", INDIRECT("Table1["&amp;$B557&amp;"]"), "Yes")</f>
        <v>4</v>
      </c>
      <c r="D557" s="3">
        <f ca="1">COUNTIFS(Table1[c08a_main_class], $B$4, INDIRECT("Table1[c01"&amp;$E$6&amp;"_area]"), "&lt;&gt;Unassigned", INDIRECT("Table1["&amp;$B557&amp;"]"), "No")</f>
        <v>2</v>
      </c>
      <c r="E557" s="2">
        <f ca="1">COUNTIFS(Table1[c08a_main_class], $B$4, INDIRECT("Table1[c01"&amp;$E$6&amp;"_area]"), "&lt;&gt;Unassigned", INDIRECT("Table1["&amp;$B557&amp;"]"), "Don't Know")</f>
        <v>0</v>
      </c>
      <c r="F557" s="3">
        <f t="shared" ca="1" si="104"/>
        <v>6</v>
      </c>
    </row>
    <row r="558" spans="1:6" x14ac:dyDescent="0.25">
      <c r="A558" s="5" t="s">
        <v>742</v>
      </c>
      <c r="B558" s="28" t="s">
        <v>1022</v>
      </c>
      <c r="C558" s="2">
        <f ca="1">COUNTIFS(Table1[c08a_main_class], $B$4, INDIRECT("Table1[c01"&amp;$E$6&amp;"_area]"), "&lt;&gt;Unassigned", INDIRECT("Table1["&amp;$B558&amp;"]"), "Yes")</f>
        <v>0</v>
      </c>
      <c r="D558" s="3">
        <f ca="1">COUNTIFS(Table1[c08a_main_class], $B$4, INDIRECT("Table1[c01"&amp;$E$6&amp;"_area]"), "&lt;&gt;Unassigned", INDIRECT("Table1["&amp;$B558&amp;"]"), "No")</f>
        <v>6</v>
      </c>
      <c r="E558" s="2">
        <f ca="1">COUNTIFS(Table1[c08a_main_class], $B$4, INDIRECT("Table1[c01"&amp;$E$6&amp;"_area]"), "&lt;&gt;Unassigned", INDIRECT("Table1["&amp;$B558&amp;"]"), "Don't Know")</f>
        <v>0</v>
      </c>
      <c r="F558" s="3">
        <f t="shared" ca="1" si="104"/>
        <v>6</v>
      </c>
    </row>
    <row r="559" spans="1:6" x14ac:dyDescent="0.25">
      <c r="A559" s="5" t="s">
        <v>22</v>
      </c>
      <c r="B559" s="28" t="s">
        <v>1023</v>
      </c>
      <c r="C559" s="2">
        <f ca="1">COUNTIFS(Table1[c08a_main_class], $B$4, INDIRECT("Table1[c01"&amp;$E$6&amp;"_area]"), "&lt;&gt;Unassigned", INDIRECT("Table1["&amp;$B559&amp;"]"), "Yes")</f>
        <v>0</v>
      </c>
      <c r="D559" s="3">
        <f ca="1">COUNTIFS(Table1[c08a_main_class], $B$4, INDIRECT("Table1[c01"&amp;$E$6&amp;"_area]"), "&lt;&gt;Unassigned", INDIRECT("Table1["&amp;$B559&amp;"]"), "No")</f>
        <v>6</v>
      </c>
      <c r="E559" s="2">
        <f ca="1">COUNTIFS(Table1[c08a_main_class], $B$4, INDIRECT("Table1[c01"&amp;$E$6&amp;"_area]"), "&lt;&gt;Unassigned", INDIRECT("Table1["&amp;$B559&amp;"]"), "Don't Know")</f>
        <v>0</v>
      </c>
      <c r="F559" s="3">
        <f t="shared" ca="1" si="104"/>
        <v>6</v>
      </c>
    </row>
    <row r="561" spans="1:6" x14ac:dyDescent="0.25">
      <c r="A561" s="4" t="s">
        <v>739</v>
      </c>
    </row>
    <row r="562" spans="1:6" x14ac:dyDescent="0.25">
      <c r="A562" s="5" t="str">
        <f>$B$3&amp;" - Wave C - Sample"</f>
        <v>Disability - Wave C - Sample</v>
      </c>
      <c r="B562" s="5" t="s">
        <v>879</v>
      </c>
      <c r="C562" s="5" t="s">
        <v>5</v>
      </c>
      <c r="D562" s="5" t="s">
        <v>4</v>
      </c>
      <c r="E562" s="5" t="s">
        <v>896</v>
      </c>
      <c r="F562" s="5" t="s">
        <v>525</v>
      </c>
    </row>
    <row r="563" spans="1:6" x14ac:dyDescent="0.25">
      <c r="A563" s="5" t="s">
        <v>723</v>
      </c>
      <c r="B563" s="28" t="s">
        <v>1006</v>
      </c>
      <c r="C563" s="7">
        <f ca="1">C542/$D$11</f>
        <v>0.66666666666666663</v>
      </c>
      <c r="D563" s="6">
        <f ca="1">D542/$D$11</f>
        <v>0.33333333333333331</v>
      </c>
      <c r="E563" s="7">
        <f ca="1">E542/$D$11</f>
        <v>0</v>
      </c>
      <c r="F563" s="6">
        <f t="shared" ref="F563:F580" ca="1" si="105">F542/$F$11</f>
        <v>4.2553191489361701E-2</v>
      </c>
    </row>
    <row r="564" spans="1:6" x14ac:dyDescent="0.25">
      <c r="A564" s="5" t="s">
        <v>724</v>
      </c>
      <c r="B564" s="28" t="s">
        <v>1007</v>
      </c>
      <c r="C564" s="7">
        <f t="shared" ref="C564:E564" ca="1" si="106">C543/$D$11</f>
        <v>0.16666666666666666</v>
      </c>
      <c r="D564" s="6">
        <f t="shared" ca="1" si="106"/>
        <v>0.83333333333333337</v>
      </c>
      <c r="E564" s="7">
        <f t="shared" ca="1" si="106"/>
        <v>0</v>
      </c>
      <c r="F564" s="6">
        <f t="shared" ca="1" si="105"/>
        <v>4.2553191489361701E-2</v>
      </c>
    </row>
    <row r="565" spans="1:6" x14ac:dyDescent="0.25">
      <c r="A565" s="5" t="s">
        <v>725</v>
      </c>
      <c r="B565" s="28" t="s">
        <v>1008</v>
      </c>
      <c r="C565" s="7">
        <f t="shared" ref="C565:E565" ca="1" si="107">C544/$D$11</f>
        <v>0.16666666666666666</v>
      </c>
      <c r="D565" s="6">
        <f t="shared" ca="1" si="107"/>
        <v>0.83333333333333337</v>
      </c>
      <c r="E565" s="7">
        <f t="shared" ca="1" si="107"/>
        <v>0</v>
      </c>
      <c r="F565" s="6">
        <f t="shared" ca="1" si="105"/>
        <v>4.2553191489361701E-2</v>
      </c>
    </row>
    <row r="566" spans="1:6" x14ac:dyDescent="0.25">
      <c r="A566" s="5" t="s">
        <v>726</v>
      </c>
      <c r="B566" s="28" t="s">
        <v>1009</v>
      </c>
      <c r="C566" s="7">
        <f t="shared" ref="C566:E566" ca="1" si="108">C545/$D$11</f>
        <v>0</v>
      </c>
      <c r="D566" s="6">
        <f t="shared" ca="1" si="108"/>
        <v>1</v>
      </c>
      <c r="E566" s="7">
        <f t="shared" ca="1" si="108"/>
        <v>0</v>
      </c>
      <c r="F566" s="6">
        <f t="shared" ca="1" si="105"/>
        <v>4.2553191489361701E-2</v>
      </c>
    </row>
    <row r="567" spans="1:6" x14ac:dyDescent="0.25">
      <c r="A567" s="5" t="s">
        <v>727</v>
      </c>
      <c r="B567" s="28" t="s">
        <v>1010</v>
      </c>
      <c r="C567" s="7">
        <f t="shared" ref="C567:E567" ca="1" si="109">C546/$D$11</f>
        <v>0</v>
      </c>
      <c r="D567" s="6">
        <f t="shared" ca="1" si="109"/>
        <v>1</v>
      </c>
      <c r="E567" s="7">
        <f t="shared" ca="1" si="109"/>
        <v>0</v>
      </c>
      <c r="F567" s="6">
        <f t="shared" ca="1" si="105"/>
        <v>4.2553191489361701E-2</v>
      </c>
    </row>
    <row r="568" spans="1:6" x14ac:dyDescent="0.25">
      <c r="A568" s="5" t="s">
        <v>728</v>
      </c>
      <c r="B568" s="28" t="s">
        <v>1011</v>
      </c>
      <c r="C568" s="7">
        <f t="shared" ref="C568:E568" ca="1" si="110">C547/$D$11</f>
        <v>0</v>
      </c>
      <c r="D568" s="6">
        <f t="shared" ca="1" si="110"/>
        <v>1</v>
      </c>
      <c r="E568" s="7">
        <f t="shared" ca="1" si="110"/>
        <v>0</v>
      </c>
      <c r="F568" s="6">
        <f t="shared" ca="1" si="105"/>
        <v>4.2553191489361701E-2</v>
      </c>
    </row>
    <row r="569" spans="1:6" x14ac:dyDescent="0.25">
      <c r="A569" s="5" t="s">
        <v>729</v>
      </c>
      <c r="B569" s="28" t="s">
        <v>1012</v>
      </c>
      <c r="C569" s="7">
        <f t="shared" ref="C569:E569" ca="1" si="111">C548/$D$11</f>
        <v>0.16666666666666666</v>
      </c>
      <c r="D569" s="6">
        <f t="shared" ca="1" si="111"/>
        <v>0.83333333333333337</v>
      </c>
      <c r="E569" s="7">
        <f t="shared" ca="1" si="111"/>
        <v>0</v>
      </c>
      <c r="F569" s="6">
        <f t="shared" ca="1" si="105"/>
        <v>4.2553191489361701E-2</v>
      </c>
    </row>
    <row r="570" spans="1:6" x14ac:dyDescent="0.25">
      <c r="A570" s="5" t="s">
        <v>730</v>
      </c>
      <c r="B570" s="28" t="s">
        <v>1013</v>
      </c>
      <c r="C570" s="7">
        <f t="shared" ref="C570:E570" ca="1" si="112">C549/$D$11</f>
        <v>0.16666666666666666</v>
      </c>
      <c r="D570" s="6">
        <f t="shared" ca="1" si="112"/>
        <v>0.83333333333333337</v>
      </c>
      <c r="E570" s="7">
        <f t="shared" ca="1" si="112"/>
        <v>0</v>
      </c>
      <c r="F570" s="6">
        <f t="shared" ca="1" si="105"/>
        <v>4.2553191489361701E-2</v>
      </c>
    </row>
    <row r="571" spans="1:6" x14ac:dyDescent="0.25">
      <c r="A571" s="5" t="s">
        <v>731</v>
      </c>
      <c r="B571" s="28" t="s">
        <v>1014</v>
      </c>
      <c r="C571" s="7">
        <f t="shared" ref="C571:E571" ca="1" si="113">C550/$D$11</f>
        <v>0</v>
      </c>
      <c r="D571" s="6">
        <f t="shared" ca="1" si="113"/>
        <v>1</v>
      </c>
      <c r="E571" s="7">
        <f t="shared" ca="1" si="113"/>
        <v>0</v>
      </c>
      <c r="F571" s="6">
        <f t="shared" ca="1" si="105"/>
        <v>4.2553191489361701E-2</v>
      </c>
    </row>
    <row r="572" spans="1:6" x14ac:dyDescent="0.25">
      <c r="A572" s="5" t="s">
        <v>732</v>
      </c>
      <c r="B572" s="28" t="s">
        <v>1015</v>
      </c>
      <c r="C572" s="7">
        <f t="shared" ref="C572:E572" ca="1" si="114">C551/$D$11</f>
        <v>0.66666666666666663</v>
      </c>
      <c r="D572" s="6">
        <f t="shared" ca="1" si="114"/>
        <v>0.33333333333333331</v>
      </c>
      <c r="E572" s="7">
        <f t="shared" ca="1" si="114"/>
        <v>0</v>
      </c>
      <c r="F572" s="6">
        <f t="shared" ca="1" si="105"/>
        <v>4.2553191489361701E-2</v>
      </c>
    </row>
    <row r="573" spans="1:6" x14ac:dyDescent="0.25">
      <c r="A573" s="5" t="s">
        <v>733</v>
      </c>
      <c r="B573" s="28" t="s">
        <v>1016</v>
      </c>
      <c r="C573" s="7">
        <f t="shared" ref="C573:E573" ca="1" si="115">C552/$D$11</f>
        <v>0</v>
      </c>
      <c r="D573" s="6">
        <f t="shared" ca="1" si="115"/>
        <v>1</v>
      </c>
      <c r="E573" s="7">
        <f t="shared" ca="1" si="115"/>
        <v>0</v>
      </c>
      <c r="F573" s="6">
        <f t="shared" ca="1" si="105"/>
        <v>4.2553191489361701E-2</v>
      </c>
    </row>
    <row r="574" spans="1:6" x14ac:dyDescent="0.25">
      <c r="A574" s="5" t="s">
        <v>734</v>
      </c>
      <c r="B574" s="28" t="s">
        <v>1017</v>
      </c>
      <c r="C574" s="7">
        <f t="shared" ref="C574:E574" ca="1" si="116">C553/$D$11</f>
        <v>0</v>
      </c>
      <c r="D574" s="6">
        <f t="shared" ca="1" si="116"/>
        <v>1</v>
      </c>
      <c r="E574" s="7">
        <f t="shared" ca="1" si="116"/>
        <v>0</v>
      </c>
      <c r="F574" s="6">
        <f t="shared" ca="1" si="105"/>
        <v>4.2553191489361701E-2</v>
      </c>
    </row>
    <row r="575" spans="1:6" x14ac:dyDescent="0.25">
      <c r="A575" s="5" t="s">
        <v>735</v>
      </c>
      <c r="B575" s="28" t="s">
        <v>1018</v>
      </c>
      <c r="C575" s="7">
        <f t="shared" ref="C575:E575" ca="1" si="117">C554/$D$11</f>
        <v>0</v>
      </c>
      <c r="D575" s="6">
        <f t="shared" ca="1" si="117"/>
        <v>1</v>
      </c>
      <c r="E575" s="7">
        <f t="shared" ca="1" si="117"/>
        <v>0</v>
      </c>
      <c r="F575" s="6">
        <f t="shared" ca="1" si="105"/>
        <v>4.2553191489361701E-2</v>
      </c>
    </row>
    <row r="576" spans="1:6" x14ac:dyDescent="0.25">
      <c r="A576" s="5" t="s">
        <v>736</v>
      </c>
      <c r="B576" s="28" t="s">
        <v>1019</v>
      </c>
      <c r="C576" s="7">
        <f t="shared" ref="C576:E576" ca="1" si="118">C555/$D$11</f>
        <v>0</v>
      </c>
      <c r="D576" s="6">
        <f t="shared" ca="1" si="118"/>
        <v>1</v>
      </c>
      <c r="E576" s="7">
        <f t="shared" ca="1" si="118"/>
        <v>0</v>
      </c>
      <c r="F576" s="6">
        <f t="shared" ca="1" si="105"/>
        <v>4.2553191489361701E-2</v>
      </c>
    </row>
    <row r="577" spans="1:6" x14ac:dyDescent="0.25">
      <c r="A577" s="5" t="s">
        <v>737</v>
      </c>
      <c r="B577" s="28" t="s">
        <v>1020</v>
      </c>
      <c r="C577" s="7">
        <f t="shared" ref="C577:E577" ca="1" si="119">C556/$D$11</f>
        <v>0</v>
      </c>
      <c r="D577" s="6">
        <f t="shared" ca="1" si="119"/>
        <v>1</v>
      </c>
      <c r="E577" s="7">
        <f t="shared" ca="1" si="119"/>
        <v>0</v>
      </c>
      <c r="F577" s="6">
        <f t="shared" ca="1" si="105"/>
        <v>4.2553191489361701E-2</v>
      </c>
    </row>
    <row r="578" spans="1:6" x14ac:dyDescent="0.25">
      <c r="A578" s="5" t="s">
        <v>738</v>
      </c>
      <c r="B578" s="28" t="s">
        <v>1021</v>
      </c>
      <c r="C578" s="7">
        <f t="shared" ref="C578:E578" ca="1" si="120">C557/$D$11</f>
        <v>0.66666666666666663</v>
      </c>
      <c r="D578" s="6">
        <f t="shared" ca="1" si="120"/>
        <v>0.33333333333333331</v>
      </c>
      <c r="E578" s="7">
        <f t="shared" ca="1" si="120"/>
        <v>0</v>
      </c>
      <c r="F578" s="6">
        <f t="shared" ca="1" si="105"/>
        <v>4.2553191489361701E-2</v>
      </c>
    </row>
    <row r="579" spans="1:6" x14ac:dyDescent="0.25">
      <c r="A579" s="5" t="s">
        <v>742</v>
      </c>
      <c r="B579" s="28" t="s">
        <v>1022</v>
      </c>
      <c r="C579" s="7">
        <f t="shared" ref="C579:E579" ca="1" si="121">C558/$D$11</f>
        <v>0</v>
      </c>
      <c r="D579" s="6">
        <f t="shared" ca="1" si="121"/>
        <v>1</v>
      </c>
      <c r="E579" s="7">
        <f t="shared" ca="1" si="121"/>
        <v>0</v>
      </c>
      <c r="F579" s="6">
        <f t="shared" ca="1" si="105"/>
        <v>4.2553191489361701E-2</v>
      </c>
    </row>
    <row r="580" spans="1:6" x14ac:dyDescent="0.25">
      <c r="A580" s="5" t="s">
        <v>22</v>
      </c>
      <c r="B580" s="28" t="s">
        <v>1023</v>
      </c>
      <c r="C580" s="7">
        <f t="shared" ref="C580:E580" ca="1" si="122">C559/$D$11</f>
        <v>0</v>
      </c>
      <c r="D580" s="6">
        <f t="shared" ca="1" si="122"/>
        <v>1</v>
      </c>
      <c r="E580" s="7">
        <f t="shared" ca="1" si="122"/>
        <v>0</v>
      </c>
      <c r="F580" s="6">
        <f t="shared" ca="1" si="105"/>
        <v>4.2553191489361701E-2</v>
      </c>
    </row>
    <row r="582" spans="1:6" x14ac:dyDescent="0.25">
      <c r="A582" s="4" t="s">
        <v>722</v>
      </c>
    </row>
    <row r="583" spans="1:6" x14ac:dyDescent="0.25">
      <c r="A583" s="5" t="str">
        <f>$B$3&amp;" - Wave A - All"</f>
        <v>Disability - Wave A - All</v>
      </c>
      <c r="B583" s="5" t="s">
        <v>879</v>
      </c>
      <c r="C583" s="5" t="s">
        <v>5</v>
      </c>
      <c r="D583" s="5" t="s">
        <v>4</v>
      </c>
      <c r="E583" s="5" t="s">
        <v>896</v>
      </c>
      <c r="F583" s="5" t="s">
        <v>525</v>
      </c>
    </row>
    <row r="584" spans="1:6" x14ac:dyDescent="0.25">
      <c r="A584" s="5" t="s">
        <v>723</v>
      </c>
      <c r="B584" s="28" t="s">
        <v>640</v>
      </c>
      <c r="C584" s="2">
        <f ca="1">COUNTIFS(INDIRECT("Table1["&amp;$B$5&amp;"]"),"Yes", INDIRECT("Table1["&amp;$B584&amp;"]"), "Yes")</f>
        <v>106</v>
      </c>
      <c r="D584" s="3">
        <f ca="1">COUNTIFS(INDIRECT("Table1["&amp;$B$5&amp;"]"),"Yes", INDIRECT("Table1["&amp;$B584&amp;"]"), "No")</f>
        <v>102</v>
      </c>
      <c r="E584" s="2">
        <f ca="1">COUNTIFS(INDIRECT("Table1["&amp;$B$5&amp;"]"),"Yes", INDIRECT("Table1["&amp;$B584&amp;"]"), "Don't Know")</f>
        <v>12</v>
      </c>
      <c r="F584" s="3">
        <f ca="1">C584+D584+E584</f>
        <v>220</v>
      </c>
    </row>
    <row r="585" spans="1:6" x14ac:dyDescent="0.25">
      <c r="A585" s="5" t="s">
        <v>724</v>
      </c>
      <c r="B585" s="28" t="s">
        <v>641</v>
      </c>
      <c r="C585" s="2">
        <f t="shared" ref="C585:C601" ca="1" si="123">COUNTIFS(INDIRECT("Table1["&amp;$B$5&amp;"]"),"Yes", INDIRECT("Table1["&amp;$B585&amp;"]"), "Yes")</f>
        <v>29</v>
      </c>
      <c r="D585" s="3">
        <f t="shared" ref="D585:D601" ca="1" si="124">COUNTIFS(INDIRECT("Table1["&amp;$B$5&amp;"]"),"Yes", INDIRECT("Table1["&amp;$B585&amp;"]"), "No")</f>
        <v>179</v>
      </c>
      <c r="E585" s="2">
        <f t="shared" ref="E585:E601" ca="1" si="125">COUNTIFS(INDIRECT("Table1["&amp;$B$5&amp;"]"),"Yes", INDIRECT("Table1["&amp;$B585&amp;"]"), "Don't Know")</f>
        <v>12</v>
      </c>
      <c r="F585" s="3">
        <f t="shared" ref="F585:F601" ca="1" si="126">C585+D585+E585</f>
        <v>220</v>
      </c>
    </row>
    <row r="586" spans="1:6" x14ac:dyDescent="0.25">
      <c r="A586" s="5" t="s">
        <v>725</v>
      </c>
      <c r="B586" s="28" t="s">
        <v>642</v>
      </c>
      <c r="C586" s="2">
        <f t="shared" ca="1" si="123"/>
        <v>25</v>
      </c>
      <c r="D586" s="3">
        <f t="shared" ca="1" si="124"/>
        <v>195</v>
      </c>
      <c r="E586" s="2">
        <f t="shared" ca="1" si="125"/>
        <v>0</v>
      </c>
      <c r="F586" s="3">
        <f t="shared" ca="1" si="126"/>
        <v>220</v>
      </c>
    </row>
    <row r="587" spans="1:6" x14ac:dyDescent="0.25">
      <c r="A587" s="5" t="s">
        <v>726</v>
      </c>
      <c r="B587" s="28" t="s">
        <v>643</v>
      </c>
      <c r="C587" s="2">
        <f t="shared" ca="1" si="123"/>
        <v>4</v>
      </c>
      <c r="D587" s="3">
        <f t="shared" ca="1" si="124"/>
        <v>216</v>
      </c>
      <c r="E587" s="2">
        <f t="shared" ca="1" si="125"/>
        <v>0</v>
      </c>
      <c r="F587" s="3">
        <f t="shared" ca="1" si="126"/>
        <v>220</v>
      </c>
    </row>
    <row r="588" spans="1:6" x14ac:dyDescent="0.25">
      <c r="A588" s="5" t="s">
        <v>727</v>
      </c>
      <c r="B588" s="28" t="s">
        <v>644</v>
      </c>
      <c r="C588" s="2">
        <f t="shared" ca="1" si="123"/>
        <v>1</v>
      </c>
      <c r="D588" s="3">
        <f t="shared" ca="1" si="124"/>
        <v>218</v>
      </c>
      <c r="E588" s="2">
        <f t="shared" ca="1" si="125"/>
        <v>1</v>
      </c>
      <c r="F588" s="3">
        <f t="shared" ca="1" si="126"/>
        <v>220</v>
      </c>
    </row>
    <row r="589" spans="1:6" x14ac:dyDescent="0.25">
      <c r="A589" s="5" t="s">
        <v>728</v>
      </c>
      <c r="B589" s="28" t="s">
        <v>645</v>
      </c>
      <c r="C589" s="2">
        <f t="shared" ca="1" si="123"/>
        <v>0</v>
      </c>
      <c r="D589" s="3">
        <f t="shared" ca="1" si="124"/>
        <v>220</v>
      </c>
      <c r="E589" s="2">
        <f t="shared" ca="1" si="125"/>
        <v>0</v>
      </c>
      <c r="F589" s="3">
        <f t="shared" ca="1" si="126"/>
        <v>220</v>
      </c>
    </row>
    <row r="590" spans="1:6" x14ac:dyDescent="0.25">
      <c r="A590" s="5" t="s">
        <v>729</v>
      </c>
      <c r="B590" s="28" t="s">
        <v>646</v>
      </c>
      <c r="C590" s="2">
        <f t="shared" ca="1" si="123"/>
        <v>37</v>
      </c>
      <c r="D590" s="3">
        <f t="shared" ca="1" si="124"/>
        <v>183</v>
      </c>
      <c r="E590" s="2">
        <f t="shared" ca="1" si="125"/>
        <v>0</v>
      </c>
      <c r="F590" s="3">
        <f t="shared" ca="1" si="126"/>
        <v>220</v>
      </c>
    </row>
    <row r="591" spans="1:6" x14ac:dyDescent="0.25">
      <c r="A591" s="5" t="s">
        <v>730</v>
      </c>
      <c r="B591" s="28" t="s">
        <v>647</v>
      </c>
      <c r="C591" s="2">
        <f t="shared" ca="1" si="123"/>
        <v>36</v>
      </c>
      <c r="D591" s="3">
        <f t="shared" ca="1" si="124"/>
        <v>184</v>
      </c>
      <c r="E591" s="2">
        <f t="shared" ca="1" si="125"/>
        <v>0</v>
      </c>
      <c r="F591" s="3">
        <f t="shared" ca="1" si="126"/>
        <v>220</v>
      </c>
    </row>
    <row r="592" spans="1:6" x14ac:dyDescent="0.25">
      <c r="A592" s="5" t="s">
        <v>731</v>
      </c>
      <c r="B592" s="28" t="s">
        <v>648</v>
      </c>
      <c r="C592" s="2">
        <f t="shared" ca="1" si="123"/>
        <v>52</v>
      </c>
      <c r="D592" s="3">
        <f t="shared" ca="1" si="124"/>
        <v>168</v>
      </c>
      <c r="E592" s="2">
        <f t="shared" ca="1" si="125"/>
        <v>0</v>
      </c>
      <c r="F592" s="3">
        <f t="shared" ca="1" si="126"/>
        <v>220</v>
      </c>
    </row>
    <row r="593" spans="1:6" x14ac:dyDescent="0.25">
      <c r="A593" s="5" t="s">
        <v>732</v>
      </c>
      <c r="B593" s="28" t="s">
        <v>649</v>
      </c>
      <c r="C593" s="2">
        <f t="shared" ca="1" si="123"/>
        <v>136</v>
      </c>
      <c r="D593" s="3">
        <f t="shared" ca="1" si="124"/>
        <v>80</v>
      </c>
      <c r="E593" s="2">
        <f t="shared" ca="1" si="125"/>
        <v>4</v>
      </c>
      <c r="F593" s="3">
        <f t="shared" ca="1" si="126"/>
        <v>220</v>
      </c>
    </row>
    <row r="594" spans="1:6" x14ac:dyDescent="0.25">
      <c r="A594" s="5" t="s">
        <v>733</v>
      </c>
      <c r="B594" s="28" t="s">
        <v>650</v>
      </c>
      <c r="C594" s="2">
        <f t="shared" ca="1" si="123"/>
        <v>5</v>
      </c>
      <c r="D594" s="3">
        <f t="shared" ca="1" si="124"/>
        <v>215</v>
      </c>
      <c r="E594" s="2">
        <f t="shared" ca="1" si="125"/>
        <v>0</v>
      </c>
      <c r="F594" s="3">
        <f t="shared" ca="1" si="126"/>
        <v>220</v>
      </c>
    </row>
    <row r="595" spans="1:6" x14ac:dyDescent="0.25">
      <c r="A595" s="5" t="s">
        <v>734</v>
      </c>
      <c r="B595" s="28" t="s">
        <v>651</v>
      </c>
      <c r="C595" s="2">
        <f t="shared" ca="1" si="123"/>
        <v>11</v>
      </c>
      <c r="D595" s="3">
        <f t="shared" ca="1" si="124"/>
        <v>209</v>
      </c>
      <c r="E595" s="2">
        <f t="shared" ca="1" si="125"/>
        <v>0</v>
      </c>
      <c r="F595" s="3">
        <f t="shared" ca="1" si="126"/>
        <v>220</v>
      </c>
    </row>
    <row r="596" spans="1:6" x14ac:dyDescent="0.25">
      <c r="A596" s="5" t="s">
        <v>735</v>
      </c>
      <c r="B596" s="28" t="s">
        <v>652</v>
      </c>
      <c r="C596" s="2">
        <f t="shared" ca="1" si="123"/>
        <v>3</v>
      </c>
      <c r="D596" s="3">
        <f t="shared" ca="1" si="124"/>
        <v>217</v>
      </c>
      <c r="E596" s="2">
        <f t="shared" ca="1" si="125"/>
        <v>0</v>
      </c>
      <c r="F596" s="3">
        <f t="shared" ca="1" si="126"/>
        <v>220</v>
      </c>
    </row>
    <row r="597" spans="1:6" x14ac:dyDescent="0.25">
      <c r="A597" s="5" t="s">
        <v>736</v>
      </c>
      <c r="B597" s="28" t="s">
        <v>653</v>
      </c>
      <c r="C597" s="2">
        <f t="shared" ca="1" si="123"/>
        <v>0</v>
      </c>
      <c r="D597" s="3">
        <f t="shared" ca="1" si="124"/>
        <v>220</v>
      </c>
      <c r="E597" s="2">
        <f t="shared" ca="1" si="125"/>
        <v>0</v>
      </c>
      <c r="F597" s="3">
        <f t="shared" ca="1" si="126"/>
        <v>220</v>
      </c>
    </row>
    <row r="598" spans="1:6" x14ac:dyDescent="0.25">
      <c r="A598" s="5" t="s">
        <v>737</v>
      </c>
      <c r="B598" s="28" t="s">
        <v>654</v>
      </c>
      <c r="C598" s="2">
        <f t="shared" ca="1" si="123"/>
        <v>14</v>
      </c>
      <c r="D598" s="3">
        <f t="shared" ca="1" si="124"/>
        <v>206</v>
      </c>
      <c r="E598" s="2">
        <f t="shared" ca="1" si="125"/>
        <v>0</v>
      </c>
      <c r="F598" s="3">
        <f t="shared" ca="1" si="126"/>
        <v>220</v>
      </c>
    </row>
    <row r="599" spans="1:6" x14ac:dyDescent="0.25">
      <c r="A599" s="5" t="s">
        <v>738</v>
      </c>
      <c r="B599" s="28" t="s">
        <v>655</v>
      </c>
      <c r="C599" s="2">
        <f t="shared" ca="1" si="123"/>
        <v>7</v>
      </c>
      <c r="D599" s="3">
        <f t="shared" ca="1" si="124"/>
        <v>213</v>
      </c>
      <c r="E599" s="2">
        <f t="shared" ca="1" si="125"/>
        <v>0</v>
      </c>
      <c r="F599" s="3">
        <f t="shared" ca="1" si="126"/>
        <v>220</v>
      </c>
    </row>
    <row r="600" spans="1:6" x14ac:dyDescent="0.25">
      <c r="A600" s="5" t="s">
        <v>742</v>
      </c>
      <c r="B600" s="28" t="s">
        <v>656</v>
      </c>
      <c r="C600" s="2">
        <f t="shared" ca="1" si="123"/>
        <v>0</v>
      </c>
      <c r="D600" s="3">
        <f t="shared" ca="1" si="124"/>
        <v>220</v>
      </c>
      <c r="E600" s="2">
        <f t="shared" ca="1" si="125"/>
        <v>0</v>
      </c>
      <c r="F600" s="3">
        <f t="shared" ca="1" si="126"/>
        <v>220</v>
      </c>
    </row>
    <row r="601" spans="1:6" x14ac:dyDescent="0.25">
      <c r="A601" s="5" t="s">
        <v>22</v>
      </c>
      <c r="B601" s="28" t="s">
        <v>657</v>
      </c>
      <c r="C601" s="2">
        <f t="shared" ca="1" si="123"/>
        <v>7</v>
      </c>
      <c r="D601" s="3">
        <f t="shared" ca="1" si="124"/>
        <v>213</v>
      </c>
      <c r="E601" s="2">
        <f t="shared" ca="1" si="125"/>
        <v>0</v>
      </c>
      <c r="F601" s="3">
        <f t="shared" ca="1" si="126"/>
        <v>220</v>
      </c>
    </row>
    <row r="603" spans="1:6" x14ac:dyDescent="0.25">
      <c r="A603" s="4" t="s">
        <v>739</v>
      </c>
    </row>
    <row r="604" spans="1:6" x14ac:dyDescent="0.25">
      <c r="A604" s="5" t="str">
        <f>$B$3&amp;" - Wave A - All"</f>
        <v>Disability - Wave A - All</v>
      </c>
      <c r="B604" s="5" t="s">
        <v>879</v>
      </c>
      <c r="C604" s="5" t="s">
        <v>5</v>
      </c>
      <c r="D604" s="5" t="s">
        <v>4</v>
      </c>
      <c r="E604" s="5" t="s">
        <v>896</v>
      </c>
      <c r="F604" s="5" t="s">
        <v>525</v>
      </c>
    </row>
    <row r="605" spans="1:6" x14ac:dyDescent="0.25">
      <c r="A605" s="5" t="s">
        <v>723</v>
      </c>
      <c r="B605" s="28" t="s">
        <v>640</v>
      </c>
      <c r="C605" s="7">
        <f t="shared" ref="C605:E622" ca="1" si="127">C584/$E$11</f>
        <v>0.48181818181818181</v>
      </c>
      <c r="D605" s="6">
        <f t="shared" ca="1" si="127"/>
        <v>0.46363636363636362</v>
      </c>
      <c r="E605" s="7">
        <f t="shared" ca="1" si="127"/>
        <v>5.4545454545454543E-2</v>
      </c>
      <c r="F605" s="6">
        <f ca="1">C605+D605+E605</f>
        <v>1</v>
      </c>
    </row>
    <row r="606" spans="1:6" x14ac:dyDescent="0.25">
      <c r="A606" s="5" t="s">
        <v>724</v>
      </c>
      <c r="B606" s="28" t="s">
        <v>641</v>
      </c>
      <c r="C606" s="7">
        <f t="shared" ca="1" si="127"/>
        <v>0.13181818181818181</v>
      </c>
      <c r="D606" s="6">
        <f t="shared" ca="1" si="127"/>
        <v>0.8136363636363636</v>
      </c>
      <c r="E606" s="7">
        <f t="shared" ca="1" si="127"/>
        <v>5.4545454545454543E-2</v>
      </c>
      <c r="F606" s="6">
        <f t="shared" ref="F606:F622" ca="1" si="128">F585/$E$11</f>
        <v>1</v>
      </c>
    </row>
    <row r="607" spans="1:6" x14ac:dyDescent="0.25">
      <c r="A607" s="5" t="s">
        <v>725</v>
      </c>
      <c r="B607" s="28" t="s">
        <v>642</v>
      </c>
      <c r="C607" s="7">
        <f t="shared" ca="1" si="127"/>
        <v>0.11363636363636363</v>
      </c>
      <c r="D607" s="6">
        <f t="shared" ca="1" si="127"/>
        <v>0.88636363636363635</v>
      </c>
      <c r="E607" s="7">
        <f t="shared" ca="1" si="127"/>
        <v>0</v>
      </c>
      <c r="F607" s="6">
        <f t="shared" ca="1" si="128"/>
        <v>1</v>
      </c>
    </row>
    <row r="608" spans="1:6" x14ac:dyDescent="0.25">
      <c r="A608" s="5" t="s">
        <v>726</v>
      </c>
      <c r="B608" s="28" t="s">
        <v>643</v>
      </c>
      <c r="C608" s="7">
        <f t="shared" ca="1" si="127"/>
        <v>1.8181818181818181E-2</v>
      </c>
      <c r="D608" s="6">
        <f t="shared" ca="1" si="127"/>
        <v>0.98181818181818181</v>
      </c>
      <c r="E608" s="7">
        <f t="shared" ca="1" si="127"/>
        <v>0</v>
      </c>
      <c r="F608" s="6">
        <f t="shared" ca="1" si="128"/>
        <v>1</v>
      </c>
    </row>
    <row r="609" spans="1:6" x14ac:dyDescent="0.25">
      <c r="A609" s="5" t="s">
        <v>727</v>
      </c>
      <c r="B609" s="28" t="s">
        <v>644</v>
      </c>
      <c r="C609" s="7">
        <f t="shared" ca="1" si="127"/>
        <v>4.5454545454545452E-3</v>
      </c>
      <c r="D609" s="6">
        <f t="shared" ca="1" si="127"/>
        <v>0.99090909090909096</v>
      </c>
      <c r="E609" s="7">
        <f t="shared" ca="1" si="127"/>
        <v>4.5454545454545452E-3</v>
      </c>
      <c r="F609" s="6">
        <f t="shared" ca="1" si="128"/>
        <v>1</v>
      </c>
    </row>
    <row r="610" spans="1:6" x14ac:dyDescent="0.25">
      <c r="A610" s="5" t="s">
        <v>728</v>
      </c>
      <c r="B610" s="28" t="s">
        <v>645</v>
      </c>
      <c r="C610" s="7">
        <f t="shared" ca="1" si="127"/>
        <v>0</v>
      </c>
      <c r="D610" s="6">
        <f t="shared" ca="1" si="127"/>
        <v>1</v>
      </c>
      <c r="E610" s="7">
        <f t="shared" ca="1" si="127"/>
        <v>0</v>
      </c>
      <c r="F610" s="6">
        <f t="shared" ca="1" si="128"/>
        <v>1</v>
      </c>
    </row>
    <row r="611" spans="1:6" x14ac:dyDescent="0.25">
      <c r="A611" s="5" t="s">
        <v>729</v>
      </c>
      <c r="B611" s="28" t="s">
        <v>646</v>
      </c>
      <c r="C611" s="7">
        <f t="shared" ca="1" si="127"/>
        <v>0.16818181818181818</v>
      </c>
      <c r="D611" s="6">
        <f t="shared" ca="1" si="127"/>
        <v>0.83181818181818179</v>
      </c>
      <c r="E611" s="7">
        <f t="shared" ca="1" si="127"/>
        <v>0</v>
      </c>
      <c r="F611" s="6">
        <f t="shared" ca="1" si="128"/>
        <v>1</v>
      </c>
    </row>
    <row r="612" spans="1:6" x14ac:dyDescent="0.25">
      <c r="A612" s="5" t="s">
        <v>730</v>
      </c>
      <c r="B612" s="28" t="s">
        <v>647</v>
      </c>
      <c r="C612" s="7">
        <f t="shared" ca="1" si="127"/>
        <v>0.16363636363636364</v>
      </c>
      <c r="D612" s="6">
        <f t="shared" ca="1" si="127"/>
        <v>0.83636363636363631</v>
      </c>
      <c r="E612" s="7">
        <f t="shared" ca="1" si="127"/>
        <v>0</v>
      </c>
      <c r="F612" s="6">
        <f t="shared" ca="1" si="128"/>
        <v>1</v>
      </c>
    </row>
    <row r="613" spans="1:6" x14ac:dyDescent="0.25">
      <c r="A613" s="5" t="s">
        <v>731</v>
      </c>
      <c r="B613" s="28" t="s">
        <v>648</v>
      </c>
      <c r="C613" s="7">
        <f t="shared" ca="1" si="127"/>
        <v>0.23636363636363636</v>
      </c>
      <c r="D613" s="6">
        <f t="shared" ca="1" si="127"/>
        <v>0.76363636363636367</v>
      </c>
      <c r="E613" s="7">
        <f t="shared" ca="1" si="127"/>
        <v>0</v>
      </c>
      <c r="F613" s="6">
        <f t="shared" ca="1" si="128"/>
        <v>1</v>
      </c>
    </row>
    <row r="614" spans="1:6" x14ac:dyDescent="0.25">
      <c r="A614" s="5" t="s">
        <v>732</v>
      </c>
      <c r="B614" s="28" t="s">
        <v>649</v>
      </c>
      <c r="C614" s="7">
        <f t="shared" ca="1" si="127"/>
        <v>0.61818181818181817</v>
      </c>
      <c r="D614" s="6">
        <f t="shared" ca="1" si="127"/>
        <v>0.36363636363636365</v>
      </c>
      <c r="E614" s="7">
        <f t="shared" ca="1" si="127"/>
        <v>1.8181818181818181E-2</v>
      </c>
      <c r="F614" s="6">
        <f t="shared" ca="1" si="128"/>
        <v>1</v>
      </c>
    </row>
    <row r="615" spans="1:6" x14ac:dyDescent="0.25">
      <c r="A615" s="5" t="s">
        <v>733</v>
      </c>
      <c r="B615" s="28" t="s">
        <v>650</v>
      </c>
      <c r="C615" s="7">
        <f t="shared" ca="1" si="127"/>
        <v>2.2727272727272728E-2</v>
      </c>
      <c r="D615" s="6">
        <f t="shared" ca="1" si="127"/>
        <v>0.97727272727272729</v>
      </c>
      <c r="E615" s="7">
        <f t="shared" ca="1" si="127"/>
        <v>0</v>
      </c>
      <c r="F615" s="6">
        <f t="shared" ca="1" si="128"/>
        <v>1</v>
      </c>
    </row>
    <row r="616" spans="1:6" x14ac:dyDescent="0.25">
      <c r="A616" s="5" t="s">
        <v>734</v>
      </c>
      <c r="B616" s="28" t="s">
        <v>651</v>
      </c>
      <c r="C616" s="7">
        <f t="shared" ca="1" si="127"/>
        <v>0.05</v>
      </c>
      <c r="D616" s="6">
        <f t="shared" ca="1" si="127"/>
        <v>0.95</v>
      </c>
      <c r="E616" s="7">
        <f t="shared" ca="1" si="127"/>
        <v>0</v>
      </c>
      <c r="F616" s="6">
        <f t="shared" ca="1" si="128"/>
        <v>1</v>
      </c>
    </row>
    <row r="617" spans="1:6" x14ac:dyDescent="0.25">
      <c r="A617" s="5" t="s">
        <v>735</v>
      </c>
      <c r="B617" s="28" t="s">
        <v>652</v>
      </c>
      <c r="C617" s="7">
        <f t="shared" ca="1" si="127"/>
        <v>1.3636363636363636E-2</v>
      </c>
      <c r="D617" s="6">
        <f t="shared" ca="1" si="127"/>
        <v>0.98636363636363633</v>
      </c>
      <c r="E617" s="7">
        <f t="shared" ca="1" si="127"/>
        <v>0</v>
      </c>
      <c r="F617" s="6">
        <f t="shared" ca="1" si="128"/>
        <v>1</v>
      </c>
    </row>
    <row r="618" spans="1:6" x14ac:dyDescent="0.25">
      <c r="A618" s="5" t="s">
        <v>736</v>
      </c>
      <c r="B618" s="28" t="s">
        <v>653</v>
      </c>
      <c r="C618" s="7">
        <f t="shared" ca="1" si="127"/>
        <v>0</v>
      </c>
      <c r="D618" s="6">
        <f t="shared" ca="1" si="127"/>
        <v>1</v>
      </c>
      <c r="E618" s="7">
        <f t="shared" ca="1" si="127"/>
        <v>0</v>
      </c>
      <c r="F618" s="6">
        <f t="shared" ca="1" si="128"/>
        <v>1</v>
      </c>
    </row>
    <row r="619" spans="1:6" x14ac:dyDescent="0.25">
      <c r="A619" s="5" t="s">
        <v>737</v>
      </c>
      <c r="B619" s="28" t="s">
        <v>654</v>
      </c>
      <c r="C619" s="7">
        <f t="shared" ca="1" si="127"/>
        <v>6.363636363636363E-2</v>
      </c>
      <c r="D619" s="6">
        <f t="shared" ca="1" si="127"/>
        <v>0.9363636363636364</v>
      </c>
      <c r="E619" s="7">
        <f t="shared" ca="1" si="127"/>
        <v>0</v>
      </c>
      <c r="F619" s="6">
        <f t="shared" ca="1" si="128"/>
        <v>1</v>
      </c>
    </row>
    <row r="620" spans="1:6" x14ac:dyDescent="0.25">
      <c r="A620" s="5" t="s">
        <v>738</v>
      </c>
      <c r="B620" s="28" t="s">
        <v>655</v>
      </c>
      <c r="C620" s="7">
        <f t="shared" ca="1" si="127"/>
        <v>3.1818181818181815E-2</v>
      </c>
      <c r="D620" s="6">
        <f t="shared" ca="1" si="127"/>
        <v>0.96818181818181814</v>
      </c>
      <c r="E620" s="7">
        <f t="shared" ca="1" si="127"/>
        <v>0</v>
      </c>
      <c r="F620" s="6">
        <f t="shared" ca="1" si="128"/>
        <v>1</v>
      </c>
    </row>
    <row r="621" spans="1:6" x14ac:dyDescent="0.25">
      <c r="A621" s="5" t="s">
        <v>742</v>
      </c>
      <c r="B621" s="28" t="s">
        <v>656</v>
      </c>
      <c r="C621" s="7">
        <f t="shared" ca="1" si="127"/>
        <v>0</v>
      </c>
      <c r="D621" s="6">
        <f t="shared" ca="1" si="127"/>
        <v>1</v>
      </c>
      <c r="E621" s="7">
        <f t="shared" ca="1" si="127"/>
        <v>0</v>
      </c>
      <c r="F621" s="6">
        <f t="shared" ca="1" si="128"/>
        <v>1</v>
      </c>
    </row>
    <row r="622" spans="1:6" x14ac:dyDescent="0.25">
      <c r="A622" s="5" t="s">
        <v>22</v>
      </c>
      <c r="B622" s="28" t="s">
        <v>657</v>
      </c>
      <c r="C622" s="7">
        <f t="shared" ca="1" si="127"/>
        <v>3.1818181818181815E-2</v>
      </c>
      <c r="D622" s="6">
        <f t="shared" ca="1" si="127"/>
        <v>0.96818181818181814</v>
      </c>
      <c r="E622" s="7">
        <f t="shared" ca="1" si="127"/>
        <v>0</v>
      </c>
      <c r="F622" s="6">
        <f t="shared" ca="1" si="128"/>
        <v>1</v>
      </c>
    </row>
    <row r="624" spans="1:6" x14ac:dyDescent="0.25">
      <c r="A624" s="4" t="s">
        <v>722</v>
      </c>
    </row>
    <row r="625" spans="1:6" x14ac:dyDescent="0.25">
      <c r="A625" s="5" t="str">
        <f>$B$3&amp;" - Wave B - All"</f>
        <v>Disability - Wave B - All</v>
      </c>
      <c r="B625" s="5" t="s">
        <v>879</v>
      </c>
      <c r="C625" s="5" t="s">
        <v>5</v>
      </c>
      <c r="D625" s="5" t="s">
        <v>4</v>
      </c>
      <c r="E625" s="5" t="s">
        <v>896</v>
      </c>
      <c r="F625" s="5" t="s">
        <v>525</v>
      </c>
    </row>
    <row r="626" spans="1:6" x14ac:dyDescent="0.25">
      <c r="A626" s="5" t="s">
        <v>723</v>
      </c>
      <c r="B626" s="28" t="s">
        <v>926</v>
      </c>
      <c r="C626" s="2">
        <f ca="1">COUNTIFS(INDIRECT("Table1["&amp;$B$6&amp;"]"),"Yes", INDIRECT("Table1["&amp;$B626&amp;"]"), "Yes")</f>
        <v>80</v>
      </c>
      <c r="D626" s="3">
        <f ca="1">COUNTIFS(INDIRECT("Table1["&amp;$B$6&amp;"]"),"Yes", INDIRECT("Table1["&amp;$B626&amp;"]"), "No")</f>
        <v>57</v>
      </c>
      <c r="E626" s="2">
        <f ca="1">COUNTIFS(INDIRECT("Table1["&amp;$B$6&amp;"]"),"Yes", INDIRECT("Table1["&amp;$B626&amp;"]"), "Don't Know")</f>
        <v>3</v>
      </c>
      <c r="F626" s="3">
        <f ca="1">C626+D626+E626</f>
        <v>140</v>
      </c>
    </row>
    <row r="627" spans="1:6" x14ac:dyDescent="0.25">
      <c r="A627" s="5" t="s">
        <v>724</v>
      </c>
      <c r="B627" s="28" t="s">
        <v>927</v>
      </c>
      <c r="C627" s="2">
        <f t="shared" ref="C627:C643" ca="1" si="129">COUNTIFS(INDIRECT("Table1["&amp;$B$6&amp;"]"),"Yes", INDIRECT("Table1["&amp;$B627&amp;"]"), "Yes")</f>
        <v>19</v>
      </c>
      <c r="D627" s="3">
        <f t="shared" ref="D627:D643" ca="1" si="130">COUNTIFS(INDIRECT("Table1["&amp;$B$6&amp;"]"),"Yes", INDIRECT("Table1["&amp;$B627&amp;"]"), "No")</f>
        <v>118</v>
      </c>
      <c r="E627" s="2">
        <f t="shared" ref="E627:E643" ca="1" si="131">COUNTIFS(INDIRECT("Table1["&amp;$B$6&amp;"]"),"Yes", INDIRECT("Table1["&amp;$B627&amp;"]"), "Don't Know")</f>
        <v>3</v>
      </c>
      <c r="F627" s="3">
        <f t="shared" ref="F627:F643" ca="1" si="132">C627+D627+E627</f>
        <v>140</v>
      </c>
    </row>
    <row r="628" spans="1:6" x14ac:dyDescent="0.25">
      <c r="A628" s="5" t="s">
        <v>725</v>
      </c>
      <c r="B628" s="28" t="s">
        <v>928</v>
      </c>
      <c r="C628" s="2">
        <f t="shared" ca="1" si="129"/>
        <v>5</v>
      </c>
      <c r="D628" s="3">
        <f t="shared" ca="1" si="130"/>
        <v>135</v>
      </c>
      <c r="E628" s="2">
        <f t="shared" ca="1" si="131"/>
        <v>0</v>
      </c>
      <c r="F628" s="3">
        <f t="shared" ca="1" si="132"/>
        <v>140</v>
      </c>
    </row>
    <row r="629" spans="1:6" x14ac:dyDescent="0.25">
      <c r="A629" s="5" t="s">
        <v>726</v>
      </c>
      <c r="B629" s="28" t="s">
        <v>929</v>
      </c>
      <c r="C629" s="2">
        <f t="shared" ca="1" si="129"/>
        <v>5</v>
      </c>
      <c r="D629" s="3">
        <f t="shared" ca="1" si="130"/>
        <v>135</v>
      </c>
      <c r="E629" s="2">
        <f t="shared" ca="1" si="131"/>
        <v>0</v>
      </c>
      <c r="F629" s="3">
        <f t="shared" ca="1" si="132"/>
        <v>140</v>
      </c>
    </row>
    <row r="630" spans="1:6" x14ac:dyDescent="0.25">
      <c r="A630" s="5" t="s">
        <v>727</v>
      </c>
      <c r="B630" s="28" t="s">
        <v>930</v>
      </c>
      <c r="C630" s="2">
        <f t="shared" ca="1" si="129"/>
        <v>0</v>
      </c>
      <c r="D630" s="3">
        <f t="shared" ca="1" si="130"/>
        <v>140</v>
      </c>
      <c r="E630" s="2">
        <f t="shared" ca="1" si="131"/>
        <v>0</v>
      </c>
      <c r="F630" s="3">
        <f t="shared" ca="1" si="132"/>
        <v>140</v>
      </c>
    </row>
    <row r="631" spans="1:6" x14ac:dyDescent="0.25">
      <c r="A631" s="5" t="s">
        <v>728</v>
      </c>
      <c r="B631" s="28" t="s">
        <v>931</v>
      </c>
      <c r="C631" s="2">
        <f t="shared" ca="1" si="129"/>
        <v>0</v>
      </c>
      <c r="D631" s="3">
        <f t="shared" ca="1" si="130"/>
        <v>140</v>
      </c>
      <c r="E631" s="2">
        <f t="shared" ca="1" si="131"/>
        <v>0</v>
      </c>
      <c r="F631" s="3">
        <f t="shared" ca="1" si="132"/>
        <v>140</v>
      </c>
    </row>
    <row r="632" spans="1:6" x14ac:dyDescent="0.25">
      <c r="A632" s="5" t="s">
        <v>729</v>
      </c>
      <c r="B632" s="28" t="s">
        <v>932</v>
      </c>
      <c r="C632" s="2">
        <f t="shared" ca="1" si="129"/>
        <v>29</v>
      </c>
      <c r="D632" s="3">
        <f t="shared" ca="1" si="130"/>
        <v>111</v>
      </c>
      <c r="E632" s="2">
        <f t="shared" ca="1" si="131"/>
        <v>0</v>
      </c>
      <c r="F632" s="3">
        <f t="shared" ca="1" si="132"/>
        <v>140</v>
      </c>
    </row>
    <row r="633" spans="1:6" x14ac:dyDescent="0.25">
      <c r="A633" s="5" t="s">
        <v>730</v>
      </c>
      <c r="B633" s="28" t="s">
        <v>933</v>
      </c>
      <c r="C633" s="2">
        <f t="shared" ca="1" si="129"/>
        <v>28</v>
      </c>
      <c r="D633" s="3">
        <f t="shared" ca="1" si="130"/>
        <v>112</v>
      </c>
      <c r="E633" s="2">
        <f t="shared" ca="1" si="131"/>
        <v>0</v>
      </c>
      <c r="F633" s="3">
        <f t="shared" ca="1" si="132"/>
        <v>140</v>
      </c>
    </row>
    <row r="634" spans="1:6" x14ac:dyDescent="0.25">
      <c r="A634" s="5" t="s">
        <v>731</v>
      </c>
      <c r="B634" s="28" t="s">
        <v>934</v>
      </c>
      <c r="C634" s="2">
        <f t="shared" ca="1" si="129"/>
        <v>34</v>
      </c>
      <c r="D634" s="3">
        <f t="shared" ca="1" si="130"/>
        <v>106</v>
      </c>
      <c r="E634" s="2">
        <f t="shared" ca="1" si="131"/>
        <v>0</v>
      </c>
      <c r="F634" s="3">
        <f t="shared" ca="1" si="132"/>
        <v>140</v>
      </c>
    </row>
    <row r="635" spans="1:6" x14ac:dyDescent="0.25">
      <c r="A635" s="5" t="s">
        <v>732</v>
      </c>
      <c r="B635" s="28" t="s">
        <v>935</v>
      </c>
      <c r="C635" s="2">
        <f t="shared" ca="1" si="129"/>
        <v>92</v>
      </c>
      <c r="D635" s="3">
        <f t="shared" ca="1" si="130"/>
        <v>47</v>
      </c>
      <c r="E635" s="2">
        <f t="shared" ca="1" si="131"/>
        <v>1</v>
      </c>
      <c r="F635" s="3">
        <f t="shared" ca="1" si="132"/>
        <v>140</v>
      </c>
    </row>
    <row r="636" spans="1:6" x14ac:dyDescent="0.25">
      <c r="A636" s="5" t="s">
        <v>733</v>
      </c>
      <c r="B636" s="28" t="s">
        <v>936</v>
      </c>
      <c r="C636" s="2">
        <f t="shared" ca="1" si="129"/>
        <v>1</v>
      </c>
      <c r="D636" s="3">
        <f t="shared" ca="1" si="130"/>
        <v>139</v>
      </c>
      <c r="E636" s="2">
        <f t="shared" ca="1" si="131"/>
        <v>0</v>
      </c>
      <c r="F636" s="3">
        <f t="shared" ca="1" si="132"/>
        <v>140</v>
      </c>
    </row>
    <row r="637" spans="1:6" x14ac:dyDescent="0.25">
      <c r="A637" s="5" t="s">
        <v>734</v>
      </c>
      <c r="B637" s="28" t="s">
        <v>937</v>
      </c>
      <c r="C637" s="2">
        <f t="shared" ca="1" si="129"/>
        <v>4</v>
      </c>
      <c r="D637" s="3">
        <f t="shared" ca="1" si="130"/>
        <v>136</v>
      </c>
      <c r="E637" s="2">
        <f t="shared" ca="1" si="131"/>
        <v>0</v>
      </c>
      <c r="F637" s="3">
        <f t="shared" ca="1" si="132"/>
        <v>140</v>
      </c>
    </row>
    <row r="638" spans="1:6" x14ac:dyDescent="0.25">
      <c r="A638" s="5" t="s">
        <v>735</v>
      </c>
      <c r="B638" s="28" t="s">
        <v>938</v>
      </c>
      <c r="C638" s="2">
        <f t="shared" ca="1" si="129"/>
        <v>3</v>
      </c>
      <c r="D638" s="3">
        <f t="shared" ca="1" si="130"/>
        <v>137</v>
      </c>
      <c r="E638" s="2">
        <f t="shared" ca="1" si="131"/>
        <v>0</v>
      </c>
      <c r="F638" s="3">
        <f t="shared" ca="1" si="132"/>
        <v>140</v>
      </c>
    </row>
    <row r="639" spans="1:6" x14ac:dyDescent="0.25">
      <c r="A639" s="5" t="s">
        <v>736</v>
      </c>
      <c r="B639" s="28" t="s">
        <v>939</v>
      </c>
      <c r="C639" s="2">
        <f t="shared" ca="1" si="129"/>
        <v>0</v>
      </c>
      <c r="D639" s="3">
        <f t="shared" ca="1" si="130"/>
        <v>140</v>
      </c>
      <c r="E639" s="2">
        <f t="shared" ca="1" si="131"/>
        <v>0</v>
      </c>
      <c r="F639" s="3">
        <f t="shared" ca="1" si="132"/>
        <v>140</v>
      </c>
    </row>
    <row r="640" spans="1:6" x14ac:dyDescent="0.25">
      <c r="A640" s="5" t="s">
        <v>737</v>
      </c>
      <c r="B640" s="28" t="s">
        <v>940</v>
      </c>
      <c r="C640" s="2">
        <f t="shared" ca="1" si="129"/>
        <v>14</v>
      </c>
      <c r="D640" s="3">
        <f t="shared" ca="1" si="130"/>
        <v>126</v>
      </c>
      <c r="E640" s="2">
        <f t="shared" ca="1" si="131"/>
        <v>0</v>
      </c>
      <c r="F640" s="3">
        <f t="shared" ca="1" si="132"/>
        <v>140</v>
      </c>
    </row>
    <row r="641" spans="1:6" x14ac:dyDescent="0.25">
      <c r="A641" s="5" t="s">
        <v>738</v>
      </c>
      <c r="B641" s="28" t="s">
        <v>941</v>
      </c>
      <c r="C641" s="2">
        <f t="shared" ca="1" si="129"/>
        <v>23</v>
      </c>
      <c r="D641" s="3">
        <f t="shared" ca="1" si="130"/>
        <v>117</v>
      </c>
      <c r="E641" s="2">
        <f t="shared" ca="1" si="131"/>
        <v>0</v>
      </c>
      <c r="F641" s="3">
        <f t="shared" ca="1" si="132"/>
        <v>140</v>
      </c>
    </row>
    <row r="642" spans="1:6" x14ac:dyDescent="0.25">
      <c r="A642" s="5" t="s">
        <v>742</v>
      </c>
      <c r="B642" s="28" t="s">
        <v>942</v>
      </c>
      <c r="C642" s="2">
        <f t="shared" ca="1" si="129"/>
        <v>0</v>
      </c>
      <c r="D642" s="3">
        <f t="shared" ca="1" si="130"/>
        <v>140</v>
      </c>
      <c r="E642" s="2">
        <f t="shared" ca="1" si="131"/>
        <v>0</v>
      </c>
      <c r="F642" s="3">
        <f t="shared" ca="1" si="132"/>
        <v>140</v>
      </c>
    </row>
    <row r="643" spans="1:6" x14ac:dyDescent="0.25">
      <c r="A643" s="5" t="s">
        <v>22</v>
      </c>
      <c r="B643" s="28" t="s">
        <v>943</v>
      </c>
      <c r="C643" s="2">
        <f t="shared" ca="1" si="129"/>
        <v>8</v>
      </c>
      <c r="D643" s="3">
        <f t="shared" ca="1" si="130"/>
        <v>132</v>
      </c>
      <c r="E643" s="2">
        <f t="shared" ca="1" si="131"/>
        <v>0</v>
      </c>
      <c r="F643" s="3">
        <f t="shared" ca="1" si="132"/>
        <v>140</v>
      </c>
    </row>
    <row r="645" spans="1:6" x14ac:dyDescent="0.25">
      <c r="A645" s="4" t="s">
        <v>739</v>
      </c>
    </row>
    <row r="646" spans="1:6" x14ac:dyDescent="0.25">
      <c r="A646" s="5" t="str">
        <f>$B$3&amp;" - Wave B - All"</f>
        <v>Disability - Wave B - All</v>
      </c>
      <c r="B646" s="5" t="s">
        <v>879</v>
      </c>
      <c r="C646" s="5" t="s">
        <v>5</v>
      </c>
      <c r="D646" s="5" t="s">
        <v>4</v>
      </c>
      <c r="E646" s="5" t="s">
        <v>896</v>
      </c>
      <c r="F646" s="5" t="s">
        <v>525</v>
      </c>
    </row>
    <row r="647" spans="1:6" x14ac:dyDescent="0.25">
      <c r="A647" s="5" t="s">
        <v>723</v>
      </c>
      <c r="B647" s="28" t="s">
        <v>926</v>
      </c>
      <c r="C647" s="7">
        <f t="shared" ref="C647:F664" ca="1" si="133">C626/$F$11</f>
        <v>0.56737588652482274</v>
      </c>
      <c r="D647" s="6">
        <f t="shared" ca="1" si="133"/>
        <v>0.40425531914893614</v>
      </c>
      <c r="E647" s="7">
        <f t="shared" ca="1" si="133"/>
        <v>2.1276595744680851E-2</v>
      </c>
      <c r="F647" s="6">
        <f ca="1">F626/$F$11</f>
        <v>0.99290780141843971</v>
      </c>
    </row>
    <row r="648" spans="1:6" x14ac:dyDescent="0.25">
      <c r="A648" s="5" t="s">
        <v>724</v>
      </c>
      <c r="B648" s="28" t="s">
        <v>927</v>
      </c>
      <c r="C648" s="7">
        <f t="shared" ca="1" si="133"/>
        <v>0.13475177304964539</v>
      </c>
      <c r="D648" s="6">
        <f t="shared" ca="1" si="133"/>
        <v>0.83687943262411346</v>
      </c>
      <c r="E648" s="7">
        <f t="shared" ca="1" si="133"/>
        <v>2.1276595744680851E-2</v>
      </c>
      <c r="F648" s="6">
        <f t="shared" ca="1" si="133"/>
        <v>0.99290780141843971</v>
      </c>
    </row>
    <row r="649" spans="1:6" x14ac:dyDescent="0.25">
      <c r="A649" s="5" t="s">
        <v>725</v>
      </c>
      <c r="B649" s="28" t="s">
        <v>928</v>
      </c>
      <c r="C649" s="7">
        <f t="shared" ca="1" si="133"/>
        <v>3.5460992907801421E-2</v>
      </c>
      <c r="D649" s="6">
        <f t="shared" ca="1" si="133"/>
        <v>0.95744680851063835</v>
      </c>
      <c r="E649" s="7">
        <f t="shared" ca="1" si="133"/>
        <v>0</v>
      </c>
      <c r="F649" s="6">
        <f t="shared" ca="1" si="133"/>
        <v>0.99290780141843971</v>
      </c>
    </row>
    <row r="650" spans="1:6" x14ac:dyDescent="0.25">
      <c r="A650" s="5" t="s">
        <v>726</v>
      </c>
      <c r="B650" s="28" t="s">
        <v>929</v>
      </c>
      <c r="C650" s="7">
        <f t="shared" ca="1" si="133"/>
        <v>3.5460992907801421E-2</v>
      </c>
      <c r="D650" s="6">
        <f t="shared" ca="1" si="133"/>
        <v>0.95744680851063835</v>
      </c>
      <c r="E650" s="7">
        <f t="shared" ca="1" si="133"/>
        <v>0</v>
      </c>
      <c r="F650" s="6">
        <f t="shared" ca="1" si="133"/>
        <v>0.99290780141843971</v>
      </c>
    </row>
    <row r="651" spans="1:6" x14ac:dyDescent="0.25">
      <c r="A651" s="5" t="s">
        <v>727</v>
      </c>
      <c r="B651" s="28" t="s">
        <v>930</v>
      </c>
      <c r="C651" s="7">
        <f t="shared" ca="1" si="133"/>
        <v>0</v>
      </c>
      <c r="D651" s="6">
        <f t="shared" ca="1" si="133"/>
        <v>0.99290780141843971</v>
      </c>
      <c r="E651" s="7">
        <f t="shared" ca="1" si="133"/>
        <v>0</v>
      </c>
      <c r="F651" s="6">
        <f t="shared" ca="1" si="133"/>
        <v>0.99290780141843971</v>
      </c>
    </row>
    <row r="652" spans="1:6" x14ac:dyDescent="0.25">
      <c r="A652" s="5" t="s">
        <v>728</v>
      </c>
      <c r="B652" s="28" t="s">
        <v>931</v>
      </c>
      <c r="C652" s="7">
        <f t="shared" ca="1" si="133"/>
        <v>0</v>
      </c>
      <c r="D652" s="6">
        <f t="shared" ca="1" si="133"/>
        <v>0.99290780141843971</v>
      </c>
      <c r="E652" s="7">
        <f t="shared" ca="1" si="133"/>
        <v>0</v>
      </c>
      <c r="F652" s="6">
        <f t="shared" ca="1" si="133"/>
        <v>0.99290780141843971</v>
      </c>
    </row>
    <row r="653" spans="1:6" x14ac:dyDescent="0.25">
      <c r="A653" s="5" t="s">
        <v>729</v>
      </c>
      <c r="B653" s="28" t="s">
        <v>932</v>
      </c>
      <c r="C653" s="7">
        <f t="shared" ca="1" si="133"/>
        <v>0.20567375886524822</v>
      </c>
      <c r="D653" s="6">
        <f t="shared" ca="1" si="133"/>
        <v>0.78723404255319152</v>
      </c>
      <c r="E653" s="7">
        <f t="shared" ca="1" si="133"/>
        <v>0</v>
      </c>
      <c r="F653" s="6">
        <f t="shared" ca="1" si="133"/>
        <v>0.99290780141843971</v>
      </c>
    </row>
    <row r="654" spans="1:6" x14ac:dyDescent="0.25">
      <c r="A654" s="5" t="s">
        <v>730</v>
      </c>
      <c r="B654" s="28" t="s">
        <v>933</v>
      </c>
      <c r="C654" s="7">
        <f t="shared" ca="1" si="133"/>
        <v>0.19858156028368795</v>
      </c>
      <c r="D654" s="6">
        <f t="shared" ca="1" si="133"/>
        <v>0.79432624113475181</v>
      </c>
      <c r="E654" s="7">
        <f t="shared" ca="1" si="133"/>
        <v>0</v>
      </c>
      <c r="F654" s="6">
        <f t="shared" ca="1" si="133"/>
        <v>0.99290780141843971</v>
      </c>
    </row>
    <row r="655" spans="1:6" x14ac:dyDescent="0.25">
      <c r="A655" s="5" t="s">
        <v>731</v>
      </c>
      <c r="B655" s="28" t="s">
        <v>934</v>
      </c>
      <c r="C655" s="7">
        <f t="shared" ca="1" si="133"/>
        <v>0.24113475177304963</v>
      </c>
      <c r="D655" s="6">
        <f t="shared" ca="1" si="133"/>
        <v>0.75177304964539005</v>
      </c>
      <c r="E655" s="7">
        <f t="shared" ca="1" si="133"/>
        <v>0</v>
      </c>
      <c r="F655" s="6">
        <f t="shared" ca="1" si="133"/>
        <v>0.99290780141843971</v>
      </c>
    </row>
    <row r="656" spans="1:6" x14ac:dyDescent="0.25">
      <c r="A656" s="5" t="s">
        <v>732</v>
      </c>
      <c r="B656" s="28" t="s">
        <v>935</v>
      </c>
      <c r="C656" s="7">
        <f t="shared" ca="1" si="133"/>
        <v>0.65248226950354615</v>
      </c>
      <c r="D656" s="6">
        <f t="shared" ca="1" si="133"/>
        <v>0.33333333333333331</v>
      </c>
      <c r="E656" s="7">
        <f t="shared" ca="1" si="133"/>
        <v>7.0921985815602835E-3</v>
      </c>
      <c r="F656" s="6">
        <f t="shared" ca="1" si="133"/>
        <v>0.99290780141843971</v>
      </c>
    </row>
    <row r="657" spans="1:6" x14ac:dyDescent="0.25">
      <c r="A657" s="5" t="s">
        <v>733</v>
      </c>
      <c r="B657" s="28" t="s">
        <v>936</v>
      </c>
      <c r="C657" s="7">
        <f t="shared" ca="1" si="133"/>
        <v>7.0921985815602835E-3</v>
      </c>
      <c r="D657" s="6">
        <f t="shared" ca="1" si="133"/>
        <v>0.98581560283687941</v>
      </c>
      <c r="E657" s="7">
        <f t="shared" ca="1" si="133"/>
        <v>0</v>
      </c>
      <c r="F657" s="6">
        <f t="shared" ca="1" si="133"/>
        <v>0.99290780141843971</v>
      </c>
    </row>
    <row r="658" spans="1:6" x14ac:dyDescent="0.25">
      <c r="A658" s="5" t="s">
        <v>734</v>
      </c>
      <c r="B658" s="28" t="s">
        <v>937</v>
      </c>
      <c r="C658" s="7">
        <f t="shared" ca="1" si="133"/>
        <v>2.8368794326241134E-2</v>
      </c>
      <c r="D658" s="6">
        <f t="shared" ca="1" si="133"/>
        <v>0.96453900709219853</v>
      </c>
      <c r="E658" s="7">
        <f t="shared" ca="1" si="133"/>
        <v>0</v>
      </c>
      <c r="F658" s="6">
        <f t="shared" ca="1" si="133"/>
        <v>0.99290780141843971</v>
      </c>
    </row>
    <row r="659" spans="1:6" x14ac:dyDescent="0.25">
      <c r="A659" s="5" t="s">
        <v>735</v>
      </c>
      <c r="B659" s="28" t="s">
        <v>938</v>
      </c>
      <c r="C659" s="7">
        <f t="shared" ca="1" si="133"/>
        <v>2.1276595744680851E-2</v>
      </c>
      <c r="D659" s="6">
        <f t="shared" ca="1" si="133"/>
        <v>0.97163120567375882</v>
      </c>
      <c r="E659" s="7">
        <f t="shared" ca="1" si="133"/>
        <v>0</v>
      </c>
      <c r="F659" s="6">
        <f t="shared" ca="1" si="133"/>
        <v>0.99290780141843971</v>
      </c>
    </row>
    <row r="660" spans="1:6" x14ac:dyDescent="0.25">
      <c r="A660" s="5" t="s">
        <v>736</v>
      </c>
      <c r="B660" s="28" t="s">
        <v>939</v>
      </c>
      <c r="C660" s="7">
        <f t="shared" ca="1" si="133"/>
        <v>0</v>
      </c>
      <c r="D660" s="6">
        <f t="shared" ca="1" si="133"/>
        <v>0.99290780141843971</v>
      </c>
      <c r="E660" s="7">
        <f t="shared" ca="1" si="133"/>
        <v>0</v>
      </c>
      <c r="F660" s="6">
        <f t="shared" ca="1" si="133"/>
        <v>0.99290780141843971</v>
      </c>
    </row>
    <row r="661" spans="1:6" x14ac:dyDescent="0.25">
      <c r="A661" s="5" t="s">
        <v>737</v>
      </c>
      <c r="B661" s="28" t="s">
        <v>940</v>
      </c>
      <c r="C661" s="7">
        <f t="shared" ca="1" si="133"/>
        <v>9.9290780141843976E-2</v>
      </c>
      <c r="D661" s="6">
        <f t="shared" ca="1" si="133"/>
        <v>0.8936170212765957</v>
      </c>
      <c r="E661" s="7">
        <f t="shared" ca="1" si="133"/>
        <v>0</v>
      </c>
      <c r="F661" s="6">
        <f t="shared" ca="1" si="133"/>
        <v>0.99290780141843971</v>
      </c>
    </row>
    <row r="662" spans="1:6" x14ac:dyDescent="0.25">
      <c r="A662" s="5" t="s">
        <v>738</v>
      </c>
      <c r="B662" s="28" t="s">
        <v>941</v>
      </c>
      <c r="C662" s="7">
        <f t="shared" ca="1" si="133"/>
        <v>0.16312056737588654</v>
      </c>
      <c r="D662" s="6">
        <f t="shared" ca="1" si="133"/>
        <v>0.82978723404255317</v>
      </c>
      <c r="E662" s="7">
        <f t="shared" ca="1" si="133"/>
        <v>0</v>
      </c>
      <c r="F662" s="6">
        <f t="shared" ca="1" si="133"/>
        <v>0.99290780141843971</v>
      </c>
    </row>
    <row r="663" spans="1:6" x14ac:dyDescent="0.25">
      <c r="A663" s="5" t="s">
        <v>742</v>
      </c>
      <c r="B663" s="28" t="s">
        <v>942</v>
      </c>
      <c r="C663" s="7">
        <f t="shared" ca="1" si="133"/>
        <v>0</v>
      </c>
      <c r="D663" s="6">
        <f t="shared" ca="1" si="133"/>
        <v>0.99290780141843971</v>
      </c>
      <c r="E663" s="7">
        <f t="shared" ca="1" si="133"/>
        <v>0</v>
      </c>
      <c r="F663" s="6">
        <f t="shared" ca="1" si="133"/>
        <v>0.99290780141843971</v>
      </c>
    </row>
    <row r="664" spans="1:6" x14ac:dyDescent="0.25">
      <c r="A664" s="5" t="s">
        <v>22</v>
      </c>
      <c r="B664" s="28" t="s">
        <v>943</v>
      </c>
      <c r="C664" s="7">
        <f t="shared" ca="1" si="133"/>
        <v>5.6737588652482268E-2</v>
      </c>
      <c r="D664" s="6">
        <f t="shared" ca="1" si="133"/>
        <v>0.93617021276595747</v>
      </c>
      <c r="E664" s="7">
        <f t="shared" ca="1" si="133"/>
        <v>0</v>
      </c>
      <c r="F664" s="6">
        <f t="shared" ca="1" si="133"/>
        <v>0.99290780141843971</v>
      </c>
    </row>
    <row r="666" spans="1:6" x14ac:dyDescent="0.25">
      <c r="A666" s="4" t="s">
        <v>722</v>
      </c>
    </row>
    <row r="667" spans="1:6" x14ac:dyDescent="0.25">
      <c r="A667" s="5" t="str">
        <f>$B$3&amp;" - Wave C - All"</f>
        <v>Disability - Wave C - All</v>
      </c>
      <c r="B667" s="5" t="s">
        <v>879</v>
      </c>
      <c r="C667" s="5" t="s">
        <v>5</v>
      </c>
      <c r="D667" s="5" t="s">
        <v>4</v>
      </c>
      <c r="E667" s="5" t="s">
        <v>896</v>
      </c>
      <c r="F667" s="5" t="s">
        <v>525</v>
      </c>
    </row>
    <row r="668" spans="1:6" x14ac:dyDescent="0.25">
      <c r="A668" s="5" t="s">
        <v>723</v>
      </c>
      <c r="B668" s="28" t="s">
        <v>1006</v>
      </c>
      <c r="C668" s="2">
        <f ca="1">COUNTIFS(INDIRECT("Table1["&amp;$B$7&amp;"]"),"Yes", INDIRECT("Table1["&amp;$B668&amp;"]"), "Yes")</f>
        <v>11</v>
      </c>
      <c r="D668" s="3">
        <f ca="1">COUNTIFS(INDIRECT("Table1["&amp;$B$7&amp;"]"),"Yes", INDIRECT("Table1["&amp;$B668&amp;"]"), "No")</f>
        <v>5</v>
      </c>
      <c r="E668" s="2">
        <f ca="1">COUNTIFS(INDIRECT("Table1["&amp;$B$7&amp;"]"),"Yes", INDIRECT("Table1["&amp;$B668&amp;"]"), "Don't Know")</f>
        <v>0</v>
      </c>
      <c r="F668" s="3">
        <f ca="1">C668+D668+E668</f>
        <v>16</v>
      </c>
    </row>
    <row r="669" spans="1:6" x14ac:dyDescent="0.25">
      <c r="A669" s="5" t="s">
        <v>724</v>
      </c>
      <c r="B669" s="28" t="s">
        <v>1007</v>
      </c>
      <c r="C669" s="2">
        <f t="shared" ref="C669:C685" ca="1" si="134">COUNTIFS(INDIRECT("Table1["&amp;$B$7&amp;"]"),"Yes", INDIRECT("Table1["&amp;$B669&amp;"]"), "Yes")</f>
        <v>2</v>
      </c>
      <c r="D669" s="3">
        <f t="shared" ref="D669:D685" ca="1" si="135">COUNTIFS(INDIRECT("Table1["&amp;$B$7&amp;"]"),"Yes", INDIRECT("Table1["&amp;$B669&amp;"]"), "No")</f>
        <v>14</v>
      </c>
      <c r="E669" s="2">
        <f t="shared" ref="E669:E685" ca="1" si="136">COUNTIFS(INDIRECT("Table1["&amp;$B$7&amp;"]"),"Yes", INDIRECT("Table1["&amp;$B669&amp;"]"), "Don't Know")</f>
        <v>0</v>
      </c>
      <c r="F669" s="3">
        <f t="shared" ref="F669:F685" ca="1" si="137">C669+D669+E669</f>
        <v>16</v>
      </c>
    </row>
    <row r="670" spans="1:6" x14ac:dyDescent="0.25">
      <c r="A670" s="5" t="s">
        <v>725</v>
      </c>
      <c r="B670" s="28" t="s">
        <v>1008</v>
      </c>
      <c r="C670" s="2">
        <f t="shared" ca="1" si="134"/>
        <v>3</v>
      </c>
      <c r="D670" s="3">
        <f t="shared" ca="1" si="135"/>
        <v>13</v>
      </c>
      <c r="E670" s="2">
        <f t="shared" ca="1" si="136"/>
        <v>0</v>
      </c>
      <c r="F670" s="3">
        <f t="shared" ca="1" si="137"/>
        <v>16</v>
      </c>
    </row>
    <row r="671" spans="1:6" x14ac:dyDescent="0.25">
      <c r="A671" s="5" t="s">
        <v>726</v>
      </c>
      <c r="B671" s="28" t="s">
        <v>1009</v>
      </c>
      <c r="C671" s="2">
        <f t="shared" ca="1" si="134"/>
        <v>0</v>
      </c>
      <c r="D671" s="3">
        <f t="shared" ca="1" si="135"/>
        <v>16</v>
      </c>
      <c r="E671" s="2">
        <f t="shared" ca="1" si="136"/>
        <v>0</v>
      </c>
      <c r="F671" s="3">
        <f t="shared" ca="1" si="137"/>
        <v>16</v>
      </c>
    </row>
    <row r="672" spans="1:6" x14ac:dyDescent="0.25">
      <c r="A672" s="5" t="s">
        <v>727</v>
      </c>
      <c r="B672" s="28" t="s">
        <v>1010</v>
      </c>
      <c r="C672" s="2">
        <f t="shared" ca="1" si="134"/>
        <v>0</v>
      </c>
      <c r="D672" s="3">
        <f t="shared" ca="1" si="135"/>
        <v>16</v>
      </c>
      <c r="E672" s="2">
        <f t="shared" ca="1" si="136"/>
        <v>0</v>
      </c>
      <c r="F672" s="3">
        <f t="shared" ca="1" si="137"/>
        <v>16</v>
      </c>
    </row>
    <row r="673" spans="1:6" x14ac:dyDescent="0.25">
      <c r="A673" s="5" t="s">
        <v>728</v>
      </c>
      <c r="B673" s="28" t="s">
        <v>1011</v>
      </c>
      <c r="C673" s="2">
        <f t="shared" ca="1" si="134"/>
        <v>0</v>
      </c>
      <c r="D673" s="3">
        <f t="shared" ca="1" si="135"/>
        <v>16</v>
      </c>
      <c r="E673" s="2">
        <f t="shared" ca="1" si="136"/>
        <v>0</v>
      </c>
      <c r="F673" s="3">
        <f t="shared" ca="1" si="137"/>
        <v>16</v>
      </c>
    </row>
    <row r="674" spans="1:6" x14ac:dyDescent="0.25">
      <c r="A674" s="5" t="s">
        <v>729</v>
      </c>
      <c r="B674" s="28" t="s">
        <v>1012</v>
      </c>
      <c r="C674" s="2">
        <f t="shared" ca="1" si="134"/>
        <v>2</v>
      </c>
      <c r="D674" s="3">
        <f t="shared" ca="1" si="135"/>
        <v>14</v>
      </c>
      <c r="E674" s="2">
        <f t="shared" ca="1" si="136"/>
        <v>0</v>
      </c>
      <c r="F674" s="3">
        <f t="shared" ca="1" si="137"/>
        <v>16</v>
      </c>
    </row>
    <row r="675" spans="1:6" x14ac:dyDescent="0.25">
      <c r="A675" s="5" t="s">
        <v>730</v>
      </c>
      <c r="B675" s="28" t="s">
        <v>1013</v>
      </c>
      <c r="C675" s="2">
        <f t="shared" ca="1" si="134"/>
        <v>3</v>
      </c>
      <c r="D675" s="3">
        <f t="shared" ca="1" si="135"/>
        <v>13</v>
      </c>
      <c r="E675" s="2">
        <f t="shared" ca="1" si="136"/>
        <v>0</v>
      </c>
      <c r="F675" s="3">
        <f t="shared" ca="1" si="137"/>
        <v>16</v>
      </c>
    </row>
    <row r="676" spans="1:6" x14ac:dyDescent="0.25">
      <c r="A676" s="5" t="s">
        <v>731</v>
      </c>
      <c r="B676" s="28" t="s">
        <v>1014</v>
      </c>
      <c r="C676" s="2">
        <f t="shared" ca="1" si="134"/>
        <v>0</v>
      </c>
      <c r="D676" s="3">
        <f t="shared" ca="1" si="135"/>
        <v>16</v>
      </c>
      <c r="E676" s="2">
        <f t="shared" ca="1" si="136"/>
        <v>0</v>
      </c>
      <c r="F676" s="3">
        <f t="shared" ca="1" si="137"/>
        <v>16</v>
      </c>
    </row>
    <row r="677" spans="1:6" x14ac:dyDescent="0.25">
      <c r="A677" s="5" t="s">
        <v>732</v>
      </c>
      <c r="B677" s="28" t="s">
        <v>1015</v>
      </c>
      <c r="C677" s="2">
        <f t="shared" ca="1" si="134"/>
        <v>9</v>
      </c>
      <c r="D677" s="3">
        <f t="shared" ca="1" si="135"/>
        <v>7</v>
      </c>
      <c r="E677" s="2">
        <f t="shared" ca="1" si="136"/>
        <v>0</v>
      </c>
      <c r="F677" s="3">
        <f t="shared" ca="1" si="137"/>
        <v>16</v>
      </c>
    </row>
    <row r="678" spans="1:6" x14ac:dyDescent="0.25">
      <c r="A678" s="5" t="s">
        <v>733</v>
      </c>
      <c r="B678" s="28" t="s">
        <v>1016</v>
      </c>
      <c r="C678" s="2">
        <f t="shared" ca="1" si="134"/>
        <v>0</v>
      </c>
      <c r="D678" s="3">
        <f t="shared" ca="1" si="135"/>
        <v>16</v>
      </c>
      <c r="E678" s="2">
        <f t="shared" ca="1" si="136"/>
        <v>0</v>
      </c>
      <c r="F678" s="3">
        <f t="shared" ca="1" si="137"/>
        <v>16</v>
      </c>
    </row>
    <row r="679" spans="1:6" x14ac:dyDescent="0.25">
      <c r="A679" s="5" t="s">
        <v>734</v>
      </c>
      <c r="B679" s="28" t="s">
        <v>1017</v>
      </c>
      <c r="C679" s="2">
        <f t="shared" ca="1" si="134"/>
        <v>0</v>
      </c>
      <c r="D679" s="3">
        <f t="shared" ca="1" si="135"/>
        <v>16</v>
      </c>
      <c r="E679" s="2">
        <f t="shared" ca="1" si="136"/>
        <v>0</v>
      </c>
      <c r="F679" s="3">
        <f t="shared" ca="1" si="137"/>
        <v>16</v>
      </c>
    </row>
    <row r="680" spans="1:6" x14ac:dyDescent="0.25">
      <c r="A680" s="5" t="s">
        <v>735</v>
      </c>
      <c r="B680" s="28" t="s">
        <v>1018</v>
      </c>
      <c r="C680" s="2">
        <f t="shared" ca="1" si="134"/>
        <v>0</v>
      </c>
      <c r="D680" s="3">
        <f t="shared" ca="1" si="135"/>
        <v>16</v>
      </c>
      <c r="E680" s="2">
        <f t="shared" ca="1" si="136"/>
        <v>0</v>
      </c>
      <c r="F680" s="3">
        <f t="shared" ca="1" si="137"/>
        <v>16</v>
      </c>
    </row>
    <row r="681" spans="1:6" x14ac:dyDescent="0.25">
      <c r="A681" s="5" t="s">
        <v>736</v>
      </c>
      <c r="B681" s="28" t="s">
        <v>1019</v>
      </c>
      <c r="C681" s="2">
        <f t="shared" ca="1" si="134"/>
        <v>0</v>
      </c>
      <c r="D681" s="3">
        <f t="shared" ca="1" si="135"/>
        <v>16</v>
      </c>
      <c r="E681" s="2">
        <f t="shared" ca="1" si="136"/>
        <v>0</v>
      </c>
      <c r="F681" s="3">
        <f t="shared" ca="1" si="137"/>
        <v>16</v>
      </c>
    </row>
    <row r="682" spans="1:6" x14ac:dyDescent="0.25">
      <c r="A682" s="5" t="s">
        <v>737</v>
      </c>
      <c r="B682" s="28" t="s">
        <v>1020</v>
      </c>
      <c r="C682" s="2">
        <f t="shared" ca="1" si="134"/>
        <v>0</v>
      </c>
      <c r="D682" s="3">
        <f t="shared" ca="1" si="135"/>
        <v>16</v>
      </c>
      <c r="E682" s="2">
        <f t="shared" ca="1" si="136"/>
        <v>0</v>
      </c>
      <c r="F682" s="3">
        <f t="shared" ca="1" si="137"/>
        <v>16</v>
      </c>
    </row>
    <row r="683" spans="1:6" x14ac:dyDescent="0.25">
      <c r="A683" s="5" t="s">
        <v>738</v>
      </c>
      <c r="B683" s="28" t="s">
        <v>1021</v>
      </c>
      <c r="C683" s="2">
        <f t="shared" ca="1" si="134"/>
        <v>5</v>
      </c>
      <c r="D683" s="3">
        <f t="shared" ca="1" si="135"/>
        <v>11</v>
      </c>
      <c r="E683" s="2">
        <f t="shared" ca="1" si="136"/>
        <v>0</v>
      </c>
      <c r="F683" s="3">
        <f t="shared" ca="1" si="137"/>
        <v>16</v>
      </c>
    </row>
    <row r="684" spans="1:6" x14ac:dyDescent="0.25">
      <c r="A684" s="5" t="s">
        <v>742</v>
      </c>
      <c r="B684" s="28" t="s">
        <v>1022</v>
      </c>
      <c r="C684" s="2">
        <f t="shared" ca="1" si="134"/>
        <v>0</v>
      </c>
      <c r="D684" s="3">
        <f t="shared" ca="1" si="135"/>
        <v>16</v>
      </c>
      <c r="E684" s="2">
        <f t="shared" ca="1" si="136"/>
        <v>0</v>
      </c>
      <c r="F684" s="3">
        <f t="shared" ca="1" si="137"/>
        <v>16</v>
      </c>
    </row>
    <row r="685" spans="1:6" x14ac:dyDescent="0.25">
      <c r="A685" s="5" t="s">
        <v>22</v>
      </c>
      <c r="B685" s="28" t="s">
        <v>1023</v>
      </c>
      <c r="C685" s="2">
        <f t="shared" ca="1" si="134"/>
        <v>0</v>
      </c>
      <c r="D685" s="3">
        <f t="shared" ca="1" si="135"/>
        <v>16</v>
      </c>
      <c r="E685" s="2">
        <f t="shared" ca="1" si="136"/>
        <v>0</v>
      </c>
      <c r="F685" s="3">
        <f t="shared" ca="1" si="137"/>
        <v>16</v>
      </c>
    </row>
    <row r="687" spans="1:6" x14ac:dyDescent="0.25">
      <c r="A687" s="4" t="s">
        <v>739</v>
      </c>
    </row>
    <row r="688" spans="1:6" x14ac:dyDescent="0.25">
      <c r="A688" s="5" t="str">
        <f>$B$3&amp;" - Wave C - All"</f>
        <v>Disability - Wave C - All</v>
      </c>
      <c r="B688" s="5" t="s">
        <v>879</v>
      </c>
      <c r="C688" s="5" t="s">
        <v>5</v>
      </c>
      <c r="D688" s="5" t="s">
        <v>4</v>
      </c>
      <c r="E688" s="5" t="s">
        <v>896</v>
      </c>
      <c r="F688" s="5" t="s">
        <v>525</v>
      </c>
    </row>
    <row r="689" spans="1:6" x14ac:dyDescent="0.25">
      <c r="A689" s="5" t="s">
        <v>723</v>
      </c>
      <c r="B689" s="28" t="s">
        <v>1006</v>
      </c>
      <c r="C689" s="7">
        <f t="shared" ref="C689:F706" ca="1" si="138">C668/$G$11</f>
        <v>0.6875</v>
      </c>
      <c r="D689" s="6">
        <f t="shared" ca="1" si="138"/>
        <v>0.3125</v>
      </c>
      <c r="E689" s="7">
        <f t="shared" ca="1" si="138"/>
        <v>0</v>
      </c>
      <c r="F689" s="6">
        <f t="shared" ca="1" si="138"/>
        <v>1</v>
      </c>
    </row>
    <row r="690" spans="1:6" x14ac:dyDescent="0.25">
      <c r="A690" s="5" t="s">
        <v>724</v>
      </c>
      <c r="B690" s="28" t="s">
        <v>1007</v>
      </c>
      <c r="C690" s="7">
        <f t="shared" ca="1" si="138"/>
        <v>0.125</v>
      </c>
      <c r="D690" s="6">
        <f t="shared" ca="1" si="138"/>
        <v>0.875</v>
      </c>
      <c r="E690" s="7">
        <f t="shared" ca="1" si="138"/>
        <v>0</v>
      </c>
      <c r="F690" s="6">
        <f t="shared" ca="1" si="138"/>
        <v>1</v>
      </c>
    </row>
    <row r="691" spans="1:6" x14ac:dyDescent="0.25">
      <c r="A691" s="5" t="s">
        <v>725</v>
      </c>
      <c r="B691" s="28" t="s">
        <v>1008</v>
      </c>
      <c r="C691" s="7">
        <f t="shared" ca="1" si="138"/>
        <v>0.1875</v>
      </c>
      <c r="D691" s="6">
        <f t="shared" ca="1" si="138"/>
        <v>0.8125</v>
      </c>
      <c r="E691" s="7">
        <f t="shared" ca="1" si="138"/>
        <v>0</v>
      </c>
      <c r="F691" s="6">
        <f t="shared" ca="1" si="138"/>
        <v>1</v>
      </c>
    </row>
    <row r="692" spans="1:6" x14ac:dyDescent="0.25">
      <c r="A692" s="5" t="s">
        <v>726</v>
      </c>
      <c r="B692" s="28" t="s">
        <v>1009</v>
      </c>
      <c r="C692" s="7">
        <f t="shared" ca="1" si="138"/>
        <v>0</v>
      </c>
      <c r="D692" s="6">
        <f t="shared" ca="1" si="138"/>
        <v>1</v>
      </c>
      <c r="E692" s="7">
        <f t="shared" ca="1" si="138"/>
        <v>0</v>
      </c>
      <c r="F692" s="6">
        <f t="shared" ca="1" si="138"/>
        <v>1</v>
      </c>
    </row>
    <row r="693" spans="1:6" x14ac:dyDescent="0.25">
      <c r="A693" s="5" t="s">
        <v>727</v>
      </c>
      <c r="B693" s="28" t="s">
        <v>1010</v>
      </c>
      <c r="C693" s="7">
        <f t="shared" ca="1" si="138"/>
        <v>0</v>
      </c>
      <c r="D693" s="6">
        <f t="shared" ca="1" si="138"/>
        <v>1</v>
      </c>
      <c r="E693" s="7">
        <f t="shared" ca="1" si="138"/>
        <v>0</v>
      </c>
      <c r="F693" s="6">
        <f t="shared" ca="1" si="138"/>
        <v>1</v>
      </c>
    </row>
    <row r="694" spans="1:6" x14ac:dyDescent="0.25">
      <c r="A694" s="5" t="s">
        <v>728</v>
      </c>
      <c r="B694" s="28" t="s">
        <v>1011</v>
      </c>
      <c r="C694" s="7">
        <f t="shared" ca="1" si="138"/>
        <v>0</v>
      </c>
      <c r="D694" s="6">
        <f t="shared" ca="1" si="138"/>
        <v>1</v>
      </c>
      <c r="E694" s="7">
        <f t="shared" ca="1" si="138"/>
        <v>0</v>
      </c>
      <c r="F694" s="6">
        <f t="shared" ca="1" si="138"/>
        <v>1</v>
      </c>
    </row>
    <row r="695" spans="1:6" x14ac:dyDescent="0.25">
      <c r="A695" s="5" t="s">
        <v>729</v>
      </c>
      <c r="B695" s="28" t="s">
        <v>1012</v>
      </c>
      <c r="C695" s="7">
        <f t="shared" ca="1" si="138"/>
        <v>0.125</v>
      </c>
      <c r="D695" s="6">
        <f t="shared" ca="1" si="138"/>
        <v>0.875</v>
      </c>
      <c r="E695" s="7">
        <f t="shared" ca="1" si="138"/>
        <v>0</v>
      </c>
      <c r="F695" s="6">
        <f t="shared" ca="1" si="138"/>
        <v>1</v>
      </c>
    </row>
    <row r="696" spans="1:6" x14ac:dyDescent="0.25">
      <c r="A696" s="5" t="s">
        <v>730</v>
      </c>
      <c r="B696" s="28" t="s">
        <v>1013</v>
      </c>
      <c r="C696" s="7">
        <f t="shared" ca="1" si="138"/>
        <v>0.1875</v>
      </c>
      <c r="D696" s="6">
        <f t="shared" ca="1" si="138"/>
        <v>0.8125</v>
      </c>
      <c r="E696" s="7">
        <f t="shared" ca="1" si="138"/>
        <v>0</v>
      </c>
      <c r="F696" s="6">
        <f t="shared" ca="1" si="138"/>
        <v>1</v>
      </c>
    </row>
    <row r="697" spans="1:6" x14ac:dyDescent="0.25">
      <c r="A697" s="5" t="s">
        <v>731</v>
      </c>
      <c r="B697" s="28" t="s">
        <v>1014</v>
      </c>
      <c r="C697" s="7">
        <f t="shared" ca="1" si="138"/>
        <v>0</v>
      </c>
      <c r="D697" s="6">
        <f t="shared" ca="1" si="138"/>
        <v>1</v>
      </c>
      <c r="E697" s="7">
        <f t="shared" ca="1" si="138"/>
        <v>0</v>
      </c>
      <c r="F697" s="6">
        <f t="shared" ca="1" si="138"/>
        <v>1</v>
      </c>
    </row>
    <row r="698" spans="1:6" x14ac:dyDescent="0.25">
      <c r="A698" s="5" t="s">
        <v>732</v>
      </c>
      <c r="B698" s="28" t="s">
        <v>1015</v>
      </c>
      <c r="C698" s="7">
        <f t="shared" ca="1" si="138"/>
        <v>0.5625</v>
      </c>
      <c r="D698" s="6">
        <f t="shared" ca="1" si="138"/>
        <v>0.4375</v>
      </c>
      <c r="E698" s="7">
        <f t="shared" ca="1" si="138"/>
        <v>0</v>
      </c>
      <c r="F698" s="6">
        <f t="shared" ca="1" si="138"/>
        <v>1</v>
      </c>
    </row>
    <row r="699" spans="1:6" x14ac:dyDescent="0.25">
      <c r="A699" s="5" t="s">
        <v>733</v>
      </c>
      <c r="B699" s="28" t="s">
        <v>1016</v>
      </c>
      <c r="C699" s="7">
        <f t="shared" ca="1" si="138"/>
        <v>0</v>
      </c>
      <c r="D699" s="6">
        <f t="shared" ca="1" si="138"/>
        <v>1</v>
      </c>
      <c r="E699" s="7">
        <f t="shared" ca="1" si="138"/>
        <v>0</v>
      </c>
      <c r="F699" s="6">
        <f t="shared" ca="1" si="138"/>
        <v>1</v>
      </c>
    </row>
    <row r="700" spans="1:6" x14ac:dyDescent="0.25">
      <c r="A700" s="5" t="s">
        <v>734</v>
      </c>
      <c r="B700" s="28" t="s">
        <v>1017</v>
      </c>
      <c r="C700" s="7">
        <f t="shared" ca="1" si="138"/>
        <v>0</v>
      </c>
      <c r="D700" s="6">
        <f t="shared" ca="1" si="138"/>
        <v>1</v>
      </c>
      <c r="E700" s="7">
        <f t="shared" ca="1" si="138"/>
        <v>0</v>
      </c>
      <c r="F700" s="6">
        <f t="shared" ca="1" si="138"/>
        <v>1</v>
      </c>
    </row>
    <row r="701" spans="1:6" x14ac:dyDescent="0.25">
      <c r="A701" s="5" t="s">
        <v>735</v>
      </c>
      <c r="B701" s="28" t="s">
        <v>1018</v>
      </c>
      <c r="C701" s="7">
        <f t="shared" ca="1" si="138"/>
        <v>0</v>
      </c>
      <c r="D701" s="6">
        <f t="shared" ca="1" si="138"/>
        <v>1</v>
      </c>
      <c r="E701" s="7">
        <f t="shared" ca="1" si="138"/>
        <v>0</v>
      </c>
      <c r="F701" s="6">
        <f t="shared" ca="1" si="138"/>
        <v>1</v>
      </c>
    </row>
    <row r="702" spans="1:6" x14ac:dyDescent="0.25">
      <c r="A702" s="5" t="s">
        <v>736</v>
      </c>
      <c r="B702" s="28" t="s">
        <v>1019</v>
      </c>
      <c r="C702" s="7">
        <f t="shared" ca="1" si="138"/>
        <v>0</v>
      </c>
      <c r="D702" s="6">
        <f t="shared" ca="1" si="138"/>
        <v>1</v>
      </c>
      <c r="E702" s="7">
        <f t="shared" ca="1" si="138"/>
        <v>0</v>
      </c>
      <c r="F702" s="6">
        <f t="shared" ca="1" si="138"/>
        <v>1</v>
      </c>
    </row>
    <row r="703" spans="1:6" x14ac:dyDescent="0.25">
      <c r="A703" s="5" t="s">
        <v>737</v>
      </c>
      <c r="B703" s="28" t="s">
        <v>1020</v>
      </c>
      <c r="C703" s="7">
        <f t="shared" ca="1" si="138"/>
        <v>0</v>
      </c>
      <c r="D703" s="6">
        <f t="shared" ca="1" si="138"/>
        <v>1</v>
      </c>
      <c r="E703" s="7">
        <f t="shared" ca="1" si="138"/>
        <v>0</v>
      </c>
      <c r="F703" s="6">
        <f t="shared" ca="1" si="138"/>
        <v>1</v>
      </c>
    </row>
    <row r="704" spans="1:6" x14ac:dyDescent="0.25">
      <c r="A704" s="5" t="s">
        <v>738</v>
      </c>
      <c r="B704" s="28" t="s">
        <v>1021</v>
      </c>
      <c r="C704" s="7">
        <f t="shared" ca="1" si="138"/>
        <v>0.3125</v>
      </c>
      <c r="D704" s="6">
        <f t="shared" ca="1" si="138"/>
        <v>0.6875</v>
      </c>
      <c r="E704" s="7">
        <f t="shared" ca="1" si="138"/>
        <v>0</v>
      </c>
      <c r="F704" s="6">
        <f t="shared" ca="1" si="138"/>
        <v>1</v>
      </c>
    </row>
    <row r="705" spans="1:6" x14ac:dyDescent="0.25">
      <c r="A705" s="5" t="s">
        <v>742</v>
      </c>
      <c r="B705" s="28" t="s">
        <v>1022</v>
      </c>
      <c r="C705" s="7">
        <f t="shared" ca="1" si="138"/>
        <v>0</v>
      </c>
      <c r="D705" s="6">
        <f t="shared" ca="1" si="138"/>
        <v>1</v>
      </c>
      <c r="E705" s="7">
        <f t="shared" ca="1" si="138"/>
        <v>0</v>
      </c>
      <c r="F705" s="6">
        <f t="shared" ca="1" si="138"/>
        <v>1</v>
      </c>
    </row>
    <row r="706" spans="1:6" x14ac:dyDescent="0.25">
      <c r="A706" s="5" t="s">
        <v>22</v>
      </c>
      <c r="B706" s="28" t="s">
        <v>1023</v>
      </c>
      <c r="C706" s="7">
        <f t="shared" ca="1" si="138"/>
        <v>0</v>
      </c>
      <c r="D706" s="6">
        <f t="shared" ca="1" si="138"/>
        <v>1</v>
      </c>
      <c r="E706" s="7">
        <f t="shared" ca="1" si="138"/>
        <v>0</v>
      </c>
      <c r="F706" s="6">
        <f t="shared" ca="1" si="138"/>
        <v>1</v>
      </c>
    </row>
  </sheetData>
  <mergeCells count="2">
    <mergeCell ref="A1:I1"/>
    <mergeCell ref="D7:E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R706"/>
  <sheetViews>
    <sheetView workbookViewId="0">
      <selection activeCell="A9" sqref="A9:I706"/>
    </sheetView>
  </sheetViews>
  <sheetFormatPr defaultRowHeight="15" x14ac:dyDescent="0.25"/>
  <cols>
    <col min="1" max="2" width="29" style="4" customWidth="1"/>
    <col min="3" max="3" width="28" style="4" customWidth="1"/>
    <col min="4" max="4" width="27" style="4" customWidth="1"/>
    <col min="5" max="5" width="24.5703125" style="4" customWidth="1"/>
    <col min="6" max="6" width="22.85546875" style="4" customWidth="1"/>
    <col min="7" max="7" width="24" style="4" customWidth="1"/>
    <col min="8" max="8" width="19.5703125" style="4" customWidth="1"/>
    <col min="9" max="11" width="9.140625" style="4"/>
    <col min="12" max="12" width="17.28515625" style="4" customWidth="1"/>
    <col min="13" max="13" width="12.28515625" style="4" customWidth="1"/>
    <col min="14" max="14" width="11.85546875" style="4" customWidth="1"/>
    <col min="15" max="15" width="10.7109375" style="4" customWidth="1"/>
    <col min="16" max="16384" width="9.140625" style="4"/>
  </cols>
  <sheetData>
    <row r="1" spans="1:9" ht="30.75" customHeight="1" x14ac:dyDescent="0.25">
      <c r="A1" s="38" t="s">
        <v>530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10" t="s">
        <v>878</v>
      </c>
      <c r="B2" s="10"/>
      <c r="C2" s="10"/>
      <c r="D2" s="10"/>
      <c r="E2" s="10"/>
      <c r="F2" s="10"/>
      <c r="G2" s="10"/>
      <c r="H2" s="10"/>
      <c r="I2" s="10"/>
    </row>
    <row r="3" spans="1:9" ht="39" x14ac:dyDescent="0.25">
      <c r="A3" s="21" t="s">
        <v>855</v>
      </c>
      <c r="B3" s="29" t="s">
        <v>874</v>
      </c>
      <c r="D3" s="22" t="s">
        <v>877</v>
      </c>
      <c r="E3" s="25" t="s">
        <v>871</v>
      </c>
    </row>
    <row r="4" spans="1:9" x14ac:dyDescent="0.25">
      <c r="A4" s="21" t="s">
        <v>862</v>
      </c>
      <c r="B4" s="29" t="s">
        <v>23</v>
      </c>
      <c r="D4" s="21" t="s">
        <v>867</v>
      </c>
      <c r="E4" s="24" t="s">
        <v>864</v>
      </c>
    </row>
    <row r="5" spans="1:9" x14ac:dyDescent="0.25">
      <c r="A5" s="22" t="s">
        <v>856</v>
      </c>
      <c r="B5" s="29" t="s">
        <v>673</v>
      </c>
      <c r="D5" s="22" t="s">
        <v>868</v>
      </c>
      <c r="E5" s="24" t="s">
        <v>865</v>
      </c>
    </row>
    <row r="6" spans="1:9" x14ac:dyDescent="0.25">
      <c r="A6" s="22" t="s">
        <v>857</v>
      </c>
      <c r="B6" s="29" t="s">
        <v>875</v>
      </c>
      <c r="D6" s="22" t="s">
        <v>869</v>
      </c>
      <c r="E6" s="24" t="s">
        <v>866</v>
      </c>
    </row>
    <row r="7" spans="1:9" ht="60" customHeight="1" x14ac:dyDescent="0.25">
      <c r="A7" s="22" t="s">
        <v>858</v>
      </c>
      <c r="B7" s="29" t="s">
        <v>876</v>
      </c>
      <c r="D7" s="39" t="s">
        <v>873</v>
      </c>
      <c r="E7" s="39"/>
    </row>
    <row r="8" spans="1:9" x14ac:dyDescent="0.25">
      <c r="D8" s="39"/>
      <c r="E8" s="39"/>
    </row>
    <row r="9" spans="1:9" x14ac:dyDescent="0.25">
      <c r="A9" s="34" t="s">
        <v>1024</v>
      </c>
    </row>
    <row r="10" spans="1:9" x14ac:dyDescent="0.25">
      <c r="A10" s="5"/>
      <c r="B10" s="5" t="str">
        <f>$B$3&amp;" - Wave A - Sample"</f>
        <v>Migrants - Wave A - Sample</v>
      </c>
      <c r="C10" s="5" t="str">
        <f>$B$3&amp;" - Wave B - Sample"</f>
        <v>Migrants - Wave B - Sample</v>
      </c>
      <c r="D10" s="5" t="str">
        <f>$B$3&amp;" - Wave C - Sample"</f>
        <v>Migrants - Wave C - Sample</v>
      </c>
      <c r="E10" s="20" t="str">
        <f>$B$3&amp;" - Wave A - All"</f>
        <v>Migrants - Wave A - All</v>
      </c>
      <c r="F10" s="20" t="str">
        <f>$B$3&amp;" - Wave B - All"</f>
        <v>Migrants - Wave B - All</v>
      </c>
      <c r="G10" s="20" t="str">
        <f>$B$3&amp;" - Wave C - All"</f>
        <v>Migrants - Wave C - All</v>
      </c>
    </row>
    <row r="11" spans="1:9" x14ac:dyDescent="0.25">
      <c r="A11" s="5" t="s">
        <v>680</v>
      </c>
      <c r="B11" s="2">
        <f>COUNTIF(Table1[c08a_main_class], $B$4)</f>
        <v>55</v>
      </c>
      <c r="C11" s="33">
        <f ca="1">COUNTIFS(Table1[c08a_main_class], $B$4, INDIRECT("Table1[c01"&amp;$E$5&amp;"_area]"), "&lt;&gt;Unassigned")</f>
        <v>35</v>
      </c>
      <c r="D11" s="2">
        <f ca="1">COUNTIFS(Table1[c08a_main_class], $B$4, INDIRECT("Table1[c01"&amp;$E$6&amp;"_area]"), "&lt;&gt;Unassigned")</f>
        <v>5</v>
      </c>
      <c r="E11" s="3">
        <f ca="1">COUNTIF(INDIRECT("Table1["&amp;$B$5&amp;"]"), "Yes")</f>
        <v>75</v>
      </c>
      <c r="F11" s="2">
        <f ca="1">COUNTIF(INDIRECT("Table1["&amp;$B$6&amp;"]"), "Yes")</f>
        <v>47</v>
      </c>
      <c r="G11" s="3">
        <f ca="1">COUNTIF(INDIRECT("Table1["&amp;$B$7&amp;"]"), "Yes")</f>
        <v>6</v>
      </c>
    </row>
    <row r="13" spans="1:9" x14ac:dyDescent="0.25">
      <c r="A13" s="10" t="s">
        <v>681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 t="s">
        <v>861</v>
      </c>
      <c r="B14" s="10"/>
      <c r="C14" s="10"/>
      <c r="D14" s="10"/>
      <c r="E14" s="10"/>
      <c r="F14" s="10"/>
      <c r="G14" s="10"/>
      <c r="H14" s="10"/>
      <c r="I14" s="10"/>
    </row>
    <row r="16" spans="1:9" x14ac:dyDescent="0.25">
      <c r="A16" s="4" t="s">
        <v>531</v>
      </c>
    </row>
    <row r="17" spans="1:18" x14ac:dyDescent="0.25">
      <c r="A17" s="5"/>
      <c r="B17" s="5" t="s">
        <v>19</v>
      </c>
      <c r="C17" s="5" t="s">
        <v>8</v>
      </c>
      <c r="D17" s="5" t="s">
        <v>525</v>
      </c>
    </row>
    <row r="18" spans="1:18" x14ac:dyDescent="0.25">
      <c r="A18" s="5" t="str">
        <f>$B$3&amp;" - Wave A - Sample"</f>
        <v>Migrants - Wave A - Sample</v>
      </c>
      <c r="B18" s="2">
        <f>COUNTIFS(Table1[c08a_main_class], $B$4, Table1[c03a_gender], "Male")</f>
        <v>28</v>
      </c>
      <c r="C18" s="3">
        <f>COUNTIFS(Table1[c08a_main_class], $B$4, Table1[c03a_gender], "Female")</f>
        <v>27</v>
      </c>
      <c r="D18" s="2">
        <f t="shared" ref="D18:D23" si="0">SUM(B18:C18)</f>
        <v>55</v>
      </c>
      <c r="L18" s="4" t="s">
        <v>626</v>
      </c>
    </row>
    <row r="19" spans="1:18" x14ac:dyDescent="0.25">
      <c r="A19" s="5" t="str">
        <f>$B$3&amp;" - Wave B - Sample"</f>
        <v>Migrants - Wave B - Sample</v>
      </c>
      <c r="B19" s="2">
        <f ca="1">COUNTIFS(Table1[c08a_main_class], $B$4, INDIRECT("Table1[c01"&amp;$E5&amp;"_area]"), "&lt;&gt;Unassigned", Table1[c03a_gender], "Male")</f>
        <v>20</v>
      </c>
      <c r="C19" s="3">
        <f ca="1">COUNTIFS(Table1[c08a_main_class], $B$4, INDIRECT("Table1[c01"&amp;$E5&amp;"_area]"), "&lt;&gt;Unassigned", Table1[c03a_gender], "Female")</f>
        <v>15</v>
      </c>
      <c r="D19" s="2">
        <f t="shared" ca="1" si="0"/>
        <v>35</v>
      </c>
      <c r="L19" s="5"/>
      <c r="M19" s="5" t="s">
        <v>627</v>
      </c>
      <c r="N19" s="5" t="s">
        <v>628</v>
      </c>
      <c r="O19" s="5" t="s">
        <v>525</v>
      </c>
    </row>
    <row r="20" spans="1:18" x14ac:dyDescent="0.25">
      <c r="A20" s="5" t="str">
        <f>$B$3&amp;" - Wave C - Sample"</f>
        <v>Migrants - Wave C - Sample</v>
      </c>
      <c r="B20" s="2">
        <f ca="1">COUNTIFS(Table1[c08a_main_class], $B$4, INDIRECT("Table1[c01"&amp;$E6&amp;"_area]"), "&lt;&gt;Unassigned", Table1[c03a_gender], "Male")</f>
        <v>3</v>
      </c>
      <c r="C20" s="3">
        <f ca="1">COUNTIFS(Table1[c08a_main_class], $B$4, INDIRECT("Table1[c01"&amp;$E6&amp;"_area]"), "&lt;&gt;Unassigned", Table1[c03a_gender], "Female")</f>
        <v>2</v>
      </c>
      <c r="D20" s="2">
        <f t="shared" ca="1" si="0"/>
        <v>5</v>
      </c>
      <c r="L20" s="5" t="s">
        <v>527</v>
      </c>
      <c r="M20" s="2">
        <f>COUNTIFS(Table1[c08a_main_class], $B$4, Table1[m1a_immigration_status], "A8 national")+COUNTIFS(Table1[c08a_main_class], $B$4, Table1[m1a_immigration_status], "A2 National")+COUNTIFS(Table1[c08a_main_class], $B$4, Table1[m1a_immigration_status], "Other EEA")</f>
        <v>33</v>
      </c>
      <c r="N20" s="2">
        <f>COUNTIFS(Table1[c08a_main_class], $B$4, Table1[m1a_immigration_status], "Refugee Status")+COUNTIFS(Table1[c08a_main_class], $B$4, Table1[m1a_immigration_status], "Humanitarian Protection Status")+COUNTIFS(Table1[c08a_main_class], $B$4, Table1[m1a_immigration_status], "Discretionary Leave to Remain")+COUNTIFS(Table1[c08a_main_class], $B$4, Table1[m1a_immigration_status], "Indefinite Leave to Remain")+COUNTIFS(Table1[c08a_main_class], $B$4, Table1[m1a_immigration_status], "Other")</f>
        <v>22</v>
      </c>
      <c r="O20" s="2">
        <f>SUM(M20:N20)</f>
        <v>55</v>
      </c>
    </row>
    <row r="21" spans="1:18" x14ac:dyDescent="0.25">
      <c r="A21" s="5" t="str">
        <f>$B$3&amp;" - Wave A - All"</f>
        <v>Migrants - Wave A - All</v>
      </c>
      <c r="B21" s="2">
        <f ca="1">COUNTIFS(INDIRECT("Table1["&amp;$B5&amp;"]"), "Yes", Table1[c03a_gender], "Male")</f>
        <v>35</v>
      </c>
      <c r="C21" s="3">
        <f ca="1">COUNTIFS(INDIRECT("Table1["&amp;$B5&amp;"]"), "Yes", Table1[c03a_gender], "Female")</f>
        <v>40</v>
      </c>
      <c r="D21" s="2">
        <f t="shared" ca="1" si="0"/>
        <v>75</v>
      </c>
      <c r="L21" s="5" t="s">
        <v>528</v>
      </c>
      <c r="M21" s="2" t="e">
        <f ca="1">COUNTIF(#REF!:INDIRECT(CONCATENATE("'Migrant - All'!$CO",#REF!+3)),"A8 national")+COUNTIF(#REF!:INDIRECT(CONCATENATE("'Migrant - All'!$CO",#REF!+3)),"A2 National")+COUNTIF(#REF!:INDIRECT(CONCATENATE("'Migrant - All'!$CO",#REF!+3)),"Other EEA")</f>
        <v>#REF!</v>
      </c>
      <c r="N21" s="2" t="e">
        <f ca="1">COUNTIF(#REF!:INDIRECT(CONCATENATE("'Migrant - All'!$CO",#REF!+3)),"Refugee Status")+COUNTIF(#REF!:INDIRECT(CONCATENATE("'Migrant - All'!$CO",#REF!+3)),"Humanitarian Protection Status")+COUNTIF(#REF!:INDIRECT(CONCATENATE("'Migrant - All'!$CO",#REF!+3)),"Discretionary Leave to Remain")+COUNTIF(#REF!:INDIRECT(CONCATENATE("'Migrant - All'!$CO",#REF!+3)),"Indefinite Leave to Remain")+COUNTIF(#REF!:INDIRECT(CONCATENATE("'Migrant - All'!$CO",#REF!+3)),"Other")</f>
        <v>#REF!</v>
      </c>
      <c r="O21" s="2" t="e">
        <f ca="1">SUM(M21:N21)</f>
        <v>#REF!</v>
      </c>
    </row>
    <row r="22" spans="1:18" x14ac:dyDescent="0.25">
      <c r="A22" s="5" t="str">
        <f>$B$3&amp;" - Wave B - All"</f>
        <v>Migrants - Wave B - All</v>
      </c>
      <c r="B22" s="2">
        <f ca="1">COUNTIFS(INDIRECT("Table1["&amp;$B6&amp;"]"), "Yes", Table1[c03a_gender], "Male")</f>
        <v>22</v>
      </c>
      <c r="C22" s="3">
        <f ca="1">COUNTIFS(INDIRECT("Table1["&amp;$B6&amp;"]"), "Yes", Table1[c03a_gender], "Female")</f>
        <v>25</v>
      </c>
      <c r="D22" s="2">
        <f t="shared" ca="1" si="0"/>
        <v>47</v>
      </c>
    </row>
    <row r="23" spans="1:18" x14ac:dyDescent="0.25">
      <c r="A23" s="5" t="str">
        <f>$B$3&amp;" - Wave C - All"</f>
        <v>Migrants - Wave C - All</v>
      </c>
      <c r="B23" s="2">
        <f ca="1">COUNTIFS(INDIRECT("Table1["&amp;$B7&amp;"]"), "Yes", Table1[c03a_gender], "Male")</f>
        <v>3</v>
      </c>
      <c r="C23" s="3">
        <f ca="1">COUNTIFS(INDIRECT("Table1["&amp;$B7&amp;"]"), "Yes", Table1[c03a_gender], "Female")</f>
        <v>3</v>
      </c>
      <c r="D23" s="2">
        <f t="shared" ca="1" si="0"/>
        <v>6</v>
      </c>
      <c r="L23" s="4" t="s">
        <v>629</v>
      </c>
    </row>
    <row r="24" spans="1:18" x14ac:dyDescent="0.25">
      <c r="L24" s="5"/>
      <c r="M24" s="5" t="s">
        <v>630</v>
      </c>
      <c r="N24" s="5" t="s">
        <v>631</v>
      </c>
      <c r="O24" s="5" t="s">
        <v>279</v>
      </c>
      <c r="P24" s="5" t="s">
        <v>525</v>
      </c>
    </row>
    <row r="25" spans="1:18" x14ac:dyDescent="0.25">
      <c r="A25" s="4" t="s">
        <v>532</v>
      </c>
      <c r="L25" s="5" t="s">
        <v>527</v>
      </c>
      <c r="M25" s="2">
        <f>COUNTIFS(Table1[c08a_main_class], $B$4, Table1[m1a_immigration_status],"A8 National")</f>
        <v>22</v>
      </c>
      <c r="N25" s="2">
        <f>COUNTIFS(Table1[c08a_main_class], $B$4, Table1[m1a_immigration_status],"A2 National")</f>
        <v>6</v>
      </c>
      <c r="O25" s="2">
        <f>COUNTIFS(Table1[c08a_main_class], $B$4, Table1[m1a_immigration_status],"Other EEA")</f>
        <v>5</v>
      </c>
      <c r="P25" s="2">
        <f>SUM(M25:O25)</f>
        <v>33</v>
      </c>
    </row>
    <row r="26" spans="1:18" x14ac:dyDescent="0.25">
      <c r="A26" s="5"/>
      <c r="B26" s="5" t="s">
        <v>19</v>
      </c>
      <c r="C26" s="5" t="s">
        <v>8</v>
      </c>
      <c r="D26" s="5" t="s">
        <v>525</v>
      </c>
      <c r="L26" s="5" t="s">
        <v>528</v>
      </c>
      <c r="M26" s="2" t="e">
        <f ca="1">COUNTIF(#REF!:INDIRECT(CONCATENATE("'Migrant - All'!$CO",#REF!+3)),"A8 national")</f>
        <v>#REF!</v>
      </c>
      <c r="N26" s="2" t="e">
        <f ca="1">COUNTIF(#REF!:INDIRECT(CONCATENATE("'Migrant - All'!$CO",#REF!+3)),"A2 National")</f>
        <v>#REF!</v>
      </c>
      <c r="O26" s="2" t="e">
        <f ca="1">COUNTIF(#REF!:INDIRECT(CONCATENATE("'Migrant - All'!$CO",#REF!+3)),"Other EEA")</f>
        <v>#REF!</v>
      </c>
      <c r="P26" s="2" t="e">
        <f ca="1">SUM(M26:O26)</f>
        <v>#REF!</v>
      </c>
    </row>
    <row r="27" spans="1:18" x14ac:dyDescent="0.25">
      <c r="A27" s="5" t="str">
        <f>$B$3&amp;" - Wave A - Sample"</f>
        <v>Migrants - Wave A - Sample</v>
      </c>
      <c r="B27" s="7">
        <f t="shared" ref="B27:D31" si="1">B18/$D18</f>
        <v>0.50909090909090904</v>
      </c>
      <c r="C27" s="6">
        <f t="shared" si="1"/>
        <v>0.49090909090909091</v>
      </c>
      <c r="D27" s="7">
        <f t="shared" si="1"/>
        <v>1</v>
      </c>
    </row>
    <row r="28" spans="1:18" x14ac:dyDescent="0.25">
      <c r="A28" s="5" t="str">
        <f>$B$3&amp;" - Wave B - Sample"</f>
        <v>Migrants - Wave B - Sample</v>
      </c>
      <c r="B28" s="7">
        <f t="shared" ca="1" si="1"/>
        <v>0.5714285714285714</v>
      </c>
      <c r="C28" s="6">
        <f t="shared" ca="1" si="1"/>
        <v>0.42857142857142855</v>
      </c>
      <c r="D28" s="7">
        <f t="shared" ca="1" si="1"/>
        <v>1</v>
      </c>
      <c r="L28" s="4" t="s">
        <v>628</v>
      </c>
    </row>
    <row r="29" spans="1:18" x14ac:dyDescent="0.25">
      <c r="A29" s="5" t="str">
        <f>$B$3&amp;" - Wave C - Sample"</f>
        <v>Migrants - Wave C - Sample</v>
      </c>
      <c r="B29" s="7">
        <f t="shared" ca="1" si="1"/>
        <v>0.6</v>
      </c>
      <c r="C29" s="6">
        <f t="shared" ca="1" si="1"/>
        <v>0.4</v>
      </c>
      <c r="D29" s="7">
        <f t="shared" ca="1" si="1"/>
        <v>1</v>
      </c>
      <c r="L29" s="5"/>
      <c r="M29" s="5" t="s">
        <v>24</v>
      </c>
      <c r="N29" s="5" t="s">
        <v>632</v>
      </c>
      <c r="O29" s="5" t="s">
        <v>30</v>
      </c>
      <c r="P29" s="5" t="s">
        <v>181</v>
      </c>
      <c r="Q29" s="5" t="s">
        <v>22</v>
      </c>
      <c r="R29" s="5" t="s">
        <v>525</v>
      </c>
    </row>
    <row r="30" spans="1:18" x14ac:dyDescent="0.25">
      <c r="A30" s="5" t="str">
        <f>$B$3&amp;" - Wave A - All"</f>
        <v>Migrants - Wave A - All</v>
      </c>
      <c r="B30" s="7">
        <f t="shared" ca="1" si="1"/>
        <v>0.46666666666666667</v>
      </c>
      <c r="C30" s="6">
        <f t="shared" ca="1" si="1"/>
        <v>0.53333333333333333</v>
      </c>
      <c r="D30" s="7">
        <f t="shared" ca="1" si="1"/>
        <v>1</v>
      </c>
      <c r="L30" s="5" t="s">
        <v>527</v>
      </c>
      <c r="M30" s="2">
        <f>COUNTIFS(Table1[c08a_main_class], $B$4, Table1[m1a_immigration_status],"Refugee Status")</f>
        <v>11</v>
      </c>
      <c r="N30" s="2">
        <f>COUNTIFS(Table1[c08a_main_class], $B$4, Table1[m1a_immigration_status], "Humanitarian Protection Status")</f>
        <v>0</v>
      </c>
      <c r="O30" s="2">
        <f>COUNTIFS(Table1[c08a_main_class], $B$4, Table1[m1a_immigration_status],"Discretionary Leave to Remain")</f>
        <v>2</v>
      </c>
      <c r="P30" s="2">
        <f>COUNTIFS(Table1[c08a_main_class], $B$4, Table1[m1a_immigration_status],"Indefinite Leave to Remain")</f>
        <v>6</v>
      </c>
      <c r="Q30" s="2">
        <f>COUNTIFS(Table1[c08a_main_class], $B$4, Table1[m1a_immigration_status],"Other")</f>
        <v>3</v>
      </c>
      <c r="R30" s="2">
        <f>SUM(M30:Q30)</f>
        <v>22</v>
      </c>
    </row>
    <row r="31" spans="1:18" x14ac:dyDescent="0.25">
      <c r="A31" s="5" t="str">
        <f>$B$3&amp;" - Wave B - All"</f>
        <v>Migrants - Wave B - All</v>
      </c>
      <c r="B31" s="7">
        <f t="shared" ca="1" si="1"/>
        <v>0.46808510638297873</v>
      </c>
      <c r="C31" s="6">
        <f t="shared" ca="1" si="1"/>
        <v>0.53191489361702127</v>
      </c>
      <c r="D31" s="7">
        <f t="shared" ca="1" si="1"/>
        <v>1</v>
      </c>
      <c r="L31" s="5" t="s">
        <v>528</v>
      </c>
      <c r="M31" s="2" t="e">
        <f ca="1">COUNTIF(#REF!:INDIRECT(CONCATENATE("'Migrant - All'!$CO",#REF!+3)),"Refugee Status")</f>
        <v>#REF!</v>
      </c>
      <c r="N31" s="2" t="e">
        <f ca="1">COUNTIF(#REF!:INDIRECT(CONCATENATE("'Migrant - All'!$CO",#REF!+3)),"Humanitarian Protection Status")</f>
        <v>#REF!</v>
      </c>
      <c r="O31" s="2" t="e">
        <f ca="1">COUNTIF(#REF!:INDIRECT(CONCATENATE("'Migrant - All'!$CO",#REF!+3)),"Discretionary Leave to Remain")</f>
        <v>#REF!</v>
      </c>
      <c r="P31" s="2" t="e">
        <f ca="1">COUNTIF(#REF!:INDIRECT(CONCATENATE("'Migrant - All'!$CO",#REF!+3)),"Indefinite Leave to Remain")</f>
        <v>#REF!</v>
      </c>
      <c r="Q31" s="2" t="e">
        <f ca="1">COUNTIF(#REF!:INDIRECT(CONCATENATE("'Migrant - All'!$CO",#REF!+3)),"Other")</f>
        <v>#REF!</v>
      </c>
      <c r="R31" s="2" t="e">
        <f ca="1">SUM(M31:Q31)</f>
        <v>#REF!</v>
      </c>
    </row>
    <row r="32" spans="1:18" x14ac:dyDescent="0.25">
      <c r="A32" s="5" t="str">
        <f>$B$3&amp;" - Wave C - All"</f>
        <v>Migrants - Wave C - All</v>
      </c>
      <c r="B32" s="7">
        <f ca="1">B23/$D23</f>
        <v>0.5</v>
      </c>
      <c r="C32" s="6">
        <f ca="1">C23/$D23</f>
        <v>0.5</v>
      </c>
      <c r="D32" s="7">
        <f ca="1">D23/$D23</f>
        <v>1</v>
      </c>
    </row>
    <row r="33" spans="1:16" x14ac:dyDescent="0.25">
      <c r="B33" s="11"/>
      <c r="C33" s="11"/>
      <c r="D33" s="11"/>
    </row>
    <row r="34" spans="1:16" x14ac:dyDescent="0.25">
      <c r="A34" s="4" t="s">
        <v>533</v>
      </c>
      <c r="L34" s="4" t="s">
        <v>777</v>
      </c>
    </row>
    <row r="35" spans="1:16" x14ac:dyDescent="0.25">
      <c r="A35" s="5"/>
      <c r="B35" s="5" t="s">
        <v>775</v>
      </c>
      <c r="C35" s="5" t="s">
        <v>534</v>
      </c>
      <c r="D35" s="5" t="s">
        <v>535</v>
      </c>
      <c r="E35" s="5" t="s">
        <v>536</v>
      </c>
      <c r="F35" s="5" t="s">
        <v>776</v>
      </c>
      <c r="G35" s="5" t="s">
        <v>525</v>
      </c>
    </row>
    <row r="36" spans="1:16" x14ac:dyDescent="0.25">
      <c r="A36" s="5" t="str">
        <f>$B$3&amp;" - Wave A - Sample"</f>
        <v>Migrants - Wave A - Sample</v>
      </c>
      <c r="B36" s="2">
        <f>COUNTIFS(Table1[c08a_main_class], $B$4, Table1[c04a_age], "&lt;18")</f>
        <v>1</v>
      </c>
      <c r="C36" s="3">
        <f>COUNTIFS(Table1[c08a_main_class], $B$4, Table1[c04a_age], "&gt;=18", Table1[c04a_age],"&lt;=24")</f>
        <v>3</v>
      </c>
      <c r="D36" s="2">
        <f>COUNTIFS(Table1[c08a_main_class], $B$4, Table1[c04a_age], "&gt;=25", Table1[c04a_age],"&lt;=49")</f>
        <v>42</v>
      </c>
      <c r="E36" s="3">
        <f>COUNTIFS(Table1[c08a_main_class], $B$4, Table1[c04a_age], "&gt;=50", Table1[c04a_age],"&lt;=64")</f>
        <v>8</v>
      </c>
      <c r="F36" s="2">
        <f>COUNTIFS(Table1[c08a_main_class], $B$4, Table1[c04a_age], "&gt;64")</f>
        <v>0</v>
      </c>
      <c r="G36" s="3">
        <f>SUM(B36:F36)</f>
        <v>54</v>
      </c>
    </row>
    <row r="37" spans="1:16" x14ac:dyDescent="0.25">
      <c r="A37" s="5" t="str">
        <f>$B$3&amp;" - Wave B - Sample"</f>
        <v>Migrants - Wave B - Sample</v>
      </c>
      <c r="B37" s="2">
        <f ca="1">COUNTIFS(Table1[c08a_main_class], $B$4, INDIRECT("Table1[c01"&amp;$E5&amp;"_area]"), "&lt;&gt;Unassigned",  INDIRECT("Table1[c04"&amp;$E5&amp;"_age]"), "&lt;18")</f>
        <v>0</v>
      </c>
      <c r="C37" s="3">
        <f ca="1">COUNTIFS(Table1[c08a_main_class], $B$4, INDIRECT("Table1[c01"&amp;$E5&amp;"_area]"), "&lt;&gt;Unassigned", INDIRECT("Table1[c04"&amp;$E5&amp;"_age]"), "&gt;=18", INDIRECT("Table1[c04"&amp;$E5&amp;"_age]"), "&lt;=24")</f>
        <v>2</v>
      </c>
      <c r="D37" s="2">
        <f ca="1">COUNTIFS(Table1[c08a_main_class], $B$4, INDIRECT("Table1[c01"&amp;$E5&amp;"_area]"), "&lt;&gt;Unassigned", INDIRECT("Table1[c04"&amp;$E5&amp;"_age]"), "&gt;=25", INDIRECT("Table1[c04"&amp;$E5&amp;"_age]"), "&lt;=49")</f>
        <v>25</v>
      </c>
      <c r="E37" s="3">
        <f ca="1">COUNTIFS(Table1[c08a_main_class], $B$4, INDIRECT("Table1[c01"&amp;$E5&amp;"_area]"), "&lt;&gt;Unassigned", INDIRECT("Table1[c04"&amp;$E5&amp;"_age]"), "&gt;=50", INDIRECT("Table1[c04"&amp;$E5&amp;"_age]"), "&lt;=64")</f>
        <v>5</v>
      </c>
      <c r="F37" s="2">
        <f ca="1">COUNTIFS(Table1[c08a_main_class], $B$4, INDIRECT("Table1[c01"&amp;$E5&amp;"_area]"), "&lt;&gt;Unassigned", INDIRECT("Table1[c04"&amp;$E5&amp;"_age]"), "&gt;64")</f>
        <v>0</v>
      </c>
      <c r="G37" s="3">
        <f t="shared" ref="G37:G41" ca="1" si="2">SUM(B37:F37)</f>
        <v>32</v>
      </c>
      <c r="L37" s="4" t="s">
        <v>703</v>
      </c>
    </row>
    <row r="38" spans="1:16" x14ac:dyDescent="0.25">
      <c r="A38" s="5" t="str">
        <f>$B$3&amp;" - Wave C - Sample"</f>
        <v>Migrants - Wave C - Sample</v>
      </c>
      <c r="B38" s="2">
        <f ca="1">COUNTIFS(Table1[c08a_main_class], $B$4, INDIRECT("Table1[c01"&amp;$E6&amp;"_area]"), "&lt;&gt;Unassigned",  INDIRECT("Table1[c04"&amp;$E6&amp;"_age]"), "&lt;18")</f>
        <v>0</v>
      </c>
      <c r="C38" s="3">
        <f ca="1">COUNTIFS(Table1[c08a_main_class], $B$4, INDIRECT("Table1[c01"&amp;$E6&amp;"_area]"), "&lt;&gt;Unassigned", INDIRECT("Table1[c04"&amp;$E6&amp;"_age]"), "&gt;=18", INDIRECT("Table1[c04"&amp;$E6&amp;"_age]"), "&lt;=24")</f>
        <v>0</v>
      </c>
      <c r="D38" s="2">
        <f ca="1">COUNTIFS(Table1[c08a_main_class], $B$4, INDIRECT("Table1[c01"&amp;$E6&amp;"_area]"), "&lt;&gt;Unassigned", INDIRECT("Table1[c04"&amp;$E6&amp;"_age]"), "&gt;=25", INDIRECT("Table1[c04"&amp;$E6&amp;"_age]"), "&lt;=49")</f>
        <v>4</v>
      </c>
      <c r="E38" s="3">
        <f ca="1">COUNTIFS(Table1[c08a_main_class], $B$4, INDIRECT("Table1[c01"&amp;$E6&amp;"_area]"), "&lt;&gt;Unassigned", INDIRECT("Table1[c04"&amp;$E6&amp;"_age]"), "&gt;=50", INDIRECT("Table1[c04"&amp;$E6&amp;"_age]"), "&lt;=64")</f>
        <v>1</v>
      </c>
      <c r="F38" s="2">
        <f ca="1">COUNTIFS(Table1[c08a_main_class], $B$4, INDIRECT("Table1[c01"&amp;$E6&amp;"_area]"), "&lt;&gt;Unassigned", INDIRECT("Table1[c04"&amp;$E6&amp;"_age]"), "&gt;64")</f>
        <v>0</v>
      </c>
      <c r="G38" s="3">
        <f t="shared" ca="1" si="2"/>
        <v>5</v>
      </c>
      <c r="L38" s="5"/>
      <c r="M38" s="5" t="s">
        <v>5</v>
      </c>
      <c r="N38" s="5" t="s">
        <v>4</v>
      </c>
      <c r="O38" s="5" t="s">
        <v>41</v>
      </c>
      <c r="P38" s="5" t="s">
        <v>680</v>
      </c>
    </row>
    <row r="39" spans="1:16" x14ac:dyDescent="0.25">
      <c r="A39" s="5" t="str">
        <f>$B$3&amp;" - Wave A - All"</f>
        <v>Migrants - Wave A - All</v>
      </c>
      <c r="B39" s="2">
        <f ca="1">COUNTIFS(INDIRECT("Table1["&amp;$B5&amp;"]"), "Yes", Table1[c04a_age], "&lt;18")</f>
        <v>1</v>
      </c>
      <c r="C39" s="3">
        <f ca="1">COUNTIFS(INDIRECT("Table1["&amp;$B5&amp;"]"), "Yes", Table1[c04a_age], "&gt;=18", Table1[c04a_age],"&lt;=24")</f>
        <v>5</v>
      </c>
      <c r="D39" s="2">
        <f ca="1">COUNTIFS(INDIRECT("Table1["&amp;$B5&amp;"]"), "Yes", Table1[c04a_age], "&gt;=25", Table1[c04a_age],"&lt;=49")</f>
        <v>55</v>
      </c>
      <c r="E39" s="3">
        <f ca="1">COUNTIFS(INDIRECT("Table1["&amp;$B5&amp;"]"), "Yes", Table1[c04a_age], "&gt;=50", Table1[c04a_age],"&lt;=64")</f>
        <v>12</v>
      </c>
      <c r="F39" s="2">
        <f ca="1">COUNTIFS(INDIRECT("Table1["&amp;$B5&amp;"]"), "Yes", Table1[c04a_age], "&gt;64")</f>
        <v>0</v>
      </c>
      <c r="G39" s="3">
        <f t="shared" ca="1" si="2"/>
        <v>73</v>
      </c>
      <c r="L39" s="5" t="s">
        <v>777</v>
      </c>
      <c r="M39" s="2" t="e">
        <f ca="1">SUM(COUNTIFS(#REF!:INDIRECT(CONCATENATE("'Migrant - Sample'!$R",#REF!+3)),"Yes",#REF!:INDIRECT(CONCATENATE( "'Migrant - Sample'!$CO",#REF!+3)),"A2 National")+COUNTIFS(#REF!:INDIRECT(CONCATENATE("'Migrant - Sample'!$R",#REF!+3)),"Yes",#REF!:INDIRECT(CONCATENATE( "'Migrant - Sample'!$CO",#REF!+3)),"A8 national")+COUNTIFS(#REF!:INDIRECT(CONCATENATE("'Migrant - Sample'!$R",#REF!+3)),"Yes",#REF!:INDIRECT(CONCATENATE( "'Migrant - Sample'!$CO",#REF!+3)),"Other EEA"))</f>
        <v>#REF!</v>
      </c>
      <c r="N39" s="3" t="e">
        <f ca="1">SUM(COUNTIFS(#REF!:INDIRECT(CONCATENATE("'Migrant - Sample'!$R",#REF!+3)),"No",#REF!:INDIRECT(CONCATENATE( "'Migrant - Sample'!$CO",#REF!+3)),"A2 National")+COUNTIFS(#REF!:INDIRECT(CONCATENATE("'Migrant - Sample'!$R",#REF!+3)),"No",#REF!:INDIRECT(CONCATENATE( "'Migrant - Sample'!$CO",#REF!+3)),"A8 national")+COUNTIFS(#REF!:INDIRECT(CONCATENATE("'Migrant - Sample'!$R",#REF!+3)),"No",#REF!:INDIRECT(CONCATENATE( "'Migrant - Sample'!$CO",#REF!+3)),"Other EEA"))</f>
        <v>#REF!</v>
      </c>
      <c r="O39" s="2" t="e">
        <f ca="1">SUM(COUNTIFS(#REF!:INDIRECT(CONCATENATE("'Migrant - Sample'!$R",#REF!+3)),"Don't know",#REF!:INDIRECT(CONCATENATE( "'Migrant - Sample'!$CO",#REF!+3)),"A2 National")+COUNTIFS(#REF!:INDIRECT(CONCATENATE("'Migrant - Sample'!$R",#REF!+3)),"Don't know",#REF!:INDIRECT(CONCATENATE( "'Migrant - Sample'!$CO",#REF!+3)),"A8 national")+COUNTIFS(#REF!:INDIRECT(CONCATENATE("'Migrant - Sample'!$R",#REF!+3)),"Don't know",#REF!:INDIRECT(CONCATENATE( "'Migrant - Sample'!$CO",#REF!+3)),"Other EEA"))</f>
        <v>#REF!</v>
      </c>
      <c r="P39" s="3" t="e">
        <f ca="1">SUM(M39:O39)</f>
        <v>#REF!</v>
      </c>
    </row>
    <row r="40" spans="1:16" x14ac:dyDescent="0.25">
      <c r="A40" s="5" t="str">
        <f>$B$3&amp;" - Wave B - All"</f>
        <v>Migrants - Wave B - All</v>
      </c>
      <c r="B40" s="2">
        <f ca="1">COUNTIFS(INDIRECT("Table1["&amp;$B6&amp;"]"), "Yes", INDIRECT("Table1[c04"&amp;$E5&amp;"_age]"), "&lt;18")</f>
        <v>0</v>
      </c>
      <c r="C40" s="3">
        <f ca="1">COUNTIFS(INDIRECT("Table1["&amp;$B6&amp;"]"), "Yes", INDIRECT("Table1[c04"&amp;$E5&amp;"_age]"), "&gt;=18", INDIRECT("Table1[c04"&amp;$E5&amp;"_age]"),"&lt;=24")</f>
        <v>3</v>
      </c>
      <c r="D40" s="2">
        <f ca="1">COUNTIFS(INDIRECT("Table1["&amp;$B6&amp;"]"), "Yes", INDIRECT("Table1[c04"&amp;$E5&amp;"_age]"), "&gt;=25", INDIRECT("Table1[c04"&amp;$E5&amp;"_age]"),"&lt;=49")</f>
        <v>33</v>
      </c>
      <c r="E40" s="3">
        <f ca="1">COUNTIFS(INDIRECT("Table1["&amp;$B6&amp;"]"), "Yes", INDIRECT("Table1[c04"&amp;$E5&amp;"_age]"), "&gt;=50", INDIRECT("Table1[c04"&amp;$E5&amp;"_age]"),"&lt;=64")</f>
        <v>6</v>
      </c>
      <c r="F40" s="2">
        <f ca="1">COUNTIFS(INDIRECT("Table1["&amp;$B6&amp;"]"), "Yes", INDIRECT("Table1[c04"&amp;$E5&amp;"_age]"), "&gt;64")</f>
        <v>0</v>
      </c>
      <c r="G40" s="3">
        <f t="shared" ca="1" si="2"/>
        <v>42</v>
      </c>
    </row>
    <row r="41" spans="1:16" x14ac:dyDescent="0.25">
      <c r="A41" s="5" t="str">
        <f>$B$3&amp;" - Wave C - All"</f>
        <v>Migrants - Wave C - All</v>
      </c>
      <c r="B41" s="2">
        <f ca="1">COUNTIFS(INDIRECT("Table1["&amp;$B7&amp;"]"), "Yes", INDIRECT("Table1[c04"&amp;$E6&amp;"_age]"), "&lt;18")</f>
        <v>0</v>
      </c>
      <c r="C41" s="3">
        <f ca="1">COUNTIFS(INDIRECT("Table1["&amp;$B7&amp;"]"), "Yes", INDIRECT("Table1[c04"&amp;$E6&amp;"_age]"), "&gt;=18", INDIRECT("Table1[c04"&amp;$E6&amp;"_age]"),"&lt;=24")</f>
        <v>0</v>
      </c>
      <c r="D41" s="2">
        <f ca="1">COUNTIFS(INDIRECT("Table1["&amp;$B7&amp;"]"), "Yes", INDIRECT("Table1[c04"&amp;$E6&amp;"_age]"), "&gt;=25", INDIRECT("Table1[c04"&amp;$E6&amp;"_age]"),"&lt;=49")</f>
        <v>5</v>
      </c>
      <c r="E41" s="3">
        <f ca="1">COUNTIFS(INDIRECT("Table1["&amp;$B7&amp;"]"), "Yes", INDIRECT("Table1[c04"&amp;$E6&amp;"_age]"), "&gt;=50", INDIRECT("Table1[c04"&amp;$E6&amp;"_age]"),"&lt;=64")</f>
        <v>1</v>
      </c>
      <c r="F41" s="2">
        <f ca="1">COUNTIFS(INDIRECT("Table1["&amp;$B7&amp;"]"), "Yes", INDIRECT("Table1[c04"&amp;$E6&amp;"_age]"), "&gt;64")</f>
        <v>0</v>
      </c>
      <c r="G41" s="3">
        <f t="shared" ca="1" si="2"/>
        <v>6</v>
      </c>
      <c r="L41" s="4" t="s">
        <v>702</v>
      </c>
    </row>
    <row r="42" spans="1:16" x14ac:dyDescent="0.25">
      <c r="L42" s="5"/>
      <c r="M42" s="5" t="s">
        <v>5</v>
      </c>
      <c r="N42" s="5" t="s">
        <v>4</v>
      </c>
      <c r="O42" s="5" t="s">
        <v>41</v>
      </c>
      <c r="P42" s="5" t="s">
        <v>680</v>
      </c>
    </row>
    <row r="43" spans="1:16" x14ac:dyDescent="0.25">
      <c r="A43" s="4" t="s">
        <v>537</v>
      </c>
      <c r="L43" s="5" t="s">
        <v>777</v>
      </c>
      <c r="M43" s="7" t="e">
        <f ca="1">M39/$M$20</f>
        <v>#REF!</v>
      </c>
      <c r="N43" s="6" t="e">
        <f ca="1">N39/$M$20</f>
        <v>#REF!</v>
      </c>
      <c r="O43" s="7" t="e">
        <f ca="1">O39/$M$20</f>
        <v>#REF!</v>
      </c>
      <c r="P43" s="6" t="e">
        <f ca="1">P39/$M$20</f>
        <v>#REF!</v>
      </c>
    </row>
    <row r="44" spans="1:16" x14ac:dyDescent="0.25">
      <c r="A44" s="5"/>
      <c r="B44" s="5" t="s">
        <v>775</v>
      </c>
      <c r="C44" s="5" t="s">
        <v>534</v>
      </c>
      <c r="D44" s="5" t="s">
        <v>535</v>
      </c>
      <c r="E44" s="5" t="s">
        <v>536</v>
      </c>
      <c r="F44" s="5" t="s">
        <v>776</v>
      </c>
      <c r="G44" s="5" t="s">
        <v>525</v>
      </c>
    </row>
    <row r="45" spans="1:16" x14ac:dyDescent="0.25">
      <c r="A45" s="5" t="str">
        <f>$B$3&amp;" - Wave A - Sample"</f>
        <v>Migrants - Wave A - Sample</v>
      </c>
      <c r="B45" s="15">
        <f t="shared" ref="B45:G50" si="3">B36/$G36</f>
        <v>1.8518518518518517E-2</v>
      </c>
      <c r="C45" s="13">
        <f t="shared" si="3"/>
        <v>5.5555555555555552E-2</v>
      </c>
      <c r="D45" s="15">
        <f t="shared" si="3"/>
        <v>0.77777777777777779</v>
      </c>
      <c r="E45" s="13">
        <f t="shared" si="3"/>
        <v>0.14814814814814814</v>
      </c>
      <c r="F45" s="15">
        <f t="shared" si="3"/>
        <v>0</v>
      </c>
      <c r="G45" s="13">
        <f t="shared" si="3"/>
        <v>1</v>
      </c>
      <c r="L45" s="4" t="s">
        <v>705</v>
      </c>
    </row>
    <row r="46" spans="1:16" x14ac:dyDescent="0.25">
      <c r="A46" s="5" t="str">
        <f>$B$3&amp;" - Wave B - Sample"</f>
        <v>Migrants - Wave B - Sample</v>
      </c>
      <c r="B46" s="15">
        <f t="shared" ca="1" si="3"/>
        <v>0</v>
      </c>
      <c r="C46" s="13">
        <f t="shared" ca="1" si="3"/>
        <v>6.25E-2</v>
      </c>
      <c r="D46" s="15">
        <f t="shared" ca="1" si="3"/>
        <v>0.78125</v>
      </c>
      <c r="E46" s="13">
        <f t="shared" ca="1" si="3"/>
        <v>0.15625</v>
      </c>
      <c r="F46" s="15">
        <f t="shared" ca="1" si="3"/>
        <v>0</v>
      </c>
      <c r="G46" s="13">
        <f t="shared" ca="1" si="3"/>
        <v>1</v>
      </c>
      <c r="L46" s="5"/>
      <c r="M46" s="5" t="s">
        <v>777</v>
      </c>
    </row>
    <row r="47" spans="1:16" x14ac:dyDescent="0.25">
      <c r="A47" s="5" t="str">
        <f>$B$3&amp;" - Wave C - Sample"</f>
        <v>Migrants - Wave C - Sample</v>
      </c>
      <c r="B47" s="15">
        <f t="shared" ca="1" si="3"/>
        <v>0</v>
      </c>
      <c r="C47" s="13">
        <f t="shared" ca="1" si="3"/>
        <v>0</v>
      </c>
      <c r="D47" s="15">
        <f t="shared" ca="1" si="3"/>
        <v>0.8</v>
      </c>
      <c r="E47" s="13">
        <f t="shared" ca="1" si="3"/>
        <v>0.2</v>
      </c>
      <c r="F47" s="15">
        <f t="shared" ca="1" si="3"/>
        <v>0</v>
      </c>
      <c r="G47" s="13">
        <f t="shared" ca="1" si="3"/>
        <v>1</v>
      </c>
      <c r="L47" s="5" t="s">
        <v>17</v>
      </c>
      <c r="M47" s="2" t="e">
        <f ca="1">SUM(COUNTIFS(#REF!:INDIRECT(CONCATENATE("'Migrant - Sample'!$S",#REF!+3)),"Never",#REF!:INDIRECT(CONCATENATE( "'Migrant - Sample'!$CO",#REF!+3)),"A2 National")+COUNTIFS(#REF!:INDIRECT(CONCATENATE("'Migrant - Sample'!$S",#REF!+3)),"Never",#REF!:INDIRECT(CONCATENATE( "'Migrant - Sample'!$CO",#REF!+3)),"A8 national")+COUNTIFS(#REF!:INDIRECT(CONCATENATE("'Migrant - Sample'!$S",#REF!+3)),"Never",#REF!:INDIRECT(CONCATENATE( "'Migrant - Sample'!$CO",#REF!+3)),"Other EEA"))</f>
        <v>#REF!</v>
      </c>
    </row>
    <row r="48" spans="1:16" x14ac:dyDescent="0.25">
      <c r="A48" s="5" t="str">
        <f>$B$3&amp;" - Wave A - All"</f>
        <v>Migrants - Wave A - All</v>
      </c>
      <c r="B48" s="15">
        <f t="shared" ca="1" si="3"/>
        <v>1.3698630136986301E-2</v>
      </c>
      <c r="C48" s="13">
        <f t="shared" ca="1" si="3"/>
        <v>6.8493150684931503E-2</v>
      </c>
      <c r="D48" s="15">
        <f t="shared" ca="1" si="3"/>
        <v>0.75342465753424659</v>
      </c>
      <c r="E48" s="13">
        <f t="shared" ca="1" si="3"/>
        <v>0.16438356164383561</v>
      </c>
      <c r="F48" s="15">
        <f t="shared" ca="1" si="3"/>
        <v>0</v>
      </c>
      <c r="G48" s="13">
        <f t="shared" ca="1" si="3"/>
        <v>1</v>
      </c>
      <c r="L48" s="5" t="s">
        <v>706</v>
      </c>
      <c r="M48" s="2" t="e">
        <f ca="1">SUM(COUNTIFS(#REF!:INDIRECT(CONCATENATE("'Migrant - Sample'!$S",#REF!+3)),"Once",#REF!:INDIRECT(CONCATENATE( "'Migrant - Sample'!$CO",#REF!+3)),"A2 National")+COUNTIFS(#REF!:INDIRECT(CONCATENATE("'Migrant - Sample'!$S",#REF!+3)),"Once",#REF!:INDIRECT(CONCATENATE( "'Migrant - Sample'!$CO",#REF!+3)),"A8 national")+COUNTIFS(#REF!:INDIRECT(CONCATENATE("'Migrant - Sample'!$S",#REF!+3)),"Once",#REF!:INDIRECT(CONCATENATE( "'Migrant - Sample'!$CO",#REF!+3)),"Other EEA"))</f>
        <v>#REF!</v>
      </c>
    </row>
    <row r="49" spans="1:16" x14ac:dyDescent="0.25">
      <c r="A49" s="5" t="str">
        <f>$B$3&amp;" - Wave B - All"</f>
        <v>Migrants - Wave B - All</v>
      </c>
      <c r="B49" s="15">
        <f t="shared" ca="1" si="3"/>
        <v>0</v>
      </c>
      <c r="C49" s="13">
        <f t="shared" ca="1" si="3"/>
        <v>7.1428571428571425E-2</v>
      </c>
      <c r="D49" s="15">
        <f t="shared" ca="1" si="3"/>
        <v>0.7857142857142857</v>
      </c>
      <c r="E49" s="13">
        <f t="shared" ca="1" si="3"/>
        <v>0.14285714285714285</v>
      </c>
      <c r="F49" s="15">
        <f t="shared" ca="1" si="3"/>
        <v>0</v>
      </c>
      <c r="G49" s="13">
        <f t="shared" ca="1" si="3"/>
        <v>1</v>
      </c>
      <c r="L49" s="5" t="s">
        <v>77</v>
      </c>
      <c r="M49" s="2" t="e">
        <f ca="1">SUM(COUNTIFS(#REF!:INDIRECT(CONCATENATE("'Migrant - Sample'!$S",#REF!+3)),"2-5 Times",#REF!:INDIRECT(CONCATENATE( "'Migrant - Sample'!$CO",#REF!+3)),"A2 National")+COUNTIFS(#REF!:INDIRECT(CONCATENATE("'Migrant - Sample'!$S",#REF!+3)),"2-5 Times",#REF!:INDIRECT(CONCATENATE( "'Migrant - Sample'!$CO",#REF!+3)),"A8 national")+COUNTIFS(#REF!:INDIRECT(CONCATENATE("'Migrant - Sample'!$S",#REF!+3)),"2-5 Times",#REF!:INDIRECT(CONCATENATE( "'Migrant - Sample'!$CO",#REF!+3)),"Other EEA"))</f>
        <v>#REF!</v>
      </c>
    </row>
    <row r="50" spans="1:16" x14ac:dyDescent="0.25">
      <c r="A50" s="5" t="str">
        <f>$B$3&amp;" - Wave C - All"</f>
        <v>Migrants - Wave C - All</v>
      </c>
      <c r="B50" s="15">
        <f t="shared" ca="1" si="3"/>
        <v>0</v>
      </c>
      <c r="C50" s="13">
        <f t="shared" ca="1" si="3"/>
        <v>0</v>
      </c>
      <c r="D50" s="15">
        <f t="shared" ca="1" si="3"/>
        <v>0.83333333333333337</v>
      </c>
      <c r="E50" s="13">
        <f t="shared" ca="1" si="3"/>
        <v>0.16666666666666666</v>
      </c>
      <c r="F50" s="15">
        <f t="shared" ca="1" si="3"/>
        <v>0</v>
      </c>
      <c r="G50" s="13">
        <f t="shared" ca="1" si="3"/>
        <v>1</v>
      </c>
      <c r="L50" s="5" t="s">
        <v>48</v>
      </c>
      <c r="M50" s="2" t="e">
        <f ca="1">SUM(COUNTIFS(#REF!:INDIRECT(CONCATENATE("'Migrant - Sample'!$S",#REF!+3)),"More than 5 times",#REF!:INDIRECT(CONCATENATE( "'Migrant - Sample'!$CO",#REF!+3)),"A2 National")+COUNTIFS(#REF!:INDIRECT(CONCATENATE("'Migrant - Sample'!$S",#REF!+3)),"More than 5 times",#REF!:INDIRECT(CONCATENATE( "'Migrant - Sample'!$CO",#REF!+3)),"A8 national")+COUNTIFS(#REF!:INDIRECT(CONCATENATE("'Migrant - Sample'!$S",#REF!+3)),"More than 5 times",#REF!:INDIRECT(CONCATENATE( "'Migrant - Sample'!$CO",#REF!+3)),"Other EEA"))</f>
        <v>#REF!</v>
      </c>
    </row>
    <row r="51" spans="1:16" x14ac:dyDescent="0.25">
      <c r="B51" s="11"/>
      <c r="C51" s="11"/>
      <c r="D51" s="11"/>
      <c r="E51" s="11"/>
      <c r="L51" s="5" t="s">
        <v>41</v>
      </c>
      <c r="M51" s="2" t="e">
        <f ca="1">SUM(COUNTIFS(#REF!:INDIRECT(CONCATENATE("'Migrant - Sample'!$S",#REF!+3)),"Don't know",#REF!:INDIRECT(CONCATENATE( "'Migrant - Sample'!$CO",#REF!+3)),"A2 National")+COUNTIFS(#REF!:INDIRECT(CONCATENATE("'Migrant - Sample'!$S",#REF!+3)),"Don't know",#REF!:INDIRECT(CONCATENATE( "'Migrant - Sample'!$CO",#REF!+3)),"A8 national")+COUNTIFS(#REF!:INDIRECT(CONCATENATE("'Migrant - Sample'!$S",#REF!+3)),"Don't know",#REF!:INDIRECT(CONCATENATE( "'Migrant - Sample'!$CO",#REF!+3)),"Other EEA"))</f>
        <v>#REF!</v>
      </c>
    </row>
    <row r="52" spans="1:16" x14ac:dyDescent="0.25">
      <c r="A52" s="4" t="s">
        <v>538</v>
      </c>
      <c r="L52" s="5" t="s">
        <v>777</v>
      </c>
      <c r="M52" s="2" t="e">
        <f ca="1">SUM(M47:M51)</f>
        <v>#REF!</v>
      </c>
    </row>
    <row r="53" spans="1:16" x14ac:dyDescent="0.25">
      <c r="A53" s="5"/>
      <c r="B53" s="5" t="s">
        <v>539</v>
      </c>
      <c r="C53" s="5" t="s">
        <v>541</v>
      </c>
      <c r="D53" s="5" t="s">
        <v>525</v>
      </c>
    </row>
    <row r="54" spans="1:16" x14ac:dyDescent="0.25">
      <c r="A54" s="5" t="str">
        <f>$B$3&amp;" - Wave A - Sample"</f>
        <v>Migrants - Wave A - Sample</v>
      </c>
      <c r="B54" s="2">
        <f>COUNTIFS(Table1[c08a_main_class], $B$4, Table1[c06a_ethnicity], "English / Welsh / Scottish / Northern Irish / British")+COUNTIFS(Table1[c08a_main_class], $B$4, Table1[c06a_ethnicity], "Gypsy or Irish Traveller")+COUNTIFS(Table1[c08a_main_class], $B$4, Table1[c06a_ethnicity], "Any other White background")</f>
        <v>26</v>
      </c>
      <c r="C54" s="3">
        <f>COUNTIFS(Table1[c08a_main_class], $B$4, Table1[c06a_ethnicity], "White and Black Caribbean")+COUNTIFS(Table1[c08a_main_class], $B$4, Table1[c06a_ethnicity], "White and Black African")+COUNTIFS(Table1[c08a_main_class], $B$4, Table1[c06a_ethnicity], "White and Asian")+COUNTIFS(Table1[c08a_main_class], $B$4, Table1[c06a_ethnicity], "Any other Mixed / Multiple ethnic background")+COUNTIFS(Table1[c08a_main_class], $B$4, Table1[c06a_ethnicity], "Indian")+COUNTIFS(Table1[c08a_main_class], $B$4, Table1[c06a_ethnicity], "Pakistani")+COUNTIFS(Table1[c08a_main_class], $B$4, Table1[c06a_ethnicity], "Bangladeshi")+COUNTIFS(Table1[c08a_main_class], $B$4, Table1[c06a_ethnicity], "Chinese")+COUNTIFS(Table1[c08a_main_class], $B$4, Table1[c06a_ethnicity], "Any other Asian background")+COUNTIFS(Table1[c08a_main_class], $B$4, Table1[c06a_ethnicity], "African")+COUNTIFS(Table1[c08a_main_class], $B$4, Table1[c06a_ethnicity], "Caribbean")+COUNTIFS(Table1[c08a_main_class], $B$4, Table1[c06a_ethnicity], "Any other Black / African / Caribbean background")+COUNTIFS(Table1[c08a_main_class], $B$4, Table1[c06a_ethnicity], "Arab")+COUNTIFS(Table1[c08a_main_class], $B$4, Table1[c06a_ethnicity], "Any other ethnic group")</f>
        <v>29</v>
      </c>
      <c r="D54" s="2">
        <f>SUM(B54:C54)</f>
        <v>55</v>
      </c>
      <c r="L54" s="4" t="s">
        <v>705</v>
      </c>
    </row>
    <row r="55" spans="1:16" x14ac:dyDescent="0.25">
      <c r="A55" s="5" t="str">
        <f>$B$3&amp;" - Wave B - Sample"</f>
        <v>Migrants - Wave B - Sample</v>
      </c>
      <c r="B55" s="2">
        <f ca="1">COUNTIFS(Table1[c08a_main_class], $B$4, INDIRECT("Table1[c01"&amp;$E5&amp;"_area]"), "&lt;&gt;Unassigned", Table1[c06a_ethnicity], "English / Welsh / Scottish / Northern Irish / British")+COUNTIFS(Table1[c08a_main_class], $B$4, INDIRECT("Table1[c01"&amp;$E5&amp;"_area]"), "&lt;&gt;Unassigned", Table1[c06a_ethnicity], "Irish")+COUNTIFS(Table1[c08a_main_class], $B$4, INDIRECT("Table1[c01"&amp;$E5&amp;"_area]"), "&lt;&gt;Unassigned", Table1[c06a_ethnicity], "Gypsy or Irish Traveller")+COUNTIFS(Table1[c08a_main_class], $B$4, INDIRECT("Table1[c01"&amp;$E5&amp;"_area]"), "&lt;&gt;Unassigned", Table1[c06a_ethnicity], "Any other White background")</f>
        <v>20</v>
      </c>
      <c r="C55" s="3">
        <f ca="1">COUNTIFS(Table1[c08a_main_class], $B$4, INDIRECT("Table1[c01"&amp;$E5&amp;"_area]"), "&lt;&gt;Unassigned", Table1[c06a_ethnicity], "White and Black Caribbean")+COUNTIFS(Table1[c08a_main_class], $B$4, INDIRECT("Table1[c01"&amp;$E5&amp;"_area]"), "&lt;&gt;Unassigned", Table1[c06a_ethnicity], "White and Black African")+COUNTIFS(Table1[c08a_main_class], $B$4, INDIRECT("Table1[c01"&amp;$E5&amp;"_area]"), "&lt;&gt;Unassigned", Table1[c06a_ethnicity], "White and Asian")+COUNTIFS(Table1[c08a_main_class], $B$4, INDIRECT("Table1[c01"&amp;$E5&amp;"_area]"), "&lt;&gt;Unassigned", Table1[c06a_ethnicity], "Any other Mixed / Multiple ethnic background")+COUNTIFS(Table1[c08a_main_class], $B$4, INDIRECT("Table1[c01"&amp;$E5&amp;"_area]"), "&lt;&gt;Unassigned", Table1[c06a_ethnicity], "Indian")+COUNTIFS(Table1[c08a_main_class], $B$4, INDIRECT("Table1[c01"&amp;$E5&amp;"_area]"), "&lt;&gt;Unassigned", Table1[c06a_ethnicity], "Pakistani")+COUNTIFS(Table1[c08a_main_class], $B$4, INDIRECT("Table1[c01"&amp;$E5&amp;"_area]"), "&lt;&gt;Unassigned", Table1[c06a_ethnicity], "Bangladeshi")+COUNTIFS(Table1[c08a_main_class], $B$4, INDIRECT("Table1[c01"&amp;$E5&amp;"_area]"), "&lt;&gt;Unassigned", Table1[c06a_ethnicity], "Chinese")+COUNTIFS(Table1[c08a_main_class], $B$4, INDIRECT("Table1[c01"&amp;$E5&amp;"_area]"), "&lt;&gt;Unassigned", Table1[c06a_ethnicity], "Any other Asian background")+COUNTIFS(Table1[c08a_main_class], $B$4, INDIRECT("Table1[c01"&amp;$E5&amp;"_area]"), "&lt;&gt;Unassigned", Table1[c06a_ethnicity], "African")+COUNTIFS(Table1[c08a_main_class], $B$4, INDIRECT("Table1[c01"&amp;$E5&amp;"_area]"), "&lt;&gt;Unassigned", Table1[c06a_ethnicity], "Caribbean")+COUNTIFS(Table1[c08a_main_class], $B$4, INDIRECT("Table1[c01"&amp;$E5&amp;"_area]"), "&lt;&gt;Unassigned", Table1[c06a_ethnicity], "Any other Black / African / Caribbean background")+COUNTIFS(Table1[c08a_main_class], $B$4, INDIRECT("Table1[c01"&amp;$E5&amp;"_area]"), "&lt;&gt;Unassigned", Table1[c06a_ethnicity], "Arab")+COUNTIFS(Table1[c08a_main_class], $B$4, INDIRECT("Table1[c01"&amp;$E5&amp;"_area]"), "&lt;&gt;Unassigned", Table1[c06a_ethnicity], "Any other ethnic group")</f>
        <v>15</v>
      </c>
      <c r="D55" s="2">
        <f t="shared" ref="D55:D56" ca="1" si="4">SUM(B55:C55)</f>
        <v>35</v>
      </c>
      <c r="L55" s="5"/>
      <c r="M55" s="5" t="s">
        <v>777</v>
      </c>
    </row>
    <row r="56" spans="1:16" x14ac:dyDescent="0.25">
      <c r="A56" s="5" t="str">
        <f>$B$3&amp;" - Wave C - Sample"</f>
        <v>Migrants - Wave C - Sample</v>
      </c>
      <c r="B56" s="2">
        <f ca="1">COUNTIFS(Table1[c08a_main_class], $B$4, INDIRECT("Table1[c01"&amp;$E6&amp;"_area]"), "&lt;&gt;Unassigned", Table1[c06a_ethnicity], "English / Welsh / Scottish / Northern Irish / British")+COUNTIFS(Table1[c08a_main_class], $B$4, INDIRECT("Table1[c01"&amp;$E6&amp;"_area]"), "&lt;&gt;Unassigned", Table1[c06a_ethnicity], "Irish")+COUNTIFS(Table1[c08a_main_class], $B$4, INDIRECT("Table1[c01"&amp;$E6&amp;"_area]"), "&lt;&gt;Unassigned", Table1[c06a_ethnicity], "Gypsy or Irish Traveller")+COUNTIFS(Table1[c08a_main_class], $B$4, INDIRECT("Table1[c01"&amp;$E6&amp;"_area]"), "&lt;&gt;Unassigned", Table1[c06a_ethnicity], "Any other White background")</f>
        <v>0</v>
      </c>
      <c r="C56" s="3">
        <f ca="1">COUNTIFS(Table1[c08a_main_class], $B$4, INDIRECT("Table1[c01"&amp;$E6&amp;"_area]"), "&lt;&gt;Unassigned", Table1[c06a_ethnicity], "White and Black Caribbean")+COUNTIFS(Table1[c08a_main_class], $B$4, INDIRECT("Table1[c01"&amp;$E6&amp;"_area]"), "&lt;&gt;Unassigned", Table1[c06a_ethnicity], "White and Black African")+COUNTIFS(Table1[c08a_main_class], $B$4, INDIRECT("Table1[c01"&amp;$E6&amp;"_area]"), "&lt;&gt;Unassigned", Table1[c06a_ethnicity], "White and Asian")+COUNTIFS(Table1[c08a_main_class], $B$4, INDIRECT("Table1[c01"&amp;$E6&amp;"_area]"), "&lt;&gt;Unassigned", Table1[c06a_ethnicity], "Any other Mixed / Multiple ethnic background")+COUNTIFS(Table1[c08a_main_class], $B$4, INDIRECT("Table1[c01"&amp;$E6&amp;"_area]"), "&lt;&gt;Unassigned", Table1[c06a_ethnicity], "Indian")+COUNTIFS(Table1[c08a_main_class], $B$4, INDIRECT("Table1[c01"&amp;$E6&amp;"_area]"), "&lt;&gt;Unassigned", Table1[c06a_ethnicity], "Pakistani")+COUNTIFS(Table1[c08a_main_class], $B$4, INDIRECT("Table1[c01"&amp;$E6&amp;"_area]"), "&lt;&gt;Unassigned", Table1[c06a_ethnicity], "Bangladeshi")+COUNTIFS(Table1[c08a_main_class], $B$4, INDIRECT("Table1[c01"&amp;$E6&amp;"_area]"), "&lt;&gt;Unassigned", Table1[c06a_ethnicity], "Chinese")+COUNTIFS(Table1[c08a_main_class], $B$4, INDIRECT("Table1[c01"&amp;$E6&amp;"_area]"), "&lt;&gt;Unassigned", Table1[c06a_ethnicity], "Any other Asian background")+COUNTIFS(Table1[c08a_main_class], $B$4, INDIRECT("Table1[c01"&amp;$E6&amp;"_area]"), "&lt;&gt;Unassigned", Table1[c06a_ethnicity], "African")+COUNTIFS(Table1[c08a_main_class], $B$4, INDIRECT("Table1[c01"&amp;$E6&amp;"_area]"), "&lt;&gt;Unassigned", Table1[c06a_ethnicity], "Caribbean")+COUNTIFS(Table1[c08a_main_class], $B$4, INDIRECT("Table1[c01"&amp;$E6&amp;"_area]"), "&lt;&gt;Unassigned", Table1[c06a_ethnicity], "Any other Black / African / Caribbean background")+COUNTIFS(Table1[c08a_main_class], $B$4, INDIRECT("Table1[c01"&amp;$E6&amp;"_area]"), "&lt;&gt;Unassigned", Table1[c06a_ethnicity], "Arab")+COUNTIFS(Table1[c08a_main_class], $B$4, INDIRECT("Table1[c01"&amp;$E6&amp;"_area]"), "&lt;&gt;Unassigned", Table1[c06a_ethnicity], "Any other ethnic group")</f>
        <v>5</v>
      </c>
      <c r="D56" s="2">
        <f t="shared" ca="1" si="4"/>
        <v>5</v>
      </c>
      <c r="L56" s="5" t="s">
        <v>17</v>
      </c>
      <c r="M56" s="15" t="e">
        <f t="shared" ref="M56:M61" ca="1" si="5">M47/$M$20</f>
        <v>#REF!</v>
      </c>
    </row>
    <row r="57" spans="1:16" x14ac:dyDescent="0.25">
      <c r="A57" s="5" t="str">
        <f>$B$3&amp;" - Wave A - All"</f>
        <v>Migrants - Wave A - All</v>
      </c>
      <c r="B57" s="2">
        <f ca="1">COUNTIFS(INDIRECT("Table1["&amp;$B5&amp;"]"), "Yes", Table1[c06a_ethnicity], "English / Welsh / Scottish / Northern Irish / British")+COUNTIFS(INDIRECT("Table1["&amp;$B5&amp;"]"), "Yes", Table1[c06a_ethnicity], "Irish")+COUNTIFS(INDIRECT("Table1["&amp;$B5&amp;"]"), "Yes", Table1[c06a_ethnicity], "Gypsy or Irish Traveller")+COUNTIFS(INDIRECT("Table1["&amp;$B5&amp;"]"), "Yes", Table1[c06a_ethnicity], "Any other White background")</f>
        <v>36</v>
      </c>
      <c r="C57" s="3">
        <f ca="1">COUNTIFS(INDIRECT("Table1["&amp;$B5&amp;"]"), "Yes", Table1[c06a_ethnicity], "White and Black Caribbean")+COUNTIFS(INDIRECT("Table1["&amp;$B5&amp;"]"), "Yes", Table1[c06a_ethnicity], "White and Black African")+COUNTIFS(INDIRECT("Table1["&amp;$B5&amp;"]"), "Yes", Table1[c06a_ethnicity], "White and Asian")+COUNTIFS(INDIRECT("Table1["&amp;$B5&amp;"]"), "Yes", Table1[c06a_ethnicity], "Any other Mixed / Multiple ethnic background")+COUNTIFS(INDIRECT("Table1["&amp;$B5&amp;"]"), "Yes", Table1[c06a_ethnicity], "Indian")+COUNTIFS(INDIRECT("Table1["&amp;$B5&amp;"]"), "Yes", Table1[c06a_ethnicity], "Pakistani")+COUNTIFS(INDIRECT("Table1["&amp;$B5&amp;"]"), "Yes", Table1[c06a_ethnicity], "Bangladeshi")+COUNTIFS(INDIRECT("Table1["&amp;$B5&amp;"]"), "Yes", Table1[c06a_ethnicity], "Chinese")+COUNTIFS(INDIRECT("Table1["&amp;$B5&amp;"]"), "Yes", Table1[c06a_ethnicity], "Any other Asian background")+COUNTIFS(INDIRECT("Table1["&amp;$B5&amp;"]"), "Yes", Table1[c06a_ethnicity], "African")+COUNTIFS(INDIRECT("Table1["&amp;$B5&amp;"]"), "Yes", Table1[c06a_ethnicity], "Caribbean")+COUNTIFS(INDIRECT("Table1["&amp;$B5&amp;"]"), "Yes", Table1[c06a_ethnicity], "Any other Black / African / Caribbean background")+COUNTIFS(INDIRECT("Table1["&amp;$B5&amp;"]"), "Yes", Table1[c06a_ethnicity], "Arab")+COUNTIFS(INDIRECT("Table1["&amp;$B5&amp;"]"), "Yes", Table1[c06a_ethnicity], "Any other ethnic group")</f>
        <v>38</v>
      </c>
      <c r="D57" s="2">
        <f ca="1">SUM(B57+C57)</f>
        <v>74</v>
      </c>
      <c r="L57" s="5" t="s">
        <v>706</v>
      </c>
      <c r="M57" s="15" t="e">
        <f t="shared" ca="1" si="5"/>
        <v>#REF!</v>
      </c>
    </row>
    <row r="58" spans="1:16" x14ac:dyDescent="0.25">
      <c r="A58" s="5" t="str">
        <f>$B$3&amp;" - Wave B - All"</f>
        <v>Migrants - Wave B - All</v>
      </c>
      <c r="B58" s="2">
        <f ca="1">COUNTIFS(INDIRECT("Table1["&amp;$B6&amp;"]"), "Yes", Table1[c06a_ethnicity], "English / Welsh / Scottish / Northern Irish / British")+COUNTIFS(INDIRECT("Table1["&amp;$B6&amp;"]"), "Yes", Table1[c06a_ethnicity], "Irish")+COUNTIFS(INDIRECT("Table1["&amp;$B6&amp;"]"), "Yes", Table1[c06a_ethnicity], "Gypsy or Irish Traveller")+COUNTIFS(INDIRECT("Table1["&amp;$B6&amp;"]"), "Yes", Table1[c06a_ethnicity], "Any other White background")</f>
        <v>25</v>
      </c>
      <c r="C58" s="3">
        <f ca="1">COUNTIFS(INDIRECT("Table1["&amp;$B6&amp;"]"), "Yes", Table1[c06a_ethnicity], "White and Black Caribbean")+COUNTIFS(INDIRECT("Table1["&amp;$B6&amp;"]"), "Yes", Table1[c06a_ethnicity], "White and Black African")+COUNTIFS(INDIRECT("Table1["&amp;$B6&amp;"]"), "Yes", Table1[c06a_ethnicity], "White and Asian")+COUNTIFS(INDIRECT("Table1["&amp;$B6&amp;"]"), "Yes", Table1[c06a_ethnicity], "Any other Mixed / Multiple ethnic background")+COUNTIFS(INDIRECT("Table1["&amp;$B6&amp;"]"), "Yes", Table1[c06a_ethnicity], "Indian")+COUNTIFS(INDIRECT("Table1["&amp;$B6&amp;"]"), "Yes", Table1[c06a_ethnicity], "Pakistani")+COUNTIFS(INDIRECT("Table1["&amp;$B6&amp;"]"), "Yes", Table1[c06a_ethnicity], "Bangladeshi")+COUNTIFS(INDIRECT("Table1["&amp;$B6&amp;"]"), "Yes", Table1[c06a_ethnicity], "Chinese")+COUNTIFS(INDIRECT("Table1["&amp;$B6&amp;"]"), "Yes", Table1[c06a_ethnicity], "Any other Asian background")+COUNTIFS(INDIRECT("Table1["&amp;$B6&amp;"]"), "Yes", Table1[c06a_ethnicity], "African")+COUNTIFS(INDIRECT("Table1["&amp;$B6&amp;"]"), "Yes", Table1[c06a_ethnicity], "Caribbean")+COUNTIFS(INDIRECT("Table1["&amp;$B6&amp;"]"), "Yes", Table1[c06a_ethnicity], "Any other Black / African / Caribbean background")+COUNTIFS(INDIRECT("Table1["&amp;$B6&amp;"]"), "Yes", Table1[c06a_ethnicity], "Arab")+COUNTIFS(INDIRECT("Table1["&amp;$B6&amp;"]"), "Yes", Table1[c06a_ethnicity], "Any other ethnic group")</f>
        <v>22</v>
      </c>
      <c r="D58" s="2">
        <f ca="1">SUM(B58:C58)</f>
        <v>47</v>
      </c>
      <c r="L58" s="5" t="s">
        <v>77</v>
      </c>
      <c r="M58" s="15" t="e">
        <f t="shared" ca="1" si="5"/>
        <v>#REF!</v>
      </c>
    </row>
    <row r="59" spans="1:16" x14ac:dyDescent="0.25">
      <c r="A59" s="5" t="str">
        <f>$B$3&amp;" - Wave C - All"</f>
        <v>Migrants - Wave C - All</v>
      </c>
      <c r="B59" s="2">
        <f ca="1">COUNTIFS(INDIRECT("Table1["&amp;$B7&amp;"]"), "Yes", Table1[c06a_ethnicity], "English / Welsh / Scottish / Northern Irish / British")+COUNTIFS(INDIRECT("Table1["&amp;$B7&amp;"]"), "Yes", Table1[c06a_ethnicity], "Irish")+COUNTIFS(INDIRECT("Table1["&amp;$B7&amp;"]"), "Yes", Table1[c06a_ethnicity], "Gypsy or Irish Traveller")+COUNTIFS(INDIRECT("Table1["&amp;$B7&amp;"]"), "Yes", Table1[c06a_ethnicity], "Any other White background")</f>
        <v>0</v>
      </c>
      <c r="C59" s="3">
        <f ca="1">COUNTIFS(INDIRECT("Table1["&amp;$B7&amp;"]"), "Yes", Table1[c06a_ethnicity], "White and Black Caribbean")+COUNTIFS(INDIRECT("Table1["&amp;$B7&amp;"]"), "Yes", Table1[c06a_ethnicity], "White and Black African")+COUNTIFS(INDIRECT("Table1["&amp;$B7&amp;"]"), "Yes", Table1[c06a_ethnicity], "White and Asian")+COUNTIFS(INDIRECT("Table1["&amp;$B7&amp;"]"), "Yes", Table1[c06a_ethnicity], "Any other Mixed / Multiple ethnic background")+COUNTIFS(INDIRECT("Table1["&amp;$B7&amp;"]"), "Yes", Table1[c06a_ethnicity], "Indian")+COUNTIFS(INDIRECT("Table1["&amp;$B7&amp;"]"), "Yes", Table1[c06a_ethnicity], "Pakistani")+COUNTIFS(INDIRECT("Table1["&amp;$B7&amp;"]"), "Yes", Table1[c06a_ethnicity], "Bangladeshi")+COUNTIFS(INDIRECT("Table1["&amp;$B7&amp;"]"), "Yes", Table1[c06a_ethnicity], "Chinese")+COUNTIFS(INDIRECT("Table1["&amp;$B7&amp;"]"), "Yes", Table1[c06a_ethnicity], "Any other Asian background")+COUNTIFS(INDIRECT("Table1["&amp;$B7&amp;"]"), "Yes", Table1[c06a_ethnicity], "African")+COUNTIFS(INDIRECT("Table1["&amp;$B7&amp;"]"), "Yes", Table1[c06a_ethnicity], "Caribbean")+COUNTIFS(INDIRECT("Table1["&amp;$B7&amp;"]"), "Yes", Table1[c06a_ethnicity], "Any other Black / African / Caribbean background")+COUNTIFS(INDIRECT("Table1["&amp;$B7&amp;"]"), "Yes", Table1[c06a_ethnicity], "Arab")+COUNTIFS(INDIRECT("Table1["&amp;$B7&amp;"]"), "Yes", Table1[c06a_ethnicity], "Any other ethnic group")</f>
        <v>6</v>
      </c>
      <c r="D59" s="2">
        <f ca="1">SUM(B59:C59)</f>
        <v>6</v>
      </c>
      <c r="E59" s="11"/>
      <c r="L59" s="5" t="s">
        <v>48</v>
      </c>
      <c r="M59" s="15" t="e">
        <f t="shared" ca="1" si="5"/>
        <v>#REF!</v>
      </c>
    </row>
    <row r="60" spans="1:16" x14ac:dyDescent="0.25">
      <c r="L60" s="5" t="s">
        <v>707</v>
      </c>
      <c r="M60" s="15" t="e">
        <f t="shared" ca="1" si="5"/>
        <v>#REF!</v>
      </c>
    </row>
    <row r="61" spans="1:16" x14ac:dyDescent="0.25">
      <c r="A61" s="4" t="s">
        <v>540</v>
      </c>
      <c r="L61" s="5" t="s">
        <v>525</v>
      </c>
      <c r="M61" s="15" t="e">
        <f t="shared" ca="1" si="5"/>
        <v>#REF!</v>
      </c>
    </row>
    <row r="62" spans="1:16" x14ac:dyDescent="0.25">
      <c r="A62" s="5"/>
      <c r="B62" s="5" t="s">
        <v>539</v>
      </c>
      <c r="C62" s="5" t="s">
        <v>541</v>
      </c>
      <c r="D62" s="5" t="s">
        <v>525</v>
      </c>
    </row>
    <row r="63" spans="1:16" x14ac:dyDescent="0.25">
      <c r="A63" s="5" t="str">
        <f>$B$3&amp;" - Wave A - Sample"</f>
        <v>Migrants - Wave A - Sample</v>
      </c>
      <c r="B63" s="15">
        <f>B54/$D54</f>
        <v>0.47272727272727272</v>
      </c>
      <c r="C63" s="13">
        <f>C54/$D54</f>
        <v>0.52727272727272723</v>
      </c>
      <c r="D63" s="15">
        <f>D54/$D54</f>
        <v>1</v>
      </c>
      <c r="L63" s="4" t="s">
        <v>708</v>
      </c>
    </row>
    <row r="64" spans="1:16" x14ac:dyDescent="0.25">
      <c r="A64" s="5" t="str">
        <f>$B$3&amp;" - Wave B - Sample"</f>
        <v>Migrants - Wave B - Sample</v>
      </c>
      <c r="B64" s="15">
        <f t="shared" ref="B64:D68" ca="1" si="6">B55/$D55</f>
        <v>0.5714285714285714</v>
      </c>
      <c r="C64" s="13">
        <f t="shared" ca="1" si="6"/>
        <v>0.42857142857142855</v>
      </c>
      <c r="D64" s="15">
        <f t="shared" ca="1" si="6"/>
        <v>1</v>
      </c>
      <c r="L64" s="5"/>
      <c r="M64" s="5" t="s">
        <v>5</v>
      </c>
      <c r="N64" s="5" t="s">
        <v>4</v>
      </c>
      <c r="O64" s="5" t="s">
        <v>41</v>
      </c>
      <c r="P64" s="5" t="s">
        <v>680</v>
      </c>
    </row>
    <row r="65" spans="1:16" x14ac:dyDescent="0.25">
      <c r="A65" s="5" t="str">
        <f>$B$3&amp;" - Wave C - Sample"</f>
        <v>Migrants - Wave C - Sample</v>
      </c>
      <c r="B65" s="15">
        <f t="shared" ca="1" si="6"/>
        <v>0</v>
      </c>
      <c r="C65" s="13">
        <f t="shared" ca="1" si="6"/>
        <v>1</v>
      </c>
      <c r="D65" s="15">
        <f t="shared" ca="1" si="6"/>
        <v>1</v>
      </c>
      <c r="L65" s="5" t="s">
        <v>777</v>
      </c>
      <c r="M65" s="2" t="e">
        <f ca="1">SUM(M48:M50)</f>
        <v>#REF!</v>
      </c>
      <c r="N65" s="3" t="e">
        <f ca="1">M47</f>
        <v>#REF!</v>
      </c>
      <c r="O65" s="2" t="e">
        <f ca="1">M51</f>
        <v>#REF!</v>
      </c>
      <c r="P65" s="3" t="e">
        <f ca="1">SUM(M65:O65)</f>
        <v>#REF!</v>
      </c>
    </row>
    <row r="66" spans="1:16" x14ac:dyDescent="0.25">
      <c r="A66" s="5" t="str">
        <f>$B$3&amp;" - Wave A - All"</f>
        <v>Migrants - Wave A - All</v>
      </c>
      <c r="B66" s="15">
        <f t="shared" ca="1" si="6"/>
        <v>0.48648648648648651</v>
      </c>
      <c r="C66" s="13">
        <f ca="1">C57/$D57</f>
        <v>0.51351351351351349</v>
      </c>
      <c r="D66" s="15">
        <f t="shared" ca="1" si="6"/>
        <v>1</v>
      </c>
    </row>
    <row r="67" spans="1:16" x14ac:dyDescent="0.25">
      <c r="A67" s="5" t="str">
        <f>$B$3&amp;" - Wave B - All"</f>
        <v>Migrants - Wave B - All</v>
      </c>
      <c r="B67" s="15">
        <f t="shared" ca="1" si="6"/>
        <v>0.53191489361702127</v>
      </c>
      <c r="C67" s="13">
        <f t="shared" ca="1" si="6"/>
        <v>0.46808510638297873</v>
      </c>
      <c r="D67" s="15">
        <f t="shared" ca="1" si="6"/>
        <v>1</v>
      </c>
      <c r="L67" s="4" t="s">
        <v>709</v>
      </c>
    </row>
    <row r="68" spans="1:16" x14ac:dyDescent="0.25">
      <c r="A68" s="5" t="str">
        <f>$B$3&amp;" - Wave C - All"</f>
        <v>Migrants - Wave C - All</v>
      </c>
      <c r="B68" s="15">
        <f t="shared" ca="1" si="6"/>
        <v>0</v>
      </c>
      <c r="C68" s="13">
        <f t="shared" ca="1" si="6"/>
        <v>1</v>
      </c>
      <c r="D68" s="15">
        <f t="shared" ca="1" si="6"/>
        <v>1</v>
      </c>
      <c r="L68" s="5"/>
      <c r="M68" s="5" t="s">
        <v>5</v>
      </c>
      <c r="N68" s="5" t="s">
        <v>4</v>
      </c>
      <c r="O68" s="5" t="s">
        <v>41</v>
      </c>
      <c r="P68" s="5" t="s">
        <v>680</v>
      </c>
    </row>
    <row r="69" spans="1:16" x14ac:dyDescent="0.25">
      <c r="B69" s="11"/>
      <c r="C69" s="11"/>
      <c r="D69" s="11"/>
      <c r="E69" s="11"/>
      <c r="L69" s="5" t="s">
        <v>777</v>
      </c>
      <c r="M69" s="7" t="e">
        <f ca="1">M65/$M$20</f>
        <v>#REF!</v>
      </c>
      <c r="N69" s="6" t="e">
        <f ca="1">N65/$M$20</f>
        <v>#REF!</v>
      </c>
      <c r="O69" s="7" t="e">
        <f ca="1">O65/$M$20</f>
        <v>#REF!</v>
      </c>
      <c r="P69" s="6" t="e">
        <f ca="1">P65/$M$20</f>
        <v>#REF!</v>
      </c>
    </row>
    <row r="70" spans="1:16" x14ac:dyDescent="0.25">
      <c r="A70" s="4" t="s">
        <v>682</v>
      </c>
    </row>
    <row r="71" spans="1:16" x14ac:dyDescent="0.25">
      <c r="A71" s="5"/>
      <c r="B71" s="5" t="s">
        <v>683</v>
      </c>
      <c r="C71" s="5" t="s">
        <v>684</v>
      </c>
      <c r="D71" s="5" t="s">
        <v>525</v>
      </c>
      <c r="L71" s="4" t="s">
        <v>710</v>
      </c>
    </row>
    <row r="72" spans="1:16" x14ac:dyDescent="0.25">
      <c r="A72" s="5" t="str">
        <f>$B$3&amp;" - Wave A - Sample"</f>
        <v>Migrants - Wave A - Sample</v>
      </c>
      <c r="B72" s="2">
        <f>COUNTIFS(Table1[c08a_main_class], $B$4, Table1[c02a_rural], "Yes")</f>
        <v>0</v>
      </c>
      <c r="C72" s="3">
        <f>COUNTIFS(Table1[c08a_main_class], $B$4, Table1[c02a_rural], "No")</f>
        <v>55</v>
      </c>
      <c r="D72" s="2">
        <f>SUM(B72:C72)</f>
        <v>55</v>
      </c>
      <c r="L72" s="5"/>
      <c r="M72" s="5" t="s">
        <v>777</v>
      </c>
    </row>
    <row r="73" spans="1:16" x14ac:dyDescent="0.25">
      <c r="A73" s="5" t="str">
        <f>$B$3&amp;" - Wave B - Sample"</f>
        <v>Migrants - Wave B - Sample</v>
      </c>
      <c r="B73" s="2">
        <f ca="1">COUNTIFS(Table1[c08a_main_class], $B$4, INDIRECT("Table1[c01"&amp;$E5&amp;"_area]"), "&lt;&gt;Unassigned", INDIRECT("Table1[c02"&amp;$E4&amp;"_rural]"),"Yes")</f>
        <v>0</v>
      </c>
      <c r="C73" s="3">
        <f ca="1">COUNTIFS(Table1[c08a_main_class], $B$4, INDIRECT("Table1[c01"&amp;$E5&amp;"_area]"), "&lt;&gt;Unassigned", INDIRECT("Table1[c02"&amp;$E4&amp;"_rural]"),"No")</f>
        <v>35</v>
      </c>
      <c r="D73" s="2">
        <f t="shared" ref="D73:D74" ca="1" si="7">SUM(B73:C73)</f>
        <v>35</v>
      </c>
      <c r="L73" s="5" t="s">
        <v>54</v>
      </c>
      <c r="M73" s="2" t="e">
        <f ca="1">SUM(COUNTIFS(#REF!:INDIRECT(CONCATENATE("'Migrant - Sample'!$T",#REF!+3)),"During last 1-3 months",#REF!:INDIRECT(CONCATENATE( "'Migrant - Sample'!$CO",#REF!+3)),"A2 National")+COUNTIFS(#REF!:INDIRECT(CONCATENATE("'Migrant - Sample'!$T",#REF!+3)),"During last 1-3 months",#REF!:INDIRECT(CONCATENATE( "'Migrant - Sample'!$CO",#REF!+3)),"A8 national")+COUNTIFS(#REF!:INDIRECT(CONCATENATE("'Migrant - Sample'!$T",#REF!+3)),"During last 1-3 months",#REF!:INDIRECT(CONCATENATE( "'Migrant - Sample'!$CO",#REF!+3)),"Other EEA"))</f>
        <v>#REF!</v>
      </c>
    </row>
    <row r="74" spans="1:16" x14ac:dyDescent="0.25">
      <c r="A74" s="5" t="str">
        <f>$B$3&amp;" - Wave C - Sample"</f>
        <v>Migrants - Wave C - Sample</v>
      </c>
      <c r="B74" s="2">
        <f ca="1">COUNTIFS(Table1[c08a_main_class], $B$4, INDIRECT("Table1[c01"&amp;$E6&amp;"_area]"), "&lt;&gt;Unassigned", INDIRECT("Table1[c02"&amp;$E5&amp;"_rural]"),"Yes")</f>
        <v>0</v>
      </c>
      <c r="C74" s="3">
        <f ca="1">COUNTIFS(Table1[c08a_main_class], $B$4, INDIRECT("Table1[c01"&amp;$E6&amp;"_area]"), "&lt;&gt;Unassigned", INDIRECT("Table1[c02"&amp;$E5&amp;"_rural]"),"No")</f>
        <v>5</v>
      </c>
      <c r="D74" s="2">
        <f t="shared" ca="1" si="7"/>
        <v>5</v>
      </c>
      <c r="L74" s="5" t="s">
        <v>78</v>
      </c>
      <c r="M74" s="2" t="e">
        <f ca="1">SUM(COUNTIFS(#REF!:INDIRECT(CONCATENATE("'Migrant - Sample'!$T",#REF!+3)),"During last 4-6 months",#REF!:INDIRECT(CONCATENATE( "'Migrant - Sample'!$CO",#REF!+3)),"A2 National")+COUNTIFS(#REF!:INDIRECT(CONCATENATE("'Migrant - Sample'!$T",#REF!+3)),"During last 4-6 months",#REF!:INDIRECT(CONCATENATE( "'Migrant - Sample'!$CO",#REF!+3)),"A8 national")+COUNTIFS(#REF!:INDIRECT(CONCATENATE("'Migrant - Sample'!$T",#REF!+3)),"During last 4-6 months",#REF!:INDIRECT(CONCATENATE( "'Migrant - Sample'!$CO",#REF!+3)),"Other EEA"))</f>
        <v>#REF!</v>
      </c>
    </row>
    <row r="75" spans="1:16" x14ac:dyDescent="0.25">
      <c r="A75" s="5" t="str">
        <f>$B$3&amp;" - Wave A - All"</f>
        <v>Migrants - Wave A - All</v>
      </c>
      <c r="B75" s="2">
        <f ca="1">COUNTIFS(INDIRECT("Table1["&amp;$B5&amp;"]"), "Yes", INDIRECT("Table1[c02"&amp;$E4&amp;"_rural]"),"Yes")</f>
        <v>0</v>
      </c>
      <c r="C75" s="3">
        <f ca="1">COUNTIFS(INDIRECT("Table1["&amp;$B5&amp;"]"), "Yes", INDIRECT("Table1[c02"&amp;$E4&amp;"_rural]"),"No")</f>
        <v>75</v>
      </c>
      <c r="D75" s="2">
        <f ca="1">SUM(B75:C75)</f>
        <v>75</v>
      </c>
      <c r="L75" s="5" t="s">
        <v>105</v>
      </c>
      <c r="M75" s="2" t="e">
        <f ca="1">SUM(COUNTIFS(#REF!:INDIRECT(CONCATENATE("'Migrant - Sample'!$T",#REF!+3)),"During last 4-6 months",#REF!:INDIRECT(CONCATENATE( "'Migrant - Sample'!$CO",#REF!+3)),"A2 National")+COUNTIFS(#REF!:INDIRECT(CONCATENATE("'Migrant - Sample'!$T",#REF!+3)),"During last 4-6 months",#REF!:INDIRECT(CONCATENATE( "'Migrant - Sample'!$CO",#REF!+3)),"A8 national")+COUNTIFS(#REF!:INDIRECT(CONCATENATE("'Migrant - Sample'!$T",#REF!+3)),"During last 4-6 months",#REF!:INDIRECT(CONCATENATE( "'Migrant - Sample'!$CO",#REF!+3)),"Other EEA"))</f>
        <v>#REF!</v>
      </c>
    </row>
    <row r="76" spans="1:16" x14ac:dyDescent="0.25">
      <c r="A76" s="5" t="str">
        <f>$B$3&amp;" - Wave B - All"</f>
        <v>Migrants - Wave B - All</v>
      </c>
      <c r="B76" s="2">
        <f ca="1">COUNTIFS(INDIRECT("Table1["&amp;$B6&amp;"]"), "Yes", INDIRECT("Table1[c02"&amp;$E5&amp;"_rural]"),"Yes")</f>
        <v>1</v>
      </c>
      <c r="C76" s="3">
        <f ca="1">COUNTIFS(INDIRECT("Table1["&amp;$B6&amp;"]"), "Yes", INDIRECT("Table1[c02"&amp;$E5&amp;"_rural]"),"No")</f>
        <v>46</v>
      </c>
      <c r="D76" s="2">
        <f ca="1">SUM(B76:C76)</f>
        <v>47</v>
      </c>
      <c r="L76" s="5" t="s">
        <v>27</v>
      </c>
      <c r="M76" s="2" t="e">
        <f ca="1">SUM(COUNTIFS(#REF!:INDIRECT(CONCATENATE("'Migrant - Sample'!$T",#REF!+3)),"More than one year ago",#REF!:INDIRECT(CONCATENATE( "'Migrant - Sample'!$CO",#REF!+3)),"A2 National")+COUNTIFS(#REF!:INDIRECT(CONCATENATE("'Migrant - Sample'!$T",#REF!+3)),"More than one year ago",#REF!:INDIRECT(CONCATENATE( "'Migrant - Sample'!$CO",#REF!+3)),"A8 national")+COUNTIFS(#REF!:INDIRECT(CONCATENATE("'Migrant - Sample'!$T",#REF!+3)),"More than one year ago",#REF!:INDIRECT(CONCATENATE( "'Migrant - Sample'!$CO",#REF!+3)),"Other EEA"))</f>
        <v>#REF!</v>
      </c>
    </row>
    <row r="77" spans="1:16" x14ac:dyDescent="0.25">
      <c r="A77" s="5" t="str">
        <f>$B$3&amp;" - Wave C - All"</f>
        <v>Migrants - Wave C - All</v>
      </c>
      <c r="B77" s="2">
        <f ca="1">COUNTIFS(INDIRECT("Table1["&amp;$B7&amp;"]"), "Yes", INDIRECT("Table1[c02"&amp;$E6&amp;"_rural]"),"Yes")</f>
        <v>0</v>
      </c>
      <c r="C77" s="3">
        <f ca="1">COUNTIFS(INDIRECT("Table1["&amp;$B7&amp;"]"), "Yes", INDIRECT("Table1[c02"&amp;$E6&amp;"_rural]"),"No")</f>
        <v>6</v>
      </c>
      <c r="D77" s="2">
        <f ca="1">SUM(B77:C77)</f>
        <v>6</v>
      </c>
      <c r="L77" s="5" t="s">
        <v>41</v>
      </c>
      <c r="M77" s="2">
        <v>1</v>
      </c>
    </row>
    <row r="78" spans="1:16" x14ac:dyDescent="0.25">
      <c r="L78" s="5" t="s">
        <v>525</v>
      </c>
      <c r="M78" s="2" t="e">
        <f ca="1">SUM(M73:M77)</f>
        <v>#REF!</v>
      </c>
    </row>
    <row r="79" spans="1:16" x14ac:dyDescent="0.25">
      <c r="A79" s="4" t="s">
        <v>690</v>
      </c>
    </row>
    <row r="80" spans="1:16" x14ac:dyDescent="0.25">
      <c r="A80" s="5"/>
      <c r="B80" s="5" t="s">
        <v>5</v>
      </c>
      <c r="C80" s="5" t="s">
        <v>4</v>
      </c>
      <c r="D80" s="5" t="s">
        <v>525</v>
      </c>
      <c r="L80" s="4" t="s">
        <v>778</v>
      </c>
    </row>
    <row r="81" spans="1:15" x14ac:dyDescent="0.25">
      <c r="A81" s="5" t="str">
        <f>$B$3&amp;" - Wave A - Sample"</f>
        <v>Migrants - Wave A - Sample</v>
      </c>
      <c r="B81" s="7">
        <f>B72/$D72</f>
        <v>0</v>
      </c>
      <c r="C81" s="6">
        <f>C72/$D72</f>
        <v>1</v>
      </c>
      <c r="D81" s="7">
        <f>D72/$D72</f>
        <v>1</v>
      </c>
      <c r="L81" s="5"/>
      <c r="M81" s="5" t="s">
        <v>527</v>
      </c>
    </row>
    <row r="82" spans="1:15" x14ac:dyDescent="0.25">
      <c r="A82" s="5" t="str">
        <f>$B$3&amp;" - Wave B - Sample"</f>
        <v>Migrants - Wave B - Sample</v>
      </c>
      <c r="B82" s="7">
        <f t="shared" ref="B82:D86" ca="1" si="8">B73/$D73</f>
        <v>0</v>
      </c>
      <c r="C82" s="6">
        <f t="shared" ca="1" si="8"/>
        <v>1</v>
      </c>
      <c r="D82" s="7">
        <f t="shared" ca="1" si="8"/>
        <v>1</v>
      </c>
      <c r="L82" s="5" t="s">
        <v>54</v>
      </c>
      <c r="M82" s="15" t="e">
        <f t="shared" ref="M82:M87" ca="1" si="9">M73/$M$78</f>
        <v>#REF!</v>
      </c>
    </row>
    <row r="83" spans="1:15" x14ac:dyDescent="0.25">
      <c r="A83" s="5" t="str">
        <f>$B$3&amp;" - Wave C - Sample"</f>
        <v>Migrants - Wave C - Sample</v>
      </c>
      <c r="B83" s="7">
        <f t="shared" ca="1" si="8"/>
        <v>0</v>
      </c>
      <c r="C83" s="6">
        <f t="shared" ca="1" si="8"/>
        <v>1</v>
      </c>
      <c r="D83" s="7">
        <f t="shared" ca="1" si="8"/>
        <v>1</v>
      </c>
      <c r="L83" s="5" t="s">
        <v>78</v>
      </c>
      <c r="M83" s="15" t="e">
        <f t="shared" ca="1" si="9"/>
        <v>#REF!</v>
      </c>
    </row>
    <row r="84" spans="1:15" x14ac:dyDescent="0.25">
      <c r="A84" s="5" t="str">
        <f>$B$3&amp;" - Wave A - All"</f>
        <v>Migrants - Wave A - All</v>
      </c>
      <c r="B84" s="7">
        <f t="shared" ca="1" si="8"/>
        <v>0</v>
      </c>
      <c r="C84" s="6">
        <f t="shared" ca="1" si="8"/>
        <v>1</v>
      </c>
      <c r="D84" s="7">
        <f t="shared" ca="1" si="8"/>
        <v>1</v>
      </c>
      <c r="L84" s="5" t="s">
        <v>105</v>
      </c>
      <c r="M84" s="15" t="e">
        <f t="shared" ca="1" si="9"/>
        <v>#REF!</v>
      </c>
    </row>
    <row r="85" spans="1:15" x14ac:dyDescent="0.25">
      <c r="A85" s="5" t="str">
        <f>$B$3&amp;" - Wave B - All"</f>
        <v>Migrants - Wave B - All</v>
      </c>
      <c r="B85" s="7">
        <f t="shared" ca="1" si="8"/>
        <v>2.1276595744680851E-2</v>
      </c>
      <c r="C85" s="6">
        <f t="shared" ca="1" si="8"/>
        <v>0.97872340425531912</v>
      </c>
      <c r="D85" s="7">
        <f t="shared" ca="1" si="8"/>
        <v>1</v>
      </c>
      <c r="L85" s="5" t="s">
        <v>27</v>
      </c>
      <c r="M85" s="15" t="e">
        <f t="shared" ca="1" si="9"/>
        <v>#REF!</v>
      </c>
    </row>
    <row r="86" spans="1:15" x14ac:dyDescent="0.25">
      <c r="A86" s="5" t="str">
        <f>$B$3&amp;" - Wave C - All"</f>
        <v>Migrants - Wave C - All</v>
      </c>
      <c r="B86" s="7">
        <f t="shared" ca="1" si="8"/>
        <v>0</v>
      </c>
      <c r="C86" s="6">
        <f t="shared" ca="1" si="8"/>
        <v>1</v>
      </c>
      <c r="D86" s="7">
        <f t="shared" ca="1" si="8"/>
        <v>1</v>
      </c>
      <c r="L86" s="5" t="s">
        <v>707</v>
      </c>
      <c r="M86" s="15" t="e">
        <f t="shared" ca="1" si="9"/>
        <v>#REF!</v>
      </c>
    </row>
    <row r="87" spans="1:15" x14ac:dyDescent="0.25">
      <c r="L87" s="5" t="s">
        <v>525</v>
      </c>
      <c r="M87" s="15" t="e">
        <f t="shared" ca="1" si="9"/>
        <v>#REF!</v>
      </c>
    </row>
    <row r="88" spans="1:15" x14ac:dyDescent="0.25">
      <c r="A88" s="4" t="s">
        <v>685</v>
      </c>
    </row>
    <row r="89" spans="1:15" x14ac:dyDescent="0.25">
      <c r="A89" s="5"/>
      <c r="B89" s="5" t="str">
        <f>$B$3&amp;" - Wave A - Sample"</f>
        <v>Migrants - Wave A - Sample</v>
      </c>
      <c r="C89" s="5" t="str">
        <f>$B$3&amp;" - Wave B - Sample"</f>
        <v>Migrants - Wave B - Sample</v>
      </c>
      <c r="D89" s="5" t="str">
        <f>$B$3&amp;" - Wave C - Sample"</f>
        <v>Migrants - Wave C - Sample</v>
      </c>
      <c r="E89" s="5" t="str">
        <f>$B$3&amp;" - Wave A - All"</f>
        <v>Migrants - Wave A - All</v>
      </c>
      <c r="F89" s="5" t="str">
        <f>$B$3&amp;" - Wave B - All"</f>
        <v>Migrants - Wave B - All</v>
      </c>
      <c r="G89" s="5" t="str">
        <f>$B$3&amp;" - Wave C - All"</f>
        <v>Migrants - Wave C - All</v>
      </c>
    </row>
    <row r="90" spans="1:15" x14ac:dyDescent="0.25">
      <c r="A90" s="5" t="s">
        <v>57</v>
      </c>
      <c r="B90" s="31">
        <f>COUNTIFS(Table1[c08a_main_class], $B$4, Table1[c05a_household], $A90)</f>
        <v>11</v>
      </c>
      <c r="C90" s="33">
        <f ca="1">COUNTIFS(Table1[c08a_main_class], $B$4, INDIRECT("Table1[c01"&amp;$E$5&amp;"_area]"), "&lt;&gt;Unassigned", INDIRECT("Table1[c05"&amp;$E$5&amp;"_household]"), $A90)</f>
        <v>7</v>
      </c>
      <c r="D90" s="31">
        <f ca="1">COUNTIFS(Table1[c08a_main_class], $B$4, INDIRECT("Table1[c01"&amp;$E$6&amp;"_area]"), "&lt;&gt;Unassigned", INDIRECT("Table1[c05"&amp;$E$6&amp;"_household]"), $A90)</f>
        <v>0</v>
      </c>
      <c r="E90" s="33">
        <f t="shared" ref="E90:E95" ca="1" si="10">COUNTIFS(INDIRECT("Table1["&amp;$B$5&amp;"]"), "Yes", INDIRECT("Table1[c05"&amp;$E$4&amp;"_household]"), $A90)</f>
        <v>22</v>
      </c>
      <c r="F90" s="31">
        <f t="shared" ref="F90:F95" ca="1" si="11">COUNTIFS(INDIRECT("Table1["&amp;$B$6&amp;"]"), "Yes", INDIRECT("Table1[c05"&amp;$E$5&amp;"_household]"), $A90)</f>
        <v>13</v>
      </c>
      <c r="G90" s="33">
        <f t="shared" ref="G90:G95" ca="1" si="12">COUNTIFS(INDIRECT("Table1["&amp;$B$7&amp;"]"), "Yes", INDIRECT("Table1[c05"&amp;$E$6&amp;"_household]"), $A90)</f>
        <v>1</v>
      </c>
      <c r="L90" s="4" t="s">
        <v>531</v>
      </c>
    </row>
    <row r="91" spans="1:15" x14ac:dyDescent="0.25">
      <c r="A91" s="5" t="s">
        <v>686</v>
      </c>
      <c r="B91" s="31">
        <f>COUNTIFS(Table1[c08a_main_class], $B$4, Table1[c05a_household], $A91)</f>
        <v>24</v>
      </c>
      <c r="C91" s="33">
        <f ca="1">COUNTIFS(Table1[c08a_main_class], $B$4, INDIRECT("Table1[c01"&amp;$E$5&amp;"_area]"), "&lt;&gt;Unassigned", INDIRECT("Table1[c05"&amp;$E$5&amp;"_household]"), $A91)</f>
        <v>19</v>
      </c>
      <c r="D91" s="31">
        <f ca="1">COUNTIFS(Table1[c08a_main_class], $B$4, INDIRECT("Table1[c01"&amp;$E$6&amp;"_area]"), "&lt;&gt;Unassigned", INDIRECT("Table1[c05"&amp;$E$6&amp;"_household]"), $A91)</f>
        <v>0</v>
      </c>
      <c r="E91" s="33">
        <f t="shared" ca="1" si="10"/>
        <v>32</v>
      </c>
      <c r="F91" s="31">
        <f t="shared" ca="1" si="11"/>
        <v>23</v>
      </c>
      <c r="G91" s="33">
        <f t="shared" ca="1" si="12"/>
        <v>0</v>
      </c>
      <c r="L91" s="5"/>
      <c r="M91" s="5" t="s">
        <v>19</v>
      </c>
      <c r="N91" s="5" t="s">
        <v>8</v>
      </c>
      <c r="O91" s="5" t="s">
        <v>525</v>
      </c>
    </row>
    <row r="92" spans="1:15" x14ac:dyDescent="0.25">
      <c r="A92" s="5" t="s">
        <v>872</v>
      </c>
      <c r="B92" s="31">
        <f>COUNTIFS(Table1[c08a_main_class], $B$4, Table1[c05a_household], $A92)</f>
        <v>1</v>
      </c>
      <c r="C92" s="33">
        <f ca="1">COUNTIFS(Table1[c08a_main_class], $B$4, INDIRECT("Table1[c01"&amp;$E$5&amp;"_area]"), "&lt;&gt;Unassigned", INDIRECT("Table1[c05"&amp;$E$5&amp;"_household]"), $A92)</f>
        <v>0</v>
      </c>
      <c r="D92" s="31">
        <f ca="1">COUNTIFS(Table1[c08a_main_class], $B$4, INDIRECT("Table1[c01"&amp;$E$6&amp;"_area]"), "&lt;&gt;Unassigned", INDIRECT("Table1[c05"&amp;$E$6&amp;"_household]"), $A92)</f>
        <v>0</v>
      </c>
      <c r="E92" s="33">
        <f t="shared" ca="1" si="10"/>
        <v>1</v>
      </c>
      <c r="F92" s="31">
        <f t="shared" ca="1" si="11"/>
        <v>0</v>
      </c>
      <c r="G92" s="33">
        <f t="shared" ca="1" si="12"/>
        <v>0</v>
      </c>
      <c r="L92" s="5" t="s">
        <v>779</v>
      </c>
      <c r="M92" s="2">
        <f>SUM(COUNTIFS(Table1[c08a_main_class], $B$4, Table1[c03a_gender], "Male", Table1[m1a_immigration_status],"A8 National")+COUNTIFS(Table1[c08a_main_class], $B$4, Table1[c03a_gender], "Male", Table1[m1a_immigration_status],"A2 National")+COUNTIFS(Table1[c08a_main_class], $B$4, Table1[c03a_gender], "Male", Table1[m1a_immigration_status],"Other EEA"))</f>
        <v>16</v>
      </c>
      <c r="N92" s="3">
        <f>SUM(COUNTIFS(Table1[c08a_main_class], $B$4, Table1[c03a_gender], "Female", Table1[m1a_immigration_status],"A8 National")+COUNTIFS(Table1[c08a_main_class], $B$4, Table1[c03a_gender], "Female", Table1[m1a_immigration_status],"A2 National")+COUNTIFS(Table1[c08a_main_class], $B$4, Table1[c03a_gender], "Female", Table1[m1a_immigration_status],"Other EEA"))</f>
        <v>17</v>
      </c>
      <c r="O92" s="2">
        <f>SUM(M92:N92)</f>
        <v>33</v>
      </c>
    </row>
    <row r="93" spans="1:15" x14ac:dyDescent="0.25">
      <c r="A93" s="5" t="s">
        <v>688</v>
      </c>
      <c r="B93" s="31">
        <f>COUNTIFS(Table1[c08a_main_class], $B$4, Table1[c05a_household], $A93)</f>
        <v>15</v>
      </c>
      <c r="C93" s="33">
        <f ca="1">COUNTIFS(Table1[c08a_main_class], $B$4, INDIRECT("Table1[c01"&amp;$E$5&amp;"_area]"), "&lt;&gt;Unassigned", INDIRECT("Table1[c05"&amp;$E$5&amp;"_household]"), $A93)</f>
        <v>7</v>
      </c>
      <c r="D93" s="31">
        <f ca="1">COUNTIFS(Table1[c08a_main_class], $B$4, INDIRECT("Table1[c01"&amp;$E$6&amp;"_area]"), "&lt;&gt;Unassigned", INDIRECT("Table1[c05"&amp;$E$6&amp;"_household]"), $A93)</f>
        <v>3</v>
      </c>
      <c r="E93" s="33">
        <f t="shared" ca="1" si="10"/>
        <v>16</v>
      </c>
      <c r="F93" s="31">
        <f t="shared" ca="1" si="11"/>
        <v>9</v>
      </c>
      <c r="G93" s="33">
        <f t="shared" ca="1" si="12"/>
        <v>3</v>
      </c>
    </row>
    <row r="94" spans="1:15" x14ac:dyDescent="0.25">
      <c r="A94" s="5" t="s">
        <v>689</v>
      </c>
      <c r="B94" s="31">
        <f>COUNTIFS(Table1[c08a_main_class], $B$4, Table1[c05a_household], $A94)</f>
        <v>3</v>
      </c>
      <c r="C94" s="33">
        <f ca="1">COUNTIFS(Table1[c08a_main_class], $B$4, INDIRECT("Table1[c01"&amp;$E$5&amp;"_area]"), "&lt;&gt;Unassigned", INDIRECT("Table1[c05"&amp;$E$5&amp;"_household]"), $A94)</f>
        <v>2</v>
      </c>
      <c r="D94" s="31">
        <f ca="1">COUNTIFS(Table1[c08a_main_class], $B$4, INDIRECT("Table1[c01"&amp;$E$6&amp;"_area]"), "&lt;&gt;Unassigned", INDIRECT("Table1[c05"&amp;$E$6&amp;"_household]"), $A94)</f>
        <v>1</v>
      </c>
      <c r="E94" s="33">
        <f t="shared" ca="1" si="10"/>
        <v>3</v>
      </c>
      <c r="F94" s="31">
        <f t="shared" ca="1" si="11"/>
        <v>2</v>
      </c>
      <c r="G94" s="33">
        <f t="shared" ca="1" si="12"/>
        <v>1</v>
      </c>
    </row>
    <row r="95" spans="1:15" x14ac:dyDescent="0.25">
      <c r="A95" s="5" t="s">
        <v>22</v>
      </c>
      <c r="B95" s="31">
        <f>COUNTIFS(Table1[c08a_main_class], $B$4, Table1[c05a_household], $A95)</f>
        <v>1</v>
      </c>
      <c r="C95" s="33">
        <f ca="1">COUNTIFS(Table1[c08a_main_class], $B$4, INDIRECT("Table1[c01"&amp;$E$5&amp;"_area]"), "&lt;&gt;Unassigned", INDIRECT("Table1[c05"&amp;$E$5&amp;"_household]"), $A95)</f>
        <v>0</v>
      </c>
      <c r="D95" s="31">
        <f ca="1">COUNTIFS(Table1[c08a_main_class], $B$4, INDIRECT("Table1[c01"&amp;$E$6&amp;"_area]"), "&lt;&gt;Unassigned", INDIRECT("Table1[c05"&amp;$E$6&amp;"_household]"), $A95)</f>
        <v>0</v>
      </c>
      <c r="E95" s="33">
        <f t="shared" ca="1" si="10"/>
        <v>1</v>
      </c>
      <c r="F95" s="31">
        <f t="shared" ca="1" si="11"/>
        <v>0</v>
      </c>
      <c r="G95" s="33">
        <f t="shared" ca="1" si="12"/>
        <v>0</v>
      </c>
    </row>
    <row r="96" spans="1:15" x14ac:dyDescent="0.25">
      <c r="A96" s="5" t="s">
        <v>525</v>
      </c>
      <c r="B96" s="31">
        <f>SUM(B90:B95)</f>
        <v>55</v>
      </c>
      <c r="C96" s="33">
        <f t="shared" ref="C96:D96" ca="1" si="13">SUM(C90:C95)</f>
        <v>35</v>
      </c>
      <c r="D96" s="31">
        <f t="shared" ca="1" si="13"/>
        <v>4</v>
      </c>
      <c r="E96" s="33">
        <f ca="1">SUM(E90:E95)</f>
        <v>75</v>
      </c>
      <c r="F96" s="31">
        <f ca="1">SUM(F90:F95)</f>
        <v>47</v>
      </c>
      <c r="G96" s="33">
        <f ca="1">SUM(G90:G95)</f>
        <v>5</v>
      </c>
    </row>
    <row r="98" spans="1:7" x14ac:dyDescent="0.25">
      <c r="A98" s="4" t="s">
        <v>691</v>
      </c>
    </row>
    <row r="99" spans="1:7" x14ac:dyDescent="0.25">
      <c r="A99" s="5"/>
      <c r="B99" s="5" t="str">
        <f>$B$3&amp;" - Wave A - Sample"</f>
        <v>Migrants - Wave A - Sample</v>
      </c>
      <c r="C99" s="5" t="str">
        <f>$B$3&amp;" - Wave B - Sample"</f>
        <v>Migrants - Wave B - Sample</v>
      </c>
      <c r="D99" s="5" t="str">
        <f>$B$3&amp;" - Wave C - Sample"</f>
        <v>Migrants - Wave C - Sample</v>
      </c>
      <c r="E99" s="5" t="str">
        <f>$B$3&amp;" - Wave A - All"</f>
        <v>Migrants - Wave A - All</v>
      </c>
      <c r="F99" s="5" t="str">
        <f>$B$3&amp;" - Wave B - All"</f>
        <v>Migrants - Wave B - All</v>
      </c>
      <c r="G99" s="5" t="str">
        <f>$B$3&amp;" - Wave C - All"</f>
        <v>Migrants - Wave C - All</v>
      </c>
    </row>
    <row r="100" spans="1:7" x14ac:dyDescent="0.25">
      <c r="A100" s="5" t="s">
        <v>57</v>
      </c>
      <c r="B100" s="15">
        <f>B90/B$96</f>
        <v>0.2</v>
      </c>
      <c r="C100" s="13">
        <f t="shared" ref="C100:G106" ca="1" si="14">C90/C$96</f>
        <v>0.2</v>
      </c>
      <c r="D100" s="15">
        <f t="shared" ca="1" si="14"/>
        <v>0</v>
      </c>
      <c r="E100" s="13">
        <f t="shared" ca="1" si="14"/>
        <v>0.29333333333333333</v>
      </c>
      <c r="F100" s="15">
        <f t="shared" ca="1" si="14"/>
        <v>0.27659574468085107</v>
      </c>
      <c r="G100" s="13">
        <f t="shared" ca="1" si="14"/>
        <v>0.2</v>
      </c>
    </row>
    <row r="101" spans="1:7" x14ac:dyDescent="0.25">
      <c r="A101" s="5" t="s">
        <v>686</v>
      </c>
      <c r="B101" s="15">
        <f t="shared" ref="B101:D106" si="15">B91/B$96</f>
        <v>0.43636363636363634</v>
      </c>
      <c r="C101" s="13">
        <f t="shared" ca="1" si="15"/>
        <v>0.54285714285714282</v>
      </c>
      <c r="D101" s="15">
        <f t="shared" ca="1" si="15"/>
        <v>0</v>
      </c>
      <c r="E101" s="13">
        <f t="shared" ca="1" si="14"/>
        <v>0.42666666666666669</v>
      </c>
      <c r="F101" s="15">
        <f t="shared" ca="1" si="14"/>
        <v>0.48936170212765956</v>
      </c>
      <c r="G101" s="13">
        <f t="shared" ca="1" si="14"/>
        <v>0</v>
      </c>
    </row>
    <row r="102" spans="1:7" x14ac:dyDescent="0.25">
      <c r="A102" s="5" t="s">
        <v>687</v>
      </c>
      <c r="B102" s="15">
        <f t="shared" si="15"/>
        <v>1.8181818181818181E-2</v>
      </c>
      <c r="C102" s="13">
        <f t="shared" ca="1" si="15"/>
        <v>0</v>
      </c>
      <c r="D102" s="15">
        <f t="shared" ca="1" si="15"/>
        <v>0</v>
      </c>
      <c r="E102" s="13">
        <f t="shared" ca="1" si="14"/>
        <v>1.3333333333333334E-2</v>
      </c>
      <c r="F102" s="15">
        <f t="shared" ca="1" si="14"/>
        <v>0</v>
      </c>
      <c r="G102" s="13">
        <f t="shared" ca="1" si="14"/>
        <v>0</v>
      </c>
    </row>
    <row r="103" spans="1:7" x14ac:dyDescent="0.25">
      <c r="A103" s="5" t="s">
        <v>688</v>
      </c>
      <c r="B103" s="15">
        <f t="shared" si="15"/>
        <v>0.27272727272727271</v>
      </c>
      <c r="C103" s="13">
        <f t="shared" ca="1" si="15"/>
        <v>0.2</v>
      </c>
      <c r="D103" s="15">
        <f t="shared" ca="1" si="15"/>
        <v>0.75</v>
      </c>
      <c r="E103" s="13">
        <f t="shared" ca="1" si="14"/>
        <v>0.21333333333333335</v>
      </c>
      <c r="F103" s="15">
        <f t="shared" ca="1" si="14"/>
        <v>0.19148936170212766</v>
      </c>
      <c r="G103" s="13">
        <f t="shared" ca="1" si="14"/>
        <v>0.6</v>
      </c>
    </row>
    <row r="104" spans="1:7" x14ac:dyDescent="0.25">
      <c r="A104" s="5" t="s">
        <v>689</v>
      </c>
      <c r="B104" s="15">
        <f t="shared" si="15"/>
        <v>5.4545454545454543E-2</v>
      </c>
      <c r="C104" s="13">
        <f t="shared" ca="1" si="15"/>
        <v>5.7142857142857141E-2</v>
      </c>
      <c r="D104" s="15">
        <f t="shared" ca="1" si="15"/>
        <v>0.25</v>
      </c>
      <c r="E104" s="13">
        <f t="shared" ca="1" si="14"/>
        <v>0.04</v>
      </c>
      <c r="F104" s="15">
        <f t="shared" ca="1" si="14"/>
        <v>4.2553191489361701E-2</v>
      </c>
      <c r="G104" s="13">
        <f t="shared" ca="1" si="14"/>
        <v>0.2</v>
      </c>
    </row>
    <row r="105" spans="1:7" x14ac:dyDescent="0.25">
      <c r="A105" s="5" t="s">
        <v>22</v>
      </c>
      <c r="B105" s="15">
        <f t="shared" si="15"/>
        <v>1.8181818181818181E-2</v>
      </c>
      <c r="C105" s="13">
        <f t="shared" ca="1" si="15"/>
        <v>0</v>
      </c>
      <c r="D105" s="15">
        <f t="shared" ca="1" si="15"/>
        <v>0</v>
      </c>
      <c r="E105" s="13">
        <f t="shared" ca="1" si="14"/>
        <v>1.3333333333333334E-2</v>
      </c>
      <c r="F105" s="15">
        <f t="shared" ca="1" si="14"/>
        <v>0</v>
      </c>
      <c r="G105" s="13">
        <f t="shared" ca="1" si="14"/>
        <v>0</v>
      </c>
    </row>
    <row r="106" spans="1:7" x14ac:dyDescent="0.25">
      <c r="A106" s="5" t="s">
        <v>525</v>
      </c>
      <c r="B106" s="15">
        <f t="shared" si="15"/>
        <v>1</v>
      </c>
      <c r="C106" s="13">
        <f t="shared" ca="1" si="15"/>
        <v>1</v>
      </c>
      <c r="D106" s="15">
        <f t="shared" ca="1" si="15"/>
        <v>1</v>
      </c>
      <c r="E106" s="13">
        <f t="shared" ca="1" si="14"/>
        <v>1</v>
      </c>
      <c r="F106" s="15">
        <f t="shared" ca="1" si="14"/>
        <v>1</v>
      </c>
      <c r="G106" s="13">
        <f t="shared" ca="1" si="14"/>
        <v>1</v>
      </c>
    </row>
    <row r="108" spans="1:7" x14ac:dyDescent="0.25">
      <c r="A108" s="4" t="s">
        <v>692</v>
      </c>
    </row>
    <row r="109" spans="1:7" x14ac:dyDescent="0.25">
      <c r="A109" s="5"/>
      <c r="B109" s="5" t="str">
        <f>$B$3&amp;" - Wave A - Sample"</f>
        <v>Migrants - Wave A - Sample</v>
      </c>
      <c r="C109" s="5" t="str">
        <f>$B$3&amp;" - Wave B - Sample"</f>
        <v>Migrants - Wave B - Sample</v>
      </c>
      <c r="D109" s="5" t="str">
        <f>$B$3&amp;" - Wave C - Sample"</f>
        <v>Migrants - Wave C - Sample</v>
      </c>
      <c r="E109" s="5" t="str">
        <f>$B$3&amp;" - Wave A - All"</f>
        <v>Migrants - Wave A - All</v>
      </c>
      <c r="F109" s="5" t="str">
        <f>$B$3&amp;" - Wave B - All"</f>
        <v>Migrants - Wave B - All</v>
      </c>
      <c r="G109" s="5" t="str">
        <f>$B$3&amp;" - Wave C - All"</f>
        <v>Migrants - Wave C - All</v>
      </c>
    </row>
    <row r="110" spans="1:7" x14ac:dyDescent="0.25">
      <c r="A110" s="5" t="s">
        <v>11</v>
      </c>
      <c r="B110" s="2">
        <f>COUNTIFS(Table1[c08a_main_class], $B$4, Table1[c07a_nationality], $A110)</f>
        <v>0</v>
      </c>
      <c r="C110" s="33">
        <f ca="1">COUNTIFS(Table1[c08a_main_class], $B$4, INDIRECT("Table1[c01"&amp;$E$5&amp;"_area]"), "&lt;&gt;Unassigned", Table1[c07a_nationality], $A110)</f>
        <v>0</v>
      </c>
      <c r="D110" s="31">
        <f ca="1">COUNTIFS(Table1[c08a_main_class], $B$4, INDIRECT("Table1[c01"&amp;$E$6&amp;"_area]"), "&lt;&gt;Unassigned", Table1[c07a_nationality], $A110)</f>
        <v>0</v>
      </c>
      <c r="E110" s="3">
        <f ca="1">COUNTIFS(INDIRECT("Table1["&amp;$B$5&amp;"]"), "Yes", Table1[c07a_nationality], $A110)</f>
        <v>0</v>
      </c>
      <c r="F110" s="2">
        <f ca="1">COUNTIFS(INDIRECT("Table1["&amp;$B$6&amp;"]"), "Yes", Table1[c07a_nationality], $A110)</f>
        <v>0</v>
      </c>
      <c r="G110" s="3">
        <f ca="1">COUNTIFS(INDIRECT("Table1["&amp;$B$7&amp;"]"), "Yes", Table1[c07a_nationality], $A110)</f>
        <v>0</v>
      </c>
    </row>
    <row r="111" spans="1:7" x14ac:dyDescent="0.25">
      <c r="A111" s="5" t="s">
        <v>144</v>
      </c>
      <c r="B111" s="2">
        <f>COUNTIFS(Table1[c08a_main_class], $B$4, Table1[c07a_nationality], $A111)</f>
        <v>0</v>
      </c>
      <c r="C111" s="33">
        <f ca="1">COUNTIFS(Table1[c08a_main_class], $B$4, INDIRECT("Table1[c01"&amp;$E$5&amp;"_area]"), "&lt;&gt;Unassigned", Table1[c07a_nationality], $A111)</f>
        <v>0</v>
      </c>
      <c r="D111" s="31">
        <f ca="1">COUNTIFS(Table1[c08a_main_class], $B$4, INDIRECT("Table1[c01"&amp;$E$6&amp;"_area]"), "&lt;&gt;Unassigned", Table1[c07a_nationality], $A111)</f>
        <v>0</v>
      </c>
      <c r="E111" s="3">
        <f ca="1">COUNTIFS(INDIRECT("Table1["&amp;$B$5&amp;"]"), "Yes", Table1[c07a_nationality], $A111)</f>
        <v>0</v>
      </c>
      <c r="F111" s="2">
        <f ca="1">COUNTIFS(INDIRECT("Table1["&amp;$B$6&amp;"]"), "Yes", Table1[c07a_nationality], $A111)</f>
        <v>0</v>
      </c>
      <c r="G111" s="3">
        <f ca="1">COUNTIFS(INDIRECT("Table1["&amp;$B$7&amp;"]"), "Yes", Table1[c07a_nationality], $A111)</f>
        <v>0</v>
      </c>
    </row>
    <row r="112" spans="1:7" x14ac:dyDescent="0.25">
      <c r="A112" s="5" t="s">
        <v>56</v>
      </c>
      <c r="B112" s="2">
        <f>COUNTIFS(Table1[c08a_main_class], $B$4, Table1[c07a_nationality], $A112)</f>
        <v>0</v>
      </c>
      <c r="C112" s="33">
        <f ca="1">COUNTIFS(Table1[c08a_main_class], $B$4, INDIRECT("Table1[c01"&amp;$E$5&amp;"_area]"), "&lt;&gt;Unassigned", Table1[c07a_nationality], $A112)</f>
        <v>0</v>
      </c>
      <c r="D112" s="31">
        <f ca="1">COUNTIFS(Table1[c08a_main_class], $B$4, INDIRECT("Table1[c01"&amp;$E$6&amp;"_area]"), "&lt;&gt;Unassigned", Table1[c07a_nationality], $A112)</f>
        <v>0</v>
      </c>
      <c r="E112" s="3">
        <f ca="1">COUNTIFS(INDIRECT("Table1["&amp;$B$5&amp;"]"), "Yes", Table1[c07a_nationality], $A112)</f>
        <v>0</v>
      </c>
      <c r="F112" s="2">
        <f ca="1">COUNTIFS(INDIRECT("Table1["&amp;$B$6&amp;"]"), "Yes", Table1[c07a_nationality], $A112)</f>
        <v>0</v>
      </c>
      <c r="G112" s="3">
        <f ca="1">COUNTIFS(INDIRECT("Table1["&amp;$B$7&amp;"]"), "Yes", Table1[c07a_nationality], $A112)</f>
        <v>0</v>
      </c>
    </row>
    <row r="113" spans="1:7" x14ac:dyDescent="0.25">
      <c r="A113" s="5" t="s">
        <v>87</v>
      </c>
      <c r="B113" s="2">
        <f>COUNTIFS(Table1[c08a_main_class], $B$4, Table1[c07a_nationality], $A113)</f>
        <v>0</v>
      </c>
      <c r="C113" s="33">
        <f ca="1">COUNTIFS(Table1[c08a_main_class], $B$4, INDIRECT("Table1[c01"&amp;$E$5&amp;"_area]"), "&lt;&gt;Unassigned", Table1[c07a_nationality], $A113)</f>
        <v>0</v>
      </c>
      <c r="D113" s="31">
        <f ca="1">COUNTIFS(Table1[c08a_main_class], $B$4, INDIRECT("Table1[c01"&amp;$E$6&amp;"_area]"), "&lt;&gt;Unassigned", Table1[c07a_nationality], $A113)</f>
        <v>0</v>
      </c>
      <c r="E113" s="3">
        <f ca="1">COUNTIFS(INDIRECT("Table1["&amp;$B$5&amp;"]"), "Yes", Table1[c07a_nationality], $A113)</f>
        <v>0</v>
      </c>
      <c r="F113" s="2">
        <f ca="1">COUNTIFS(INDIRECT("Table1["&amp;$B$6&amp;"]"), "Yes", Table1[c07a_nationality], $A113)</f>
        <v>0</v>
      </c>
      <c r="G113" s="3">
        <f ca="1">COUNTIFS(INDIRECT("Table1["&amp;$B$7&amp;"]"), "Yes", Table1[c07a_nationality], $A113)</f>
        <v>0</v>
      </c>
    </row>
    <row r="114" spans="1:7" x14ac:dyDescent="0.25">
      <c r="A114" s="5" t="s">
        <v>40</v>
      </c>
      <c r="B114" s="2">
        <f>COUNTIFS(Table1[c08a_main_class], $B$4, Table1[c07a_nationality], $A114)</f>
        <v>2</v>
      </c>
      <c r="C114" s="33">
        <f ca="1">COUNTIFS(Table1[c08a_main_class], $B$4, INDIRECT("Table1[c01"&amp;$E$5&amp;"_area]"), "&lt;&gt;Unassigned", Table1[c07a_nationality], $A114)</f>
        <v>1</v>
      </c>
      <c r="D114" s="31">
        <f ca="1">COUNTIFS(Table1[c08a_main_class], $B$4, INDIRECT("Table1[c01"&amp;$E$6&amp;"_area]"), "&lt;&gt;Unassigned", Table1[c07a_nationality], $A114)</f>
        <v>0</v>
      </c>
      <c r="E114" s="3">
        <f ca="1">COUNTIFS(INDIRECT("Table1["&amp;$B$5&amp;"]"), "Yes", Table1[c07a_nationality], $A114)</f>
        <v>4</v>
      </c>
      <c r="F114" s="2">
        <f ca="1">COUNTIFS(INDIRECT("Table1["&amp;$B$6&amp;"]"), "Yes", Table1[c07a_nationality], $A114)</f>
        <v>3</v>
      </c>
      <c r="G114" s="3">
        <f ca="1">COUNTIFS(INDIRECT("Table1["&amp;$B$7&amp;"]"), "Yes", Table1[c07a_nationality], $A114)</f>
        <v>0</v>
      </c>
    </row>
    <row r="115" spans="1:7" x14ac:dyDescent="0.25">
      <c r="A115" s="5" t="s">
        <v>22</v>
      </c>
      <c r="B115" s="2">
        <f>COUNTIFS(Table1[c08a_main_class], $B$4, Table1[c07a_nationality], $A115)</f>
        <v>53</v>
      </c>
      <c r="C115" s="33">
        <f ca="1">COUNTIFS(Table1[c08a_main_class], $B$4, INDIRECT("Table1[c01"&amp;$E$5&amp;"_area]"), "&lt;&gt;Unassigned", Table1[c07a_nationality], $A115)</f>
        <v>34</v>
      </c>
      <c r="D115" s="31">
        <f ca="1">COUNTIFS(Table1[c08a_main_class], $B$4, INDIRECT("Table1[c01"&amp;$E$6&amp;"_area]"), "&lt;&gt;Unassigned", Table1[c07a_nationality], $A115)</f>
        <v>5</v>
      </c>
      <c r="E115" s="3">
        <f ca="1">COUNTIFS(INDIRECT("Table1["&amp;$B$5&amp;"]"), "Yes", Table1[c07a_nationality], $A115)</f>
        <v>70</v>
      </c>
      <c r="F115" s="2">
        <f ca="1">COUNTIFS(INDIRECT("Table1["&amp;$B$6&amp;"]"), "Yes", Table1[c07a_nationality], $A115)</f>
        <v>44</v>
      </c>
      <c r="G115" s="3">
        <f ca="1">COUNTIFS(INDIRECT("Table1["&amp;$B$7&amp;"]"), "Yes", Table1[c07a_nationality], $A115)</f>
        <v>6</v>
      </c>
    </row>
    <row r="116" spans="1:7" x14ac:dyDescent="0.25">
      <c r="A116" s="5" t="s">
        <v>525</v>
      </c>
      <c r="B116" s="2">
        <f>SUM(B110:B115)</f>
        <v>55</v>
      </c>
      <c r="C116" s="33">
        <f t="shared" ref="C116:D116" ca="1" si="16">SUM(C110:C115)</f>
        <v>35</v>
      </c>
      <c r="D116" s="2">
        <f t="shared" ca="1" si="16"/>
        <v>5</v>
      </c>
      <c r="E116" s="3">
        <f ca="1">SUM(E110:E115)</f>
        <v>74</v>
      </c>
      <c r="F116" s="2">
        <f ca="1">SUM(F110:F115)</f>
        <v>47</v>
      </c>
      <c r="G116" s="3">
        <f ca="1">SUM(G110:G115)</f>
        <v>6</v>
      </c>
    </row>
    <row r="118" spans="1:7" x14ac:dyDescent="0.25">
      <c r="A118" s="4" t="s">
        <v>704</v>
      </c>
    </row>
    <row r="119" spans="1:7" x14ac:dyDescent="0.25">
      <c r="A119" s="5"/>
      <c r="B119" s="5" t="str">
        <f>$B$3&amp;" - Wave A - Sample"</f>
        <v>Migrants - Wave A - Sample</v>
      </c>
      <c r="C119" s="5" t="str">
        <f>$B$3&amp;" - Wave B - Sample"</f>
        <v>Migrants - Wave B - Sample</v>
      </c>
      <c r="D119" s="5" t="str">
        <f>$B$3&amp;" - Wave C - Sample"</f>
        <v>Migrants - Wave C - Sample</v>
      </c>
      <c r="E119" s="5" t="str">
        <f>$B$3&amp;" - Wave A - All"</f>
        <v>Migrants - Wave A - All</v>
      </c>
      <c r="F119" s="5" t="str">
        <f>$B$3&amp;" - Wave B - All"</f>
        <v>Migrants - Wave B - All</v>
      </c>
      <c r="G119" s="5" t="str">
        <f>$B$3&amp;" - Wave C - All"</f>
        <v>Migrants - Wave C - All</v>
      </c>
    </row>
    <row r="120" spans="1:7" x14ac:dyDescent="0.25">
      <c r="A120" s="5" t="s">
        <v>11</v>
      </c>
      <c r="B120" s="15">
        <f>B110/B$116</f>
        <v>0</v>
      </c>
      <c r="C120" s="13">
        <f t="shared" ref="C120:G126" ca="1" si="17">C110/C$116</f>
        <v>0</v>
      </c>
      <c r="D120" s="15">
        <f t="shared" ca="1" si="17"/>
        <v>0</v>
      </c>
      <c r="E120" s="13">
        <f t="shared" ca="1" si="17"/>
        <v>0</v>
      </c>
      <c r="F120" s="15">
        <f t="shared" ca="1" si="17"/>
        <v>0</v>
      </c>
      <c r="G120" s="13">
        <f t="shared" ca="1" si="17"/>
        <v>0</v>
      </c>
    </row>
    <row r="121" spans="1:7" x14ac:dyDescent="0.25">
      <c r="A121" s="5" t="s">
        <v>144</v>
      </c>
      <c r="B121" s="15">
        <f t="shared" ref="B121:D126" si="18">B111/B$116</f>
        <v>0</v>
      </c>
      <c r="C121" s="13">
        <f t="shared" ca="1" si="18"/>
        <v>0</v>
      </c>
      <c r="D121" s="15">
        <f t="shared" ca="1" si="18"/>
        <v>0</v>
      </c>
      <c r="E121" s="13">
        <f t="shared" ca="1" si="17"/>
        <v>0</v>
      </c>
      <c r="F121" s="15">
        <f t="shared" ca="1" si="17"/>
        <v>0</v>
      </c>
      <c r="G121" s="13">
        <f t="shared" ca="1" si="17"/>
        <v>0</v>
      </c>
    </row>
    <row r="122" spans="1:7" x14ac:dyDescent="0.25">
      <c r="A122" s="5" t="s">
        <v>56</v>
      </c>
      <c r="B122" s="15">
        <f t="shared" si="18"/>
        <v>0</v>
      </c>
      <c r="C122" s="13">
        <f t="shared" ca="1" si="18"/>
        <v>0</v>
      </c>
      <c r="D122" s="15">
        <f t="shared" ca="1" si="18"/>
        <v>0</v>
      </c>
      <c r="E122" s="13">
        <f t="shared" ca="1" si="17"/>
        <v>0</v>
      </c>
      <c r="F122" s="15">
        <f t="shared" ca="1" si="17"/>
        <v>0</v>
      </c>
      <c r="G122" s="13">
        <f t="shared" ca="1" si="17"/>
        <v>0</v>
      </c>
    </row>
    <row r="123" spans="1:7" x14ac:dyDescent="0.25">
      <c r="A123" s="5" t="s">
        <v>87</v>
      </c>
      <c r="B123" s="15">
        <f t="shared" si="18"/>
        <v>0</v>
      </c>
      <c r="C123" s="13">
        <f t="shared" ca="1" si="18"/>
        <v>0</v>
      </c>
      <c r="D123" s="15">
        <f t="shared" ca="1" si="18"/>
        <v>0</v>
      </c>
      <c r="E123" s="13">
        <f t="shared" ca="1" si="17"/>
        <v>0</v>
      </c>
      <c r="F123" s="15">
        <f t="shared" ca="1" si="17"/>
        <v>0</v>
      </c>
      <c r="G123" s="13">
        <f t="shared" ca="1" si="17"/>
        <v>0</v>
      </c>
    </row>
    <row r="124" spans="1:7" x14ac:dyDescent="0.25">
      <c r="A124" s="5" t="s">
        <v>40</v>
      </c>
      <c r="B124" s="15">
        <f t="shared" si="18"/>
        <v>3.6363636363636362E-2</v>
      </c>
      <c r="C124" s="13">
        <f t="shared" ca="1" si="18"/>
        <v>2.8571428571428571E-2</v>
      </c>
      <c r="D124" s="15">
        <f t="shared" ca="1" si="18"/>
        <v>0</v>
      </c>
      <c r="E124" s="13">
        <f t="shared" ca="1" si="17"/>
        <v>5.4054054054054057E-2</v>
      </c>
      <c r="F124" s="15">
        <f t="shared" ca="1" si="17"/>
        <v>6.3829787234042548E-2</v>
      </c>
      <c r="G124" s="13">
        <f t="shared" ca="1" si="17"/>
        <v>0</v>
      </c>
    </row>
    <row r="125" spans="1:7" x14ac:dyDescent="0.25">
      <c r="A125" s="5" t="s">
        <v>22</v>
      </c>
      <c r="B125" s="15">
        <f t="shared" si="18"/>
        <v>0.96363636363636362</v>
      </c>
      <c r="C125" s="13">
        <f t="shared" ca="1" si="18"/>
        <v>0.97142857142857142</v>
      </c>
      <c r="D125" s="15">
        <f t="shared" ca="1" si="18"/>
        <v>1</v>
      </c>
      <c r="E125" s="13">
        <f t="shared" ca="1" si="17"/>
        <v>0.94594594594594594</v>
      </c>
      <c r="F125" s="15">
        <f t="shared" ca="1" si="17"/>
        <v>0.93617021276595747</v>
      </c>
      <c r="G125" s="13">
        <f t="shared" ca="1" si="17"/>
        <v>1</v>
      </c>
    </row>
    <row r="126" spans="1:7" x14ac:dyDescent="0.25">
      <c r="A126" s="5" t="s">
        <v>525</v>
      </c>
      <c r="B126" s="15">
        <f t="shared" si="18"/>
        <v>1</v>
      </c>
      <c r="C126" s="13">
        <f t="shared" ca="1" si="18"/>
        <v>1</v>
      </c>
      <c r="D126" s="15">
        <f t="shared" ca="1" si="18"/>
        <v>1</v>
      </c>
      <c r="E126" s="13">
        <f t="shared" ca="1" si="17"/>
        <v>1</v>
      </c>
      <c r="F126" s="15">
        <f t="shared" ca="1" si="17"/>
        <v>1</v>
      </c>
      <c r="G126" s="13">
        <f t="shared" ca="1" si="17"/>
        <v>1</v>
      </c>
    </row>
    <row r="128" spans="1:7" x14ac:dyDescent="0.25">
      <c r="A128" s="4" t="s">
        <v>694</v>
      </c>
    </row>
    <row r="129" spans="1:7" x14ac:dyDescent="0.25">
      <c r="A129" s="5"/>
      <c r="B129" s="5" t="str">
        <f>$B$3&amp;" - Wave A - Sample"</f>
        <v>Migrants - Wave A - Sample</v>
      </c>
      <c r="C129" s="5" t="str">
        <f>$B$3&amp;" - Wave B - Sample"</f>
        <v>Migrants - Wave B - Sample</v>
      </c>
      <c r="D129" s="5" t="str">
        <f>$B$3&amp;" - Wave C - Sample"</f>
        <v>Migrants - Wave C - Sample</v>
      </c>
      <c r="E129" s="5" t="str">
        <f>$B$3&amp;" - Wave A - All"</f>
        <v>Migrants - Wave A - All</v>
      </c>
      <c r="F129" s="5" t="str">
        <f>$B$3&amp;" - Wave B - All"</f>
        <v>Migrants - Wave B - All</v>
      </c>
      <c r="G129" s="5" t="str">
        <f>$B$3&amp;" - Wave C - All"</f>
        <v>Migrants - Wave C - All</v>
      </c>
    </row>
    <row r="130" spans="1:7" x14ac:dyDescent="0.25">
      <c r="A130" s="5" t="s">
        <v>67</v>
      </c>
      <c r="B130" s="2">
        <f>COUNTIFS(Table1[c08a_main_class], $B$4, Table1[c10a_main_employ], $A130)</f>
        <v>0</v>
      </c>
      <c r="C130" s="33">
        <f ca="1">COUNTIFS(Table1[c08a_main_class], $B$4, INDIRECT("Table1[c01"&amp;$E$5&amp;"_area]"), "&lt;&gt;Unassigned",INDIRECT("Table1[c10"&amp;$E$5&amp;"_main_employ]"), $A130)</f>
        <v>6</v>
      </c>
      <c r="D130" s="31">
        <f ca="1">COUNTIFS(Table1[c08a_main_class], $B$4, INDIRECT("Table1[c01"&amp;$E$6&amp;"_area]"), "&lt;&gt;Unassigned",INDIRECT("Table1[c10"&amp;$E$5&amp;"_main_employ]"), $A130)</f>
        <v>2</v>
      </c>
      <c r="E130" s="3">
        <f t="shared" ref="E130:E136" ca="1" si="19">COUNTIFS(INDIRECT("Table1["&amp;$B$5&amp;"]"), "Yes", INDIRECT("Table1[c10"&amp;$E$4&amp;"_main_employ]"), $A130)</f>
        <v>0</v>
      </c>
      <c r="F130" s="2">
        <f t="shared" ref="F130:F136" ca="1" si="20">COUNTIFS(INDIRECT("Table1["&amp;$B$6&amp;"]"), "Yes", INDIRECT("Table1[c10"&amp;$E$5&amp;"_main_employ]"), $A130)</f>
        <v>7</v>
      </c>
      <c r="G130" s="3">
        <f t="shared" ref="G130:G136" ca="1" si="21">COUNTIFS(INDIRECT("Table1["&amp;$B$7&amp;"]"), "Yes", INDIRECT("Table1[c10"&amp;$E$6&amp;"_main_employ]"), $A130)</f>
        <v>2</v>
      </c>
    </row>
    <row r="131" spans="1:7" x14ac:dyDescent="0.25">
      <c r="A131" s="5" t="s">
        <v>194</v>
      </c>
      <c r="B131" s="2">
        <f>COUNTIFS(Table1[c08a_main_class], $B$4, Table1[c10a_main_employ], $A131)</f>
        <v>3</v>
      </c>
      <c r="C131" s="33">
        <f ca="1">COUNTIFS(Table1[c08a_main_class], $B$4, INDIRECT("Table1[c01"&amp;$E$5&amp;"_area]"), "&lt;&gt;Unassigned",INDIRECT("Table1[c10"&amp;$E$5&amp;"_main_employ]"), $A131)</f>
        <v>2</v>
      </c>
      <c r="D131" s="31">
        <f ca="1">COUNTIFS(Table1[c08a_main_class], $B$4, INDIRECT("Table1[c01"&amp;$E$6&amp;"_area]"), "&lt;&gt;Unassigned",INDIRECT("Table1[c10"&amp;$E$5&amp;"_main_employ]"), $A131)</f>
        <v>0</v>
      </c>
      <c r="E131" s="3">
        <f t="shared" ca="1" si="19"/>
        <v>5</v>
      </c>
      <c r="F131" s="2">
        <f t="shared" ca="1" si="20"/>
        <v>5</v>
      </c>
      <c r="G131" s="3">
        <f t="shared" ca="1" si="21"/>
        <v>1</v>
      </c>
    </row>
    <row r="132" spans="1:7" x14ac:dyDescent="0.25">
      <c r="A132" s="5" t="s">
        <v>69</v>
      </c>
      <c r="B132" s="2">
        <f>COUNTIFS(Table1[c08a_main_class], $B$4, Table1[c10a_main_employ], $A132)</f>
        <v>0</v>
      </c>
      <c r="C132" s="33">
        <f ca="1">COUNTIFS(Table1[c08a_main_class], $B$4, INDIRECT("Table1[c01"&amp;$E$5&amp;"_area]"), "&lt;&gt;Unassigned",INDIRECT("Table1[c10"&amp;$E$5&amp;"_main_employ]"), $A132)</f>
        <v>1</v>
      </c>
      <c r="D132" s="31">
        <f ca="1">COUNTIFS(Table1[c08a_main_class], $B$4, INDIRECT("Table1[c01"&amp;$E$6&amp;"_area]"), "&lt;&gt;Unassigned",INDIRECT("Table1[c10"&amp;$E$5&amp;"_main_employ]"), $A132)</f>
        <v>0</v>
      </c>
      <c r="E132" s="3">
        <f t="shared" ca="1" si="19"/>
        <v>1</v>
      </c>
      <c r="F132" s="2">
        <f t="shared" ca="1" si="20"/>
        <v>2</v>
      </c>
      <c r="G132" s="3">
        <f t="shared" ca="1" si="21"/>
        <v>0</v>
      </c>
    </row>
    <row r="133" spans="1:7" x14ac:dyDescent="0.25">
      <c r="A133" s="5" t="s">
        <v>64</v>
      </c>
      <c r="B133" s="2">
        <f>COUNTIFS(Table1[c08a_main_class], $B$4, Table1[c10a_main_employ], $A133)</f>
        <v>2</v>
      </c>
      <c r="C133" s="33">
        <f ca="1">COUNTIFS(Table1[c08a_main_class], $B$4, INDIRECT("Table1[c01"&amp;$E$5&amp;"_area]"), "&lt;&gt;Unassigned",INDIRECT("Table1[c10"&amp;$E$5&amp;"_main_employ]"), $A133)</f>
        <v>0</v>
      </c>
      <c r="D133" s="31">
        <f ca="1">COUNTIFS(Table1[c08a_main_class], $B$4, INDIRECT("Table1[c01"&amp;$E$6&amp;"_area]"), "&lt;&gt;Unassigned",INDIRECT("Table1[c10"&amp;$E$5&amp;"_main_employ]"), $A133)</f>
        <v>0</v>
      </c>
      <c r="E133" s="3">
        <f t="shared" ca="1" si="19"/>
        <v>3</v>
      </c>
      <c r="F133" s="2">
        <f t="shared" ca="1" si="20"/>
        <v>0</v>
      </c>
      <c r="G133" s="3">
        <f t="shared" ca="1" si="21"/>
        <v>0</v>
      </c>
    </row>
    <row r="134" spans="1:7" x14ac:dyDescent="0.25">
      <c r="A134" s="5" t="s">
        <v>3</v>
      </c>
      <c r="B134" s="2">
        <f>COUNTIFS(Table1[c08a_main_class], $B$4, Table1[c10a_main_employ], $A134)</f>
        <v>46</v>
      </c>
      <c r="C134" s="33">
        <f ca="1">COUNTIFS(Table1[c08a_main_class], $B$4, INDIRECT("Table1[c01"&amp;$E$5&amp;"_area]"), "&lt;&gt;Unassigned",INDIRECT("Table1[c10"&amp;$E$5&amp;"_main_employ]"), $A134)</f>
        <v>21</v>
      </c>
      <c r="D134" s="31">
        <f ca="1">COUNTIFS(Table1[c08a_main_class], $B$4, INDIRECT("Table1[c01"&amp;$E$6&amp;"_area]"), "&lt;&gt;Unassigned",INDIRECT("Table1[c10"&amp;$E$5&amp;"_main_employ]"), $A134)</f>
        <v>3</v>
      </c>
      <c r="E134" s="3">
        <f t="shared" ca="1" si="19"/>
        <v>61</v>
      </c>
      <c r="F134" s="2">
        <f t="shared" ca="1" si="20"/>
        <v>28</v>
      </c>
      <c r="G134" s="3">
        <f t="shared" ca="1" si="21"/>
        <v>3</v>
      </c>
    </row>
    <row r="135" spans="1:7" x14ac:dyDescent="0.25">
      <c r="A135" s="5" t="s">
        <v>90</v>
      </c>
      <c r="B135" s="2">
        <f>COUNTIFS(Table1[c08a_main_class], $B$4, Table1[c10a_main_employ], $A135)</f>
        <v>4</v>
      </c>
      <c r="C135" s="33">
        <f ca="1">COUNTIFS(Table1[c08a_main_class], $B$4, INDIRECT("Table1[c01"&amp;$E$5&amp;"_area]"), "&lt;&gt;Unassigned",INDIRECT("Table1[c10"&amp;$E$5&amp;"_main_employ]"), $A135)</f>
        <v>4</v>
      </c>
      <c r="D135" s="31">
        <f ca="1">COUNTIFS(Table1[c08a_main_class], $B$4, INDIRECT("Table1[c01"&amp;$E$6&amp;"_area]"), "&lt;&gt;Unassigned",INDIRECT("Table1[c10"&amp;$E$5&amp;"_main_employ]"), $A135)</f>
        <v>0</v>
      </c>
      <c r="E135" s="3">
        <f t="shared" ca="1" si="19"/>
        <v>5</v>
      </c>
      <c r="F135" s="2">
        <f t="shared" ca="1" si="20"/>
        <v>4</v>
      </c>
      <c r="G135" s="3">
        <f t="shared" ca="1" si="21"/>
        <v>0</v>
      </c>
    </row>
    <row r="136" spans="1:7" x14ac:dyDescent="0.25">
      <c r="A136" s="5" t="s">
        <v>693</v>
      </c>
      <c r="B136" s="2">
        <f>COUNTIFS(Table1[c08a_main_class], $B$4, Table1[c10a_main_employ], $A136)</f>
        <v>0</v>
      </c>
      <c r="C136" s="33">
        <f ca="1">COUNTIFS(Table1[c08a_main_class], $B$4, INDIRECT("Table1[c01"&amp;$E$5&amp;"_area]"), "&lt;&gt;Unassigned",INDIRECT("Table1[c10"&amp;$E$5&amp;"_main_employ]"), $A136)</f>
        <v>0</v>
      </c>
      <c r="D136" s="31">
        <f ca="1">COUNTIFS(Table1[c08a_main_class], $B$4, INDIRECT("Table1[c01"&amp;$E$6&amp;"_area]"), "&lt;&gt;Unassigned",INDIRECT("Table1[c10"&amp;$E$5&amp;"_main_employ]"), $A136)</f>
        <v>0</v>
      </c>
      <c r="E136" s="3">
        <f t="shared" ca="1" si="19"/>
        <v>0</v>
      </c>
      <c r="F136" s="2">
        <f t="shared" ca="1" si="20"/>
        <v>0</v>
      </c>
      <c r="G136" s="3">
        <f t="shared" ca="1" si="21"/>
        <v>0</v>
      </c>
    </row>
    <row r="137" spans="1:7" x14ac:dyDescent="0.25">
      <c r="A137" s="5" t="s">
        <v>525</v>
      </c>
      <c r="B137" s="2">
        <f>SUM(B130:B136)</f>
        <v>55</v>
      </c>
      <c r="C137" s="33">
        <f t="shared" ref="C137:D137" ca="1" si="22">SUM(C130:C136)</f>
        <v>34</v>
      </c>
      <c r="D137" s="2">
        <f t="shared" ca="1" si="22"/>
        <v>5</v>
      </c>
      <c r="E137" s="3">
        <f ca="1">SUM(E130:E136)</f>
        <v>75</v>
      </c>
      <c r="F137" s="2">
        <f ca="1">SUM(F130:F136)</f>
        <v>46</v>
      </c>
      <c r="G137" s="3">
        <f ca="1">SUM(G130:G136)</f>
        <v>6</v>
      </c>
    </row>
    <row r="139" spans="1:7" x14ac:dyDescent="0.25">
      <c r="A139" s="4" t="s">
        <v>695</v>
      </c>
    </row>
    <row r="140" spans="1:7" x14ac:dyDescent="0.25">
      <c r="A140" s="5"/>
      <c r="B140" s="5" t="str">
        <f>$B$3&amp;" - Wave A - Sample"</f>
        <v>Migrants - Wave A - Sample</v>
      </c>
      <c r="C140" s="5" t="str">
        <f>$B$3&amp;" - Wave B - Sample"</f>
        <v>Migrants - Wave B - Sample</v>
      </c>
      <c r="D140" s="5" t="str">
        <f>$B$3&amp;" - Wave C - Sample"</f>
        <v>Migrants - Wave C - Sample</v>
      </c>
      <c r="E140" s="5" t="str">
        <f>$B$3&amp;" - Wave A - All"</f>
        <v>Migrants - Wave A - All</v>
      </c>
      <c r="F140" s="5" t="str">
        <f>$B$3&amp;" - Wave B - All"</f>
        <v>Migrants - Wave B - All</v>
      </c>
      <c r="G140" s="5" t="str">
        <f>$B$3&amp;" - Wave C - All"</f>
        <v>Migrants - Wave C - All</v>
      </c>
    </row>
    <row r="141" spans="1:7" x14ac:dyDescent="0.25">
      <c r="A141" s="5" t="s">
        <v>67</v>
      </c>
      <c r="B141" s="15">
        <f t="shared" ref="B141:G148" si="23">B130/B$137</f>
        <v>0</v>
      </c>
      <c r="C141" s="13">
        <f t="shared" ca="1" si="23"/>
        <v>0.17647058823529413</v>
      </c>
      <c r="D141" s="15">
        <f t="shared" ca="1" si="23"/>
        <v>0.4</v>
      </c>
      <c r="E141" s="13">
        <f t="shared" ca="1" si="23"/>
        <v>0</v>
      </c>
      <c r="F141" s="15">
        <f t="shared" ca="1" si="23"/>
        <v>0.15217391304347827</v>
      </c>
      <c r="G141" s="13">
        <f t="shared" ca="1" si="23"/>
        <v>0.33333333333333331</v>
      </c>
    </row>
    <row r="142" spans="1:7" x14ac:dyDescent="0.25">
      <c r="A142" s="5" t="s">
        <v>194</v>
      </c>
      <c r="B142" s="15">
        <f t="shared" si="23"/>
        <v>5.4545454545454543E-2</v>
      </c>
      <c r="C142" s="13">
        <f t="shared" ca="1" si="23"/>
        <v>5.8823529411764705E-2</v>
      </c>
      <c r="D142" s="15">
        <f t="shared" ca="1" si="23"/>
        <v>0</v>
      </c>
      <c r="E142" s="13">
        <f t="shared" ca="1" si="23"/>
        <v>6.6666666666666666E-2</v>
      </c>
      <c r="F142" s="15">
        <f t="shared" ca="1" si="23"/>
        <v>0.10869565217391304</v>
      </c>
      <c r="G142" s="13">
        <f t="shared" ca="1" si="23"/>
        <v>0.16666666666666666</v>
      </c>
    </row>
    <row r="143" spans="1:7" x14ac:dyDescent="0.25">
      <c r="A143" s="5" t="s">
        <v>69</v>
      </c>
      <c r="B143" s="15">
        <f t="shared" si="23"/>
        <v>0</v>
      </c>
      <c r="C143" s="13">
        <f t="shared" ca="1" si="23"/>
        <v>2.9411764705882353E-2</v>
      </c>
      <c r="D143" s="15">
        <f t="shared" ca="1" si="23"/>
        <v>0</v>
      </c>
      <c r="E143" s="13">
        <f t="shared" ca="1" si="23"/>
        <v>1.3333333333333334E-2</v>
      </c>
      <c r="F143" s="15">
        <f t="shared" ca="1" si="23"/>
        <v>4.3478260869565216E-2</v>
      </c>
      <c r="G143" s="13">
        <f t="shared" ca="1" si="23"/>
        <v>0</v>
      </c>
    </row>
    <row r="144" spans="1:7" x14ac:dyDescent="0.25">
      <c r="A144" s="5" t="s">
        <v>64</v>
      </c>
      <c r="B144" s="15">
        <f t="shared" si="23"/>
        <v>3.6363636363636362E-2</v>
      </c>
      <c r="C144" s="13">
        <f t="shared" ca="1" si="23"/>
        <v>0</v>
      </c>
      <c r="D144" s="15">
        <f t="shared" ca="1" si="23"/>
        <v>0</v>
      </c>
      <c r="E144" s="13">
        <f t="shared" ca="1" si="23"/>
        <v>0.04</v>
      </c>
      <c r="F144" s="15">
        <f t="shared" ca="1" si="23"/>
        <v>0</v>
      </c>
      <c r="G144" s="13">
        <f t="shared" ca="1" si="23"/>
        <v>0</v>
      </c>
    </row>
    <row r="145" spans="1:7" x14ac:dyDescent="0.25">
      <c r="A145" s="5" t="s">
        <v>3</v>
      </c>
      <c r="B145" s="15">
        <f t="shared" si="23"/>
        <v>0.83636363636363631</v>
      </c>
      <c r="C145" s="13">
        <f t="shared" ca="1" si="23"/>
        <v>0.61764705882352944</v>
      </c>
      <c r="D145" s="15">
        <f t="shared" ca="1" si="23"/>
        <v>0.6</v>
      </c>
      <c r="E145" s="13">
        <f t="shared" ca="1" si="23"/>
        <v>0.81333333333333335</v>
      </c>
      <c r="F145" s="15">
        <f t="shared" ca="1" si="23"/>
        <v>0.60869565217391308</v>
      </c>
      <c r="G145" s="13">
        <f t="shared" ca="1" si="23"/>
        <v>0.5</v>
      </c>
    </row>
    <row r="146" spans="1:7" x14ac:dyDescent="0.25">
      <c r="A146" s="5" t="s">
        <v>90</v>
      </c>
      <c r="B146" s="15">
        <f t="shared" si="23"/>
        <v>7.2727272727272724E-2</v>
      </c>
      <c r="C146" s="13">
        <f t="shared" ca="1" si="23"/>
        <v>0.11764705882352941</v>
      </c>
      <c r="D146" s="15">
        <f t="shared" ca="1" si="23"/>
        <v>0</v>
      </c>
      <c r="E146" s="13">
        <f t="shared" ca="1" si="23"/>
        <v>6.6666666666666666E-2</v>
      </c>
      <c r="F146" s="15">
        <f t="shared" ca="1" si="23"/>
        <v>8.6956521739130432E-2</v>
      </c>
      <c r="G146" s="13">
        <f t="shared" ca="1" si="23"/>
        <v>0</v>
      </c>
    </row>
    <row r="147" spans="1:7" x14ac:dyDescent="0.25">
      <c r="A147" s="5" t="s">
        <v>693</v>
      </c>
      <c r="B147" s="15">
        <f t="shared" si="23"/>
        <v>0</v>
      </c>
      <c r="C147" s="13">
        <f t="shared" ca="1" si="23"/>
        <v>0</v>
      </c>
      <c r="D147" s="15">
        <f t="shared" ca="1" si="23"/>
        <v>0</v>
      </c>
      <c r="E147" s="13">
        <f t="shared" ca="1" si="23"/>
        <v>0</v>
      </c>
      <c r="F147" s="15">
        <f t="shared" ca="1" si="23"/>
        <v>0</v>
      </c>
      <c r="G147" s="13">
        <f t="shared" ca="1" si="23"/>
        <v>0</v>
      </c>
    </row>
    <row r="148" spans="1:7" x14ac:dyDescent="0.25">
      <c r="A148" s="5" t="s">
        <v>525</v>
      </c>
      <c r="B148" s="15">
        <f t="shared" si="23"/>
        <v>1</v>
      </c>
      <c r="C148" s="13">
        <f t="shared" ca="1" si="23"/>
        <v>1</v>
      </c>
      <c r="D148" s="15">
        <f t="shared" ca="1" si="23"/>
        <v>1</v>
      </c>
      <c r="E148" s="13">
        <f t="shared" ca="1" si="23"/>
        <v>1</v>
      </c>
      <c r="F148" s="15">
        <f t="shared" ca="1" si="23"/>
        <v>1</v>
      </c>
      <c r="G148" s="13">
        <f t="shared" ca="1" si="23"/>
        <v>1</v>
      </c>
    </row>
    <row r="150" spans="1:7" x14ac:dyDescent="0.25">
      <c r="A150" s="4" t="s">
        <v>696</v>
      </c>
    </row>
    <row r="151" spans="1:7" x14ac:dyDescent="0.25">
      <c r="A151" s="5"/>
      <c r="B151" s="5" t="s">
        <v>697</v>
      </c>
      <c r="C151" s="5" t="s">
        <v>698</v>
      </c>
      <c r="D151" s="5" t="s">
        <v>680</v>
      </c>
    </row>
    <row r="152" spans="1:7" x14ac:dyDescent="0.25">
      <c r="A152" s="5" t="str">
        <f>$B$3&amp;" - Wave A - Sample"</f>
        <v>Migrants - Wave A - Sample</v>
      </c>
      <c r="B152" s="2">
        <f>COUNTIFS(Table1[c08a_main_class], $B$4, Table1[c10a_main_employ], "Employed full-time")+COUNTIFS(Table1[c08a_main_class], $B$4, Table1[c10a_main_employ], "Employed part-time")+COUNTIFS(Table1[c08a_main_class], $B$4, Table1[c10a_main_employ], "Employed variable hours")+COUNTIFS(Table1[c08a_main_class], $B$4, Table1[c10a_main_employ], "Employed short-hours")+COUNTIFS(Table1[c08a_main_class], $B$4, Table1[c10a_main_employ], "Self-employed")</f>
        <v>9</v>
      </c>
      <c r="C152" s="3">
        <f>COUNTIFS(Table1[c08a_main_class], $B$4, Table1[c10a_main_employ], "Not in paid work")+COUNTIFS(Table1[c08a_main_class], $B$4, Table1[c10a_main_employ], "Retired")</f>
        <v>46</v>
      </c>
      <c r="D152" s="2">
        <f t="shared" ref="D152:D157" si="24">B152+C152</f>
        <v>55</v>
      </c>
    </row>
    <row r="153" spans="1:7" x14ac:dyDescent="0.25">
      <c r="A153" s="5" t="str">
        <f>$B$3&amp;" - Wave B - Sample"</f>
        <v>Migrants - Wave B - Sample</v>
      </c>
      <c r="B153" s="2">
        <f ca="1">COUNTIFS(Table1[c08a_main_class], $B$4, INDIRECT("Table1[c01"&amp;$E5&amp;"_area]"), "&lt;&gt;Unassigned", INDIRECT("Table1[c10"&amp;$E5&amp;"_main_employ]"), "Employed full-time")+COUNTIFS(Table1[c08a_main_class], $B$4, INDIRECT("Table1[c01"&amp;$E5&amp;"_area]"), "&lt;&gt;Unassigned", INDIRECT("Table1[c10"&amp;$E5&amp;"_main_employ]"), "Employed part-time")+COUNTIFS(Table1[c08a_main_class], $B$4, INDIRECT("Table1[c01"&amp;$E5&amp;"_area]"), "&lt;&gt;Unassigned", INDIRECT("Table1[c10"&amp;$E5&amp;"_main_employ]"), "Employed variable hours")+COUNTIFS(Table1[c08a_main_class], $B$4, INDIRECT("Table1[c01"&amp;$E5&amp;"_area]"), "&lt;&gt;Unassigned", INDIRECT("Table1[c10"&amp;$E5&amp;"_main_employ]"), "Self-employed")+COUNTIFS(Table1[c08a_main_class], $B$4, INDIRECT("Table1[c01"&amp;$E5&amp;"_area]"), "&lt;&gt;Unassigned", INDIRECT("Table1[c10"&amp;$E5&amp;"_main_employ]"), "Employed short-hours")</f>
        <v>13</v>
      </c>
      <c r="C153" s="3">
        <f ca="1">COUNTIFS(Table1[c08a_main_class], $B$4, INDIRECT("Table1[c01"&amp;$E5&amp;"_area]"), "&lt;&gt;Unassigned", INDIRECT("Table1[c10"&amp;$E5&amp;"_main_employ]"),"Not in paid work")+COUNTIFS(Table1[c08a_main_class], $B$4, INDIRECT("Table1[c01"&amp;$E5&amp;"_area]"), "&lt;&gt;Unassigned", INDIRECT("Table1[c10"&amp;$E5&amp;"_main_employ]"),"Retired")</f>
        <v>21</v>
      </c>
      <c r="D153" s="2">
        <f t="shared" ca="1" si="24"/>
        <v>34</v>
      </c>
    </row>
    <row r="154" spans="1:7" x14ac:dyDescent="0.25">
      <c r="A154" s="5" t="str">
        <f>$B$3&amp;" - Wave C - Sample"</f>
        <v>Migrants - Wave C - Sample</v>
      </c>
      <c r="B154" s="2">
        <f ca="1">COUNTIFS(Table1[c08a_main_class], $B$4, INDIRECT("Table1[c01"&amp;$E6&amp;"_area]"), "&lt;&gt;Unassigned", INDIRECT("Table1[c10"&amp;$E6&amp;"_main_employ]"), "Employed full-time")+COUNTIFS(Table1[c08a_main_class], $B$4, INDIRECT("Table1[c01"&amp;$E6&amp;"_area]"), "&lt;&gt;Unassigned", INDIRECT("Table1[c10"&amp;$E6&amp;"_main_employ]"), "Employed part-time")+COUNTIFS(Table1[c08a_main_class], $B$4, INDIRECT("Table1[c01"&amp;$E6&amp;"_area]"), "&lt;&gt;Unassigned", INDIRECT("Table1[c10"&amp;$E6&amp;"_main_employ]"), "Employed variable hours")+COUNTIFS(Table1[c08a_main_class], $B$4, INDIRECT("Table1[c01"&amp;$E6&amp;"_area]"), "&lt;&gt;Unassigned", INDIRECT("Table1[c10"&amp;$E6&amp;"_main_employ]"), "Self-employed")+COUNTIFS(Table1[c08a_main_class], $B$4, INDIRECT("Table1[c01"&amp;$E6&amp;"_area]"), "&lt;&gt;Unassigned", INDIRECT("Table1[c10"&amp;$E6&amp;"_main_employ]"), "Employed short-hours")</f>
        <v>2</v>
      </c>
      <c r="C154" s="3">
        <f ca="1">COUNTIFS(Table1[c08a_main_class], $B$4, INDIRECT("Table1[c01"&amp;$E6&amp;"_area]"), "&lt;&gt;Unassigned", INDIRECT("Table1[c10"&amp;$E6&amp;"_main_employ]"),"Not in paid work")+COUNTIFS(Table1[c08a_main_class], $B$4, INDIRECT("Table1[c01"&amp;$E6&amp;"_area]"), "&lt;&gt;Unassigned", INDIRECT("Table1[c10"&amp;$E6&amp;"_main_employ]"),"Retired")</f>
        <v>3</v>
      </c>
      <c r="D154" s="2">
        <f t="shared" ca="1" si="24"/>
        <v>5</v>
      </c>
    </row>
    <row r="155" spans="1:7" x14ac:dyDescent="0.25">
      <c r="A155" s="5" t="str">
        <f>$B$3&amp;" - Wave A - All"</f>
        <v>Migrants - Wave A - All</v>
      </c>
      <c r="B155" s="2">
        <f ca="1">COUNTIFS(INDIRECT("Table1["&amp;$B5&amp;"]"), "Yes", INDIRECT("Table1[c10"&amp;$E4&amp;"_main_employ]"), "Employed full-time")+COUNTIFS(INDIRECT("Table1["&amp;$B5&amp;"]"), "Yes", INDIRECT("Table1[c10"&amp;$E4&amp;"_main_employ]"), "Employed part-time")+COUNTIFS(INDIRECT("Table1["&amp;$B5&amp;"]"), "Yes", INDIRECT("Table1[c10"&amp;$E4&amp;"_main_employ]"), "Employed variable hours")+COUNTIFS(INDIRECT("Table1["&amp;$B5&amp;"]"), "Yes", INDIRECT("Table1[c10"&amp;$E4&amp;"_main_employ]"), "Self-employed")+COUNTIFS(INDIRECT("Table1["&amp;$B5&amp;"]"), "Yes", INDIRECT("Table1[c10"&amp;$E4&amp;"_main_employ]"), "Employed short-hours")</f>
        <v>14</v>
      </c>
      <c r="C155" s="3">
        <f ca="1">COUNTIFS(INDIRECT("Table1["&amp;$B5&amp;"]"),"Yes",INDIRECT("Table1[c10"&amp;$E4&amp;"_main_employ]"),"Not in paid work")+COUNTIFS(INDIRECT("Table1["&amp;$B5&amp;"]"),"Yes",INDIRECT("Table1[c10"&amp;$E4&amp;"_main_employ]"),"Retired")</f>
        <v>61</v>
      </c>
      <c r="D155" s="2">
        <f t="shared" ca="1" si="24"/>
        <v>75</v>
      </c>
    </row>
    <row r="156" spans="1:7" x14ac:dyDescent="0.25">
      <c r="A156" s="5" t="str">
        <f>$B$3&amp;" - Wave B - All"</f>
        <v>Migrants - Wave B - All</v>
      </c>
      <c r="B156" s="2">
        <f ca="1">COUNTIFS(INDIRECT("Table1["&amp;$B6&amp;"]"), "Yes", INDIRECT("Table1[c10"&amp;$E5&amp;"_main_employ]"), "Employed full-time")+COUNTIFS(INDIRECT("Table1["&amp;$B6&amp;"]"), "Yes", INDIRECT("Table1[c10"&amp;$E5&amp;"_main_employ]"), "Employed part-time")+COUNTIFS(INDIRECT("Table1["&amp;$B6&amp;"]"), "Yes", INDIRECT("Table1[c10"&amp;$E5&amp;"_main_employ]"), "Employed variable hours")+COUNTIFS(INDIRECT("Table1["&amp;$B6&amp;"]"), "Yes", INDIRECT("Table1[c10"&amp;$E5&amp;"_main_employ]"), "Self-employed")+COUNTIFS(INDIRECT("Table1["&amp;$B6&amp;"]"), "Yes", INDIRECT("Table1[c10"&amp;$E5&amp;"_main_employ]"), "Employed short-hours")</f>
        <v>18</v>
      </c>
      <c r="C156" s="3">
        <f ca="1">COUNTIFS(INDIRECT("Table1["&amp;$B6&amp;"]"),"Yes",INDIRECT("Table1[c10"&amp;$E5&amp;"_main_employ]"),"Not in paid work")+COUNTIFS(INDIRECT("Table1["&amp;$B6&amp;"]"),"Yes",INDIRECT("Table1[c10"&amp;$E5&amp;"_main_employ]"),"Retired")</f>
        <v>28</v>
      </c>
      <c r="D156" s="2">
        <f t="shared" ca="1" si="24"/>
        <v>46</v>
      </c>
    </row>
    <row r="157" spans="1:7" x14ac:dyDescent="0.25">
      <c r="A157" s="5" t="str">
        <f>$B$3&amp;" - Wave C - All"</f>
        <v>Migrants - Wave C - All</v>
      </c>
      <c r="B157" s="2">
        <f ca="1">COUNTIFS(INDIRECT("Table1["&amp;$B7&amp;"]"), "Yes", INDIRECT("Table1[c10"&amp;$E6&amp;"_main_employ]"), "Employed full-time")+COUNTIFS(INDIRECT("Table1["&amp;$B7&amp;"]"), "Yes", INDIRECT("Table1[c10"&amp;$E6&amp;"_main_employ]"), "Employed part-time")+COUNTIFS(INDIRECT("Table1["&amp;$B7&amp;"]"), "Yes", INDIRECT("Table1[c10"&amp;$E6&amp;"_main_employ]"), "Employed variable hours")+COUNTIFS(INDIRECT("Table1["&amp;$B7&amp;"]"), "Yes", INDIRECT("Table1[c10"&amp;$E6&amp;"_main_employ]"), "Self-employed")+COUNTIFS(INDIRECT("Table1["&amp;$B7&amp;"]"), "Yes", INDIRECT("Table1[c10"&amp;$E6&amp;"_main_employ]"), "Employed short-hours")</f>
        <v>3</v>
      </c>
      <c r="C157" s="3">
        <f ca="1">COUNTIFS(INDIRECT("Table1["&amp;$B7&amp;"]"),"Yes",INDIRECT("Table1[c10"&amp;$E6&amp;"_main_employ]"),"Not in paid work")+COUNTIFS(INDIRECT("Table1["&amp;$B7&amp;"]"),"Yes",INDIRECT("Table1[c10"&amp;$E6&amp;"_main_employ]"),"Retired")</f>
        <v>3</v>
      </c>
      <c r="D157" s="2">
        <f t="shared" ca="1" si="24"/>
        <v>6</v>
      </c>
    </row>
    <row r="159" spans="1:7" x14ac:dyDescent="0.25">
      <c r="A159" s="4" t="s">
        <v>699</v>
      </c>
    </row>
    <row r="160" spans="1:7" x14ac:dyDescent="0.25">
      <c r="A160" s="5"/>
      <c r="B160" s="5" t="s">
        <v>697</v>
      </c>
      <c r="C160" s="5" t="s">
        <v>698</v>
      </c>
      <c r="D160" s="5" t="s">
        <v>680</v>
      </c>
    </row>
    <row r="161" spans="1:4" x14ac:dyDescent="0.25">
      <c r="A161" s="5" t="str">
        <f>$B$3&amp;" - Wave A - Sample"</f>
        <v>Migrants - Wave A - Sample</v>
      </c>
      <c r="B161" s="7">
        <f t="shared" ref="B161:D166" si="25">B152/$D152</f>
        <v>0.16363636363636364</v>
      </c>
      <c r="C161" s="6">
        <f t="shared" si="25"/>
        <v>0.83636363636363631</v>
      </c>
      <c r="D161" s="7">
        <f t="shared" si="25"/>
        <v>1</v>
      </c>
    </row>
    <row r="162" spans="1:4" x14ac:dyDescent="0.25">
      <c r="A162" s="5" t="str">
        <f>$B$3&amp;" - Wave B - Sample"</f>
        <v>Migrants - Wave B - Sample</v>
      </c>
      <c r="B162" s="7">
        <f t="shared" ca="1" si="25"/>
        <v>0.38235294117647056</v>
      </c>
      <c r="C162" s="6">
        <f t="shared" ca="1" si="25"/>
        <v>0.61764705882352944</v>
      </c>
      <c r="D162" s="7">
        <f t="shared" ca="1" si="25"/>
        <v>1</v>
      </c>
    </row>
    <row r="163" spans="1:4" x14ac:dyDescent="0.25">
      <c r="A163" s="5" t="str">
        <f>$B$3&amp;" - Wave C - Sample"</f>
        <v>Migrants - Wave C - Sample</v>
      </c>
      <c r="B163" s="7">
        <f t="shared" ca="1" si="25"/>
        <v>0.4</v>
      </c>
      <c r="C163" s="6">
        <f t="shared" ca="1" si="25"/>
        <v>0.6</v>
      </c>
      <c r="D163" s="7">
        <f t="shared" ca="1" si="25"/>
        <v>1</v>
      </c>
    </row>
    <row r="164" spans="1:4" x14ac:dyDescent="0.25">
      <c r="A164" s="5" t="str">
        <f>$B$3&amp;" - Wave A - All"</f>
        <v>Migrants - Wave A - All</v>
      </c>
      <c r="B164" s="7">
        <f t="shared" ca="1" si="25"/>
        <v>0.18666666666666668</v>
      </c>
      <c r="C164" s="6">
        <f t="shared" ca="1" si="25"/>
        <v>0.81333333333333335</v>
      </c>
      <c r="D164" s="7">
        <f t="shared" ca="1" si="25"/>
        <v>1</v>
      </c>
    </row>
    <row r="165" spans="1:4" x14ac:dyDescent="0.25">
      <c r="A165" s="5" t="str">
        <f>$B$3&amp;" - Wave B - All"</f>
        <v>Migrants - Wave B - All</v>
      </c>
      <c r="B165" s="7">
        <f t="shared" ca="1" si="25"/>
        <v>0.39130434782608697</v>
      </c>
      <c r="C165" s="6">
        <f t="shared" ca="1" si="25"/>
        <v>0.60869565217391308</v>
      </c>
      <c r="D165" s="7">
        <f t="shared" ca="1" si="25"/>
        <v>1</v>
      </c>
    </row>
    <row r="166" spans="1:4" x14ac:dyDescent="0.25">
      <c r="A166" s="5" t="str">
        <f>$B$3&amp;" - Wave C - All"</f>
        <v>Migrants - Wave C - All</v>
      </c>
      <c r="B166" s="7">
        <f t="shared" ca="1" si="25"/>
        <v>0.5</v>
      </c>
      <c r="C166" s="6">
        <f t="shared" ca="1" si="25"/>
        <v>0.5</v>
      </c>
      <c r="D166" s="7">
        <f t="shared" ca="1" si="25"/>
        <v>1</v>
      </c>
    </row>
    <row r="168" spans="1:4" x14ac:dyDescent="0.25">
      <c r="A168" s="4" t="s">
        <v>700</v>
      </c>
    </row>
    <row r="169" spans="1:4" x14ac:dyDescent="0.25">
      <c r="A169" s="5"/>
      <c r="B169" s="5" t="s">
        <v>5</v>
      </c>
      <c r="C169" s="5" t="s">
        <v>4</v>
      </c>
      <c r="D169" s="5" t="s">
        <v>680</v>
      </c>
    </row>
    <row r="170" spans="1:4" x14ac:dyDescent="0.25">
      <c r="A170" s="5" t="str">
        <f>$B$3&amp;" - Wave A - Sample"</f>
        <v>Migrants - Wave A - Sample</v>
      </c>
      <c r="B170" s="2">
        <f>COUNTIFS(Table1[c08a_main_class], $B$4, Table1[c11a_multiple_jobs], "Yes")</f>
        <v>4</v>
      </c>
      <c r="C170" s="3">
        <f>COUNTIFS(Table1[c08a_main_class], $B$4, Table1[c11a_multiple_jobs], "No")</f>
        <v>51</v>
      </c>
      <c r="D170" s="2">
        <f>B170+C170</f>
        <v>55</v>
      </c>
    </row>
    <row r="171" spans="1:4" x14ac:dyDescent="0.25">
      <c r="A171" s="5" t="str">
        <f>$B$3&amp;" - Wave B - Sample"</f>
        <v>Migrants - Wave B - Sample</v>
      </c>
      <c r="B171" s="2">
        <f ca="1">COUNTIFS(Table1[c08a_main_class], $B$4, INDIRECT("Table1[c01"&amp;$E5&amp;"_area]"), "&lt;&gt;Unassigned", INDIRECT("Table1[c11"&amp;$E5&amp;"_multiple_jobs]"), "Yes")</f>
        <v>5</v>
      </c>
      <c r="C171" s="3">
        <f ca="1">COUNTIFS(Table1[c08a_main_class], $B$4, INDIRECT("Table1[c01"&amp;$E5&amp;"_area]"), "&lt;&gt;Unassigned", INDIRECT("Table1[c11"&amp;$E5&amp;"_multiple_jobs]"), "No")</f>
        <v>30</v>
      </c>
      <c r="D171" s="2">
        <f t="shared" ref="D171:D172" ca="1" si="26">B171+C171</f>
        <v>35</v>
      </c>
    </row>
    <row r="172" spans="1:4" x14ac:dyDescent="0.25">
      <c r="A172" s="5" t="str">
        <f>$B$3&amp;" - Wave C - Sample"</f>
        <v>Migrants - Wave C - Sample</v>
      </c>
      <c r="B172" s="2">
        <f ca="1">COUNTIFS(Table1[c08a_main_class], $B$4, INDIRECT("Table1[c01"&amp;$E6&amp;"_area]"), "&lt;&gt;Unassigned", INDIRECT("Table1[c11"&amp;$E6&amp;"_multiple_jobs]"), "Yes")</f>
        <v>2</v>
      </c>
      <c r="C172" s="3">
        <f ca="1">COUNTIFS(Table1[c08a_main_class], $B$4, INDIRECT("Table1[c01"&amp;$E6&amp;"_area]"), "&lt;&gt;Unassigned", INDIRECT("Table1[c11"&amp;$E6&amp;"_multiple_jobs]"), "No")</f>
        <v>2</v>
      </c>
      <c r="D172" s="2">
        <f t="shared" ca="1" si="26"/>
        <v>4</v>
      </c>
    </row>
    <row r="173" spans="1:4" x14ac:dyDescent="0.25">
      <c r="A173" s="5" t="str">
        <f>$B$3&amp;" - Wave A - All"</f>
        <v>Migrants - Wave A - All</v>
      </c>
      <c r="B173" s="2">
        <f ca="1">COUNTIFS(INDIRECT("Table1["&amp;$B5&amp;"]"),"Yes", INDIRECT("Table1[c11"&amp;$E4&amp;"_multiple_jobs]"), "Yes")</f>
        <v>4</v>
      </c>
      <c r="C173" s="3">
        <f ca="1">COUNTIFS(INDIRECT("Table1["&amp;$B5&amp;"]"),"Yes", INDIRECT("Table1[c11"&amp;$E4&amp;"_multiple_jobs]"), "No")</f>
        <v>71</v>
      </c>
      <c r="D173" s="2">
        <f ca="1">B173+C173</f>
        <v>75</v>
      </c>
    </row>
    <row r="174" spans="1:4" x14ac:dyDescent="0.25">
      <c r="A174" s="5" t="str">
        <f>$B$3&amp;" - Wave B - All"</f>
        <v>Migrants - Wave B - All</v>
      </c>
      <c r="B174" s="2">
        <f ca="1">COUNTIFS(INDIRECT("Table1["&amp;$B6&amp;"]"),"Yes", INDIRECT("Table1[c11"&amp;$E5&amp;"_multiple_jobs]"), "Yes")</f>
        <v>5</v>
      </c>
      <c r="C174" s="3">
        <f ca="1">COUNTIFS(INDIRECT("Table1["&amp;$B6&amp;"]"),"Yes", INDIRECT("Table1[c11"&amp;$E5&amp;"_multiple_jobs]"), "No")</f>
        <v>42</v>
      </c>
      <c r="D174" s="2">
        <f ca="1">B174+C174</f>
        <v>47</v>
      </c>
    </row>
    <row r="175" spans="1:4" x14ac:dyDescent="0.25">
      <c r="A175" s="5" t="str">
        <f>$B$3&amp;" - Wave C - All"</f>
        <v>Migrants - Wave C - All</v>
      </c>
      <c r="B175" s="2">
        <f ca="1">COUNTIFS(INDIRECT("Table1["&amp;$B7&amp;"]"),"Yes", INDIRECT("Table1[c11"&amp;$E6&amp;"_multiple_jobs]"), "Yes")</f>
        <v>2</v>
      </c>
      <c r="C175" s="3">
        <f ca="1">COUNTIFS(INDIRECT("Table1["&amp;$B7&amp;"]"),"Yes", INDIRECT("Table1[c11"&amp;$E6&amp;"_multiple_jobs]"), "No")</f>
        <v>3</v>
      </c>
      <c r="D175" s="2">
        <f ca="1">B175+C175</f>
        <v>5</v>
      </c>
    </row>
    <row r="177" spans="1:5" x14ac:dyDescent="0.25">
      <c r="A177" s="4" t="s">
        <v>701</v>
      </c>
    </row>
    <row r="178" spans="1:5" x14ac:dyDescent="0.25">
      <c r="A178" s="5"/>
      <c r="B178" s="5" t="s">
        <v>5</v>
      </c>
      <c r="C178" s="5" t="s">
        <v>4</v>
      </c>
      <c r="D178" s="5" t="s">
        <v>680</v>
      </c>
    </row>
    <row r="179" spans="1:5" x14ac:dyDescent="0.25">
      <c r="A179" s="5" t="str">
        <f>$B$3&amp;" - Wave A - Sample"</f>
        <v>Migrants - Wave A - Sample</v>
      </c>
      <c r="B179" s="7">
        <f t="shared" ref="B179:D184" si="27">B170/$D170</f>
        <v>7.2727272727272724E-2</v>
      </c>
      <c r="C179" s="6">
        <f t="shared" si="27"/>
        <v>0.92727272727272725</v>
      </c>
      <c r="D179" s="7">
        <f t="shared" si="27"/>
        <v>1</v>
      </c>
    </row>
    <row r="180" spans="1:5" x14ac:dyDescent="0.25">
      <c r="A180" s="5" t="str">
        <f>$B$3&amp;" - Wave B - Sample"</f>
        <v>Migrants - Wave B - Sample</v>
      </c>
      <c r="B180" s="7">
        <f t="shared" ca="1" si="27"/>
        <v>0.14285714285714285</v>
      </c>
      <c r="C180" s="6">
        <f t="shared" ca="1" si="27"/>
        <v>0.8571428571428571</v>
      </c>
      <c r="D180" s="7">
        <f t="shared" ca="1" si="27"/>
        <v>1</v>
      </c>
    </row>
    <row r="181" spans="1:5" x14ac:dyDescent="0.25">
      <c r="A181" s="5" t="str">
        <f>$B$3&amp;" - Wave C - Sample"</f>
        <v>Migrants - Wave C - Sample</v>
      </c>
      <c r="B181" s="7">
        <f t="shared" ca="1" si="27"/>
        <v>0.5</v>
      </c>
      <c r="C181" s="6">
        <f t="shared" ca="1" si="27"/>
        <v>0.5</v>
      </c>
      <c r="D181" s="7">
        <f t="shared" ca="1" si="27"/>
        <v>1</v>
      </c>
    </row>
    <row r="182" spans="1:5" x14ac:dyDescent="0.25">
      <c r="A182" s="5" t="str">
        <f>$B$3&amp;" - Wave A - All"</f>
        <v>Migrants - Wave A - All</v>
      </c>
      <c r="B182" s="7">
        <f t="shared" ca="1" si="27"/>
        <v>5.3333333333333337E-2</v>
      </c>
      <c r="C182" s="6">
        <f t="shared" ca="1" si="27"/>
        <v>0.94666666666666666</v>
      </c>
      <c r="D182" s="7">
        <f t="shared" ca="1" si="27"/>
        <v>1</v>
      </c>
    </row>
    <row r="183" spans="1:5" x14ac:dyDescent="0.25">
      <c r="A183" s="5" t="str">
        <f>$B$3&amp;" - Wave B - All"</f>
        <v>Migrants - Wave B - All</v>
      </c>
      <c r="B183" s="7">
        <f t="shared" ca="1" si="27"/>
        <v>0.10638297872340426</v>
      </c>
      <c r="C183" s="6">
        <f t="shared" ca="1" si="27"/>
        <v>0.8936170212765957</v>
      </c>
      <c r="D183" s="7">
        <f t="shared" ca="1" si="27"/>
        <v>1</v>
      </c>
    </row>
    <row r="184" spans="1:5" x14ac:dyDescent="0.25">
      <c r="A184" s="5" t="str">
        <f>$B$3&amp;" - Wave C - All"</f>
        <v>Migrants - Wave C - All</v>
      </c>
      <c r="B184" s="7">
        <f t="shared" ca="1" si="27"/>
        <v>0.4</v>
      </c>
      <c r="C184" s="6">
        <f t="shared" ca="1" si="27"/>
        <v>0.6</v>
      </c>
      <c r="D184" s="7">
        <f t="shared" ca="1" si="27"/>
        <v>1</v>
      </c>
    </row>
    <row r="186" spans="1:5" x14ac:dyDescent="0.25">
      <c r="A186" s="4" t="s">
        <v>703</v>
      </c>
    </row>
    <row r="187" spans="1:5" x14ac:dyDescent="0.25">
      <c r="A187" s="5"/>
      <c r="B187" s="5" t="s">
        <v>5</v>
      </c>
      <c r="C187" s="5" t="s">
        <v>4</v>
      </c>
      <c r="D187" s="5" t="s">
        <v>41</v>
      </c>
      <c r="E187" s="5" t="s">
        <v>680</v>
      </c>
    </row>
    <row r="188" spans="1:5" x14ac:dyDescent="0.25">
      <c r="A188" s="5" t="str">
        <f>$B$3&amp;" - Wave A - Sample"</f>
        <v>Migrants - Wave A - Sample</v>
      </c>
      <c r="B188" s="2">
        <f>COUNTIFS(Table1[c08a_main_class], $B$4, Table1[c12a_risk_sanction], "Yes")</f>
        <v>27</v>
      </c>
      <c r="C188" s="3">
        <f>COUNTIFS(Table1[c08a_main_class], $B$4, Table1[c12a_risk_sanction], "No")</f>
        <v>27</v>
      </c>
      <c r="D188" s="2">
        <f>COUNTIFS(Table1[c08a_main_class], $B$4, Table1[c12a_risk_sanction], "Don't Know")</f>
        <v>1</v>
      </c>
      <c r="E188" s="3">
        <f>SUM(B188:D188)</f>
        <v>55</v>
      </c>
    </row>
    <row r="189" spans="1:5" x14ac:dyDescent="0.25">
      <c r="A189" s="5" t="str">
        <f>$B$3&amp;" - Wave B - Sample"</f>
        <v>Migrants - Wave B - Sample</v>
      </c>
      <c r="B189" s="2">
        <f ca="1">COUNTIFS(Table1[c08a_main_class], $B$4, INDIRECT("Table1[c01"&amp;$E5&amp;"_area]"), "&lt;&gt;Unassigned",INDIRECT("Table1[c12"&amp;$E5&amp;"_risk_sanction]"), "Yes")</f>
        <v>5</v>
      </c>
      <c r="C189" s="3">
        <f ca="1">COUNTIFS(Table1[c08a_main_class], $B$4, INDIRECT("Table1[c01"&amp;$E5&amp;"_area]"), "&lt;&gt;Unassigned",INDIRECT("Table1[c12"&amp;$E5&amp;"_risk_sanction]"), "No")</f>
        <v>29</v>
      </c>
      <c r="D189" s="2">
        <f ca="1">COUNTIFS(Table1[c08a_main_class], $B$4, INDIRECT("Table1[c01"&amp;$E5&amp;"_area]"), "&lt;&gt;Unassigned",INDIRECT("Table1[c12"&amp;$E5&amp;"_risk_sanction]"), "Don't know")</f>
        <v>1</v>
      </c>
      <c r="E189" s="3">
        <f t="shared" ref="E189:E190" ca="1" si="28">SUM(B189:D189)</f>
        <v>35</v>
      </c>
    </row>
    <row r="190" spans="1:5" x14ac:dyDescent="0.25">
      <c r="A190" s="5" t="str">
        <f>$B$3&amp;" - Wave C - Sample"</f>
        <v>Migrants - Wave C - Sample</v>
      </c>
      <c r="B190" s="2">
        <f ca="1">COUNTIFS(Table1[c08a_main_class], $B$4, INDIRECT("Table1[c01"&amp;$E6&amp;"_area]"), "&lt;&gt;Unassigned",INDIRECT("Table1[c12"&amp;$E6&amp;"_risk_sanction]"), "Yes")</f>
        <v>0</v>
      </c>
      <c r="C190" s="3">
        <f ca="1">COUNTIFS(Table1[c08a_main_class], $B$4, INDIRECT("Table1[c01"&amp;$E6&amp;"_area]"), "&lt;&gt;Unassigned",INDIRECT("Table1[c12"&amp;$E6&amp;"_risk_sanction]"), "No")</f>
        <v>5</v>
      </c>
      <c r="D190" s="2">
        <f ca="1">COUNTIFS(Table1[c08a_main_class], $B$4, INDIRECT("Table1[c01"&amp;$E6&amp;"_area]"), "&lt;&gt;Unassigned",INDIRECT("Table1[c12"&amp;$E6&amp;"_risk_sanction]"), "Don't know")</f>
        <v>0</v>
      </c>
      <c r="E190" s="3">
        <f t="shared" ca="1" si="28"/>
        <v>5</v>
      </c>
    </row>
    <row r="191" spans="1:5" x14ac:dyDescent="0.25">
      <c r="A191" s="5" t="str">
        <f>$B$3&amp;" - Wave A - All"</f>
        <v>Migrants - Wave A - All</v>
      </c>
      <c r="B191" s="2">
        <f ca="1">COUNTIFS(INDIRECT("Table1["&amp;$B5&amp;"]"),"Yes", INDIRECT("Table1[c12"&amp;$E4&amp;"_risk_sanction]"), "Yes")</f>
        <v>39</v>
      </c>
      <c r="C191" s="3">
        <f ca="1">COUNTIFS(INDIRECT("Table1["&amp;$B5&amp;"]"),"Yes", INDIRECT("Table1[c12"&amp;$E4&amp;"_risk_sanction]"), "No")</f>
        <v>35</v>
      </c>
      <c r="D191" s="2">
        <f ca="1">COUNTIFS(INDIRECT("Table1["&amp;$B5&amp;"]"),"Yes", INDIRECT("Table1[c12"&amp;$E4&amp;"_risk_sanction]"), "Don't Know")</f>
        <v>1</v>
      </c>
      <c r="E191" s="3">
        <f ca="1">SUM(B191:D191)</f>
        <v>75</v>
      </c>
    </row>
    <row r="192" spans="1:5" x14ac:dyDescent="0.25">
      <c r="A192" s="5" t="str">
        <f>$B$3&amp;" - Wave B - All"</f>
        <v>Migrants - Wave B - All</v>
      </c>
      <c r="B192" s="2">
        <f ca="1">COUNTIFS(INDIRECT("Table1["&amp;$B6&amp;"]"),"Yes", INDIRECT("Table1[c12"&amp;$E5&amp;"_risk_sanction]"), "Yes")</f>
        <v>10</v>
      </c>
      <c r="C192" s="3">
        <f ca="1">COUNTIFS(INDIRECT("Table1["&amp;$B6&amp;"]"),"Yes", INDIRECT("Table1[c12"&amp;$E5&amp;"_risk_sanction]"), "No")</f>
        <v>33</v>
      </c>
      <c r="D192" s="2">
        <f ca="1">COUNTIFS(INDIRECT("Table1["&amp;$B6&amp;"]"),"Yes", INDIRECT("Table1[c12"&amp;$E5&amp;"_risk_sanction]"), "Don't Know")</f>
        <v>4</v>
      </c>
      <c r="E192" s="3">
        <f ca="1">SUM(B192:D192)</f>
        <v>47</v>
      </c>
    </row>
    <row r="193" spans="1:7" x14ac:dyDescent="0.25">
      <c r="A193" s="5" t="str">
        <f>$B$3&amp;" - Wave C - All"</f>
        <v>Migrants - Wave C - All</v>
      </c>
      <c r="B193" s="2">
        <f ca="1">COUNTIFS(INDIRECT("Table1["&amp;$B7&amp;"]"),"Yes", INDIRECT("Table1[c12"&amp;$E6&amp;"_risk_sanction]"), "Yes")</f>
        <v>0</v>
      </c>
      <c r="C193" s="3">
        <f ca="1">COUNTIFS(INDIRECT("Table1["&amp;$B7&amp;"]"),"Yes", INDIRECT("Table1[c12"&amp;$E6&amp;"_risk_sanction]"), "No")</f>
        <v>6</v>
      </c>
      <c r="D193" s="2">
        <f ca="1">COUNTIFS(INDIRECT("Table1["&amp;$B7&amp;"]"),"Yes", INDIRECT("Table1[c12"&amp;$E6&amp;"_risk_sanction]"), "Don't Know")</f>
        <v>0</v>
      </c>
      <c r="E193" s="3">
        <f ca="1">SUM(B193:D193)</f>
        <v>6</v>
      </c>
    </row>
    <row r="195" spans="1:7" x14ac:dyDescent="0.25">
      <c r="A195" s="4" t="s">
        <v>702</v>
      </c>
    </row>
    <row r="196" spans="1:7" x14ac:dyDescent="0.25">
      <c r="A196" s="5"/>
      <c r="B196" s="5" t="s">
        <v>5</v>
      </c>
      <c r="C196" s="5" t="s">
        <v>4</v>
      </c>
      <c r="D196" s="5" t="s">
        <v>41</v>
      </c>
      <c r="E196" s="5" t="s">
        <v>680</v>
      </c>
    </row>
    <row r="197" spans="1:7" x14ac:dyDescent="0.25">
      <c r="A197" s="5" t="str">
        <f>$B$3&amp;" - Wave A - Sample"</f>
        <v>Migrants - Wave A - Sample</v>
      </c>
      <c r="B197" s="7">
        <f t="shared" ref="B197:E202" si="29">B188/$E188</f>
        <v>0.49090909090909091</v>
      </c>
      <c r="C197" s="6">
        <f t="shared" si="29"/>
        <v>0.49090909090909091</v>
      </c>
      <c r="D197" s="7">
        <f t="shared" si="29"/>
        <v>1.8181818181818181E-2</v>
      </c>
      <c r="E197" s="6">
        <f t="shared" si="29"/>
        <v>1</v>
      </c>
    </row>
    <row r="198" spans="1:7" x14ac:dyDescent="0.25">
      <c r="A198" s="5" t="str">
        <f>$B$3&amp;" - Wave B - Sample"</f>
        <v>Migrants - Wave B - Sample</v>
      </c>
      <c r="B198" s="7">
        <f t="shared" ca="1" si="29"/>
        <v>0.14285714285714285</v>
      </c>
      <c r="C198" s="6">
        <f t="shared" ca="1" si="29"/>
        <v>0.82857142857142863</v>
      </c>
      <c r="D198" s="7">
        <f t="shared" ca="1" si="29"/>
        <v>2.8571428571428571E-2</v>
      </c>
      <c r="E198" s="6">
        <f t="shared" ca="1" si="29"/>
        <v>1</v>
      </c>
    </row>
    <row r="199" spans="1:7" x14ac:dyDescent="0.25">
      <c r="A199" s="5" t="str">
        <f>$B$3&amp;" - Wave C - Sample"</f>
        <v>Migrants - Wave C - Sample</v>
      </c>
      <c r="B199" s="7">
        <f t="shared" ca="1" si="29"/>
        <v>0</v>
      </c>
      <c r="C199" s="6">
        <f t="shared" ca="1" si="29"/>
        <v>1</v>
      </c>
      <c r="D199" s="7">
        <f t="shared" ca="1" si="29"/>
        <v>0</v>
      </c>
      <c r="E199" s="6">
        <f t="shared" ca="1" si="29"/>
        <v>1</v>
      </c>
    </row>
    <row r="200" spans="1:7" x14ac:dyDescent="0.25">
      <c r="A200" s="5" t="str">
        <f>$B$3&amp;" - Wave A - All"</f>
        <v>Migrants - Wave A - All</v>
      </c>
      <c r="B200" s="7">
        <f t="shared" ca="1" si="29"/>
        <v>0.52</v>
      </c>
      <c r="C200" s="6">
        <f t="shared" ca="1" si="29"/>
        <v>0.46666666666666667</v>
      </c>
      <c r="D200" s="7">
        <f t="shared" ca="1" si="29"/>
        <v>1.3333333333333334E-2</v>
      </c>
      <c r="E200" s="6">
        <f t="shared" ca="1" si="29"/>
        <v>1</v>
      </c>
    </row>
    <row r="201" spans="1:7" x14ac:dyDescent="0.25">
      <c r="A201" s="5" t="str">
        <f>$B$3&amp;" - Wave B - All"</f>
        <v>Migrants - Wave B - All</v>
      </c>
      <c r="B201" s="7">
        <f t="shared" ca="1" si="29"/>
        <v>0.21276595744680851</v>
      </c>
      <c r="C201" s="6">
        <f t="shared" ca="1" si="29"/>
        <v>0.7021276595744681</v>
      </c>
      <c r="D201" s="7">
        <f t="shared" ca="1" si="29"/>
        <v>8.5106382978723402E-2</v>
      </c>
      <c r="E201" s="6">
        <f t="shared" ca="1" si="29"/>
        <v>1</v>
      </c>
    </row>
    <row r="202" spans="1:7" x14ac:dyDescent="0.25">
      <c r="A202" s="5" t="str">
        <f>$B$3&amp;" - Wave C - All"</f>
        <v>Migrants - Wave C - All</v>
      </c>
      <c r="B202" s="7">
        <f t="shared" ca="1" si="29"/>
        <v>0</v>
      </c>
      <c r="C202" s="6">
        <f t="shared" ca="1" si="29"/>
        <v>1</v>
      </c>
      <c r="D202" s="7">
        <f t="shared" ca="1" si="29"/>
        <v>0</v>
      </c>
      <c r="E202" s="6">
        <f t="shared" ca="1" si="29"/>
        <v>1</v>
      </c>
    </row>
    <row r="204" spans="1:7" x14ac:dyDescent="0.25">
      <c r="A204" s="4" t="s">
        <v>705</v>
      </c>
    </row>
    <row r="205" spans="1:7" x14ac:dyDescent="0.25">
      <c r="A205" s="5"/>
      <c r="B205" s="5" t="str">
        <f>$B$3&amp;" - Wave A - Sample"</f>
        <v>Migrants - Wave A - Sample</v>
      </c>
      <c r="C205" s="5" t="str">
        <f>$B$3&amp;" - Wave B - Sample"</f>
        <v>Migrants - Wave B - Sample</v>
      </c>
      <c r="D205" s="5" t="str">
        <f>$B$3&amp;" - Wave C - Sample"</f>
        <v>Migrants - Wave C - Sample</v>
      </c>
      <c r="E205" s="5" t="str">
        <f>$B$3&amp;" - Wave A - All"</f>
        <v>Migrants - Wave A - All</v>
      </c>
      <c r="F205" s="5" t="str">
        <f>$B$3&amp;" - Wave B - All"</f>
        <v>Migrants - Wave B - All</v>
      </c>
      <c r="G205" s="5" t="str">
        <f>$B$3&amp;" - Wave C - All"</f>
        <v>Migrants - Wave C - All</v>
      </c>
    </row>
    <row r="206" spans="1:7" x14ac:dyDescent="0.25">
      <c r="A206" s="5" t="s">
        <v>17</v>
      </c>
      <c r="B206" s="2">
        <f>COUNTIFS(Table1[c08a_main_class], $B$4, Table1[c13a_times_sanctioned], $A206)</f>
        <v>34</v>
      </c>
      <c r="C206" s="33">
        <f ca="1">COUNTIFS(Table1[c08a_main_class], $B$4, INDIRECT("Table1[c01"&amp;$E$5&amp;"_area]"), "&lt;&gt;Unassigned", INDIRECT("Table1[c13"&amp;$E$5&amp;"_times_sanctioned]"), $A206)</f>
        <v>21</v>
      </c>
      <c r="D206" s="31">
        <f ca="1">COUNTIFS(Table1[c08a_main_class], $B$4, INDIRECT("Table1[c01"&amp;$E$6&amp;"_area]"), "&lt;&gt;Unassigned", INDIRECT("Table1[c13"&amp;$E$6&amp;"_times_sanctioned]"), $A206)</f>
        <v>0</v>
      </c>
      <c r="E206" s="3">
        <f ca="1">COUNTIFS(INDIRECT("Table1["&amp;$B$5&amp;"]"),"Yes", INDIRECT("Table1[c13"&amp;$E$4&amp;"_times_sanctioned]"), $A206)</f>
        <v>46</v>
      </c>
      <c r="F206" s="2">
        <f ca="1">COUNTIFS(INDIRECT("Table1["&amp;$B$6&amp;"]"),"Yes", INDIRECT("Table1[c13"&amp;$E$5&amp;"_times_sanctioned]"), $A206)</f>
        <v>27</v>
      </c>
      <c r="G206" s="3">
        <f ca="1">COUNTIFS(INDIRECT("Table1["&amp;$B$7&amp;"]"),"Yes", INDIRECT("Table1[c13"&amp;$E$6&amp;"_times_sanctioned]"), $A206)</f>
        <v>0</v>
      </c>
    </row>
    <row r="207" spans="1:7" x14ac:dyDescent="0.25">
      <c r="A207" s="5" t="s">
        <v>26</v>
      </c>
      <c r="B207" s="2">
        <f>COUNTIFS(Table1[c08a_main_class], $B$4, Table1[c13a_times_sanctioned], $A207)</f>
        <v>10</v>
      </c>
      <c r="C207" s="33">
        <f ca="1">COUNTIFS(Table1[c08a_main_class], $B$4, INDIRECT("Table1[c01"&amp;$E$5&amp;"_area]"), "&lt;&gt;Unassigned", INDIRECT("Table1[c13"&amp;$E$5&amp;"_times_sanctioned]"), $A207)</f>
        <v>0</v>
      </c>
      <c r="D207" s="31">
        <f ca="1">COUNTIFS(Table1[c08a_main_class], $B$4, INDIRECT("Table1[c01"&amp;$E$6&amp;"_area]"), "&lt;&gt;Unassigned", INDIRECT("Table1[c13"&amp;$E$6&amp;"_times_sanctioned]"), $A207)</f>
        <v>0</v>
      </c>
      <c r="E207" s="3">
        <f ca="1">COUNTIFS(INDIRECT("Table1["&amp;$B$5&amp;"]"),"Yes", INDIRECT("Table1[c13"&amp;$E$4&amp;"_times_sanctioned]"), $A207)</f>
        <v>15</v>
      </c>
      <c r="F207" s="2">
        <f ca="1">COUNTIFS(INDIRECT("Table1["&amp;$B$6&amp;"]"),"Yes", INDIRECT("Table1[c13"&amp;$E$5&amp;"_times_sanctioned]"), $A207)</f>
        <v>3</v>
      </c>
      <c r="G207" s="3">
        <f ca="1">COUNTIFS(INDIRECT("Table1["&amp;$B$7&amp;"]"),"Yes", INDIRECT("Table1[c13"&amp;$E$6&amp;"_times_sanctioned]"), $A207)</f>
        <v>0</v>
      </c>
    </row>
    <row r="208" spans="1:7" x14ac:dyDescent="0.25">
      <c r="A208" s="5" t="s">
        <v>77</v>
      </c>
      <c r="B208" s="2">
        <f>COUNTIFS(Table1[c08a_main_class], $B$4, Table1[c13a_times_sanctioned], $A208)</f>
        <v>8</v>
      </c>
      <c r="C208" s="33">
        <f ca="1">COUNTIFS(Table1[c08a_main_class], $B$4, INDIRECT("Table1[c01"&amp;$E$5&amp;"_area]"), "&lt;&gt;Unassigned", INDIRECT("Table1[c13"&amp;$E$5&amp;"_times_sanctioned]"), $A208)</f>
        <v>0</v>
      </c>
      <c r="D208" s="31">
        <f ca="1">COUNTIFS(Table1[c08a_main_class], $B$4, INDIRECT("Table1[c01"&amp;$E$6&amp;"_area]"), "&lt;&gt;Unassigned", INDIRECT("Table1[c13"&amp;$E$6&amp;"_times_sanctioned]"), $A208)</f>
        <v>0</v>
      </c>
      <c r="E208" s="3">
        <f ca="1">COUNTIFS(INDIRECT("Table1["&amp;$B$5&amp;"]"),"Yes", INDIRECT("Table1[c13"&amp;$E$4&amp;"_times_sanctioned]"), $A208)</f>
        <v>9</v>
      </c>
      <c r="F208" s="2">
        <f ca="1">COUNTIFS(INDIRECT("Table1["&amp;$B$6&amp;"]"),"Yes", INDIRECT("Table1[c13"&amp;$E$5&amp;"_times_sanctioned]"), $A208)</f>
        <v>0</v>
      </c>
      <c r="G208" s="3">
        <f ca="1">COUNTIFS(INDIRECT("Table1["&amp;$B$7&amp;"]"),"Yes", INDIRECT("Table1[c13"&amp;$E$6&amp;"_times_sanctioned]"), $A208)</f>
        <v>0</v>
      </c>
    </row>
    <row r="209" spans="1:7" x14ac:dyDescent="0.25">
      <c r="A209" s="5" t="s">
        <v>48</v>
      </c>
      <c r="B209" s="2">
        <f>COUNTIFS(Table1[c08a_main_class], $B$4, Table1[c13a_times_sanctioned], $A209)</f>
        <v>1</v>
      </c>
      <c r="C209" s="33">
        <f ca="1">COUNTIFS(Table1[c08a_main_class], $B$4, INDIRECT("Table1[c01"&amp;$E$5&amp;"_area]"), "&lt;&gt;Unassigned", INDIRECT("Table1[c13"&amp;$E$5&amp;"_times_sanctioned]"), $A209)</f>
        <v>0</v>
      </c>
      <c r="D209" s="31">
        <f ca="1">COUNTIFS(Table1[c08a_main_class], $B$4, INDIRECT("Table1[c01"&amp;$E$6&amp;"_area]"), "&lt;&gt;Unassigned", INDIRECT("Table1[c13"&amp;$E$6&amp;"_times_sanctioned]"), $A209)</f>
        <v>0</v>
      </c>
      <c r="E209" s="3">
        <f ca="1">COUNTIFS(INDIRECT("Table1["&amp;$B$5&amp;"]"),"Yes", INDIRECT("Table1[c13"&amp;$E$4&amp;"_times_sanctioned]"), $A209)</f>
        <v>1</v>
      </c>
      <c r="F209" s="2">
        <f ca="1">COUNTIFS(INDIRECT("Table1["&amp;$B$6&amp;"]"),"Yes", INDIRECT("Table1[c13"&amp;$E$5&amp;"_times_sanctioned]"), $A209)</f>
        <v>0</v>
      </c>
      <c r="G209" s="3">
        <f ca="1">COUNTIFS(INDIRECT("Table1["&amp;$B$7&amp;"]"),"Yes", INDIRECT("Table1[c13"&amp;$E$6&amp;"_times_sanctioned]"), $A209)</f>
        <v>0</v>
      </c>
    </row>
    <row r="210" spans="1:7" x14ac:dyDescent="0.25">
      <c r="A210" s="5" t="s">
        <v>41</v>
      </c>
      <c r="B210" s="2">
        <f>COUNTIFS(Table1[c08a_main_class], $B$4, Table1[c13a_times_sanctioned], $A210)</f>
        <v>1</v>
      </c>
      <c r="C210" s="33">
        <f ca="1">COUNTIFS(Table1[c08a_main_class], $B$4, INDIRECT("Table1[c01"&amp;$E$5&amp;"_area]"), "&lt;&gt;Unassigned", INDIRECT("Table1[c13"&amp;$E$5&amp;"_times_sanctioned]"), $A210)</f>
        <v>3</v>
      </c>
      <c r="D210" s="31">
        <f ca="1">COUNTIFS(Table1[c08a_main_class], $B$4, INDIRECT("Table1[c01"&amp;$E$6&amp;"_area]"), "&lt;&gt;Unassigned", INDIRECT("Table1[c13"&amp;$E$6&amp;"_times_sanctioned]"), $A210)</f>
        <v>0</v>
      </c>
      <c r="E210" s="3">
        <f ca="1">COUNTIFS(INDIRECT("Table1["&amp;$B$5&amp;"]"),"Yes", INDIRECT("Table1[c13"&amp;$E$4&amp;"_times_sanctioned]"), $A210)</f>
        <v>3</v>
      </c>
      <c r="F210" s="2">
        <f ca="1">COUNTIFS(INDIRECT("Table1["&amp;$B$6&amp;"]"),"Yes", INDIRECT("Table1[c13"&amp;$E$5&amp;"_times_sanctioned]"), $A210)</f>
        <v>4</v>
      </c>
      <c r="G210" s="3">
        <f ca="1">COUNTIFS(INDIRECT("Table1["&amp;$B$7&amp;"]"),"Yes", INDIRECT("Table1[c13"&amp;$E$6&amp;"_times_sanctioned]"), $A210)</f>
        <v>0</v>
      </c>
    </row>
    <row r="211" spans="1:7" x14ac:dyDescent="0.25">
      <c r="A211" s="5" t="s">
        <v>525</v>
      </c>
      <c r="B211" s="2">
        <f>SUM(B206:B210)</f>
        <v>54</v>
      </c>
      <c r="C211" s="33">
        <f ca="1">SUM(C206:C210)</f>
        <v>24</v>
      </c>
      <c r="D211" s="31">
        <f ca="1">COUNTIFS(Table1[c08a_main_class], $B$4, INDIRECT("Table1[c01"&amp;$E$6&amp;"_area]"), "&lt;&gt;Unassigned", INDIRECT("Table1[c13"&amp;$E$6&amp;"_times_sanctioned]"), $A211)</f>
        <v>0</v>
      </c>
      <c r="E211" s="3">
        <f ca="1">SUM(E206:E210)</f>
        <v>74</v>
      </c>
      <c r="F211" s="2">
        <f ca="1">SUM(F206:F210)</f>
        <v>34</v>
      </c>
      <c r="G211" s="3">
        <f ca="1">SUM(G206:G210)</f>
        <v>0</v>
      </c>
    </row>
    <row r="213" spans="1:7" x14ac:dyDescent="0.25">
      <c r="A213" s="4" t="s">
        <v>870</v>
      </c>
    </row>
    <row r="214" spans="1:7" x14ac:dyDescent="0.25">
      <c r="A214" s="5"/>
      <c r="B214" s="5" t="str">
        <f>$B$3&amp;" - Wave A - Sample"</f>
        <v>Migrants - Wave A - Sample</v>
      </c>
      <c r="C214" s="5" t="str">
        <f>$B$3&amp;" - Wave B - Sample"</f>
        <v>Migrants - Wave B - Sample</v>
      </c>
      <c r="D214" s="5" t="str">
        <f>$B$3&amp;" - Wave C - Sample"</f>
        <v>Migrants - Wave C - Sample</v>
      </c>
      <c r="E214" s="5" t="str">
        <f>$B$3&amp;" - Wave A - All"</f>
        <v>Migrants - Wave A - All</v>
      </c>
      <c r="F214" s="5" t="str">
        <f>$B$3&amp;" - Wave B - All"</f>
        <v>Migrants - Wave B - All</v>
      </c>
      <c r="G214" s="5" t="str">
        <f>$B$3&amp;" - Wave C - All"</f>
        <v>Migrants - Wave C - All</v>
      </c>
    </row>
    <row r="215" spans="1:7" x14ac:dyDescent="0.25">
      <c r="A215" s="5" t="s">
        <v>17</v>
      </c>
      <c r="B215" s="15">
        <f>B206/B$211</f>
        <v>0.62962962962962965</v>
      </c>
      <c r="C215" s="13">
        <f t="shared" ref="C215:G220" ca="1" si="30">C206/C$211</f>
        <v>0.875</v>
      </c>
      <c r="D215" s="15" t="e">
        <f t="shared" ca="1" si="30"/>
        <v>#DIV/0!</v>
      </c>
      <c r="E215" s="13">
        <f t="shared" ca="1" si="30"/>
        <v>0.6216216216216216</v>
      </c>
      <c r="F215" s="15">
        <f t="shared" ca="1" si="30"/>
        <v>0.79411764705882348</v>
      </c>
      <c r="G215" s="13" t="e">
        <f t="shared" ca="1" si="30"/>
        <v>#DIV/0!</v>
      </c>
    </row>
    <row r="216" spans="1:7" x14ac:dyDescent="0.25">
      <c r="A216" s="5" t="s">
        <v>706</v>
      </c>
      <c r="B216" s="15">
        <f t="shared" ref="B216:D220" si="31">B207/B$211</f>
        <v>0.18518518518518517</v>
      </c>
      <c r="C216" s="13">
        <f t="shared" ca="1" si="31"/>
        <v>0</v>
      </c>
      <c r="D216" s="15" t="e">
        <f t="shared" ca="1" si="31"/>
        <v>#DIV/0!</v>
      </c>
      <c r="E216" s="13">
        <f t="shared" ca="1" si="30"/>
        <v>0.20270270270270271</v>
      </c>
      <c r="F216" s="15">
        <f t="shared" ca="1" si="30"/>
        <v>8.8235294117647065E-2</v>
      </c>
      <c r="G216" s="13" t="e">
        <f t="shared" ca="1" si="30"/>
        <v>#DIV/0!</v>
      </c>
    </row>
    <row r="217" spans="1:7" x14ac:dyDescent="0.25">
      <c r="A217" s="5" t="s">
        <v>77</v>
      </c>
      <c r="B217" s="15">
        <f t="shared" si="31"/>
        <v>0.14814814814814814</v>
      </c>
      <c r="C217" s="13">
        <f t="shared" ca="1" si="31"/>
        <v>0</v>
      </c>
      <c r="D217" s="15" t="e">
        <f t="shared" ca="1" si="31"/>
        <v>#DIV/0!</v>
      </c>
      <c r="E217" s="13">
        <f t="shared" ca="1" si="30"/>
        <v>0.12162162162162163</v>
      </c>
      <c r="F217" s="15">
        <f t="shared" ca="1" si="30"/>
        <v>0</v>
      </c>
      <c r="G217" s="13" t="e">
        <f t="shared" ca="1" si="30"/>
        <v>#DIV/0!</v>
      </c>
    </row>
    <row r="218" spans="1:7" x14ac:dyDescent="0.25">
      <c r="A218" s="5" t="s">
        <v>48</v>
      </c>
      <c r="B218" s="15">
        <f t="shared" si="31"/>
        <v>1.8518518518518517E-2</v>
      </c>
      <c r="C218" s="13">
        <f t="shared" ca="1" si="31"/>
        <v>0</v>
      </c>
      <c r="D218" s="15" t="e">
        <f t="shared" ca="1" si="31"/>
        <v>#DIV/0!</v>
      </c>
      <c r="E218" s="13">
        <f t="shared" ca="1" si="30"/>
        <v>1.3513513513513514E-2</v>
      </c>
      <c r="F218" s="15">
        <f t="shared" ca="1" si="30"/>
        <v>0</v>
      </c>
      <c r="G218" s="13" t="e">
        <f t="shared" ca="1" si="30"/>
        <v>#DIV/0!</v>
      </c>
    </row>
    <row r="219" spans="1:7" x14ac:dyDescent="0.25">
      <c r="A219" s="5" t="s">
        <v>707</v>
      </c>
      <c r="B219" s="15">
        <f t="shared" si="31"/>
        <v>1.8518518518518517E-2</v>
      </c>
      <c r="C219" s="13">
        <f t="shared" ca="1" si="31"/>
        <v>0.125</v>
      </c>
      <c r="D219" s="15" t="e">
        <f t="shared" ca="1" si="31"/>
        <v>#DIV/0!</v>
      </c>
      <c r="E219" s="13">
        <f t="shared" ca="1" si="30"/>
        <v>4.0540540540540543E-2</v>
      </c>
      <c r="F219" s="15">
        <f t="shared" ca="1" si="30"/>
        <v>0.11764705882352941</v>
      </c>
      <c r="G219" s="13" t="e">
        <f t="shared" ca="1" si="30"/>
        <v>#DIV/0!</v>
      </c>
    </row>
    <row r="220" spans="1:7" x14ac:dyDescent="0.25">
      <c r="A220" s="5" t="s">
        <v>525</v>
      </c>
      <c r="B220" s="15">
        <f t="shared" si="31"/>
        <v>1</v>
      </c>
      <c r="C220" s="13">
        <f t="shared" ca="1" si="31"/>
        <v>1</v>
      </c>
      <c r="D220" s="15" t="e">
        <f t="shared" ca="1" si="31"/>
        <v>#DIV/0!</v>
      </c>
      <c r="E220" s="13">
        <f t="shared" ca="1" si="30"/>
        <v>1</v>
      </c>
      <c r="F220" s="15">
        <f t="shared" ca="1" si="30"/>
        <v>1</v>
      </c>
      <c r="G220" s="13" t="e">
        <f t="shared" ca="1" si="30"/>
        <v>#DIV/0!</v>
      </c>
    </row>
    <row r="222" spans="1:7" x14ac:dyDescent="0.25">
      <c r="A222" s="4" t="s">
        <v>708</v>
      </c>
    </row>
    <row r="223" spans="1:7" x14ac:dyDescent="0.25">
      <c r="A223" s="5"/>
      <c r="B223" s="5" t="s">
        <v>5</v>
      </c>
      <c r="C223" s="5" t="s">
        <v>4</v>
      </c>
      <c r="D223" s="5" t="s">
        <v>41</v>
      </c>
      <c r="E223" s="5" t="s">
        <v>680</v>
      </c>
    </row>
    <row r="224" spans="1:7" x14ac:dyDescent="0.25">
      <c r="A224" s="5" t="str">
        <f>$B$3&amp;" - Wave A - Sample"</f>
        <v>Migrants - Wave A - Sample</v>
      </c>
      <c r="B224" s="2">
        <f>COUNTIFS(Table1[c08a_main_class], $B$4, Table1[c13a_times_sanctioned], "Once")+COUNTIFS(Table1[c08a_main_class], $B$4, Table1[c13a_times_sanctioned], "2-5 times")+COUNTIFS(Table1[c08a_main_class], $B$4, Table1[c13a_times_sanctioned], "More than 5 times")</f>
        <v>19</v>
      </c>
      <c r="C224" s="3">
        <f>COUNTIFS(Table1[c08a_main_class], $B$4, Table1[c13a_times_sanctioned], $A206)</f>
        <v>34</v>
      </c>
      <c r="D224" s="2">
        <f>COUNTIFS(Table1[c08a_main_class], $B$4, Table1[c13a_times_sanctioned], $A210)</f>
        <v>1</v>
      </c>
      <c r="E224" s="3">
        <f>SUM(B224:D224)</f>
        <v>54</v>
      </c>
    </row>
    <row r="225" spans="1:5" x14ac:dyDescent="0.25">
      <c r="A225" s="5" t="str">
        <f>$B$3&amp;" - Wave B - Sample"</f>
        <v>Migrants - Wave B - Sample</v>
      </c>
      <c r="B225" s="2">
        <f ca="1">COUNTIFS(Table1[c08a_main_class], $B$4, INDIRECT("Table1[c01"&amp;$E5&amp;"_area]"), "&lt;&gt;Unassigned", INDIRECT("Table1[c13"&amp;$E5&amp;"_times_sanctioned]"), "Once")+COUNTIFS(Table1[c08a_main_class], $B$4, INDIRECT("Table1[c01"&amp;$E5&amp;"_area]"), "&lt;&gt;Unassigned", INDIRECT("Table1[c13"&amp;$E5&amp;"_times_sanctioned]"), "2-5 times")+COUNTIFS(Table1[c08a_main_class], $B$4, INDIRECT("Table1[c01"&amp;$E5&amp;"_area]"), "&lt;&gt;Unassigned", INDIRECT("Table1[c13"&amp;$E5&amp;"_times_sanctioned]"), "More than 5 times")</f>
        <v>0</v>
      </c>
      <c r="C225" s="3">
        <f ca="1">COUNTIFS(Table1[c08a_main_class], $B$4, INDIRECT("Table1[c01"&amp;$E5&amp;"_area]"), "&lt;&gt;Unassigned", INDIRECT("Table1[c13"&amp;$E5&amp;"_times_sanctioned]"), $A$206)</f>
        <v>21</v>
      </c>
      <c r="D225" s="2">
        <f ca="1">COUNTIFS(Table1[c08a_main_class], $B$4, INDIRECT("Table1[c01"&amp;$E5&amp;"_area]"), "&lt;&gt;Unassigned", INDIRECT("Table1[c13"&amp;$E5&amp;"_times_sanctioned]"), $A$210)</f>
        <v>3</v>
      </c>
      <c r="E225" s="3">
        <f t="shared" ref="E225:E226" ca="1" si="32">SUM(B225:D225)</f>
        <v>24</v>
      </c>
    </row>
    <row r="226" spans="1:5" x14ac:dyDescent="0.25">
      <c r="A226" s="5" t="str">
        <f>$B$3&amp;" - Wave C - Sample"</f>
        <v>Migrants - Wave C - Sample</v>
      </c>
      <c r="B226" s="2">
        <f ca="1">COUNTIFS(Table1[c08a_main_class], $B$4, INDIRECT("Table1[c01"&amp;$E6&amp;"_area]"), "&lt;&gt;Unassigned", INDIRECT("Table1[c13"&amp;$E6&amp;"_times_sanctioned]"), "Once")+COUNTIFS(Table1[c08a_main_class], $B$4, INDIRECT("Table1[c01"&amp;$E6&amp;"_area]"), "&lt;&gt;Unassigned", INDIRECT("Table1[c13"&amp;$E6&amp;"_times_sanctioned]"), "2-5 times")+COUNTIFS(Table1[c08a_main_class], $B$4, INDIRECT("Table1[c01"&amp;$E6&amp;"_area]"), "&lt;&gt;Unassigned", INDIRECT("Table1[c13"&amp;$E6&amp;"_times_sanctioned]"), "More than 5 times")</f>
        <v>0</v>
      </c>
      <c r="C226" s="3">
        <f ca="1">COUNTIFS(Table1[c08a_main_class], $B$4, INDIRECT("Table1[c01"&amp;$E6&amp;"_area]"), "&lt;&gt;Unassigned", INDIRECT("Table1[c13"&amp;$E6&amp;"_times_sanctioned]"), $A$206)</f>
        <v>0</v>
      </c>
      <c r="D226" s="2">
        <f ca="1">COUNTIFS(Table1[c08a_main_class], $B$4, INDIRECT("Table1[c01"&amp;$E6&amp;"_area]"), "&lt;&gt;Unassigned", INDIRECT("Table1[c13"&amp;$E6&amp;"_times_sanctioned]"), $A$210)</f>
        <v>0</v>
      </c>
      <c r="E226" s="3">
        <f t="shared" ca="1" si="32"/>
        <v>0</v>
      </c>
    </row>
    <row r="227" spans="1:5" x14ac:dyDescent="0.25">
      <c r="A227" s="5" t="str">
        <f>$B$3&amp;" - Wave A - All"</f>
        <v>Migrants - Wave A - All</v>
      </c>
      <c r="B227" s="2">
        <f ca="1">COUNTIFS(INDIRECT("Table1["&amp;$B5&amp;"]"),"Yes", INDIRECT("Table1[c13"&amp;$E4&amp;"_times_sanctioned]"), "Once")+COUNTIFS(INDIRECT("Table1["&amp;$B5&amp;"]"),"Yes", INDIRECT("Table1[c13"&amp;$E4&amp;"_times_sanctioned]"), "2-5 times")+COUNTIFS(INDIRECT("Table1["&amp;$B5&amp;"]"),"Yes", INDIRECT("Table1[c13"&amp;$E4&amp;"_times_sanctioned]"), "More than 5 times")</f>
        <v>25</v>
      </c>
      <c r="C227" s="3">
        <f ca="1">COUNTIFS(INDIRECT("Table1["&amp;$B$5&amp;"]"),"Yes", INDIRECT("Table1[c13"&amp;$E$4&amp;"_times_sanctioned]"), $A206)</f>
        <v>46</v>
      </c>
      <c r="D227" s="2">
        <f ca="1">COUNTIFS(INDIRECT("Table1["&amp;$B$5&amp;"]"),"Yes", INDIRECT("Table1[c13"&amp;$E$4&amp;"_times_sanctioned]"), $A210)</f>
        <v>3</v>
      </c>
      <c r="E227" s="3">
        <f ca="1">SUM(B227:D227)</f>
        <v>74</v>
      </c>
    </row>
    <row r="228" spans="1:5" x14ac:dyDescent="0.25">
      <c r="A228" s="5" t="str">
        <f>$B$3&amp;" - Wave B - All"</f>
        <v>Migrants - Wave B - All</v>
      </c>
      <c r="B228" s="2">
        <f ca="1">COUNTIFS(INDIRECT("Table1["&amp;$B6&amp;"]"),"Yes", INDIRECT("Table1[c13"&amp;$E5&amp;"_times_sanctioned]"), "Once")+COUNTIFS(INDIRECT("Table1["&amp;$B6&amp;"]"),"Yes", INDIRECT("Table1[c13"&amp;$E5&amp;"_times_sanctioned]"), "2-5 times")+COUNTIFS(INDIRECT("Table1["&amp;$B6&amp;"]"),"Yes", INDIRECT("Table1[c13"&amp;$E5&amp;"_times_sanctioned]"), "More than 5 times")</f>
        <v>3</v>
      </c>
      <c r="C228" s="3">
        <f ca="1">COUNTIFS(INDIRECT("Table1["&amp;$B$6&amp;"]"),"Yes", INDIRECT("Table1[c13"&amp;$E$5&amp;"_times_sanctioned]"), $A206)</f>
        <v>27</v>
      </c>
      <c r="D228" s="2">
        <f ca="1">COUNTIFS(INDIRECT("Table1["&amp;$B$6&amp;"]"),"Yes", INDIRECT("Table1[c13"&amp;$E$5&amp;"_times_sanctioned]"), $A210)</f>
        <v>4</v>
      </c>
      <c r="E228" s="3">
        <f ca="1">SUM(B228:D228)</f>
        <v>34</v>
      </c>
    </row>
    <row r="229" spans="1:5" x14ac:dyDescent="0.25">
      <c r="A229" s="5" t="str">
        <f>$B$3&amp;" - Wave C - All"</f>
        <v>Migrants - Wave C - All</v>
      </c>
      <c r="B229" s="2">
        <f ca="1">COUNTIFS(INDIRECT("Table1["&amp;$B7&amp;"]"),"Yes", INDIRECT("Table1[c13"&amp;$E6&amp;"_times_sanctioned]"), "Once")+COUNTIFS(INDIRECT("Table1["&amp;$B7&amp;"]"),"Yes", INDIRECT("Table1[c13"&amp;$E6&amp;"_times_sanctioned]"), "2-5 times")+COUNTIFS(INDIRECT("Table1["&amp;$B7&amp;"]"),"Yes", INDIRECT("Table1[c13"&amp;$E6&amp;"_times_sanctioned]"), "More than 5 times")</f>
        <v>0</v>
      </c>
      <c r="C229" s="3">
        <f ca="1">COUNTIFS(INDIRECT("Table1["&amp;$B$7&amp;"]"),"Yes", INDIRECT("Table1[c13"&amp;$E$6&amp;"_times_sanctioned]"), $A206)</f>
        <v>0</v>
      </c>
      <c r="D229" s="2">
        <f ca="1">COUNTIFS(INDIRECT("Table1["&amp;$B$7&amp;"]"),"Yes", INDIRECT("Table1[c13"&amp;$E$6&amp;"_times_sanctioned]"), $A210)</f>
        <v>0</v>
      </c>
      <c r="E229" s="3">
        <f ca="1">SUM(B229:D229)</f>
        <v>0</v>
      </c>
    </row>
    <row r="231" spans="1:5" x14ac:dyDescent="0.25">
      <c r="A231" s="4" t="s">
        <v>709</v>
      </c>
    </row>
    <row r="232" spans="1:5" x14ac:dyDescent="0.25">
      <c r="A232" s="5"/>
      <c r="B232" s="5" t="s">
        <v>5</v>
      </c>
      <c r="C232" s="5" t="s">
        <v>4</v>
      </c>
      <c r="D232" s="5" t="s">
        <v>41</v>
      </c>
      <c r="E232" s="5" t="s">
        <v>680</v>
      </c>
    </row>
    <row r="233" spans="1:5" x14ac:dyDescent="0.25">
      <c r="A233" s="5" t="str">
        <f>$B$3&amp;" - Wave A - Sample"</f>
        <v>Migrants - Wave A - Sample</v>
      </c>
      <c r="B233" s="7">
        <f t="shared" ref="B233:E238" si="33">B224/$E224</f>
        <v>0.35185185185185186</v>
      </c>
      <c r="C233" s="6">
        <f t="shared" si="33"/>
        <v>0.62962962962962965</v>
      </c>
      <c r="D233" s="7">
        <f t="shared" si="33"/>
        <v>1.8518518518518517E-2</v>
      </c>
      <c r="E233" s="6">
        <f t="shared" si="33"/>
        <v>1</v>
      </c>
    </row>
    <row r="234" spans="1:5" x14ac:dyDescent="0.25">
      <c r="A234" s="5" t="str">
        <f>$B$3&amp;" - Wave B - Sample"</f>
        <v>Migrants - Wave B - Sample</v>
      </c>
      <c r="B234" s="7">
        <f t="shared" ca="1" si="33"/>
        <v>0</v>
      </c>
      <c r="C234" s="6">
        <f t="shared" ca="1" si="33"/>
        <v>0.875</v>
      </c>
      <c r="D234" s="7">
        <f t="shared" ca="1" si="33"/>
        <v>0.125</v>
      </c>
      <c r="E234" s="6">
        <f t="shared" ca="1" si="33"/>
        <v>1</v>
      </c>
    </row>
    <row r="235" spans="1:5" x14ac:dyDescent="0.25">
      <c r="A235" s="5" t="str">
        <f>$B$3&amp;" - Wave C - Sample"</f>
        <v>Migrants - Wave C - Sample</v>
      </c>
      <c r="B235" s="7" t="e">
        <f t="shared" ca="1" si="33"/>
        <v>#DIV/0!</v>
      </c>
      <c r="C235" s="6" t="e">
        <f t="shared" ca="1" si="33"/>
        <v>#DIV/0!</v>
      </c>
      <c r="D235" s="7" t="e">
        <f t="shared" ca="1" si="33"/>
        <v>#DIV/0!</v>
      </c>
      <c r="E235" s="6" t="e">
        <f t="shared" ca="1" si="33"/>
        <v>#DIV/0!</v>
      </c>
    </row>
    <row r="236" spans="1:5" x14ac:dyDescent="0.25">
      <c r="A236" s="5" t="str">
        <f>$B$3&amp;" - Wave A - All"</f>
        <v>Migrants - Wave A - All</v>
      </c>
      <c r="B236" s="7">
        <f t="shared" ca="1" si="33"/>
        <v>0.33783783783783783</v>
      </c>
      <c r="C236" s="6">
        <f t="shared" ca="1" si="33"/>
        <v>0.6216216216216216</v>
      </c>
      <c r="D236" s="7">
        <f t="shared" ca="1" si="33"/>
        <v>4.0540540540540543E-2</v>
      </c>
      <c r="E236" s="6">
        <f t="shared" ca="1" si="33"/>
        <v>1</v>
      </c>
    </row>
    <row r="237" spans="1:5" x14ac:dyDescent="0.25">
      <c r="A237" s="5" t="str">
        <f>$B$3&amp;" - Wave B - All"</f>
        <v>Migrants - Wave B - All</v>
      </c>
      <c r="B237" s="7">
        <f t="shared" ca="1" si="33"/>
        <v>8.8235294117647065E-2</v>
      </c>
      <c r="C237" s="6">
        <f t="shared" ca="1" si="33"/>
        <v>0.79411764705882348</v>
      </c>
      <c r="D237" s="7">
        <f t="shared" ca="1" si="33"/>
        <v>0.11764705882352941</v>
      </c>
      <c r="E237" s="6">
        <f t="shared" ca="1" si="33"/>
        <v>1</v>
      </c>
    </row>
    <row r="238" spans="1:5" x14ac:dyDescent="0.25">
      <c r="A238" s="5" t="str">
        <f>$B$3&amp;" - Wave C - All"</f>
        <v>Migrants - Wave C - All</v>
      </c>
      <c r="B238" s="7" t="e">
        <f t="shared" ca="1" si="33"/>
        <v>#DIV/0!</v>
      </c>
      <c r="C238" s="6" t="e">
        <f t="shared" ca="1" si="33"/>
        <v>#DIV/0!</v>
      </c>
      <c r="D238" s="7" t="e">
        <f t="shared" ca="1" si="33"/>
        <v>#DIV/0!</v>
      </c>
      <c r="E238" s="6" t="e">
        <f t="shared" ca="1" si="33"/>
        <v>#DIV/0!</v>
      </c>
    </row>
    <row r="240" spans="1:5" x14ac:dyDescent="0.25">
      <c r="A240" s="4" t="s">
        <v>710</v>
      </c>
    </row>
    <row r="241" spans="1:7" x14ac:dyDescent="0.25">
      <c r="A241" s="5"/>
      <c r="B241" s="5" t="str">
        <f>$B$3&amp;" - Wave A - Sample"</f>
        <v>Migrants - Wave A - Sample</v>
      </c>
      <c r="C241" s="5" t="str">
        <f>$B$3&amp;" - Wave B - Sample"</f>
        <v>Migrants - Wave B - Sample</v>
      </c>
      <c r="D241" s="5" t="str">
        <f>$B$3&amp;" - Wave C - Sample"</f>
        <v>Migrants - Wave C - Sample</v>
      </c>
      <c r="E241" s="5" t="str">
        <f>$B$3&amp;" - Wave A - All"</f>
        <v>Migrants - Wave A - All</v>
      </c>
      <c r="F241" s="5" t="str">
        <f>$B$3&amp;" - Wave B - All"</f>
        <v>Migrants - Wave B - All</v>
      </c>
      <c r="G241" s="5" t="str">
        <f>$B$3&amp;" - Wave C - All"</f>
        <v>Migrants - Wave C - All</v>
      </c>
    </row>
    <row r="242" spans="1:7" x14ac:dyDescent="0.25">
      <c r="A242" s="5" t="s">
        <v>54</v>
      </c>
      <c r="B242" s="2">
        <f>COUNTIFS(Table1[c08a_main_class], $B$4, Table1[c14a_last_sanctioned], $A242)</f>
        <v>10</v>
      </c>
      <c r="C242" s="3">
        <f ca="1">COUNTIFS(Table1[c08a_main_class], $B$4, INDIRECT("Table1[c01"&amp;$E$5&amp;"_area]"), "&lt;&gt;Unassigned", INDIRECT("Table1[c14"&amp;$E$5&amp;"_last_sanctioned]"), $A242)</f>
        <v>0</v>
      </c>
      <c r="D242" s="2">
        <f ca="1">COUNTIFS(Table1[c08a_main_class], $B$4, INDIRECT("Table1[c01"&amp;$E$6&amp;"_area]"), "&lt;&gt;Unassigned", INDIRECT("Table1[c14"&amp;$E$6&amp;"_last_sanctioned]"), $A242)</f>
        <v>0</v>
      </c>
      <c r="E242" s="3">
        <f ca="1">COUNTIFS(INDIRECT("Table1["&amp;$B$5&amp;"]"),"Yes", INDIRECT("Table1[c14"&amp;$E$4&amp;"_last_sanctioned]"), $A242)</f>
        <v>12</v>
      </c>
      <c r="F242" s="2">
        <f ca="1">COUNTIFS(INDIRECT("Table1["&amp;$B$6&amp;"]"),"Yes", INDIRECT("Table1[c14"&amp;$E$5&amp;"_last_sanctioned]"), $A242)</f>
        <v>0</v>
      </c>
      <c r="G242" s="3">
        <f ca="1">COUNTIFS(INDIRECT("Table1["&amp;$B$7&amp;"]"),"Yes", INDIRECT("Table1[c14"&amp;$E$6&amp;"_last_sanctioned]"), $A242)</f>
        <v>0</v>
      </c>
    </row>
    <row r="243" spans="1:7" x14ac:dyDescent="0.25">
      <c r="A243" s="5" t="s">
        <v>78</v>
      </c>
      <c r="B243" s="2">
        <f>COUNTIFS(Table1[c08a_main_class], $B$4, Table1[c14a_last_sanctioned], $A243)</f>
        <v>1</v>
      </c>
      <c r="C243" s="3">
        <f ca="1">COUNTIFS(Table1[c08a_main_class], $B$4, INDIRECT("Table1[c01"&amp;$E$5&amp;"_area]"), "&lt;&gt;Unassigned", INDIRECT("Table1[c14"&amp;$E$5&amp;"_last_sanctioned]"), $A243)</f>
        <v>0</v>
      </c>
      <c r="D243" s="2">
        <f ca="1">COUNTIFS(Table1[c08a_main_class], $B$4, INDIRECT("Table1[c01"&amp;$E$6&amp;"_area]"), "&lt;&gt;Unassigned", INDIRECT("Table1[c14"&amp;$E$6&amp;"_last_sanctioned]"), $A243)</f>
        <v>0</v>
      </c>
      <c r="E243" s="3">
        <f ca="1">COUNTIFS(INDIRECT("Table1["&amp;$B$5&amp;"]"),"Yes", INDIRECT("Table1[c14"&amp;$E$4&amp;"_last_sanctioned]"), $A243)</f>
        <v>2</v>
      </c>
      <c r="F243" s="2">
        <f ca="1">COUNTIFS(INDIRECT("Table1["&amp;$B$6&amp;"]"),"Yes", INDIRECT("Table1[c14"&amp;$E$5&amp;"_last_sanctioned]"), $A243)</f>
        <v>0</v>
      </c>
      <c r="G243" s="3">
        <f ca="1">COUNTIFS(INDIRECT("Table1["&amp;$B$7&amp;"]"),"Yes", INDIRECT("Table1[c14"&amp;$E$6&amp;"_last_sanctioned]"), $A243)</f>
        <v>0</v>
      </c>
    </row>
    <row r="244" spans="1:7" x14ac:dyDescent="0.25">
      <c r="A244" s="5" t="s">
        <v>105</v>
      </c>
      <c r="B244" s="2">
        <f>COUNTIFS(Table1[c08a_main_class], $B$4, Table1[c14a_last_sanctioned], $A244)</f>
        <v>2</v>
      </c>
      <c r="C244" s="3">
        <f ca="1">COUNTIFS(Table1[c08a_main_class], $B$4, INDIRECT("Table1[c01"&amp;$E$5&amp;"_area]"), "&lt;&gt;Unassigned", INDIRECT("Table1[c14"&amp;$E$5&amp;"_last_sanctioned]"), $A244)</f>
        <v>0</v>
      </c>
      <c r="D244" s="2">
        <f ca="1">COUNTIFS(Table1[c08a_main_class], $B$4, INDIRECT("Table1[c01"&amp;$E$6&amp;"_area]"), "&lt;&gt;Unassigned", INDIRECT("Table1[c14"&amp;$E$6&amp;"_last_sanctioned]"), $A244)</f>
        <v>0</v>
      </c>
      <c r="E244" s="3">
        <f ca="1">COUNTIFS(INDIRECT("Table1["&amp;$B$5&amp;"]"),"Yes", INDIRECT("Table1[c14"&amp;$E$4&amp;"_last_sanctioned]"), $A244)</f>
        <v>4</v>
      </c>
      <c r="F244" s="2">
        <f ca="1">COUNTIFS(INDIRECT("Table1["&amp;$B$6&amp;"]"),"Yes", INDIRECT("Table1[c14"&amp;$E$5&amp;"_last_sanctioned]"), $A244)</f>
        <v>4</v>
      </c>
      <c r="G244" s="3">
        <f ca="1">COUNTIFS(INDIRECT("Table1["&amp;$B$7&amp;"]"),"Yes", INDIRECT("Table1[c14"&amp;$E$6&amp;"_last_sanctioned]"), $A244)</f>
        <v>0</v>
      </c>
    </row>
    <row r="245" spans="1:7" x14ac:dyDescent="0.25">
      <c r="A245" s="5" t="s">
        <v>27</v>
      </c>
      <c r="B245" s="2">
        <f>COUNTIFS(Table1[c08a_main_class], $B$4, Table1[c14a_last_sanctioned], $A245)</f>
        <v>5</v>
      </c>
      <c r="C245" s="3">
        <f ca="1">COUNTIFS(Table1[c08a_main_class], $B$4, INDIRECT("Table1[c01"&amp;$E$5&amp;"_area]"), "&lt;&gt;Unassigned", INDIRECT("Table1[c14"&amp;$E$5&amp;"_last_sanctioned]"), $A245)</f>
        <v>2</v>
      </c>
      <c r="D245" s="2">
        <f ca="1">COUNTIFS(Table1[c08a_main_class], $B$4, INDIRECT("Table1[c01"&amp;$E$6&amp;"_area]"), "&lt;&gt;Unassigned", INDIRECT("Table1[c14"&amp;$E$6&amp;"_last_sanctioned]"), $A245)</f>
        <v>0</v>
      </c>
      <c r="E245" s="3">
        <f ca="1">COUNTIFS(INDIRECT("Table1["&amp;$B$5&amp;"]"),"Yes", INDIRECT("Table1[c14"&amp;$E$4&amp;"_last_sanctioned]"), $A245)</f>
        <v>7</v>
      </c>
      <c r="F245" s="2">
        <f ca="1">COUNTIFS(INDIRECT("Table1["&amp;$B$6&amp;"]"),"Yes", INDIRECT("Table1[c14"&amp;$E$5&amp;"_last_sanctioned]"), $A245)</f>
        <v>2</v>
      </c>
      <c r="G245" s="3">
        <f ca="1">COUNTIFS(INDIRECT("Table1["&amp;$B$7&amp;"]"),"Yes", INDIRECT("Table1[c14"&amp;$E$6&amp;"_last_sanctioned]"), $A245)</f>
        <v>0</v>
      </c>
    </row>
    <row r="246" spans="1:7" x14ac:dyDescent="0.25">
      <c r="A246" s="5" t="s">
        <v>525</v>
      </c>
      <c r="B246" s="2">
        <f>SUM(B242:B245)</f>
        <v>18</v>
      </c>
      <c r="C246" s="3">
        <f t="shared" ref="C246:D246" ca="1" si="34">SUM(C242:C245)</f>
        <v>2</v>
      </c>
      <c r="D246" s="2">
        <f t="shared" ca="1" si="34"/>
        <v>0</v>
      </c>
      <c r="E246" s="3">
        <f ca="1">SUM(E242:E245)</f>
        <v>25</v>
      </c>
      <c r="F246" s="2">
        <f ca="1">SUM(F242:F245)</f>
        <v>6</v>
      </c>
      <c r="G246" s="3">
        <f ca="1">SUM(G242:G245)</f>
        <v>0</v>
      </c>
    </row>
    <row r="248" spans="1:7" x14ac:dyDescent="0.25">
      <c r="A248" s="4" t="s">
        <v>741</v>
      </c>
    </row>
    <row r="249" spans="1:7" x14ac:dyDescent="0.25">
      <c r="A249" s="5"/>
      <c r="B249" s="5" t="str">
        <f>$B$3&amp;" - Wave A - Sample"</f>
        <v>Migrants - Wave A - Sample</v>
      </c>
      <c r="C249" s="5" t="str">
        <f>$B$3&amp;" - Wave B - Sample"</f>
        <v>Migrants - Wave B - Sample</v>
      </c>
      <c r="D249" s="5" t="str">
        <f>$B$3&amp;" - Wave C - Sample"</f>
        <v>Migrants - Wave C - Sample</v>
      </c>
      <c r="E249" s="5" t="str">
        <f>$B$3&amp;" - Wave A - All"</f>
        <v>Migrants - Wave A - All</v>
      </c>
      <c r="F249" s="5" t="str">
        <f>$B$3&amp;" - Wave B - All"</f>
        <v>Migrants - Wave B - All</v>
      </c>
      <c r="G249" s="5" t="str">
        <f>$B$3&amp;" - Wave C - All"</f>
        <v>Migrants - Wave C - All</v>
      </c>
    </row>
    <row r="250" spans="1:7" x14ac:dyDescent="0.25">
      <c r="A250" s="5" t="s">
        <v>54</v>
      </c>
      <c r="B250" s="15">
        <f t="shared" ref="B250:G254" si="35">B242/B$246</f>
        <v>0.55555555555555558</v>
      </c>
      <c r="C250" s="13">
        <f t="shared" ca="1" si="35"/>
        <v>0</v>
      </c>
      <c r="D250" s="15" t="e">
        <f t="shared" ca="1" si="35"/>
        <v>#DIV/0!</v>
      </c>
      <c r="E250" s="13">
        <f t="shared" ca="1" si="35"/>
        <v>0.48</v>
      </c>
      <c r="F250" s="15">
        <f t="shared" ca="1" si="35"/>
        <v>0</v>
      </c>
      <c r="G250" s="13" t="e">
        <f t="shared" ca="1" si="35"/>
        <v>#DIV/0!</v>
      </c>
    </row>
    <row r="251" spans="1:7" x14ac:dyDescent="0.25">
      <c r="A251" s="5" t="s">
        <v>78</v>
      </c>
      <c r="B251" s="15">
        <f t="shared" si="35"/>
        <v>5.5555555555555552E-2</v>
      </c>
      <c r="C251" s="13">
        <f t="shared" ca="1" si="35"/>
        <v>0</v>
      </c>
      <c r="D251" s="15" t="e">
        <f t="shared" ca="1" si="35"/>
        <v>#DIV/0!</v>
      </c>
      <c r="E251" s="13">
        <f t="shared" ca="1" si="35"/>
        <v>0.08</v>
      </c>
      <c r="F251" s="15">
        <f t="shared" ca="1" si="35"/>
        <v>0</v>
      </c>
      <c r="G251" s="13" t="e">
        <f t="shared" ca="1" si="35"/>
        <v>#DIV/0!</v>
      </c>
    </row>
    <row r="252" spans="1:7" x14ac:dyDescent="0.25">
      <c r="A252" s="5" t="s">
        <v>105</v>
      </c>
      <c r="B252" s="15">
        <f t="shared" si="35"/>
        <v>0.1111111111111111</v>
      </c>
      <c r="C252" s="13">
        <f t="shared" ca="1" si="35"/>
        <v>0</v>
      </c>
      <c r="D252" s="15" t="e">
        <f t="shared" ca="1" si="35"/>
        <v>#DIV/0!</v>
      </c>
      <c r="E252" s="13">
        <f t="shared" ca="1" si="35"/>
        <v>0.16</v>
      </c>
      <c r="F252" s="15">
        <f t="shared" ca="1" si="35"/>
        <v>0.66666666666666663</v>
      </c>
      <c r="G252" s="13" t="e">
        <f t="shared" ca="1" si="35"/>
        <v>#DIV/0!</v>
      </c>
    </row>
    <row r="253" spans="1:7" x14ac:dyDescent="0.25">
      <c r="A253" s="5" t="s">
        <v>27</v>
      </c>
      <c r="B253" s="15">
        <f t="shared" si="35"/>
        <v>0.27777777777777779</v>
      </c>
      <c r="C253" s="13">
        <f t="shared" ca="1" si="35"/>
        <v>1</v>
      </c>
      <c r="D253" s="15" t="e">
        <f t="shared" ca="1" si="35"/>
        <v>#DIV/0!</v>
      </c>
      <c r="E253" s="13">
        <f t="shared" ca="1" si="35"/>
        <v>0.28000000000000003</v>
      </c>
      <c r="F253" s="15">
        <f t="shared" ca="1" si="35"/>
        <v>0.33333333333333331</v>
      </c>
      <c r="G253" s="13" t="e">
        <f t="shared" ca="1" si="35"/>
        <v>#DIV/0!</v>
      </c>
    </row>
    <row r="254" spans="1:7" x14ac:dyDescent="0.25">
      <c r="A254" s="5" t="s">
        <v>525</v>
      </c>
      <c r="B254" s="15">
        <f>B246/B$246</f>
        <v>1</v>
      </c>
      <c r="C254" s="13">
        <f t="shared" ca="1" si="35"/>
        <v>1</v>
      </c>
      <c r="D254" s="15" t="e">
        <f t="shared" ca="1" si="35"/>
        <v>#DIV/0!</v>
      </c>
      <c r="E254" s="13">
        <f t="shared" ca="1" si="35"/>
        <v>1</v>
      </c>
      <c r="F254" s="15">
        <f t="shared" ca="1" si="35"/>
        <v>1</v>
      </c>
      <c r="G254" s="13" t="e">
        <f t="shared" ca="1" si="35"/>
        <v>#DIV/0!</v>
      </c>
    </row>
    <row r="256" spans="1:7" x14ac:dyDescent="0.25">
      <c r="A256" s="4" t="s">
        <v>711</v>
      </c>
    </row>
    <row r="257" spans="1:4" x14ac:dyDescent="0.25">
      <c r="A257" s="5"/>
      <c r="B257" s="5" t="s">
        <v>5</v>
      </c>
      <c r="C257" s="5" t="s">
        <v>4</v>
      </c>
      <c r="D257" s="5" t="s">
        <v>680</v>
      </c>
    </row>
    <row r="258" spans="1:4" x14ac:dyDescent="0.25">
      <c r="A258" s="5" t="str">
        <f>$B$3&amp;" - Wave A - Sample"</f>
        <v>Migrants - Wave A - Sample</v>
      </c>
      <c r="B258" s="2">
        <f>COUNTIFS(Table1[c08a_main_class], $B$4, Table1[c15a_any_income], "Yes")</f>
        <v>47</v>
      </c>
      <c r="C258" s="3">
        <f>COUNTIFS(Table1[c08a_main_class], $B$4, Table1[c15a_any_income], "No")</f>
        <v>8</v>
      </c>
      <c r="D258" s="2">
        <f>B258+C258</f>
        <v>55</v>
      </c>
    </row>
    <row r="259" spans="1:4" x14ac:dyDescent="0.25">
      <c r="A259" s="5" t="str">
        <f>$B$3&amp;" - Wave B - Sample"</f>
        <v>Migrants - Wave B - Sample</v>
      </c>
      <c r="B259" s="2">
        <f ca="1">COUNTIFS(Table1[c08a_main_class], $B$4, INDIRECT("Table1[c01"&amp;$E5&amp;"_area]"), "&lt;&gt;Unassigned",INDIRECT("Table1[c15"&amp;E5&amp;"_any_income]"), "Yes")</f>
        <v>32</v>
      </c>
      <c r="C259" s="3">
        <f ca="1">COUNTIFS(Table1[c08a_main_class], $B$4, INDIRECT("Table1[c01"&amp;$E5&amp;"_area]"), "&lt;&gt;Unassigned",INDIRECT("Table1[c15"&amp;E5&amp;"_any_income]"), "No")</f>
        <v>3</v>
      </c>
      <c r="D259" s="2">
        <f t="shared" ref="D259:D260" ca="1" si="36">B259+C259</f>
        <v>35</v>
      </c>
    </row>
    <row r="260" spans="1:4" x14ac:dyDescent="0.25">
      <c r="A260" s="5" t="str">
        <f>$B$3&amp;" - Wave C - Sample"</f>
        <v>Migrants - Wave C - Sample</v>
      </c>
      <c r="B260" s="2">
        <f ca="1">COUNTIFS(Table1[c08a_main_class], $B$4, INDIRECT("Table1[c01"&amp;$E6&amp;"_area]"), "&lt;&gt;Unassigned",INDIRECT("Table1[c15"&amp;E6&amp;"_any_income]"), "Yes")</f>
        <v>4</v>
      </c>
      <c r="C260" s="3">
        <f ca="1">COUNTIFS(Table1[c08a_main_class], $B$4, INDIRECT("Table1[c01"&amp;$E6&amp;"_area]"), "&lt;&gt;Unassigned",INDIRECT("Table1[c15"&amp;E6&amp;"_any_income]"), "No")</f>
        <v>1</v>
      </c>
      <c r="D260" s="2">
        <f t="shared" ca="1" si="36"/>
        <v>5</v>
      </c>
    </row>
    <row r="261" spans="1:4" x14ac:dyDescent="0.25">
      <c r="A261" s="5" t="str">
        <f>$B$3&amp;" - Wave A - All"</f>
        <v>Migrants - Wave A - All</v>
      </c>
      <c r="B261" s="2">
        <f ca="1">COUNTIFS(INDIRECT("Table1["&amp;$B5&amp;"]"),"Yes", Table1[c15a_any_income], "Yes")</f>
        <v>65</v>
      </c>
      <c r="C261" s="3">
        <f ca="1">COUNTIFS(INDIRECT("Table1["&amp;$B5&amp;"]"),"Yes", Table1[c15a_any_income], "No")</f>
        <v>10</v>
      </c>
      <c r="D261" s="2">
        <f ca="1">B261+C261</f>
        <v>75</v>
      </c>
    </row>
    <row r="262" spans="1:4" x14ac:dyDescent="0.25">
      <c r="A262" s="5" t="str">
        <f>$B$3&amp;" - Wave B - All"</f>
        <v>Migrants - Wave B - All</v>
      </c>
      <c r="B262" s="2">
        <f ca="1">COUNTIFS(INDIRECT("Table1["&amp;$B6&amp;"]"),"Yes", INDIRECT("Table1[c15"&amp;E5&amp;"_any_income]"), "Yes")</f>
        <v>44</v>
      </c>
      <c r="C262" s="3">
        <f ca="1">COUNTIFS(INDIRECT("Table1["&amp;$B6&amp;"]"),"Yes", INDIRECT("Table1[c15"&amp;E5&amp;"_any_income]"), "No")</f>
        <v>3</v>
      </c>
      <c r="D262" s="2">
        <f ca="1">B262+C262</f>
        <v>47</v>
      </c>
    </row>
    <row r="263" spans="1:4" x14ac:dyDescent="0.25">
      <c r="A263" s="5" t="str">
        <f>$B$3&amp;" - Wave C - All"</f>
        <v>Migrants - Wave C - All</v>
      </c>
      <c r="B263" s="2">
        <f ca="1">COUNTIFS(INDIRECT("Table1["&amp;$B7&amp;"]"),"Yes", INDIRECT("Table1[c15"&amp;E6&amp;"_any_income]"), "Yes")</f>
        <v>5</v>
      </c>
      <c r="C263" s="3">
        <f ca="1">COUNTIFS(INDIRECT("Table1["&amp;$B7&amp;"]"),"Yes", INDIRECT("Table1[c15"&amp;E6&amp;"_any_income]"), "No")</f>
        <v>1</v>
      </c>
      <c r="D263" s="2">
        <f ca="1">B263+C263</f>
        <v>6</v>
      </c>
    </row>
    <row r="265" spans="1:4" x14ac:dyDescent="0.25">
      <c r="A265" s="4" t="s">
        <v>712</v>
      </c>
    </row>
    <row r="266" spans="1:4" x14ac:dyDescent="0.25">
      <c r="A266" s="5"/>
      <c r="B266" s="5" t="s">
        <v>5</v>
      </c>
      <c r="C266" s="5" t="s">
        <v>4</v>
      </c>
      <c r="D266" s="5" t="s">
        <v>680</v>
      </c>
    </row>
    <row r="267" spans="1:4" x14ac:dyDescent="0.25">
      <c r="A267" s="5" t="str">
        <f>$B$3&amp;" - Wave A - Sample"</f>
        <v>Migrants - Wave A - Sample</v>
      </c>
      <c r="B267" s="7">
        <f t="shared" ref="B267:D268" si="37">B258/$D258</f>
        <v>0.8545454545454545</v>
      </c>
      <c r="C267" s="6">
        <f t="shared" si="37"/>
        <v>0.14545454545454545</v>
      </c>
      <c r="D267" s="7">
        <f t="shared" si="37"/>
        <v>1</v>
      </c>
    </row>
    <row r="268" spans="1:4" x14ac:dyDescent="0.25">
      <c r="A268" s="5" t="str">
        <f>$B$3&amp;" - Wave B - Sample"</f>
        <v>Migrants - Wave B - Sample</v>
      </c>
      <c r="B268" s="7">
        <f ca="1">B259/$D259</f>
        <v>0.91428571428571426</v>
      </c>
      <c r="C268" s="6">
        <f ca="1">C259/$D259</f>
        <v>8.5714285714285715E-2</v>
      </c>
      <c r="D268" s="7">
        <f t="shared" ca="1" si="37"/>
        <v>1</v>
      </c>
    </row>
    <row r="269" spans="1:4" x14ac:dyDescent="0.25">
      <c r="A269" s="5" t="str">
        <f>$B$3&amp;" - Wave C - Sample"</f>
        <v>Migrants - Wave C - Sample</v>
      </c>
      <c r="B269" s="7">
        <f t="shared" ref="B269:D272" ca="1" si="38">B260/$D260</f>
        <v>0.8</v>
      </c>
      <c r="C269" s="6">
        <f t="shared" ca="1" si="38"/>
        <v>0.2</v>
      </c>
      <c r="D269" s="7">
        <f t="shared" ca="1" si="38"/>
        <v>1</v>
      </c>
    </row>
    <row r="270" spans="1:4" x14ac:dyDescent="0.25">
      <c r="A270" s="5" t="str">
        <f>$B$3&amp;" - Wave A - All"</f>
        <v>Migrants - Wave A - All</v>
      </c>
      <c r="B270" s="7">
        <f t="shared" ca="1" si="38"/>
        <v>0.8666666666666667</v>
      </c>
      <c r="C270" s="6">
        <f t="shared" ca="1" si="38"/>
        <v>0.13333333333333333</v>
      </c>
      <c r="D270" s="7">
        <f t="shared" ca="1" si="38"/>
        <v>1</v>
      </c>
    </row>
    <row r="271" spans="1:4" x14ac:dyDescent="0.25">
      <c r="A271" s="5" t="str">
        <f>$B$3&amp;" - Wave B - All"</f>
        <v>Migrants - Wave B - All</v>
      </c>
      <c r="B271" s="7">
        <f t="shared" ca="1" si="38"/>
        <v>0.93617021276595747</v>
      </c>
      <c r="C271" s="6">
        <f t="shared" ca="1" si="38"/>
        <v>6.3829787234042548E-2</v>
      </c>
      <c r="D271" s="7">
        <f t="shared" ca="1" si="38"/>
        <v>1</v>
      </c>
    </row>
    <row r="272" spans="1:4" x14ac:dyDescent="0.25">
      <c r="A272" s="5" t="str">
        <f>$B$3&amp;" - Wave C - All"</f>
        <v>Migrants - Wave C - All</v>
      </c>
      <c r="B272" s="7">
        <f t="shared" ca="1" si="38"/>
        <v>0.83333333333333337</v>
      </c>
      <c r="C272" s="6">
        <f t="shared" ca="1" si="38"/>
        <v>0.16666666666666666</v>
      </c>
      <c r="D272" s="7">
        <f t="shared" ca="1" si="38"/>
        <v>1</v>
      </c>
    </row>
    <row r="274" spans="1:7" x14ac:dyDescent="0.25">
      <c r="A274" s="4" t="s">
        <v>713</v>
      </c>
    </row>
    <row r="275" spans="1:7" x14ac:dyDescent="0.25">
      <c r="A275" s="5"/>
      <c r="B275" s="5" t="str">
        <f>$B$3&amp;" - Wave A - Sample"</f>
        <v>Migrants - Wave A - Sample</v>
      </c>
      <c r="C275" s="5" t="str">
        <f>$B$3&amp;" - Wave B - Sample"</f>
        <v>Migrants - Wave B - Sample</v>
      </c>
      <c r="D275" s="5" t="str">
        <f>$B$3&amp;" - Wave C - Sample"</f>
        <v>Migrants - Wave C - Sample</v>
      </c>
      <c r="E275" s="5" t="str">
        <f>$B$3&amp;" - Wave A - All"</f>
        <v>Migrants - Wave A - All</v>
      </c>
      <c r="F275" s="5" t="str">
        <f>$B$3&amp;" - Wave B - All"</f>
        <v>Migrants - Wave B - All</v>
      </c>
      <c r="G275" s="5" t="str">
        <f>$B$3&amp;" - Wave C - All"</f>
        <v>Migrants - Wave C - All</v>
      </c>
    </row>
    <row r="276" spans="1:7" x14ac:dyDescent="0.25">
      <c r="A276" s="5" t="s">
        <v>70</v>
      </c>
      <c r="B276" s="2">
        <f>COUNTIFS(Table1[c08a_main_class], $B$4, Table1[c16a_housing_status], $A276)</f>
        <v>0</v>
      </c>
      <c r="C276" s="3">
        <f ca="1">COUNTIFS(Table1[c08a_main_class], $B$4, INDIRECT("Table1[c01"&amp;$E$5&amp;"_area]"), "&lt;&gt;Unassigned",INDIRECT("Table1[c16"&amp;$E$5&amp;"_housing_status]"), $A276)</f>
        <v>0</v>
      </c>
      <c r="D276" s="2">
        <f ca="1">COUNTIFS(Table1[c08a_main_class], $B$4, INDIRECT("Table1[c01"&amp;$E$6&amp;"_area]"), "&lt;&gt;Unassigned",INDIRECT("Table1[c16"&amp;$E$6&amp;"_housing_status]"), $A276)</f>
        <v>0</v>
      </c>
      <c r="E276" s="3">
        <f t="shared" ref="E276:E284" ca="1" si="39">COUNTIFS(INDIRECT("Table1["&amp;$B$5&amp;"]"),"Yes", INDIRECT("Table1[c16"&amp;$E$4&amp;"_housing_status]"), $A276)</f>
        <v>0</v>
      </c>
      <c r="F276" s="2">
        <f t="shared" ref="F276:F284" ca="1" si="40">COUNTIFS(INDIRECT("Table1["&amp;$B$6&amp;"]"),"Yes", INDIRECT("Table1[c16"&amp;$E$5&amp;"_housing_status]"), $A276)</f>
        <v>0</v>
      </c>
      <c r="G276" s="3">
        <f t="shared" ref="G276:G284" ca="1" si="41">COUNTIFS(INDIRECT("Table1["&amp;$B$7&amp;"]"),"Yes", INDIRECT("Table1[c16"&amp;$E$6&amp;"_housing_status]"), $A276)</f>
        <v>0</v>
      </c>
    </row>
    <row r="277" spans="1:7" x14ac:dyDescent="0.25">
      <c r="A277" s="5" t="s">
        <v>6</v>
      </c>
      <c r="B277" s="2">
        <f>COUNTIFS(Table1[c08a_main_class], $B$4, Table1[c16a_housing_status], $A277)</f>
        <v>15</v>
      </c>
      <c r="C277" s="3">
        <f ca="1">COUNTIFS(Table1[c08a_main_class], $B$4, INDIRECT("Table1[c01"&amp;$E$5&amp;"_area]"), "&lt;&gt;Unassigned",INDIRECT("Table1[c16"&amp;$E$5&amp;"_housing_status]"), $A277)</f>
        <v>12</v>
      </c>
      <c r="D277" s="2">
        <f ca="1">COUNTIFS(Table1[c08a_main_class], $B$4, INDIRECT("Table1[c01"&amp;$E$6&amp;"_area]"), "&lt;&gt;Unassigned",INDIRECT("Table1[c16"&amp;$E$6&amp;"_housing_status]"), $A277)</f>
        <v>5</v>
      </c>
      <c r="E277" s="3">
        <f t="shared" ca="1" si="39"/>
        <v>25</v>
      </c>
      <c r="F277" s="2">
        <f t="shared" ca="1" si="40"/>
        <v>20</v>
      </c>
      <c r="G277" s="3">
        <f t="shared" ca="1" si="41"/>
        <v>6</v>
      </c>
    </row>
    <row r="278" spans="1:7" x14ac:dyDescent="0.25">
      <c r="A278" s="5" t="s">
        <v>18</v>
      </c>
      <c r="B278" s="2">
        <f>COUNTIFS(Table1[c08a_main_class], $B$4, Table1[c16a_housing_status], $A278)</f>
        <v>27</v>
      </c>
      <c r="C278" s="3">
        <f ca="1">COUNTIFS(Table1[c08a_main_class], $B$4, INDIRECT("Table1[c01"&amp;$E$5&amp;"_area]"), "&lt;&gt;Unassigned",INDIRECT("Table1[c16"&amp;$E$5&amp;"_housing_status]"), $A278)</f>
        <v>20</v>
      </c>
      <c r="D278" s="2">
        <f ca="1">COUNTIFS(Table1[c08a_main_class], $B$4, INDIRECT("Table1[c01"&amp;$E$6&amp;"_area]"), "&lt;&gt;Unassigned",INDIRECT("Table1[c16"&amp;$E$6&amp;"_housing_status]"), $A278)</f>
        <v>0</v>
      </c>
      <c r="E278" s="3">
        <f t="shared" ca="1" si="39"/>
        <v>30</v>
      </c>
      <c r="F278" s="2">
        <f t="shared" ca="1" si="40"/>
        <v>22</v>
      </c>
      <c r="G278" s="3">
        <f t="shared" ca="1" si="41"/>
        <v>0</v>
      </c>
    </row>
    <row r="279" spans="1:7" x14ac:dyDescent="0.25">
      <c r="A279" s="5" t="s">
        <v>100</v>
      </c>
      <c r="B279" s="2">
        <f>COUNTIFS(Table1[c08a_main_class], $B$4, Table1[c16a_housing_status], $A279)</f>
        <v>0</v>
      </c>
      <c r="C279" s="3">
        <f ca="1">COUNTIFS(Table1[c08a_main_class], $B$4, INDIRECT("Table1[c01"&amp;$E$5&amp;"_area]"), "&lt;&gt;Unassigned",INDIRECT("Table1[c16"&amp;$E$5&amp;"_housing_status]"), $A279)</f>
        <v>0</v>
      </c>
      <c r="D279" s="2">
        <f ca="1">COUNTIFS(Table1[c08a_main_class], $B$4, INDIRECT("Table1[c01"&amp;$E$6&amp;"_area]"), "&lt;&gt;Unassigned",INDIRECT("Table1[c16"&amp;$E$6&amp;"_housing_status]"), $A279)</f>
        <v>0</v>
      </c>
      <c r="E279" s="3">
        <f t="shared" ca="1" si="39"/>
        <v>0</v>
      </c>
      <c r="F279" s="2">
        <f t="shared" ca="1" si="40"/>
        <v>0</v>
      </c>
      <c r="G279" s="3">
        <f t="shared" ca="1" si="41"/>
        <v>0</v>
      </c>
    </row>
    <row r="280" spans="1:7" x14ac:dyDescent="0.25">
      <c r="A280" s="5" t="s">
        <v>39</v>
      </c>
      <c r="B280" s="2">
        <f>COUNTIFS(Table1[c08a_main_class], $B$4, Table1[c16a_housing_status], $A280)</f>
        <v>1</v>
      </c>
      <c r="C280" s="3">
        <f ca="1">COUNTIFS(Table1[c08a_main_class], $B$4, INDIRECT("Table1[c01"&amp;$E$5&amp;"_area]"), "&lt;&gt;Unassigned",INDIRECT("Table1[c16"&amp;$E$5&amp;"_housing_status]"), $A280)</f>
        <v>0</v>
      </c>
      <c r="D280" s="2">
        <f ca="1">COUNTIFS(Table1[c08a_main_class], $B$4, INDIRECT("Table1[c01"&amp;$E$6&amp;"_area]"), "&lt;&gt;Unassigned",INDIRECT("Table1[c16"&amp;$E$6&amp;"_housing_status]"), $A280)</f>
        <v>0</v>
      </c>
      <c r="E280" s="3">
        <f t="shared" ca="1" si="39"/>
        <v>2</v>
      </c>
      <c r="F280" s="2">
        <f t="shared" ca="1" si="40"/>
        <v>0</v>
      </c>
      <c r="G280" s="3">
        <f t="shared" ca="1" si="41"/>
        <v>0</v>
      </c>
    </row>
    <row r="281" spans="1:7" x14ac:dyDescent="0.25">
      <c r="A281" s="5" t="s">
        <v>714</v>
      </c>
      <c r="B281" s="2">
        <f>COUNTIFS(Table1[c08a_main_class], $B$4, Table1[c16a_housing_status], $A281)</f>
        <v>7</v>
      </c>
      <c r="C281" s="3">
        <f ca="1">COUNTIFS(Table1[c08a_main_class], $B$4, INDIRECT("Table1[c01"&amp;$E$5&amp;"_area]"), "&lt;&gt;Unassigned",INDIRECT("Table1[c16"&amp;$E$5&amp;"_housing_status]"), $A281)</f>
        <v>0</v>
      </c>
      <c r="D281" s="2">
        <f ca="1">COUNTIFS(Table1[c08a_main_class], $B$4, INDIRECT("Table1[c01"&amp;$E$6&amp;"_area]"), "&lt;&gt;Unassigned",INDIRECT("Table1[c16"&amp;$E$6&amp;"_housing_status]"), $A281)</f>
        <v>0</v>
      </c>
      <c r="E281" s="3">
        <f t="shared" ca="1" si="39"/>
        <v>9</v>
      </c>
      <c r="F281" s="2">
        <f t="shared" ca="1" si="40"/>
        <v>0</v>
      </c>
      <c r="G281" s="3">
        <f t="shared" ca="1" si="41"/>
        <v>0</v>
      </c>
    </row>
    <row r="282" spans="1:7" x14ac:dyDescent="0.25">
      <c r="A282" s="5" t="s">
        <v>715</v>
      </c>
      <c r="B282" s="2">
        <f>COUNTIFS(Table1[c08a_main_class], $B$4, Table1[c16a_housing_status], $A282)</f>
        <v>0</v>
      </c>
      <c r="C282" s="3">
        <f ca="1">COUNTIFS(Table1[c08a_main_class], $B$4, INDIRECT("Table1[c01"&amp;$E$5&amp;"_area]"), "&lt;&gt;Unassigned",INDIRECT("Table1[c16"&amp;$E$5&amp;"_housing_status]"), $A282)</f>
        <v>0</v>
      </c>
      <c r="D282" s="2">
        <f ca="1">COUNTIFS(Table1[c08a_main_class], $B$4, INDIRECT("Table1[c01"&amp;$E$6&amp;"_area]"), "&lt;&gt;Unassigned",INDIRECT("Table1[c16"&amp;$E$6&amp;"_housing_status]"), $A282)</f>
        <v>0</v>
      </c>
      <c r="E282" s="3">
        <f t="shared" ca="1" si="39"/>
        <v>0</v>
      </c>
      <c r="F282" s="2">
        <f t="shared" ca="1" si="40"/>
        <v>0</v>
      </c>
      <c r="G282" s="3">
        <f t="shared" ca="1" si="41"/>
        <v>0</v>
      </c>
    </row>
    <row r="283" spans="1:7" x14ac:dyDescent="0.25">
      <c r="A283" s="5" t="s">
        <v>32</v>
      </c>
      <c r="B283" s="2">
        <f>COUNTIFS(Table1[c08a_main_class], $B$4, Table1[c16a_housing_status], $A283)</f>
        <v>2</v>
      </c>
      <c r="C283" s="3">
        <f ca="1">COUNTIFS(Table1[c08a_main_class], $B$4, INDIRECT("Table1[c01"&amp;$E$5&amp;"_area]"), "&lt;&gt;Unassigned",INDIRECT("Table1[c16"&amp;$E$5&amp;"_housing_status]"), $A283)</f>
        <v>0</v>
      </c>
      <c r="D283" s="2">
        <f ca="1">COUNTIFS(Table1[c08a_main_class], $B$4, INDIRECT("Table1[c01"&amp;$E$6&amp;"_area]"), "&lt;&gt;Unassigned",INDIRECT("Table1[c16"&amp;$E$6&amp;"_housing_status]"), $A283)</f>
        <v>0</v>
      </c>
      <c r="E283" s="3">
        <f t="shared" ca="1" si="39"/>
        <v>5</v>
      </c>
      <c r="F283" s="2">
        <f t="shared" ca="1" si="40"/>
        <v>0</v>
      </c>
      <c r="G283" s="3">
        <f t="shared" ca="1" si="41"/>
        <v>0</v>
      </c>
    </row>
    <row r="284" spans="1:7" x14ac:dyDescent="0.25">
      <c r="A284" s="5" t="s">
        <v>22</v>
      </c>
      <c r="B284" s="2">
        <f>COUNTIFS(Table1[c08a_main_class], $B$4, Table1[c16a_housing_status], $A284)</f>
        <v>2</v>
      </c>
      <c r="C284" s="3">
        <f ca="1">COUNTIFS(Table1[c08a_main_class], $B$4, INDIRECT("Table1[c01"&amp;$E$5&amp;"_area]"), "&lt;&gt;Unassigned",INDIRECT("Table1[c16"&amp;$E$5&amp;"_housing_status]"), $A284)</f>
        <v>1</v>
      </c>
      <c r="D284" s="2">
        <f ca="1">COUNTIFS(Table1[c08a_main_class], $B$4, INDIRECT("Table1[c01"&amp;$E$6&amp;"_area]"), "&lt;&gt;Unassigned",INDIRECT("Table1[c16"&amp;$E$6&amp;"_housing_status]"), $A284)</f>
        <v>0</v>
      </c>
      <c r="E284" s="3">
        <f t="shared" ca="1" si="39"/>
        <v>3</v>
      </c>
      <c r="F284" s="2">
        <f t="shared" ca="1" si="40"/>
        <v>1</v>
      </c>
      <c r="G284" s="3">
        <f t="shared" ca="1" si="41"/>
        <v>0</v>
      </c>
    </row>
    <row r="285" spans="1:7" x14ac:dyDescent="0.25">
      <c r="A285" s="5" t="s">
        <v>525</v>
      </c>
      <c r="B285" s="2">
        <f t="shared" ref="B285:G285" si="42">SUM(B276:B284)</f>
        <v>54</v>
      </c>
      <c r="C285" s="3">
        <f t="shared" ca="1" si="42"/>
        <v>33</v>
      </c>
      <c r="D285" s="2">
        <f t="shared" ca="1" si="42"/>
        <v>5</v>
      </c>
      <c r="E285" s="3">
        <f t="shared" ca="1" si="42"/>
        <v>74</v>
      </c>
      <c r="F285" s="2">
        <f t="shared" ca="1" si="42"/>
        <v>43</v>
      </c>
      <c r="G285" s="3">
        <f t="shared" ca="1" si="42"/>
        <v>6</v>
      </c>
    </row>
    <row r="287" spans="1:7" x14ac:dyDescent="0.25">
      <c r="A287" s="4" t="s">
        <v>716</v>
      </c>
    </row>
    <row r="288" spans="1:7" x14ac:dyDescent="0.25">
      <c r="A288" s="5"/>
      <c r="B288" s="5" t="str">
        <f>$B$3&amp;" - Wave A - Sample"</f>
        <v>Migrants - Wave A - Sample</v>
      </c>
      <c r="C288" s="5" t="str">
        <f>$B$3&amp;" - Wave B - Sample"</f>
        <v>Migrants - Wave B - Sample</v>
      </c>
      <c r="D288" s="5" t="str">
        <f>$B$3&amp;" - Wave C - Sample"</f>
        <v>Migrants - Wave C - Sample</v>
      </c>
      <c r="E288" s="5" t="str">
        <f>$B$3&amp;" - Wave A - All"</f>
        <v>Migrants - Wave A - All</v>
      </c>
      <c r="F288" s="5" t="str">
        <f>$B$3&amp;" - Wave B - All"</f>
        <v>Migrants - Wave B - All</v>
      </c>
      <c r="G288" s="5" t="str">
        <f>$B$3&amp;" - Wave C - All"</f>
        <v>Migrants - Wave C - All</v>
      </c>
    </row>
    <row r="289" spans="1:7" x14ac:dyDescent="0.25">
      <c r="A289" s="5" t="s">
        <v>70</v>
      </c>
      <c r="B289" s="15">
        <f>B276/B$285</f>
        <v>0</v>
      </c>
      <c r="C289" s="15">
        <f t="shared" ref="C289:G298" ca="1" si="43">C276/C$285</f>
        <v>0</v>
      </c>
      <c r="D289" s="15">
        <f t="shared" ca="1" si="43"/>
        <v>0</v>
      </c>
      <c r="E289" s="13">
        <f t="shared" ca="1" si="43"/>
        <v>0</v>
      </c>
      <c r="F289" s="15">
        <f t="shared" ca="1" si="43"/>
        <v>0</v>
      </c>
      <c r="G289" s="13">
        <f t="shared" ca="1" si="43"/>
        <v>0</v>
      </c>
    </row>
    <row r="290" spans="1:7" x14ac:dyDescent="0.25">
      <c r="A290" s="5" t="s">
        <v>6</v>
      </c>
      <c r="B290" s="15">
        <f t="shared" ref="B290:D298" si="44">B277/B$285</f>
        <v>0.27777777777777779</v>
      </c>
      <c r="C290" s="15">
        <f t="shared" ca="1" si="44"/>
        <v>0.36363636363636365</v>
      </c>
      <c r="D290" s="15">
        <f t="shared" ca="1" si="44"/>
        <v>1</v>
      </c>
      <c r="E290" s="13">
        <f t="shared" ca="1" si="43"/>
        <v>0.33783783783783783</v>
      </c>
      <c r="F290" s="15">
        <f t="shared" ca="1" si="43"/>
        <v>0.46511627906976744</v>
      </c>
      <c r="G290" s="13">
        <f t="shared" ca="1" si="43"/>
        <v>1</v>
      </c>
    </row>
    <row r="291" spans="1:7" x14ac:dyDescent="0.25">
      <c r="A291" s="5" t="s">
        <v>18</v>
      </c>
      <c r="B291" s="15">
        <f t="shared" si="44"/>
        <v>0.5</v>
      </c>
      <c r="C291" s="15">
        <f t="shared" ca="1" si="44"/>
        <v>0.60606060606060608</v>
      </c>
      <c r="D291" s="15">
        <f t="shared" ca="1" si="44"/>
        <v>0</v>
      </c>
      <c r="E291" s="13">
        <f t="shared" ca="1" si="43"/>
        <v>0.40540540540540543</v>
      </c>
      <c r="F291" s="15">
        <f t="shared" ca="1" si="43"/>
        <v>0.51162790697674421</v>
      </c>
      <c r="G291" s="13">
        <f t="shared" ca="1" si="43"/>
        <v>0</v>
      </c>
    </row>
    <row r="292" spans="1:7" x14ac:dyDescent="0.25">
      <c r="A292" s="5" t="s">
        <v>100</v>
      </c>
      <c r="B292" s="15">
        <f t="shared" si="44"/>
        <v>0</v>
      </c>
      <c r="C292" s="15">
        <f t="shared" ca="1" si="44"/>
        <v>0</v>
      </c>
      <c r="D292" s="15">
        <f t="shared" ca="1" si="44"/>
        <v>0</v>
      </c>
      <c r="E292" s="13">
        <f t="shared" ca="1" si="43"/>
        <v>0</v>
      </c>
      <c r="F292" s="15">
        <f t="shared" ca="1" si="43"/>
        <v>0</v>
      </c>
      <c r="G292" s="13">
        <f t="shared" ca="1" si="43"/>
        <v>0</v>
      </c>
    </row>
    <row r="293" spans="1:7" x14ac:dyDescent="0.25">
      <c r="A293" s="5" t="s">
        <v>39</v>
      </c>
      <c r="B293" s="15">
        <f t="shared" si="44"/>
        <v>1.8518518518518517E-2</v>
      </c>
      <c r="C293" s="15">
        <f t="shared" ca="1" si="44"/>
        <v>0</v>
      </c>
      <c r="D293" s="15">
        <f t="shared" ca="1" si="44"/>
        <v>0</v>
      </c>
      <c r="E293" s="13">
        <f t="shared" ca="1" si="43"/>
        <v>2.7027027027027029E-2</v>
      </c>
      <c r="F293" s="15">
        <f t="shared" ca="1" si="43"/>
        <v>0</v>
      </c>
      <c r="G293" s="13">
        <f t="shared" ca="1" si="43"/>
        <v>0</v>
      </c>
    </row>
    <row r="294" spans="1:7" x14ac:dyDescent="0.25">
      <c r="A294" s="5" t="s">
        <v>714</v>
      </c>
      <c r="B294" s="15">
        <f t="shared" si="44"/>
        <v>0.12962962962962962</v>
      </c>
      <c r="C294" s="15">
        <f t="shared" ca="1" si="44"/>
        <v>0</v>
      </c>
      <c r="D294" s="15">
        <f t="shared" ca="1" si="44"/>
        <v>0</v>
      </c>
      <c r="E294" s="13">
        <f t="shared" ca="1" si="43"/>
        <v>0.12162162162162163</v>
      </c>
      <c r="F294" s="15">
        <f t="shared" ca="1" si="43"/>
        <v>0</v>
      </c>
      <c r="G294" s="13">
        <f t="shared" ca="1" si="43"/>
        <v>0</v>
      </c>
    </row>
    <row r="295" spans="1:7" x14ac:dyDescent="0.25">
      <c r="A295" s="5" t="s">
        <v>715</v>
      </c>
      <c r="B295" s="15">
        <f t="shared" si="44"/>
        <v>0</v>
      </c>
      <c r="C295" s="15">
        <f t="shared" ca="1" si="44"/>
        <v>0</v>
      </c>
      <c r="D295" s="15">
        <f t="shared" ca="1" si="44"/>
        <v>0</v>
      </c>
      <c r="E295" s="13">
        <f t="shared" ca="1" si="43"/>
        <v>0</v>
      </c>
      <c r="F295" s="15">
        <f t="shared" ca="1" si="43"/>
        <v>0</v>
      </c>
      <c r="G295" s="13">
        <f t="shared" ca="1" si="43"/>
        <v>0</v>
      </c>
    </row>
    <row r="296" spans="1:7" x14ac:dyDescent="0.25">
      <c r="A296" s="5" t="s">
        <v>32</v>
      </c>
      <c r="B296" s="15">
        <f t="shared" si="44"/>
        <v>3.7037037037037035E-2</v>
      </c>
      <c r="C296" s="15">
        <f t="shared" ca="1" si="44"/>
        <v>0</v>
      </c>
      <c r="D296" s="15">
        <f t="shared" ca="1" si="44"/>
        <v>0</v>
      </c>
      <c r="E296" s="13">
        <f t="shared" ca="1" si="43"/>
        <v>6.7567567567567571E-2</v>
      </c>
      <c r="F296" s="15">
        <f t="shared" ca="1" si="43"/>
        <v>0</v>
      </c>
      <c r="G296" s="13">
        <f t="shared" ca="1" si="43"/>
        <v>0</v>
      </c>
    </row>
    <row r="297" spans="1:7" x14ac:dyDescent="0.25">
      <c r="A297" s="5" t="s">
        <v>22</v>
      </c>
      <c r="B297" s="15">
        <f t="shared" si="44"/>
        <v>3.7037037037037035E-2</v>
      </c>
      <c r="C297" s="15">
        <f t="shared" ca="1" si="44"/>
        <v>3.0303030303030304E-2</v>
      </c>
      <c r="D297" s="15">
        <f t="shared" ca="1" si="44"/>
        <v>0</v>
      </c>
      <c r="E297" s="13">
        <f t="shared" ca="1" si="43"/>
        <v>4.0540540540540543E-2</v>
      </c>
      <c r="F297" s="15">
        <f t="shared" ca="1" si="43"/>
        <v>2.3255813953488372E-2</v>
      </c>
      <c r="G297" s="13">
        <f t="shared" ca="1" si="43"/>
        <v>0</v>
      </c>
    </row>
    <row r="298" spans="1:7" x14ac:dyDescent="0.25">
      <c r="A298" s="5" t="s">
        <v>525</v>
      </c>
      <c r="B298" s="15">
        <f t="shared" si="44"/>
        <v>1</v>
      </c>
      <c r="C298" s="15">
        <f t="shared" ca="1" si="44"/>
        <v>1</v>
      </c>
      <c r="D298" s="15">
        <f t="shared" ca="1" si="44"/>
        <v>1</v>
      </c>
      <c r="E298" s="13">
        <f t="shared" ca="1" si="43"/>
        <v>1</v>
      </c>
      <c r="F298" s="15">
        <f t="shared" ca="1" si="43"/>
        <v>1</v>
      </c>
      <c r="G298" s="13">
        <f t="shared" ca="1" si="43"/>
        <v>1</v>
      </c>
    </row>
    <row r="299" spans="1:7" x14ac:dyDescent="0.25">
      <c r="B299" s="10" t="s">
        <v>718</v>
      </c>
      <c r="C299" s="10"/>
      <c r="D299" s="10"/>
    </row>
    <row r="300" spans="1:7" x14ac:dyDescent="0.25">
      <c r="A300" s="4" t="s">
        <v>717</v>
      </c>
    </row>
    <row r="301" spans="1:7" x14ac:dyDescent="0.25">
      <c r="A301" s="5" t="str">
        <f>$B$3&amp;" - Wave A - Sample"</f>
        <v>Migrants - Wave A - Sample</v>
      </c>
      <c r="B301" s="5" t="s">
        <v>879</v>
      </c>
      <c r="C301" s="5" t="s">
        <v>5</v>
      </c>
      <c r="D301" s="5" t="s">
        <v>4</v>
      </c>
      <c r="E301" s="5" t="s">
        <v>525</v>
      </c>
    </row>
    <row r="302" spans="1:7" x14ac:dyDescent="0.25">
      <c r="A302" s="5" t="s">
        <v>148</v>
      </c>
      <c r="B302" s="5" t="s">
        <v>666</v>
      </c>
      <c r="C302" s="2">
        <f ca="1">COUNTIFS(Table1[c08a_main_class], $B$4, INDIRECT("Table1["&amp;$B302&amp;"]"), "Yes")</f>
        <v>0</v>
      </c>
      <c r="D302" s="3">
        <f ca="1">COUNTIFS(Table1[c08a_main_class], $B$4, INDIRECT("Table1["&amp;$B302&amp;"]"), "No")</f>
        <v>55</v>
      </c>
      <c r="E302" s="2">
        <f ca="1">C302+D302</f>
        <v>55</v>
      </c>
    </row>
    <row r="303" spans="1:7" x14ac:dyDescent="0.25">
      <c r="A303" s="5" t="s">
        <v>499</v>
      </c>
      <c r="B303" s="5" t="s">
        <v>667</v>
      </c>
      <c r="C303" s="2">
        <f ca="1">COUNTIFS(Table1[c08a_main_class], $B$4, INDIRECT("Table1["&amp;$B303&amp;"]"), "Yes")</f>
        <v>1</v>
      </c>
      <c r="D303" s="3">
        <f ca="1">COUNTIFS(Table1[c08a_main_class], $B$4, INDIRECT("Table1["&amp;$B303&amp;"]"), "No")</f>
        <v>54</v>
      </c>
      <c r="E303" s="2">
        <f t="shared" ref="E303:E311" ca="1" si="45">C303+D303</f>
        <v>55</v>
      </c>
    </row>
    <row r="304" spans="1:7" x14ac:dyDescent="0.25">
      <c r="A304" s="5" t="s">
        <v>740</v>
      </c>
      <c r="B304" s="5" t="s">
        <v>668</v>
      </c>
      <c r="C304" s="2">
        <f ca="1">COUNTIFS(Table1[c08a_main_class], $B$4, INDIRECT("Table1["&amp;$B304&amp;"]"), "Yes")</f>
        <v>15</v>
      </c>
      <c r="D304" s="3">
        <f ca="1">COUNTIFS(Table1[c08a_main_class], $B$4, INDIRECT("Table1["&amp;$B304&amp;"]"), "No")</f>
        <v>40</v>
      </c>
      <c r="E304" s="2">
        <f t="shared" ca="1" si="45"/>
        <v>55</v>
      </c>
    </row>
    <row r="305" spans="1:9" x14ac:dyDescent="0.25">
      <c r="A305" s="5" t="s">
        <v>719</v>
      </c>
      <c r="B305" s="5" t="s">
        <v>669</v>
      </c>
      <c r="C305" s="2">
        <f ca="1">COUNTIFS(Table1[c08a_main_class], $B$4, INDIRECT("Table1["&amp;$B305&amp;"]"), "Yes")</f>
        <v>0</v>
      </c>
      <c r="D305" s="3">
        <f ca="1">COUNTIFS(Table1[c08a_main_class], $B$4, INDIRECT("Table1["&amp;$B305&amp;"]"), "No")</f>
        <v>55</v>
      </c>
      <c r="E305" s="2">
        <f t="shared" ca="1" si="45"/>
        <v>55</v>
      </c>
    </row>
    <row r="306" spans="1:9" x14ac:dyDescent="0.25">
      <c r="A306" s="5" t="s">
        <v>720</v>
      </c>
      <c r="B306" s="5" t="s">
        <v>670</v>
      </c>
      <c r="C306" s="2">
        <f ca="1">COUNTIFS(Table1[c08a_main_class], $B$4, INDIRECT("Table1["&amp;$B306&amp;"]"), "Yes")</f>
        <v>6</v>
      </c>
      <c r="D306" s="3">
        <f ca="1">COUNTIFS(Table1[c08a_main_class], $B$4, INDIRECT("Table1["&amp;$B306&amp;"]"), "No")</f>
        <v>49</v>
      </c>
      <c r="E306" s="2">
        <f t="shared" ca="1" si="45"/>
        <v>55</v>
      </c>
    </row>
    <row r="307" spans="1:9" x14ac:dyDescent="0.25">
      <c r="A307" s="5" t="s">
        <v>524</v>
      </c>
      <c r="B307" s="5" t="s">
        <v>671</v>
      </c>
      <c r="C307" s="2">
        <f ca="1">COUNTIFS(Table1[c08a_main_class], $B$4, INDIRECT("Table1["&amp;$B307&amp;"]"), "Yes")</f>
        <v>24</v>
      </c>
      <c r="D307" s="3">
        <f ca="1">COUNTIFS(Table1[c08a_main_class], $B$4, INDIRECT("Table1["&amp;$B307&amp;"]"), "No")</f>
        <v>31</v>
      </c>
      <c r="E307" s="2">
        <f t="shared" ca="1" si="45"/>
        <v>55</v>
      </c>
    </row>
    <row r="308" spans="1:9" x14ac:dyDescent="0.25">
      <c r="A308" s="5" t="s">
        <v>522</v>
      </c>
      <c r="B308" s="5" t="s">
        <v>672</v>
      </c>
      <c r="C308" s="2">
        <f ca="1">COUNTIFS(Table1[c08a_main_class], $B$4, INDIRECT("Table1["&amp;$B308&amp;"]"), "Yes")</f>
        <v>11</v>
      </c>
      <c r="D308" s="3">
        <f ca="1">COUNTIFS(Table1[c08a_main_class], $B$4, INDIRECT("Table1["&amp;$B308&amp;"]"), "No")</f>
        <v>44</v>
      </c>
      <c r="E308" s="2">
        <f t="shared" ca="1" si="45"/>
        <v>55</v>
      </c>
    </row>
    <row r="309" spans="1:9" x14ac:dyDescent="0.25">
      <c r="A309" s="5" t="s">
        <v>23</v>
      </c>
      <c r="B309" s="5" t="s">
        <v>673</v>
      </c>
      <c r="C309" s="2">
        <f ca="1">COUNTIFS(Table1[c08a_main_class], $B$4, INDIRECT("Table1["&amp;$B309&amp;"]"), "Yes")</f>
        <v>55</v>
      </c>
      <c r="D309" s="3">
        <f ca="1">COUNTIFS(Table1[c08a_main_class], $B$4, INDIRECT("Table1["&amp;$B309&amp;"]"), "No")</f>
        <v>0</v>
      </c>
      <c r="E309" s="2">
        <f t="shared" ca="1" si="45"/>
        <v>55</v>
      </c>
    </row>
    <row r="310" spans="1:9" x14ac:dyDescent="0.25">
      <c r="A310" s="5" t="s">
        <v>523</v>
      </c>
      <c r="B310" s="5" t="s">
        <v>674</v>
      </c>
      <c r="C310" s="2">
        <f ca="1">COUNTIFS(Table1[c08a_main_class], $B$4, INDIRECT("Table1["&amp;$B310&amp;"]"), "Yes")</f>
        <v>2</v>
      </c>
      <c r="D310" s="3">
        <f ca="1">COUNTIFS(Table1[c08a_main_class], $B$4, INDIRECT("Table1["&amp;$B310&amp;"]"), "No")</f>
        <v>53</v>
      </c>
      <c r="E310" s="2">
        <f t="shared" ca="1" si="45"/>
        <v>55</v>
      </c>
    </row>
    <row r="311" spans="1:9" x14ac:dyDescent="0.25">
      <c r="A311" s="5" t="s">
        <v>742</v>
      </c>
      <c r="B311" s="5" t="s">
        <v>675</v>
      </c>
      <c r="C311" s="2">
        <f ca="1">COUNTIFS(Table1[c08a_main_class], $B$4, INDIRECT("Table1["&amp;$B311&amp;"]"), "Yes")</f>
        <v>0</v>
      </c>
      <c r="D311" s="3">
        <f ca="1">COUNTIFS(Table1[c08a_main_class], $B$4, INDIRECT("Table1["&amp;$B311&amp;"]"), "No")</f>
        <v>55</v>
      </c>
      <c r="E311" s="2">
        <f t="shared" ca="1" si="45"/>
        <v>55</v>
      </c>
    </row>
    <row r="313" spans="1:9" x14ac:dyDescent="0.25">
      <c r="A313" s="4" t="s">
        <v>721</v>
      </c>
    </row>
    <row r="314" spans="1:9" x14ac:dyDescent="0.25">
      <c r="A314" s="5" t="str">
        <f>$B$3&amp;" - Wave A - Sample"</f>
        <v>Migrants - Wave A - Sample</v>
      </c>
      <c r="B314" s="5" t="s">
        <v>879</v>
      </c>
      <c r="C314" s="5" t="s">
        <v>5</v>
      </c>
      <c r="D314" s="5" t="s">
        <v>4</v>
      </c>
      <c r="E314" s="5" t="s">
        <v>525</v>
      </c>
    </row>
    <row r="315" spans="1:9" x14ac:dyDescent="0.25">
      <c r="A315" s="5" t="s">
        <v>148</v>
      </c>
      <c r="B315" s="5" t="s">
        <v>666</v>
      </c>
      <c r="C315" s="7">
        <f ca="1">C302/$B$11</f>
        <v>0</v>
      </c>
      <c r="D315" s="6">
        <f ca="1">D302/$B$11</f>
        <v>1</v>
      </c>
      <c r="E315" s="7">
        <f ca="1">E302/$B$11</f>
        <v>1</v>
      </c>
    </row>
    <row r="316" spans="1:9" x14ac:dyDescent="0.25">
      <c r="A316" s="5" t="s">
        <v>499</v>
      </c>
      <c r="B316" s="5" t="s">
        <v>667</v>
      </c>
      <c r="C316" s="7">
        <f t="shared" ref="C316:E324" ca="1" si="46">C303/$B$11</f>
        <v>1.8181818181818181E-2</v>
      </c>
      <c r="D316" s="6">
        <f t="shared" ca="1" si="46"/>
        <v>0.98181818181818181</v>
      </c>
      <c r="E316" s="7">
        <f t="shared" ca="1" si="46"/>
        <v>1</v>
      </c>
    </row>
    <row r="317" spans="1:9" x14ac:dyDescent="0.25">
      <c r="A317" s="5" t="s">
        <v>740</v>
      </c>
      <c r="B317" s="5" t="s">
        <v>668</v>
      </c>
      <c r="C317" s="7">
        <f t="shared" ca="1" si="46"/>
        <v>0.27272727272727271</v>
      </c>
      <c r="D317" s="6">
        <f t="shared" ca="1" si="46"/>
        <v>0.72727272727272729</v>
      </c>
      <c r="E317" s="7">
        <f t="shared" ca="1" si="46"/>
        <v>1</v>
      </c>
    </row>
    <row r="318" spans="1:9" x14ac:dyDescent="0.25">
      <c r="A318" s="5" t="s">
        <v>719</v>
      </c>
      <c r="B318" s="5" t="s">
        <v>669</v>
      </c>
      <c r="C318" s="7">
        <f t="shared" ca="1" si="46"/>
        <v>0</v>
      </c>
      <c r="D318" s="6">
        <f t="shared" ca="1" si="46"/>
        <v>1</v>
      </c>
      <c r="E318" s="7">
        <f t="shared" ca="1" si="46"/>
        <v>1</v>
      </c>
    </row>
    <row r="319" spans="1:9" x14ac:dyDescent="0.25">
      <c r="A319" s="5" t="s">
        <v>720</v>
      </c>
      <c r="B319" s="5" t="s">
        <v>670</v>
      </c>
      <c r="C319" s="7">
        <f t="shared" ca="1" si="46"/>
        <v>0.10909090909090909</v>
      </c>
      <c r="D319" s="6">
        <f t="shared" ca="1" si="46"/>
        <v>0.89090909090909087</v>
      </c>
      <c r="E319" s="7">
        <f t="shared" ca="1" si="46"/>
        <v>1</v>
      </c>
    </row>
    <row r="320" spans="1:9" x14ac:dyDescent="0.25">
      <c r="A320" s="5" t="s">
        <v>524</v>
      </c>
      <c r="B320" s="5" t="s">
        <v>671</v>
      </c>
      <c r="C320" s="7">
        <f t="shared" ca="1" si="46"/>
        <v>0.43636363636363634</v>
      </c>
      <c r="D320" s="6">
        <f t="shared" ca="1" si="46"/>
        <v>0.5636363636363636</v>
      </c>
      <c r="E320" s="7">
        <f t="shared" ca="1" si="46"/>
        <v>1</v>
      </c>
      <c r="I320" s="26"/>
    </row>
    <row r="321" spans="1:9" x14ac:dyDescent="0.25">
      <c r="A321" s="5" t="s">
        <v>522</v>
      </c>
      <c r="B321" s="5" t="s">
        <v>672</v>
      </c>
      <c r="C321" s="7">
        <f t="shared" ca="1" si="46"/>
        <v>0.2</v>
      </c>
      <c r="D321" s="6">
        <f t="shared" ca="1" si="46"/>
        <v>0.8</v>
      </c>
      <c r="E321" s="7">
        <f t="shared" ca="1" si="46"/>
        <v>1</v>
      </c>
      <c r="I321" s="26"/>
    </row>
    <row r="322" spans="1:9" x14ac:dyDescent="0.25">
      <c r="A322" s="5" t="s">
        <v>23</v>
      </c>
      <c r="B322" s="5" t="s">
        <v>673</v>
      </c>
      <c r="C322" s="7">
        <f t="shared" ca="1" si="46"/>
        <v>1</v>
      </c>
      <c r="D322" s="6">
        <f t="shared" ca="1" si="46"/>
        <v>0</v>
      </c>
      <c r="E322" s="7">
        <f t="shared" ca="1" si="46"/>
        <v>1</v>
      </c>
      <c r="F322" s="26"/>
      <c r="I322" s="26"/>
    </row>
    <row r="323" spans="1:9" x14ac:dyDescent="0.25">
      <c r="A323" s="5" t="s">
        <v>523</v>
      </c>
      <c r="B323" s="5" t="s">
        <v>674</v>
      </c>
      <c r="C323" s="7">
        <f t="shared" ca="1" si="46"/>
        <v>3.6363636363636362E-2</v>
      </c>
      <c r="D323" s="6">
        <f t="shared" ca="1" si="46"/>
        <v>0.96363636363636362</v>
      </c>
      <c r="E323" s="7">
        <f t="shared" ca="1" si="46"/>
        <v>1</v>
      </c>
      <c r="F323" s="27"/>
      <c r="I323" s="27"/>
    </row>
    <row r="324" spans="1:9" x14ac:dyDescent="0.25">
      <c r="A324" s="5" t="s">
        <v>742</v>
      </c>
      <c r="B324" s="5" t="s">
        <v>675</v>
      </c>
      <c r="C324" s="7">
        <f t="shared" ca="1" si="46"/>
        <v>0</v>
      </c>
      <c r="D324" s="6">
        <f t="shared" ca="1" si="46"/>
        <v>1</v>
      </c>
      <c r="E324" s="7">
        <f t="shared" ca="1" si="46"/>
        <v>1</v>
      </c>
      <c r="F324" s="27"/>
      <c r="I324" s="27"/>
    </row>
    <row r="325" spans="1:9" x14ac:dyDescent="0.25">
      <c r="F325" s="27"/>
      <c r="I325" s="27"/>
    </row>
    <row r="326" spans="1:9" x14ac:dyDescent="0.25">
      <c r="A326" s="4" t="s">
        <v>717</v>
      </c>
      <c r="F326" s="27"/>
      <c r="G326" s="26"/>
      <c r="H326" s="26"/>
      <c r="I326" s="27"/>
    </row>
    <row r="327" spans="1:9" x14ac:dyDescent="0.25">
      <c r="A327" s="5" t="str">
        <f>$B$3&amp;" - Wave B - Sample"</f>
        <v>Migrants - Wave B - Sample</v>
      </c>
      <c r="B327" s="5" t="s">
        <v>879</v>
      </c>
      <c r="C327" s="5" t="s">
        <v>5</v>
      </c>
      <c r="D327" s="5" t="s">
        <v>4</v>
      </c>
      <c r="E327" s="5" t="s">
        <v>525</v>
      </c>
      <c r="F327" s="27"/>
      <c r="G327" s="26"/>
      <c r="H327" s="26"/>
      <c r="I327" s="27"/>
    </row>
    <row r="328" spans="1:9" x14ac:dyDescent="0.25">
      <c r="A328" s="5" t="s">
        <v>148</v>
      </c>
      <c r="B328" s="5" t="s">
        <v>880</v>
      </c>
      <c r="C328" s="2">
        <f ca="1">COUNTIFS(Table1[c08a_main_class], $B$4, INDIRECT("Table1[c01"&amp;$E$5&amp;"_area]"), "&lt;&gt;Unassigned", INDIRECT("Table1["&amp;$B328&amp;"]"), "Yes")</f>
        <v>0</v>
      </c>
      <c r="D328" s="3">
        <f ca="1">COUNTIFS(Table1[c08a_main_class], $B$4, INDIRECT("Table1[c01"&amp;$E$5&amp;"_area]"), "&lt;&gt;Unassigned", INDIRECT("Table1["&amp;$B328&amp;"]"), "No")</f>
        <v>35</v>
      </c>
      <c r="E328" s="2">
        <f ca="1">C328+D328</f>
        <v>35</v>
      </c>
      <c r="F328" s="27"/>
      <c r="G328" s="26"/>
      <c r="H328" s="26"/>
      <c r="I328" s="27"/>
    </row>
    <row r="329" spans="1:9" x14ac:dyDescent="0.25">
      <c r="A329" s="5" t="s">
        <v>499</v>
      </c>
      <c r="B329" s="5" t="s">
        <v>881</v>
      </c>
      <c r="C329" s="2">
        <f ca="1">COUNTIFS(Table1[c08a_main_class], $B$4, INDIRECT("Table1[c01"&amp;$E$5&amp;"_area]"), "&lt;&gt;Unassigned", INDIRECT("Table1["&amp;$B329&amp;"]"), "Yes")</f>
        <v>0</v>
      </c>
      <c r="D329" s="3">
        <f ca="1">COUNTIFS(Table1[c08a_main_class], $B$4, INDIRECT("Table1[c01"&amp;$E$5&amp;"_area]"), "&lt;&gt;Unassigned", INDIRECT("Table1["&amp;$B329&amp;"]"), "No")</f>
        <v>35</v>
      </c>
      <c r="E329" s="2">
        <f t="shared" ref="E329:E337" ca="1" si="47">C329+D329</f>
        <v>35</v>
      </c>
      <c r="F329" s="27"/>
      <c r="G329" s="27"/>
      <c r="H329" s="27"/>
      <c r="I329" s="27"/>
    </row>
    <row r="330" spans="1:9" x14ac:dyDescent="0.25">
      <c r="A330" s="5" t="s">
        <v>740</v>
      </c>
      <c r="B330" s="5" t="s">
        <v>859</v>
      </c>
      <c r="C330" s="2">
        <f ca="1">COUNTIFS(Table1[c08a_main_class], $B$4, INDIRECT("Table1[c01"&amp;$E$5&amp;"_area]"), "&lt;&gt;Unassigned", INDIRECT("Table1["&amp;$B330&amp;"]"), "Yes")</f>
        <v>13</v>
      </c>
      <c r="D330" s="3">
        <f ca="1">COUNTIFS(Table1[c08a_main_class], $B$4, INDIRECT("Table1[c01"&amp;$E$5&amp;"_area]"), "&lt;&gt;Unassigned", INDIRECT("Table1["&amp;$B330&amp;"]"), "No")</f>
        <v>22</v>
      </c>
      <c r="E330" s="2">
        <f t="shared" ca="1" si="47"/>
        <v>35</v>
      </c>
      <c r="F330" s="27"/>
      <c r="G330" s="27"/>
      <c r="H330" s="27"/>
      <c r="I330" s="27"/>
    </row>
    <row r="331" spans="1:9" x14ac:dyDescent="0.25">
      <c r="A331" s="5" t="s">
        <v>719</v>
      </c>
      <c r="B331" s="5" t="s">
        <v>882</v>
      </c>
      <c r="C331" s="2">
        <f ca="1">COUNTIFS(Table1[c08a_main_class], $B$4, INDIRECT("Table1[c01"&amp;$E$5&amp;"_area]"), "&lt;&gt;Unassigned", INDIRECT("Table1["&amp;$B331&amp;"]"), "Yes")</f>
        <v>0</v>
      </c>
      <c r="D331" s="3">
        <f ca="1">COUNTIFS(Table1[c08a_main_class], $B$4, INDIRECT("Table1[c01"&amp;$E$5&amp;"_area]"), "&lt;&gt;Unassigned", INDIRECT("Table1["&amp;$B331&amp;"]"), "No")</f>
        <v>35</v>
      </c>
      <c r="E331" s="2">
        <f t="shared" ca="1" si="47"/>
        <v>35</v>
      </c>
      <c r="F331" s="27"/>
      <c r="G331" s="27"/>
      <c r="H331" s="27"/>
      <c r="I331" s="27"/>
    </row>
    <row r="332" spans="1:9" x14ac:dyDescent="0.25">
      <c r="A332" s="5" t="s">
        <v>720</v>
      </c>
      <c r="B332" s="5" t="s">
        <v>883</v>
      </c>
      <c r="C332" s="2">
        <f ca="1">COUNTIFS(Table1[c08a_main_class], $B$4, INDIRECT("Table1[c01"&amp;$E$5&amp;"_area]"), "&lt;&gt;Unassigned", INDIRECT("Table1["&amp;$B332&amp;"]"), "Yes")</f>
        <v>0</v>
      </c>
      <c r="D332" s="3">
        <f ca="1">COUNTIFS(Table1[c08a_main_class], $B$4, INDIRECT("Table1[c01"&amp;$E$5&amp;"_area]"), "&lt;&gt;Unassigned", INDIRECT("Table1["&amp;$B332&amp;"]"), "No")</f>
        <v>35</v>
      </c>
      <c r="E332" s="2">
        <f t="shared" ca="1" si="47"/>
        <v>35</v>
      </c>
      <c r="F332" s="27"/>
      <c r="G332" s="27"/>
      <c r="H332" s="27"/>
      <c r="I332" s="27"/>
    </row>
    <row r="333" spans="1:9" x14ac:dyDescent="0.25">
      <c r="A333" s="5" t="s">
        <v>524</v>
      </c>
      <c r="B333" s="5" t="s">
        <v>884</v>
      </c>
      <c r="C333" s="2">
        <f ca="1">COUNTIFS(Table1[c08a_main_class], $B$4, INDIRECT("Table1[c01"&amp;$E$5&amp;"_area]"), "&lt;&gt;Unassigned", INDIRECT("Table1["&amp;$B333&amp;"]"), "Yes")</f>
        <v>5</v>
      </c>
      <c r="D333" s="3">
        <f ca="1">COUNTIFS(Table1[c08a_main_class], $B$4, INDIRECT("Table1[c01"&amp;$E$5&amp;"_area]"), "&lt;&gt;Unassigned", INDIRECT("Table1["&amp;$B333&amp;"]"), "No")</f>
        <v>30</v>
      </c>
      <c r="E333" s="2">
        <f t="shared" ca="1" si="47"/>
        <v>35</v>
      </c>
      <c r="G333" s="26"/>
      <c r="H333" s="26"/>
      <c r="I333" s="26"/>
    </row>
    <row r="334" spans="1:9" x14ac:dyDescent="0.25">
      <c r="A334" s="5" t="s">
        <v>522</v>
      </c>
      <c r="B334" s="5" t="s">
        <v>885</v>
      </c>
      <c r="C334" s="2">
        <f ca="1">COUNTIFS(Table1[c08a_main_class], $B$4, INDIRECT("Table1[c01"&amp;$E$5&amp;"_area]"), "&lt;&gt;Unassigned", INDIRECT("Table1["&amp;$B334&amp;"]"), "Yes")</f>
        <v>7</v>
      </c>
      <c r="D334" s="3">
        <f ca="1">COUNTIFS(Table1[c08a_main_class], $B$4, INDIRECT("Table1[c01"&amp;$E$5&amp;"_area]"), "&lt;&gt;Unassigned", INDIRECT("Table1["&amp;$B334&amp;"]"), "No")</f>
        <v>28</v>
      </c>
      <c r="E334" s="2">
        <f t="shared" ca="1" si="47"/>
        <v>35</v>
      </c>
      <c r="G334" s="26"/>
      <c r="H334" s="26"/>
      <c r="I334" s="26"/>
    </row>
    <row r="335" spans="1:9" x14ac:dyDescent="0.25">
      <c r="A335" s="5" t="s">
        <v>23</v>
      </c>
      <c r="B335" s="5" t="s">
        <v>875</v>
      </c>
      <c r="C335" s="2">
        <f ca="1">COUNTIFS(Table1[c08a_main_class], $B$4, INDIRECT("Table1[c01"&amp;$E$5&amp;"_area]"), "&lt;&gt;Unassigned", INDIRECT("Table1["&amp;$B335&amp;"]"), "Yes")</f>
        <v>35</v>
      </c>
      <c r="D335" s="3">
        <f ca="1">COUNTIFS(Table1[c08a_main_class], $B$4, INDIRECT("Table1[c01"&amp;$E$5&amp;"_area]"), "&lt;&gt;Unassigned", INDIRECT("Table1["&amp;$B335&amp;"]"), "No")</f>
        <v>0</v>
      </c>
      <c r="E335" s="2">
        <f t="shared" ca="1" si="47"/>
        <v>35</v>
      </c>
    </row>
    <row r="336" spans="1:9" x14ac:dyDescent="0.25">
      <c r="A336" s="5" t="s">
        <v>523</v>
      </c>
      <c r="B336" s="5" t="s">
        <v>886</v>
      </c>
      <c r="C336" s="2">
        <f ca="1">COUNTIFS(Table1[c08a_main_class], $B$4, INDIRECT("Table1[c01"&amp;$E$5&amp;"_area]"), "&lt;&gt;Unassigned", INDIRECT("Table1["&amp;$B336&amp;"]"), "Yes")</f>
        <v>6</v>
      </c>
      <c r="D336" s="3">
        <f ca="1">COUNTIFS(Table1[c08a_main_class], $B$4, INDIRECT("Table1[c01"&amp;$E$5&amp;"_area]"), "&lt;&gt;Unassigned", INDIRECT("Table1["&amp;$B336&amp;"]"), "No")</f>
        <v>29</v>
      </c>
      <c r="E336" s="2">
        <f t="shared" ca="1" si="47"/>
        <v>35</v>
      </c>
    </row>
    <row r="337" spans="1:5" x14ac:dyDescent="0.25">
      <c r="A337" s="5" t="s">
        <v>742</v>
      </c>
      <c r="B337" s="5" t="s">
        <v>887</v>
      </c>
      <c r="C337" s="2">
        <f ca="1">COUNTIFS(Table1[c08a_main_class], $B$4, INDIRECT("Table1[c01"&amp;$E$5&amp;"_area]"), "&lt;&gt;Unassigned", INDIRECT("Table1["&amp;$B337&amp;"]"), "Yes")</f>
        <v>0</v>
      </c>
      <c r="D337" s="3">
        <f ca="1">COUNTIFS(Table1[c08a_main_class], $B$4, INDIRECT("Table1[c01"&amp;$E$5&amp;"_area]"), "&lt;&gt;Unassigned", INDIRECT("Table1["&amp;$B337&amp;"]"), "No")</f>
        <v>35</v>
      </c>
      <c r="E337" s="2">
        <f t="shared" ca="1" si="47"/>
        <v>35</v>
      </c>
    </row>
    <row r="339" spans="1:5" x14ac:dyDescent="0.25">
      <c r="A339" s="4" t="s">
        <v>721</v>
      </c>
    </row>
    <row r="340" spans="1:5" x14ac:dyDescent="0.25">
      <c r="A340" s="5" t="str">
        <f>$B$3&amp;" - Wave B - Sample"</f>
        <v>Migrants - Wave B - Sample</v>
      </c>
      <c r="B340" s="5" t="s">
        <v>879</v>
      </c>
      <c r="C340" s="5" t="s">
        <v>5</v>
      </c>
      <c r="D340" s="5" t="s">
        <v>4</v>
      </c>
      <c r="E340" s="5" t="s">
        <v>525</v>
      </c>
    </row>
    <row r="341" spans="1:5" x14ac:dyDescent="0.25">
      <c r="A341" s="5" t="s">
        <v>148</v>
      </c>
      <c r="B341" s="5" t="s">
        <v>880</v>
      </c>
      <c r="C341" s="7">
        <f ca="1">C328/$C$11</f>
        <v>0</v>
      </c>
      <c r="D341" s="6">
        <f ca="1">D328/$C$11</f>
        <v>1</v>
      </c>
      <c r="E341" s="7">
        <f t="shared" ref="E341:E350" ca="1" si="48">E328/$E$11</f>
        <v>0.46666666666666667</v>
      </c>
    </row>
    <row r="342" spans="1:5" x14ac:dyDescent="0.25">
      <c r="A342" s="5" t="s">
        <v>499</v>
      </c>
      <c r="B342" s="5" t="s">
        <v>881</v>
      </c>
      <c r="C342" s="7">
        <f t="shared" ref="C342:D350" ca="1" si="49">C329/$C$11</f>
        <v>0</v>
      </c>
      <c r="D342" s="6">
        <f t="shared" ca="1" si="49"/>
        <v>1</v>
      </c>
      <c r="E342" s="7">
        <f t="shared" ca="1" si="48"/>
        <v>0.46666666666666667</v>
      </c>
    </row>
    <row r="343" spans="1:5" x14ac:dyDescent="0.25">
      <c r="A343" s="5" t="s">
        <v>740</v>
      </c>
      <c r="B343" s="5" t="s">
        <v>859</v>
      </c>
      <c r="C343" s="7">
        <f t="shared" ca="1" si="49"/>
        <v>0.37142857142857144</v>
      </c>
      <c r="D343" s="6">
        <f t="shared" ca="1" si="49"/>
        <v>0.62857142857142856</v>
      </c>
      <c r="E343" s="7">
        <f t="shared" ca="1" si="48"/>
        <v>0.46666666666666667</v>
      </c>
    </row>
    <row r="344" spans="1:5" x14ac:dyDescent="0.25">
      <c r="A344" s="5" t="s">
        <v>719</v>
      </c>
      <c r="B344" s="5" t="s">
        <v>882</v>
      </c>
      <c r="C344" s="7">
        <f t="shared" ca="1" si="49"/>
        <v>0</v>
      </c>
      <c r="D344" s="6">
        <f t="shared" ca="1" si="49"/>
        <v>1</v>
      </c>
      <c r="E344" s="7">
        <f t="shared" ca="1" si="48"/>
        <v>0.46666666666666667</v>
      </c>
    </row>
    <row r="345" spans="1:5" x14ac:dyDescent="0.25">
      <c r="A345" s="5" t="s">
        <v>720</v>
      </c>
      <c r="B345" s="5" t="s">
        <v>883</v>
      </c>
      <c r="C345" s="7">
        <f t="shared" ca="1" si="49"/>
        <v>0</v>
      </c>
      <c r="D345" s="6">
        <f t="shared" ca="1" si="49"/>
        <v>1</v>
      </c>
      <c r="E345" s="7">
        <f t="shared" ca="1" si="48"/>
        <v>0.46666666666666667</v>
      </c>
    </row>
    <row r="346" spans="1:5" x14ac:dyDescent="0.25">
      <c r="A346" s="5" t="s">
        <v>524</v>
      </c>
      <c r="B346" s="5" t="s">
        <v>884</v>
      </c>
      <c r="C346" s="7">
        <f t="shared" ca="1" si="49"/>
        <v>0.14285714285714285</v>
      </c>
      <c r="D346" s="6">
        <f t="shared" ca="1" si="49"/>
        <v>0.8571428571428571</v>
      </c>
      <c r="E346" s="7">
        <f t="shared" ca="1" si="48"/>
        <v>0.46666666666666667</v>
      </c>
    </row>
    <row r="347" spans="1:5" x14ac:dyDescent="0.25">
      <c r="A347" s="5" t="s">
        <v>522</v>
      </c>
      <c r="B347" s="5" t="s">
        <v>885</v>
      </c>
      <c r="C347" s="7">
        <f t="shared" ca="1" si="49"/>
        <v>0.2</v>
      </c>
      <c r="D347" s="6">
        <f t="shared" ca="1" si="49"/>
        <v>0.8</v>
      </c>
      <c r="E347" s="7">
        <f t="shared" ca="1" si="48"/>
        <v>0.46666666666666667</v>
      </c>
    </row>
    <row r="348" spans="1:5" x14ac:dyDescent="0.25">
      <c r="A348" s="5" t="s">
        <v>23</v>
      </c>
      <c r="B348" s="5" t="s">
        <v>875</v>
      </c>
      <c r="C348" s="7">
        <f t="shared" ca="1" si="49"/>
        <v>1</v>
      </c>
      <c r="D348" s="6">
        <f t="shared" ca="1" si="49"/>
        <v>0</v>
      </c>
      <c r="E348" s="7">
        <f t="shared" ca="1" si="48"/>
        <v>0.46666666666666667</v>
      </c>
    </row>
    <row r="349" spans="1:5" x14ac:dyDescent="0.25">
      <c r="A349" s="5" t="s">
        <v>523</v>
      </c>
      <c r="B349" s="5" t="s">
        <v>886</v>
      </c>
      <c r="C349" s="7">
        <f t="shared" ca="1" si="49"/>
        <v>0.17142857142857143</v>
      </c>
      <c r="D349" s="6">
        <f t="shared" ca="1" si="49"/>
        <v>0.82857142857142863</v>
      </c>
      <c r="E349" s="7">
        <f t="shared" ca="1" si="48"/>
        <v>0.46666666666666667</v>
      </c>
    </row>
    <row r="350" spans="1:5" x14ac:dyDescent="0.25">
      <c r="A350" s="5" t="s">
        <v>742</v>
      </c>
      <c r="B350" s="5" t="s">
        <v>887</v>
      </c>
      <c r="C350" s="7">
        <f t="shared" ca="1" si="49"/>
        <v>0</v>
      </c>
      <c r="D350" s="6">
        <f t="shared" ca="1" si="49"/>
        <v>1</v>
      </c>
      <c r="E350" s="7">
        <f t="shared" ca="1" si="48"/>
        <v>0.46666666666666667</v>
      </c>
    </row>
    <row r="352" spans="1:5" x14ac:dyDescent="0.25">
      <c r="A352" s="4" t="s">
        <v>717</v>
      </c>
    </row>
    <row r="353" spans="1:5" x14ac:dyDescent="0.25">
      <c r="A353" s="5" t="str">
        <f>$B$3&amp;" - Wave C - Sample"</f>
        <v>Migrants - Wave C - Sample</v>
      </c>
      <c r="B353" s="5" t="s">
        <v>879</v>
      </c>
      <c r="C353" s="5" t="s">
        <v>5</v>
      </c>
      <c r="D353" s="5" t="s">
        <v>4</v>
      </c>
      <c r="E353" s="5" t="s">
        <v>525</v>
      </c>
    </row>
    <row r="354" spans="1:5" x14ac:dyDescent="0.25">
      <c r="A354" s="5" t="s">
        <v>148</v>
      </c>
      <c r="B354" s="5" t="s">
        <v>888</v>
      </c>
      <c r="C354" s="2">
        <f ca="1">COUNTIFS(Table1[c08a_main_class], $B$4, INDIRECT("Table1[c01"&amp;$E$6&amp;"_area]"), "&lt;&gt;Unassigned", INDIRECT("Table1["&amp;$B354&amp;"]"), "Yes")</f>
        <v>0</v>
      </c>
      <c r="D354" s="3">
        <f ca="1">COUNTIFS(Table1[c08a_main_class], $B$4, INDIRECT("Table1[c01"&amp;$E$6&amp;"_area]"), "&lt;&gt;Unassigned", INDIRECT("Table1["&amp;$B354&amp;"]"), "No")</f>
        <v>5</v>
      </c>
      <c r="E354" s="2">
        <f t="shared" ref="E354:E363" ca="1" si="50">C354+D354</f>
        <v>5</v>
      </c>
    </row>
    <row r="355" spans="1:5" x14ac:dyDescent="0.25">
      <c r="A355" s="5" t="s">
        <v>499</v>
      </c>
      <c r="B355" s="5" t="s">
        <v>889</v>
      </c>
      <c r="C355" s="2">
        <f ca="1">COUNTIFS(Table1[c08a_main_class], $B$4, INDIRECT("Table1[c01"&amp;$E$6&amp;"_area]"), "&lt;&gt;Unassigned", INDIRECT("Table1["&amp;$B355&amp;"]"), "Yes")</f>
        <v>0</v>
      </c>
      <c r="D355" s="3">
        <f ca="1">COUNTIFS(Table1[c08a_main_class], $B$4, INDIRECT("Table1[c01"&amp;$E$6&amp;"_area]"), "&lt;&gt;Unassigned", INDIRECT("Table1["&amp;$B355&amp;"]"), "No")</f>
        <v>5</v>
      </c>
      <c r="E355" s="2">
        <f t="shared" ca="1" si="50"/>
        <v>5</v>
      </c>
    </row>
    <row r="356" spans="1:5" x14ac:dyDescent="0.25">
      <c r="A356" s="5" t="s">
        <v>740</v>
      </c>
      <c r="B356" s="5" t="s">
        <v>860</v>
      </c>
      <c r="C356" s="2">
        <f ca="1">COUNTIFS(Table1[c08a_main_class], $B$4, INDIRECT("Table1[c01"&amp;$E$6&amp;"_area]"), "&lt;&gt;Unassigned", INDIRECT("Table1["&amp;$B356&amp;"]"), "Yes")</f>
        <v>0</v>
      </c>
      <c r="D356" s="3">
        <f ca="1">COUNTIFS(Table1[c08a_main_class], $B$4, INDIRECT("Table1[c01"&amp;$E$6&amp;"_area]"), "&lt;&gt;Unassigned", INDIRECT("Table1["&amp;$B356&amp;"]"), "No")</f>
        <v>5</v>
      </c>
      <c r="E356" s="2">
        <f t="shared" ca="1" si="50"/>
        <v>5</v>
      </c>
    </row>
    <row r="357" spans="1:5" x14ac:dyDescent="0.25">
      <c r="A357" s="5" t="s">
        <v>719</v>
      </c>
      <c r="B357" s="5" t="s">
        <v>890</v>
      </c>
      <c r="C357" s="2">
        <f ca="1">COUNTIFS(Table1[c08a_main_class], $B$4, INDIRECT("Table1[c01"&amp;$E$6&amp;"_area]"), "&lt;&gt;Unassigned", INDIRECT("Table1["&amp;$B357&amp;"]"), "Yes")</f>
        <v>0</v>
      </c>
      <c r="D357" s="3">
        <f ca="1">COUNTIFS(Table1[c08a_main_class], $B$4, INDIRECT("Table1[c01"&amp;$E$6&amp;"_area]"), "&lt;&gt;Unassigned", INDIRECT("Table1["&amp;$B357&amp;"]"), "No")</f>
        <v>5</v>
      </c>
      <c r="E357" s="2">
        <f t="shared" ca="1" si="50"/>
        <v>5</v>
      </c>
    </row>
    <row r="358" spans="1:5" x14ac:dyDescent="0.25">
      <c r="A358" s="5" t="s">
        <v>720</v>
      </c>
      <c r="B358" s="5" t="s">
        <v>891</v>
      </c>
      <c r="C358" s="2">
        <f ca="1">COUNTIFS(Table1[c08a_main_class], $B$4, INDIRECT("Table1[c01"&amp;$E$6&amp;"_area]"), "&lt;&gt;Unassigned", INDIRECT("Table1["&amp;$B358&amp;"]"), "Yes")</f>
        <v>0</v>
      </c>
      <c r="D358" s="3">
        <f ca="1">COUNTIFS(Table1[c08a_main_class], $B$4, INDIRECT("Table1[c01"&amp;$E$6&amp;"_area]"), "&lt;&gt;Unassigned", INDIRECT("Table1["&amp;$B358&amp;"]"), "No")</f>
        <v>5</v>
      </c>
      <c r="E358" s="2">
        <f t="shared" ca="1" si="50"/>
        <v>5</v>
      </c>
    </row>
    <row r="359" spans="1:5" x14ac:dyDescent="0.25">
      <c r="A359" s="5" t="s">
        <v>524</v>
      </c>
      <c r="B359" s="5" t="s">
        <v>892</v>
      </c>
      <c r="C359" s="2">
        <f ca="1">COUNTIFS(Table1[c08a_main_class], $B$4, INDIRECT("Table1[c01"&amp;$E$6&amp;"_area]"), "&lt;&gt;Unassigned", INDIRECT("Table1["&amp;$B359&amp;"]"), "Yes")</f>
        <v>3</v>
      </c>
      <c r="D359" s="3">
        <f ca="1">COUNTIFS(Table1[c08a_main_class], $B$4, INDIRECT("Table1[c01"&amp;$E$6&amp;"_area]"), "&lt;&gt;Unassigned", INDIRECT("Table1["&amp;$B359&amp;"]"), "No")</f>
        <v>2</v>
      </c>
      <c r="E359" s="2">
        <f t="shared" ca="1" si="50"/>
        <v>5</v>
      </c>
    </row>
    <row r="360" spans="1:5" x14ac:dyDescent="0.25">
      <c r="A360" s="5" t="s">
        <v>522</v>
      </c>
      <c r="B360" s="5" t="s">
        <v>893</v>
      </c>
      <c r="C360" s="2">
        <f ca="1">COUNTIFS(Table1[c08a_main_class], $B$4, INDIRECT("Table1[c01"&amp;$E$6&amp;"_area]"), "&lt;&gt;Unassigned", INDIRECT("Table1["&amp;$B360&amp;"]"), "Yes")</f>
        <v>0</v>
      </c>
      <c r="D360" s="3">
        <f ca="1">COUNTIFS(Table1[c08a_main_class], $B$4, INDIRECT("Table1[c01"&amp;$E$6&amp;"_area]"), "&lt;&gt;Unassigned", INDIRECT("Table1["&amp;$B360&amp;"]"), "No")</f>
        <v>5</v>
      </c>
      <c r="E360" s="2">
        <f t="shared" ca="1" si="50"/>
        <v>5</v>
      </c>
    </row>
    <row r="361" spans="1:5" x14ac:dyDescent="0.25">
      <c r="A361" s="5" t="s">
        <v>23</v>
      </c>
      <c r="B361" s="5" t="s">
        <v>876</v>
      </c>
      <c r="C361" s="2">
        <f ca="1">COUNTIFS(Table1[c08a_main_class], $B$4, INDIRECT("Table1[c01"&amp;$E$6&amp;"_area]"), "&lt;&gt;Unassigned", INDIRECT("Table1["&amp;$B361&amp;"]"), "Yes")</f>
        <v>5</v>
      </c>
      <c r="D361" s="3">
        <f ca="1">COUNTIFS(Table1[c08a_main_class], $B$4, INDIRECT("Table1[c01"&amp;$E$6&amp;"_area]"), "&lt;&gt;Unassigned", INDIRECT("Table1["&amp;$B361&amp;"]"), "No")</f>
        <v>0</v>
      </c>
      <c r="E361" s="2">
        <f t="shared" ca="1" si="50"/>
        <v>5</v>
      </c>
    </row>
    <row r="362" spans="1:5" x14ac:dyDescent="0.25">
      <c r="A362" s="5" t="s">
        <v>523</v>
      </c>
      <c r="B362" s="5" t="s">
        <v>894</v>
      </c>
      <c r="C362" s="2">
        <f ca="1">COUNTIFS(Table1[c08a_main_class], $B$4, INDIRECT("Table1[c01"&amp;$E$6&amp;"_area]"), "&lt;&gt;Unassigned", INDIRECT("Table1["&amp;$B362&amp;"]"), "Yes")</f>
        <v>5</v>
      </c>
      <c r="D362" s="3">
        <f ca="1">COUNTIFS(Table1[c08a_main_class], $B$4, INDIRECT("Table1[c01"&amp;$E$6&amp;"_area]"), "&lt;&gt;Unassigned", INDIRECT("Table1["&amp;$B362&amp;"]"), "No")</f>
        <v>0</v>
      </c>
      <c r="E362" s="2">
        <f t="shared" ca="1" si="50"/>
        <v>5</v>
      </c>
    </row>
    <row r="363" spans="1:5" x14ac:dyDescent="0.25">
      <c r="A363" s="5" t="s">
        <v>742</v>
      </c>
      <c r="B363" s="5" t="s">
        <v>895</v>
      </c>
      <c r="C363" s="2">
        <f ca="1">COUNTIFS(Table1[c08a_main_class], $B$4, INDIRECT("Table1[c01"&amp;$E$6&amp;"_area]"), "&lt;&gt;Unassigned", INDIRECT("Table1["&amp;$B363&amp;"]"), "Yes")</f>
        <v>0</v>
      </c>
      <c r="D363" s="3">
        <f ca="1">COUNTIFS(Table1[c08a_main_class], $B$4, INDIRECT("Table1[c01"&amp;$E$6&amp;"_area]"), "&lt;&gt;Unassigned", INDIRECT("Table1["&amp;$B363&amp;"]"), "No")</f>
        <v>5</v>
      </c>
      <c r="E363" s="2">
        <f t="shared" ca="1" si="50"/>
        <v>5</v>
      </c>
    </row>
    <row r="365" spans="1:5" x14ac:dyDescent="0.25">
      <c r="A365" s="4" t="s">
        <v>721</v>
      </c>
    </row>
    <row r="366" spans="1:5" x14ac:dyDescent="0.25">
      <c r="A366" s="5" t="str">
        <f>$B$3&amp;" - Wave C - Sample"</f>
        <v>Migrants - Wave C - Sample</v>
      </c>
      <c r="B366" s="5" t="s">
        <v>879</v>
      </c>
      <c r="C366" s="5" t="s">
        <v>5</v>
      </c>
      <c r="D366" s="5" t="s">
        <v>4</v>
      </c>
      <c r="E366" s="5" t="s">
        <v>525</v>
      </c>
    </row>
    <row r="367" spans="1:5" x14ac:dyDescent="0.25">
      <c r="A367" s="5" t="s">
        <v>148</v>
      </c>
      <c r="B367" s="5" t="s">
        <v>888</v>
      </c>
      <c r="C367" s="7">
        <f ca="1">C354/$D$11</f>
        <v>0</v>
      </c>
      <c r="D367" s="6">
        <f ca="1">D354/$D$11</f>
        <v>1</v>
      </c>
      <c r="E367" s="7">
        <f t="shared" ref="E367:E376" ca="1" si="51">E354/$F$11</f>
        <v>0.10638297872340426</v>
      </c>
    </row>
    <row r="368" spans="1:5" x14ac:dyDescent="0.25">
      <c r="A368" s="5" t="s">
        <v>499</v>
      </c>
      <c r="B368" s="5" t="s">
        <v>889</v>
      </c>
      <c r="C368" s="7">
        <f t="shared" ref="C368:D376" ca="1" si="52">C355/$D$11</f>
        <v>0</v>
      </c>
      <c r="D368" s="6">
        <f t="shared" ca="1" si="52"/>
        <v>1</v>
      </c>
      <c r="E368" s="7">
        <f t="shared" ca="1" si="51"/>
        <v>0.10638297872340426</v>
      </c>
    </row>
    <row r="369" spans="1:6" x14ac:dyDescent="0.25">
      <c r="A369" s="5" t="s">
        <v>740</v>
      </c>
      <c r="B369" s="5" t="s">
        <v>860</v>
      </c>
      <c r="C369" s="7">
        <f t="shared" ca="1" si="52"/>
        <v>0</v>
      </c>
      <c r="D369" s="6">
        <f t="shared" ca="1" si="52"/>
        <v>1</v>
      </c>
      <c r="E369" s="7">
        <f t="shared" ca="1" si="51"/>
        <v>0.10638297872340426</v>
      </c>
    </row>
    <row r="370" spans="1:6" x14ac:dyDescent="0.25">
      <c r="A370" s="5" t="s">
        <v>719</v>
      </c>
      <c r="B370" s="5" t="s">
        <v>890</v>
      </c>
      <c r="C370" s="7">
        <f t="shared" ca="1" si="52"/>
        <v>0</v>
      </c>
      <c r="D370" s="6">
        <f t="shared" ca="1" si="52"/>
        <v>1</v>
      </c>
      <c r="E370" s="7">
        <f t="shared" ca="1" si="51"/>
        <v>0.10638297872340426</v>
      </c>
    </row>
    <row r="371" spans="1:6" x14ac:dyDescent="0.25">
      <c r="A371" s="5" t="s">
        <v>720</v>
      </c>
      <c r="B371" s="5" t="s">
        <v>891</v>
      </c>
      <c r="C371" s="7">
        <f t="shared" ca="1" si="52"/>
        <v>0</v>
      </c>
      <c r="D371" s="6">
        <f t="shared" ca="1" si="52"/>
        <v>1</v>
      </c>
      <c r="E371" s="7">
        <f t="shared" ca="1" si="51"/>
        <v>0.10638297872340426</v>
      </c>
    </row>
    <row r="372" spans="1:6" x14ac:dyDescent="0.25">
      <c r="A372" s="5" t="s">
        <v>524</v>
      </c>
      <c r="B372" s="5" t="s">
        <v>892</v>
      </c>
      <c r="C372" s="7">
        <f t="shared" ca="1" si="52"/>
        <v>0.6</v>
      </c>
      <c r="D372" s="6">
        <f t="shared" ca="1" si="52"/>
        <v>0.4</v>
      </c>
      <c r="E372" s="7">
        <f t="shared" ca="1" si="51"/>
        <v>0.10638297872340426</v>
      </c>
    </row>
    <row r="373" spans="1:6" x14ac:dyDescent="0.25">
      <c r="A373" s="5" t="s">
        <v>522</v>
      </c>
      <c r="B373" s="5" t="s">
        <v>893</v>
      </c>
      <c r="C373" s="7">
        <f t="shared" ca="1" si="52"/>
        <v>0</v>
      </c>
      <c r="D373" s="6">
        <f t="shared" ca="1" si="52"/>
        <v>1</v>
      </c>
      <c r="E373" s="7">
        <f t="shared" ca="1" si="51"/>
        <v>0.10638297872340426</v>
      </c>
    </row>
    <row r="374" spans="1:6" x14ac:dyDescent="0.25">
      <c r="A374" s="5" t="s">
        <v>23</v>
      </c>
      <c r="B374" s="5" t="s">
        <v>876</v>
      </c>
      <c r="C374" s="7">
        <f t="shared" ca="1" si="52"/>
        <v>1</v>
      </c>
      <c r="D374" s="6">
        <f t="shared" ca="1" si="52"/>
        <v>0</v>
      </c>
      <c r="E374" s="7">
        <f t="shared" ca="1" si="51"/>
        <v>0.10638297872340426</v>
      </c>
    </row>
    <row r="375" spans="1:6" x14ac:dyDescent="0.25">
      <c r="A375" s="5" t="s">
        <v>523</v>
      </c>
      <c r="B375" s="5" t="s">
        <v>894</v>
      </c>
      <c r="C375" s="7">
        <f t="shared" ca="1" si="52"/>
        <v>1</v>
      </c>
      <c r="D375" s="6">
        <f t="shared" ca="1" si="52"/>
        <v>0</v>
      </c>
      <c r="E375" s="7">
        <f t="shared" ca="1" si="51"/>
        <v>0.10638297872340426</v>
      </c>
    </row>
    <row r="376" spans="1:6" x14ac:dyDescent="0.25">
      <c r="A376" s="5" t="s">
        <v>742</v>
      </c>
      <c r="B376" s="5" t="s">
        <v>895</v>
      </c>
      <c r="C376" s="7">
        <f t="shared" ca="1" si="52"/>
        <v>0</v>
      </c>
      <c r="D376" s="6">
        <f t="shared" ca="1" si="52"/>
        <v>1</v>
      </c>
      <c r="E376" s="7">
        <f t="shared" ca="1" si="51"/>
        <v>0.10638297872340426</v>
      </c>
    </row>
    <row r="377" spans="1:6" x14ac:dyDescent="0.25">
      <c r="C377" s="11"/>
      <c r="D377" s="11"/>
      <c r="E377" s="11"/>
    </row>
    <row r="378" spans="1:6" x14ac:dyDescent="0.25">
      <c r="A378" s="4" t="s">
        <v>717</v>
      </c>
      <c r="F378" s="27"/>
    </row>
    <row r="379" spans="1:6" x14ac:dyDescent="0.25">
      <c r="A379" s="5" t="str">
        <f>$B$3&amp;" - Wave A - All"</f>
        <v>Migrants - Wave A - All</v>
      </c>
      <c r="B379" s="5" t="s">
        <v>879</v>
      </c>
      <c r="C379" s="5" t="s">
        <v>5</v>
      </c>
      <c r="D379" s="5" t="s">
        <v>4</v>
      </c>
      <c r="E379" s="5" t="s">
        <v>525</v>
      </c>
      <c r="F379" s="27"/>
    </row>
    <row r="380" spans="1:6" x14ac:dyDescent="0.25">
      <c r="A380" s="5" t="s">
        <v>148</v>
      </c>
      <c r="B380" s="5" t="s">
        <v>666</v>
      </c>
      <c r="C380" s="2">
        <f ca="1">COUNTIFS(INDIRECT("Table1["&amp;$B$5&amp;"]"),"Yes", INDIRECT("Table1["&amp;$B380&amp;"]"), "Yes")</f>
        <v>2</v>
      </c>
      <c r="D380" s="3">
        <f ca="1">COUNTIFS(INDIRECT("Table1["&amp;$B$5&amp;"]"),"Yes", INDIRECT("Table1["&amp;$B380&amp;"]"), "No")</f>
        <v>73</v>
      </c>
      <c r="E380" s="2">
        <f ca="1">C380+D380</f>
        <v>75</v>
      </c>
      <c r="F380" s="27"/>
    </row>
    <row r="381" spans="1:6" x14ac:dyDescent="0.25">
      <c r="A381" s="5" t="s">
        <v>499</v>
      </c>
      <c r="B381" s="5" t="s">
        <v>667</v>
      </c>
      <c r="C381" s="2">
        <f ca="1">COUNTIFS(INDIRECT("Table1["&amp;$B$5&amp;"]"),"Yes", INDIRECT("Table1["&amp;$B381&amp;"]"), "Yes")</f>
        <v>1</v>
      </c>
      <c r="D381" s="3">
        <f ca="1">COUNTIFS(INDIRECT("Table1["&amp;$B$5&amp;"]"),"Yes", INDIRECT("Table1["&amp;$B381&amp;"]"), "No")</f>
        <v>74</v>
      </c>
      <c r="E381" s="2">
        <f ca="1">C381+D381</f>
        <v>75</v>
      </c>
      <c r="F381" s="27"/>
    </row>
    <row r="382" spans="1:6" x14ac:dyDescent="0.25">
      <c r="A382" s="5" t="s">
        <v>740</v>
      </c>
      <c r="B382" s="5" t="s">
        <v>668</v>
      </c>
      <c r="C382" s="2">
        <f t="shared" ref="C382:C389" ca="1" si="53">COUNTIFS(INDIRECT("Table1["&amp;$B$5&amp;"]"),"Yes", INDIRECT("Table1["&amp;$B382&amp;"]"), "Yes")</f>
        <v>19</v>
      </c>
      <c r="D382" s="3">
        <f t="shared" ref="D382:D389" ca="1" si="54">COUNTIFS(INDIRECT("Table1["&amp;$B$5&amp;"]"),"Yes", INDIRECT("Table1["&amp;$B382&amp;"]"), "No")</f>
        <v>56</v>
      </c>
      <c r="E382" s="2">
        <f ca="1">C382+D382</f>
        <v>75</v>
      </c>
      <c r="F382" s="27"/>
    </row>
    <row r="383" spans="1:6" x14ac:dyDescent="0.25">
      <c r="A383" s="5" t="s">
        <v>719</v>
      </c>
      <c r="B383" s="5" t="s">
        <v>669</v>
      </c>
      <c r="C383" s="2">
        <f ca="1">COUNTIFS(INDIRECT("Table1["&amp;$B$5&amp;"]"),"Yes", INDIRECT("Table1["&amp;$B383&amp;"]"), "Yes")</f>
        <v>2</v>
      </c>
      <c r="D383" s="3">
        <f ca="1">COUNTIFS(INDIRECT("Table1["&amp;$B$5&amp;"]"),"Yes", INDIRECT("Table1["&amp;$B383&amp;"]"), "No")</f>
        <v>73</v>
      </c>
      <c r="E383" s="2">
        <f ca="1">C383+D383</f>
        <v>75</v>
      </c>
      <c r="F383" s="27"/>
    </row>
    <row r="384" spans="1:6" x14ac:dyDescent="0.25">
      <c r="A384" s="5" t="s">
        <v>720</v>
      </c>
      <c r="B384" s="5" t="s">
        <v>670</v>
      </c>
      <c r="C384" s="2">
        <f t="shared" ca="1" si="53"/>
        <v>11</v>
      </c>
      <c r="D384" s="3">
        <f t="shared" ca="1" si="54"/>
        <v>64</v>
      </c>
      <c r="E384" s="2">
        <f ca="1">C384+D384</f>
        <v>75</v>
      </c>
      <c r="F384" s="27"/>
    </row>
    <row r="385" spans="1:5" x14ac:dyDescent="0.25">
      <c r="A385" s="5" t="s">
        <v>524</v>
      </c>
      <c r="B385" s="5" t="s">
        <v>671</v>
      </c>
      <c r="C385" s="2">
        <f t="shared" ca="1" si="53"/>
        <v>32</v>
      </c>
      <c r="D385" s="3">
        <f t="shared" ca="1" si="54"/>
        <v>43</v>
      </c>
      <c r="E385" s="2">
        <f t="shared" ref="E385:E389" ca="1" si="55">C385+D385</f>
        <v>75</v>
      </c>
    </row>
    <row r="386" spans="1:5" x14ac:dyDescent="0.25">
      <c r="A386" s="5" t="s">
        <v>522</v>
      </c>
      <c r="B386" s="5" t="s">
        <v>672</v>
      </c>
      <c r="C386" s="2">
        <f t="shared" ca="1" si="53"/>
        <v>22</v>
      </c>
      <c r="D386" s="3">
        <f t="shared" ca="1" si="54"/>
        <v>53</v>
      </c>
      <c r="E386" s="2">
        <f ca="1">C386+D386</f>
        <v>75</v>
      </c>
    </row>
    <row r="387" spans="1:5" x14ac:dyDescent="0.25">
      <c r="A387" s="5" t="s">
        <v>23</v>
      </c>
      <c r="B387" s="5" t="s">
        <v>673</v>
      </c>
      <c r="C387" s="2">
        <f t="shared" ca="1" si="53"/>
        <v>75</v>
      </c>
      <c r="D387" s="3">
        <f t="shared" ca="1" si="54"/>
        <v>0</v>
      </c>
      <c r="E387" s="2">
        <f t="shared" ca="1" si="55"/>
        <v>75</v>
      </c>
    </row>
    <row r="388" spans="1:5" x14ac:dyDescent="0.25">
      <c r="A388" s="5" t="s">
        <v>523</v>
      </c>
      <c r="B388" s="5" t="s">
        <v>674</v>
      </c>
      <c r="C388" s="2">
        <f t="shared" ca="1" si="53"/>
        <v>9</v>
      </c>
      <c r="D388" s="3">
        <f t="shared" ca="1" si="54"/>
        <v>66</v>
      </c>
      <c r="E388" s="2">
        <f t="shared" ca="1" si="55"/>
        <v>75</v>
      </c>
    </row>
    <row r="389" spans="1:5" x14ac:dyDescent="0.25">
      <c r="A389" s="5" t="s">
        <v>742</v>
      </c>
      <c r="B389" s="5" t="s">
        <v>675</v>
      </c>
      <c r="C389" s="2">
        <f t="shared" ca="1" si="53"/>
        <v>1</v>
      </c>
      <c r="D389" s="3">
        <f t="shared" ca="1" si="54"/>
        <v>74</v>
      </c>
      <c r="E389" s="2">
        <f t="shared" ca="1" si="55"/>
        <v>75</v>
      </c>
    </row>
    <row r="391" spans="1:5" x14ac:dyDescent="0.25">
      <c r="A391" s="4" t="s">
        <v>721</v>
      </c>
    </row>
    <row r="392" spans="1:5" x14ac:dyDescent="0.25">
      <c r="A392" s="5" t="str">
        <f>$B$3&amp;" - Wave A - All"</f>
        <v>Migrants - Wave A - All</v>
      </c>
      <c r="B392" s="5" t="s">
        <v>879</v>
      </c>
      <c r="C392" s="5" t="s">
        <v>5</v>
      </c>
      <c r="D392" s="5" t="s">
        <v>4</v>
      </c>
      <c r="E392" s="5" t="s">
        <v>525</v>
      </c>
    </row>
    <row r="393" spans="1:5" x14ac:dyDescent="0.25">
      <c r="A393" s="5" t="s">
        <v>148</v>
      </c>
      <c r="B393" s="5" t="s">
        <v>666</v>
      </c>
      <c r="C393" s="7">
        <f t="shared" ref="C393:E402" ca="1" si="56">C380/$E$11</f>
        <v>2.6666666666666668E-2</v>
      </c>
      <c r="D393" s="6">
        <f t="shared" ca="1" si="56"/>
        <v>0.97333333333333338</v>
      </c>
      <c r="E393" s="7">
        <f t="shared" ca="1" si="56"/>
        <v>1</v>
      </c>
    </row>
    <row r="394" spans="1:5" x14ac:dyDescent="0.25">
      <c r="A394" s="5" t="s">
        <v>499</v>
      </c>
      <c r="B394" s="5" t="s">
        <v>667</v>
      </c>
      <c r="C394" s="7">
        <f t="shared" ca="1" si="56"/>
        <v>1.3333333333333334E-2</v>
      </c>
      <c r="D394" s="6">
        <f t="shared" ca="1" si="56"/>
        <v>0.98666666666666669</v>
      </c>
      <c r="E394" s="7">
        <f t="shared" ca="1" si="56"/>
        <v>1</v>
      </c>
    </row>
    <row r="395" spans="1:5" x14ac:dyDescent="0.25">
      <c r="A395" s="5" t="s">
        <v>740</v>
      </c>
      <c r="B395" s="5" t="s">
        <v>668</v>
      </c>
      <c r="C395" s="7">
        <f t="shared" ca="1" si="56"/>
        <v>0.25333333333333335</v>
      </c>
      <c r="D395" s="6">
        <f t="shared" ca="1" si="56"/>
        <v>0.7466666666666667</v>
      </c>
      <c r="E395" s="7">
        <f t="shared" ca="1" si="56"/>
        <v>1</v>
      </c>
    </row>
    <row r="396" spans="1:5" x14ac:dyDescent="0.25">
      <c r="A396" s="5" t="s">
        <v>719</v>
      </c>
      <c r="B396" s="5" t="s">
        <v>669</v>
      </c>
      <c r="C396" s="7">
        <f t="shared" ca="1" si="56"/>
        <v>2.6666666666666668E-2</v>
      </c>
      <c r="D396" s="6">
        <f t="shared" ca="1" si="56"/>
        <v>0.97333333333333338</v>
      </c>
      <c r="E396" s="7">
        <f t="shared" ca="1" si="56"/>
        <v>1</v>
      </c>
    </row>
    <row r="397" spans="1:5" x14ac:dyDescent="0.25">
      <c r="A397" s="5" t="s">
        <v>720</v>
      </c>
      <c r="B397" s="5" t="s">
        <v>670</v>
      </c>
      <c r="C397" s="7">
        <f t="shared" ca="1" si="56"/>
        <v>0.14666666666666667</v>
      </c>
      <c r="D397" s="6">
        <f t="shared" ca="1" si="56"/>
        <v>0.85333333333333339</v>
      </c>
      <c r="E397" s="7">
        <f t="shared" ca="1" si="56"/>
        <v>1</v>
      </c>
    </row>
    <row r="398" spans="1:5" x14ac:dyDescent="0.25">
      <c r="A398" s="5" t="s">
        <v>524</v>
      </c>
      <c r="B398" s="5" t="s">
        <v>671</v>
      </c>
      <c r="C398" s="7">
        <f t="shared" ca="1" si="56"/>
        <v>0.42666666666666669</v>
      </c>
      <c r="D398" s="6">
        <f t="shared" ca="1" si="56"/>
        <v>0.57333333333333336</v>
      </c>
      <c r="E398" s="7">
        <f t="shared" ca="1" si="56"/>
        <v>1</v>
      </c>
    </row>
    <row r="399" spans="1:5" x14ac:dyDescent="0.25">
      <c r="A399" s="5" t="s">
        <v>522</v>
      </c>
      <c r="B399" s="5" t="s">
        <v>672</v>
      </c>
      <c r="C399" s="7">
        <f t="shared" ca="1" si="56"/>
        <v>0.29333333333333333</v>
      </c>
      <c r="D399" s="6">
        <f t="shared" ca="1" si="56"/>
        <v>0.70666666666666667</v>
      </c>
      <c r="E399" s="7">
        <f t="shared" ca="1" si="56"/>
        <v>1</v>
      </c>
    </row>
    <row r="400" spans="1:5" x14ac:dyDescent="0.25">
      <c r="A400" s="5" t="s">
        <v>23</v>
      </c>
      <c r="B400" s="5" t="s">
        <v>673</v>
      </c>
      <c r="C400" s="7">
        <f t="shared" ca="1" si="56"/>
        <v>1</v>
      </c>
      <c r="D400" s="6">
        <f t="shared" ca="1" si="56"/>
        <v>0</v>
      </c>
      <c r="E400" s="7">
        <f t="shared" ca="1" si="56"/>
        <v>1</v>
      </c>
    </row>
    <row r="401" spans="1:8" x14ac:dyDescent="0.25">
      <c r="A401" s="5" t="s">
        <v>523</v>
      </c>
      <c r="B401" s="5" t="s">
        <v>674</v>
      </c>
      <c r="C401" s="7">
        <f t="shared" ca="1" si="56"/>
        <v>0.12</v>
      </c>
      <c r="D401" s="6">
        <f t="shared" ca="1" si="56"/>
        <v>0.88</v>
      </c>
      <c r="E401" s="7">
        <f t="shared" ca="1" si="56"/>
        <v>1</v>
      </c>
    </row>
    <row r="402" spans="1:8" x14ac:dyDescent="0.25">
      <c r="A402" s="5" t="s">
        <v>742</v>
      </c>
      <c r="B402" s="5" t="s">
        <v>675</v>
      </c>
      <c r="C402" s="7">
        <f t="shared" ca="1" si="56"/>
        <v>1.3333333333333334E-2</v>
      </c>
      <c r="D402" s="6">
        <f t="shared" ca="1" si="56"/>
        <v>0.98666666666666669</v>
      </c>
      <c r="E402" s="7">
        <f t="shared" ca="1" si="56"/>
        <v>1</v>
      </c>
    </row>
    <row r="404" spans="1:8" x14ac:dyDescent="0.25">
      <c r="A404" s="4" t="s">
        <v>717</v>
      </c>
    </row>
    <row r="405" spans="1:8" x14ac:dyDescent="0.25">
      <c r="A405" s="5" t="str">
        <f>$B$3&amp;" - Wave B - All"</f>
        <v>Migrants - Wave B - All</v>
      </c>
      <c r="B405" s="5" t="s">
        <v>879</v>
      </c>
      <c r="C405" s="5" t="s">
        <v>5</v>
      </c>
      <c r="D405" s="5" t="s">
        <v>4</v>
      </c>
      <c r="E405" s="5" t="s">
        <v>525</v>
      </c>
    </row>
    <row r="406" spans="1:8" x14ac:dyDescent="0.25">
      <c r="A406" s="5" t="s">
        <v>148</v>
      </c>
      <c r="B406" s="5" t="s">
        <v>880</v>
      </c>
      <c r="C406" s="2">
        <f ca="1">COUNTIFS(INDIRECT("Table1["&amp;$B$6&amp;"]"),"Yes", INDIRECT("Table1["&amp;$B406&amp;"]"), "Yes")</f>
        <v>0</v>
      </c>
      <c r="D406" s="3">
        <f ca="1">COUNTIFS(INDIRECT("Table1["&amp;$B$6&amp;"]"),"Yes", INDIRECT("Table1["&amp;$B406&amp;"]"), "No")</f>
        <v>47</v>
      </c>
      <c r="E406" s="2">
        <f ca="1">C406+D406</f>
        <v>47</v>
      </c>
    </row>
    <row r="407" spans="1:8" x14ac:dyDescent="0.25">
      <c r="A407" s="5" t="s">
        <v>499</v>
      </c>
      <c r="B407" s="5" t="s">
        <v>881</v>
      </c>
      <c r="C407" s="2">
        <f t="shared" ref="C407:C415" ca="1" si="57">COUNTIFS(INDIRECT("Table1["&amp;$B$6&amp;"]"),"Yes", INDIRECT("Table1["&amp;$B407&amp;"]"), "Yes")</f>
        <v>0</v>
      </c>
      <c r="D407" s="3">
        <f t="shared" ref="D407:D415" ca="1" si="58">COUNTIFS(INDIRECT("Table1["&amp;$B$6&amp;"]"),"Yes", INDIRECT("Table1["&amp;$B407&amp;"]"), "No")</f>
        <v>47</v>
      </c>
      <c r="E407" s="2">
        <f t="shared" ref="E407:E415" ca="1" si="59">C407+D407</f>
        <v>47</v>
      </c>
    </row>
    <row r="408" spans="1:8" x14ac:dyDescent="0.25">
      <c r="A408" s="5" t="s">
        <v>740</v>
      </c>
      <c r="B408" s="5" t="s">
        <v>859</v>
      </c>
      <c r="C408" s="2">
        <f t="shared" ca="1" si="57"/>
        <v>16</v>
      </c>
      <c r="D408" s="3">
        <f t="shared" ca="1" si="58"/>
        <v>31</v>
      </c>
      <c r="E408" s="2">
        <f t="shared" ca="1" si="59"/>
        <v>47</v>
      </c>
    </row>
    <row r="409" spans="1:8" x14ac:dyDescent="0.25">
      <c r="A409" s="5" t="s">
        <v>719</v>
      </c>
      <c r="B409" s="5" t="s">
        <v>882</v>
      </c>
      <c r="C409" s="2">
        <f t="shared" ca="1" si="57"/>
        <v>1</v>
      </c>
      <c r="D409" s="3">
        <f t="shared" ca="1" si="58"/>
        <v>46</v>
      </c>
      <c r="E409" s="2">
        <f t="shared" ca="1" si="59"/>
        <v>47</v>
      </c>
    </row>
    <row r="410" spans="1:8" x14ac:dyDescent="0.25">
      <c r="A410" s="5" t="s">
        <v>720</v>
      </c>
      <c r="B410" s="5" t="s">
        <v>883</v>
      </c>
      <c r="C410" s="2">
        <f t="shared" ca="1" si="57"/>
        <v>1</v>
      </c>
      <c r="D410" s="3">
        <f t="shared" ca="1" si="58"/>
        <v>46</v>
      </c>
      <c r="E410" s="2">
        <f t="shared" ca="1" si="59"/>
        <v>47</v>
      </c>
    </row>
    <row r="411" spans="1:8" x14ac:dyDescent="0.25">
      <c r="A411" s="5" t="s">
        <v>524</v>
      </c>
      <c r="B411" s="5" t="s">
        <v>884</v>
      </c>
      <c r="C411" s="2">
        <f t="shared" ca="1" si="57"/>
        <v>6</v>
      </c>
      <c r="D411" s="3">
        <f t="shared" ca="1" si="58"/>
        <v>41</v>
      </c>
      <c r="E411" s="2">
        <f t="shared" ca="1" si="59"/>
        <v>47</v>
      </c>
    </row>
    <row r="412" spans="1:8" x14ac:dyDescent="0.25">
      <c r="A412" s="5" t="s">
        <v>522</v>
      </c>
      <c r="B412" s="5" t="s">
        <v>885</v>
      </c>
      <c r="C412" s="2">
        <f t="shared" ca="1" si="57"/>
        <v>14</v>
      </c>
      <c r="D412" s="3">
        <f t="shared" ca="1" si="58"/>
        <v>33</v>
      </c>
      <c r="E412" s="2">
        <f t="shared" ca="1" si="59"/>
        <v>47</v>
      </c>
    </row>
    <row r="413" spans="1:8" x14ac:dyDescent="0.25">
      <c r="A413" s="5" t="s">
        <v>23</v>
      </c>
      <c r="B413" s="5" t="s">
        <v>875</v>
      </c>
      <c r="C413" s="2">
        <f t="shared" ca="1" si="57"/>
        <v>47</v>
      </c>
      <c r="D413" s="3">
        <f t="shared" ca="1" si="58"/>
        <v>0</v>
      </c>
      <c r="E413" s="2">
        <f t="shared" ca="1" si="59"/>
        <v>47</v>
      </c>
      <c r="H413" s="26"/>
    </row>
    <row r="414" spans="1:8" x14ac:dyDescent="0.25">
      <c r="A414" s="5" t="s">
        <v>523</v>
      </c>
      <c r="B414" s="5" t="s">
        <v>886</v>
      </c>
      <c r="C414" s="2">
        <f t="shared" ca="1" si="57"/>
        <v>12</v>
      </c>
      <c r="D414" s="3">
        <f t="shared" ca="1" si="58"/>
        <v>35</v>
      </c>
      <c r="E414" s="2">
        <f t="shared" ca="1" si="59"/>
        <v>47</v>
      </c>
      <c r="H414" s="26"/>
    </row>
    <row r="415" spans="1:8" x14ac:dyDescent="0.25">
      <c r="A415" s="5" t="s">
        <v>742</v>
      </c>
      <c r="B415" s="5" t="s">
        <v>887</v>
      </c>
      <c r="C415" s="2">
        <f t="shared" ca="1" si="57"/>
        <v>1</v>
      </c>
      <c r="D415" s="3">
        <f t="shared" ca="1" si="58"/>
        <v>46</v>
      </c>
      <c r="E415" s="2">
        <f t="shared" ca="1" si="59"/>
        <v>47</v>
      </c>
      <c r="H415" s="27"/>
    </row>
    <row r="416" spans="1:8" x14ac:dyDescent="0.25">
      <c r="H416" s="27"/>
    </row>
    <row r="417" spans="1:8" x14ac:dyDescent="0.25">
      <c r="A417" s="4" t="s">
        <v>721</v>
      </c>
      <c r="H417" s="27"/>
    </row>
    <row r="418" spans="1:8" x14ac:dyDescent="0.25">
      <c r="A418" s="5" t="str">
        <f>$B$3&amp;" - Wave B - All"</f>
        <v>Migrants - Wave B - All</v>
      </c>
      <c r="B418" s="5" t="s">
        <v>879</v>
      </c>
      <c r="C418" s="5" t="s">
        <v>5</v>
      </c>
      <c r="D418" s="5" t="s">
        <v>4</v>
      </c>
      <c r="E418" s="5" t="s">
        <v>525</v>
      </c>
      <c r="H418" s="27"/>
    </row>
    <row r="419" spans="1:8" x14ac:dyDescent="0.25">
      <c r="A419" s="5" t="s">
        <v>148</v>
      </c>
      <c r="B419" s="5" t="s">
        <v>880</v>
      </c>
      <c r="C419" s="7">
        <f t="shared" ref="C419:E428" ca="1" si="60">C406/$F$11</f>
        <v>0</v>
      </c>
      <c r="D419" s="6">
        <f t="shared" ca="1" si="60"/>
        <v>1</v>
      </c>
      <c r="E419" s="7">
        <f t="shared" ca="1" si="60"/>
        <v>1</v>
      </c>
      <c r="H419" s="27"/>
    </row>
    <row r="420" spans="1:8" x14ac:dyDescent="0.25">
      <c r="A420" s="5" t="s">
        <v>499</v>
      </c>
      <c r="B420" s="5" t="s">
        <v>881</v>
      </c>
      <c r="C420" s="7">
        <f t="shared" ca="1" si="60"/>
        <v>0</v>
      </c>
      <c r="D420" s="6">
        <f t="shared" ca="1" si="60"/>
        <v>1</v>
      </c>
      <c r="E420" s="7">
        <f t="shared" ca="1" si="60"/>
        <v>1</v>
      </c>
      <c r="H420" s="27"/>
    </row>
    <row r="421" spans="1:8" x14ac:dyDescent="0.25">
      <c r="A421" s="5" t="s">
        <v>740</v>
      </c>
      <c r="B421" s="5" t="s">
        <v>859</v>
      </c>
      <c r="C421" s="7">
        <f t="shared" ca="1" si="60"/>
        <v>0.34042553191489361</v>
      </c>
      <c r="D421" s="6">
        <f t="shared" ca="1" si="60"/>
        <v>0.65957446808510634</v>
      </c>
      <c r="E421" s="7">
        <f t="shared" ca="1" si="60"/>
        <v>1</v>
      </c>
      <c r="H421" s="27"/>
    </row>
    <row r="422" spans="1:8" x14ac:dyDescent="0.25">
      <c r="A422" s="5" t="s">
        <v>719</v>
      </c>
      <c r="B422" s="5" t="s">
        <v>882</v>
      </c>
      <c r="C422" s="7">
        <f t="shared" ca="1" si="60"/>
        <v>2.1276595744680851E-2</v>
      </c>
      <c r="D422" s="6">
        <f t="shared" ca="1" si="60"/>
        <v>0.97872340425531912</v>
      </c>
      <c r="E422" s="7">
        <f t="shared" ca="1" si="60"/>
        <v>1</v>
      </c>
      <c r="H422" s="27"/>
    </row>
    <row r="423" spans="1:8" x14ac:dyDescent="0.25">
      <c r="A423" s="5" t="s">
        <v>720</v>
      </c>
      <c r="B423" s="5" t="s">
        <v>883</v>
      </c>
      <c r="C423" s="7">
        <f t="shared" ca="1" si="60"/>
        <v>2.1276595744680851E-2</v>
      </c>
      <c r="D423" s="6">
        <f t="shared" ca="1" si="60"/>
        <v>0.97872340425531912</v>
      </c>
      <c r="E423" s="7">
        <f t="shared" ca="1" si="60"/>
        <v>1</v>
      </c>
      <c r="H423" s="27"/>
    </row>
    <row r="424" spans="1:8" x14ac:dyDescent="0.25">
      <c r="A424" s="5" t="s">
        <v>524</v>
      </c>
      <c r="B424" s="5" t="s">
        <v>884</v>
      </c>
      <c r="C424" s="7">
        <f t="shared" ca="1" si="60"/>
        <v>0.1276595744680851</v>
      </c>
      <c r="D424" s="6">
        <f t="shared" ca="1" si="60"/>
        <v>0.87234042553191493</v>
      </c>
      <c r="E424" s="7">
        <f t="shared" ca="1" si="60"/>
        <v>1</v>
      </c>
      <c r="H424" s="27"/>
    </row>
    <row r="425" spans="1:8" x14ac:dyDescent="0.25">
      <c r="A425" s="5" t="s">
        <v>522</v>
      </c>
      <c r="B425" s="5" t="s">
        <v>885</v>
      </c>
      <c r="C425" s="7">
        <f t="shared" ca="1" si="60"/>
        <v>0.2978723404255319</v>
      </c>
      <c r="D425" s="6">
        <f t="shared" ca="1" si="60"/>
        <v>0.7021276595744681</v>
      </c>
      <c r="E425" s="7">
        <f t="shared" ca="1" si="60"/>
        <v>1</v>
      </c>
      <c r="H425" s="27"/>
    </row>
    <row r="426" spans="1:8" x14ac:dyDescent="0.25">
      <c r="A426" s="5" t="s">
        <v>23</v>
      </c>
      <c r="B426" s="5" t="s">
        <v>875</v>
      </c>
      <c r="C426" s="7">
        <f t="shared" ca="1" si="60"/>
        <v>1</v>
      </c>
      <c r="D426" s="6">
        <f t="shared" ca="1" si="60"/>
        <v>0</v>
      </c>
      <c r="E426" s="7">
        <f t="shared" ca="1" si="60"/>
        <v>1</v>
      </c>
      <c r="H426" s="27"/>
    </row>
    <row r="427" spans="1:8" x14ac:dyDescent="0.25">
      <c r="A427" s="5" t="s">
        <v>523</v>
      </c>
      <c r="B427" s="5" t="s">
        <v>886</v>
      </c>
      <c r="C427" s="7">
        <f t="shared" ca="1" si="60"/>
        <v>0.25531914893617019</v>
      </c>
      <c r="D427" s="6">
        <f t="shared" ca="1" si="60"/>
        <v>0.74468085106382975</v>
      </c>
      <c r="E427" s="7">
        <f t="shared" ca="1" si="60"/>
        <v>1</v>
      </c>
      <c r="H427" s="27"/>
    </row>
    <row r="428" spans="1:8" x14ac:dyDescent="0.25">
      <c r="A428" s="5" t="s">
        <v>742</v>
      </c>
      <c r="B428" s="5" t="s">
        <v>887</v>
      </c>
      <c r="C428" s="7">
        <f t="shared" ca="1" si="60"/>
        <v>2.1276595744680851E-2</v>
      </c>
      <c r="D428" s="6">
        <f t="shared" ca="1" si="60"/>
        <v>0.97872340425531912</v>
      </c>
      <c r="E428" s="7">
        <f t="shared" ca="1" si="60"/>
        <v>1</v>
      </c>
      <c r="H428" s="27"/>
    </row>
    <row r="429" spans="1:8" x14ac:dyDescent="0.25">
      <c r="C429" s="11"/>
      <c r="D429" s="11"/>
      <c r="E429" s="11"/>
      <c r="H429" s="27"/>
    </row>
    <row r="430" spans="1:8" x14ac:dyDescent="0.25">
      <c r="A430" s="4" t="s">
        <v>717</v>
      </c>
      <c r="H430" s="27"/>
    </row>
    <row r="431" spans="1:8" x14ac:dyDescent="0.25">
      <c r="A431" s="5" t="str">
        <f>$B$3&amp;" - Wave C - All"</f>
        <v>Migrants - Wave C - All</v>
      </c>
      <c r="B431" s="5" t="s">
        <v>879</v>
      </c>
      <c r="C431" s="5" t="s">
        <v>5</v>
      </c>
      <c r="D431" s="5" t="s">
        <v>4</v>
      </c>
      <c r="E431" s="5" t="s">
        <v>525</v>
      </c>
      <c r="H431" s="27"/>
    </row>
    <row r="432" spans="1:8" x14ac:dyDescent="0.25">
      <c r="A432" s="5" t="s">
        <v>148</v>
      </c>
      <c r="B432" s="5" t="s">
        <v>888</v>
      </c>
      <c r="C432" s="2">
        <f ca="1">COUNTIFS(INDIRECT("Table1["&amp;$B$7&amp;"]"),"Yes", INDIRECT("Table1["&amp;$B432&amp;"]"), "Yes")</f>
        <v>0</v>
      </c>
      <c r="D432" s="3">
        <f ca="1">COUNTIFS(INDIRECT("Table1["&amp;$B$7&amp;"]"),"Yes", INDIRECT("Table1["&amp;$B432&amp;"]"), "No")</f>
        <v>6</v>
      </c>
      <c r="E432" s="2">
        <f ca="1">C432+D432</f>
        <v>6</v>
      </c>
      <c r="H432" s="27"/>
    </row>
    <row r="433" spans="1:8" x14ac:dyDescent="0.25">
      <c r="A433" s="5" t="s">
        <v>499</v>
      </c>
      <c r="B433" s="5" t="s">
        <v>889</v>
      </c>
      <c r="C433" s="2">
        <f t="shared" ref="C433:C441" ca="1" si="61">COUNTIFS(INDIRECT("Table1["&amp;$B$7&amp;"]"),"Yes", INDIRECT("Table1["&amp;$B433&amp;"]"), "Yes")</f>
        <v>0</v>
      </c>
      <c r="D433" s="3">
        <f t="shared" ref="D433:D441" ca="1" si="62">COUNTIFS(INDIRECT("Table1["&amp;$B$7&amp;"]"),"Yes", INDIRECT("Table1["&amp;$B433&amp;"]"), "No")</f>
        <v>6</v>
      </c>
      <c r="E433" s="2">
        <f t="shared" ref="E433:E441" ca="1" si="63">C433+D433</f>
        <v>6</v>
      </c>
      <c r="H433" s="26"/>
    </row>
    <row r="434" spans="1:8" x14ac:dyDescent="0.25">
      <c r="A434" s="5" t="s">
        <v>740</v>
      </c>
      <c r="B434" s="5" t="s">
        <v>860</v>
      </c>
      <c r="C434" s="2">
        <f t="shared" ca="1" si="61"/>
        <v>0</v>
      </c>
      <c r="D434" s="3">
        <f t="shared" ca="1" si="62"/>
        <v>6</v>
      </c>
      <c r="E434" s="2">
        <f t="shared" ca="1" si="63"/>
        <v>6</v>
      </c>
    </row>
    <row r="435" spans="1:8" x14ac:dyDescent="0.25">
      <c r="A435" s="5" t="s">
        <v>719</v>
      </c>
      <c r="B435" s="5" t="s">
        <v>890</v>
      </c>
      <c r="C435" s="2">
        <f t="shared" ca="1" si="61"/>
        <v>0</v>
      </c>
      <c r="D435" s="3">
        <f t="shared" ca="1" si="62"/>
        <v>6</v>
      </c>
      <c r="E435" s="2">
        <f t="shared" ca="1" si="63"/>
        <v>6</v>
      </c>
    </row>
    <row r="436" spans="1:8" x14ac:dyDescent="0.25">
      <c r="A436" s="5" t="s">
        <v>720</v>
      </c>
      <c r="B436" s="5" t="s">
        <v>891</v>
      </c>
      <c r="C436" s="2">
        <f t="shared" ca="1" si="61"/>
        <v>0</v>
      </c>
      <c r="D436" s="3">
        <f t="shared" ca="1" si="62"/>
        <v>6</v>
      </c>
      <c r="E436" s="2">
        <f t="shared" ca="1" si="63"/>
        <v>6</v>
      </c>
    </row>
    <row r="437" spans="1:8" x14ac:dyDescent="0.25">
      <c r="A437" s="5" t="s">
        <v>524</v>
      </c>
      <c r="B437" s="5" t="s">
        <v>892</v>
      </c>
      <c r="C437" s="2">
        <f t="shared" ca="1" si="61"/>
        <v>3</v>
      </c>
      <c r="D437" s="3">
        <f t="shared" ca="1" si="62"/>
        <v>3</v>
      </c>
      <c r="E437" s="2">
        <f t="shared" ca="1" si="63"/>
        <v>6</v>
      </c>
    </row>
    <row r="438" spans="1:8" x14ac:dyDescent="0.25">
      <c r="A438" s="5" t="s">
        <v>522</v>
      </c>
      <c r="B438" s="5" t="s">
        <v>893</v>
      </c>
      <c r="C438" s="2">
        <f t="shared" ca="1" si="61"/>
        <v>1</v>
      </c>
      <c r="D438" s="3">
        <f t="shared" ca="1" si="62"/>
        <v>5</v>
      </c>
      <c r="E438" s="2">
        <f t="shared" ca="1" si="63"/>
        <v>6</v>
      </c>
    </row>
    <row r="439" spans="1:8" x14ac:dyDescent="0.25">
      <c r="A439" s="5" t="s">
        <v>23</v>
      </c>
      <c r="B439" s="5" t="s">
        <v>876</v>
      </c>
      <c r="C439" s="2">
        <f t="shared" ca="1" si="61"/>
        <v>6</v>
      </c>
      <c r="D439" s="3">
        <f t="shared" ca="1" si="62"/>
        <v>0</v>
      </c>
      <c r="E439" s="2">
        <f t="shared" ca="1" si="63"/>
        <v>6</v>
      </c>
    </row>
    <row r="440" spans="1:8" x14ac:dyDescent="0.25">
      <c r="A440" s="5" t="s">
        <v>523</v>
      </c>
      <c r="B440" s="5" t="s">
        <v>894</v>
      </c>
      <c r="C440" s="2">
        <f t="shared" ca="1" si="61"/>
        <v>6</v>
      </c>
      <c r="D440" s="3">
        <f t="shared" ca="1" si="62"/>
        <v>0</v>
      </c>
      <c r="E440" s="2">
        <f t="shared" ca="1" si="63"/>
        <v>6</v>
      </c>
    </row>
    <row r="441" spans="1:8" x14ac:dyDescent="0.25">
      <c r="A441" s="5" t="s">
        <v>742</v>
      </c>
      <c r="B441" s="5" t="s">
        <v>895</v>
      </c>
      <c r="C441" s="2">
        <f t="shared" ca="1" si="61"/>
        <v>0</v>
      </c>
      <c r="D441" s="3">
        <f t="shared" ca="1" si="62"/>
        <v>6</v>
      </c>
      <c r="E441" s="2">
        <f t="shared" ca="1" si="63"/>
        <v>6</v>
      </c>
    </row>
    <row r="443" spans="1:8" x14ac:dyDescent="0.25">
      <c r="A443" s="4" t="s">
        <v>721</v>
      </c>
    </row>
    <row r="444" spans="1:8" x14ac:dyDescent="0.25">
      <c r="A444" s="5" t="str">
        <f>$B$3&amp;" - Wave C - All"</f>
        <v>Migrants - Wave C - All</v>
      </c>
      <c r="B444" s="5" t="s">
        <v>879</v>
      </c>
      <c r="C444" s="5" t="s">
        <v>5</v>
      </c>
      <c r="D444" s="5" t="s">
        <v>4</v>
      </c>
      <c r="E444" s="5" t="s">
        <v>525</v>
      </c>
    </row>
    <row r="445" spans="1:8" x14ac:dyDescent="0.25">
      <c r="A445" s="5" t="s">
        <v>148</v>
      </c>
      <c r="B445" s="5" t="s">
        <v>888</v>
      </c>
      <c r="C445" s="7">
        <f t="shared" ref="C445:E454" ca="1" si="64">C432/$G$11</f>
        <v>0</v>
      </c>
      <c r="D445" s="6">
        <f t="shared" ca="1" si="64"/>
        <v>1</v>
      </c>
      <c r="E445" s="7">
        <f t="shared" ca="1" si="64"/>
        <v>1</v>
      </c>
    </row>
    <row r="446" spans="1:8" x14ac:dyDescent="0.25">
      <c r="A446" s="5" t="s">
        <v>499</v>
      </c>
      <c r="B446" s="5" t="s">
        <v>889</v>
      </c>
      <c r="C446" s="7">
        <f t="shared" ca="1" si="64"/>
        <v>0</v>
      </c>
      <c r="D446" s="6">
        <f t="shared" ca="1" si="64"/>
        <v>1</v>
      </c>
      <c r="E446" s="7">
        <f t="shared" ca="1" si="64"/>
        <v>1</v>
      </c>
    </row>
    <row r="447" spans="1:8" x14ac:dyDescent="0.25">
      <c r="A447" s="5" t="s">
        <v>740</v>
      </c>
      <c r="B447" s="5" t="s">
        <v>860</v>
      </c>
      <c r="C447" s="7">
        <f t="shared" ca="1" si="64"/>
        <v>0</v>
      </c>
      <c r="D447" s="6">
        <f t="shared" ca="1" si="64"/>
        <v>1</v>
      </c>
      <c r="E447" s="7">
        <f t="shared" ca="1" si="64"/>
        <v>1</v>
      </c>
    </row>
    <row r="448" spans="1:8" x14ac:dyDescent="0.25">
      <c r="A448" s="5" t="s">
        <v>719</v>
      </c>
      <c r="B448" s="5" t="s">
        <v>890</v>
      </c>
      <c r="C448" s="7">
        <f t="shared" ca="1" si="64"/>
        <v>0</v>
      </c>
      <c r="D448" s="6">
        <f t="shared" ca="1" si="64"/>
        <v>1</v>
      </c>
      <c r="E448" s="7">
        <f t="shared" ca="1" si="64"/>
        <v>1</v>
      </c>
    </row>
    <row r="449" spans="1:6" x14ac:dyDescent="0.25">
      <c r="A449" s="5" t="s">
        <v>720</v>
      </c>
      <c r="B449" s="5" t="s">
        <v>891</v>
      </c>
      <c r="C449" s="7">
        <f t="shared" ca="1" si="64"/>
        <v>0</v>
      </c>
      <c r="D449" s="6">
        <f t="shared" ca="1" si="64"/>
        <v>1</v>
      </c>
      <c r="E449" s="7">
        <f t="shared" ca="1" si="64"/>
        <v>1</v>
      </c>
    </row>
    <row r="450" spans="1:6" x14ac:dyDescent="0.25">
      <c r="A450" s="5" t="s">
        <v>524</v>
      </c>
      <c r="B450" s="5" t="s">
        <v>892</v>
      </c>
      <c r="C450" s="7">
        <f t="shared" ca="1" si="64"/>
        <v>0.5</v>
      </c>
      <c r="D450" s="6">
        <f t="shared" ca="1" si="64"/>
        <v>0.5</v>
      </c>
      <c r="E450" s="7">
        <f t="shared" ca="1" si="64"/>
        <v>1</v>
      </c>
    </row>
    <row r="451" spans="1:6" x14ac:dyDescent="0.25">
      <c r="A451" s="5" t="s">
        <v>522</v>
      </c>
      <c r="B451" s="5" t="s">
        <v>893</v>
      </c>
      <c r="C451" s="7">
        <f t="shared" ca="1" si="64"/>
        <v>0.16666666666666666</v>
      </c>
      <c r="D451" s="6">
        <f t="shared" ca="1" si="64"/>
        <v>0.83333333333333337</v>
      </c>
      <c r="E451" s="7">
        <f t="shared" ca="1" si="64"/>
        <v>1</v>
      </c>
    </row>
    <row r="452" spans="1:6" x14ac:dyDescent="0.25">
      <c r="A452" s="5" t="s">
        <v>23</v>
      </c>
      <c r="B452" s="5" t="s">
        <v>876</v>
      </c>
      <c r="C452" s="7">
        <f t="shared" ca="1" si="64"/>
        <v>1</v>
      </c>
      <c r="D452" s="6">
        <f t="shared" ca="1" si="64"/>
        <v>0</v>
      </c>
      <c r="E452" s="7">
        <f t="shared" ca="1" si="64"/>
        <v>1</v>
      </c>
    </row>
    <row r="453" spans="1:6" x14ac:dyDescent="0.25">
      <c r="A453" s="5" t="s">
        <v>523</v>
      </c>
      <c r="B453" s="5" t="s">
        <v>894</v>
      </c>
      <c r="C453" s="7">
        <f t="shared" ca="1" si="64"/>
        <v>1</v>
      </c>
      <c r="D453" s="6">
        <f t="shared" ca="1" si="64"/>
        <v>0</v>
      </c>
      <c r="E453" s="7">
        <f t="shared" ca="1" si="64"/>
        <v>1</v>
      </c>
    </row>
    <row r="454" spans="1:6" x14ac:dyDescent="0.25">
      <c r="A454" s="5" t="s">
        <v>742</v>
      </c>
      <c r="B454" s="5" t="s">
        <v>895</v>
      </c>
      <c r="C454" s="7">
        <f t="shared" ca="1" si="64"/>
        <v>0</v>
      </c>
      <c r="D454" s="6">
        <f t="shared" ca="1" si="64"/>
        <v>1</v>
      </c>
      <c r="E454" s="7">
        <f t="shared" ca="1" si="64"/>
        <v>1</v>
      </c>
    </row>
    <row r="456" spans="1:6" x14ac:dyDescent="0.25">
      <c r="A456" s="4" t="s">
        <v>722</v>
      </c>
    </row>
    <row r="457" spans="1:6" x14ac:dyDescent="0.25">
      <c r="A457" s="5" t="str">
        <f>$B$3&amp;" - Wave A - Sample"</f>
        <v>Migrants - Wave A - Sample</v>
      </c>
      <c r="B457" s="5" t="s">
        <v>879</v>
      </c>
      <c r="C457" s="5" t="s">
        <v>5</v>
      </c>
      <c r="D457" s="5" t="s">
        <v>4</v>
      </c>
      <c r="E457" s="5" t="s">
        <v>896</v>
      </c>
      <c r="F457" s="5" t="s">
        <v>525</v>
      </c>
    </row>
    <row r="458" spans="1:6" x14ac:dyDescent="0.25">
      <c r="A458" s="5" t="s">
        <v>723</v>
      </c>
      <c r="B458" s="28" t="s">
        <v>640</v>
      </c>
      <c r="C458" s="2">
        <f ca="1">COUNTIFS(Table1[c08a_main_class], $B$4, INDIRECT("Table1["&amp;$B458&amp;"]"), "Yes")</f>
        <v>4</v>
      </c>
      <c r="D458" s="3">
        <f ca="1">COUNTIFS(Table1[c08a_main_class], $B$4, INDIRECT("Table1["&amp;$B458&amp;"]"), "No")</f>
        <v>49</v>
      </c>
      <c r="E458" s="2">
        <f ca="1">COUNTIFS(Table1[c08a_main_class], $B$4, INDIRECT("Table1["&amp;$B458&amp;"]"), "Don't Know")</f>
        <v>2</v>
      </c>
      <c r="F458" s="3">
        <f ca="1">C458+D458+E458</f>
        <v>55</v>
      </c>
    </row>
    <row r="459" spans="1:6" x14ac:dyDescent="0.25">
      <c r="A459" s="5" t="s">
        <v>724</v>
      </c>
      <c r="B459" s="28" t="s">
        <v>641</v>
      </c>
      <c r="C459" s="2">
        <f ca="1">COUNTIFS(Table1[c08a_main_class], $B$4, INDIRECT("Table1["&amp;$B459&amp;"]"), "Yes")</f>
        <v>1</v>
      </c>
      <c r="D459" s="3">
        <f ca="1">COUNTIFS(Table1[c08a_main_class], $B$4, INDIRECT("Table1["&amp;$B459&amp;"]"), "No")</f>
        <v>52</v>
      </c>
      <c r="E459" s="2">
        <f ca="1">COUNTIFS(Table1[c08a_main_class], $B$4, INDIRECT("Table1["&amp;$B459&amp;"]"), "Don't Know")</f>
        <v>2</v>
      </c>
      <c r="F459" s="3">
        <f t="shared" ref="F459:F475" ca="1" si="65">C459+D459+E459</f>
        <v>55</v>
      </c>
    </row>
    <row r="460" spans="1:6" x14ac:dyDescent="0.25">
      <c r="A460" s="5" t="s">
        <v>725</v>
      </c>
      <c r="B460" s="28" t="s">
        <v>642</v>
      </c>
      <c r="C460" s="2">
        <f ca="1">COUNTIFS(Table1[c08a_main_class], $B$4, INDIRECT("Table1["&amp;$B460&amp;"]"), "Yes")</f>
        <v>24</v>
      </c>
      <c r="D460" s="3">
        <f ca="1">COUNTIFS(Table1[c08a_main_class], $B$4, INDIRECT("Table1["&amp;$B460&amp;"]"), "No")</f>
        <v>31</v>
      </c>
      <c r="E460" s="2">
        <f ca="1">COUNTIFS(Table1[c08a_main_class], $B$4, INDIRECT("Table1["&amp;$B460&amp;"]"), "Don't Know")</f>
        <v>0</v>
      </c>
      <c r="F460" s="3">
        <f t="shared" ca="1" si="65"/>
        <v>55</v>
      </c>
    </row>
    <row r="461" spans="1:6" x14ac:dyDescent="0.25">
      <c r="A461" s="5" t="s">
        <v>726</v>
      </c>
      <c r="B461" s="28" t="s">
        <v>643</v>
      </c>
      <c r="C461" s="2">
        <f ca="1">COUNTIFS(Table1[c08a_main_class], $B$4, INDIRECT("Table1["&amp;$B461&amp;"]"), "Yes")</f>
        <v>6</v>
      </c>
      <c r="D461" s="3">
        <f ca="1">COUNTIFS(Table1[c08a_main_class], $B$4, INDIRECT("Table1["&amp;$B461&amp;"]"), "No")</f>
        <v>48</v>
      </c>
      <c r="E461" s="2">
        <f ca="1">COUNTIFS(Table1[c08a_main_class], $B$4, INDIRECT("Table1["&amp;$B461&amp;"]"), "Don't Know")</f>
        <v>1</v>
      </c>
      <c r="F461" s="3">
        <f t="shared" ca="1" si="65"/>
        <v>55</v>
      </c>
    </row>
    <row r="462" spans="1:6" x14ac:dyDescent="0.25">
      <c r="A462" s="5" t="s">
        <v>727</v>
      </c>
      <c r="B462" s="28" t="s">
        <v>644</v>
      </c>
      <c r="C462" s="2">
        <f ca="1">COUNTIFS(Table1[c08a_main_class], $B$4, INDIRECT("Table1["&amp;$B462&amp;"]"), "Yes")</f>
        <v>0</v>
      </c>
      <c r="D462" s="3">
        <f ca="1">COUNTIFS(Table1[c08a_main_class], $B$4, INDIRECT("Table1["&amp;$B462&amp;"]"), "No")</f>
        <v>55</v>
      </c>
      <c r="E462" s="2">
        <f ca="1">COUNTIFS(Table1[c08a_main_class], $B$4, INDIRECT("Table1["&amp;$B462&amp;"]"), "Don't Know")</f>
        <v>0</v>
      </c>
      <c r="F462" s="3">
        <f t="shared" ca="1" si="65"/>
        <v>55</v>
      </c>
    </row>
    <row r="463" spans="1:6" x14ac:dyDescent="0.25">
      <c r="A463" s="5" t="s">
        <v>728</v>
      </c>
      <c r="B463" s="28" t="s">
        <v>645</v>
      </c>
      <c r="C463" s="2">
        <f ca="1">COUNTIFS(Table1[c08a_main_class], $B$4, INDIRECT("Table1["&amp;$B463&amp;"]"), "Yes")</f>
        <v>0</v>
      </c>
      <c r="D463" s="3">
        <f ca="1">COUNTIFS(Table1[c08a_main_class], $B$4, INDIRECT("Table1["&amp;$B463&amp;"]"), "No")</f>
        <v>55</v>
      </c>
      <c r="E463" s="2">
        <f ca="1">COUNTIFS(Table1[c08a_main_class], $B$4, INDIRECT("Table1["&amp;$B463&amp;"]"), "Don't Know")</f>
        <v>0</v>
      </c>
      <c r="F463" s="3">
        <f t="shared" ca="1" si="65"/>
        <v>55</v>
      </c>
    </row>
    <row r="464" spans="1:6" x14ac:dyDescent="0.25">
      <c r="A464" s="5" t="s">
        <v>729</v>
      </c>
      <c r="B464" s="28" t="s">
        <v>646</v>
      </c>
      <c r="C464" s="2">
        <f ca="1">COUNTIFS(Table1[c08a_main_class], $B$4, INDIRECT("Table1["&amp;$B464&amp;"]"), "Yes")</f>
        <v>18</v>
      </c>
      <c r="D464" s="3">
        <f ca="1">COUNTIFS(Table1[c08a_main_class], $B$4, INDIRECT("Table1["&amp;$B464&amp;"]"), "No")</f>
        <v>37</v>
      </c>
      <c r="E464" s="2">
        <f ca="1">COUNTIFS(Table1[c08a_main_class], $B$4, INDIRECT("Table1["&amp;$B464&amp;"]"), "Don't Know")</f>
        <v>0</v>
      </c>
      <c r="F464" s="3">
        <f t="shared" ca="1" si="65"/>
        <v>55</v>
      </c>
    </row>
    <row r="465" spans="1:6" x14ac:dyDescent="0.25">
      <c r="A465" s="5" t="s">
        <v>730</v>
      </c>
      <c r="B465" s="28" t="s">
        <v>647</v>
      </c>
      <c r="C465" s="2">
        <f ca="1">COUNTIFS(Table1[c08a_main_class], $B$4, INDIRECT("Table1["&amp;$B465&amp;"]"), "Yes")</f>
        <v>11</v>
      </c>
      <c r="D465" s="3">
        <f ca="1">COUNTIFS(Table1[c08a_main_class], $B$4, INDIRECT("Table1["&amp;$B465&amp;"]"), "No")</f>
        <v>42</v>
      </c>
      <c r="E465" s="2">
        <f ca="1">COUNTIFS(Table1[c08a_main_class], $B$4, INDIRECT("Table1["&amp;$B465&amp;"]"), "Don't Know")</f>
        <v>2</v>
      </c>
      <c r="F465" s="3">
        <f t="shared" ca="1" si="65"/>
        <v>55</v>
      </c>
    </row>
    <row r="466" spans="1:6" x14ac:dyDescent="0.25">
      <c r="A466" s="5" t="s">
        <v>731</v>
      </c>
      <c r="B466" s="28" t="s">
        <v>648</v>
      </c>
      <c r="C466" s="2">
        <f ca="1">COUNTIFS(Table1[c08a_main_class], $B$4, INDIRECT("Table1["&amp;$B466&amp;"]"), "Yes")</f>
        <v>2</v>
      </c>
      <c r="D466" s="3">
        <f ca="1">COUNTIFS(Table1[c08a_main_class], $B$4, INDIRECT("Table1["&amp;$B466&amp;"]"), "No")</f>
        <v>53</v>
      </c>
      <c r="E466" s="2">
        <f ca="1">COUNTIFS(Table1[c08a_main_class], $B$4, INDIRECT("Table1["&amp;$B466&amp;"]"), "Don't Know")</f>
        <v>0</v>
      </c>
      <c r="F466" s="3">
        <f t="shared" ca="1" si="65"/>
        <v>55</v>
      </c>
    </row>
    <row r="467" spans="1:6" x14ac:dyDescent="0.25">
      <c r="A467" s="5" t="s">
        <v>732</v>
      </c>
      <c r="B467" s="28" t="s">
        <v>649</v>
      </c>
      <c r="C467" s="2">
        <f ca="1">COUNTIFS(Table1[c08a_main_class], $B$4, INDIRECT("Table1["&amp;$B467&amp;"]"), "Yes")</f>
        <v>39</v>
      </c>
      <c r="D467" s="3">
        <f ca="1">COUNTIFS(Table1[c08a_main_class], $B$4, INDIRECT("Table1["&amp;$B467&amp;"]"), "No")</f>
        <v>15</v>
      </c>
      <c r="E467" s="2">
        <f ca="1">COUNTIFS(Table1[c08a_main_class], $B$4, INDIRECT("Table1["&amp;$B467&amp;"]"), "Don't Know")</f>
        <v>1</v>
      </c>
      <c r="F467" s="3">
        <f t="shared" ca="1" si="65"/>
        <v>55</v>
      </c>
    </row>
    <row r="468" spans="1:6" x14ac:dyDescent="0.25">
      <c r="A468" s="5" t="s">
        <v>733</v>
      </c>
      <c r="B468" s="28" t="s">
        <v>650</v>
      </c>
      <c r="C468" s="2">
        <f ca="1">COUNTIFS(Table1[c08a_main_class], $B$4, INDIRECT("Table1["&amp;$B468&amp;"]"), "Yes")</f>
        <v>0</v>
      </c>
      <c r="D468" s="3">
        <f ca="1">COUNTIFS(Table1[c08a_main_class], $B$4, INDIRECT("Table1["&amp;$B468&amp;"]"), "No")</f>
        <v>55</v>
      </c>
      <c r="E468" s="2">
        <f ca="1">COUNTIFS(Table1[c08a_main_class], $B$4, INDIRECT("Table1["&amp;$B468&amp;"]"), "Don't Know")</f>
        <v>0</v>
      </c>
      <c r="F468" s="3">
        <f t="shared" ca="1" si="65"/>
        <v>55</v>
      </c>
    </row>
    <row r="469" spans="1:6" x14ac:dyDescent="0.25">
      <c r="A469" s="5" t="s">
        <v>734</v>
      </c>
      <c r="B469" s="28" t="s">
        <v>651</v>
      </c>
      <c r="C469" s="2">
        <f ca="1">COUNTIFS(Table1[c08a_main_class], $B$4, INDIRECT("Table1["&amp;$B469&amp;"]"), "Yes")</f>
        <v>2</v>
      </c>
      <c r="D469" s="3">
        <f ca="1">COUNTIFS(Table1[c08a_main_class], $B$4, INDIRECT("Table1["&amp;$B469&amp;"]"), "No")</f>
        <v>53</v>
      </c>
      <c r="E469" s="2">
        <f ca="1">COUNTIFS(Table1[c08a_main_class], $B$4, INDIRECT("Table1["&amp;$B469&amp;"]"), "Don't Know")</f>
        <v>0</v>
      </c>
      <c r="F469" s="3">
        <f t="shared" ca="1" si="65"/>
        <v>55</v>
      </c>
    </row>
    <row r="470" spans="1:6" x14ac:dyDescent="0.25">
      <c r="A470" s="5" t="s">
        <v>735</v>
      </c>
      <c r="B470" s="28" t="s">
        <v>652</v>
      </c>
      <c r="C470" s="2">
        <f ca="1">COUNTIFS(Table1[c08a_main_class], $B$4, INDIRECT("Table1["&amp;$B470&amp;"]"), "Yes")</f>
        <v>2</v>
      </c>
      <c r="D470" s="3">
        <f ca="1">COUNTIFS(Table1[c08a_main_class], $B$4, INDIRECT("Table1["&amp;$B470&amp;"]"), "No")</f>
        <v>53</v>
      </c>
      <c r="E470" s="2">
        <f ca="1">COUNTIFS(Table1[c08a_main_class], $B$4, INDIRECT("Table1["&amp;$B470&amp;"]"), "Don't Know")</f>
        <v>0</v>
      </c>
      <c r="F470" s="3">
        <f t="shared" ca="1" si="65"/>
        <v>55</v>
      </c>
    </row>
    <row r="471" spans="1:6" x14ac:dyDescent="0.25">
      <c r="A471" s="5" t="s">
        <v>736</v>
      </c>
      <c r="B471" s="28" t="s">
        <v>653</v>
      </c>
      <c r="C471" s="2">
        <f ca="1">COUNTIFS(Table1[c08a_main_class], $B$4, INDIRECT("Table1["&amp;$B471&amp;"]"), "Yes")</f>
        <v>0</v>
      </c>
      <c r="D471" s="3">
        <f ca="1">COUNTIFS(Table1[c08a_main_class], $B$4, INDIRECT("Table1["&amp;$B471&amp;"]"), "No")</f>
        <v>55</v>
      </c>
      <c r="E471" s="2">
        <f ca="1">COUNTIFS(Table1[c08a_main_class], $B$4, INDIRECT("Table1["&amp;$B471&amp;"]"), "Don't Know")</f>
        <v>0</v>
      </c>
      <c r="F471" s="3">
        <f t="shared" ca="1" si="65"/>
        <v>55</v>
      </c>
    </row>
    <row r="472" spans="1:6" x14ac:dyDescent="0.25">
      <c r="A472" s="5" t="s">
        <v>737</v>
      </c>
      <c r="B472" s="28" t="s">
        <v>654</v>
      </c>
      <c r="C472" s="2">
        <f ca="1">COUNTIFS(Table1[c08a_main_class], $B$4, INDIRECT("Table1["&amp;$B472&amp;"]"), "Yes")</f>
        <v>1</v>
      </c>
      <c r="D472" s="3">
        <f ca="1">COUNTIFS(Table1[c08a_main_class], $B$4, INDIRECT("Table1["&amp;$B472&amp;"]"), "No")</f>
        <v>54</v>
      </c>
      <c r="E472" s="2">
        <f ca="1">COUNTIFS(Table1[c08a_main_class], $B$4, INDIRECT("Table1["&amp;$B472&amp;"]"), "Don't Know")</f>
        <v>0</v>
      </c>
      <c r="F472" s="3">
        <f t="shared" ca="1" si="65"/>
        <v>55</v>
      </c>
    </row>
    <row r="473" spans="1:6" x14ac:dyDescent="0.25">
      <c r="A473" s="5" t="s">
        <v>738</v>
      </c>
      <c r="B473" s="28" t="s">
        <v>655</v>
      </c>
      <c r="C473" s="2">
        <f ca="1">COUNTIFS(Table1[c08a_main_class], $B$4, INDIRECT("Table1["&amp;$B473&amp;"]"), "Yes")</f>
        <v>3</v>
      </c>
      <c r="D473" s="3">
        <f ca="1">COUNTIFS(Table1[c08a_main_class], $B$4, INDIRECT("Table1["&amp;$B473&amp;"]"), "No")</f>
        <v>52</v>
      </c>
      <c r="E473" s="2">
        <f ca="1">COUNTIFS(Table1[c08a_main_class], $B$4, INDIRECT("Table1["&amp;$B473&amp;"]"), "Don't Know")</f>
        <v>0</v>
      </c>
      <c r="F473" s="3">
        <f t="shared" ca="1" si="65"/>
        <v>55</v>
      </c>
    </row>
    <row r="474" spans="1:6" x14ac:dyDescent="0.25">
      <c r="A474" s="5" t="s">
        <v>742</v>
      </c>
      <c r="B474" s="28" t="s">
        <v>656</v>
      </c>
      <c r="C474" s="2">
        <f ca="1">COUNTIFS(Table1[c08a_main_class], $B$4, INDIRECT("Table1["&amp;$B474&amp;"]"), "Yes")</f>
        <v>0</v>
      </c>
      <c r="D474" s="3">
        <f ca="1">COUNTIFS(Table1[c08a_main_class], $B$4, INDIRECT("Table1["&amp;$B474&amp;"]"), "No")</f>
        <v>55</v>
      </c>
      <c r="E474" s="2">
        <f ca="1">COUNTIFS(Table1[c08a_main_class], $B$4, INDIRECT("Table1["&amp;$B474&amp;"]"), "Don't Know")</f>
        <v>0</v>
      </c>
      <c r="F474" s="3">
        <f t="shared" ca="1" si="65"/>
        <v>55</v>
      </c>
    </row>
    <row r="475" spans="1:6" x14ac:dyDescent="0.25">
      <c r="A475" s="5" t="s">
        <v>22</v>
      </c>
      <c r="B475" s="28" t="s">
        <v>657</v>
      </c>
      <c r="C475" s="2">
        <f ca="1">COUNTIFS(Table1[c08a_main_class], $B$4, INDIRECT("Table1["&amp;$B475&amp;"]"), "Yes")</f>
        <v>0</v>
      </c>
      <c r="D475" s="3">
        <f ca="1">COUNTIFS(Table1[c08a_main_class], $B$4, INDIRECT("Table1["&amp;$B475&amp;"]"), "No")</f>
        <v>55</v>
      </c>
      <c r="E475" s="2">
        <f ca="1">COUNTIFS(Table1[c08a_main_class], $B$4, INDIRECT("Table1["&amp;$B475&amp;"]"), "Don't Know")</f>
        <v>0</v>
      </c>
      <c r="F475" s="3">
        <f t="shared" ca="1" si="65"/>
        <v>55</v>
      </c>
    </row>
    <row r="477" spans="1:6" x14ac:dyDescent="0.25">
      <c r="A477" s="4" t="s">
        <v>739</v>
      </c>
    </row>
    <row r="478" spans="1:6" x14ac:dyDescent="0.25">
      <c r="A478" s="5" t="str">
        <f>$B$3&amp;" - Wave A - Sample"</f>
        <v>Migrants - Wave A - Sample</v>
      </c>
      <c r="B478" s="5" t="s">
        <v>879</v>
      </c>
      <c r="C478" s="5" t="s">
        <v>5</v>
      </c>
      <c r="D478" s="5" t="s">
        <v>4</v>
      </c>
      <c r="E478" s="5" t="s">
        <v>896</v>
      </c>
      <c r="F478" s="5" t="s">
        <v>525</v>
      </c>
    </row>
    <row r="479" spans="1:6" x14ac:dyDescent="0.25">
      <c r="A479" s="5" t="s">
        <v>723</v>
      </c>
      <c r="B479" s="28" t="s">
        <v>640</v>
      </c>
      <c r="C479" s="7">
        <f ca="1">C458/$B$11</f>
        <v>7.2727272727272724E-2</v>
      </c>
      <c r="D479" s="6">
        <f ca="1">D458/$B$11</f>
        <v>0.89090909090909087</v>
      </c>
      <c r="E479" s="7">
        <f ca="1">E458/$B$11</f>
        <v>3.6363636363636362E-2</v>
      </c>
      <c r="F479" s="6">
        <f ca="1">F458/$B$11</f>
        <v>1</v>
      </c>
    </row>
    <row r="480" spans="1:6" x14ac:dyDescent="0.25">
      <c r="A480" s="5" t="s">
        <v>724</v>
      </c>
      <c r="B480" s="28" t="s">
        <v>641</v>
      </c>
      <c r="C480" s="7">
        <f t="shared" ref="C480:F495" ca="1" si="66">C459/$B$11</f>
        <v>1.8181818181818181E-2</v>
      </c>
      <c r="D480" s="6">
        <f t="shared" ca="1" si="66"/>
        <v>0.94545454545454544</v>
      </c>
      <c r="E480" s="7">
        <f t="shared" ca="1" si="66"/>
        <v>3.6363636363636362E-2</v>
      </c>
      <c r="F480" s="6">
        <f t="shared" ca="1" si="66"/>
        <v>1</v>
      </c>
    </row>
    <row r="481" spans="1:6" x14ac:dyDescent="0.25">
      <c r="A481" s="5" t="s">
        <v>725</v>
      </c>
      <c r="B481" s="28" t="s">
        <v>642</v>
      </c>
      <c r="C481" s="7">
        <f t="shared" ca="1" si="66"/>
        <v>0.43636363636363634</v>
      </c>
      <c r="D481" s="6">
        <f t="shared" ca="1" si="66"/>
        <v>0.5636363636363636</v>
      </c>
      <c r="E481" s="7">
        <f t="shared" ca="1" si="66"/>
        <v>0</v>
      </c>
      <c r="F481" s="6">
        <f t="shared" ca="1" si="66"/>
        <v>1</v>
      </c>
    </row>
    <row r="482" spans="1:6" x14ac:dyDescent="0.25">
      <c r="A482" s="5" t="s">
        <v>726</v>
      </c>
      <c r="B482" s="28" t="s">
        <v>643</v>
      </c>
      <c r="C482" s="7">
        <f t="shared" ca="1" si="66"/>
        <v>0.10909090909090909</v>
      </c>
      <c r="D482" s="6">
        <f t="shared" ca="1" si="66"/>
        <v>0.87272727272727268</v>
      </c>
      <c r="E482" s="7">
        <f t="shared" ca="1" si="66"/>
        <v>1.8181818181818181E-2</v>
      </c>
      <c r="F482" s="6">
        <f t="shared" ca="1" si="66"/>
        <v>1</v>
      </c>
    </row>
    <row r="483" spans="1:6" x14ac:dyDescent="0.25">
      <c r="A483" s="5" t="s">
        <v>727</v>
      </c>
      <c r="B483" s="28" t="s">
        <v>644</v>
      </c>
      <c r="C483" s="7">
        <f t="shared" ca="1" si="66"/>
        <v>0</v>
      </c>
      <c r="D483" s="6">
        <f t="shared" ca="1" si="66"/>
        <v>1</v>
      </c>
      <c r="E483" s="7">
        <f t="shared" ca="1" si="66"/>
        <v>0</v>
      </c>
      <c r="F483" s="6">
        <f t="shared" ca="1" si="66"/>
        <v>1</v>
      </c>
    </row>
    <row r="484" spans="1:6" x14ac:dyDescent="0.25">
      <c r="A484" s="5" t="s">
        <v>728</v>
      </c>
      <c r="B484" s="28" t="s">
        <v>645</v>
      </c>
      <c r="C484" s="7">
        <f t="shared" ca="1" si="66"/>
        <v>0</v>
      </c>
      <c r="D484" s="6">
        <f t="shared" ca="1" si="66"/>
        <v>1</v>
      </c>
      <c r="E484" s="7">
        <f t="shared" ca="1" si="66"/>
        <v>0</v>
      </c>
      <c r="F484" s="6">
        <f t="shared" ca="1" si="66"/>
        <v>1</v>
      </c>
    </row>
    <row r="485" spans="1:6" x14ac:dyDescent="0.25">
      <c r="A485" s="5" t="s">
        <v>729</v>
      </c>
      <c r="B485" s="28" t="s">
        <v>646</v>
      </c>
      <c r="C485" s="7">
        <f t="shared" ca="1" si="66"/>
        <v>0.32727272727272727</v>
      </c>
      <c r="D485" s="6">
        <f t="shared" ca="1" si="66"/>
        <v>0.67272727272727273</v>
      </c>
      <c r="E485" s="7">
        <f t="shared" ca="1" si="66"/>
        <v>0</v>
      </c>
      <c r="F485" s="6">
        <f t="shared" ca="1" si="66"/>
        <v>1</v>
      </c>
    </row>
    <row r="486" spans="1:6" x14ac:dyDescent="0.25">
      <c r="A486" s="5" t="s">
        <v>730</v>
      </c>
      <c r="B486" s="28" t="s">
        <v>647</v>
      </c>
      <c r="C486" s="7">
        <f t="shared" ca="1" si="66"/>
        <v>0.2</v>
      </c>
      <c r="D486" s="6">
        <f t="shared" ca="1" si="66"/>
        <v>0.76363636363636367</v>
      </c>
      <c r="E486" s="7">
        <f t="shared" ca="1" si="66"/>
        <v>3.6363636363636362E-2</v>
      </c>
      <c r="F486" s="6">
        <f t="shared" ca="1" si="66"/>
        <v>1</v>
      </c>
    </row>
    <row r="487" spans="1:6" x14ac:dyDescent="0.25">
      <c r="A487" s="5" t="s">
        <v>731</v>
      </c>
      <c r="B487" s="28" t="s">
        <v>648</v>
      </c>
      <c r="C487" s="7">
        <f t="shared" ca="1" si="66"/>
        <v>3.6363636363636362E-2</v>
      </c>
      <c r="D487" s="6">
        <f t="shared" ca="1" si="66"/>
        <v>0.96363636363636362</v>
      </c>
      <c r="E487" s="7">
        <f t="shared" ca="1" si="66"/>
        <v>0</v>
      </c>
      <c r="F487" s="6">
        <f t="shared" ca="1" si="66"/>
        <v>1</v>
      </c>
    </row>
    <row r="488" spans="1:6" x14ac:dyDescent="0.25">
      <c r="A488" s="5" t="s">
        <v>732</v>
      </c>
      <c r="B488" s="28" t="s">
        <v>649</v>
      </c>
      <c r="C488" s="7">
        <f t="shared" ca="1" si="66"/>
        <v>0.70909090909090911</v>
      </c>
      <c r="D488" s="6">
        <f t="shared" ca="1" si="66"/>
        <v>0.27272727272727271</v>
      </c>
      <c r="E488" s="7">
        <f t="shared" ca="1" si="66"/>
        <v>1.8181818181818181E-2</v>
      </c>
      <c r="F488" s="6">
        <f t="shared" ca="1" si="66"/>
        <v>1</v>
      </c>
    </row>
    <row r="489" spans="1:6" x14ac:dyDescent="0.25">
      <c r="A489" s="5" t="s">
        <v>733</v>
      </c>
      <c r="B489" s="28" t="s">
        <v>650</v>
      </c>
      <c r="C489" s="7">
        <f t="shared" ca="1" si="66"/>
        <v>0</v>
      </c>
      <c r="D489" s="6">
        <f t="shared" ca="1" si="66"/>
        <v>1</v>
      </c>
      <c r="E489" s="7">
        <f t="shared" ca="1" si="66"/>
        <v>0</v>
      </c>
      <c r="F489" s="6">
        <f t="shared" ca="1" si="66"/>
        <v>1</v>
      </c>
    </row>
    <row r="490" spans="1:6" x14ac:dyDescent="0.25">
      <c r="A490" s="5" t="s">
        <v>734</v>
      </c>
      <c r="B490" s="28" t="s">
        <v>651</v>
      </c>
      <c r="C490" s="7">
        <f t="shared" ca="1" si="66"/>
        <v>3.6363636363636362E-2</v>
      </c>
      <c r="D490" s="6">
        <f t="shared" ca="1" si="66"/>
        <v>0.96363636363636362</v>
      </c>
      <c r="E490" s="7">
        <f t="shared" ca="1" si="66"/>
        <v>0</v>
      </c>
      <c r="F490" s="6">
        <f t="shared" ca="1" si="66"/>
        <v>1</v>
      </c>
    </row>
    <row r="491" spans="1:6" x14ac:dyDescent="0.25">
      <c r="A491" s="5" t="s">
        <v>735</v>
      </c>
      <c r="B491" s="28" t="s">
        <v>652</v>
      </c>
      <c r="C491" s="7">
        <f t="shared" ca="1" si="66"/>
        <v>3.6363636363636362E-2</v>
      </c>
      <c r="D491" s="6">
        <f t="shared" ca="1" si="66"/>
        <v>0.96363636363636362</v>
      </c>
      <c r="E491" s="7">
        <f t="shared" ca="1" si="66"/>
        <v>0</v>
      </c>
      <c r="F491" s="6">
        <f t="shared" ca="1" si="66"/>
        <v>1</v>
      </c>
    </row>
    <row r="492" spans="1:6" x14ac:dyDescent="0.25">
      <c r="A492" s="5" t="s">
        <v>736</v>
      </c>
      <c r="B492" s="28" t="s">
        <v>653</v>
      </c>
      <c r="C492" s="7">
        <f t="shared" ca="1" si="66"/>
        <v>0</v>
      </c>
      <c r="D492" s="6">
        <f t="shared" ca="1" si="66"/>
        <v>1</v>
      </c>
      <c r="E492" s="7">
        <f t="shared" ca="1" si="66"/>
        <v>0</v>
      </c>
      <c r="F492" s="6">
        <f t="shared" ca="1" si="66"/>
        <v>1</v>
      </c>
    </row>
    <row r="493" spans="1:6" x14ac:dyDescent="0.25">
      <c r="A493" s="5" t="s">
        <v>737</v>
      </c>
      <c r="B493" s="28" t="s">
        <v>654</v>
      </c>
      <c r="C493" s="7">
        <f t="shared" ca="1" si="66"/>
        <v>1.8181818181818181E-2</v>
      </c>
      <c r="D493" s="6">
        <f t="shared" ca="1" si="66"/>
        <v>0.98181818181818181</v>
      </c>
      <c r="E493" s="7">
        <f t="shared" ca="1" si="66"/>
        <v>0</v>
      </c>
      <c r="F493" s="6">
        <f t="shared" ca="1" si="66"/>
        <v>1</v>
      </c>
    </row>
    <row r="494" spans="1:6" x14ac:dyDescent="0.25">
      <c r="A494" s="5" t="s">
        <v>738</v>
      </c>
      <c r="B494" s="28" t="s">
        <v>655</v>
      </c>
      <c r="C494" s="7">
        <f t="shared" ca="1" si="66"/>
        <v>5.4545454545454543E-2</v>
      </c>
      <c r="D494" s="6">
        <f t="shared" ca="1" si="66"/>
        <v>0.94545454545454544</v>
      </c>
      <c r="E494" s="7">
        <f t="shared" ca="1" si="66"/>
        <v>0</v>
      </c>
      <c r="F494" s="6">
        <f t="shared" ca="1" si="66"/>
        <v>1</v>
      </c>
    </row>
    <row r="495" spans="1:6" x14ac:dyDescent="0.25">
      <c r="A495" s="5" t="s">
        <v>742</v>
      </c>
      <c r="B495" s="28" t="s">
        <v>656</v>
      </c>
      <c r="C495" s="7">
        <f t="shared" ca="1" si="66"/>
        <v>0</v>
      </c>
      <c r="D495" s="6">
        <f t="shared" ca="1" si="66"/>
        <v>1</v>
      </c>
      <c r="E495" s="7">
        <f t="shared" ca="1" si="66"/>
        <v>0</v>
      </c>
      <c r="F495" s="6">
        <f t="shared" ca="1" si="66"/>
        <v>1</v>
      </c>
    </row>
    <row r="496" spans="1:6" x14ac:dyDescent="0.25">
      <c r="A496" s="5" t="s">
        <v>22</v>
      </c>
      <c r="B496" s="28" t="s">
        <v>657</v>
      </c>
      <c r="C496" s="7">
        <f ca="1">C475/$B$11</f>
        <v>0</v>
      </c>
      <c r="D496" s="6">
        <f ca="1">D475/$B$11</f>
        <v>1</v>
      </c>
      <c r="E496" s="7">
        <f ca="1">E475/$B$11</f>
        <v>0</v>
      </c>
      <c r="F496" s="6">
        <f ca="1">F475/$B$11</f>
        <v>1</v>
      </c>
    </row>
    <row r="498" spans="1:6" x14ac:dyDescent="0.25">
      <c r="A498" s="4" t="s">
        <v>722</v>
      </c>
    </row>
    <row r="499" spans="1:6" x14ac:dyDescent="0.25">
      <c r="A499" s="5" t="str">
        <f>$B$3&amp;" - Wave B - Sample"</f>
        <v>Migrants - Wave B - Sample</v>
      </c>
      <c r="B499" s="5" t="s">
        <v>879</v>
      </c>
      <c r="C499" s="5" t="s">
        <v>5</v>
      </c>
      <c r="D499" s="5" t="s">
        <v>4</v>
      </c>
      <c r="E499" s="5" t="s">
        <v>896</v>
      </c>
      <c r="F499" s="5" t="s">
        <v>525</v>
      </c>
    </row>
    <row r="500" spans="1:6" x14ac:dyDescent="0.25">
      <c r="A500" s="5" t="s">
        <v>723</v>
      </c>
      <c r="B500" s="28" t="s">
        <v>926</v>
      </c>
      <c r="C500" s="2">
        <f ca="1">COUNTIFS(Table1[c08a_main_class], $B$4, INDIRECT("Table1[c01"&amp;$E$5&amp;"_area]"), "&lt;&gt;Unassigned", INDIRECT("Table1["&amp;$B500&amp;"]"), "Yes")</f>
        <v>7</v>
      </c>
      <c r="D500" s="3">
        <f ca="1">COUNTIFS(Table1[c08a_main_class], $B$4, INDIRECT("Table1[c01"&amp;$E$5&amp;"_area]"), "&lt;&gt;Unassigned", INDIRECT("Table1["&amp;$B500&amp;"]"), "No")</f>
        <v>27</v>
      </c>
      <c r="E500" s="2">
        <f ca="1">COUNTIFS(Table1[c08a_main_class], $B$4, INDIRECT("Table1[c01"&amp;$E$5&amp;"_area]"), "&lt;&gt;Unassigned", INDIRECT("Table1["&amp;$B500&amp;"]"), "Don't Know")</f>
        <v>0</v>
      </c>
      <c r="F500" s="3">
        <f ca="1">C500+D500+E500</f>
        <v>34</v>
      </c>
    </row>
    <row r="501" spans="1:6" x14ac:dyDescent="0.25">
      <c r="A501" s="5" t="s">
        <v>724</v>
      </c>
      <c r="B501" s="28" t="s">
        <v>927</v>
      </c>
      <c r="C501" s="2">
        <f ca="1">COUNTIFS(Table1[c08a_main_class], $B$4, INDIRECT("Table1[c01"&amp;$E$5&amp;"_area]"), "&lt;&gt;Unassigned", INDIRECT("Table1["&amp;$B501&amp;"]"), "Yes")</f>
        <v>1</v>
      </c>
      <c r="D501" s="3">
        <f ca="1">COUNTIFS(Table1[c08a_main_class], $B$4, INDIRECT("Table1[c01"&amp;$E$5&amp;"_area]"), "&lt;&gt;Unassigned", INDIRECT("Table1["&amp;$B501&amp;"]"), "No")</f>
        <v>33</v>
      </c>
      <c r="E501" s="2">
        <f ca="1">COUNTIFS(Table1[c08a_main_class], $B$4, INDIRECT("Table1[c01"&amp;$E$5&amp;"_area]"), "&lt;&gt;Unassigned", INDIRECT("Table1["&amp;$B501&amp;"]"), "Don't Know")</f>
        <v>0</v>
      </c>
      <c r="F501" s="3">
        <f t="shared" ref="F501:F517" ca="1" si="67">C501+D501+E501</f>
        <v>34</v>
      </c>
    </row>
    <row r="502" spans="1:6" x14ac:dyDescent="0.25">
      <c r="A502" s="5" t="s">
        <v>725</v>
      </c>
      <c r="B502" s="28" t="s">
        <v>928</v>
      </c>
      <c r="C502" s="2">
        <f ca="1">COUNTIFS(Table1[c08a_main_class], $B$4, INDIRECT("Table1[c01"&amp;$E$5&amp;"_area]"), "&lt;&gt;Unassigned", INDIRECT("Table1["&amp;$B502&amp;"]"), "Yes")</f>
        <v>4</v>
      </c>
      <c r="D502" s="3">
        <f ca="1">COUNTIFS(Table1[c08a_main_class], $B$4, INDIRECT("Table1[c01"&amp;$E$5&amp;"_area]"), "&lt;&gt;Unassigned", INDIRECT("Table1["&amp;$B502&amp;"]"), "No")</f>
        <v>29</v>
      </c>
      <c r="E502" s="2">
        <f ca="1">COUNTIFS(Table1[c08a_main_class], $B$4, INDIRECT("Table1[c01"&amp;$E$5&amp;"_area]"), "&lt;&gt;Unassigned", INDIRECT("Table1["&amp;$B502&amp;"]"), "Don't Know")</f>
        <v>1</v>
      </c>
      <c r="F502" s="3">
        <f t="shared" ca="1" si="67"/>
        <v>34</v>
      </c>
    </row>
    <row r="503" spans="1:6" x14ac:dyDescent="0.25">
      <c r="A503" s="5" t="s">
        <v>726</v>
      </c>
      <c r="B503" s="28" t="s">
        <v>929</v>
      </c>
      <c r="C503" s="2">
        <f ca="1">COUNTIFS(Table1[c08a_main_class], $B$4, INDIRECT("Table1[c01"&amp;$E$5&amp;"_area]"), "&lt;&gt;Unassigned", INDIRECT("Table1["&amp;$B503&amp;"]"), "Yes")</f>
        <v>6</v>
      </c>
      <c r="D503" s="3">
        <f ca="1">COUNTIFS(Table1[c08a_main_class], $B$4, INDIRECT("Table1[c01"&amp;$E$5&amp;"_area]"), "&lt;&gt;Unassigned", INDIRECT("Table1["&amp;$B503&amp;"]"), "No")</f>
        <v>27</v>
      </c>
      <c r="E503" s="2">
        <f ca="1">COUNTIFS(Table1[c08a_main_class], $B$4, INDIRECT("Table1[c01"&amp;$E$5&amp;"_area]"), "&lt;&gt;Unassigned", INDIRECT("Table1["&amp;$B503&amp;"]"), "Don't Know")</f>
        <v>1</v>
      </c>
      <c r="F503" s="3">
        <f t="shared" ca="1" si="67"/>
        <v>34</v>
      </c>
    </row>
    <row r="504" spans="1:6" x14ac:dyDescent="0.25">
      <c r="A504" s="5" t="s">
        <v>727</v>
      </c>
      <c r="B504" s="28" t="s">
        <v>930</v>
      </c>
      <c r="C504" s="2">
        <f ca="1">COUNTIFS(Table1[c08a_main_class], $B$4, INDIRECT("Table1[c01"&amp;$E$5&amp;"_area]"), "&lt;&gt;Unassigned", INDIRECT("Table1["&amp;$B504&amp;"]"), "Yes")</f>
        <v>0</v>
      </c>
      <c r="D504" s="3">
        <f ca="1">COUNTIFS(Table1[c08a_main_class], $B$4, INDIRECT("Table1[c01"&amp;$E$5&amp;"_area]"), "&lt;&gt;Unassigned", INDIRECT("Table1["&amp;$B504&amp;"]"), "No")</f>
        <v>34</v>
      </c>
      <c r="E504" s="2">
        <f ca="1">COUNTIFS(Table1[c08a_main_class], $B$4, INDIRECT("Table1[c01"&amp;$E$5&amp;"_area]"), "&lt;&gt;Unassigned", INDIRECT("Table1["&amp;$B504&amp;"]"), "Don't Know")</f>
        <v>0</v>
      </c>
      <c r="F504" s="3">
        <f t="shared" ca="1" si="67"/>
        <v>34</v>
      </c>
    </row>
    <row r="505" spans="1:6" x14ac:dyDescent="0.25">
      <c r="A505" s="5" t="s">
        <v>728</v>
      </c>
      <c r="B505" s="28" t="s">
        <v>931</v>
      </c>
      <c r="C505" s="2">
        <f ca="1">COUNTIFS(Table1[c08a_main_class], $B$4, INDIRECT("Table1[c01"&amp;$E$5&amp;"_area]"), "&lt;&gt;Unassigned", INDIRECT("Table1["&amp;$B505&amp;"]"), "Yes")</f>
        <v>1</v>
      </c>
      <c r="D505" s="3">
        <f ca="1">COUNTIFS(Table1[c08a_main_class], $B$4, INDIRECT("Table1[c01"&amp;$E$5&amp;"_area]"), "&lt;&gt;Unassigned", INDIRECT("Table1["&amp;$B505&amp;"]"), "No")</f>
        <v>33</v>
      </c>
      <c r="E505" s="2">
        <f ca="1">COUNTIFS(Table1[c08a_main_class], $B$4, INDIRECT("Table1[c01"&amp;$E$5&amp;"_area]"), "&lt;&gt;Unassigned", INDIRECT("Table1["&amp;$B505&amp;"]"), "Don't Know")</f>
        <v>0</v>
      </c>
      <c r="F505" s="3">
        <f t="shared" ca="1" si="67"/>
        <v>34</v>
      </c>
    </row>
    <row r="506" spans="1:6" x14ac:dyDescent="0.25">
      <c r="A506" s="5" t="s">
        <v>729</v>
      </c>
      <c r="B506" s="28" t="s">
        <v>932</v>
      </c>
      <c r="C506" s="2">
        <f ca="1">COUNTIFS(Table1[c08a_main_class], $B$4, INDIRECT("Table1[c01"&amp;$E$5&amp;"_area]"), "&lt;&gt;Unassigned", INDIRECT("Table1["&amp;$B506&amp;"]"), "Yes")</f>
        <v>10</v>
      </c>
      <c r="D506" s="3">
        <f ca="1">COUNTIFS(Table1[c08a_main_class], $B$4, INDIRECT("Table1[c01"&amp;$E$5&amp;"_area]"), "&lt;&gt;Unassigned", INDIRECT("Table1["&amp;$B506&amp;"]"), "No")</f>
        <v>24</v>
      </c>
      <c r="E506" s="2">
        <f ca="1">COUNTIFS(Table1[c08a_main_class], $B$4, INDIRECT("Table1[c01"&amp;$E$5&amp;"_area]"), "&lt;&gt;Unassigned", INDIRECT("Table1["&amp;$B506&amp;"]"), "Don't Know")</f>
        <v>0</v>
      </c>
      <c r="F506" s="3">
        <f t="shared" ca="1" si="67"/>
        <v>34</v>
      </c>
    </row>
    <row r="507" spans="1:6" x14ac:dyDescent="0.25">
      <c r="A507" s="5" t="s">
        <v>730</v>
      </c>
      <c r="B507" s="28" t="s">
        <v>933</v>
      </c>
      <c r="C507" s="2">
        <f ca="1">COUNTIFS(Table1[c08a_main_class], $B$4, INDIRECT("Table1[c01"&amp;$E$5&amp;"_area]"), "&lt;&gt;Unassigned", INDIRECT("Table1["&amp;$B507&amp;"]"), "Yes")</f>
        <v>11</v>
      </c>
      <c r="D507" s="3">
        <f ca="1">COUNTIFS(Table1[c08a_main_class], $B$4, INDIRECT("Table1[c01"&amp;$E$5&amp;"_area]"), "&lt;&gt;Unassigned", INDIRECT("Table1["&amp;$B507&amp;"]"), "No")</f>
        <v>23</v>
      </c>
      <c r="E507" s="2">
        <f ca="1">COUNTIFS(Table1[c08a_main_class], $B$4, INDIRECT("Table1[c01"&amp;$E$5&amp;"_area]"), "&lt;&gt;Unassigned", INDIRECT("Table1["&amp;$B507&amp;"]"), "Don't Know")</f>
        <v>0</v>
      </c>
      <c r="F507" s="3">
        <f t="shared" ca="1" si="67"/>
        <v>34</v>
      </c>
    </row>
    <row r="508" spans="1:6" x14ac:dyDescent="0.25">
      <c r="A508" s="5" t="s">
        <v>731</v>
      </c>
      <c r="B508" s="28" t="s">
        <v>934</v>
      </c>
      <c r="C508" s="2">
        <f ca="1">COUNTIFS(Table1[c08a_main_class], $B$4, INDIRECT("Table1[c01"&amp;$E$5&amp;"_area]"), "&lt;&gt;Unassigned", INDIRECT("Table1["&amp;$B508&amp;"]"), "Yes")</f>
        <v>1</v>
      </c>
      <c r="D508" s="3">
        <f ca="1">COUNTIFS(Table1[c08a_main_class], $B$4, INDIRECT("Table1[c01"&amp;$E$5&amp;"_area]"), "&lt;&gt;Unassigned", INDIRECT("Table1["&amp;$B508&amp;"]"), "No")</f>
        <v>33</v>
      </c>
      <c r="E508" s="2">
        <f ca="1">COUNTIFS(Table1[c08a_main_class], $B$4, INDIRECT("Table1[c01"&amp;$E$5&amp;"_area]"), "&lt;&gt;Unassigned", INDIRECT("Table1["&amp;$B508&amp;"]"), "Don't Know")</f>
        <v>0</v>
      </c>
      <c r="F508" s="3">
        <f t="shared" ca="1" si="67"/>
        <v>34</v>
      </c>
    </row>
    <row r="509" spans="1:6" x14ac:dyDescent="0.25">
      <c r="A509" s="5" t="s">
        <v>732</v>
      </c>
      <c r="B509" s="28" t="s">
        <v>935</v>
      </c>
      <c r="C509" s="2">
        <f ca="1">COUNTIFS(Table1[c08a_main_class], $B$4, INDIRECT("Table1[c01"&amp;$E$5&amp;"_area]"), "&lt;&gt;Unassigned", INDIRECT("Table1["&amp;$B509&amp;"]"), "Yes")</f>
        <v>20</v>
      </c>
      <c r="D509" s="3">
        <f ca="1">COUNTIFS(Table1[c08a_main_class], $B$4, INDIRECT("Table1[c01"&amp;$E$5&amp;"_area]"), "&lt;&gt;Unassigned", INDIRECT("Table1["&amp;$B509&amp;"]"), "No")</f>
        <v>12</v>
      </c>
      <c r="E509" s="2">
        <f ca="1">COUNTIFS(Table1[c08a_main_class], $B$4, INDIRECT("Table1[c01"&amp;$E$5&amp;"_area]"), "&lt;&gt;Unassigned", INDIRECT("Table1["&amp;$B509&amp;"]"), "Don't Know")</f>
        <v>2</v>
      </c>
      <c r="F509" s="3">
        <f t="shared" ca="1" si="67"/>
        <v>34</v>
      </c>
    </row>
    <row r="510" spans="1:6" x14ac:dyDescent="0.25">
      <c r="A510" s="5" t="s">
        <v>733</v>
      </c>
      <c r="B510" s="28" t="s">
        <v>936</v>
      </c>
      <c r="C510" s="2">
        <f ca="1">COUNTIFS(Table1[c08a_main_class], $B$4, INDIRECT("Table1[c01"&amp;$E$5&amp;"_area]"), "&lt;&gt;Unassigned", INDIRECT("Table1["&amp;$B510&amp;"]"), "Yes")</f>
        <v>0</v>
      </c>
      <c r="D510" s="3">
        <f ca="1">COUNTIFS(Table1[c08a_main_class], $B$4, INDIRECT("Table1[c01"&amp;$E$5&amp;"_area]"), "&lt;&gt;Unassigned", INDIRECT("Table1["&amp;$B510&amp;"]"), "No")</f>
        <v>34</v>
      </c>
      <c r="E510" s="2">
        <f ca="1">COUNTIFS(Table1[c08a_main_class], $B$4, INDIRECT("Table1[c01"&amp;$E$5&amp;"_area]"), "&lt;&gt;Unassigned", INDIRECT("Table1["&amp;$B510&amp;"]"), "Don't Know")</f>
        <v>0</v>
      </c>
      <c r="F510" s="3">
        <f t="shared" ca="1" si="67"/>
        <v>34</v>
      </c>
    </row>
    <row r="511" spans="1:6" x14ac:dyDescent="0.25">
      <c r="A511" s="5" t="s">
        <v>734</v>
      </c>
      <c r="B511" s="28" t="s">
        <v>937</v>
      </c>
      <c r="C511" s="2">
        <f ca="1">COUNTIFS(Table1[c08a_main_class], $B$4, INDIRECT("Table1[c01"&amp;$E$5&amp;"_area]"), "&lt;&gt;Unassigned", INDIRECT("Table1["&amp;$B511&amp;"]"), "Yes")</f>
        <v>2</v>
      </c>
      <c r="D511" s="3">
        <f ca="1">COUNTIFS(Table1[c08a_main_class], $B$4, INDIRECT("Table1[c01"&amp;$E$5&amp;"_area]"), "&lt;&gt;Unassigned", INDIRECT("Table1["&amp;$B511&amp;"]"), "No")</f>
        <v>32</v>
      </c>
      <c r="E511" s="2">
        <f ca="1">COUNTIFS(Table1[c08a_main_class], $B$4, INDIRECT("Table1[c01"&amp;$E$5&amp;"_area]"), "&lt;&gt;Unassigned", INDIRECT("Table1["&amp;$B511&amp;"]"), "Don't Know")</f>
        <v>0</v>
      </c>
      <c r="F511" s="3">
        <f ca="1">C511+D511+E511</f>
        <v>34</v>
      </c>
    </row>
    <row r="512" spans="1:6" x14ac:dyDescent="0.25">
      <c r="A512" s="5" t="s">
        <v>735</v>
      </c>
      <c r="B512" s="28" t="s">
        <v>938</v>
      </c>
      <c r="C512" s="2">
        <f ca="1">COUNTIFS(Table1[c08a_main_class], $B$4, INDIRECT("Table1[c01"&amp;$E$5&amp;"_area]"), "&lt;&gt;Unassigned", INDIRECT("Table1["&amp;$B512&amp;"]"), "Yes")</f>
        <v>2</v>
      </c>
      <c r="D512" s="3">
        <f ca="1">COUNTIFS(Table1[c08a_main_class], $B$4, INDIRECT("Table1[c01"&amp;$E$5&amp;"_area]"), "&lt;&gt;Unassigned", INDIRECT("Table1["&amp;$B512&amp;"]"), "No")</f>
        <v>32</v>
      </c>
      <c r="E512" s="2">
        <f ca="1">COUNTIFS(Table1[c08a_main_class], $B$4, INDIRECT("Table1[c01"&amp;$E$5&amp;"_area]"), "&lt;&gt;Unassigned", INDIRECT("Table1["&amp;$B512&amp;"]"), "Don't Know")</f>
        <v>0</v>
      </c>
      <c r="F512" s="3">
        <f t="shared" ca="1" si="67"/>
        <v>34</v>
      </c>
    </row>
    <row r="513" spans="1:6" x14ac:dyDescent="0.25">
      <c r="A513" s="5" t="s">
        <v>736</v>
      </c>
      <c r="B513" s="28" t="s">
        <v>939</v>
      </c>
      <c r="C513" s="2">
        <f ca="1">COUNTIFS(Table1[c08a_main_class], $B$4, INDIRECT("Table1[c01"&amp;$E$5&amp;"_area]"), "&lt;&gt;Unassigned", INDIRECT("Table1["&amp;$B513&amp;"]"), "Yes")</f>
        <v>0</v>
      </c>
      <c r="D513" s="3">
        <f ca="1">COUNTIFS(Table1[c08a_main_class], $B$4, INDIRECT("Table1[c01"&amp;$E$5&amp;"_area]"), "&lt;&gt;Unassigned", INDIRECT("Table1["&amp;$B513&amp;"]"), "No")</f>
        <v>34</v>
      </c>
      <c r="E513" s="2">
        <f ca="1">COUNTIFS(Table1[c08a_main_class], $B$4, INDIRECT("Table1[c01"&amp;$E$5&amp;"_area]"), "&lt;&gt;Unassigned", INDIRECT("Table1["&amp;$B513&amp;"]"), "Don't Know")</f>
        <v>0</v>
      </c>
      <c r="F513" s="3">
        <f t="shared" ca="1" si="67"/>
        <v>34</v>
      </c>
    </row>
    <row r="514" spans="1:6" x14ac:dyDescent="0.25">
      <c r="A514" s="5" t="s">
        <v>737</v>
      </c>
      <c r="B514" s="28" t="s">
        <v>940</v>
      </c>
      <c r="C514" s="2">
        <f ca="1">COUNTIFS(Table1[c08a_main_class], $B$4, INDIRECT("Table1[c01"&amp;$E$5&amp;"_area]"), "&lt;&gt;Unassigned", INDIRECT("Table1["&amp;$B514&amp;"]"), "Yes")</f>
        <v>2</v>
      </c>
      <c r="D514" s="3">
        <f ca="1">COUNTIFS(Table1[c08a_main_class], $B$4, INDIRECT("Table1[c01"&amp;$E$5&amp;"_area]"), "&lt;&gt;Unassigned", INDIRECT("Table1["&amp;$B514&amp;"]"), "No")</f>
        <v>32</v>
      </c>
      <c r="E514" s="2">
        <f ca="1">COUNTIFS(Table1[c08a_main_class], $B$4, INDIRECT("Table1[c01"&amp;$E$5&amp;"_area]"), "&lt;&gt;Unassigned", INDIRECT("Table1["&amp;$B514&amp;"]"), "Don't Know")</f>
        <v>0</v>
      </c>
      <c r="F514" s="3">
        <f t="shared" ca="1" si="67"/>
        <v>34</v>
      </c>
    </row>
    <row r="515" spans="1:6" x14ac:dyDescent="0.25">
      <c r="A515" s="5" t="s">
        <v>738</v>
      </c>
      <c r="B515" s="28" t="s">
        <v>941</v>
      </c>
      <c r="C515" s="2">
        <f ca="1">COUNTIFS(Table1[c08a_main_class], $B$4, INDIRECT("Table1[c01"&amp;$E$5&amp;"_area]"), "&lt;&gt;Unassigned", INDIRECT("Table1["&amp;$B515&amp;"]"), "Yes")</f>
        <v>6</v>
      </c>
      <c r="D515" s="3">
        <f ca="1">COUNTIFS(Table1[c08a_main_class], $B$4, INDIRECT("Table1[c01"&amp;$E$5&amp;"_area]"), "&lt;&gt;Unassigned", INDIRECT("Table1["&amp;$B515&amp;"]"), "No")</f>
        <v>28</v>
      </c>
      <c r="E515" s="2">
        <f ca="1">COUNTIFS(Table1[c08a_main_class], $B$4, INDIRECT("Table1[c01"&amp;$E$5&amp;"_area]"), "&lt;&gt;Unassigned", INDIRECT("Table1["&amp;$B515&amp;"]"), "Don't Know")</f>
        <v>0</v>
      </c>
      <c r="F515" s="3">
        <f t="shared" ca="1" si="67"/>
        <v>34</v>
      </c>
    </row>
    <row r="516" spans="1:6" x14ac:dyDescent="0.25">
      <c r="A516" s="5" t="s">
        <v>742</v>
      </c>
      <c r="B516" s="28" t="s">
        <v>942</v>
      </c>
      <c r="C516" s="2">
        <f ca="1">COUNTIFS(Table1[c08a_main_class], $B$4, INDIRECT("Table1[c01"&amp;$E$5&amp;"_area]"), "&lt;&gt;Unassigned", INDIRECT("Table1["&amp;$B516&amp;"]"), "Yes")</f>
        <v>0</v>
      </c>
      <c r="D516" s="3">
        <f ca="1">COUNTIFS(Table1[c08a_main_class], $B$4, INDIRECT("Table1[c01"&amp;$E$5&amp;"_area]"), "&lt;&gt;Unassigned", INDIRECT("Table1["&amp;$B516&amp;"]"), "No")</f>
        <v>34</v>
      </c>
      <c r="E516" s="2">
        <f ca="1">COUNTIFS(Table1[c08a_main_class], $B$4, INDIRECT("Table1[c01"&amp;$E$5&amp;"_area]"), "&lt;&gt;Unassigned", INDIRECT("Table1["&amp;$B516&amp;"]"), "Don't Know")</f>
        <v>0</v>
      </c>
      <c r="F516" s="3">
        <f t="shared" ca="1" si="67"/>
        <v>34</v>
      </c>
    </row>
    <row r="517" spans="1:6" x14ac:dyDescent="0.25">
      <c r="A517" s="5" t="s">
        <v>22</v>
      </c>
      <c r="B517" s="28" t="s">
        <v>943</v>
      </c>
      <c r="C517" s="2">
        <f ca="1">COUNTIFS(Table1[c08a_main_class], $B$4, INDIRECT("Table1[c01"&amp;$E$5&amp;"_area]"), "&lt;&gt;Unassigned", INDIRECT("Table1["&amp;$B517&amp;"]"), "Yes")</f>
        <v>0</v>
      </c>
      <c r="D517" s="3">
        <f ca="1">COUNTIFS(Table1[c08a_main_class], $B$4, INDIRECT("Table1[c01"&amp;$E$5&amp;"_area]"), "&lt;&gt;Unassigned", INDIRECT("Table1["&amp;$B517&amp;"]"), "No")</f>
        <v>33</v>
      </c>
      <c r="E517" s="2">
        <f ca="1">COUNTIFS(Table1[c08a_main_class], $B$4, INDIRECT("Table1[c01"&amp;$E$5&amp;"_area]"), "&lt;&gt;Unassigned", INDIRECT("Table1["&amp;$B517&amp;"]"), "Don't Know")</f>
        <v>1</v>
      </c>
      <c r="F517" s="3">
        <f t="shared" ca="1" si="67"/>
        <v>34</v>
      </c>
    </row>
    <row r="519" spans="1:6" x14ac:dyDescent="0.25">
      <c r="A519" s="4" t="s">
        <v>739</v>
      </c>
    </row>
    <row r="520" spans="1:6" x14ac:dyDescent="0.25">
      <c r="A520" s="5" t="str">
        <f>$B$3&amp;" - Wave B - Sample"</f>
        <v>Migrants - Wave B - Sample</v>
      </c>
      <c r="B520" s="5" t="s">
        <v>879</v>
      </c>
      <c r="C520" s="5" t="s">
        <v>5</v>
      </c>
      <c r="D520" s="5" t="s">
        <v>4</v>
      </c>
      <c r="E520" s="5" t="s">
        <v>896</v>
      </c>
      <c r="F520" s="5" t="s">
        <v>525</v>
      </c>
    </row>
    <row r="521" spans="1:6" x14ac:dyDescent="0.25">
      <c r="A521" s="5" t="s">
        <v>723</v>
      </c>
      <c r="B521" s="28" t="s">
        <v>926</v>
      </c>
      <c r="C521" s="7">
        <f ca="1">C500/$C$11</f>
        <v>0.2</v>
      </c>
      <c r="D521" s="6">
        <f ca="1">D500/$C$11</f>
        <v>0.77142857142857146</v>
      </c>
      <c r="E521" s="7">
        <f ca="1">E500/$C$11</f>
        <v>0</v>
      </c>
      <c r="F521" s="6">
        <f ca="1">C521+D521+E521</f>
        <v>0.97142857142857153</v>
      </c>
    </row>
    <row r="522" spans="1:6" x14ac:dyDescent="0.25">
      <c r="A522" s="5" t="s">
        <v>724</v>
      </c>
      <c r="B522" s="28" t="s">
        <v>927</v>
      </c>
      <c r="C522" s="7">
        <f t="shared" ref="C522:E537" ca="1" si="68">C501/$C$11</f>
        <v>2.8571428571428571E-2</v>
      </c>
      <c r="D522" s="6">
        <f t="shared" ca="1" si="68"/>
        <v>0.94285714285714284</v>
      </c>
      <c r="E522" s="7">
        <f t="shared" ca="1" si="68"/>
        <v>0</v>
      </c>
      <c r="F522" s="6">
        <f t="shared" ref="F522:F538" ca="1" si="69">C522+D522+E522</f>
        <v>0.97142857142857142</v>
      </c>
    </row>
    <row r="523" spans="1:6" x14ac:dyDescent="0.25">
      <c r="A523" s="5" t="s">
        <v>725</v>
      </c>
      <c r="B523" s="28" t="s">
        <v>928</v>
      </c>
      <c r="C523" s="7">
        <f t="shared" ca="1" si="68"/>
        <v>0.11428571428571428</v>
      </c>
      <c r="D523" s="6">
        <f t="shared" ca="1" si="68"/>
        <v>0.82857142857142863</v>
      </c>
      <c r="E523" s="7">
        <f t="shared" ca="1" si="68"/>
        <v>2.8571428571428571E-2</v>
      </c>
      <c r="F523" s="6">
        <f t="shared" ca="1" si="69"/>
        <v>0.97142857142857153</v>
      </c>
    </row>
    <row r="524" spans="1:6" x14ac:dyDescent="0.25">
      <c r="A524" s="5" t="s">
        <v>726</v>
      </c>
      <c r="B524" s="28" t="s">
        <v>929</v>
      </c>
      <c r="C524" s="7">
        <f t="shared" ca="1" si="68"/>
        <v>0.17142857142857143</v>
      </c>
      <c r="D524" s="6">
        <f t="shared" ca="1" si="68"/>
        <v>0.77142857142857146</v>
      </c>
      <c r="E524" s="7">
        <f t="shared" ca="1" si="68"/>
        <v>2.8571428571428571E-2</v>
      </c>
      <c r="F524" s="6">
        <f t="shared" ca="1" si="69"/>
        <v>0.97142857142857142</v>
      </c>
    </row>
    <row r="525" spans="1:6" x14ac:dyDescent="0.25">
      <c r="A525" s="5" t="s">
        <v>727</v>
      </c>
      <c r="B525" s="28" t="s">
        <v>930</v>
      </c>
      <c r="C525" s="7">
        <f t="shared" ca="1" si="68"/>
        <v>0</v>
      </c>
      <c r="D525" s="6">
        <f t="shared" ca="1" si="68"/>
        <v>0.97142857142857142</v>
      </c>
      <c r="E525" s="7">
        <f t="shared" ca="1" si="68"/>
        <v>0</v>
      </c>
      <c r="F525" s="6">
        <f t="shared" ca="1" si="69"/>
        <v>0.97142857142857142</v>
      </c>
    </row>
    <row r="526" spans="1:6" x14ac:dyDescent="0.25">
      <c r="A526" s="5" t="s">
        <v>728</v>
      </c>
      <c r="B526" s="28" t="s">
        <v>931</v>
      </c>
      <c r="C526" s="7">
        <f t="shared" ca="1" si="68"/>
        <v>2.8571428571428571E-2</v>
      </c>
      <c r="D526" s="6">
        <f t="shared" ca="1" si="68"/>
        <v>0.94285714285714284</v>
      </c>
      <c r="E526" s="7">
        <f t="shared" ca="1" si="68"/>
        <v>0</v>
      </c>
      <c r="F526" s="6">
        <f t="shared" ca="1" si="69"/>
        <v>0.97142857142857142</v>
      </c>
    </row>
    <row r="527" spans="1:6" x14ac:dyDescent="0.25">
      <c r="A527" s="5" t="s">
        <v>729</v>
      </c>
      <c r="B527" s="28" t="s">
        <v>932</v>
      </c>
      <c r="C527" s="7">
        <f t="shared" ca="1" si="68"/>
        <v>0.2857142857142857</v>
      </c>
      <c r="D527" s="6">
        <f t="shared" ca="1" si="68"/>
        <v>0.68571428571428572</v>
      </c>
      <c r="E527" s="7">
        <f t="shared" ca="1" si="68"/>
        <v>0</v>
      </c>
      <c r="F527" s="6">
        <f t="shared" ca="1" si="69"/>
        <v>0.97142857142857142</v>
      </c>
    </row>
    <row r="528" spans="1:6" x14ac:dyDescent="0.25">
      <c r="A528" s="5" t="s">
        <v>730</v>
      </c>
      <c r="B528" s="28" t="s">
        <v>933</v>
      </c>
      <c r="C528" s="7">
        <f t="shared" ca="1" si="68"/>
        <v>0.31428571428571428</v>
      </c>
      <c r="D528" s="6">
        <f t="shared" ca="1" si="68"/>
        <v>0.65714285714285714</v>
      </c>
      <c r="E528" s="7">
        <f t="shared" ca="1" si="68"/>
        <v>0</v>
      </c>
      <c r="F528" s="6">
        <f t="shared" ca="1" si="69"/>
        <v>0.97142857142857142</v>
      </c>
    </row>
    <row r="529" spans="1:6" x14ac:dyDescent="0.25">
      <c r="A529" s="5" t="s">
        <v>731</v>
      </c>
      <c r="B529" s="28" t="s">
        <v>934</v>
      </c>
      <c r="C529" s="7">
        <f t="shared" ca="1" si="68"/>
        <v>2.8571428571428571E-2</v>
      </c>
      <c r="D529" s="6">
        <f t="shared" ca="1" si="68"/>
        <v>0.94285714285714284</v>
      </c>
      <c r="E529" s="7">
        <f t="shared" ca="1" si="68"/>
        <v>0</v>
      </c>
      <c r="F529" s="6">
        <f t="shared" ca="1" si="69"/>
        <v>0.97142857142857142</v>
      </c>
    </row>
    <row r="530" spans="1:6" x14ac:dyDescent="0.25">
      <c r="A530" s="5" t="s">
        <v>732</v>
      </c>
      <c r="B530" s="28" t="s">
        <v>935</v>
      </c>
      <c r="C530" s="7">
        <f t="shared" ca="1" si="68"/>
        <v>0.5714285714285714</v>
      </c>
      <c r="D530" s="6">
        <f t="shared" ca="1" si="68"/>
        <v>0.34285714285714286</v>
      </c>
      <c r="E530" s="7">
        <f t="shared" ca="1" si="68"/>
        <v>5.7142857142857141E-2</v>
      </c>
      <c r="F530" s="6">
        <f t="shared" ca="1" si="69"/>
        <v>0.97142857142857142</v>
      </c>
    </row>
    <row r="531" spans="1:6" x14ac:dyDescent="0.25">
      <c r="A531" s="5" t="s">
        <v>733</v>
      </c>
      <c r="B531" s="28" t="s">
        <v>936</v>
      </c>
      <c r="C531" s="7">
        <f t="shared" ca="1" si="68"/>
        <v>0</v>
      </c>
      <c r="D531" s="6">
        <f t="shared" ca="1" si="68"/>
        <v>0.97142857142857142</v>
      </c>
      <c r="E531" s="7">
        <f t="shared" ca="1" si="68"/>
        <v>0</v>
      </c>
      <c r="F531" s="6">
        <f t="shared" ca="1" si="69"/>
        <v>0.97142857142857142</v>
      </c>
    </row>
    <row r="532" spans="1:6" x14ac:dyDescent="0.25">
      <c r="A532" s="5" t="s">
        <v>734</v>
      </c>
      <c r="B532" s="28" t="s">
        <v>937</v>
      </c>
      <c r="C532" s="7">
        <f t="shared" ca="1" si="68"/>
        <v>5.7142857142857141E-2</v>
      </c>
      <c r="D532" s="6">
        <f t="shared" ca="1" si="68"/>
        <v>0.91428571428571426</v>
      </c>
      <c r="E532" s="7">
        <f t="shared" ca="1" si="68"/>
        <v>0</v>
      </c>
      <c r="F532" s="6">
        <f t="shared" ca="1" si="69"/>
        <v>0.97142857142857142</v>
      </c>
    </row>
    <row r="533" spans="1:6" x14ac:dyDescent="0.25">
      <c r="A533" s="5" t="s">
        <v>735</v>
      </c>
      <c r="B533" s="28" t="s">
        <v>938</v>
      </c>
      <c r="C533" s="7">
        <f t="shared" ca="1" si="68"/>
        <v>5.7142857142857141E-2</v>
      </c>
      <c r="D533" s="6">
        <f t="shared" ca="1" si="68"/>
        <v>0.91428571428571426</v>
      </c>
      <c r="E533" s="7">
        <f t="shared" ca="1" si="68"/>
        <v>0</v>
      </c>
      <c r="F533" s="6">
        <f t="shared" ca="1" si="69"/>
        <v>0.97142857142857142</v>
      </c>
    </row>
    <row r="534" spans="1:6" x14ac:dyDescent="0.25">
      <c r="A534" s="5" t="s">
        <v>736</v>
      </c>
      <c r="B534" s="28" t="s">
        <v>939</v>
      </c>
      <c r="C534" s="7">
        <f t="shared" ca="1" si="68"/>
        <v>0</v>
      </c>
      <c r="D534" s="6">
        <f t="shared" ca="1" si="68"/>
        <v>0.97142857142857142</v>
      </c>
      <c r="E534" s="7">
        <f t="shared" ca="1" si="68"/>
        <v>0</v>
      </c>
      <c r="F534" s="6">
        <f t="shared" ca="1" si="69"/>
        <v>0.97142857142857142</v>
      </c>
    </row>
    <row r="535" spans="1:6" x14ac:dyDescent="0.25">
      <c r="A535" s="5" t="s">
        <v>737</v>
      </c>
      <c r="B535" s="28" t="s">
        <v>940</v>
      </c>
      <c r="C535" s="7">
        <f t="shared" ca="1" si="68"/>
        <v>5.7142857142857141E-2</v>
      </c>
      <c r="D535" s="6">
        <f t="shared" ca="1" si="68"/>
        <v>0.91428571428571426</v>
      </c>
      <c r="E535" s="7">
        <f t="shared" ca="1" si="68"/>
        <v>0</v>
      </c>
      <c r="F535" s="6">
        <f t="shared" ca="1" si="69"/>
        <v>0.97142857142857142</v>
      </c>
    </row>
    <row r="536" spans="1:6" x14ac:dyDescent="0.25">
      <c r="A536" s="5" t="s">
        <v>738</v>
      </c>
      <c r="B536" s="28" t="s">
        <v>941</v>
      </c>
      <c r="C536" s="7">
        <f t="shared" ca="1" si="68"/>
        <v>0.17142857142857143</v>
      </c>
      <c r="D536" s="6">
        <f t="shared" ca="1" si="68"/>
        <v>0.8</v>
      </c>
      <c r="E536" s="7">
        <f t="shared" ca="1" si="68"/>
        <v>0</v>
      </c>
      <c r="F536" s="6">
        <f t="shared" ca="1" si="69"/>
        <v>0.97142857142857153</v>
      </c>
    </row>
    <row r="537" spans="1:6" x14ac:dyDescent="0.25">
      <c r="A537" s="5" t="s">
        <v>742</v>
      </c>
      <c r="B537" s="28" t="s">
        <v>942</v>
      </c>
      <c r="C537" s="7">
        <f t="shared" ca="1" si="68"/>
        <v>0</v>
      </c>
      <c r="D537" s="6">
        <f t="shared" ca="1" si="68"/>
        <v>0.97142857142857142</v>
      </c>
      <c r="E537" s="7">
        <f t="shared" ca="1" si="68"/>
        <v>0</v>
      </c>
      <c r="F537" s="6">
        <f t="shared" ca="1" si="69"/>
        <v>0.97142857142857142</v>
      </c>
    </row>
    <row r="538" spans="1:6" x14ac:dyDescent="0.25">
      <c r="A538" s="5" t="s">
        <v>22</v>
      </c>
      <c r="B538" s="28" t="s">
        <v>943</v>
      </c>
      <c r="C538" s="7">
        <f t="shared" ref="C538:E538" ca="1" si="70">C517/$C$11</f>
        <v>0</v>
      </c>
      <c r="D538" s="6">
        <f t="shared" ca="1" si="70"/>
        <v>0.94285714285714284</v>
      </c>
      <c r="E538" s="7">
        <f t="shared" ca="1" si="70"/>
        <v>2.8571428571428571E-2</v>
      </c>
      <c r="F538" s="6">
        <f t="shared" ca="1" si="69"/>
        <v>0.97142857142857142</v>
      </c>
    </row>
    <row r="540" spans="1:6" x14ac:dyDescent="0.25">
      <c r="A540" s="4" t="s">
        <v>722</v>
      </c>
    </row>
    <row r="541" spans="1:6" x14ac:dyDescent="0.25">
      <c r="A541" s="5" t="str">
        <f>$B$3&amp;" - Wave C - Sample"</f>
        <v>Migrants - Wave C - Sample</v>
      </c>
      <c r="B541" s="5" t="s">
        <v>879</v>
      </c>
      <c r="C541" s="5" t="s">
        <v>5</v>
      </c>
      <c r="D541" s="5" t="s">
        <v>4</v>
      </c>
      <c r="E541" s="5" t="s">
        <v>896</v>
      </c>
      <c r="F541" s="5" t="s">
        <v>525</v>
      </c>
    </row>
    <row r="542" spans="1:6" x14ac:dyDescent="0.25">
      <c r="A542" s="5" t="s">
        <v>723</v>
      </c>
      <c r="B542" s="28" t="s">
        <v>1006</v>
      </c>
      <c r="C542" s="2">
        <f ca="1">COUNTIFS(Table1[c08a_main_class], $B$4, INDIRECT("Table1[c01"&amp;$E$6&amp;"_area]"), "&lt;&gt;Unassigned", INDIRECT("Table1["&amp;$B542&amp;"]"), "Yes")</f>
        <v>0</v>
      </c>
      <c r="D542" s="3">
        <f ca="1">COUNTIFS(Table1[c08a_main_class], $B$4, INDIRECT("Table1[c01"&amp;$E$6&amp;"_area]"), "&lt;&gt;Unassigned", INDIRECT("Table1["&amp;$B542&amp;"]"), "No")</f>
        <v>4</v>
      </c>
      <c r="E542" s="2">
        <f ca="1">COUNTIFS(Table1[c08a_main_class], $B$4, INDIRECT("Table1[c01"&amp;$E$6&amp;"_area]"), "&lt;&gt;Unassigned", INDIRECT("Table1["&amp;$B542&amp;"]"), "Don't Know")</f>
        <v>0</v>
      </c>
      <c r="F542" s="3">
        <f ca="1">C542+D542+E542</f>
        <v>4</v>
      </c>
    </row>
    <row r="543" spans="1:6" x14ac:dyDescent="0.25">
      <c r="A543" s="5" t="s">
        <v>724</v>
      </c>
      <c r="B543" s="28" t="s">
        <v>1007</v>
      </c>
      <c r="C543" s="2">
        <f ca="1">COUNTIFS(Table1[c08a_main_class], $B$4, INDIRECT("Table1[c01"&amp;$E$6&amp;"_area]"), "&lt;&gt;Unassigned", INDIRECT("Table1["&amp;$B543&amp;"]"), "Yes")</f>
        <v>0</v>
      </c>
      <c r="D543" s="3">
        <f ca="1">COUNTIFS(Table1[c08a_main_class], $B$4, INDIRECT("Table1[c01"&amp;$E$6&amp;"_area]"), "&lt;&gt;Unassigned", INDIRECT("Table1["&amp;$B543&amp;"]"), "No")</f>
        <v>4</v>
      </c>
      <c r="E543" s="2">
        <f ca="1">COUNTIFS(Table1[c08a_main_class], $B$4, INDIRECT("Table1[c01"&amp;$E$6&amp;"_area]"), "&lt;&gt;Unassigned", INDIRECT("Table1["&amp;$B543&amp;"]"), "Don't Know")</f>
        <v>0</v>
      </c>
      <c r="F543" s="3">
        <f t="shared" ref="F543:F559" ca="1" si="71">C543+D543+E543</f>
        <v>4</v>
      </c>
    </row>
    <row r="544" spans="1:6" x14ac:dyDescent="0.25">
      <c r="A544" s="5" t="s">
        <v>725</v>
      </c>
      <c r="B544" s="28" t="s">
        <v>1008</v>
      </c>
      <c r="C544" s="2">
        <f ca="1">COUNTIFS(Table1[c08a_main_class], $B$4, INDIRECT("Table1[c01"&amp;$E$6&amp;"_area]"), "&lt;&gt;Unassigned", INDIRECT("Table1["&amp;$B544&amp;"]"), "Yes")</f>
        <v>3</v>
      </c>
      <c r="D544" s="3">
        <f ca="1">COUNTIFS(Table1[c08a_main_class], $B$4, INDIRECT("Table1[c01"&amp;$E$6&amp;"_area]"), "&lt;&gt;Unassigned", INDIRECT("Table1["&amp;$B544&amp;"]"), "No")</f>
        <v>1</v>
      </c>
      <c r="E544" s="2">
        <f ca="1">COUNTIFS(Table1[c08a_main_class], $B$4, INDIRECT("Table1[c01"&amp;$E$6&amp;"_area]"), "&lt;&gt;Unassigned", INDIRECT("Table1["&amp;$B544&amp;"]"), "Don't Know")</f>
        <v>0</v>
      </c>
      <c r="F544" s="3">
        <f t="shared" ca="1" si="71"/>
        <v>4</v>
      </c>
    </row>
    <row r="545" spans="1:6" x14ac:dyDescent="0.25">
      <c r="A545" s="5" t="s">
        <v>726</v>
      </c>
      <c r="B545" s="28" t="s">
        <v>1009</v>
      </c>
      <c r="C545" s="2">
        <f ca="1">COUNTIFS(Table1[c08a_main_class], $B$4, INDIRECT("Table1[c01"&amp;$E$6&amp;"_area]"), "&lt;&gt;Unassigned", INDIRECT("Table1["&amp;$B545&amp;"]"), "Yes")</f>
        <v>0</v>
      </c>
      <c r="D545" s="3">
        <f ca="1">COUNTIFS(Table1[c08a_main_class], $B$4, INDIRECT("Table1[c01"&amp;$E$6&amp;"_area]"), "&lt;&gt;Unassigned", INDIRECT("Table1["&amp;$B545&amp;"]"), "No")</f>
        <v>4</v>
      </c>
      <c r="E545" s="2">
        <f ca="1">COUNTIFS(Table1[c08a_main_class], $B$4, INDIRECT("Table1[c01"&amp;$E$6&amp;"_area]"), "&lt;&gt;Unassigned", INDIRECT("Table1["&amp;$B545&amp;"]"), "Don't Know")</f>
        <v>0</v>
      </c>
      <c r="F545" s="3">
        <f t="shared" ca="1" si="71"/>
        <v>4</v>
      </c>
    </row>
    <row r="546" spans="1:6" x14ac:dyDescent="0.25">
      <c r="A546" s="5" t="s">
        <v>727</v>
      </c>
      <c r="B546" s="28" t="s">
        <v>1010</v>
      </c>
      <c r="C546" s="2">
        <f ca="1">COUNTIFS(Table1[c08a_main_class], $B$4, INDIRECT("Table1[c01"&amp;$E$6&amp;"_area]"), "&lt;&gt;Unassigned", INDIRECT("Table1["&amp;$B546&amp;"]"), "Yes")</f>
        <v>0</v>
      </c>
      <c r="D546" s="3">
        <f ca="1">COUNTIFS(Table1[c08a_main_class], $B$4, INDIRECT("Table1[c01"&amp;$E$6&amp;"_area]"), "&lt;&gt;Unassigned", INDIRECT("Table1["&amp;$B546&amp;"]"), "No")</f>
        <v>4</v>
      </c>
      <c r="E546" s="2">
        <f ca="1">COUNTIFS(Table1[c08a_main_class], $B$4, INDIRECT("Table1[c01"&amp;$E$6&amp;"_area]"), "&lt;&gt;Unassigned", INDIRECT("Table1["&amp;$B546&amp;"]"), "Don't Know")</f>
        <v>0</v>
      </c>
      <c r="F546" s="3">
        <f t="shared" ca="1" si="71"/>
        <v>4</v>
      </c>
    </row>
    <row r="547" spans="1:6" x14ac:dyDescent="0.25">
      <c r="A547" s="5" t="s">
        <v>728</v>
      </c>
      <c r="B547" s="28" t="s">
        <v>1011</v>
      </c>
      <c r="C547" s="2">
        <f ca="1">COUNTIFS(Table1[c08a_main_class], $B$4, INDIRECT("Table1[c01"&amp;$E$6&amp;"_area]"), "&lt;&gt;Unassigned", INDIRECT("Table1["&amp;$B547&amp;"]"), "Yes")</f>
        <v>0</v>
      </c>
      <c r="D547" s="3">
        <f ca="1">COUNTIFS(Table1[c08a_main_class], $B$4, INDIRECT("Table1[c01"&amp;$E$6&amp;"_area]"), "&lt;&gt;Unassigned", INDIRECT("Table1["&amp;$B547&amp;"]"), "No")</f>
        <v>4</v>
      </c>
      <c r="E547" s="2">
        <f ca="1">COUNTIFS(Table1[c08a_main_class], $B$4, INDIRECT("Table1[c01"&amp;$E$6&amp;"_area]"), "&lt;&gt;Unassigned", INDIRECT("Table1["&amp;$B547&amp;"]"), "Don't Know")</f>
        <v>0</v>
      </c>
      <c r="F547" s="3">
        <f t="shared" ca="1" si="71"/>
        <v>4</v>
      </c>
    </row>
    <row r="548" spans="1:6" x14ac:dyDescent="0.25">
      <c r="A548" s="5" t="s">
        <v>729</v>
      </c>
      <c r="B548" s="28" t="s">
        <v>1012</v>
      </c>
      <c r="C548" s="2">
        <f ca="1">COUNTIFS(Table1[c08a_main_class], $B$4, INDIRECT("Table1[c01"&amp;$E$6&amp;"_area]"), "&lt;&gt;Unassigned", INDIRECT("Table1["&amp;$B548&amp;"]"), "Yes")</f>
        <v>3</v>
      </c>
      <c r="D548" s="3">
        <f ca="1">COUNTIFS(Table1[c08a_main_class], $B$4, INDIRECT("Table1[c01"&amp;$E$6&amp;"_area]"), "&lt;&gt;Unassigned", INDIRECT("Table1["&amp;$B548&amp;"]"), "No")</f>
        <v>1</v>
      </c>
      <c r="E548" s="2">
        <f ca="1">COUNTIFS(Table1[c08a_main_class], $B$4, INDIRECT("Table1[c01"&amp;$E$6&amp;"_area]"), "&lt;&gt;Unassigned", INDIRECT("Table1["&amp;$B548&amp;"]"), "Don't Know")</f>
        <v>0</v>
      </c>
      <c r="F548" s="3">
        <f t="shared" ca="1" si="71"/>
        <v>4</v>
      </c>
    </row>
    <row r="549" spans="1:6" x14ac:dyDescent="0.25">
      <c r="A549" s="5" t="s">
        <v>730</v>
      </c>
      <c r="B549" s="28" t="s">
        <v>1013</v>
      </c>
      <c r="C549" s="2">
        <f ca="1">COUNTIFS(Table1[c08a_main_class], $B$4, INDIRECT("Table1[c01"&amp;$E$6&amp;"_area]"), "&lt;&gt;Unassigned", INDIRECT("Table1["&amp;$B549&amp;"]"), "Yes")</f>
        <v>1</v>
      </c>
      <c r="D549" s="3">
        <f ca="1">COUNTIFS(Table1[c08a_main_class], $B$4, INDIRECT("Table1[c01"&amp;$E$6&amp;"_area]"), "&lt;&gt;Unassigned", INDIRECT("Table1["&amp;$B549&amp;"]"), "No")</f>
        <v>3</v>
      </c>
      <c r="E549" s="2">
        <f ca="1">COUNTIFS(Table1[c08a_main_class], $B$4, INDIRECT("Table1[c01"&amp;$E$6&amp;"_area]"), "&lt;&gt;Unassigned", INDIRECT("Table1["&amp;$B549&amp;"]"), "Don't Know")</f>
        <v>0</v>
      </c>
      <c r="F549" s="3">
        <f t="shared" ca="1" si="71"/>
        <v>4</v>
      </c>
    </row>
    <row r="550" spans="1:6" x14ac:dyDescent="0.25">
      <c r="A550" s="5" t="s">
        <v>731</v>
      </c>
      <c r="B550" s="28" t="s">
        <v>1014</v>
      </c>
      <c r="C550" s="2">
        <f ca="1">COUNTIFS(Table1[c08a_main_class], $B$4, INDIRECT("Table1[c01"&amp;$E$6&amp;"_area]"), "&lt;&gt;Unassigned", INDIRECT("Table1["&amp;$B550&amp;"]"), "Yes")</f>
        <v>0</v>
      </c>
      <c r="D550" s="3">
        <f ca="1">COUNTIFS(Table1[c08a_main_class], $B$4, INDIRECT("Table1[c01"&amp;$E$6&amp;"_area]"), "&lt;&gt;Unassigned", INDIRECT("Table1["&amp;$B550&amp;"]"), "No")</f>
        <v>4</v>
      </c>
      <c r="E550" s="2">
        <f ca="1">COUNTIFS(Table1[c08a_main_class], $B$4, INDIRECT("Table1[c01"&amp;$E$6&amp;"_area]"), "&lt;&gt;Unassigned", INDIRECT("Table1["&amp;$B550&amp;"]"), "Don't Know")</f>
        <v>0</v>
      </c>
      <c r="F550" s="3">
        <f t="shared" ca="1" si="71"/>
        <v>4</v>
      </c>
    </row>
    <row r="551" spans="1:6" x14ac:dyDescent="0.25">
      <c r="A551" s="5" t="s">
        <v>732</v>
      </c>
      <c r="B551" s="28" t="s">
        <v>1015</v>
      </c>
      <c r="C551" s="2">
        <f ca="1">COUNTIFS(Table1[c08a_main_class], $B$4, INDIRECT("Table1[c01"&amp;$E$6&amp;"_area]"), "&lt;&gt;Unassigned", INDIRECT("Table1["&amp;$B551&amp;"]"), "Yes")</f>
        <v>3</v>
      </c>
      <c r="D551" s="3">
        <f ca="1">COUNTIFS(Table1[c08a_main_class], $B$4, INDIRECT("Table1[c01"&amp;$E$6&amp;"_area]"), "&lt;&gt;Unassigned", INDIRECT("Table1["&amp;$B551&amp;"]"), "No")</f>
        <v>1</v>
      </c>
      <c r="E551" s="2">
        <f ca="1">COUNTIFS(Table1[c08a_main_class], $B$4, INDIRECT("Table1[c01"&amp;$E$6&amp;"_area]"), "&lt;&gt;Unassigned", INDIRECT("Table1["&amp;$B551&amp;"]"), "Don't Know")</f>
        <v>0</v>
      </c>
      <c r="F551" s="3">
        <f t="shared" ca="1" si="71"/>
        <v>4</v>
      </c>
    </row>
    <row r="552" spans="1:6" x14ac:dyDescent="0.25">
      <c r="A552" s="5" t="s">
        <v>733</v>
      </c>
      <c r="B552" s="28" t="s">
        <v>1016</v>
      </c>
      <c r="C552" s="2">
        <f ca="1">COUNTIFS(Table1[c08a_main_class], $B$4, INDIRECT("Table1[c01"&amp;$E$6&amp;"_area]"), "&lt;&gt;Unassigned", INDIRECT("Table1["&amp;$B552&amp;"]"), "Yes")</f>
        <v>0</v>
      </c>
      <c r="D552" s="3">
        <f ca="1">COUNTIFS(Table1[c08a_main_class], $B$4, INDIRECT("Table1[c01"&amp;$E$6&amp;"_area]"), "&lt;&gt;Unassigned", INDIRECT("Table1["&amp;$B552&amp;"]"), "No")</f>
        <v>4</v>
      </c>
      <c r="E552" s="2">
        <f ca="1">COUNTIFS(Table1[c08a_main_class], $B$4, INDIRECT("Table1[c01"&amp;$E$6&amp;"_area]"), "&lt;&gt;Unassigned", INDIRECT("Table1["&amp;$B552&amp;"]"), "Don't Know")</f>
        <v>0</v>
      </c>
      <c r="F552" s="3">
        <f t="shared" ca="1" si="71"/>
        <v>4</v>
      </c>
    </row>
    <row r="553" spans="1:6" x14ac:dyDescent="0.25">
      <c r="A553" s="5" t="s">
        <v>734</v>
      </c>
      <c r="B553" s="28" t="s">
        <v>1017</v>
      </c>
      <c r="C553" s="2">
        <f ca="1">COUNTIFS(Table1[c08a_main_class], $B$4, INDIRECT("Table1[c01"&amp;$E$6&amp;"_area]"), "&lt;&gt;Unassigned", INDIRECT("Table1["&amp;$B553&amp;"]"), "Yes")</f>
        <v>0</v>
      </c>
      <c r="D553" s="3">
        <f ca="1">COUNTIFS(Table1[c08a_main_class], $B$4, INDIRECT("Table1[c01"&amp;$E$6&amp;"_area]"), "&lt;&gt;Unassigned", INDIRECT("Table1["&amp;$B553&amp;"]"), "No")</f>
        <v>4</v>
      </c>
      <c r="E553" s="2">
        <f ca="1">COUNTIFS(Table1[c08a_main_class], $B$4, INDIRECT("Table1[c01"&amp;$E$6&amp;"_area]"), "&lt;&gt;Unassigned", INDIRECT("Table1["&amp;$B553&amp;"]"), "Don't Know")</f>
        <v>0</v>
      </c>
      <c r="F553" s="3">
        <f t="shared" ca="1" si="71"/>
        <v>4</v>
      </c>
    </row>
    <row r="554" spans="1:6" x14ac:dyDescent="0.25">
      <c r="A554" s="5" t="s">
        <v>735</v>
      </c>
      <c r="B554" s="28" t="s">
        <v>1018</v>
      </c>
      <c r="C554" s="2">
        <f ca="1">COUNTIFS(Table1[c08a_main_class], $B$4, INDIRECT("Table1[c01"&amp;$E$6&amp;"_area]"), "&lt;&gt;Unassigned", INDIRECT("Table1["&amp;$B554&amp;"]"), "Yes")</f>
        <v>0</v>
      </c>
      <c r="D554" s="3">
        <f ca="1">COUNTIFS(Table1[c08a_main_class], $B$4, INDIRECT("Table1[c01"&amp;$E$6&amp;"_area]"), "&lt;&gt;Unassigned", INDIRECT("Table1["&amp;$B554&amp;"]"), "No")</f>
        <v>4</v>
      </c>
      <c r="E554" s="2">
        <f ca="1">COUNTIFS(Table1[c08a_main_class], $B$4, INDIRECT("Table1[c01"&amp;$E$6&amp;"_area]"), "&lt;&gt;Unassigned", INDIRECT("Table1["&amp;$B554&amp;"]"), "Don't Know")</f>
        <v>0</v>
      </c>
      <c r="F554" s="3">
        <f t="shared" ca="1" si="71"/>
        <v>4</v>
      </c>
    </row>
    <row r="555" spans="1:6" x14ac:dyDescent="0.25">
      <c r="A555" s="5" t="s">
        <v>736</v>
      </c>
      <c r="B555" s="28" t="s">
        <v>1019</v>
      </c>
      <c r="C555" s="2">
        <f ca="1">COUNTIFS(Table1[c08a_main_class], $B$4, INDIRECT("Table1[c01"&amp;$E$6&amp;"_area]"), "&lt;&gt;Unassigned", INDIRECT("Table1["&amp;$B555&amp;"]"), "Yes")</f>
        <v>0</v>
      </c>
      <c r="D555" s="3">
        <f ca="1">COUNTIFS(Table1[c08a_main_class], $B$4, INDIRECT("Table1[c01"&amp;$E$6&amp;"_area]"), "&lt;&gt;Unassigned", INDIRECT("Table1["&amp;$B555&amp;"]"), "No")</f>
        <v>4</v>
      </c>
      <c r="E555" s="2">
        <f ca="1">COUNTIFS(Table1[c08a_main_class], $B$4, INDIRECT("Table1[c01"&amp;$E$6&amp;"_area]"), "&lt;&gt;Unassigned", INDIRECT("Table1["&amp;$B555&amp;"]"), "Don't Know")</f>
        <v>0</v>
      </c>
      <c r="F555" s="3">
        <f t="shared" ca="1" si="71"/>
        <v>4</v>
      </c>
    </row>
    <row r="556" spans="1:6" x14ac:dyDescent="0.25">
      <c r="A556" s="5" t="s">
        <v>737</v>
      </c>
      <c r="B556" s="28" t="s">
        <v>1020</v>
      </c>
      <c r="C556" s="2">
        <f ca="1">COUNTIFS(Table1[c08a_main_class], $B$4, INDIRECT("Table1[c01"&amp;$E$6&amp;"_area]"), "&lt;&gt;Unassigned", INDIRECT("Table1["&amp;$B556&amp;"]"), "Yes")</f>
        <v>0</v>
      </c>
      <c r="D556" s="3">
        <f ca="1">COUNTIFS(Table1[c08a_main_class], $B$4, INDIRECT("Table1[c01"&amp;$E$6&amp;"_area]"), "&lt;&gt;Unassigned", INDIRECT("Table1["&amp;$B556&amp;"]"), "No")</f>
        <v>4</v>
      </c>
      <c r="E556" s="2">
        <f ca="1">COUNTIFS(Table1[c08a_main_class], $B$4, INDIRECT("Table1[c01"&amp;$E$6&amp;"_area]"), "&lt;&gt;Unassigned", INDIRECT("Table1["&amp;$B556&amp;"]"), "Don't Know")</f>
        <v>0</v>
      </c>
      <c r="F556" s="3">
        <f t="shared" ca="1" si="71"/>
        <v>4</v>
      </c>
    </row>
    <row r="557" spans="1:6" x14ac:dyDescent="0.25">
      <c r="A557" s="5" t="s">
        <v>738</v>
      </c>
      <c r="B557" s="28" t="s">
        <v>1021</v>
      </c>
      <c r="C557" s="2">
        <f ca="1">COUNTIFS(Table1[c08a_main_class], $B$4, INDIRECT("Table1[c01"&amp;$E$6&amp;"_area]"), "&lt;&gt;Unassigned", INDIRECT("Table1["&amp;$B557&amp;"]"), "Yes")</f>
        <v>0</v>
      </c>
      <c r="D557" s="3">
        <f ca="1">COUNTIFS(Table1[c08a_main_class], $B$4, INDIRECT("Table1[c01"&amp;$E$6&amp;"_area]"), "&lt;&gt;Unassigned", INDIRECT("Table1["&amp;$B557&amp;"]"), "No")</f>
        <v>4</v>
      </c>
      <c r="E557" s="2">
        <f ca="1">COUNTIFS(Table1[c08a_main_class], $B$4, INDIRECT("Table1[c01"&amp;$E$6&amp;"_area]"), "&lt;&gt;Unassigned", INDIRECT("Table1["&amp;$B557&amp;"]"), "Don't Know")</f>
        <v>0</v>
      </c>
      <c r="F557" s="3">
        <f t="shared" ca="1" si="71"/>
        <v>4</v>
      </c>
    </row>
    <row r="558" spans="1:6" x14ac:dyDescent="0.25">
      <c r="A558" s="5" t="s">
        <v>742</v>
      </c>
      <c r="B558" s="28" t="s">
        <v>1022</v>
      </c>
      <c r="C558" s="2">
        <f ca="1">COUNTIFS(Table1[c08a_main_class], $B$4, INDIRECT("Table1[c01"&amp;$E$6&amp;"_area]"), "&lt;&gt;Unassigned", INDIRECT("Table1["&amp;$B558&amp;"]"), "Yes")</f>
        <v>0</v>
      </c>
      <c r="D558" s="3">
        <f ca="1">COUNTIFS(Table1[c08a_main_class], $B$4, INDIRECT("Table1[c01"&amp;$E$6&amp;"_area]"), "&lt;&gt;Unassigned", INDIRECT("Table1["&amp;$B558&amp;"]"), "No")</f>
        <v>4</v>
      </c>
      <c r="E558" s="2">
        <f ca="1">COUNTIFS(Table1[c08a_main_class], $B$4, INDIRECT("Table1[c01"&amp;$E$6&amp;"_area]"), "&lt;&gt;Unassigned", INDIRECT("Table1["&amp;$B558&amp;"]"), "Don't Know")</f>
        <v>0</v>
      </c>
      <c r="F558" s="3">
        <f t="shared" ca="1" si="71"/>
        <v>4</v>
      </c>
    </row>
    <row r="559" spans="1:6" x14ac:dyDescent="0.25">
      <c r="A559" s="5" t="s">
        <v>22</v>
      </c>
      <c r="B559" s="28" t="s">
        <v>1023</v>
      </c>
      <c r="C559" s="2">
        <f ca="1">COUNTIFS(Table1[c08a_main_class], $B$4, INDIRECT("Table1[c01"&amp;$E$6&amp;"_area]"), "&lt;&gt;Unassigned", INDIRECT("Table1["&amp;$B559&amp;"]"), "Yes")</f>
        <v>0</v>
      </c>
      <c r="D559" s="3">
        <f ca="1">COUNTIFS(Table1[c08a_main_class], $B$4, INDIRECT("Table1[c01"&amp;$E$6&amp;"_area]"), "&lt;&gt;Unassigned", INDIRECT("Table1["&amp;$B559&amp;"]"), "No")</f>
        <v>4</v>
      </c>
      <c r="E559" s="2">
        <f ca="1">COUNTIFS(Table1[c08a_main_class], $B$4, INDIRECT("Table1[c01"&amp;$E$6&amp;"_area]"), "&lt;&gt;Unassigned", INDIRECT("Table1["&amp;$B559&amp;"]"), "Don't Know")</f>
        <v>0</v>
      </c>
      <c r="F559" s="3">
        <f t="shared" ca="1" si="71"/>
        <v>4</v>
      </c>
    </row>
    <row r="561" spans="1:6" x14ac:dyDescent="0.25">
      <c r="A561" s="4" t="s">
        <v>739</v>
      </c>
    </row>
    <row r="562" spans="1:6" x14ac:dyDescent="0.25">
      <c r="A562" s="5" t="str">
        <f>$B$3&amp;" - Wave C - Sample"</f>
        <v>Migrants - Wave C - Sample</v>
      </c>
      <c r="B562" s="5" t="s">
        <v>879</v>
      </c>
      <c r="C562" s="5" t="s">
        <v>5</v>
      </c>
      <c r="D562" s="5" t="s">
        <v>4</v>
      </c>
      <c r="E562" s="5" t="s">
        <v>896</v>
      </c>
      <c r="F562" s="5" t="s">
        <v>525</v>
      </c>
    </row>
    <row r="563" spans="1:6" x14ac:dyDescent="0.25">
      <c r="A563" s="5" t="s">
        <v>723</v>
      </c>
      <c r="B563" s="28" t="s">
        <v>1006</v>
      </c>
      <c r="C563" s="7">
        <f ca="1">C542/$D$11</f>
        <v>0</v>
      </c>
      <c r="D563" s="6">
        <f ca="1">D542/$D$11</f>
        <v>0.8</v>
      </c>
      <c r="E563" s="7">
        <f ca="1">E542/$D$11</f>
        <v>0</v>
      </c>
      <c r="F563" s="6">
        <f t="shared" ref="F563:F580" ca="1" si="72">F542/$F$11</f>
        <v>8.5106382978723402E-2</v>
      </c>
    </row>
    <row r="564" spans="1:6" x14ac:dyDescent="0.25">
      <c r="A564" s="5" t="s">
        <v>724</v>
      </c>
      <c r="B564" s="28" t="s">
        <v>1007</v>
      </c>
      <c r="C564" s="7">
        <f t="shared" ref="C564:E579" ca="1" si="73">C543/$D$11</f>
        <v>0</v>
      </c>
      <c r="D564" s="6">
        <f t="shared" ca="1" si="73"/>
        <v>0.8</v>
      </c>
      <c r="E564" s="7">
        <f t="shared" ca="1" si="73"/>
        <v>0</v>
      </c>
      <c r="F564" s="6">
        <f t="shared" ca="1" si="72"/>
        <v>8.5106382978723402E-2</v>
      </c>
    </row>
    <row r="565" spans="1:6" x14ac:dyDescent="0.25">
      <c r="A565" s="5" t="s">
        <v>725</v>
      </c>
      <c r="B565" s="28" t="s">
        <v>1008</v>
      </c>
      <c r="C565" s="7">
        <f t="shared" ca="1" si="73"/>
        <v>0.6</v>
      </c>
      <c r="D565" s="6">
        <f t="shared" ca="1" si="73"/>
        <v>0.2</v>
      </c>
      <c r="E565" s="7">
        <f t="shared" ca="1" si="73"/>
        <v>0</v>
      </c>
      <c r="F565" s="6">
        <f t="shared" ca="1" si="72"/>
        <v>8.5106382978723402E-2</v>
      </c>
    </row>
    <row r="566" spans="1:6" x14ac:dyDescent="0.25">
      <c r="A566" s="5" t="s">
        <v>726</v>
      </c>
      <c r="B566" s="28" t="s">
        <v>1009</v>
      </c>
      <c r="C566" s="7">
        <f t="shared" ca="1" si="73"/>
        <v>0</v>
      </c>
      <c r="D566" s="6">
        <f t="shared" ca="1" si="73"/>
        <v>0.8</v>
      </c>
      <c r="E566" s="7">
        <f t="shared" ca="1" si="73"/>
        <v>0</v>
      </c>
      <c r="F566" s="6">
        <f t="shared" ca="1" si="72"/>
        <v>8.5106382978723402E-2</v>
      </c>
    </row>
    <row r="567" spans="1:6" x14ac:dyDescent="0.25">
      <c r="A567" s="5" t="s">
        <v>727</v>
      </c>
      <c r="B567" s="28" t="s">
        <v>1010</v>
      </c>
      <c r="C567" s="7">
        <f t="shared" ca="1" si="73"/>
        <v>0</v>
      </c>
      <c r="D567" s="6">
        <f t="shared" ca="1" si="73"/>
        <v>0.8</v>
      </c>
      <c r="E567" s="7">
        <f t="shared" ca="1" si="73"/>
        <v>0</v>
      </c>
      <c r="F567" s="6">
        <f t="shared" ca="1" si="72"/>
        <v>8.5106382978723402E-2</v>
      </c>
    </row>
    <row r="568" spans="1:6" x14ac:dyDescent="0.25">
      <c r="A568" s="5" t="s">
        <v>728</v>
      </c>
      <c r="B568" s="28" t="s">
        <v>1011</v>
      </c>
      <c r="C568" s="7">
        <f t="shared" ca="1" si="73"/>
        <v>0</v>
      </c>
      <c r="D568" s="6">
        <f t="shared" ca="1" si="73"/>
        <v>0.8</v>
      </c>
      <c r="E568" s="7">
        <f t="shared" ca="1" si="73"/>
        <v>0</v>
      </c>
      <c r="F568" s="6">
        <f t="shared" ca="1" si="72"/>
        <v>8.5106382978723402E-2</v>
      </c>
    </row>
    <row r="569" spans="1:6" x14ac:dyDescent="0.25">
      <c r="A569" s="5" t="s">
        <v>729</v>
      </c>
      <c r="B569" s="28" t="s">
        <v>1012</v>
      </c>
      <c r="C569" s="7">
        <f t="shared" ca="1" si="73"/>
        <v>0.6</v>
      </c>
      <c r="D569" s="6">
        <f t="shared" ca="1" si="73"/>
        <v>0.2</v>
      </c>
      <c r="E569" s="7">
        <f t="shared" ca="1" si="73"/>
        <v>0</v>
      </c>
      <c r="F569" s="6">
        <f t="shared" ca="1" si="72"/>
        <v>8.5106382978723402E-2</v>
      </c>
    </row>
    <row r="570" spans="1:6" x14ac:dyDescent="0.25">
      <c r="A570" s="5" t="s">
        <v>730</v>
      </c>
      <c r="B570" s="28" t="s">
        <v>1013</v>
      </c>
      <c r="C570" s="7">
        <f t="shared" ca="1" si="73"/>
        <v>0.2</v>
      </c>
      <c r="D570" s="6">
        <f t="shared" ca="1" si="73"/>
        <v>0.6</v>
      </c>
      <c r="E570" s="7">
        <f t="shared" ca="1" si="73"/>
        <v>0</v>
      </c>
      <c r="F570" s="6">
        <f t="shared" ca="1" si="72"/>
        <v>8.5106382978723402E-2</v>
      </c>
    </row>
    <row r="571" spans="1:6" x14ac:dyDescent="0.25">
      <c r="A571" s="5" t="s">
        <v>731</v>
      </c>
      <c r="B571" s="28" t="s">
        <v>1014</v>
      </c>
      <c r="C571" s="7">
        <f t="shared" ca="1" si="73"/>
        <v>0</v>
      </c>
      <c r="D571" s="6">
        <f t="shared" ca="1" si="73"/>
        <v>0.8</v>
      </c>
      <c r="E571" s="7">
        <f t="shared" ca="1" si="73"/>
        <v>0</v>
      </c>
      <c r="F571" s="6">
        <f t="shared" ca="1" si="72"/>
        <v>8.5106382978723402E-2</v>
      </c>
    </row>
    <row r="572" spans="1:6" x14ac:dyDescent="0.25">
      <c r="A572" s="5" t="s">
        <v>732</v>
      </c>
      <c r="B572" s="28" t="s">
        <v>1015</v>
      </c>
      <c r="C572" s="7">
        <f t="shared" ca="1" si="73"/>
        <v>0.6</v>
      </c>
      <c r="D572" s="6">
        <f t="shared" ca="1" si="73"/>
        <v>0.2</v>
      </c>
      <c r="E572" s="7">
        <f t="shared" ca="1" si="73"/>
        <v>0</v>
      </c>
      <c r="F572" s="6">
        <f t="shared" ca="1" si="72"/>
        <v>8.5106382978723402E-2</v>
      </c>
    </row>
    <row r="573" spans="1:6" x14ac:dyDescent="0.25">
      <c r="A573" s="5" t="s">
        <v>733</v>
      </c>
      <c r="B573" s="28" t="s">
        <v>1016</v>
      </c>
      <c r="C573" s="7">
        <f t="shared" ca="1" si="73"/>
        <v>0</v>
      </c>
      <c r="D573" s="6">
        <f t="shared" ca="1" si="73"/>
        <v>0.8</v>
      </c>
      <c r="E573" s="7">
        <f t="shared" ca="1" si="73"/>
        <v>0</v>
      </c>
      <c r="F573" s="6">
        <f t="shared" ca="1" si="72"/>
        <v>8.5106382978723402E-2</v>
      </c>
    </row>
    <row r="574" spans="1:6" x14ac:dyDescent="0.25">
      <c r="A574" s="5" t="s">
        <v>734</v>
      </c>
      <c r="B574" s="28" t="s">
        <v>1017</v>
      </c>
      <c r="C574" s="7">
        <f t="shared" ca="1" si="73"/>
        <v>0</v>
      </c>
      <c r="D574" s="6">
        <f t="shared" ca="1" si="73"/>
        <v>0.8</v>
      </c>
      <c r="E574" s="7">
        <f t="shared" ca="1" si="73"/>
        <v>0</v>
      </c>
      <c r="F574" s="6">
        <f t="shared" ca="1" si="72"/>
        <v>8.5106382978723402E-2</v>
      </c>
    </row>
    <row r="575" spans="1:6" x14ac:dyDescent="0.25">
      <c r="A575" s="5" t="s">
        <v>735</v>
      </c>
      <c r="B575" s="28" t="s">
        <v>1018</v>
      </c>
      <c r="C575" s="7">
        <f t="shared" ca="1" si="73"/>
        <v>0</v>
      </c>
      <c r="D575" s="6">
        <f t="shared" ca="1" si="73"/>
        <v>0.8</v>
      </c>
      <c r="E575" s="7">
        <f t="shared" ca="1" si="73"/>
        <v>0</v>
      </c>
      <c r="F575" s="6">
        <f t="shared" ca="1" si="72"/>
        <v>8.5106382978723402E-2</v>
      </c>
    </row>
    <row r="576" spans="1:6" x14ac:dyDescent="0.25">
      <c r="A576" s="5" t="s">
        <v>736</v>
      </c>
      <c r="B576" s="28" t="s">
        <v>1019</v>
      </c>
      <c r="C576" s="7">
        <f t="shared" ca="1" si="73"/>
        <v>0</v>
      </c>
      <c r="D576" s="6">
        <f t="shared" ca="1" si="73"/>
        <v>0.8</v>
      </c>
      <c r="E576" s="7">
        <f t="shared" ca="1" si="73"/>
        <v>0</v>
      </c>
      <c r="F576" s="6">
        <f t="shared" ca="1" si="72"/>
        <v>8.5106382978723402E-2</v>
      </c>
    </row>
    <row r="577" spans="1:6" x14ac:dyDescent="0.25">
      <c r="A577" s="5" t="s">
        <v>737</v>
      </c>
      <c r="B577" s="28" t="s">
        <v>1020</v>
      </c>
      <c r="C577" s="7">
        <f t="shared" ca="1" si="73"/>
        <v>0</v>
      </c>
      <c r="D577" s="6">
        <f t="shared" ca="1" si="73"/>
        <v>0.8</v>
      </c>
      <c r="E577" s="7">
        <f t="shared" ca="1" si="73"/>
        <v>0</v>
      </c>
      <c r="F577" s="6">
        <f t="shared" ca="1" si="72"/>
        <v>8.5106382978723402E-2</v>
      </c>
    </row>
    <row r="578" spans="1:6" x14ac:dyDescent="0.25">
      <c r="A578" s="5" t="s">
        <v>738</v>
      </c>
      <c r="B578" s="28" t="s">
        <v>1021</v>
      </c>
      <c r="C578" s="7">
        <f t="shared" ca="1" si="73"/>
        <v>0</v>
      </c>
      <c r="D578" s="6">
        <f t="shared" ca="1" si="73"/>
        <v>0.8</v>
      </c>
      <c r="E578" s="7">
        <f t="shared" ca="1" si="73"/>
        <v>0</v>
      </c>
      <c r="F578" s="6">
        <f t="shared" ca="1" si="72"/>
        <v>8.5106382978723402E-2</v>
      </c>
    </row>
    <row r="579" spans="1:6" x14ac:dyDescent="0.25">
      <c r="A579" s="5" t="s">
        <v>742</v>
      </c>
      <c r="B579" s="28" t="s">
        <v>1022</v>
      </c>
      <c r="C579" s="7">
        <f t="shared" ca="1" si="73"/>
        <v>0</v>
      </c>
      <c r="D579" s="6">
        <f t="shared" ca="1" si="73"/>
        <v>0.8</v>
      </c>
      <c r="E579" s="7">
        <f t="shared" ca="1" si="73"/>
        <v>0</v>
      </c>
      <c r="F579" s="6">
        <f t="shared" ca="1" si="72"/>
        <v>8.5106382978723402E-2</v>
      </c>
    </row>
    <row r="580" spans="1:6" x14ac:dyDescent="0.25">
      <c r="A580" s="5" t="s">
        <v>22</v>
      </c>
      <c r="B580" s="28" t="s">
        <v>1023</v>
      </c>
      <c r="C580" s="7">
        <f t="shared" ref="C580:E580" ca="1" si="74">C559/$D$11</f>
        <v>0</v>
      </c>
      <c r="D580" s="6">
        <f t="shared" ca="1" si="74"/>
        <v>0.8</v>
      </c>
      <c r="E580" s="7">
        <f t="shared" ca="1" si="74"/>
        <v>0</v>
      </c>
      <c r="F580" s="6">
        <f t="shared" ca="1" si="72"/>
        <v>8.5106382978723402E-2</v>
      </c>
    </row>
    <row r="582" spans="1:6" x14ac:dyDescent="0.25">
      <c r="A582" s="4" t="s">
        <v>722</v>
      </c>
    </row>
    <row r="583" spans="1:6" x14ac:dyDescent="0.25">
      <c r="A583" s="5" t="str">
        <f>$B$3&amp;" - Wave A - All"</f>
        <v>Migrants - Wave A - All</v>
      </c>
      <c r="B583" s="5" t="s">
        <v>879</v>
      </c>
      <c r="C583" s="5" t="s">
        <v>5</v>
      </c>
      <c r="D583" s="5" t="s">
        <v>4</v>
      </c>
      <c r="E583" s="5" t="s">
        <v>896</v>
      </c>
      <c r="F583" s="5" t="s">
        <v>525</v>
      </c>
    </row>
    <row r="584" spans="1:6" x14ac:dyDescent="0.25">
      <c r="A584" s="5" t="s">
        <v>723</v>
      </c>
      <c r="B584" s="28" t="s">
        <v>640</v>
      </c>
      <c r="C584" s="2">
        <f ca="1">COUNTIFS(INDIRECT("Table1["&amp;$B$5&amp;"]"),"Yes", INDIRECT("Table1["&amp;$B584&amp;"]"), "Yes")</f>
        <v>4</v>
      </c>
      <c r="D584" s="3">
        <f ca="1">COUNTIFS(INDIRECT("Table1["&amp;$B$5&amp;"]"),"Yes", INDIRECT("Table1["&amp;$B584&amp;"]"), "No")</f>
        <v>68</v>
      </c>
      <c r="E584" s="2">
        <f ca="1">COUNTIFS(INDIRECT("Table1["&amp;$B$5&amp;"]"),"Yes", INDIRECT("Table1["&amp;$B584&amp;"]"), "Don't Know")</f>
        <v>3</v>
      </c>
      <c r="F584" s="3">
        <f ca="1">C584+D584+E584</f>
        <v>75</v>
      </c>
    </row>
    <row r="585" spans="1:6" x14ac:dyDescent="0.25">
      <c r="A585" s="5" t="s">
        <v>724</v>
      </c>
      <c r="B585" s="28" t="s">
        <v>641</v>
      </c>
      <c r="C585" s="2">
        <f t="shared" ref="C585:C601" ca="1" si="75">COUNTIFS(INDIRECT("Table1["&amp;$B$5&amp;"]"),"Yes", INDIRECT("Table1["&amp;$B585&amp;"]"), "Yes")</f>
        <v>1</v>
      </c>
      <c r="D585" s="3">
        <f t="shared" ref="D585:D601" ca="1" si="76">COUNTIFS(INDIRECT("Table1["&amp;$B$5&amp;"]"),"Yes", INDIRECT("Table1["&amp;$B585&amp;"]"), "No")</f>
        <v>71</v>
      </c>
      <c r="E585" s="2">
        <f t="shared" ref="E585:E601" ca="1" si="77">COUNTIFS(INDIRECT("Table1["&amp;$B$5&amp;"]"),"Yes", INDIRECT("Table1["&amp;$B585&amp;"]"), "Don't Know")</f>
        <v>3</v>
      </c>
      <c r="F585" s="3">
        <f t="shared" ref="F585:F601" ca="1" si="78">C585+D585+E585</f>
        <v>75</v>
      </c>
    </row>
    <row r="586" spans="1:6" x14ac:dyDescent="0.25">
      <c r="A586" s="5" t="s">
        <v>725</v>
      </c>
      <c r="B586" s="28" t="s">
        <v>642</v>
      </c>
      <c r="C586" s="2">
        <f t="shared" ca="1" si="75"/>
        <v>33</v>
      </c>
      <c r="D586" s="3">
        <f t="shared" ca="1" si="76"/>
        <v>42</v>
      </c>
      <c r="E586" s="2">
        <f t="shared" ca="1" si="77"/>
        <v>0</v>
      </c>
      <c r="F586" s="3">
        <f t="shared" ca="1" si="78"/>
        <v>75</v>
      </c>
    </row>
    <row r="587" spans="1:6" x14ac:dyDescent="0.25">
      <c r="A587" s="5" t="s">
        <v>726</v>
      </c>
      <c r="B587" s="28" t="s">
        <v>643</v>
      </c>
      <c r="C587" s="2">
        <f t="shared" ca="1" si="75"/>
        <v>7</v>
      </c>
      <c r="D587" s="3">
        <f t="shared" ca="1" si="76"/>
        <v>66</v>
      </c>
      <c r="E587" s="2">
        <f t="shared" ca="1" si="77"/>
        <v>2</v>
      </c>
      <c r="F587" s="3">
        <f t="shared" ca="1" si="78"/>
        <v>75</v>
      </c>
    </row>
    <row r="588" spans="1:6" x14ac:dyDescent="0.25">
      <c r="A588" s="5" t="s">
        <v>727</v>
      </c>
      <c r="B588" s="28" t="s">
        <v>644</v>
      </c>
      <c r="C588" s="2">
        <f t="shared" ca="1" si="75"/>
        <v>0</v>
      </c>
      <c r="D588" s="3">
        <f t="shared" ca="1" si="76"/>
        <v>75</v>
      </c>
      <c r="E588" s="2">
        <f t="shared" ca="1" si="77"/>
        <v>0</v>
      </c>
      <c r="F588" s="3">
        <f t="shared" ca="1" si="78"/>
        <v>75</v>
      </c>
    </row>
    <row r="589" spans="1:6" x14ac:dyDescent="0.25">
      <c r="A589" s="5" t="s">
        <v>728</v>
      </c>
      <c r="B589" s="28" t="s">
        <v>645</v>
      </c>
      <c r="C589" s="2">
        <f t="shared" ca="1" si="75"/>
        <v>0</v>
      </c>
      <c r="D589" s="3">
        <f t="shared" ca="1" si="76"/>
        <v>75</v>
      </c>
      <c r="E589" s="2">
        <f t="shared" ca="1" si="77"/>
        <v>0</v>
      </c>
      <c r="F589" s="3">
        <f t="shared" ca="1" si="78"/>
        <v>75</v>
      </c>
    </row>
    <row r="590" spans="1:6" x14ac:dyDescent="0.25">
      <c r="A590" s="5" t="s">
        <v>729</v>
      </c>
      <c r="B590" s="28" t="s">
        <v>646</v>
      </c>
      <c r="C590" s="2">
        <f t="shared" ca="1" si="75"/>
        <v>29</v>
      </c>
      <c r="D590" s="3">
        <f t="shared" ca="1" si="76"/>
        <v>46</v>
      </c>
      <c r="E590" s="2">
        <f t="shared" ca="1" si="77"/>
        <v>0</v>
      </c>
      <c r="F590" s="3">
        <f t="shared" ca="1" si="78"/>
        <v>75</v>
      </c>
    </row>
    <row r="591" spans="1:6" x14ac:dyDescent="0.25">
      <c r="A591" s="5" t="s">
        <v>730</v>
      </c>
      <c r="B591" s="28" t="s">
        <v>647</v>
      </c>
      <c r="C591" s="2">
        <f t="shared" ca="1" si="75"/>
        <v>22</v>
      </c>
      <c r="D591" s="3">
        <f t="shared" ca="1" si="76"/>
        <v>51</v>
      </c>
      <c r="E591" s="2">
        <f t="shared" ca="1" si="77"/>
        <v>2</v>
      </c>
      <c r="F591" s="3">
        <f t="shared" ca="1" si="78"/>
        <v>75</v>
      </c>
    </row>
    <row r="592" spans="1:6" x14ac:dyDescent="0.25">
      <c r="A592" s="5" t="s">
        <v>731</v>
      </c>
      <c r="B592" s="28" t="s">
        <v>648</v>
      </c>
      <c r="C592" s="2">
        <f t="shared" ca="1" si="75"/>
        <v>3</v>
      </c>
      <c r="D592" s="3">
        <f t="shared" ca="1" si="76"/>
        <v>72</v>
      </c>
      <c r="E592" s="2">
        <f t="shared" ca="1" si="77"/>
        <v>0</v>
      </c>
      <c r="F592" s="3">
        <f t="shared" ca="1" si="78"/>
        <v>75</v>
      </c>
    </row>
    <row r="593" spans="1:6" x14ac:dyDescent="0.25">
      <c r="A593" s="5" t="s">
        <v>732</v>
      </c>
      <c r="B593" s="28" t="s">
        <v>649</v>
      </c>
      <c r="C593" s="2">
        <f t="shared" ca="1" si="75"/>
        <v>53</v>
      </c>
      <c r="D593" s="3">
        <f t="shared" ca="1" si="76"/>
        <v>20</v>
      </c>
      <c r="E593" s="2">
        <f t="shared" ca="1" si="77"/>
        <v>2</v>
      </c>
      <c r="F593" s="3">
        <f t="shared" ca="1" si="78"/>
        <v>75</v>
      </c>
    </row>
    <row r="594" spans="1:6" x14ac:dyDescent="0.25">
      <c r="A594" s="5" t="s">
        <v>733</v>
      </c>
      <c r="B594" s="28" t="s">
        <v>650</v>
      </c>
      <c r="C594" s="2">
        <f t="shared" ca="1" si="75"/>
        <v>0</v>
      </c>
      <c r="D594" s="3">
        <f t="shared" ca="1" si="76"/>
        <v>75</v>
      </c>
      <c r="E594" s="2">
        <f t="shared" ca="1" si="77"/>
        <v>0</v>
      </c>
      <c r="F594" s="3">
        <f t="shared" ca="1" si="78"/>
        <v>75</v>
      </c>
    </row>
    <row r="595" spans="1:6" x14ac:dyDescent="0.25">
      <c r="A595" s="5" t="s">
        <v>734</v>
      </c>
      <c r="B595" s="28" t="s">
        <v>651</v>
      </c>
      <c r="C595" s="2">
        <f t="shared" ca="1" si="75"/>
        <v>4</v>
      </c>
      <c r="D595" s="3">
        <f t="shared" ca="1" si="76"/>
        <v>71</v>
      </c>
      <c r="E595" s="2">
        <f t="shared" ca="1" si="77"/>
        <v>0</v>
      </c>
      <c r="F595" s="3">
        <f t="shared" ca="1" si="78"/>
        <v>75</v>
      </c>
    </row>
    <row r="596" spans="1:6" x14ac:dyDescent="0.25">
      <c r="A596" s="5" t="s">
        <v>735</v>
      </c>
      <c r="B596" s="28" t="s">
        <v>652</v>
      </c>
      <c r="C596" s="2">
        <f t="shared" ca="1" si="75"/>
        <v>2</v>
      </c>
      <c r="D596" s="3">
        <f t="shared" ca="1" si="76"/>
        <v>73</v>
      </c>
      <c r="E596" s="2">
        <f t="shared" ca="1" si="77"/>
        <v>0</v>
      </c>
      <c r="F596" s="3">
        <f t="shared" ca="1" si="78"/>
        <v>75</v>
      </c>
    </row>
    <row r="597" spans="1:6" x14ac:dyDescent="0.25">
      <c r="A597" s="5" t="s">
        <v>736</v>
      </c>
      <c r="B597" s="28" t="s">
        <v>653</v>
      </c>
      <c r="C597" s="2">
        <f t="shared" ca="1" si="75"/>
        <v>0</v>
      </c>
      <c r="D597" s="3">
        <f t="shared" ca="1" si="76"/>
        <v>75</v>
      </c>
      <c r="E597" s="2">
        <f t="shared" ca="1" si="77"/>
        <v>0</v>
      </c>
      <c r="F597" s="3">
        <f t="shared" ca="1" si="78"/>
        <v>75</v>
      </c>
    </row>
    <row r="598" spans="1:6" x14ac:dyDescent="0.25">
      <c r="A598" s="5" t="s">
        <v>737</v>
      </c>
      <c r="B598" s="28" t="s">
        <v>654</v>
      </c>
      <c r="C598" s="2">
        <f t="shared" ca="1" si="75"/>
        <v>2</v>
      </c>
      <c r="D598" s="3">
        <f t="shared" ca="1" si="76"/>
        <v>73</v>
      </c>
      <c r="E598" s="2">
        <f t="shared" ca="1" si="77"/>
        <v>0</v>
      </c>
      <c r="F598" s="3">
        <f t="shared" ca="1" si="78"/>
        <v>75</v>
      </c>
    </row>
    <row r="599" spans="1:6" x14ac:dyDescent="0.25">
      <c r="A599" s="5" t="s">
        <v>738</v>
      </c>
      <c r="B599" s="28" t="s">
        <v>655</v>
      </c>
      <c r="C599" s="2">
        <f t="shared" ca="1" si="75"/>
        <v>3</v>
      </c>
      <c r="D599" s="3">
        <f t="shared" ca="1" si="76"/>
        <v>72</v>
      </c>
      <c r="E599" s="2">
        <f t="shared" ca="1" si="77"/>
        <v>0</v>
      </c>
      <c r="F599" s="3">
        <f t="shared" ca="1" si="78"/>
        <v>75</v>
      </c>
    </row>
    <row r="600" spans="1:6" x14ac:dyDescent="0.25">
      <c r="A600" s="5" t="s">
        <v>742</v>
      </c>
      <c r="B600" s="28" t="s">
        <v>656</v>
      </c>
      <c r="C600" s="2">
        <f t="shared" ca="1" si="75"/>
        <v>0</v>
      </c>
      <c r="D600" s="3">
        <f t="shared" ca="1" si="76"/>
        <v>75</v>
      </c>
      <c r="E600" s="2">
        <f t="shared" ca="1" si="77"/>
        <v>0</v>
      </c>
      <c r="F600" s="3">
        <f t="shared" ca="1" si="78"/>
        <v>75</v>
      </c>
    </row>
    <row r="601" spans="1:6" x14ac:dyDescent="0.25">
      <c r="A601" s="5" t="s">
        <v>22</v>
      </c>
      <c r="B601" s="28" t="s">
        <v>657</v>
      </c>
      <c r="C601" s="2">
        <f t="shared" ca="1" si="75"/>
        <v>1</v>
      </c>
      <c r="D601" s="3">
        <f t="shared" ca="1" si="76"/>
        <v>74</v>
      </c>
      <c r="E601" s="2">
        <f t="shared" ca="1" si="77"/>
        <v>0</v>
      </c>
      <c r="F601" s="3">
        <f t="shared" ca="1" si="78"/>
        <v>75</v>
      </c>
    </row>
    <row r="603" spans="1:6" x14ac:dyDescent="0.25">
      <c r="A603" s="4" t="s">
        <v>739</v>
      </c>
    </row>
    <row r="604" spans="1:6" x14ac:dyDescent="0.25">
      <c r="A604" s="5" t="str">
        <f>$B$3&amp;" - Wave A - All"</f>
        <v>Migrants - Wave A - All</v>
      </c>
      <c r="B604" s="5" t="s">
        <v>879</v>
      </c>
      <c r="C604" s="5" t="s">
        <v>5</v>
      </c>
      <c r="D604" s="5" t="s">
        <v>4</v>
      </c>
      <c r="E604" s="5" t="s">
        <v>896</v>
      </c>
      <c r="F604" s="5" t="s">
        <v>525</v>
      </c>
    </row>
    <row r="605" spans="1:6" x14ac:dyDescent="0.25">
      <c r="A605" s="5" t="s">
        <v>723</v>
      </c>
      <c r="B605" s="28" t="s">
        <v>640</v>
      </c>
      <c r="C605" s="7">
        <f t="shared" ref="C605:F620" ca="1" si="79">C584/$E$11</f>
        <v>5.3333333333333337E-2</v>
      </c>
      <c r="D605" s="6">
        <f t="shared" ca="1" si="79"/>
        <v>0.90666666666666662</v>
      </c>
      <c r="E605" s="7">
        <f t="shared" ca="1" si="79"/>
        <v>0.04</v>
      </c>
      <c r="F605" s="6">
        <f ca="1">C605+D605+E605</f>
        <v>1</v>
      </c>
    </row>
    <row r="606" spans="1:6" x14ac:dyDescent="0.25">
      <c r="A606" s="5" t="s">
        <v>724</v>
      </c>
      <c r="B606" s="28" t="s">
        <v>641</v>
      </c>
      <c r="C606" s="7">
        <f t="shared" ca="1" si="79"/>
        <v>1.3333333333333334E-2</v>
      </c>
      <c r="D606" s="6">
        <f t="shared" ca="1" si="79"/>
        <v>0.94666666666666666</v>
      </c>
      <c r="E606" s="7">
        <f t="shared" ca="1" si="79"/>
        <v>0.04</v>
      </c>
      <c r="F606" s="6">
        <f t="shared" ca="1" si="79"/>
        <v>1</v>
      </c>
    </row>
    <row r="607" spans="1:6" x14ac:dyDescent="0.25">
      <c r="A607" s="5" t="s">
        <v>725</v>
      </c>
      <c r="B607" s="28" t="s">
        <v>642</v>
      </c>
      <c r="C607" s="7">
        <f t="shared" ca="1" si="79"/>
        <v>0.44</v>
      </c>
      <c r="D607" s="6">
        <f t="shared" ca="1" si="79"/>
        <v>0.56000000000000005</v>
      </c>
      <c r="E607" s="7">
        <f t="shared" ca="1" si="79"/>
        <v>0</v>
      </c>
      <c r="F607" s="6">
        <f t="shared" ca="1" si="79"/>
        <v>1</v>
      </c>
    </row>
    <row r="608" spans="1:6" x14ac:dyDescent="0.25">
      <c r="A608" s="5" t="s">
        <v>726</v>
      </c>
      <c r="B608" s="28" t="s">
        <v>643</v>
      </c>
      <c r="C608" s="7">
        <f t="shared" ca="1" si="79"/>
        <v>9.3333333333333338E-2</v>
      </c>
      <c r="D608" s="6">
        <f t="shared" ca="1" si="79"/>
        <v>0.88</v>
      </c>
      <c r="E608" s="7">
        <f t="shared" ca="1" si="79"/>
        <v>2.6666666666666668E-2</v>
      </c>
      <c r="F608" s="6">
        <f t="shared" ca="1" si="79"/>
        <v>1</v>
      </c>
    </row>
    <row r="609" spans="1:6" x14ac:dyDescent="0.25">
      <c r="A609" s="5" t="s">
        <v>727</v>
      </c>
      <c r="B609" s="28" t="s">
        <v>644</v>
      </c>
      <c r="C609" s="7">
        <f t="shared" ca="1" si="79"/>
        <v>0</v>
      </c>
      <c r="D609" s="6">
        <f t="shared" ca="1" si="79"/>
        <v>1</v>
      </c>
      <c r="E609" s="7">
        <f t="shared" ca="1" si="79"/>
        <v>0</v>
      </c>
      <c r="F609" s="6">
        <f t="shared" ca="1" si="79"/>
        <v>1</v>
      </c>
    </row>
    <row r="610" spans="1:6" x14ac:dyDescent="0.25">
      <c r="A610" s="5" t="s">
        <v>728</v>
      </c>
      <c r="B610" s="28" t="s">
        <v>645</v>
      </c>
      <c r="C610" s="7">
        <f t="shared" ca="1" si="79"/>
        <v>0</v>
      </c>
      <c r="D610" s="6">
        <f t="shared" ca="1" si="79"/>
        <v>1</v>
      </c>
      <c r="E610" s="7">
        <f t="shared" ca="1" si="79"/>
        <v>0</v>
      </c>
      <c r="F610" s="6">
        <f t="shared" ca="1" si="79"/>
        <v>1</v>
      </c>
    </row>
    <row r="611" spans="1:6" x14ac:dyDescent="0.25">
      <c r="A611" s="5" t="s">
        <v>729</v>
      </c>
      <c r="B611" s="28" t="s">
        <v>646</v>
      </c>
      <c r="C611" s="7">
        <f t="shared" ca="1" si="79"/>
        <v>0.38666666666666666</v>
      </c>
      <c r="D611" s="6">
        <f t="shared" ca="1" si="79"/>
        <v>0.61333333333333329</v>
      </c>
      <c r="E611" s="7">
        <f t="shared" ca="1" si="79"/>
        <v>0</v>
      </c>
      <c r="F611" s="6">
        <f t="shared" ca="1" si="79"/>
        <v>1</v>
      </c>
    </row>
    <row r="612" spans="1:6" x14ac:dyDescent="0.25">
      <c r="A612" s="5" t="s">
        <v>730</v>
      </c>
      <c r="B612" s="28" t="s">
        <v>647</v>
      </c>
      <c r="C612" s="7">
        <f t="shared" ca="1" si="79"/>
        <v>0.29333333333333333</v>
      </c>
      <c r="D612" s="6">
        <f t="shared" ca="1" si="79"/>
        <v>0.68</v>
      </c>
      <c r="E612" s="7">
        <f t="shared" ca="1" si="79"/>
        <v>2.6666666666666668E-2</v>
      </c>
      <c r="F612" s="6">
        <f t="shared" ca="1" si="79"/>
        <v>1</v>
      </c>
    </row>
    <row r="613" spans="1:6" x14ac:dyDescent="0.25">
      <c r="A613" s="5" t="s">
        <v>731</v>
      </c>
      <c r="B613" s="28" t="s">
        <v>648</v>
      </c>
      <c r="C613" s="7">
        <f t="shared" ca="1" si="79"/>
        <v>0.04</v>
      </c>
      <c r="D613" s="6">
        <f t="shared" ca="1" si="79"/>
        <v>0.96</v>
      </c>
      <c r="E613" s="7">
        <f t="shared" ca="1" si="79"/>
        <v>0</v>
      </c>
      <c r="F613" s="6">
        <f t="shared" ca="1" si="79"/>
        <v>1</v>
      </c>
    </row>
    <row r="614" spans="1:6" x14ac:dyDescent="0.25">
      <c r="A614" s="5" t="s">
        <v>732</v>
      </c>
      <c r="B614" s="28" t="s">
        <v>649</v>
      </c>
      <c r="C614" s="7">
        <f t="shared" ca="1" si="79"/>
        <v>0.70666666666666667</v>
      </c>
      <c r="D614" s="6">
        <f t="shared" ca="1" si="79"/>
        <v>0.26666666666666666</v>
      </c>
      <c r="E614" s="7">
        <f t="shared" ca="1" si="79"/>
        <v>2.6666666666666668E-2</v>
      </c>
      <c r="F614" s="6">
        <f t="shared" ca="1" si="79"/>
        <v>1</v>
      </c>
    </row>
    <row r="615" spans="1:6" x14ac:dyDescent="0.25">
      <c r="A615" s="5" t="s">
        <v>733</v>
      </c>
      <c r="B615" s="28" t="s">
        <v>650</v>
      </c>
      <c r="C615" s="7">
        <f t="shared" ca="1" si="79"/>
        <v>0</v>
      </c>
      <c r="D615" s="6">
        <f t="shared" ca="1" si="79"/>
        <v>1</v>
      </c>
      <c r="E615" s="7">
        <f t="shared" ca="1" si="79"/>
        <v>0</v>
      </c>
      <c r="F615" s="6">
        <f t="shared" ca="1" si="79"/>
        <v>1</v>
      </c>
    </row>
    <row r="616" spans="1:6" x14ac:dyDescent="0.25">
      <c r="A616" s="5" t="s">
        <v>734</v>
      </c>
      <c r="B616" s="28" t="s">
        <v>651</v>
      </c>
      <c r="C616" s="7">
        <f t="shared" ca="1" si="79"/>
        <v>5.3333333333333337E-2</v>
      </c>
      <c r="D616" s="6">
        <f t="shared" ca="1" si="79"/>
        <v>0.94666666666666666</v>
      </c>
      <c r="E616" s="7">
        <f t="shared" ca="1" si="79"/>
        <v>0</v>
      </c>
      <c r="F616" s="6">
        <f t="shared" ca="1" si="79"/>
        <v>1</v>
      </c>
    </row>
    <row r="617" spans="1:6" x14ac:dyDescent="0.25">
      <c r="A617" s="5" t="s">
        <v>735</v>
      </c>
      <c r="B617" s="28" t="s">
        <v>652</v>
      </c>
      <c r="C617" s="7">
        <f t="shared" ca="1" si="79"/>
        <v>2.6666666666666668E-2</v>
      </c>
      <c r="D617" s="6">
        <f t="shared" ca="1" si="79"/>
        <v>0.97333333333333338</v>
      </c>
      <c r="E617" s="7">
        <f t="shared" ca="1" si="79"/>
        <v>0</v>
      </c>
      <c r="F617" s="6">
        <f t="shared" ca="1" si="79"/>
        <v>1</v>
      </c>
    </row>
    <row r="618" spans="1:6" x14ac:dyDescent="0.25">
      <c r="A618" s="5" t="s">
        <v>736</v>
      </c>
      <c r="B618" s="28" t="s">
        <v>653</v>
      </c>
      <c r="C618" s="7">
        <f t="shared" ca="1" si="79"/>
        <v>0</v>
      </c>
      <c r="D618" s="6">
        <f t="shared" ca="1" si="79"/>
        <v>1</v>
      </c>
      <c r="E618" s="7">
        <f t="shared" ca="1" si="79"/>
        <v>0</v>
      </c>
      <c r="F618" s="6">
        <f t="shared" ca="1" si="79"/>
        <v>1</v>
      </c>
    </row>
    <row r="619" spans="1:6" x14ac:dyDescent="0.25">
      <c r="A619" s="5" t="s">
        <v>737</v>
      </c>
      <c r="B619" s="28" t="s">
        <v>654</v>
      </c>
      <c r="C619" s="7">
        <f t="shared" ca="1" si="79"/>
        <v>2.6666666666666668E-2</v>
      </c>
      <c r="D619" s="6">
        <f t="shared" ca="1" si="79"/>
        <v>0.97333333333333338</v>
      </c>
      <c r="E619" s="7">
        <f t="shared" ca="1" si="79"/>
        <v>0</v>
      </c>
      <c r="F619" s="6">
        <f t="shared" ca="1" si="79"/>
        <v>1</v>
      </c>
    </row>
    <row r="620" spans="1:6" x14ac:dyDescent="0.25">
      <c r="A620" s="5" t="s">
        <v>738</v>
      </c>
      <c r="B620" s="28" t="s">
        <v>655</v>
      </c>
      <c r="C620" s="7">
        <f t="shared" ca="1" si="79"/>
        <v>0.04</v>
      </c>
      <c r="D620" s="6">
        <f t="shared" ca="1" si="79"/>
        <v>0.96</v>
      </c>
      <c r="E620" s="7">
        <f t="shared" ca="1" si="79"/>
        <v>0</v>
      </c>
      <c r="F620" s="6">
        <f t="shared" ca="1" si="79"/>
        <v>1</v>
      </c>
    </row>
    <row r="621" spans="1:6" x14ac:dyDescent="0.25">
      <c r="A621" s="5" t="s">
        <v>742</v>
      </c>
      <c r="B621" s="28" t="s">
        <v>656</v>
      </c>
      <c r="C621" s="7">
        <f t="shared" ref="C621:F622" ca="1" si="80">C600/$E$11</f>
        <v>0</v>
      </c>
      <c r="D621" s="6">
        <f t="shared" ca="1" si="80"/>
        <v>1</v>
      </c>
      <c r="E621" s="7">
        <f t="shared" ca="1" si="80"/>
        <v>0</v>
      </c>
      <c r="F621" s="6">
        <f t="shared" ca="1" si="80"/>
        <v>1</v>
      </c>
    </row>
    <row r="622" spans="1:6" x14ac:dyDescent="0.25">
      <c r="A622" s="5" t="s">
        <v>22</v>
      </c>
      <c r="B622" s="28" t="s">
        <v>657</v>
      </c>
      <c r="C622" s="7">
        <f t="shared" ca="1" si="80"/>
        <v>1.3333333333333334E-2</v>
      </c>
      <c r="D622" s="6">
        <f t="shared" ca="1" si="80"/>
        <v>0.98666666666666669</v>
      </c>
      <c r="E622" s="7">
        <f t="shared" ca="1" si="80"/>
        <v>0</v>
      </c>
      <c r="F622" s="6">
        <f t="shared" ca="1" si="80"/>
        <v>1</v>
      </c>
    </row>
    <row r="624" spans="1:6" x14ac:dyDescent="0.25">
      <c r="A624" s="4" t="s">
        <v>722</v>
      </c>
    </row>
    <row r="625" spans="1:6" x14ac:dyDescent="0.25">
      <c r="A625" s="5" t="str">
        <f>$B$3&amp;" - Wave B - All"</f>
        <v>Migrants - Wave B - All</v>
      </c>
      <c r="B625" s="5" t="s">
        <v>879</v>
      </c>
      <c r="C625" s="5" t="s">
        <v>5</v>
      </c>
      <c r="D625" s="5" t="s">
        <v>4</v>
      </c>
      <c r="E625" s="5" t="s">
        <v>896</v>
      </c>
      <c r="F625" s="5" t="s">
        <v>525</v>
      </c>
    </row>
    <row r="626" spans="1:6" x14ac:dyDescent="0.25">
      <c r="A626" s="5" t="s">
        <v>723</v>
      </c>
      <c r="B626" s="28" t="s">
        <v>926</v>
      </c>
      <c r="C626" s="2">
        <f ca="1">COUNTIFS(INDIRECT("Table1["&amp;$B$6&amp;"]"),"Yes", INDIRECT("Table1["&amp;$B626&amp;"]"), "Yes")</f>
        <v>8</v>
      </c>
      <c r="D626" s="3">
        <f ca="1">COUNTIFS(INDIRECT("Table1["&amp;$B$6&amp;"]"),"Yes", INDIRECT("Table1["&amp;$B626&amp;"]"), "No")</f>
        <v>37</v>
      </c>
      <c r="E626" s="2">
        <f ca="1">COUNTIFS(INDIRECT("Table1["&amp;$B$6&amp;"]"),"Yes", INDIRECT("Table1["&amp;$B626&amp;"]"), "Don't Know")</f>
        <v>1</v>
      </c>
      <c r="F626" s="3">
        <f ca="1">C626+D626+E626</f>
        <v>46</v>
      </c>
    </row>
    <row r="627" spans="1:6" x14ac:dyDescent="0.25">
      <c r="A627" s="5" t="s">
        <v>724</v>
      </c>
      <c r="B627" s="28" t="s">
        <v>927</v>
      </c>
      <c r="C627" s="2">
        <f t="shared" ref="C627:C643" ca="1" si="81">COUNTIFS(INDIRECT("Table1["&amp;$B$6&amp;"]"),"Yes", INDIRECT("Table1["&amp;$B627&amp;"]"), "Yes")</f>
        <v>1</v>
      </c>
      <c r="D627" s="3">
        <f t="shared" ref="D627:D643" ca="1" si="82">COUNTIFS(INDIRECT("Table1["&amp;$B$6&amp;"]"),"Yes", INDIRECT("Table1["&amp;$B627&amp;"]"), "No")</f>
        <v>44</v>
      </c>
      <c r="E627" s="2">
        <f t="shared" ref="E627:E643" ca="1" si="83">COUNTIFS(INDIRECT("Table1["&amp;$B$6&amp;"]"),"Yes", INDIRECT("Table1["&amp;$B627&amp;"]"), "Don't Know")</f>
        <v>1</v>
      </c>
      <c r="F627" s="3">
        <f t="shared" ref="F627:F643" ca="1" si="84">C627+D627+E627</f>
        <v>46</v>
      </c>
    </row>
    <row r="628" spans="1:6" x14ac:dyDescent="0.25">
      <c r="A628" s="5" t="s">
        <v>725</v>
      </c>
      <c r="B628" s="28" t="s">
        <v>928</v>
      </c>
      <c r="C628" s="2">
        <f t="shared" ca="1" si="81"/>
        <v>5</v>
      </c>
      <c r="D628" s="3">
        <f t="shared" ca="1" si="82"/>
        <v>40</v>
      </c>
      <c r="E628" s="2">
        <f t="shared" ca="1" si="83"/>
        <v>1</v>
      </c>
      <c r="F628" s="3">
        <f t="shared" ca="1" si="84"/>
        <v>46</v>
      </c>
    </row>
    <row r="629" spans="1:6" x14ac:dyDescent="0.25">
      <c r="A629" s="5" t="s">
        <v>726</v>
      </c>
      <c r="B629" s="28" t="s">
        <v>929</v>
      </c>
      <c r="C629" s="2">
        <f t="shared" ca="1" si="81"/>
        <v>11</v>
      </c>
      <c r="D629" s="3">
        <f t="shared" ca="1" si="82"/>
        <v>34</v>
      </c>
      <c r="E629" s="2">
        <f t="shared" ca="1" si="83"/>
        <v>1</v>
      </c>
      <c r="F629" s="3">
        <f t="shared" ca="1" si="84"/>
        <v>46</v>
      </c>
    </row>
    <row r="630" spans="1:6" x14ac:dyDescent="0.25">
      <c r="A630" s="5" t="s">
        <v>727</v>
      </c>
      <c r="B630" s="28" t="s">
        <v>930</v>
      </c>
      <c r="C630" s="2">
        <f t="shared" ca="1" si="81"/>
        <v>0</v>
      </c>
      <c r="D630" s="3">
        <f t="shared" ca="1" si="82"/>
        <v>46</v>
      </c>
      <c r="E630" s="2">
        <f t="shared" ca="1" si="83"/>
        <v>0</v>
      </c>
      <c r="F630" s="3">
        <f t="shared" ca="1" si="84"/>
        <v>46</v>
      </c>
    </row>
    <row r="631" spans="1:6" x14ac:dyDescent="0.25">
      <c r="A631" s="5" t="s">
        <v>728</v>
      </c>
      <c r="B631" s="28" t="s">
        <v>931</v>
      </c>
      <c r="C631" s="2">
        <f t="shared" ca="1" si="81"/>
        <v>2</v>
      </c>
      <c r="D631" s="3">
        <f t="shared" ca="1" si="82"/>
        <v>44</v>
      </c>
      <c r="E631" s="2">
        <f t="shared" ca="1" si="83"/>
        <v>0</v>
      </c>
      <c r="F631" s="3">
        <f t="shared" ca="1" si="84"/>
        <v>46</v>
      </c>
    </row>
    <row r="632" spans="1:6" x14ac:dyDescent="0.25">
      <c r="A632" s="5" t="s">
        <v>729</v>
      </c>
      <c r="B632" s="28" t="s">
        <v>932</v>
      </c>
      <c r="C632" s="2">
        <f t="shared" ca="1" si="81"/>
        <v>18</v>
      </c>
      <c r="D632" s="3">
        <f t="shared" ca="1" si="82"/>
        <v>28</v>
      </c>
      <c r="E632" s="2">
        <f t="shared" ca="1" si="83"/>
        <v>0</v>
      </c>
      <c r="F632" s="3">
        <f t="shared" ca="1" si="84"/>
        <v>46</v>
      </c>
    </row>
    <row r="633" spans="1:6" x14ac:dyDescent="0.25">
      <c r="A633" s="5" t="s">
        <v>730</v>
      </c>
      <c r="B633" s="28" t="s">
        <v>933</v>
      </c>
      <c r="C633" s="2">
        <f t="shared" ca="1" si="81"/>
        <v>19</v>
      </c>
      <c r="D633" s="3">
        <f t="shared" ca="1" si="82"/>
        <v>27</v>
      </c>
      <c r="E633" s="2">
        <f t="shared" ca="1" si="83"/>
        <v>0</v>
      </c>
      <c r="F633" s="3">
        <f t="shared" ca="1" si="84"/>
        <v>46</v>
      </c>
    </row>
    <row r="634" spans="1:6" x14ac:dyDescent="0.25">
      <c r="A634" s="5" t="s">
        <v>731</v>
      </c>
      <c r="B634" s="28" t="s">
        <v>934</v>
      </c>
      <c r="C634" s="2">
        <f t="shared" ca="1" si="81"/>
        <v>1</v>
      </c>
      <c r="D634" s="3">
        <f t="shared" ca="1" si="82"/>
        <v>45</v>
      </c>
      <c r="E634" s="2">
        <f t="shared" ca="1" si="83"/>
        <v>0</v>
      </c>
      <c r="F634" s="3">
        <f t="shared" ca="1" si="84"/>
        <v>46</v>
      </c>
    </row>
    <row r="635" spans="1:6" x14ac:dyDescent="0.25">
      <c r="A635" s="5" t="s">
        <v>732</v>
      </c>
      <c r="B635" s="28" t="s">
        <v>935</v>
      </c>
      <c r="C635" s="2">
        <f t="shared" ca="1" si="81"/>
        <v>29</v>
      </c>
      <c r="D635" s="3">
        <f t="shared" ca="1" si="82"/>
        <v>15</v>
      </c>
      <c r="E635" s="2">
        <f t="shared" ca="1" si="83"/>
        <v>2</v>
      </c>
      <c r="F635" s="3">
        <f t="shared" ca="1" si="84"/>
        <v>46</v>
      </c>
    </row>
    <row r="636" spans="1:6" x14ac:dyDescent="0.25">
      <c r="A636" s="5" t="s">
        <v>733</v>
      </c>
      <c r="B636" s="28" t="s">
        <v>936</v>
      </c>
      <c r="C636" s="2">
        <f t="shared" ca="1" si="81"/>
        <v>0</v>
      </c>
      <c r="D636" s="3">
        <f t="shared" ca="1" si="82"/>
        <v>46</v>
      </c>
      <c r="E636" s="2">
        <f t="shared" ca="1" si="83"/>
        <v>0</v>
      </c>
      <c r="F636" s="3">
        <f t="shared" ca="1" si="84"/>
        <v>46</v>
      </c>
    </row>
    <row r="637" spans="1:6" x14ac:dyDescent="0.25">
      <c r="A637" s="5" t="s">
        <v>734</v>
      </c>
      <c r="B637" s="28" t="s">
        <v>937</v>
      </c>
      <c r="C637" s="2">
        <f t="shared" ca="1" si="81"/>
        <v>2</v>
      </c>
      <c r="D637" s="3">
        <f t="shared" ca="1" si="82"/>
        <v>44</v>
      </c>
      <c r="E637" s="2">
        <f t="shared" ca="1" si="83"/>
        <v>0</v>
      </c>
      <c r="F637" s="3">
        <f t="shared" ca="1" si="84"/>
        <v>46</v>
      </c>
    </row>
    <row r="638" spans="1:6" x14ac:dyDescent="0.25">
      <c r="A638" s="5" t="s">
        <v>735</v>
      </c>
      <c r="B638" s="28" t="s">
        <v>938</v>
      </c>
      <c r="C638" s="2">
        <f t="shared" ca="1" si="81"/>
        <v>2</v>
      </c>
      <c r="D638" s="3">
        <f t="shared" ca="1" si="82"/>
        <v>44</v>
      </c>
      <c r="E638" s="2">
        <f t="shared" ca="1" si="83"/>
        <v>0</v>
      </c>
      <c r="F638" s="3">
        <f t="shared" ca="1" si="84"/>
        <v>46</v>
      </c>
    </row>
    <row r="639" spans="1:6" x14ac:dyDescent="0.25">
      <c r="A639" s="5" t="s">
        <v>736</v>
      </c>
      <c r="B639" s="28" t="s">
        <v>939</v>
      </c>
      <c r="C639" s="2">
        <f t="shared" ca="1" si="81"/>
        <v>0</v>
      </c>
      <c r="D639" s="3">
        <f t="shared" ca="1" si="82"/>
        <v>46</v>
      </c>
      <c r="E639" s="2">
        <f t="shared" ca="1" si="83"/>
        <v>0</v>
      </c>
      <c r="F639" s="3">
        <f t="shared" ca="1" si="84"/>
        <v>46</v>
      </c>
    </row>
    <row r="640" spans="1:6" x14ac:dyDescent="0.25">
      <c r="A640" s="5" t="s">
        <v>737</v>
      </c>
      <c r="B640" s="28" t="s">
        <v>940</v>
      </c>
      <c r="C640" s="2">
        <f t="shared" ca="1" si="81"/>
        <v>2</v>
      </c>
      <c r="D640" s="3">
        <f t="shared" ca="1" si="82"/>
        <v>44</v>
      </c>
      <c r="E640" s="2">
        <f t="shared" ca="1" si="83"/>
        <v>0</v>
      </c>
      <c r="F640" s="3">
        <f t="shared" ca="1" si="84"/>
        <v>46</v>
      </c>
    </row>
    <row r="641" spans="1:6" x14ac:dyDescent="0.25">
      <c r="A641" s="5" t="s">
        <v>738</v>
      </c>
      <c r="B641" s="28" t="s">
        <v>941</v>
      </c>
      <c r="C641" s="2">
        <f t="shared" ca="1" si="81"/>
        <v>6</v>
      </c>
      <c r="D641" s="3">
        <f t="shared" ca="1" si="82"/>
        <v>40</v>
      </c>
      <c r="E641" s="2">
        <f t="shared" ca="1" si="83"/>
        <v>0</v>
      </c>
      <c r="F641" s="3">
        <f t="shared" ca="1" si="84"/>
        <v>46</v>
      </c>
    </row>
    <row r="642" spans="1:6" x14ac:dyDescent="0.25">
      <c r="A642" s="5" t="s">
        <v>742</v>
      </c>
      <c r="B642" s="28" t="s">
        <v>942</v>
      </c>
      <c r="C642" s="2">
        <f t="shared" ca="1" si="81"/>
        <v>0</v>
      </c>
      <c r="D642" s="3">
        <f t="shared" ca="1" si="82"/>
        <v>46</v>
      </c>
      <c r="E642" s="2">
        <f t="shared" ca="1" si="83"/>
        <v>0</v>
      </c>
      <c r="F642" s="3">
        <f t="shared" ca="1" si="84"/>
        <v>46</v>
      </c>
    </row>
    <row r="643" spans="1:6" x14ac:dyDescent="0.25">
      <c r="A643" s="5" t="s">
        <v>22</v>
      </c>
      <c r="B643" s="28" t="s">
        <v>943</v>
      </c>
      <c r="C643" s="2">
        <f t="shared" ca="1" si="81"/>
        <v>1</v>
      </c>
      <c r="D643" s="3">
        <f t="shared" ca="1" si="82"/>
        <v>44</v>
      </c>
      <c r="E643" s="2">
        <f t="shared" ca="1" si="83"/>
        <v>1</v>
      </c>
      <c r="F643" s="3">
        <f t="shared" ca="1" si="84"/>
        <v>46</v>
      </c>
    </row>
    <row r="645" spans="1:6" x14ac:dyDescent="0.25">
      <c r="A645" s="4" t="s">
        <v>739</v>
      </c>
    </row>
    <row r="646" spans="1:6" x14ac:dyDescent="0.25">
      <c r="A646" s="5" t="str">
        <f>$B$3&amp;" - Wave B - All"</f>
        <v>Migrants - Wave B - All</v>
      </c>
      <c r="B646" s="5" t="s">
        <v>879</v>
      </c>
      <c r="C646" s="5" t="s">
        <v>5</v>
      </c>
      <c r="D646" s="5" t="s">
        <v>4</v>
      </c>
      <c r="E646" s="5" t="s">
        <v>896</v>
      </c>
      <c r="F646" s="5" t="s">
        <v>525</v>
      </c>
    </row>
    <row r="647" spans="1:6" x14ac:dyDescent="0.25">
      <c r="A647" s="5" t="s">
        <v>723</v>
      </c>
      <c r="B647" s="28" t="s">
        <v>926</v>
      </c>
      <c r="C647" s="7">
        <f t="shared" ref="C647:F662" ca="1" si="85">C626/$F$11</f>
        <v>0.1702127659574468</v>
      </c>
      <c r="D647" s="6">
        <f t="shared" ca="1" si="85"/>
        <v>0.78723404255319152</v>
      </c>
      <c r="E647" s="7">
        <f t="shared" ca="1" si="85"/>
        <v>2.1276595744680851E-2</v>
      </c>
      <c r="F647" s="6">
        <f ca="1">F626/$F$11</f>
        <v>0.97872340425531912</v>
      </c>
    </row>
    <row r="648" spans="1:6" x14ac:dyDescent="0.25">
      <c r="A648" s="5" t="s">
        <v>724</v>
      </c>
      <c r="B648" s="28" t="s">
        <v>927</v>
      </c>
      <c r="C648" s="7">
        <f t="shared" ca="1" si="85"/>
        <v>2.1276595744680851E-2</v>
      </c>
      <c r="D648" s="6">
        <f t="shared" ca="1" si="85"/>
        <v>0.93617021276595747</v>
      </c>
      <c r="E648" s="7">
        <f t="shared" ca="1" si="85"/>
        <v>2.1276595744680851E-2</v>
      </c>
      <c r="F648" s="6">
        <f t="shared" ca="1" si="85"/>
        <v>0.97872340425531912</v>
      </c>
    </row>
    <row r="649" spans="1:6" x14ac:dyDescent="0.25">
      <c r="A649" s="5" t="s">
        <v>725</v>
      </c>
      <c r="B649" s="28" t="s">
        <v>928</v>
      </c>
      <c r="C649" s="7">
        <f t="shared" ca="1" si="85"/>
        <v>0.10638297872340426</v>
      </c>
      <c r="D649" s="6">
        <f t="shared" ca="1" si="85"/>
        <v>0.85106382978723405</v>
      </c>
      <c r="E649" s="7">
        <f t="shared" ca="1" si="85"/>
        <v>2.1276595744680851E-2</v>
      </c>
      <c r="F649" s="6">
        <f t="shared" ca="1" si="85"/>
        <v>0.97872340425531912</v>
      </c>
    </row>
    <row r="650" spans="1:6" x14ac:dyDescent="0.25">
      <c r="A650" s="5" t="s">
        <v>726</v>
      </c>
      <c r="B650" s="28" t="s">
        <v>929</v>
      </c>
      <c r="C650" s="7">
        <f t="shared" ca="1" si="85"/>
        <v>0.23404255319148937</v>
      </c>
      <c r="D650" s="6">
        <f t="shared" ca="1" si="85"/>
        <v>0.72340425531914898</v>
      </c>
      <c r="E650" s="7">
        <f t="shared" ca="1" si="85"/>
        <v>2.1276595744680851E-2</v>
      </c>
      <c r="F650" s="6">
        <f t="shared" ca="1" si="85"/>
        <v>0.97872340425531912</v>
      </c>
    </row>
    <row r="651" spans="1:6" x14ac:dyDescent="0.25">
      <c r="A651" s="5" t="s">
        <v>727</v>
      </c>
      <c r="B651" s="28" t="s">
        <v>930</v>
      </c>
      <c r="C651" s="7">
        <f t="shared" ca="1" si="85"/>
        <v>0</v>
      </c>
      <c r="D651" s="6">
        <f t="shared" ca="1" si="85"/>
        <v>0.97872340425531912</v>
      </c>
      <c r="E651" s="7">
        <f t="shared" ca="1" si="85"/>
        <v>0</v>
      </c>
      <c r="F651" s="6">
        <f t="shared" ca="1" si="85"/>
        <v>0.97872340425531912</v>
      </c>
    </row>
    <row r="652" spans="1:6" x14ac:dyDescent="0.25">
      <c r="A652" s="5" t="s">
        <v>728</v>
      </c>
      <c r="B652" s="28" t="s">
        <v>931</v>
      </c>
      <c r="C652" s="7">
        <f t="shared" ca="1" si="85"/>
        <v>4.2553191489361701E-2</v>
      </c>
      <c r="D652" s="6">
        <f t="shared" ca="1" si="85"/>
        <v>0.93617021276595747</v>
      </c>
      <c r="E652" s="7">
        <f t="shared" ca="1" si="85"/>
        <v>0</v>
      </c>
      <c r="F652" s="6">
        <f t="shared" ca="1" si="85"/>
        <v>0.97872340425531912</v>
      </c>
    </row>
    <row r="653" spans="1:6" x14ac:dyDescent="0.25">
      <c r="A653" s="5" t="s">
        <v>729</v>
      </c>
      <c r="B653" s="28" t="s">
        <v>932</v>
      </c>
      <c r="C653" s="7">
        <f t="shared" ca="1" si="85"/>
        <v>0.38297872340425532</v>
      </c>
      <c r="D653" s="6">
        <f t="shared" ca="1" si="85"/>
        <v>0.5957446808510638</v>
      </c>
      <c r="E653" s="7">
        <f t="shared" ca="1" si="85"/>
        <v>0</v>
      </c>
      <c r="F653" s="6">
        <f t="shared" ca="1" si="85"/>
        <v>0.97872340425531912</v>
      </c>
    </row>
    <row r="654" spans="1:6" x14ac:dyDescent="0.25">
      <c r="A654" s="5" t="s">
        <v>730</v>
      </c>
      <c r="B654" s="28" t="s">
        <v>933</v>
      </c>
      <c r="C654" s="7">
        <f t="shared" ca="1" si="85"/>
        <v>0.40425531914893614</v>
      </c>
      <c r="D654" s="6">
        <f t="shared" ca="1" si="85"/>
        <v>0.57446808510638303</v>
      </c>
      <c r="E654" s="7">
        <f t="shared" ca="1" si="85"/>
        <v>0</v>
      </c>
      <c r="F654" s="6">
        <f t="shared" ca="1" si="85"/>
        <v>0.97872340425531912</v>
      </c>
    </row>
    <row r="655" spans="1:6" x14ac:dyDescent="0.25">
      <c r="A655" s="5" t="s">
        <v>731</v>
      </c>
      <c r="B655" s="28" t="s">
        <v>934</v>
      </c>
      <c r="C655" s="7">
        <f t="shared" ca="1" si="85"/>
        <v>2.1276595744680851E-2</v>
      </c>
      <c r="D655" s="6">
        <f t="shared" ca="1" si="85"/>
        <v>0.95744680851063835</v>
      </c>
      <c r="E655" s="7">
        <f t="shared" ca="1" si="85"/>
        <v>0</v>
      </c>
      <c r="F655" s="6">
        <f t="shared" ca="1" si="85"/>
        <v>0.97872340425531912</v>
      </c>
    </row>
    <row r="656" spans="1:6" x14ac:dyDescent="0.25">
      <c r="A656" s="5" t="s">
        <v>732</v>
      </c>
      <c r="B656" s="28" t="s">
        <v>935</v>
      </c>
      <c r="C656" s="7">
        <f t="shared" ca="1" si="85"/>
        <v>0.61702127659574468</v>
      </c>
      <c r="D656" s="6">
        <f t="shared" ca="1" si="85"/>
        <v>0.31914893617021278</v>
      </c>
      <c r="E656" s="7">
        <f t="shared" ca="1" si="85"/>
        <v>4.2553191489361701E-2</v>
      </c>
      <c r="F656" s="6">
        <f t="shared" ca="1" si="85"/>
        <v>0.97872340425531912</v>
      </c>
    </row>
    <row r="657" spans="1:6" x14ac:dyDescent="0.25">
      <c r="A657" s="5" t="s">
        <v>733</v>
      </c>
      <c r="B657" s="28" t="s">
        <v>936</v>
      </c>
      <c r="C657" s="7">
        <f t="shared" ca="1" si="85"/>
        <v>0</v>
      </c>
      <c r="D657" s="6">
        <f t="shared" ca="1" si="85"/>
        <v>0.97872340425531912</v>
      </c>
      <c r="E657" s="7">
        <f t="shared" ca="1" si="85"/>
        <v>0</v>
      </c>
      <c r="F657" s="6">
        <f t="shared" ca="1" si="85"/>
        <v>0.97872340425531912</v>
      </c>
    </row>
    <row r="658" spans="1:6" x14ac:dyDescent="0.25">
      <c r="A658" s="5" t="s">
        <v>734</v>
      </c>
      <c r="B658" s="28" t="s">
        <v>937</v>
      </c>
      <c r="C658" s="7">
        <f t="shared" ca="1" si="85"/>
        <v>4.2553191489361701E-2</v>
      </c>
      <c r="D658" s="6">
        <f t="shared" ca="1" si="85"/>
        <v>0.93617021276595747</v>
      </c>
      <c r="E658" s="7">
        <f t="shared" ca="1" si="85"/>
        <v>0</v>
      </c>
      <c r="F658" s="6">
        <f t="shared" ca="1" si="85"/>
        <v>0.97872340425531912</v>
      </c>
    </row>
    <row r="659" spans="1:6" x14ac:dyDescent="0.25">
      <c r="A659" s="5" t="s">
        <v>735</v>
      </c>
      <c r="B659" s="28" t="s">
        <v>938</v>
      </c>
      <c r="C659" s="7">
        <f t="shared" ca="1" si="85"/>
        <v>4.2553191489361701E-2</v>
      </c>
      <c r="D659" s="6">
        <f t="shared" ca="1" si="85"/>
        <v>0.93617021276595747</v>
      </c>
      <c r="E659" s="7">
        <f t="shared" ca="1" si="85"/>
        <v>0</v>
      </c>
      <c r="F659" s="6">
        <f t="shared" ca="1" si="85"/>
        <v>0.97872340425531912</v>
      </c>
    </row>
    <row r="660" spans="1:6" x14ac:dyDescent="0.25">
      <c r="A660" s="5" t="s">
        <v>736</v>
      </c>
      <c r="B660" s="28" t="s">
        <v>939</v>
      </c>
      <c r="C660" s="7">
        <f t="shared" ca="1" si="85"/>
        <v>0</v>
      </c>
      <c r="D660" s="6">
        <f t="shared" ca="1" si="85"/>
        <v>0.97872340425531912</v>
      </c>
      <c r="E660" s="7">
        <f t="shared" ca="1" si="85"/>
        <v>0</v>
      </c>
      <c r="F660" s="6">
        <f t="shared" ca="1" si="85"/>
        <v>0.97872340425531912</v>
      </c>
    </row>
    <row r="661" spans="1:6" x14ac:dyDescent="0.25">
      <c r="A661" s="5" t="s">
        <v>737</v>
      </c>
      <c r="B661" s="28" t="s">
        <v>940</v>
      </c>
      <c r="C661" s="7">
        <f t="shared" ca="1" si="85"/>
        <v>4.2553191489361701E-2</v>
      </c>
      <c r="D661" s="6">
        <f t="shared" ca="1" si="85"/>
        <v>0.93617021276595747</v>
      </c>
      <c r="E661" s="7">
        <f t="shared" ca="1" si="85"/>
        <v>0</v>
      </c>
      <c r="F661" s="6">
        <f t="shared" ca="1" si="85"/>
        <v>0.97872340425531912</v>
      </c>
    </row>
    <row r="662" spans="1:6" x14ac:dyDescent="0.25">
      <c r="A662" s="5" t="s">
        <v>738</v>
      </c>
      <c r="B662" s="28" t="s">
        <v>941</v>
      </c>
      <c r="C662" s="7">
        <f t="shared" ca="1" si="85"/>
        <v>0.1276595744680851</v>
      </c>
      <c r="D662" s="6">
        <f t="shared" ca="1" si="85"/>
        <v>0.85106382978723405</v>
      </c>
      <c r="E662" s="7">
        <f t="shared" ca="1" si="85"/>
        <v>0</v>
      </c>
      <c r="F662" s="6">
        <f t="shared" ca="1" si="85"/>
        <v>0.97872340425531912</v>
      </c>
    </row>
    <row r="663" spans="1:6" x14ac:dyDescent="0.25">
      <c r="A663" s="5" t="s">
        <v>742</v>
      </c>
      <c r="B663" s="28" t="s">
        <v>942</v>
      </c>
      <c r="C663" s="7">
        <f t="shared" ref="C663:F664" ca="1" si="86">C642/$F$11</f>
        <v>0</v>
      </c>
      <c r="D663" s="6">
        <f t="shared" ca="1" si="86"/>
        <v>0.97872340425531912</v>
      </c>
      <c r="E663" s="7">
        <f t="shared" ca="1" si="86"/>
        <v>0</v>
      </c>
      <c r="F663" s="6">
        <f t="shared" ca="1" si="86"/>
        <v>0.97872340425531912</v>
      </c>
    </row>
    <row r="664" spans="1:6" x14ac:dyDescent="0.25">
      <c r="A664" s="5" t="s">
        <v>22</v>
      </c>
      <c r="B664" s="28" t="s">
        <v>943</v>
      </c>
      <c r="C664" s="7">
        <f t="shared" ca="1" si="86"/>
        <v>2.1276595744680851E-2</v>
      </c>
      <c r="D664" s="6">
        <f t="shared" ca="1" si="86"/>
        <v>0.93617021276595747</v>
      </c>
      <c r="E664" s="7">
        <f t="shared" ca="1" si="86"/>
        <v>2.1276595744680851E-2</v>
      </c>
      <c r="F664" s="6">
        <f t="shared" ca="1" si="86"/>
        <v>0.97872340425531912</v>
      </c>
    </row>
    <row r="666" spans="1:6" x14ac:dyDescent="0.25">
      <c r="A666" s="4" t="s">
        <v>722</v>
      </c>
    </row>
    <row r="667" spans="1:6" x14ac:dyDescent="0.25">
      <c r="A667" s="5" t="str">
        <f>$B$3&amp;" - Wave C - All"</f>
        <v>Migrants - Wave C - All</v>
      </c>
      <c r="B667" s="5" t="s">
        <v>879</v>
      </c>
      <c r="C667" s="5" t="s">
        <v>5</v>
      </c>
      <c r="D667" s="5" t="s">
        <v>4</v>
      </c>
      <c r="E667" s="5" t="s">
        <v>896</v>
      </c>
      <c r="F667" s="5" t="s">
        <v>525</v>
      </c>
    </row>
    <row r="668" spans="1:6" x14ac:dyDescent="0.25">
      <c r="A668" s="5" t="s">
        <v>723</v>
      </c>
      <c r="B668" s="28" t="s">
        <v>1006</v>
      </c>
      <c r="C668" s="2">
        <f ca="1">COUNTIFS(INDIRECT("Table1["&amp;$B$7&amp;"]"),"Yes", INDIRECT("Table1["&amp;$B668&amp;"]"), "Yes")</f>
        <v>0</v>
      </c>
      <c r="D668" s="3">
        <f ca="1">COUNTIFS(INDIRECT("Table1["&amp;$B$7&amp;"]"),"Yes", INDIRECT("Table1["&amp;$B668&amp;"]"), "No")</f>
        <v>5</v>
      </c>
      <c r="E668" s="2">
        <f ca="1">COUNTIFS(INDIRECT("Table1["&amp;$B$7&amp;"]"),"Yes", INDIRECT("Table1["&amp;$B668&amp;"]"), "Don't Know")</f>
        <v>0</v>
      </c>
      <c r="F668" s="3">
        <f ca="1">C668+D668+E668</f>
        <v>5</v>
      </c>
    </row>
    <row r="669" spans="1:6" x14ac:dyDescent="0.25">
      <c r="A669" s="5" t="s">
        <v>724</v>
      </c>
      <c r="B669" s="28" t="s">
        <v>1007</v>
      </c>
      <c r="C669" s="2">
        <f t="shared" ref="C669:C685" ca="1" si="87">COUNTIFS(INDIRECT("Table1["&amp;$B$7&amp;"]"),"Yes", INDIRECT("Table1["&amp;$B669&amp;"]"), "Yes")</f>
        <v>0</v>
      </c>
      <c r="D669" s="3">
        <f t="shared" ref="D669:D685" ca="1" si="88">COUNTIFS(INDIRECT("Table1["&amp;$B$7&amp;"]"),"Yes", INDIRECT("Table1["&amp;$B669&amp;"]"), "No")</f>
        <v>5</v>
      </c>
      <c r="E669" s="2">
        <f t="shared" ref="E669:E685" ca="1" si="89">COUNTIFS(INDIRECT("Table1["&amp;$B$7&amp;"]"),"Yes", INDIRECT("Table1["&amp;$B669&amp;"]"), "Don't Know")</f>
        <v>0</v>
      </c>
      <c r="F669" s="3">
        <f t="shared" ref="F669:F685" ca="1" si="90">C669+D669+E669</f>
        <v>5</v>
      </c>
    </row>
    <row r="670" spans="1:6" x14ac:dyDescent="0.25">
      <c r="A670" s="5" t="s">
        <v>725</v>
      </c>
      <c r="B670" s="28" t="s">
        <v>1008</v>
      </c>
      <c r="C670" s="2">
        <f t="shared" ca="1" si="87"/>
        <v>3</v>
      </c>
      <c r="D670" s="3">
        <f t="shared" ca="1" si="88"/>
        <v>2</v>
      </c>
      <c r="E670" s="2">
        <f t="shared" ca="1" si="89"/>
        <v>0</v>
      </c>
      <c r="F670" s="3">
        <f t="shared" ca="1" si="90"/>
        <v>5</v>
      </c>
    </row>
    <row r="671" spans="1:6" x14ac:dyDescent="0.25">
      <c r="A671" s="5" t="s">
        <v>726</v>
      </c>
      <c r="B671" s="28" t="s">
        <v>1009</v>
      </c>
      <c r="C671" s="2">
        <f t="shared" ca="1" si="87"/>
        <v>1</v>
      </c>
      <c r="D671" s="3">
        <f t="shared" ca="1" si="88"/>
        <v>4</v>
      </c>
      <c r="E671" s="2">
        <f t="shared" ca="1" si="89"/>
        <v>0</v>
      </c>
      <c r="F671" s="3">
        <f t="shared" ca="1" si="90"/>
        <v>5</v>
      </c>
    </row>
    <row r="672" spans="1:6" x14ac:dyDescent="0.25">
      <c r="A672" s="5" t="s">
        <v>727</v>
      </c>
      <c r="B672" s="28" t="s">
        <v>1010</v>
      </c>
      <c r="C672" s="2">
        <f t="shared" ca="1" si="87"/>
        <v>0</v>
      </c>
      <c r="D672" s="3">
        <f t="shared" ca="1" si="88"/>
        <v>5</v>
      </c>
      <c r="E672" s="2">
        <f t="shared" ca="1" si="89"/>
        <v>0</v>
      </c>
      <c r="F672" s="3">
        <f t="shared" ca="1" si="90"/>
        <v>5</v>
      </c>
    </row>
    <row r="673" spans="1:6" x14ac:dyDescent="0.25">
      <c r="A673" s="5" t="s">
        <v>728</v>
      </c>
      <c r="B673" s="28" t="s">
        <v>1011</v>
      </c>
      <c r="C673" s="2">
        <f t="shared" ca="1" si="87"/>
        <v>0</v>
      </c>
      <c r="D673" s="3">
        <f t="shared" ca="1" si="88"/>
        <v>5</v>
      </c>
      <c r="E673" s="2">
        <f t="shared" ca="1" si="89"/>
        <v>0</v>
      </c>
      <c r="F673" s="3">
        <f t="shared" ca="1" si="90"/>
        <v>5</v>
      </c>
    </row>
    <row r="674" spans="1:6" x14ac:dyDescent="0.25">
      <c r="A674" s="5" t="s">
        <v>729</v>
      </c>
      <c r="B674" s="28" t="s">
        <v>1012</v>
      </c>
      <c r="C674" s="2">
        <f t="shared" ca="1" si="87"/>
        <v>4</v>
      </c>
      <c r="D674" s="3">
        <f t="shared" ca="1" si="88"/>
        <v>1</v>
      </c>
      <c r="E674" s="2">
        <f t="shared" ca="1" si="89"/>
        <v>0</v>
      </c>
      <c r="F674" s="3">
        <f t="shared" ca="1" si="90"/>
        <v>5</v>
      </c>
    </row>
    <row r="675" spans="1:6" x14ac:dyDescent="0.25">
      <c r="A675" s="5" t="s">
        <v>730</v>
      </c>
      <c r="B675" s="28" t="s">
        <v>1013</v>
      </c>
      <c r="C675" s="2">
        <f t="shared" ca="1" si="87"/>
        <v>2</v>
      </c>
      <c r="D675" s="3">
        <f t="shared" ca="1" si="88"/>
        <v>3</v>
      </c>
      <c r="E675" s="2">
        <f t="shared" ca="1" si="89"/>
        <v>0</v>
      </c>
      <c r="F675" s="3">
        <f t="shared" ca="1" si="90"/>
        <v>5</v>
      </c>
    </row>
    <row r="676" spans="1:6" x14ac:dyDescent="0.25">
      <c r="A676" s="5" t="s">
        <v>731</v>
      </c>
      <c r="B676" s="28" t="s">
        <v>1014</v>
      </c>
      <c r="C676" s="2">
        <f t="shared" ca="1" si="87"/>
        <v>0</v>
      </c>
      <c r="D676" s="3">
        <f t="shared" ca="1" si="88"/>
        <v>5</v>
      </c>
      <c r="E676" s="2">
        <f t="shared" ca="1" si="89"/>
        <v>0</v>
      </c>
      <c r="F676" s="3">
        <f t="shared" ca="1" si="90"/>
        <v>5</v>
      </c>
    </row>
    <row r="677" spans="1:6" x14ac:dyDescent="0.25">
      <c r="A677" s="5" t="s">
        <v>732</v>
      </c>
      <c r="B677" s="28" t="s">
        <v>1015</v>
      </c>
      <c r="C677" s="2">
        <f t="shared" ca="1" si="87"/>
        <v>4</v>
      </c>
      <c r="D677" s="3">
        <f t="shared" ca="1" si="88"/>
        <v>1</v>
      </c>
      <c r="E677" s="2">
        <f t="shared" ca="1" si="89"/>
        <v>0</v>
      </c>
      <c r="F677" s="3">
        <f t="shared" ca="1" si="90"/>
        <v>5</v>
      </c>
    </row>
    <row r="678" spans="1:6" x14ac:dyDescent="0.25">
      <c r="A678" s="5" t="s">
        <v>733</v>
      </c>
      <c r="B678" s="28" t="s">
        <v>1016</v>
      </c>
      <c r="C678" s="2">
        <f t="shared" ca="1" si="87"/>
        <v>0</v>
      </c>
      <c r="D678" s="3">
        <f t="shared" ca="1" si="88"/>
        <v>5</v>
      </c>
      <c r="E678" s="2">
        <f t="shared" ca="1" si="89"/>
        <v>0</v>
      </c>
      <c r="F678" s="3">
        <f t="shared" ca="1" si="90"/>
        <v>5</v>
      </c>
    </row>
    <row r="679" spans="1:6" x14ac:dyDescent="0.25">
      <c r="A679" s="5" t="s">
        <v>734</v>
      </c>
      <c r="B679" s="28" t="s">
        <v>1017</v>
      </c>
      <c r="C679" s="2">
        <f t="shared" ca="1" si="87"/>
        <v>0</v>
      </c>
      <c r="D679" s="3">
        <f t="shared" ca="1" si="88"/>
        <v>5</v>
      </c>
      <c r="E679" s="2">
        <f t="shared" ca="1" si="89"/>
        <v>0</v>
      </c>
      <c r="F679" s="3">
        <f t="shared" ca="1" si="90"/>
        <v>5</v>
      </c>
    </row>
    <row r="680" spans="1:6" x14ac:dyDescent="0.25">
      <c r="A680" s="5" t="s">
        <v>735</v>
      </c>
      <c r="B680" s="28" t="s">
        <v>1018</v>
      </c>
      <c r="C680" s="2">
        <f t="shared" ca="1" si="87"/>
        <v>0</v>
      </c>
      <c r="D680" s="3">
        <f t="shared" ca="1" si="88"/>
        <v>5</v>
      </c>
      <c r="E680" s="2">
        <f t="shared" ca="1" si="89"/>
        <v>0</v>
      </c>
      <c r="F680" s="3">
        <f t="shared" ca="1" si="90"/>
        <v>5</v>
      </c>
    </row>
    <row r="681" spans="1:6" x14ac:dyDescent="0.25">
      <c r="A681" s="5" t="s">
        <v>736</v>
      </c>
      <c r="B681" s="28" t="s">
        <v>1019</v>
      </c>
      <c r="C681" s="2">
        <f t="shared" ca="1" si="87"/>
        <v>0</v>
      </c>
      <c r="D681" s="3">
        <f t="shared" ca="1" si="88"/>
        <v>5</v>
      </c>
      <c r="E681" s="2">
        <f t="shared" ca="1" si="89"/>
        <v>0</v>
      </c>
      <c r="F681" s="3">
        <f t="shared" ca="1" si="90"/>
        <v>5</v>
      </c>
    </row>
    <row r="682" spans="1:6" x14ac:dyDescent="0.25">
      <c r="A682" s="5" t="s">
        <v>737</v>
      </c>
      <c r="B682" s="28" t="s">
        <v>1020</v>
      </c>
      <c r="C682" s="2">
        <f t="shared" ca="1" si="87"/>
        <v>0</v>
      </c>
      <c r="D682" s="3">
        <f t="shared" ca="1" si="88"/>
        <v>5</v>
      </c>
      <c r="E682" s="2">
        <f t="shared" ca="1" si="89"/>
        <v>0</v>
      </c>
      <c r="F682" s="3">
        <f t="shared" ca="1" si="90"/>
        <v>5</v>
      </c>
    </row>
    <row r="683" spans="1:6" x14ac:dyDescent="0.25">
      <c r="A683" s="5" t="s">
        <v>738</v>
      </c>
      <c r="B683" s="28" t="s">
        <v>1021</v>
      </c>
      <c r="C683" s="2">
        <f t="shared" ca="1" si="87"/>
        <v>0</v>
      </c>
      <c r="D683" s="3">
        <f t="shared" ca="1" si="88"/>
        <v>5</v>
      </c>
      <c r="E683" s="2">
        <f t="shared" ca="1" si="89"/>
        <v>0</v>
      </c>
      <c r="F683" s="3">
        <f t="shared" ca="1" si="90"/>
        <v>5</v>
      </c>
    </row>
    <row r="684" spans="1:6" x14ac:dyDescent="0.25">
      <c r="A684" s="5" t="s">
        <v>742</v>
      </c>
      <c r="B684" s="28" t="s">
        <v>1022</v>
      </c>
      <c r="C684" s="2">
        <f t="shared" ca="1" si="87"/>
        <v>0</v>
      </c>
      <c r="D684" s="3">
        <f t="shared" ca="1" si="88"/>
        <v>5</v>
      </c>
      <c r="E684" s="2">
        <f t="shared" ca="1" si="89"/>
        <v>0</v>
      </c>
      <c r="F684" s="3">
        <f t="shared" ca="1" si="90"/>
        <v>5</v>
      </c>
    </row>
    <row r="685" spans="1:6" x14ac:dyDescent="0.25">
      <c r="A685" s="5" t="s">
        <v>22</v>
      </c>
      <c r="B685" s="28" t="s">
        <v>1023</v>
      </c>
      <c r="C685" s="2">
        <f t="shared" ca="1" si="87"/>
        <v>0</v>
      </c>
      <c r="D685" s="3">
        <f t="shared" ca="1" si="88"/>
        <v>5</v>
      </c>
      <c r="E685" s="2">
        <f t="shared" ca="1" si="89"/>
        <v>0</v>
      </c>
      <c r="F685" s="3">
        <f t="shared" ca="1" si="90"/>
        <v>5</v>
      </c>
    </row>
    <row r="687" spans="1:6" x14ac:dyDescent="0.25">
      <c r="A687" s="4" t="s">
        <v>739</v>
      </c>
    </row>
    <row r="688" spans="1:6" x14ac:dyDescent="0.25">
      <c r="A688" s="5" t="str">
        <f>$B$3&amp;" - Wave C - All"</f>
        <v>Migrants - Wave C - All</v>
      </c>
      <c r="B688" s="5" t="s">
        <v>879</v>
      </c>
      <c r="C688" s="5" t="s">
        <v>5</v>
      </c>
      <c r="D688" s="5" t="s">
        <v>4</v>
      </c>
      <c r="E688" s="5" t="s">
        <v>896</v>
      </c>
      <c r="F688" s="5" t="s">
        <v>525</v>
      </c>
    </row>
    <row r="689" spans="1:6" x14ac:dyDescent="0.25">
      <c r="A689" s="5" t="s">
        <v>723</v>
      </c>
      <c r="B689" s="28" t="s">
        <v>1006</v>
      </c>
      <c r="C689" s="7">
        <f t="shared" ref="C689:F704" ca="1" si="91">C668/$G$11</f>
        <v>0</v>
      </c>
      <c r="D689" s="6">
        <f t="shared" ca="1" si="91"/>
        <v>0.83333333333333337</v>
      </c>
      <c r="E689" s="7">
        <f t="shared" ca="1" si="91"/>
        <v>0</v>
      </c>
      <c r="F689" s="6">
        <f t="shared" ca="1" si="91"/>
        <v>0.83333333333333337</v>
      </c>
    </row>
    <row r="690" spans="1:6" x14ac:dyDescent="0.25">
      <c r="A690" s="5" t="s">
        <v>724</v>
      </c>
      <c r="B690" s="28" t="s">
        <v>1007</v>
      </c>
      <c r="C690" s="7">
        <f t="shared" ca="1" si="91"/>
        <v>0</v>
      </c>
      <c r="D690" s="6">
        <f t="shared" ca="1" si="91"/>
        <v>0.83333333333333337</v>
      </c>
      <c r="E690" s="7">
        <f t="shared" ca="1" si="91"/>
        <v>0</v>
      </c>
      <c r="F690" s="6">
        <f t="shared" ca="1" si="91"/>
        <v>0.83333333333333337</v>
      </c>
    </row>
    <row r="691" spans="1:6" x14ac:dyDescent="0.25">
      <c r="A691" s="5" t="s">
        <v>725</v>
      </c>
      <c r="B691" s="28" t="s">
        <v>1008</v>
      </c>
      <c r="C691" s="7">
        <f t="shared" ca="1" si="91"/>
        <v>0.5</v>
      </c>
      <c r="D691" s="6">
        <f t="shared" ca="1" si="91"/>
        <v>0.33333333333333331</v>
      </c>
      <c r="E691" s="7">
        <f t="shared" ca="1" si="91"/>
        <v>0</v>
      </c>
      <c r="F691" s="6">
        <f t="shared" ca="1" si="91"/>
        <v>0.83333333333333337</v>
      </c>
    </row>
    <row r="692" spans="1:6" x14ac:dyDescent="0.25">
      <c r="A692" s="5" t="s">
        <v>726</v>
      </c>
      <c r="B692" s="28" t="s">
        <v>1009</v>
      </c>
      <c r="C692" s="7">
        <f t="shared" ca="1" si="91"/>
        <v>0.16666666666666666</v>
      </c>
      <c r="D692" s="6">
        <f t="shared" ca="1" si="91"/>
        <v>0.66666666666666663</v>
      </c>
      <c r="E692" s="7">
        <f t="shared" ca="1" si="91"/>
        <v>0</v>
      </c>
      <c r="F692" s="6">
        <f t="shared" ca="1" si="91"/>
        <v>0.83333333333333337</v>
      </c>
    </row>
    <row r="693" spans="1:6" x14ac:dyDescent="0.25">
      <c r="A693" s="5" t="s">
        <v>727</v>
      </c>
      <c r="B693" s="28" t="s">
        <v>1010</v>
      </c>
      <c r="C693" s="7">
        <f t="shared" ca="1" si="91"/>
        <v>0</v>
      </c>
      <c r="D693" s="6">
        <f t="shared" ca="1" si="91"/>
        <v>0.83333333333333337</v>
      </c>
      <c r="E693" s="7">
        <f t="shared" ca="1" si="91"/>
        <v>0</v>
      </c>
      <c r="F693" s="6">
        <f t="shared" ca="1" si="91"/>
        <v>0.83333333333333337</v>
      </c>
    </row>
    <row r="694" spans="1:6" x14ac:dyDescent="0.25">
      <c r="A694" s="5" t="s">
        <v>728</v>
      </c>
      <c r="B694" s="28" t="s">
        <v>1011</v>
      </c>
      <c r="C694" s="7">
        <f t="shared" ca="1" si="91"/>
        <v>0</v>
      </c>
      <c r="D694" s="6">
        <f t="shared" ca="1" si="91"/>
        <v>0.83333333333333337</v>
      </c>
      <c r="E694" s="7">
        <f t="shared" ca="1" si="91"/>
        <v>0</v>
      </c>
      <c r="F694" s="6">
        <f t="shared" ca="1" si="91"/>
        <v>0.83333333333333337</v>
      </c>
    </row>
    <row r="695" spans="1:6" x14ac:dyDescent="0.25">
      <c r="A695" s="5" t="s">
        <v>729</v>
      </c>
      <c r="B695" s="28" t="s">
        <v>1012</v>
      </c>
      <c r="C695" s="7">
        <f t="shared" ca="1" si="91"/>
        <v>0.66666666666666663</v>
      </c>
      <c r="D695" s="6">
        <f t="shared" ca="1" si="91"/>
        <v>0.16666666666666666</v>
      </c>
      <c r="E695" s="7">
        <f t="shared" ca="1" si="91"/>
        <v>0</v>
      </c>
      <c r="F695" s="6">
        <f t="shared" ca="1" si="91"/>
        <v>0.83333333333333337</v>
      </c>
    </row>
    <row r="696" spans="1:6" x14ac:dyDescent="0.25">
      <c r="A696" s="5" t="s">
        <v>730</v>
      </c>
      <c r="B696" s="28" t="s">
        <v>1013</v>
      </c>
      <c r="C696" s="7">
        <f t="shared" ca="1" si="91"/>
        <v>0.33333333333333331</v>
      </c>
      <c r="D696" s="6">
        <f t="shared" ca="1" si="91"/>
        <v>0.5</v>
      </c>
      <c r="E696" s="7">
        <f t="shared" ca="1" si="91"/>
        <v>0</v>
      </c>
      <c r="F696" s="6">
        <f t="shared" ca="1" si="91"/>
        <v>0.83333333333333337</v>
      </c>
    </row>
    <row r="697" spans="1:6" x14ac:dyDescent="0.25">
      <c r="A697" s="5" t="s">
        <v>731</v>
      </c>
      <c r="B697" s="28" t="s">
        <v>1014</v>
      </c>
      <c r="C697" s="7">
        <f t="shared" ca="1" si="91"/>
        <v>0</v>
      </c>
      <c r="D697" s="6">
        <f t="shared" ca="1" si="91"/>
        <v>0.83333333333333337</v>
      </c>
      <c r="E697" s="7">
        <f t="shared" ca="1" si="91"/>
        <v>0</v>
      </c>
      <c r="F697" s="6">
        <f t="shared" ca="1" si="91"/>
        <v>0.83333333333333337</v>
      </c>
    </row>
    <row r="698" spans="1:6" x14ac:dyDescent="0.25">
      <c r="A698" s="5" t="s">
        <v>732</v>
      </c>
      <c r="B698" s="28" t="s">
        <v>1015</v>
      </c>
      <c r="C698" s="7">
        <f t="shared" ca="1" si="91"/>
        <v>0.66666666666666663</v>
      </c>
      <c r="D698" s="6">
        <f t="shared" ca="1" si="91"/>
        <v>0.16666666666666666</v>
      </c>
      <c r="E698" s="7">
        <f t="shared" ca="1" si="91"/>
        <v>0</v>
      </c>
      <c r="F698" s="6">
        <f t="shared" ca="1" si="91"/>
        <v>0.83333333333333337</v>
      </c>
    </row>
    <row r="699" spans="1:6" x14ac:dyDescent="0.25">
      <c r="A699" s="5" t="s">
        <v>733</v>
      </c>
      <c r="B699" s="28" t="s">
        <v>1016</v>
      </c>
      <c r="C699" s="7">
        <f t="shared" ca="1" si="91"/>
        <v>0</v>
      </c>
      <c r="D699" s="6">
        <f t="shared" ca="1" si="91"/>
        <v>0.83333333333333337</v>
      </c>
      <c r="E699" s="7">
        <f t="shared" ca="1" si="91"/>
        <v>0</v>
      </c>
      <c r="F699" s="6">
        <f t="shared" ca="1" si="91"/>
        <v>0.83333333333333337</v>
      </c>
    </row>
    <row r="700" spans="1:6" x14ac:dyDescent="0.25">
      <c r="A700" s="5" t="s">
        <v>734</v>
      </c>
      <c r="B700" s="28" t="s">
        <v>1017</v>
      </c>
      <c r="C700" s="7">
        <f t="shared" ca="1" si="91"/>
        <v>0</v>
      </c>
      <c r="D700" s="6">
        <f t="shared" ca="1" si="91"/>
        <v>0.83333333333333337</v>
      </c>
      <c r="E700" s="7">
        <f t="shared" ca="1" si="91"/>
        <v>0</v>
      </c>
      <c r="F700" s="6">
        <f t="shared" ca="1" si="91"/>
        <v>0.83333333333333337</v>
      </c>
    </row>
    <row r="701" spans="1:6" x14ac:dyDescent="0.25">
      <c r="A701" s="5" t="s">
        <v>735</v>
      </c>
      <c r="B701" s="28" t="s">
        <v>1018</v>
      </c>
      <c r="C701" s="7">
        <f t="shared" ca="1" si="91"/>
        <v>0</v>
      </c>
      <c r="D701" s="6">
        <f t="shared" ca="1" si="91"/>
        <v>0.83333333333333337</v>
      </c>
      <c r="E701" s="7">
        <f t="shared" ca="1" si="91"/>
        <v>0</v>
      </c>
      <c r="F701" s="6">
        <f t="shared" ca="1" si="91"/>
        <v>0.83333333333333337</v>
      </c>
    </row>
    <row r="702" spans="1:6" x14ac:dyDescent="0.25">
      <c r="A702" s="5" t="s">
        <v>736</v>
      </c>
      <c r="B702" s="28" t="s">
        <v>1019</v>
      </c>
      <c r="C702" s="7">
        <f t="shared" ca="1" si="91"/>
        <v>0</v>
      </c>
      <c r="D702" s="6">
        <f t="shared" ca="1" si="91"/>
        <v>0.83333333333333337</v>
      </c>
      <c r="E702" s="7">
        <f t="shared" ca="1" si="91"/>
        <v>0</v>
      </c>
      <c r="F702" s="6">
        <f t="shared" ca="1" si="91"/>
        <v>0.83333333333333337</v>
      </c>
    </row>
    <row r="703" spans="1:6" x14ac:dyDescent="0.25">
      <c r="A703" s="5" t="s">
        <v>737</v>
      </c>
      <c r="B703" s="28" t="s">
        <v>1020</v>
      </c>
      <c r="C703" s="7">
        <f t="shared" ca="1" si="91"/>
        <v>0</v>
      </c>
      <c r="D703" s="6">
        <f t="shared" ca="1" si="91"/>
        <v>0.83333333333333337</v>
      </c>
      <c r="E703" s="7">
        <f t="shared" ca="1" si="91"/>
        <v>0</v>
      </c>
      <c r="F703" s="6">
        <f t="shared" ca="1" si="91"/>
        <v>0.83333333333333337</v>
      </c>
    </row>
    <row r="704" spans="1:6" x14ac:dyDescent="0.25">
      <c r="A704" s="5" t="s">
        <v>738</v>
      </c>
      <c r="B704" s="28" t="s">
        <v>1021</v>
      </c>
      <c r="C704" s="7">
        <f t="shared" ca="1" si="91"/>
        <v>0</v>
      </c>
      <c r="D704" s="6">
        <f t="shared" ca="1" si="91"/>
        <v>0.83333333333333337</v>
      </c>
      <c r="E704" s="7">
        <f t="shared" ca="1" si="91"/>
        <v>0</v>
      </c>
      <c r="F704" s="6">
        <f t="shared" ca="1" si="91"/>
        <v>0.83333333333333337</v>
      </c>
    </row>
    <row r="705" spans="1:6" x14ac:dyDescent="0.25">
      <c r="A705" s="5" t="s">
        <v>742</v>
      </c>
      <c r="B705" s="28" t="s">
        <v>1022</v>
      </c>
      <c r="C705" s="7">
        <f t="shared" ref="C705:F706" ca="1" si="92">C684/$G$11</f>
        <v>0</v>
      </c>
      <c r="D705" s="6">
        <f t="shared" ca="1" si="92"/>
        <v>0.83333333333333337</v>
      </c>
      <c r="E705" s="7">
        <f t="shared" ca="1" si="92"/>
        <v>0</v>
      </c>
      <c r="F705" s="6">
        <f t="shared" ca="1" si="92"/>
        <v>0.83333333333333337</v>
      </c>
    </row>
    <row r="706" spans="1:6" x14ac:dyDescent="0.25">
      <c r="A706" s="5" t="s">
        <v>22</v>
      </c>
      <c r="B706" s="28" t="s">
        <v>1023</v>
      </c>
      <c r="C706" s="7">
        <f t="shared" ca="1" si="92"/>
        <v>0</v>
      </c>
      <c r="D706" s="6">
        <f t="shared" ca="1" si="92"/>
        <v>0.83333333333333337</v>
      </c>
      <c r="E706" s="7">
        <f t="shared" ca="1" si="92"/>
        <v>0</v>
      </c>
      <c r="F706" s="6">
        <f t="shared" ca="1" si="92"/>
        <v>0.83333333333333337</v>
      </c>
    </row>
  </sheetData>
  <mergeCells count="2">
    <mergeCell ref="A1:I1"/>
    <mergeCell ref="D7:E8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706"/>
  <sheetViews>
    <sheetView workbookViewId="0">
      <selection activeCell="D25" sqref="D25"/>
    </sheetView>
  </sheetViews>
  <sheetFormatPr defaultRowHeight="15" x14ac:dyDescent="0.25"/>
  <cols>
    <col min="1" max="2" width="29" style="4" customWidth="1"/>
    <col min="3" max="3" width="28" style="4" customWidth="1"/>
    <col min="4" max="4" width="27" style="4" customWidth="1"/>
    <col min="5" max="5" width="24.5703125" style="4" customWidth="1"/>
    <col min="6" max="6" width="22.85546875" style="4" customWidth="1"/>
    <col min="7" max="7" width="24" style="4" customWidth="1"/>
    <col min="8" max="8" width="19.5703125" style="4" customWidth="1"/>
    <col min="9" max="16384" width="9.140625" style="4"/>
  </cols>
  <sheetData>
    <row r="1" spans="1:9" ht="30.75" customHeight="1" x14ac:dyDescent="0.25">
      <c r="A1" s="38" t="s">
        <v>530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10" t="s">
        <v>878</v>
      </c>
      <c r="B2" s="10"/>
      <c r="C2" s="10"/>
      <c r="D2" s="10"/>
      <c r="E2" s="10"/>
      <c r="F2" s="10"/>
      <c r="G2" s="10"/>
      <c r="H2" s="10"/>
      <c r="I2" s="10"/>
    </row>
    <row r="3" spans="1:9" ht="39" x14ac:dyDescent="0.25">
      <c r="A3" s="21" t="s">
        <v>855</v>
      </c>
      <c r="B3" s="29" t="s">
        <v>900</v>
      </c>
      <c r="D3" s="22" t="s">
        <v>877</v>
      </c>
      <c r="E3" s="25" t="s">
        <v>871</v>
      </c>
    </row>
    <row r="4" spans="1:9" x14ac:dyDescent="0.25">
      <c r="A4" s="21" t="s">
        <v>862</v>
      </c>
      <c r="B4" s="29" t="s">
        <v>33</v>
      </c>
      <c r="D4" s="21" t="s">
        <v>867</v>
      </c>
      <c r="E4" s="24" t="s">
        <v>864</v>
      </c>
    </row>
    <row r="5" spans="1:9" x14ac:dyDescent="0.25">
      <c r="A5" s="22" t="s">
        <v>856</v>
      </c>
      <c r="B5" s="29" t="s">
        <v>670</v>
      </c>
      <c r="D5" s="22" t="s">
        <v>868</v>
      </c>
      <c r="E5" s="24" t="s">
        <v>865</v>
      </c>
    </row>
    <row r="6" spans="1:9" x14ac:dyDescent="0.25">
      <c r="A6" s="22" t="s">
        <v>857</v>
      </c>
      <c r="B6" s="29" t="s">
        <v>883</v>
      </c>
      <c r="D6" s="22" t="s">
        <v>869</v>
      </c>
      <c r="E6" s="24" t="s">
        <v>866</v>
      </c>
    </row>
    <row r="7" spans="1:9" ht="60" customHeight="1" x14ac:dyDescent="0.25">
      <c r="A7" s="22" t="s">
        <v>858</v>
      </c>
      <c r="B7" s="29" t="s">
        <v>891</v>
      </c>
      <c r="D7" s="39" t="s">
        <v>873</v>
      </c>
      <c r="E7" s="39"/>
    </row>
    <row r="8" spans="1:9" x14ac:dyDescent="0.25">
      <c r="D8" s="39"/>
      <c r="E8" s="39"/>
    </row>
    <row r="9" spans="1:9" x14ac:dyDescent="0.25">
      <c r="A9" s="34" t="s">
        <v>1024</v>
      </c>
    </row>
    <row r="10" spans="1:9" ht="15" customHeight="1" x14ac:dyDescent="0.25">
      <c r="A10" s="5"/>
      <c r="B10" s="5" t="str">
        <f>$B$3&amp;" - Wave A - Sample"</f>
        <v>Homelessness - Wave A - Sample</v>
      </c>
      <c r="C10" s="5" t="str">
        <f>$B$3&amp;" - Wave B - Sample"</f>
        <v>Homelessness - Wave B - Sample</v>
      </c>
      <c r="D10" s="5" t="str">
        <f>$B$3&amp;" - Wave C - Sample"</f>
        <v>Homelessness - Wave C - Sample</v>
      </c>
      <c r="E10" s="20" t="str">
        <f>$B$3&amp;" - Wave A - All"</f>
        <v>Homelessness - Wave A - All</v>
      </c>
      <c r="F10" s="20" t="str">
        <f>$B$3&amp;" - Wave B - All"</f>
        <v>Homelessness - Wave B - All</v>
      </c>
      <c r="G10" s="20" t="str">
        <f>$B$3&amp;" - Wave C - All"</f>
        <v>Homelessness - Wave C - All</v>
      </c>
    </row>
    <row r="11" spans="1:9" x14ac:dyDescent="0.25">
      <c r="A11" s="5" t="s">
        <v>680</v>
      </c>
      <c r="B11" s="2">
        <f>COUNTIF(Table1[c08a_main_class], $B$4)</f>
        <v>55</v>
      </c>
      <c r="C11" s="33">
        <f ca="1">COUNTIFS(Table1[c08a_main_class], $B$4, INDIRECT("Table1[c01"&amp;$E$5&amp;"_area]"), "&lt;&gt;Unassigned")</f>
        <v>23</v>
      </c>
      <c r="D11" s="2">
        <f ca="1">COUNTIFS(Table1[c08a_main_class], $B$4, INDIRECT("Table1[c01"&amp;$E$6&amp;"_area]"), "&lt;&gt;Unassigned")</f>
        <v>5</v>
      </c>
      <c r="E11" s="3">
        <f ca="1">COUNTIF(INDIRECT("Table1["&amp;$B$5&amp;"]"), "Yes")</f>
        <v>113</v>
      </c>
      <c r="F11" s="2">
        <f ca="1">COUNTIF(INDIRECT("Table1["&amp;$B$6&amp;"]"), "Yes")</f>
        <v>34</v>
      </c>
      <c r="G11" s="3">
        <f ca="1">COUNTIF(INDIRECT("Table1["&amp;$B$7&amp;"]"), "Yes")</f>
        <v>3</v>
      </c>
    </row>
    <row r="13" spans="1:9" x14ac:dyDescent="0.25">
      <c r="A13" s="10" t="s">
        <v>681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 t="s">
        <v>861</v>
      </c>
      <c r="B14" s="10"/>
      <c r="C14" s="10"/>
      <c r="D14" s="10"/>
      <c r="E14" s="10"/>
      <c r="F14" s="10"/>
      <c r="G14" s="10"/>
      <c r="H14" s="10"/>
      <c r="I14" s="10"/>
    </row>
    <row r="16" spans="1:9" x14ac:dyDescent="0.25">
      <c r="A16" s="4" t="s">
        <v>531</v>
      </c>
    </row>
    <row r="17" spans="1:4" x14ac:dyDescent="0.25">
      <c r="A17" s="5"/>
      <c r="B17" s="5" t="s">
        <v>19</v>
      </c>
      <c r="C17" s="5" t="s">
        <v>8</v>
      </c>
      <c r="D17" s="5" t="s">
        <v>525</v>
      </c>
    </row>
    <row r="18" spans="1:4" x14ac:dyDescent="0.25">
      <c r="A18" s="5" t="str">
        <f>$B$3&amp;" - Wave A - Sample"</f>
        <v>Homelessness - Wave A - Sample</v>
      </c>
      <c r="B18" s="2">
        <f>COUNTIFS(Table1[c08a_main_class], $B$4, Table1[c03a_gender], "Male")</f>
        <v>40</v>
      </c>
      <c r="C18" s="3">
        <f>COUNTIFS(Table1[c08a_main_class], $B$4, Table1[c03a_gender], "Female")</f>
        <v>15</v>
      </c>
      <c r="D18" s="2">
        <f t="shared" ref="D18:D23" si="0">SUM(B18:C18)</f>
        <v>55</v>
      </c>
    </row>
    <row r="19" spans="1:4" x14ac:dyDescent="0.25">
      <c r="A19" s="5" t="str">
        <f>$B$3&amp;" - Wave B - Sample"</f>
        <v>Homelessness - Wave B - Sample</v>
      </c>
      <c r="B19" s="2">
        <f ca="1">COUNTIFS(Table1[c08a_main_class], $B$4, INDIRECT("Table1[c01"&amp;$E5&amp;"_area]"), "&lt;&gt;Unassigned", Table1[c03a_gender], "Male")</f>
        <v>17</v>
      </c>
      <c r="C19" s="3">
        <f ca="1">COUNTIFS(Table1[c08a_main_class], $B$4, INDIRECT("Table1[c01"&amp;$E5&amp;"_area]"), "&lt;&gt;Unassigned", Table1[c03a_gender], "Female")</f>
        <v>6</v>
      </c>
      <c r="D19" s="2">
        <f t="shared" ca="1" si="0"/>
        <v>23</v>
      </c>
    </row>
    <row r="20" spans="1:4" x14ac:dyDescent="0.25">
      <c r="A20" s="5" t="str">
        <f>$B$3&amp;" - Wave C - Sample"</f>
        <v>Homelessness - Wave C - Sample</v>
      </c>
      <c r="B20" s="2">
        <f ca="1">COUNTIFS(Table1[c08a_main_class], $B$4, INDIRECT("Table1[c01"&amp;$E6&amp;"_area]"), "&lt;&gt;Unassigned", Table1[c03a_gender], "Male")</f>
        <v>1</v>
      </c>
      <c r="C20" s="3">
        <f ca="1">COUNTIFS(Table1[c08a_main_class], $B$4, INDIRECT("Table1[c01"&amp;$E6&amp;"_area]"), "&lt;&gt;Unassigned", Table1[c03a_gender], "Female")</f>
        <v>4</v>
      </c>
      <c r="D20" s="2">
        <f t="shared" ca="1" si="0"/>
        <v>5</v>
      </c>
    </row>
    <row r="21" spans="1:4" x14ac:dyDescent="0.25">
      <c r="A21" s="5" t="str">
        <f>$B$3&amp;" - Wave A - All"</f>
        <v>Homelessness - Wave A - All</v>
      </c>
      <c r="B21" s="2">
        <f ca="1">COUNTIFS(INDIRECT("Table1["&amp;$B5&amp;"]"), "Yes", Table1[c03a_gender], "Male")</f>
        <v>83</v>
      </c>
      <c r="C21" s="3">
        <f ca="1">COUNTIFS(INDIRECT("Table1["&amp;$B5&amp;"]"), "Yes", Table1[c03a_gender], "Female")</f>
        <v>30</v>
      </c>
      <c r="D21" s="2">
        <f t="shared" ca="1" si="0"/>
        <v>113</v>
      </c>
    </row>
    <row r="22" spans="1:4" x14ac:dyDescent="0.25">
      <c r="A22" s="5" t="str">
        <f>$B$3&amp;" - Wave B - All"</f>
        <v>Homelessness - Wave B - All</v>
      </c>
      <c r="B22" s="2">
        <f ca="1">COUNTIFS(INDIRECT("Table1["&amp;$B6&amp;"]"), "Yes", Table1[c03a_gender], "Male")</f>
        <v>24</v>
      </c>
      <c r="C22" s="3">
        <f ca="1">COUNTIFS(INDIRECT("Table1["&amp;$B6&amp;"]"), "Yes", Table1[c03a_gender], "Female")</f>
        <v>10</v>
      </c>
      <c r="D22" s="2">
        <f t="shared" ca="1" si="0"/>
        <v>34</v>
      </c>
    </row>
    <row r="23" spans="1:4" x14ac:dyDescent="0.25">
      <c r="A23" s="5" t="str">
        <f>$B$3&amp;" - Wave C - All"</f>
        <v>Homelessness - Wave C - All</v>
      </c>
      <c r="B23" s="2">
        <f ca="1">COUNTIFS(INDIRECT("Table1["&amp;$B7&amp;"]"), "Yes", Table1[c03a_gender], "Male")</f>
        <v>0</v>
      </c>
      <c r="C23" s="3">
        <f ca="1">COUNTIFS(INDIRECT("Table1["&amp;$B7&amp;"]"), "Yes", Table1[c03a_gender], "Female")</f>
        <v>3</v>
      </c>
      <c r="D23" s="2">
        <f t="shared" ca="1" si="0"/>
        <v>3</v>
      </c>
    </row>
    <row r="25" spans="1:4" x14ac:dyDescent="0.25">
      <c r="A25" s="4" t="s">
        <v>532</v>
      </c>
    </row>
    <row r="26" spans="1:4" x14ac:dyDescent="0.25">
      <c r="A26" s="5"/>
      <c r="B26" s="5" t="s">
        <v>19</v>
      </c>
      <c r="C26" s="5" t="s">
        <v>8</v>
      </c>
      <c r="D26" s="5" t="s">
        <v>525</v>
      </c>
    </row>
    <row r="27" spans="1:4" x14ac:dyDescent="0.25">
      <c r="A27" s="5" t="str">
        <f>$B$3&amp;" - Wave A - Sample"</f>
        <v>Homelessness - Wave A - Sample</v>
      </c>
      <c r="B27" s="7">
        <f t="shared" ref="B27:D31" si="1">B18/$D18</f>
        <v>0.72727272727272729</v>
      </c>
      <c r="C27" s="6">
        <f t="shared" si="1"/>
        <v>0.27272727272727271</v>
      </c>
      <c r="D27" s="7">
        <f t="shared" si="1"/>
        <v>1</v>
      </c>
    </row>
    <row r="28" spans="1:4" x14ac:dyDescent="0.25">
      <c r="A28" s="5" t="str">
        <f>$B$3&amp;" - Wave B - Sample"</f>
        <v>Homelessness - Wave B - Sample</v>
      </c>
      <c r="B28" s="7">
        <f t="shared" ca="1" si="1"/>
        <v>0.73913043478260865</v>
      </c>
      <c r="C28" s="6">
        <f t="shared" ca="1" si="1"/>
        <v>0.2608695652173913</v>
      </c>
      <c r="D28" s="7">
        <f t="shared" ca="1" si="1"/>
        <v>1</v>
      </c>
    </row>
    <row r="29" spans="1:4" x14ac:dyDescent="0.25">
      <c r="A29" s="5" t="str">
        <f>$B$3&amp;" - Wave C - Sample"</f>
        <v>Homelessness - Wave C - Sample</v>
      </c>
      <c r="B29" s="7">
        <f t="shared" ca="1" si="1"/>
        <v>0.2</v>
      </c>
      <c r="C29" s="6">
        <f t="shared" ca="1" si="1"/>
        <v>0.8</v>
      </c>
      <c r="D29" s="7">
        <f t="shared" ca="1" si="1"/>
        <v>1</v>
      </c>
    </row>
    <row r="30" spans="1:4" x14ac:dyDescent="0.25">
      <c r="A30" s="5" t="str">
        <f>$B$3&amp;" - Wave A - All"</f>
        <v>Homelessness - Wave A - All</v>
      </c>
      <c r="B30" s="7">
        <f t="shared" ca="1" si="1"/>
        <v>0.73451327433628322</v>
      </c>
      <c r="C30" s="6">
        <f t="shared" ca="1" si="1"/>
        <v>0.26548672566371684</v>
      </c>
      <c r="D30" s="7">
        <f t="shared" ca="1" si="1"/>
        <v>1</v>
      </c>
    </row>
    <row r="31" spans="1:4" x14ac:dyDescent="0.25">
      <c r="A31" s="5" t="str">
        <f>$B$3&amp;" - Wave B - All"</f>
        <v>Homelessness - Wave B - All</v>
      </c>
      <c r="B31" s="7">
        <f t="shared" ca="1" si="1"/>
        <v>0.70588235294117652</v>
      </c>
      <c r="C31" s="6">
        <f t="shared" ca="1" si="1"/>
        <v>0.29411764705882354</v>
      </c>
      <c r="D31" s="7">
        <f t="shared" ca="1" si="1"/>
        <v>1</v>
      </c>
    </row>
    <row r="32" spans="1:4" x14ac:dyDescent="0.25">
      <c r="A32" s="5" t="str">
        <f>$B$3&amp;" - Wave C - All"</f>
        <v>Homelessness - Wave C - All</v>
      </c>
      <c r="B32" s="7">
        <f ca="1">B23/$D23</f>
        <v>0</v>
      </c>
      <c r="C32" s="6">
        <f ca="1">C23/$D23</f>
        <v>1</v>
      </c>
      <c r="D32" s="7">
        <f ca="1">D23/$D23</f>
        <v>1</v>
      </c>
    </row>
    <row r="33" spans="1:7" x14ac:dyDescent="0.25">
      <c r="B33" s="11"/>
      <c r="C33" s="11"/>
      <c r="D33" s="11"/>
    </row>
    <row r="34" spans="1:7" x14ac:dyDescent="0.25">
      <c r="A34" s="4" t="s">
        <v>533</v>
      </c>
    </row>
    <row r="35" spans="1:7" x14ac:dyDescent="0.25">
      <c r="A35" s="5"/>
      <c r="B35" s="5" t="s">
        <v>775</v>
      </c>
      <c r="C35" s="5" t="s">
        <v>534</v>
      </c>
      <c r="D35" s="5" t="s">
        <v>535</v>
      </c>
      <c r="E35" s="5" t="s">
        <v>536</v>
      </c>
      <c r="F35" s="5" t="s">
        <v>776</v>
      </c>
      <c r="G35" s="5" t="s">
        <v>525</v>
      </c>
    </row>
    <row r="36" spans="1:7" x14ac:dyDescent="0.25">
      <c r="A36" s="5" t="str">
        <f>$B$3&amp;" - Wave A - Sample"</f>
        <v>Homelessness - Wave A - Sample</v>
      </c>
      <c r="B36" s="2">
        <f>COUNTIFS(Table1[c08a_main_class], $B$4, Table1[c04a_age], "&lt;18")</f>
        <v>0</v>
      </c>
      <c r="C36" s="3">
        <f>COUNTIFS(Table1[c08a_main_class], $B$4, Table1[c04a_age], "&gt;=18", Table1[c04a_age],"&lt;=24")</f>
        <v>3</v>
      </c>
      <c r="D36" s="2">
        <f>COUNTIFS(Table1[c08a_main_class], $B$4, Table1[c04a_age], "&gt;=25", Table1[c04a_age],"&lt;=49")</f>
        <v>39</v>
      </c>
      <c r="E36" s="3">
        <f>COUNTIFS(Table1[c08a_main_class], $B$4, Table1[c04a_age], "&gt;=50", Table1[c04a_age],"&lt;=64")</f>
        <v>11</v>
      </c>
      <c r="F36" s="2">
        <f>COUNTIFS(Table1[c08a_main_class], $B$4, Table1[c04a_age], "&gt;64")</f>
        <v>1</v>
      </c>
      <c r="G36" s="3">
        <f>SUM(B36:F36)</f>
        <v>54</v>
      </c>
    </row>
    <row r="37" spans="1:7" x14ac:dyDescent="0.25">
      <c r="A37" s="5" t="str">
        <f>$B$3&amp;" - Wave B - Sample"</f>
        <v>Homelessness - Wave B - Sample</v>
      </c>
      <c r="B37" s="2">
        <f ca="1">COUNTIFS(Table1[c08a_main_class], $B$4, INDIRECT("Table1[c01"&amp;$E5&amp;"_area]"), "&lt;&gt;Unassigned",  INDIRECT("Table1[c04"&amp;$E5&amp;"_age]"), "&lt;18")</f>
        <v>0</v>
      </c>
      <c r="C37" s="3">
        <f ca="1">COUNTIFS(Table1[c08a_main_class], $B$4, INDIRECT("Table1[c01"&amp;$E5&amp;"_area]"), "&lt;&gt;Unassigned", INDIRECT("Table1[c04"&amp;$E5&amp;"_age]"), "&gt;=18", INDIRECT("Table1[c04"&amp;$E5&amp;"_age]"), "&lt;=24")</f>
        <v>1</v>
      </c>
      <c r="D37" s="2">
        <f ca="1">COUNTIFS(Table1[c08a_main_class], $B$4, INDIRECT("Table1[c01"&amp;$E5&amp;"_area]"), "&lt;&gt;Unassigned", INDIRECT("Table1[c04"&amp;$E5&amp;"_age]"), "&gt;=25", INDIRECT("Table1[c04"&amp;$E5&amp;"_age]"), "&lt;=49")</f>
        <v>18</v>
      </c>
      <c r="E37" s="3">
        <f ca="1">COUNTIFS(Table1[c08a_main_class], $B$4, INDIRECT("Table1[c01"&amp;$E5&amp;"_area]"), "&lt;&gt;Unassigned", INDIRECT("Table1[c04"&amp;$E5&amp;"_age]"), "&gt;=50", INDIRECT("Table1[c04"&amp;$E5&amp;"_age]"), "&lt;=64")</f>
        <v>4</v>
      </c>
      <c r="F37" s="2">
        <f ca="1">COUNTIFS(Table1[c08a_main_class], $B$4, INDIRECT("Table1[c01"&amp;$E5&amp;"_area]"), "&lt;&gt;Unassigned", INDIRECT("Table1[c04"&amp;$E5&amp;"_age]"), "&gt;64")</f>
        <v>0</v>
      </c>
      <c r="G37" s="3">
        <f t="shared" ref="G37:G41" ca="1" si="2">SUM(B37:F37)</f>
        <v>23</v>
      </c>
    </row>
    <row r="38" spans="1:7" x14ac:dyDescent="0.25">
      <c r="A38" s="5" t="str">
        <f>$B$3&amp;" - Wave C - Sample"</f>
        <v>Homelessness - Wave C - Sample</v>
      </c>
      <c r="B38" s="2">
        <f ca="1">COUNTIFS(Table1[c08a_main_class], $B$4, INDIRECT("Table1[c01"&amp;$E6&amp;"_area]"), "&lt;&gt;Unassigned",  INDIRECT("Table1[c04"&amp;$E6&amp;"_age]"), "&lt;18")</f>
        <v>0</v>
      </c>
      <c r="C38" s="3">
        <f ca="1">COUNTIFS(Table1[c08a_main_class], $B$4, INDIRECT("Table1[c01"&amp;$E6&amp;"_area]"), "&lt;&gt;Unassigned", INDIRECT("Table1[c04"&amp;$E6&amp;"_age]"), "&gt;=18", INDIRECT("Table1[c04"&amp;$E6&amp;"_age]"), "&lt;=24")</f>
        <v>0</v>
      </c>
      <c r="D38" s="2">
        <f ca="1">COUNTIFS(Table1[c08a_main_class], $B$4, INDIRECT("Table1[c01"&amp;$E6&amp;"_area]"), "&lt;&gt;Unassigned", INDIRECT("Table1[c04"&amp;$E6&amp;"_age]"), "&gt;=25", INDIRECT("Table1[c04"&amp;$E6&amp;"_age]"), "&lt;=49")</f>
        <v>5</v>
      </c>
      <c r="E38" s="3">
        <f ca="1">COUNTIFS(Table1[c08a_main_class], $B$4, INDIRECT("Table1[c01"&amp;$E6&amp;"_area]"), "&lt;&gt;Unassigned", INDIRECT("Table1[c04"&amp;$E6&amp;"_age]"), "&gt;=50", INDIRECT("Table1[c04"&amp;$E6&amp;"_age]"), "&lt;=64")</f>
        <v>0</v>
      </c>
      <c r="F38" s="2">
        <f ca="1">COUNTIFS(Table1[c08a_main_class], $B$4, INDIRECT("Table1[c01"&amp;$E6&amp;"_area]"), "&lt;&gt;Unassigned", INDIRECT("Table1[c04"&amp;$E6&amp;"_age]"), "&gt;64")</f>
        <v>0</v>
      </c>
      <c r="G38" s="3">
        <f t="shared" ca="1" si="2"/>
        <v>5</v>
      </c>
    </row>
    <row r="39" spans="1:7" x14ac:dyDescent="0.25">
      <c r="A39" s="5" t="str">
        <f>$B$3&amp;" - Wave A - All"</f>
        <v>Homelessness - Wave A - All</v>
      </c>
      <c r="B39" s="2">
        <f ca="1">COUNTIFS(INDIRECT("Table1["&amp;$B5&amp;"]"), "Yes", Table1[c04a_age], "&lt;18")</f>
        <v>1</v>
      </c>
      <c r="C39" s="3">
        <f ca="1">COUNTIFS(INDIRECT("Table1["&amp;$B5&amp;"]"), "Yes", Table1[c04a_age], "&gt;=18", Table1[c04a_age],"&lt;=24")</f>
        <v>9</v>
      </c>
      <c r="D39" s="2">
        <f ca="1">COUNTIFS(INDIRECT("Table1["&amp;$B5&amp;"]"), "Yes", Table1[c04a_age], "&gt;=25", Table1[c04a_age],"&lt;=49")</f>
        <v>79</v>
      </c>
      <c r="E39" s="3">
        <f ca="1">COUNTIFS(INDIRECT("Table1["&amp;$B5&amp;"]"), "Yes", Table1[c04a_age], "&gt;=50", Table1[c04a_age],"&lt;=64")</f>
        <v>20</v>
      </c>
      <c r="F39" s="2">
        <f ca="1">COUNTIFS(INDIRECT("Table1["&amp;$B5&amp;"]"), "Yes", Table1[c04a_age], "&gt;64")</f>
        <v>1</v>
      </c>
      <c r="G39" s="3">
        <f t="shared" ca="1" si="2"/>
        <v>110</v>
      </c>
    </row>
    <row r="40" spans="1:7" x14ac:dyDescent="0.25">
      <c r="A40" s="5" t="str">
        <f>$B$3&amp;" - Wave B - All"</f>
        <v>Homelessness - Wave B - All</v>
      </c>
      <c r="B40" s="2">
        <f ca="1">COUNTIFS(INDIRECT("Table1["&amp;$B6&amp;"]"), "Yes", INDIRECT("Table1[c04"&amp;$E5&amp;"_age]"), "&lt;18")</f>
        <v>0</v>
      </c>
      <c r="C40" s="3">
        <f ca="1">COUNTIFS(INDIRECT("Table1["&amp;$B6&amp;"]"), "Yes", INDIRECT("Table1[c04"&amp;$E5&amp;"_age]"), "&gt;=18", INDIRECT("Table1[c04"&amp;$E5&amp;"_age]"),"&lt;=24")</f>
        <v>1</v>
      </c>
      <c r="D40" s="2">
        <f ca="1">COUNTIFS(INDIRECT("Table1["&amp;$B6&amp;"]"), "Yes", INDIRECT("Table1[c04"&amp;$E5&amp;"_age]"), "&gt;=25", INDIRECT("Table1[c04"&amp;$E5&amp;"_age]"),"&lt;=49")</f>
        <v>26</v>
      </c>
      <c r="E40" s="3">
        <f ca="1">COUNTIFS(INDIRECT("Table1["&amp;$B6&amp;"]"), "Yes", INDIRECT("Table1[c04"&amp;$E5&amp;"_age]"), "&gt;=50", INDIRECT("Table1[c04"&amp;$E5&amp;"_age]"),"&lt;=64")</f>
        <v>7</v>
      </c>
      <c r="F40" s="2">
        <f ca="1">COUNTIFS(INDIRECT("Table1["&amp;$B6&amp;"]"), "Yes", INDIRECT("Table1[c04"&amp;$E5&amp;"_age]"), "&gt;64")</f>
        <v>0</v>
      </c>
      <c r="G40" s="3">
        <f t="shared" ca="1" si="2"/>
        <v>34</v>
      </c>
    </row>
    <row r="41" spans="1:7" x14ac:dyDescent="0.25">
      <c r="A41" s="5" t="str">
        <f>$B$3&amp;" - Wave C - All"</f>
        <v>Homelessness - Wave C - All</v>
      </c>
      <c r="B41" s="2">
        <f ca="1">COUNTIFS(INDIRECT("Table1["&amp;$B7&amp;"]"), "Yes", INDIRECT("Table1[c04"&amp;$E6&amp;"_age]"), "&lt;18")</f>
        <v>0</v>
      </c>
      <c r="C41" s="3">
        <f ca="1">COUNTIFS(INDIRECT("Table1["&amp;$B7&amp;"]"), "Yes", INDIRECT("Table1[c04"&amp;$E6&amp;"_age]"), "&gt;=18", INDIRECT("Table1[c04"&amp;$E6&amp;"_age]"),"&lt;=24")</f>
        <v>0</v>
      </c>
      <c r="D41" s="2">
        <f ca="1">COUNTIFS(INDIRECT("Table1["&amp;$B7&amp;"]"), "Yes", INDIRECT("Table1[c04"&amp;$E6&amp;"_age]"), "&gt;=25", INDIRECT("Table1[c04"&amp;$E6&amp;"_age]"),"&lt;=49")</f>
        <v>3</v>
      </c>
      <c r="E41" s="3">
        <f ca="1">COUNTIFS(INDIRECT("Table1["&amp;$B7&amp;"]"), "Yes", INDIRECT("Table1[c04"&amp;$E6&amp;"_age]"), "&gt;=50", INDIRECT("Table1[c04"&amp;$E6&amp;"_age]"),"&lt;=64")</f>
        <v>0</v>
      </c>
      <c r="F41" s="2">
        <f ca="1">COUNTIFS(INDIRECT("Table1["&amp;$B7&amp;"]"), "Yes", INDIRECT("Table1[c04"&amp;$E6&amp;"_age]"), "&gt;64")</f>
        <v>0</v>
      </c>
      <c r="G41" s="3">
        <f t="shared" ca="1" si="2"/>
        <v>3</v>
      </c>
    </row>
    <row r="43" spans="1:7" x14ac:dyDescent="0.25">
      <c r="A43" s="4" t="s">
        <v>537</v>
      </c>
    </row>
    <row r="44" spans="1:7" x14ac:dyDescent="0.25">
      <c r="A44" s="5"/>
      <c r="B44" s="5" t="s">
        <v>775</v>
      </c>
      <c r="C44" s="5" t="s">
        <v>534</v>
      </c>
      <c r="D44" s="5" t="s">
        <v>535</v>
      </c>
      <c r="E44" s="5" t="s">
        <v>536</v>
      </c>
      <c r="F44" s="5" t="s">
        <v>776</v>
      </c>
      <c r="G44" s="5" t="s">
        <v>525</v>
      </c>
    </row>
    <row r="45" spans="1:7" x14ac:dyDescent="0.25">
      <c r="A45" s="5" t="str">
        <f>$B$3&amp;" - Wave A - Sample"</f>
        <v>Homelessness - Wave A - Sample</v>
      </c>
      <c r="B45" s="15">
        <f t="shared" ref="B45:G50" si="3">B36/$G36</f>
        <v>0</v>
      </c>
      <c r="C45" s="13">
        <f t="shared" si="3"/>
        <v>5.5555555555555552E-2</v>
      </c>
      <c r="D45" s="15">
        <f t="shared" si="3"/>
        <v>0.72222222222222221</v>
      </c>
      <c r="E45" s="13">
        <f t="shared" si="3"/>
        <v>0.20370370370370369</v>
      </c>
      <c r="F45" s="15">
        <f t="shared" si="3"/>
        <v>1.8518518518518517E-2</v>
      </c>
      <c r="G45" s="13">
        <f t="shared" si="3"/>
        <v>1</v>
      </c>
    </row>
    <row r="46" spans="1:7" x14ac:dyDescent="0.25">
      <c r="A46" s="5" t="str">
        <f>$B$3&amp;" - Wave B - Sample"</f>
        <v>Homelessness - Wave B - Sample</v>
      </c>
      <c r="B46" s="15">
        <f t="shared" ca="1" si="3"/>
        <v>0</v>
      </c>
      <c r="C46" s="13">
        <f t="shared" ca="1" si="3"/>
        <v>4.3478260869565216E-2</v>
      </c>
      <c r="D46" s="15">
        <f t="shared" ca="1" si="3"/>
        <v>0.78260869565217395</v>
      </c>
      <c r="E46" s="13">
        <f t="shared" ca="1" si="3"/>
        <v>0.17391304347826086</v>
      </c>
      <c r="F46" s="15">
        <f t="shared" ca="1" si="3"/>
        <v>0</v>
      </c>
      <c r="G46" s="13">
        <f t="shared" ca="1" si="3"/>
        <v>1</v>
      </c>
    </row>
    <row r="47" spans="1:7" x14ac:dyDescent="0.25">
      <c r="A47" s="5" t="str">
        <f>$B$3&amp;" - Wave C - Sample"</f>
        <v>Homelessness - Wave C - Sample</v>
      </c>
      <c r="B47" s="15">
        <f t="shared" ca="1" si="3"/>
        <v>0</v>
      </c>
      <c r="C47" s="13">
        <f t="shared" ca="1" si="3"/>
        <v>0</v>
      </c>
      <c r="D47" s="15">
        <f t="shared" ca="1" si="3"/>
        <v>1</v>
      </c>
      <c r="E47" s="13">
        <f t="shared" ca="1" si="3"/>
        <v>0</v>
      </c>
      <c r="F47" s="15">
        <f t="shared" ca="1" si="3"/>
        <v>0</v>
      </c>
      <c r="G47" s="13">
        <f t="shared" ca="1" si="3"/>
        <v>1</v>
      </c>
    </row>
    <row r="48" spans="1:7" x14ac:dyDescent="0.25">
      <c r="A48" s="5" t="str">
        <f>$B$3&amp;" - Wave A - All"</f>
        <v>Homelessness - Wave A - All</v>
      </c>
      <c r="B48" s="15">
        <f t="shared" ca="1" si="3"/>
        <v>9.0909090909090905E-3</v>
      </c>
      <c r="C48" s="13">
        <f t="shared" ca="1" si="3"/>
        <v>8.1818181818181818E-2</v>
      </c>
      <c r="D48" s="15">
        <f t="shared" ca="1" si="3"/>
        <v>0.71818181818181814</v>
      </c>
      <c r="E48" s="13">
        <f t="shared" ca="1" si="3"/>
        <v>0.18181818181818182</v>
      </c>
      <c r="F48" s="15">
        <f t="shared" ca="1" si="3"/>
        <v>9.0909090909090905E-3</v>
      </c>
      <c r="G48" s="13">
        <f t="shared" ca="1" si="3"/>
        <v>1</v>
      </c>
    </row>
    <row r="49" spans="1:7" x14ac:dyDescent="0.25">
      <c r="A49" s="5" t="str">
        <f>$B$3&amp;" - Wave B - All"</f>
        <v>Homelessness - Wave B - All</v>
      </c>
      <c r="B49" s="15">
        <f t="shared" ca="1" si="3"/>
        <v>0</v>
      </c>
      <c r="C49" s="13">
        <f t="shared" ca="1" si="3"/>
        <v>2.9411764705882353E-2</v>
      </c>
      <c r="D49" s="15">
        <f t="shared" ca="1" si="3"/>
        <v>0.76470588235294112</v>
      </c>
      <c r="E49" s="13">
        <f t="shared" ca="1" si="3"/>
        <v>0.20588235294117646</v>
      </c>
      <c r="F49" s="15">
        <f t="shared" ca="1" si="3"/>
        <v>0</v>
      </c>
      <c r="G49" s="13">
        <f t="shared" ca="1" si="3"/>
        <v>1</v>
      </c>
    </row>
    <row r="50" spans="1:7" x14ac:dyDescent="0.25">
      <c r="A50" s="5" t="str">
        <f>$B$3&amp;" - Wave C - All"</f>
        <v>Homelessness - Wave C - All</v>
      </c>
      <c r="B50" s="15">
        <f t="shared" ca="1" si="3"/>
        <v>0</v>
      </c>
      <c r="C50" s="13">
        <f t="shared" ca="1" si="3"/>
        <v>0</v>
      </c>
      <c r="D50" s="15">
        <f t="shared" ca="1" si="3"/>
        <v>1</v>
      </c>
      <c r="E50" s="13">
        <f t="shared" ca="1" si="3"/>
        <v>0</v>
      </c>
      <c r="F50" s="15">
        <f t="shared" ca="1" si="3"/>
        <v>0</v>
      </c>
      <c r="G50" s="13">
        <f t="shared" ca="1" si="3"/>
        <v>1</v>
      </c>
    </row>
    <row r="51" spans="1:7" x14ac:dyDescent="0.25">
      <c r="B51" s="11"/>
      <c r="C51" s="11"/>
      <c r="D51" s="11"/>
      <c r="E51" s="11"/>
    </row>
    <row r="52" spans="1:7" x14ac:dyDescent="0.25">
      <c r="A52" s="4" t="s">
        <v>538</v>
      </c>
    </row>
    <row r="53" spans="1:7" x14ac:dyDescent="0.25">
      <c r="A53" s="5"/>
      <c r="B53" s="5" t="s">
        <v>539</v>
      </c>
      <c r="C53" s="5" t="s">
        <v>541</v>
      </c>
      <c r="D53" s="5" t="s">
        <v>525</v>
      </c>
    </row>
    <row r="54" spans="1:7" x14ac:dyDescent="0.25">
      <c r="A54" s="5" t="str">
        <f>$B$3&amp;" - Wave A - Sample"</f>
        <v>Homelessness - Wave A - Sample</v>
      </c>
      <c r="B54" s="2">
        <f>COUNTIFS(Table1[c08a_main_class], $B$4, Table1[c06a_ethnicity], "English / Welsh / Scottish / Northern Irish / British")+COUNTIFS(Table1[c08a_main_class], $B$4, Table1[c06a_ethnicity], "Gypsy or Irish Traveller")+COUNTIFS(Table1[c08a_main_class], $B$4, Table1[c06a_ethnicity], "Any other White background")</f>
        <v>46</v>
      </c>
      <c r="C54" s="3">
        <f>COUNTIFS(Table1[c08a_main_class], $B$4, Table1[c06a_ethnicity], "White and Black Caribbean")+COUNTIFS(Table1[c08a_main_class], $B$4, Table1[c06a_ethnicity], "White and Black African")+COUNTIFS(Table1[c08a_main_class], $B$4, Table1[c06a_ethnicity], "White and Asian")+COUNTIFS(Table1[c08a_main_class], $B$4, Table1[c06a_ethnicity], "Any other Mixed / Multiple ethnic background")+COUNTIFS(Table1[c08a_main_class], $B$4, Table1[c06a_ethnicity], "Indian")+COUNTIFS(Table1[c08a_main_class], $B$4, Table1[c06a_ethnicity], "Pakistani")+COUNTIFS(Table1[c08a_main_class], $B$4, Table1[c06a_ethnicity], "Bangladeshi")+COUNTIFS(Table1[c08a_main_class], $B$4, Table1[c06a_ethnicity], "Chinese")+COUNTIFS(Table1[c08a_main_class], $B$4, Table1[c06a_ethnicity], "Any other Asian background")+COUNTIFS(Table1[c08a_main_class], $B$4, Table1[c06a_ethnicity], "African")+COUNTIFS(Table1[c08a_main_class], $B$4, Table1[c06a_ethnicity], "Caribbean")+COUNTIFS(Table1[c08a_main_class], $B$4, Table1[c06a_ethnicity], "Any other Black / African / Caribbean background")+COUNTIFS(Table1[c08a_main_class], $B$4, Table1[c06a_ethnicity], "Arab")+COUNTIFS(Table1[c08a_main_class], $B$4, Table1[c06a_ethnicity], "Any other ethnic group")</f>
        <v>8</v>
      </c>
      <c r="D54" s="2">
        <f>SUM(B54:C54)</f>
        <v>54</v>
      </c>
    </row>
    <row r="55" spans="1:7" x14ac:dyDescent="0.25">
      <c r="A55" s="5" t="str">
        <f>$B$3&amp;" - Wave B - Sample"</f>
        <v>Homelessness - Wave B - Sample</v>
      </c>
      <c r="B55" s="2">
        <f ca="1">COUNTIFS(Table1[c08a_main_class], $B$4, INDIRECT("Table1[c01"&amp;$E5&amp;"_area]"), "&lt;&gt;Unassigned", Table1[c06a_ethnicity], "English / Welsh / Scottish / Northern Irish / British")+COUNTIFS(Table1[c08a_main_class], $B$4, INDIRECT("Table1[c01"&amp;$E5&amp;"_area]"), "&lt;&gt;Unassigned", Table1[c06a_ethnicity], "Irish")+COUNTIFS(Table1[c08a_main_class], $B$4, INDIRECT("Table1[c01"&amp;$E5&amp;"_area]"), "&lt;&gt;Unassigned", Table1[c06a_ethnicity], "Gypsy or Irish Traveller")+COUNTIFS(Table1[c08a_main_class], $B$4, INDIRECT("Table1[c01"&amp;$E5&amp;"_area]"), "&lt;&gt;Unassigned", Table1[c06a_ethnicity], "Any other White background")</f>
        <v>20</v>
      </c>
      <c r="C55" s="3">
        <f ca="1">COUNTIFS(Table1[c08a_main_class], $B$4, INDIRECT("Table1[c01"&amp;$E5&amp;"_area]"), "&lt;&gt;Unassigned", Table1[c06a_ethnicity], "White and Black Caribbean")+COUNTIFS(Table1[c08a_main_class], $B$4, INDIRECT("Table1[c01"&amp;$E5&amp;"_area]"), "&lt;&gt;Unassigned", Table1[c06a_ethnicity], "White and Black African")+COUNTIFS(Table1[c08a_main_class], $B$4, INDIRECT("Table1[c01"&amp;$E5&amp;"_area]"), "&lt;&gt;Unassigned", Table1[c06a_ethnicity], "White and Asian")+COUNTIFS(Table1[c08a_main_class], $B$4, INDIRECT("Table1[c01"&amp;$E5&amp;"_area]"), "&lt;&gt;Unassigned", Table1[c06a_ethnicity], "Any other Mixed / Multiple ethnic background")+COUNTIFS(Table1[c08a_main_class], $B$4, INDIRECT("Table1[c01"&amp;$E5&amp;"_area]"), "&lt;&gt;Unassigned", Table1[c06a_ethnicity], "Indian")+COUNTIFS(Table1[c08a_main_class], $B$4, INDIRECT("Table1[c01"&amp;$E5&amp;"_area]"), "&lt;&gt;Unassigned", Table1[c06a_ethnicity], "Pakistani")+COUNTIFS(Table1[c08a_main_class], $B$4, INDIRECT("Table1[c01"&amp;$E5&amp;"_area]"), "&lt;&gt;Unassigned", Table1[c06a_ethnicity], "Bangladeshi")+COUNTIFS(Table1[c08a_main_class], $B$4, INDIRECT("Table1[c01"&amp;$E5&amp;"_area]"), "&lt;&gt;Unassigned", Table1[c06a_ethnicity], "Chinese")+COUNTIFS(Table1[c08a_main_class], $B$4, INDIRECT("Table1[c01"&amp;$E5&amp;"_area]"), "&lt;&gt;Unassigned", Table1[c06a_ethnicity], "Any other Asian background")+COUNTIFS(Table1[c08a_main_class], $B$4, INDIRECT("Table1[c01"&amp;$E5&amp;"_area]"), "&lt;&gt;Unassigned", Table1[c06a_ethnicity], "African")+COUNTIFS(Table1[c08a_main_class], $B$4, INDIRECT("Table1[c01"&amp;$E5&amp;"_area]"), "&lt;&gt;Unassigned", Table1[c06a_ethnicity], "Caribbean")+COUNTIFS(Table1[c08a_main_class], $B$4, INDIRECT("Table1[c01"&amp;$E5&amp;"_area]"), "&lt;&gt;Unassigned", Table1[c06a_ethnicity], "Any other Black / African / Caribbean background")+COUNTIFS(Table1[c08a_main_class], $B$4, INDIRECT("Table1[c01"&amp;$E5&amp;"_area]"), "&lt;&gt;Unassigned", Table1[c06a_ethnicity], "Arab")+COUNTIFS(Table1[c08a_main_class], $B$4, INDIRECT("Table1[c01"&amp;$E5&amp;"_area]"), "&lt;&gt;Unassigned", Table1[c06a_ethnicity], "Any other ethnic group")</f>
        <v>3</v>
      </c>
      <c r="D55" s="2">
        <f t="shared" ref="D55:D56" ca="1" si="4">SUM(B55:C55)</f>
        <v>23</v>
      </c>
    </row>
    <row r="56" spans="1:7" x14ac:dyDescent="0.25">
      <c r="A56" s="5" t="str">
        <f>$B$3&amp;" - Wave C - Sample"</f>
        <v>Homelessness - Wave C - Sample</v>
      </c>
      <c r="B56" s="2">
        <f ca="1">COUNTIFS(Table1[c08a_main_class], $B$4, INDIRECT("Table1[c01"&amp;$E6&amp;"_area]"), "&lt;&gt;Unassigned", Table1[c06a_ethnicity], "English / Welsh / Scottish / Northern Irish / British")+COUNTIFS(Table1[c08a_main_class], $B$4, INDIRECT("Table1[c01"&amp;$E6&amp;"_area]"), "&lt;&gt;Unassigned", Table1[c06a_ethnicity], "Irish")+COUNTIFS(Table1[c08a_main_class], $B$4, INDIRECT("Table1[c01"&amp;$E6&amp;"_area]"), "&lt;&gt;Unassigned", Table1[c06a_ethnicity], "Gypsy or Irish Traveller")+COUNTIFS(Table1[c08a_main_class], $B$4, INDIRECT("Table1[c01"&amp;$E6&amp;"_area]"), "&lt;&gt;Unassigned", Table1[c06a_ethnicity], "Any other White background")</f>
        <v>5</v>
      </c>
      <c r="C56" s="3">
        <f ca="1">COUNTIFS(Table1[c08a_main_class], $B$4, INDIRECT("Table1[c01"&amp;$E6&amp;"_area]"), "&lt;&gt;Unassigned", Table1[c06a_ethnicity], "White and Black Caribbean")+COUNTIFS(Table1[c08a_main_class], $B$4, INDIRECT("Table1[c01"&amp;$E6&amp;"_area]"), "&lt;&gt;Unassigned", Table1[c06a_ethnicity], "White and Black African")+COUNTIFS(Table1[c08a_main_class], $B$4, INDIRECT("Table1[c01"&amp;$E6&amp;"_area]"), "&lt;&gt;Unassigned", Table1[c06a_ethnicity], "White and Asian")+COUNTIFS(Table1[c08a_main_class], $B$4, INDIRECT("Table1[c01"&amp;$E6&amp;"_area]"), "&lt;&gt;Unassigned", Table1[c06a_ethnicity], "Any other Mixed / Multiple ethnic background")+COUNTIFS(Table1[c08a_main_class], $B$4, INDIRECT("Table1[c01"&amp;$E6&amp;"_area]"), "&lt;&gt;Unassigned", Table1[c06a_ethnicity], "Indian")+COUNTIFS(Table1[c08a_main_class], $B$4, INDIRECT("Table1[c01"&amp;$E6&amp;"_area]"), "&lt;&gt;Unassigned", Table1[c06a_ethnicity], "Pakistani")+COUNTIFS(Table1[c08a_main_class], $B$4, INDIRECT("Table1[c01"&amp;$E6&amp;"_area]"), "&lt;&gt;Unassigned", Table1[c06a_ethnicity], "Bangladeshi")+COUNTIFS(Table1[c08a_main_class], $B$4, INDIRECT("Table1[c01"&amp;$E6&amp;"_area]"), "&lt;&gt;Unassigned", Table1[c06a_ethnicity], "Chinese")+COUNTIFS(Table1[c08a_main_class], $B$4, INDIRECT("Table1[c01"&amp;$E6&amp;"_area]"), "&lt;&gt;Unassigned", Table1[c06a_ethnicity], "Any other Asian background")+COUNTIFS(Table1[c08a_main_class], $B$4, INDIRECT("Table1[c01"&amp;$E6&amp;"_area]"), "&lt;&gt;Unassigned", Table1[c06a_ethnicity], "African")+COUNTIFS(Table1[c08a_main_class], $B$4, INDIRECT("Table1[c01"&amp;$E6&amp;"_area]"), "&lt;&gt;Unassigned", Table1[c06a_ethnicity], "Caribbean")+COUNTIFS(Table1[c08a_main_class], $B$4, INDIRECT("Table1[c01"&amp;$E6&amp;"_area]"), "&lt;&gt;Unassigned", Table1[c06a_ethnicity], "Any other Black / African / Caribbean background")+COUNTIFS(Table1[c08a_main_class], $B$4, INDIRECT("Table1[c01"&amp;$E6&amp;"_area]"), "&lt;&gt;Unassigned", Table1[c06a_ethnicity], "Arab")+COUNTIFS(Table1[c08a_main_class], $B$4, INDIRECT("Table1[c01"&amp;$E6&amp;"_area]"), "&lt;&gt;Unassigned", Table1[c06a_ethnicity], "Any other ethnic group")</f>
        <v>0</v>
      </c>
      <c r="D56" s="2">
        <f t="shared" ca="1" si="4"/>
        <v>5</v>
      </c>
    </row>
    <row r="57" spans="1:7" x14ac:dyDescent="0.25">
      <c r="A57" s="5" t="str">
        <f>$B$3&amp;" - Wave A - All"</f>
        <v>Homelessness - Wave A - All</v>
      </c>
      <c r="B57" s="2">
        <f ca="1">COUNTIFS(INDIRECT("Table1["&amp;$B5&amp;"]"), "Yes", Table1[c06a_ethnicity], "English / Welsh / Scottish / Northern Irish / British")+COUNTIFS(INDIRECT("Table1["&amp;$B5&amp;"]"), "Yes", Table1[c06a_ethnicity], "Irish")+COUNTIFS(INDIRECT("Table1["&amp;$B5&amp;"]"), "Yes", Table1[c06a_ethnicity], "Gypsy or Irish Traveller")+COUNTIFS(INDIRECT("Table1["&amp;$B5&amp;"]"), "Yes", Table1[c06a_ethnicity], "Any other White background")</f>
        <v>99</v>
      </c>
      <c r="C57" s="3">
        <f ca="1">COUNTIFS(INDIRECT("Table1["&amp;$B5&amp;"]"), "Yes", Table1[c06a_ethnicity], "White and Black Caribbean")+COUNTIFS(INDIRECT("Table1["&amp;$B5&amp;"]"), "Yes", Table1[c06a_ethnicity], "White and Black African")+COUNTIFS(INDIRECT("Table1["&amp;$B5&amp;"]"), "Yes", Table1[c06a_ethnicity], "White and Asian")+COUNTIFS(INDIRECT("Table1["&amp;$B5&amp;"]"), "Yes", Table1[c06a_ethnicity], "Any other Mixed / Multiple ethnic background")+COUNTIFS(INDIRECT("Table1["&amp;$B5&amp;"]"), "Yes", Table1[c06a_ethnicity], "Indian")+COUNTIFS(INDIRECT("Table1["&amp;$B5&amp;"]"), "Yes", Table1[c06a_ethnicity], "Pakistani")+COUNTIFS(INDIRECT("Table1["&amp;$B5&amp;"]"), "Yes", Table1[c06a_ethnicity], "Bangladeshi")+COUNTIFS(INDIRECT("Table1["&amp;$B5&amp;"]"), "Yes", Table1[c06a_ethnicity], "Chinese")+COUNTIFS(INDIRECT("Table1["&amp;$B5&amp;"]"), "Yes", Table1[c06a_ethnicity], "Any other Asian background")+COUNTIFS(INDIRECT("Table1["&amp;$B5&amp;"]"), "Yes", Table1[c06a_ethnicity], "African")+COUNTIFS(INDIRECT("Table1["&amp;$B5&amp;"]"), "Yes", Table1[c06a_ethnicity], "Caribbean")+COUNTIFS(INDIRECT("Table1["&amp;$B5&amp;"]"), "Yes", Table1[c06a_ethnicity], "Any other Black / African / Caribbean background")+COUNTIFS(INDIRECT("Table1["&amp;$B5&amp;"]"), "Yes", Table1[c06a_ethnicity], "Arab")+COUNTIFS(INDIRECT("Table1["&amp;$B5&amp;"]"), "Yes", Table1[c06a_ethnicity], "Any other ethnic group")</f>
        <v>13</v>
      </c>
      <c r="D57" s="2">
        <f ca="1">SUM(B57+C57)</f>
        <v>112</v>
      </c>
    </row>
    <row r="58" spans="1:7" x14ac:dyDescent="0.25">
      <c r="A58" s="5" t="str">
        <f>$B$3&amp;" - Wave B - All"</f>
        <v>Homelessness - Wave B - All</v>
      </c>
      <c r="B58" s="2">
        <f ca="1">COUNTIFS(INDIRECT("Table1["&amp;$B6&amp;"]"), "Yes", Table1[c06a_ethnicity], "English / Welsh / Scottish / Northern Irish / British")+COUNTIFS(INDIRECT("Table1["&amp;$B6&amp;"]"), "Yes", Table1[c06a_ethnicity], "Irish")+COUNTIFS(INDIRECT("Table1["&amp;$B6&amp;"]"), "Yes", Table1[c06a_ethnicity], "Gypsy or Irish Traveller")+COUNTIFS(INDIRECT("Table1["&amp;$B6&amp;"]"), "Yes", Table1[c06a_ethnicity], "Any other White background")</f>
        <v>28</v>
      </c>
      <c r="C58" s="3">
        <f ca="1">COUNTIFS(INDIRECT("Table1["&amp;$B6&amp;"]"), "Yes", Table1[c06a_ethnicity], "White and Black Caribbean")+COUNTIFS(INDIRECT("Table1["&amp;$B6&amp;"]"), "Yes", Table1[c06a_ethnicity], "White and Black African")+COUNTIFS(INDIRECT("Table1["&amp;$B6&amp;"]"), "Yes", Table1[c06a_ethnicity], "White and Asian")+COUNTIFS(INDIRECT("Table1["&amp;$B6&amp;"]"), "Yes", Table1[c06a_ethnicity], "Any other Mixed / Multiple ethnic background")+COUNTIFS(INDIRECT("Table1["&amp;$B6&amp;"]"), "Yes", Table1[c06a_ethnicity], "Indian")+COUNTIFS(INDIRECT("Table1["&amp;$B6&amp;"]"), "Yes", Table1[c06a_ethnicity], "Pakistani")+COUNTIFS(INDIRECT("Table1["&amp;$B6&amp;"]"), "Yes", Table1[c06a_ethnicity], "Bangladeshi")+COUNTIFS(INDIRECT("Table1["&amp;$B6&amp;"]"), "Yes", Table1[c06a_ethnicity], "Chinese")+COUNTIFS(INDIRECT("Table1["&amp;$B6&amp;"]"), "Yes", Table1[c06a_ethnicity], "Any other Asian background")+COUNTIFS(INDIRECT("Table1["&amp;$B6&amp;"]"), "Yes", Table1[c06a_ethnicity], "African")+COUNTIFS(INDIRECT("Table1["&amp;$B6&amp;"]"), "Yes", Table1[c06a_ethnicity], "Caribbean")+COUNTIFS(INDIRECT("Table1["&amp;$B6&amp;"]"), "Yes", Table1[c06a_ethnicity], "Any other Black / African / Caribbean background")+COUNTIFS(INDIRECT("Table1["&amp;$B6&amp;"]"), "Yes", Table1[c06a_ethnicity], "Arab")+COUNTIFS(INDIRECT("Table1["&amp;$B6&amp;"]"), "Yes", Table1[c06a_ethnicity], "Any other ethnic group")</f>
        <v>5</v>
      </c>
      <c r="D58" s="2">
        <f ca="1">SUM(B58:C58)</f>
        <v>33</v>
      </c>
    </row>
    <row r="59" spans="1:7" x14ac:dyDescent="0.25">
      <c r="A59" s="5" t="str">
        <f>$B$3&amp;" - Wave C - All"</f>
        <v>Homelessness - Wave C - All</v>
      </c>
      <c r="B59" s="2">
        <f ca="1">COUNTIFS(INDIRECT("Table1["&amp;$B7&amp;"]"), "Yes", Table1[c06a_ethnicity], "English / Welsh / Scottish / Northern Irish / British")+COUNTIFS(INDIRECT("Table1["&amp;$B7&amp;"]"), "Yes", Table1[c06a_ethnicity], "Irish")+COUNTIFS(INDIRECT("Table1["&amp;$B7&amp;"]"), "Yes", Table1[c06a_ethnicity], "Gypsy or Irish Traveller")+COUNTIFS(INDIRECT("Table1["&amp;$B7&amp;"]"), "Yes", Table1[c06a_ethnicity], "Any other White background")</f>
        <v>3</v>
      </c>
      <c r="C59" s="3">
        <f ca="1">COUNTIFS(INDIRECT("Table1["&amp;$B7&amp;"]"), "Yes", Table1[c06a_ethnicity], "White and Black Caribbean")+COUNTIFS(INDIRECT("Table1["&amp;$B7&amp;"]"), "Yes", Table1[c06a_ethnicity], "White and Black African")+COUNTIFS(INDIRECT("Table1["&amp;$B7&amp;"]"), "Yes", Table1[c06a_ethnicity], "White and Asian")+COUNTIFS(INDIRECT("Table1["&amp;$B7&amp;"]"), "Yes", Table1[c06a_ethnicity], "Any other Mixed / Multiple ethnic background")+COUNTIFS(INDIRECT("Table1["&amp;$B7&amp;"]"), "Yes", Table1[c06a_ethnicity], "Indian")+COUNTIFS(INDIRECT("Table1["&amp;$B7&amp;"]"), "Yes", Table1[c06a_ethnicity], "Pakistani")+COUNTIFS(INDIRECT("Table1["&amp;$B7&amp;"]"), "Yes", Table1[c06a_ethnicity], "Bangladeshi")+COUNTIFS(INDIRECT("Table1["&amp;$B7&amp;"]"), "Yes", Table1[c06a_ethnicity], "Chinese")+COUNTIFS(INDIRECT("Table1["&amp;$B7&amp;"]"), "Yes", Table1[c06a_ethnicity], "Any other Asian background")+COUNTIFS(INDIRECT("Table1["&amp;$B7&amp;"]"), "Yes", Table1[c06a_ethnicity], "African")+COUNTIFS(INDIRECT("Table1["&amp;$B7&amp;"]"), "Yes", Table1[c06a_ethnicity], "Caribbean")+COUNTIFS(INDIRECT("Table1["&amp;$B7&amp;"]"), "Yes", Table1[c06a_ethnicity], "Any other Black / African / Caribbean background")+COUNTIFS(INDIRECT("Table1["&amp;$B7&amp;"]"), "Yes", Table1[c06a_ethnicity], "Arab")+COUNTIFS(INDIRECT("Table1["&amp;$B7&amp;"]"), "Yes", Table1[c06a_ethnicity], "Any other ethnic group")</f>
        <v>0</v>
      </c>
      <c r="D59" s="2">
        <f ca="1">SUM(B59:C59)</f>
        <v>3</v>
      </c>
      <c r="E59" s="11"/>
    </row>
    <row r="61" spans="1:7" x14ac:dyDescent="0.25">
      <c r="A61" s="4" t="s">
        <v>540</v>
      </c>
    </row>
    <row r="62" spans="1:7" x14ac:dyDescent="0.25">
      <c r="A62" s="5"/>
      <c r="B62" s="5" t="s">
        <v>539</v>
      </c>
      <c r="C62" s="5" t="s">
        <v>541</v>
      </c>
      <c r="D62" s="5" t="s">
        <v>525</v>
      </c>
    </row>
    <row r="63" spans="1:7" x14ac:dyDescent="0.25">
      <c r="A63" s="5" t="str">
        <f>$B$3&amp;" - Wave A - Sample"</f>
        <v>Homelessness - Wave A - Sample</v>
      </c>
      <c r="B63" s="15">
        <f>B54/$D54</f>
        <v>0.85185185185185186</v>
      </c>
      <c r="C63" s="13">
        <f>C54/$D54</f>
        <v>0.14814814814814814</v>
      </c>
      <c r="D63" s="15">
        <f>D54/$D54</f>
        <v>1</v>
      </c>
    </row>
    <row r="64" spans="1:7" x14ac:dyDescent="0.25">
      <c r="A64" s="5" t="str">
        <f>$B$3&amp;" - Wave B - Sample"</f>
        <v>Homelessness - Wave B - Sample</v>
      </c>
      <c r="B64" s="15">
        <f t="shared" ref="B64:D68" ca="1" si="5">B55/$D55</f>
        <v>0.86956521739130432</v>
      </c>
      <c r="C64" s="13">
        <f t="shared" ca="1" si="5"/>
        <v>0.13043478260869565</v>
      </c>
      <c r="D64" s="15">
        <f t="shared" ca="1" si="5"/>
        <v>1</v>
      </c>
    </row>
    <row r="65" spans="1:5" x14ac:dyDescent="0.25">
      <c r="A65" s="5" t="str">
        <f>$B$3&amp;" - Wave C - Sample"</f>
        <v>Homelessness - Wave C - Sample</v>
      </c>
      <c r="B65" s="15">
        <f t="shared" ca="1" si="5"/>
        <v>1</v>
      </c>
      <c r="C65" s="13">
        <f t="shared" ca="1" si="5"/>
        <v>0</v>
      </c>
      <c r="D65" s="15">
        <f t="shared" ca="1" si="5"/>
        <v>1</v>
      </c>
    </row>
    <row r="66" spans="1:5" x14ac:dyDescent="0.25">
      <c r="A66" s="5" t="str">
        <f>$B$3&amp;" - Wave A - All"</f>
        <v>Homelessness - Wave A - All</v>
      </c>
      <c r="B66" s="15">
        <f t="shared" ca="1" si="5"/>
        <v>0.8839285714285714</v>
      </c>
      <c r="C66" s="13">
        <f ca="1">C57/$D57</f>
        <v>0.11607142857142858</v>
      </c>
      <c r="D66" s="15">
        <f t="shared" ca="1" si="5"/>
        <v>1</v>
      </c>
    </row>
    <row r="67" spans="1:5" x14ac:dyDescent="0.25">
      <c r="A67" s="5" t="str">
        <f>$B$3&amp;" - Wave B - All"</f>
        <v>Homelessness - Wave B - All</v>
      </c>
      <c r="B67" s="15">
        <f t="shared" ca="1" si="5"/>
        <v>0.84848484848484851</v>
      </c>
      <c r="C67" s="13">
        <f t="shared" ca="1" si="5"/>
        <v>0.15151515151515152</v>
      </c>
      <c r="D67" s="15">
        <f t="shared" ca="1" si="5"/>
        <v>1</v>
      </c>
    </row>
    <row r="68" spans="1:5" x14ac:dyDescent="0.25">
      <c r="A68" s="5" t="str">
        <f>$B$3&amp;" - Wave C - All"</f>
        <v>Homelessness - Wave C - All</v>
      </c>
      <c r="B68" s="15">
        <f t="shared" ca="1" si="5"/>
        <v>1</v>
      </c>
      <c r="C68" s="13">
        <f t="shared" ca="1" si="5"/>
        <v>0</v>
      </c>
      <c r="D68" s="15">
        <f t="shared" ca="1" si="5"/>
        <v>1</v>
      </c>
    </row>
    <row r="69" spans="1:5" x14ac:dyDescent="0.25">
      <c r="B69" s="11"/>
      <c r="C69" s="11"/>
      <c r="D69" s="11"/>
      <c r="E69" s="11"/>
    </row>
    <row r="70" spans="1:5" x14ac:dyDescent="0.25">
      <c r="A70" s="4" t="s">
        <v>682</v>
      </c>
    </row>
    <row r="71" spans="1:5" x14ac:dyDescent="0.25">
      <c r="A71" s="5"/>
      <c r="B71" s="5" t="s">
        <v>683</v>
      </c>
      <c r="C71" s="5" t="s">
        <v>684</v>
      </c>
      <c r="D71" s="5" t="s">
        <v>525</v>
      </c>
    </row>
    <row r="72" spans="1:5" x14ac:dyDescent="0.25">
      <c r="A72" s="5" t="str">
        <f>$B$3&amp;" - Wave A - Sample"</f>
        <v>Homelessness - Wave A - Sample</v>
      </c>
      <c r="B72" s="2">
        <f>COUNTIFS(Table1[c08a_main_class], $B$4, Table1[c02a_rural], "Yes")</f>
        <v>0</v>
      </c>
      <c r="C72" s="3">
        <f>COUNTIFS(Table1[c08a_main_class], $B$4, Table1[c02a_rural], "No")</f>
        <v>55</v>
      </c>
      <c r="D72" s="2">
        <f>SUM(B72:C72)</f>
        <v>55</v>
      </c>
    </row>
    <row r="73" spans="1:5" x14ac:dyDescent="0.25">
      <c r="A73" s="5" t="str">
        <f>$B$3&amp;" - Wave B - Sample"</f>
        <v>Homelessness - Wave B - Sample</v>
      </c>
      <c r="B73" s="2">
        <f ca="1">COUNTIFS(Table1[c08a_main_class], $B$4, INDIRECT("Table1[c01"&amp;$E5&amp;"_area]"), "&lt;&gt;Unassigned", INDIRECT("Table1[c02"&amp;$E4&amp;"_rural]"),"Yes")</f>
        <v>0</v>
      </c>
      <c r="C73" s="3">
        <f ca="1">COUNTIFS(Table1[c08a_main_class], $B$4, INDIRECT("Table1[c01"&amp;$E5&amp;"_area]"), "&lt;&gt;Unassigned", INDIRECT("Table1[c02"&amp;$E4&amp;"_rural]"),"No")</f>
        <v>23</v>
      </c>
      <c r="D73" s="2">
        <f t="shared" ref="D73:D74" ca="1" si="6">SUM(B73:C73)</f>
        <v>23</v>
      </c>
    </row>
    <row r="74" spans="1:5" x14ac:dyDescent="0.25">
      <c r="A74" s="5" t="str">
        <f>$B$3&amp;" - Wave C - Sample"</f>
        <v>Homelessness - Wave C - Sample</v>
      </c>
      <c r="B74" s="2">
        <f ca="1">COUNTIFS(Table1[c08a_main_class], $B$4, INDIRECT("Table1[c01"&amp;$E6&amp;"_area]"), "&lt;&gt;Unassigned", INDIRECT("Table1[c02"&amp;$E5&amp;"_rural]"),"Yes")</f>
        <v>0</v>
      </c>
      <c r="C74" s="3">
        <f ca="1">COUNTIFS(Table1[c08a_main_class], $B$4, INDIRECT("Table1[c01"&amp;$E6&amp;"_area]"), "&lt;&gt;Unassigned", INDIRECT("Table1[c02"&amp;$E5&amp;"_rural]"),"No")</f>
        <v>5</v>
      </c>
      <c r="D74" s="2">
        <f t="shared" ca="1" si="6"/>
        <v>5</v>
      </c>
    </row>
    <row r="75" spans="1:5" x14ac:dyDescent="0.25">
      <c r="A75" s="5" t="str">
        <f>$B$3&amp;" - Wave A - All"</f>
        <v>Homelessness - Wave A - All</v>
      </c>
      <c r="B75" s="2">
        <f ca="1">COUNTIFS(INDIRECT("Table1["&amp;$B5&amp;"]"), "Yes", INDIRECT("Table1[c02"&amp;$E4&amp;"_rural]"),"Yes")</f>
        <v>0</v>
      </c>
      <c r="C75" s="3">
        <f ca="1">COUNTIFS(INDIRECT("Table1["&amp;$B5&amp;"]"), "Yes", INDIRECT("Table1[c02"&amp;$E4&amp;"_rural]"),"No")</f>
        <v>113</v>
      </c>
      <c r="D75" s="2">
        <f ca="1">SUM(B75:C75)</f>
        <v>113</v>
      </c>
    </row>
    <row r="76" spans="1:5" x14ac:dyDescent="0.25">
      <c r="A76" s="5" t="str">
        <f>$B$3&amp;" - Wave B - All"</f>
        <v>Homelessness - Wave B - All</v>
      </c>
      <c r="B76" s="2">
        <f ca="1">COUNTIFS(INDIRECT("Table1["&amp;$B6&amp;"]"), "Yes", INDIRECT("Table1[c02"&amp;$E5&amp;"_rural]"),"Yes")</f>
        <v>0</v>
      </c>
      <c r="C76" s="3">
        <f ca="1">COUNTIFS(INDIRECT("Table1["&amp;$B6&amp;"]"), "Yes", INDIRECT("Table1[c02"&amp;$E5&amp;"_rural]"),"No")</f>
        <v>34</v>
      </c>
      <c r="D76" s="2">
        <f ca="1">SUM(B76:C76)</f>
        <v>34</v>
      </c>
    </row>
    <row r="77" spans="1:5" x14ac:dyDescent="0.25">
      <c r="A77" s="5" t="str">
        <f>$B$3&amp;" - Wave C - All"</f>
        <v>Homelessness - Wave C - All</v>
      </c>
      <c r="B77" s="2">
        <f ca="1">COUNTIFS(INDIRECT("Table1["&amp;$B7&amp;"]"), "Yes", INDIRECT("Table1[c02"&amp;$E6&amp;"_rural]"),"Yes")</f>
        <v>0</v>
      </c>
      <c r="C77" s="3">
        <f ca="1">COUNTIFS(INDIRECT("Table1["&amp;$B7&amp;"]"), "Yes", INDIRECT("Table1[c02"&amp;$E6&amp;"_rural]"),"No")</f>
        <v>3</v>
      </c>
      <c r="D77" s="2">
        <f ca="1">SUM(B77:C77)</f>
        <v>3</v>
      </c>
    </row>
    <row r="79" spans="1:5" x14ac:dyDescent="0.25">
      <c r="A79" s="4" t="s">
        <v>690</v>
      </c>
    </row>
    <row r="80" spans="1:5" x14ac:dyDescent="0.25">
      <c r="A80" s="5"/>
      <c r="B80" s="5" t="s">
        <v>5</v>
      </c>
      <c r="C80" s="5" t="s">
        <v>4</v>
      </c>
      <c r="D80" s="5" t="s">
        <v>525</v>
      </c>
    </row>
    <row r="81" spans="1:7" x14ac:dyDescent="0.25">
      <c r="A81" s="5" t="str">
        <f>$B$3&amp;" - Wave A - Sample"</f>
        <v>Homelessness - Wave A - Sample</v>
      </c>
      <c r="B81" s="7">
        <f>B72/$D72</f>
        <v>0</v>
      </c>
      <c r="C81" s="6">
        <f>C72/$D72</f>
        <v>1</v>
      </c>
      <c r="D81" s="7">
        <f>D72/$D72</f>
        <v>1</v>
      </c>
    </row>
    <row r="82" spans="1:7" x14ac:dyDescent="0.25">
      <c r="A82" s="5" t="str">
        <f>$B$3&amp;" - Wave B - Sample"</f>
        <v>Homelessness - Wave B - Sample</v>
      </c>
      <c r="B82" s="7">
        <f t="shared" ref="B82:D86" ca="1" si="7">B73/$D73</f>
        <v>0</v>
      </c>
      <c r="C82" s="6">
        <f t="shared" ca="1" si="7"/>
        <v>1</v>
      </c>
      <c r="D82" s="7">
        <f t="shared" ca="1" si="7"/>
        <v>1</v>
      </c>
    </row>
    <row r="83" spans="1:7" x14ac:dyDescent="0.25">
      <c r="A83" s="5" t="str">
        <f>$B$3&amp;" - Wave C - Sample"</f>
        <v>Homelessness - Wave C - Sample</v>
      </c>
      <c r="B83" s="7">
        <f t="shared" ca="1" si="7"/>
        <v>0</v>
      </c>
      <c r="C83" s="6">
        <f t="shared" ca="1" si="7"/>
        <v>1</v>
      </c>
      <c r="D83" s="7">
        <f t="shared" ca="1" si="7"/>
        <v>1</v>
      </c>
    </row>
    <row r="84" spans="1:7" x14ac:dyDescent="0.25">
      <c r="A84" s="5" t="str">
        <f>$B$3&amp;" - Wave A - All"</f>
        <v>Homelessness - Wave A - All</v>
      </c>
      <c r="B84" s="7">
        <f t="shared" ca="1" si="7"/>
        <v>0</v>
      </c>
      <c r="C84" s="6">
        <f t="shared" ca="1" si="7"/>
        <v>1</v>
      </c>
      <c r="D84" s="7">
        <f t="shared" ca="1" si="7"/>
        <v>1</v>
      </c>
    </row>
    <row r="85" spans="1:7" x14ac:dyDescent="0.25">
      <c r="A85" s="5" t="str">
        <f>$B$3&amp;" - Wave B - All"</f>
        <v>Homelessness - Wave B - All</v>
      </c>
      <c r="B85" s="7">
        <f t="shared" ca="1" si="7"/>
        <v>0</v>
      </c>
      <c r="C85" s="6">
        <f t="shared" ca="1" si="7"/>
        <v>1</v>
      </c>
      <c r="D85" s="7">
        <f t="shared" ca="1" si="7"/>
        <v>1</v>
      </c>
    </row>
    <row r="86" spans="1:7" x14ac:dyDescent="0.25">
      <c r="A86" s="5" t="str">
        <f>$B$3&amp;" - Wave C - All"</f>
        <v>Homelessness - Wave C - All</v>
      </c>
      <c r="B86" s="7">
        <f t="shared" ca="1" si="7"/>
        <v>0</v>
      </c>
      <c r="C86" s="6">
        <f t="shared" ca="1" si="7"/>
        <v>1</v>
      </c>
      <c r="D86" s="7">
        <f t="shared" ca="1" si="7"/>
        <v>1</v>
      </c>
    </row>
    <row r="88" spans="1:7" x14ac:dyDescent="0.25">
      <c r="A88" s="4" t="s">
        <v>685</v>
      </c>
    </row>
    <row r="89" spans="1:7" x14ac:dyDescent="0.25">
      <c r="A89" s="5"/>
      <c r="B89" s="5" t="str">
        <f>$B$3&amp;" - Wave A - Sample"</f>
        <v>Homelessness - Wave A - Sample</v>
      </c>
      <c r="C89" s="5" t="str">
        <f>$B$3&amp;" - Wave B - Sample"</f>
        <v>Homelessness - Wave B - Sample</v>
      </c>
      <c r="D89" s="5" t="str">
        <f>$B$3&amp;" - Wave C - Sample"</f>
        <v>Homelessness - Wave C - Sample</v>
      </c>
      <c r="E89" s="5" t="str">
        <f>$B$3&amp;" - Wave A - All"</f>
        <v>Homelessness - Wave A - All</v>
      </c>
      <c r="F89" s="5" t="str">
        <f>$B$3&amp;" - Wave B - All"</f>
        <v>Homelessness - Wave B - All</v>
      </c>
      <c r="G89" s="5" t="str">
        <f>$B$3&amp;" - Wave C - All"</f>
        <v>Homelessness - Wave C - All</v>
      </c>
    </row>
    <row r="90" spans="1:7" x14ac:dyDescent="0.25">
      <c r="A90" s="5" t="s">
        <v>57</v>
      </c>
      <c r="B90" s="31">
        <f>COUNTIFS(Table1[c08a_main_class], $B$4, Table1[c05a_household], $A90)</f>
        <v>1</v>
      </c>
      <c r="C90" s="33">
        <f ca="1">COUNTIFS(Table1[c08a_main_class], $B$4, INDIRECT("Table1[c01"&amp;$E$5&amp;"_area]"), "&lt;&gt;Unassigned", INDIRECT("Table1[c05"&amp;$E$5&amp;"_household]"), $A90)</f>
        <v>1</v>
      </c>
      <c r="D90" s="31">
        <f ca="1">COUNTIFS(Table1[c08a_main_class], $B$4, INDIRECT("Table1[c01"&amp;$E$6&amp;"_area]"), "&lt;&gt;Unassigned", INDIRECT("Table1[c05"&amp;$E$6&amp;"_household]"), $A90)</f>
        <v>0</v>
      </c>
      <c r="E90" s="33">
        <f t="shared" ref="E90:E95" ca="1" si="8">COUNTIFS(INDIRECT("Table1["&amp;$B$5&amp;"]"), "Yes", INDIRECT("Table1[c05"&amp;$E$4&amp;"_household]"), $A90)</f>
        <v>8</v>
      </c>
      <c r="F90" s="31">
        <f t="shared" ref="F90:F95" ca="1" si="9">COUNTIFS(INDIRECT("Table1["&amp;$B$6&amp;"]"), "Yes", INDIRECT("Table1[c05"&amp;$E$5&amp;"_household]"), $A90)</f>
        <v>4</v>
      </c>
      <c r="G90" s="33">
        <f t="shared" ref="G90:G95" ca="1" si="10">COUNTIFS(INDIRECT("Table1["&amp;$B$7&amp;"]"), "Yes", INDIRECT("Table1[c05"&amp;$E$6&amp;"_household]"), $A90)</f>
        <v>0</v>
      </c>
    </row>
    <row r="91" spans="1:7" x14ac:dyDescent="0.25">
      <c r="A91" s="5" t="s">
        <v>686</v>
      </c>
      <c r="B91" s="31">
        <f>COUNTIFS(Table1[c08a_main_class], $B$4, Table1[c05a_household], $A91)</f>
        <v>51</v>
      </c>
      <c r="C91" s="33">
        <f ca="1">COUNTIFS(Table1[c08a_main_class], $B$4, INDIRECT("Table1[c01"&amp;$E$5&amp;"_area]"), "&lt;&gt;Unassigned", INDIRECT("Table1[c05"&amp;$E$5&amp;"_household]"), $A91)</f>
        <v>21</v>
      </c>
      <c r="D91" s="31">
        <f ca="1">COUNTIFS(Table1[c08a_main_class], $B$4, INDIRECT("Table1[c01"&amp;$E$6&amp;"_area]"), "&lt;&gt;Unassigned", INDIRECT("Table1[c05"&amp;$E$6&amp;"_household]"), $A91)</f>
        <v>0</v>
      </c>
      <c r="E91" s="33">
        <f t="shared" ca="1" si="8"/>
        <v>98</v>
      </c>
      <c r="F91" s="31">
        <f t="shared" ca="1" si="9"/>
        <v>28</v>
      </c>
      <c r="G91" s="33">
        <f t="shared" ca="1" si="10"/>
        <v>0</v>
      </c>
    </row>
    <row r="92" spans="1:7" x14ac:dyDescent="0.25">
      <c r="A92" s="5" t="s">
        <v>872</v>
      </c>
      <c r="B92" s="31">
        <f>COUNTIFS(Table1[c08a_main_class], $B$4, Table1[c05a_household], $A92)</f>
        <v>1</v>
      </c>
      <c r="C92" s="33">
        <f ca="1">COUNTIFS(Table1[c08a_main_class], $B$4, INDIRECT("Table1[c01"&amp;$E$5&amp;"_area]"), "&lt;&gt;Unassigned", INDIRECT("Table1[c05"&amp;$E$5&amp;"_household]"), $A92)</f>
        <v>0</v>
      </c>
      <c r="D92" s="31">
        <f ca="1">COUNTIFS(Table1[c08a_main_class], $B$4, INDIRECT("Table1[c01"&amp;$E$6&amp;"_area]"), "&lt;&gt;Unassigned", INDIRECT("Table1[c05"&amp;$E$6&amp;"_household]"), $A92)</f>
        <v>0</v>
      </c>
      <c r="E92" s="33">
        <f t="shared" ca="1" si="8"/>
        <v>1</v>
      </c>
      <c r="F92" s="31">
        <f t="shared" ca="1" si="9"/>
        <v>0</v>
      </c>
      <c r="G92" s="33">
        <f t="shared" ca="1" si="10"/>
        <v>0</v>
      </c>
    </row>
    <row r="93" spans="1:7" x14ac:dyDescent="0.25">
      <c r="A93" s="5" t="s">
        <v>688</v>
      </c>
      <c r="B93" s="31">
        <f>COUNTIFS(Table1[c08a_main_class], $B$4, Table1[c05a_household], $A93)</f>
        <v>0</v>
      </c>
      <c r="C93" s="33">
        <f ca="1">COUNTIFS(Table1[c08a_main_class], $B$4, INDIRECT("Table1[c01"&amp;$E$5&amp;"_area]"), "&lt;&gt;Unassigned", INDIRECT("Table1[c05"&amp;$E$5&amp;"_household]"), $A93)</f>
        <v>0</v>
      </c>
      <c r="D93" s="31">
        <f ca="1">COUNTIFS(Table1[c08a_main_class], $B$4, INDIRECT("Table1[c01"&amp;$E$6&amp;"_area]"), "&lt;&gt;Unassigned", INDIRECT("Table1[c05"&amp;$E$6&amp;"_household]"), $A93)</f>
        <v>0</v>
      </c>
      <c r="E93" s="33">
        <f t="shared" ca="1" si="8"/>
        <v>2</v>
      </c>
      <c r="F93" s="31">
        <f t="shared" ca="1" si="9"/>
        <v>0</v>
      </c>
      <c r="G93" s="33">
        <f t="shared" ca="1" si="10"/>
        <v>0</v>
      </c>
    </row>
    <row r="94" spans="1:7" x14ac:dyDescent="0.25">
      <c r="A94" s="5" t="s">
        <v>689</v>
      </c>
      <c r="B94" s="31">
        <f>COUNTIFS(Table1[c08a_main_class], $B$4, Table1[c05a_household], $A94)</f>
        <v>1</v>
      </c>
      <c r="C94" s="33">
        <f ca="1">COUNTIFS(Table1[c08a_main_class], $B$4, INDIRECT("Table1[c01"&amp;$E$5&amp;"_area]"), "&lt;&gt;Unassigned", INDIRECT("Table1[c05"&amp;$E$5&amp;"_household]"), $A94)</f>
        <v>1</v>
      </c>
      <c r="D94" s="31">
        <f ca="1">COUNTIFS(Table1[c08a_main_class], $B$4, INDIRECT("Table1[c01"&amp;$E$6&amp;"_area]"), "&lt;&gt;Unassigned", INDIRECT("Table1[c05"&amp;$E$6&amp;"_household]"), $A94)</f>
        <v>1</v>
      </c>
      <c r="E94" s="33">
        <f t="shared" ca="1" si="8"/>
        <v>3</v>
      </c>
      <c r="F94" s="31">
        <f t="shared" ca="1" si="9"/>
        <v>2</v>
      </c>
      <c r="G94" s="33">
        <f t="shared" ca="1" si="10"/>
        <v>0</v>
      </c>
    </row>
    <row r="95" spans="1:7" x14ac:dyDescent="0.25">
      <c r="A95" s="5" t="s">
        <v>22</v>
      </c>
      <c r="B95" s="31">
        <f>COUNTIFS(Table1[c08a_main_class], $B$4, Table1[c05a_household], $A95)</f>
        <v>1</v>
      </c>
      <c r="C95" s="33">
        <f ca="1">COUNTIFS(Table1[c08a_main_class], $B$4, INDIRECT("Table1[c01"&amp;$E$5&amp;"_area]"), "&lt;&gt;Unassigned", INDIRECT("Table1[c05"&amp;$E$5&amp;"_household]"), $A95)</f>
        <v>0</v>
      </c>
      <c r="D95" s="31">
        <f ca="1">COUNTIFS(Table1[c08a_main_class], $B$4, INDIRECT("Table1[c01"&amp;$E$6&amp;"_area]"), "&lt;&gt;Unassigned", INDIRECT("Table1[c05"&amp;$E$6&amp;"_household]"), $A95)</f>
        <v>0</v>
      </c>
      <c r="E95" s="33">
        <f t="shared" ca="1" si="8"/>
        <v>1</v>
      </c>
      <c r="F95" s="31">
        <f t="shared" ca="1" si="9"/>
        <v>0</v>
      </c>
      <c r="G95" s="33">
        <f t="shared" ca="1" si="10"/>
        <v>0</v>
      </c>
    </row>
    <row r="96" spans="1:7" x14ac:dyDescent="0.25">
      <c r="A96" s="5" t="s">
        <v>525</v>
      </c>
      <c r="B96" s="31">
        <f>SUM(B90:B95)</f>
        <v>55</v>
      </c>
      <c r="C96" s="33">
        <f t="shared" ref="C96:D96" ca="1" si="11">SUM(C90:C95)</f>
        <v>23</v>
      </c>
      <c r="D96" s="31">
        <f t="shared" ca="1" si="11"/>
        <v>1</v>
      </c>
      <c r="E96" s="33">
        <f ca="1">SUM(E90:E95)</f>
        <v>113</v>
      </c>
      <c r="F96" s="31">
        <f ca="1">SUM(F90:F95)</f>
        <v>34</v>
      </c>
      <c r="G96" s="33">
        <f ca="1">SUM(G90:G95)</f>
        <v>0</v>
      </c>
    </row>
    <row r="98" spans="1:7" x14ac:dyDescent="0.25">
      <c r="A98" s="4" t="s">
        <v>691</v>
      </c>
    </row>
    <row r="99" spans="1:7" x14ac:dyDescent="0.25">
      <c r="A99" s="5"/>
      <c r="B99" s="5" t="str">
        <f>$B$3&amp;" - Wave A - Sample"</f>
        <v>Homelessness - Wave A - Sample</v>
      </c>
      <c r="C99" s="5" t="str">
        <f>$B$3&amp;" - Wave B - Sample"</f>
        <v>Homelessness - Wave B - Sample</v>
      </c>
      <c r="D99" s="5" t="str">
        <f>$B$3&amp;" - Wave C - Sample"</f>
        <v>Homelessness - Wave C - Sample</v>
      </c>
      <c r="E99" s="5" t="str">
        <f>$B$3&amp;" - Wave A - All"</f>
        <v>Homelessness - Wave A - All</v>
      </c>
      <c r="F99" s="5" t="str">
        <f>$B$3&amp;" - Wave B - All"</f>
        <v>Homelessness - Wave B - All</v>
      </c>
      <c r="G99" s="5" t="str">
        <f>$B$3&amp;" - Wave C - All"</f>
        <v>Homelessness - Wave C - All</v>
      </c>
    </row>
    <row r="100" spans="1:7" x14ac:dyDescent="0.25">
      <c r="A100" s="5" t="s">
        <v>57</v>
      </c>
      <c r="B100" s="15">
        <f>B90/B$96</f>
        <v>1.8181818181818181E-2</v>
      </c>
      <c r="C100" s="13">
        <f t="shared" ref="C100:G106" ca="1" si="12">C90/C$96</f>
        <v>4.3478260869565216E-2</v>
      </c>
      <c r="D100" s="15">
        <f t="shared" ca="1" si="12"/>
        <v>0</v>
      </c>
      <c r="E100" s="13">
        <f t="shared" ca="1" si="12"/>
        <v>7.0796460176991149E-2</v>
      </c>
      <c r="F100" s="15">
        <f t="shared" ca="1" si="12"/>
        <v>0.11764705882352941</v>
      </c>
      <c r="G100" s="13" t="e">
        <f t="shared" ca="1" si="12"/>
        <v>#DIV/0!</v>
      </c>
    </row>
    <row r="101" spans="1:7" x14ac:dyDescent="0.25">
      <c r="A101" s="5" t="s">
        <v>686</v>
      </c>
      <c r="B101" s="15">
        <f t="shared" ref="B101:D106" si="13">B91/B$96</f>
        <v>0.92727272727272725</v>
      </c>
      <c r="C101" s="13">
        <f t="shared" ca="1" si="13"/>
        <v>0.91304347826086951</v>
      </c>
      <c r="D101" s="15">
        <f t="shared" ca="1" si="13"/>
        <v>0</v>
      </c>
      <c r="E101" s="13">
        <f t="shared" ca="1" si="12"/>
        <v>0.86725663716814161</v>
      </c>
      <c r="F101" s="15">
        <f t="shared" ca="1" si="12"/>
        <v>0.82352941176470584</v>
      </c>
      <c r="G101" s="13" t="e">
        <f t="shared" ca="1" si="12"/>
        <v>#DIV/0!</v>
      </c>
    </row>
    <row r="102" spans="1:7" x14ac:dyDescent="0.25">
      <c r="A102" s="5" t="s">
        <v>687</v>
      </c>
      <c r="B102" s="15">
        <f t="shared" si="13"/>
        <v>1.8181818181818181E-2</v>
      </c>
      <c r="C102" s="13">
        <f t="shared" ca="1" si="13"/>
        <v>0</v>
      </c>
      <c r="D102" s="15">
        <f t="shared" ca="1" si="13"/>
        <v>0</v>
      </c>
      <c r="E102" s="13">
        <f t="shared" ca="1" si="12"/>
        <v>8.8495575221238937E-3</v>
      </c>
      <c r="F102" s="15">
        <f t="shared" ca="1" si="12"/>
        <v>0</v>
      </c>
      <c r="G102" s="13" t="e">
        <f t="shared" ca="1" si="12"/>
        <v>#DIV/0!</v>
      </c>
    </row>
    <row r="103" spans="1:7" x14ac:dyDescent="0.25">
      <c r="A103" s="5" t="s">
        <v>688</v>
      </c>
      <c r="B103" s="15">
        <f t="shared" si="13"/>
        <v>0</v>
      </c>
      <c r="C103" s="13">
        <f t="shared" ca="1" si="13"/>
        <v>0</v>
      </c>
      <c r="D103" s="15">
        <f t="shared" ca="1" si="13"/>
        <v>0</v>
      </c>
      <c r="E103" s="13">
        <f t="shared" ca="1" si="12"/>
        <v>1.7699115044247787E-2</v>
      </c>
      <c r="F103" s="15">
        <f t="shared" ca="1" si="12"/>
        <v>0</v>
      </c>
      <c r="G103" s="13" t="e">
        <f t="shared" ca="1" si="12"/>
        <v>#DIV/0!</v>
      </c>
    </row>
    <row r="104" spans="1:7" x14ac:dyDescent="0.25">
      <c r="A104" s="5" t="s">
        <v>689</v>
      </c>
      <c r="B104" s="15">
        <f t="shared" si="13"/>
        <v>1.8181818181818181E-2</v>
      </c>
      <c r="C104" s="13">
        <f t="shared" ca="1" si="13"/>
        <v>4.3478260869565216E-2</v>
      </c>
      <c r="D104" s="15">
        <f t="shared" ca="1" si="13"/>
        <v>1</v>
      </c>
      <c r="E104" s="13">
        <f t="shared" ca="1" si="12"/>
        <v>2.6548672566371681E-2</v>
      </c>
      <c r="F104" s="15">
        <f t="shared" ca="1" si="12"/>
        <v>5.8823529411764705E-2</v>
      </c>
      <c r="G104" s="13" t="e">
        <f t="shared" ca="1" si="12"/>
        <v>#DIV/0!</v>
      </c>
    </row>
    <row r="105" spans="1:7" x14ac:dyDescent="0.25">
      <c r="A105" s="5" t="s">
        <v>22</v>
      </c>
      <c r="B105" s="15">
        <f t="shared" si="13"/>
        <v>1.8181818181818181E-2</v>
      </c>
      <c r="C105" s="13">
        <f t="shared" ca="1" si="13"/>
        <v>0</v>
      </c>
      <c r="D105" s="15">
        <f t="shared" ca="1" si="13"/>
        <v>0</v>
      </c>
      <c r="E105" s="13">
        <f t="shared" ca="1" si="12"/>
        <v>8.8495575221238937E-3</v>
      </c>
      <c r="F105" s="15">
        <f t="shared" ca="1" si="12"/>
        <v>0</v>
      </c>
      <c r="G105" s="13" t="e">
        <f t="shared" ca="1" si="12"/>
        <v>#DIV/0!</v>
      </c>
    </row>
    <row r="106" spans="1:7" x14ac:dyDescent="0.25">
      <c r="A106" s="5" t="s">
        <v>525</v>
      </c>
      <c r="B106" s="15">
        <f t="shared" si="13"/>
        <v>1</v>
      </c>
      <c r="C106" s="13">
        <f t="shared" ca="1" si="13"/>
        <v>1</v>
      </c>
      <c r="D106" s="15">
        <f t="shared" ca="1" si="13"/>
        <v>1</v>
      </c>
      <c r="E106" s="13">
        <f t="shared" ca="1" si="12"/>
        <v>1</v>
      </c>
      <c r="F106" s="15">
        <f t="shared" ca="1" si="12"/>
        <v>1</v>
      </c>
      <c r="G106" s="13" t="e">
        <f t="shared" ca="1" si="12"/>
        <v>#DIV/0!</v>
      </c>
    </row>
    <row r="108" spans="1:7" x14ac:dyDescent="0.25">
      <c r="A108" s="4" t="s">
        <v>692</v>
      </c>
    </row>
    <row r="109" spans="1:7" x14ac:dyDescent="0.25">
      <c r="A109" s="5"/>
      <c r="B109" s="5" t="str">
        <f>$B$3&amp;" - Wave A - Sample"</f>
        <v>Homelessness - Wave A - Sample</v>
      </c>
      <c r="C109" s="5" t="str">
        <f>$B$3&amp;" - Wave B - Sample"</f>
        <v>Homelessness - Wave B - Sample</v>
      </c>
      <c r="D109" s="5" t="str">
        <f>$B$3&amp;" - Wave C - Sample"</f>
        <v>Homelessness - Wave C - Sample</v>
      </c>
      <c r="E109" s="5" t="str">
        <f>$B$3&amp;" - Wave A - All"</f>
        <v>Homelessness - Wave A - All</v>
      </c>
      <c r="F109" s="5" t="str">
        <f>$B$3&amp;" - Wave B - All"</f>
        <v>Homelessness - Wave B - All</v>
      </c>
      <c r="G109" s="5" t="str">
        <f>$B$3&amp;" - Wave C - All"</f>
        <v>Homelessness - Wave C - All</v>
      </c>
    </row>
    <row r="110" spans="1:7" x14ac:dyDescent="0.25">
      <c r="A110" s="5" t="s">
        <v>11</v>
      </c>
      <c r="B110" s="2">
        <f>COUNTIFS(Table1[c08a_main_class], $B$4, Table1[c07a_nationality], $A110)</f>
        <v>21</v>
      </c>
      <c r="C110" s="33">
        <f ca="1">COUNTIFS(Table1[c08a_main_class], $B$4, INDIRECT("Table1[c01"&amp;$E$5&amp;"_area]"), "&lt;&gt;Unassigned", Table1[c07a_nationality], $A110)</f>
        <v>9</v>
      </c>
      <c r="D110" s="31">
        <f ca="1">COUNTIFS(Table1[c08a_main_class], $B$4, INDIRECT("Table1[c01"&amp;$E$6&amp;"_area]"), "&lt;&gt;Unassigned", Table1[c07a_nationality], $A110)</f>
        <v>3</v>
      </c>
      <c r="E110" s="3">
        <f ca="1">COUNTIFS(INDIRECT("Table1["&amp;$B$5&amp;"]"), "Yes", Table1[c07a_nationality], $A110)</f>
        <v>40</v>
      </c>
      <c r="F110" s="2">
        <f ca="1">COUNTIFS(INDIRECT("Table1["&amp;$B$6&amp;"]"), "Yes", Table1[c07a_nationality], $A110)</f>
        <v>14</v>
      </c>
      <c r="G110" s="3">
        <f ca="1">COUNTIFS(INDIRECT("Table1["&amp;$B$7&amp;"]"), "Yes", Table1[c07a_nationality], $A110)</f>
        <v>2</v>
      </c>
    </row>
    <row r="111" spans="1:7" x14ac:dyDescent="0.25">
      <c r="A111" s="5" t="s">
        <v>144</v>
      </c>
      <c r="B111" s="2">
        <f>COUNTIFS(Table1[c08a_main_class], $B$4, Table1[c07a_nationality], $A111)</f>
        <v>1</v>
      </c>
      <c r="C111" s="33">
        <f ca="1">COUNTIFS(Table1[c08a_main_class], $B$4, INDIRECT("Table1[c01"&amp;$E$5&amp;"_area]"), "&lt;&gt;Unassigned", Table1[c07a_nationality], $A111)</f>
        <v>1</v>
      </c>
      <c r="D111" s="31">
        <f ca="1">COUNTIFS(Table1[c08a_main_class], $B$4, INDIRECT("Table1[c01"&amp;$E$6&amp;"_area]"), "&lt;&gt;Unassigned", Table1[c07a_nationality], $A111)</f>
        <v>1</v>
      </c>
      <c r="E111" s="3">
        <f ca="1">COUNTIFS(INDIRECT("Table1["&amp;$B$5&amp;"]"), "Yes", Table1[c07a_nationality], $A111)</f>
        <v>2</v>
      </c>
      <c r="F111" s="2">
        <f ca="1">COUNTIFS(INDIRECT("Table1["&amp;$B$6&amp;"]"), "Yes", Table1[c07a_nationality], $A111)</f>
        <v>1</v>
      </c>
      <c r="G111" s="3">
        <f ca="1">COUNTIFS(INDIRECT("Table1["&amp;$B$7&amp;"]"), "Yes", Table1[c07a_nationality], $A111)</f>
        <v>0</v>
      </c>
    </row>
    <row r="112" spans="1:7" x14ac:dyDescent="0.25">
      <c r="A112" s="5" t="s">
        <v>56</v>
      </c>
      <c r="B112" s="2">
        <f>COUNTIFS(Table1[c08a_main_class], $B$4, Table1[c07a_nationality], $A112)</f>
        <v>15</v>
      </c>
      <c r="C112" s="33">
        <f ca="1">COUNTIFS(Table1[c08a_main_class], $B$4, INDIRECT("Table1[c01"&amp;$E$5&amp;"_area]"), "&lt;&gt;Unassigned", Table1[c07a_nationality], $A112)</f>
        <v>5</v>
      </c>
      <c r="D112" s="31">
        <f ca="1">COUNTIFS(Table1[c08a_main_class], $B$4, INDIRECT("Table1[c01"&amp;$E$6&amp;"_area]"), "&lt;&gt;Unassigned", Table1[c07a_nationality], $A112)</f>
        <v>1</v>
      </c>
      <c r="E112" s="3">
        <f ca="1">COUNTIFS(INDIRECT("Table1["&amp;$B$5&amp;"]"), "Yes", Table1[c07a_nationality], $A112)</f>
        <v>23</v>
      </c>
      <c r="F112" s="2">
        <f ca="1">COUNTIFS(INDIRECT("Table1["&amp;$B$6&amp;"]"), "Yes", Table1[c07a_nationality], $A112)</f>
        <v>5</v>
      </c>
      <c r="G112" s="3">
        <f ca="1">COUNTIFS(INDIRECT("Table1["&amp;$B$7&amp;"]"), "Yes", Table1[c07a_nationality], $A112)</f>
        <v>1</v>
      </c>
    </row>
    <row r="113" spans="1:7" x14ac:dyDescent="0.25">
      <c r="A113" s="5" t="s">
        <v>87</v>
      </c>
      <c r="B113" s="2">
        <f>COUNTIFS(Table1[c08a_main_class], $B$4, Table1[c07a_nationality], $A113)</f>
        <v>1</v>
      </c>
      <c r="C113" s="33">
        <f ca="1">COUNTIFS(Table1[c08a_main_class], $B$4, INDIRECT("Table1[c01"&amp;$E$5&amp;"_area]"), "&lt;&gt;Unassigned", Table1[c07a_nationality], $A113)</f>
        <v>1</v>
      </c>
      <c r="D113" s="31">
        <f ca="1">COUNTIFS(Table1[c08a_main_class], $B$4, INDIRECT("Table1[c01"&amp;$E$6&amp;"_area]"), "&lt;&gt;Unassigned", Table1[c07a_nationality], $A113)</f>
        <v>0</v>
      </c>
      <c r="E113" s="3">
        <f ca="1">COUNTIFS(INDIRECT("Table1["&amp;$B$5&amp;"]"), "Yes", Table1[c07a_nationality], $A113)</f>
        <v>2</v>
      </c>
      <c r="F113" s="2">
        <f ca="1">COUNTIFS(INDIRECT("Table1["&amp;$B$6&amp;"]"), "Yes", Table1[c07a_nationality], $A113)</f>
        <v>1</v>
      </c>
      <c r="G113" s="3">
        <f ca="1">COUNTIFS(INDIRECT("Table1["&amp;$B$7&amp;"]"), "Yes", Table1[c07a_nationality], $A113)</f>
        <v>0</v>
      </c>
    </row>
    <row r="114" spans="1:7" x14ac:dyDescent="0.25">
      <c r="A114" s="5" t="s">
        <v>40</v>
      </c>
      <c r="B114" s="2">
        <f>COUNTIFS(Table1[c08a_main_class], $B$4, Table1[c07a_nationality], $A114)</f>
        <v>10</v>
      </c>
      <c r="C114" s="33">
        <f ca="1">COUNTIFS(Table1[c08a_main_class], $B$4, INDIRECT("Table1[c01"&amp;$E$5&amp;"_area]"), "&lt;&gt;Unassigned", Table1[c07a_nationality], $A114)</f>
        <v>6</v>
      </c>
      <c r="D114" s="31">
        <f ca="1">COUNTIFS(Table1[c08a_main_class], $B$4, INDIRECT("Table1[c01"&amp;$E$6&amp;"_area]"), "&lt;&gt;Unassigned", Table1[c07a_nationality], $A114)</f>
        <v>0</v>
      </c>
      <c r="E114" s="3">
        <f ca="1">COUNTIFS(INDIRECT("Table1["&amp;$B$5&amp;"]"), "Yes", Table1[c07a_nationality], $A114)</f>
        <v>33</v>
      </c>
      <c r="F114" s="2">
        <f ca="1">COUNTIFS(INDIRECT("Table1["&amp;$B$6&amp;"]"), "Yes", Table1[c07a_nationality], $A114)</f>
        <v>10</v>
      </c>
      <c r="G114" s="3">
        <f ca="1">COUNTIFS(INDIRECT("Table1["&amp;$B$7&amp;"]"), "Yes", Table1[c07a_nationality], $A114)</f>
        <v>0</v>
      </c>
    </row>
    <row r="115" spans="1:7" x14ac:dyDescent="0.25">
      <c r="A115" s="5" t="s">
        <v>22</v>
      </c>
      <c r="B115" s="2">
        <f>COUNTIFS(Table1[c08a_main_class], $B$4, Table1[c07a_nationality], $A115)</f>
        <v>5</v>
      </c>
      <c r="C115" s="33">
        <f ca="1">COUNTIFS(Table1[c08a_main_class], $B$4, INDIRECT("Table1[c01"&amp;$E$5&amp;"_area]"), "&lt;&gt;Unassigned", Table1[c07a_nationality], $A115)</f>
        <v>1</v>
      </c>
      <c r="D115" s="31">
        <f ca="1">COUNTIFS(Table1[c08a_main_class], $B$4, INDIRECT("Table1[c01"&amp;$E$6&amp;"_area]"), "&lt;&gt;Unassigned", Table1[c07a_nationality], $A115)</f>
        <v>0</v>
      </c>
      <c r="E115" s="3">
        <f ca="1">COUNTIFS(INDIRECT("Table1["&amp;$B$5&amp;"]"), "Yes", Table1[c07a_nationality], $A115)</f>
        <v>11</v>
      </c>
      <c r="F115" s="2">
        <f ca="1">COUNTIFS(INDIRECT("Table1["&amp;$B$6&amp;"]"), "Yes", Table1[c07a_nationality], $A115)</f>
        <v>2</v>
      </c>
      <c r="G115" s="3">
        <f ca="1">COUNTIFS(INDIRECT("Table1["&amp;$B$7&amp;"]"), "Yes", Table1[c07a_nationality], $A115)</f>
        <v>0</v>
      </c>
    </row>
    <row r="116" spans="1:7" x14ac:dyDescent="0.25">
      <c r="A116" s="5" t="s">
        <v>525</v>
      </c>
      <c r="B116" s="2">
        <f>SUM(B110:B115)</f>
        <v>53</v>
      </c>
      <c r="C116" s="33">
        <f t="shared" ref="C116:D116" ca="1" si="14">SUM(C110:C115)</f>
        <v>23</v>
      </c>
      <c r="D116" s="2">
        <f t="shared" ca="1" si="14"/>
        <v>5</v>
      </c>
      <c r="E116" s="3">
        <f ca="1">SUM(E110:E115)</f>
        <v>111</v>
      </c>
      <c r="F116" s="2">
        <f ca="1">SUM(F110:F115)</f>
        <v>33</v>
      </c>
      <c r="G116" s="3">
        <f ca="1">SUM(G110:G115)</f>
        <v>3</v>
      </c>
    </row>
    <row r="118" spans="1:7" x14ac:dyDescent="0.25">
      <c r="A118" s="4" t="s">
        <v>704</v>
      </c>
    </row>
    <row r="119" spans="1:7" x14ac:dyDescent="0.25">
      <c r="A119" s="5"/>
      <c r="B119" s="5" t="str">
        <f>$B$3&amp;" - Wave A - Sample"</f>
        <v>Homelessness - Wave A - Sample</v>
      </c>
      <c r="C119" s="5" t="str">
        <f>$B$3&amp;" - Wave B - Sample"</f>
        <v>Homelessness - Wave B - Sample</v>
      </c>
      <c r="D119" s="5" t="str">
        <f>$B$3&amp;" - Wave C - Sample"</f>
        <v>Homelessness - Wave C - Sample</v>
      </c>
      <c r="E119" s="5" t="str">
        <f>$B$3&amp;" - Wave A - All"</f>
        <v>Homelessness - Wave A - All</v>
      </c>
      <c r="F119" s="5" t="str">
        <f>$B$3&amp;" - Wave B - All"</f>
        <v>Homelessness - Wave B - All</v>
      </c>
      <c r="G119" s="5" t="str">
        <f>$B$3&amp;" - Wave C - All"</f>
        <v>Homelessness - Wave C - All</v>
      </c>
    </row>
    <row r="120" spans="1:7" x14ac:dyDescent="0.25">
      <c r="A120" s="5" t="s">
        <v>11</v>
      </c>
      <c r="B120" s="15">
        <f>B110/B$116</f>
        <v>0.39622641509433965</v>
      </c>
      <c r="C120" s="13">
        <f t="shared" ref="C120:G126" ca="1" si="15">C110/C$116</f>
        <v>0.39130434782608697</v>
      </c>
      <c r="D120" s="15">
        <f t="shared" ca="1" si="15"/>
        <v>0.6</v>
      </c>
      <c r="E120" s="13">
        <f t="shared" ca="1" si="15"/>
        <v>0.36036036036036034</v>
      </c>
      <c r="F120" s="15">
        <f t="shared" ca="1" si="15"/>
        <v>0.42424242424242425</v>
      </c>
      <c r="G120" s="13">
        <f t="shared" ca="1" si="15"/>
        <v>0.66666666666666663</v>
      </c>
    </row>
    <row r="121" spans="1:7" x14ac:dyDescent="0.25">
      <c r="A121" s="5" t="s">
        <v>144</v>
      </c>
      <c r="B121" s="15">
        <f t="shared" ref="B121:D126" si="16">B111/B$116</f>
        <v>1.8867924528301886E-2</v>
      </c>
      <c r="C121" s="13">
        <f t="shared" ca="1" si="16"/>
        <v>4.3478260869565216E-2</v>
      </c>
      <c r="D121" s="15">
        <f t="shared" ca="1" si="16"/>
        <v>0.2</v>
      </c>
      <c r="E121" s="13">
        <f t="shared" ca="1" si="15"/>
        <v>1.8018018018018018E-2</v>
      </c>
      <c r="F121" s="15">
        <f t="shared" ca="1" si="15"/>
        <v>3.0303030303030304E-2</v>
      </c>
      <c r="G121" s="13">
        <f t="shared" ca="1" si="15"/>
        <v>0</v>
      </c>
    </row>
    <row r="122" spans="1:7" x14ac:dyDescent="0.25">
      <c r="A122" s="5" t="s">
        <v>56</v>
      </c>
      <c r="B122" s="15">
        <f t="shared" si="16"/>
        <v>0.28301886792452829</v>
      </c>
      <c r="C122" s="13">
        <f t="shared" ca="1" si="16"/>
        <v>0.21739130434782608</v>
      </c>
      <c r="D122" s="15">
        <f t="shared" ca="1" si="16"/>
        <v>0.2</v>
      </c>
      <c r="E122" s="13">
        <f t="shared" ca="1" si="15"/>
        <v>0.2072072072072072</v>
      </c>
      <c r="F122" s="15">
        <f t="shared" ca="1" si="15"/>
        <v>0.15151515151515152</v>
      </c>
      <c r="G122" s="13">
        <f t="shared" ca="1" si="15"/>
        <v>0.33333333333333331</v>
      </c>
    </row>
    <row r="123" spans="1:7" x14ac:dyDescent="0.25">
      <c r="A123" s="5" t="s">
        <v>87</v>
      </c>
      <c r="B123" s="15">
        <f t="shared" si="16"/>
        <v>1.8867924528301886E-2</v>
      </c>
      <c r="C123" s="13">
        <f t="shared" ca="1" si="16"/>
        <v>4.3478260869565216E-2</v>
      </c>
      <c r="D123" s="15">
        <f t="shared" ca="1" si="16"/>
        <v>0</v>
      </c>
      <c r="E123" s="13">
        <f t="shared" ca="1" si="15"/>
        <v>1.8018018018018018E-2</v>
      </c>
      <c r="F123" s="15">
        <f t="shared" ca="1" si="15"/>
        <v>3.0303030303030304E-2</v>
      </c>
      <c r="G123" s="13">
        <f t="shared" ca="1" si="15"/>
        <v>0</v>
      </c>
    </row>
    <row r="124" spans="1:7" x14ac:dyDescent="0.25">
      <c r="A124" s="5" t="s">
        <v>40</v>
      </c>
      <c r="B124" s="15">
        <f t="shared" si="16"/>
        <v>0.18867924528301888</v>
      </c>
      <c r="C124" s="13">
        <f t="shared" ca="1" si="16"/>
        <v>0.2608695652173913</v>
      </c>
      <c r="D124" s="15">
        <f t="shared" ca="1" si="16"/>
        <v>0</v>
      </c>
      <c r="E124" s="13">
        <f t="shared" ca="1" si="15"/>
        <v>0.29729729729729731</v>
      </c>
      <c r="F124" s="15">
        <f t="shared" ca="1" si="15"/>
        <v>0.30303030303030304</v>
      </c>
      <c r="G124" s="13">
        <f t="shared" ca="1" si="15"/>
        <v>0</v>
      </c>
    </row>
    <row r="125" spans="1:7" x14ac:dyDescent="0.25">
      <c r="A125" s="5" t="s">
        <v>22</v>
      </c>
      <c r="B125" s="15">
        <f t="shared" si="16"/>
        <v>9.4339622641509441E-2</v>
      </c>
      <c r="C125" s="13">
        <f t="shared" ca="1" si="16"/>
        <v>4.3478260869565216E-2</v>
      </c>
      <c r="D125" s="15">
        <f t="shared" ca="1" si="16"/>
        <v>0</v>
      </c>
      <c r="E125" s="13">
        <f t="shared" ca="1" si="15"/>
        <v>9.90990990990991E-2</v>
      </c>
      <c r="F125" s="15">
        <f t="shared" ca="1" si="15"/>
        <v>6.0606060606060608E-2</v>
      </c>
      <c r="G125" s="13">
        <f t="shared" ca="1" si="15"/>
        <v>0</v>
      </c>
    </row>
    <row r="126" spans="1:7" x14ac:dyDescent="0.25">
      <c r="A126" s="5" t="s">
        <v>525</v>
      </c>
      <c r="B126" s="15">
        <f t="shared" si="16"/>
        <v>1</v>
      </c>
      <c r="C126" s="13">
        <f t="shared" ca="1" si="16"/>
        <v>1</v>
      </c>
      <c r="D126" s="15">
        <f t="shared" ca="1" si="16"/>
        <v>1</v>
      </c>
      <c r="E126" s="13">
        <f t="shared" ca="1" si="15"/>
        <v>1</v>
      </c>
      <c r="F126" s="15">
        <f t="shared" ca="1" si="15"/>
        <v>1</v>
      </c>
      <c r="G126" s="13">
        <f t="shared" ca="1" si="15"/>
        <v>1</v>
      </c>
    </row>
    <row r="128" spans="1:7" x14ac:dyDescent="0.25">
      <c r="A128" s="4" t="s">
        <v>694</v>
      </c>
    </row>
    <row r="129" spans="1:7" x14ac:dyDescent="0.25">
      <c r="A129" s="5"/>
      <c r="B129" s="5" t="str">
        <f>$B$3&amp;" - Wave A - Sample"</f>
        <v>Homelessness - Wave A - Sample</v>
      </c>
      <c r="C129" s="5" t="str">
        <f>$B$3&amp;" - Wave B - Sample"</f>
        <v>Homelessness - Wave B - Sample</v>
      </c>
      <c r="D129" s="5" t="str">
        <f>$B$3&amp;" - Wave C - Sample"</f>
        <v>Homelessness - Wave C - Sample</v>
      </c>
      <c r="E129" s="5" t="str">
        <f>$B$3&amp;" - Wave A - All"</f>
        <v>Homelessness - Wave A - All</v>
      </c>
      <c r="F129" s="5" t="str">
        <f>$B$3&amp;" - Wave B - All"</f>
        <v>Homelessness - Wave B - All</v>
      </c>
      <c r="G129" s="5" t="str">
        <f>$B$3&amp;" - Wave C - All"</f>
        <v>Homelessness - Wave C - All</v>
      </c>
    </row>
    <row r="130" spans="1:7" x14ac:dyDescent="0.25">
      <c r="A130" s="5" t="s">
        <v>67</v>
      </c>
      <c r="B130" s="2">
        <f>COUNTIFS(Table1[c08a_main_class], $B$4, Table1[c10a_main_employ], $A130)</f>
        <v>1</v>
      </c>
      <c r="C130" s="33">
        <f ca="1">COUNTIFS(Table1[c08a_main_class], $B$4, INDIRECT("Table1[c01"&amp;$E$5&amp;"_area]"), "&lt;&gt;Unassigned",INDIRECT("Table1[c10"&amp;$E$5&amp;"_main_employ]"), $A130)</f>
        <v>2</v>
      </c>
      <c r="D130" s="31">
        <f ca="1">COUNTIFS(Table1[c08a_main_class], $B$4, INDIRECT("Table1[c01"&amp;$E$6&amp;"_area]"), "&lt;&gt;Unassigned",INDIRECT("Table1[c10"&amp;$E$5&amp;"_main_employ]"), $A130)</f>
        <v>0</v>
      </c>
      <c r="E130" s="3">
        <f t="shared" ref="E130:E136" ca="1" si="17">COUNTIFS(INDIRECT("Table1["&amp;$B$5&amp;"]"), "Yes", INDIRECT("Table1[c10"&amp;$E$4&amp;"_main_employ]"), $A130)</f>
        <v>2</v>
      </c>
      <c r="F130" s="2">
        <f t="shared" ref="F130:F136" ca="1" si="18">COUNTIFS(INDIRECT("Table1["&amp;$B$6&amp;"]"), "Yes", INDIRECT("Table1[c10"&amp;$E$5&amp;"_main_employ]"), $A130)</f>
        <v>1</v>
      </c>
      <c r="G130" s="3">
        <f t="shared" ref="G130:G136" ca="1" si="19">COUNTIFS(INDIRECT("Table1["&amp;$B$7&amp;"]"), "Yes", INDIRECT("Table1[c10"&amp;$E$6&amp;"_main_employ]"), $A130)</f>
        <v>0</v>
      </c>
    </row>
    <row r="131" spans="1:7" x14ac:dyDescent="0.25">
      <c r="A131" s="5" t="s">
        <v>194</v>
      </c>
      <c r="B131" s="2">
        <f>COUNTIFS(Table1[c08a_main_class], $B$4, Table1[c10a_main_employ], $A131)</f>
        <v>0</v>
      </c>
      <c r="C131" s="33">
        <f ca="1">COUNTIFS(Table1[c08a_main_class], $B$4, INDIRECT("Table1[c01"&amp;$E$5&amp;"_area]"), "&lt;&gt;Unassigned",INDIRECT("Table1[c10"&amp;$E$5&amp;"_main_employ]"), $A131)</f>
        <v>0</v>
      </c>
      <c r="D131" s="31">
        <f ca="1">COUNTIFS(Table1[c08a_main_class], $B$4, INDIRECT("Table1[c01"&amp;$E$6&amp;"_area]"), "&lt;&gt;Unassigned",INDIRECT("Table1[c10"&amp;$E$5&amp;"_main_employ]"), $A131)</f>
        <v>0</v>
      </c>
      <c r="E131" s="3">
        <f t="shared" ca="1" si="17"/>
        <v>2</v>
      </c>
      <c r="F131" s="2">
        <f t="shared" ca="1" si="18"/>
        <v>1</v>
      </c>
      <c r="G131" s="3">
        <f t="shared" ca="1" si="19"/>
        <v>0</v>
      </c>
    </row>
    <row r="132" spans="1:7" x14ac:dyDescent="0.25">
      <c r="A132" s="5" t="s">
        <v>69</v>
      </c>
      <c r="B132" s="2">
        <f>COUNTIFS(Table1[c08a_main_class], $B$4, Table1[c10a_main_employ], $A132)</f>
        <v>1</v>
      </c>
      <c r="C132" s="33">
        <f ca="1">COUNTIFS(Table1[c08a_main_class], $B$4, INDIRECT("Table1[c01"&amp;$E$5&amp;"_area]"), "&lt;&gt;Unassigned",INDIRECT("Table1[c10"&amp;$E$5&amp;"_main_employ]"), $A132)</f>
        <v>1</v>
      </c>
      <c r="D132" s="31">
        <f ca="1">COUNTIFS(Table1[c08a_main_class], $B$4, INDIRECT("Table1[c01"&amp;$E$6&amp;"_area]"), "&lt;&gt;Unassigned",INDIRECT("Table1[c10"&amp;$E$5&amp;"_main_employ]"), $A132)</f>
        <v>0</v>
      </c>
      <c r="E132" s="3">
        <f t="shared" ca="1" si="17"/>
        <v>1</v>
      </c>
      <c r="F132" s="2">
        <f t="shared" ca="1" si="18"/>
        <v>2</v>
      </c>
      <c r="G132" s="3">
        <f t="shared" ca="1" si="19"/>
        <v>0</v>
      </c>
    </row>
    <row r="133" spans="1:7" x14ac:dyDescent="0.25">
      <c r="A133" s="5" t="s">
        <v>64</v>
      </c>
      <c r="B133" s="2">
        <f>COUNTIFS(Table1[c08a_main_class], $B$4, Table1[c10a_main_employ], $A133)</f>
        <v>0</v>
      </c>
      <c r="C133" s="33">
        <f ca="1">COUNTIFS(Table1[c08a_main_class], $B$4, INDIRECT("Table1[c01"&amp;$E$5&amp;"_area]"), "&lt;&gt;Unassigned",INDIRECT("Table1[c10"&amp;$E$5&amp;"_main_employ]"), $A133)</f>
        <v>0</v>
      </c>
      <c r="D133" s="31">
        <f ca="1">COUNTIFS(Table1[c08a_main_class], $B$4, INDIRECT("Table1[c01"&amp;$E$6&amp;"_area]"), "&lt;&gt;Unassigned",INDIRECT("Table1[c10"&amp;$E$5&amp;"_main_employ]"), $A133)</f>
        <v>0</v>
      </c>
      <c r="E133" s="3">
        <f t="shared" ca="1" si="17"/>
        <v>1</v>
      </c>
      <c r="F133" s="2">
        <f t="shared" ca="1" si="18"/>
        <v>0</v>
      </c>
      <c r="G133" s="3">
        <f t="shared" ca="1" si="19"/>
        <v>2</v>
      </c>
    </row>
    <row r="134" spans="1:7" x14ac:dyDescent="0.25">
      <c r="A134" s="5" t="s">
        <v>3</v>
      </c>
      <c r="B134" s="2">
        <f>COUNTIFS(Table1[c08a_main_class], $B$4, Table1[c10a_main_employ], $A134)</f>
        <v>53</v>
      </c>
      <c r="C134" s="33">
        <f ca="1">COUNTIFS(Table1[c08a_main_class], $B$4, INDIRECT("Table1[c01"&amp;$E$5&amp;"_area]"), "&lt;&gt;Unassigned",INDIRECT("Table1[c10"&amp;$E$5&amp;"_main_employ]"), $A134)</f>
        <v>16</v>
      </c>
      <c r="D134" s="31">
        <f ca="1">COUNTIFS(Table1[c08a_main_class], $B$4, INDIRECT("Table1[c01"&amp;$E$6&amp;"_area]"), "&lt;&gt;Unassigned",INDIRECT("Table1[c10"&amp;$E$5&amp;"_main_employ]"), $A134)</f>
        <v>4</v>
      </c>
      <c r="E134" s="3">
        <f t="shared" ca="1" si="17"/>
        <v>106</v>
      </c>
      <c r="F134" s="2">
        <f t="shared" ca="1" si="18"/>
        <v>22</v>
      </c>
      <c r="G134" s="3">
        <f t="shared" ca="1" si="19"/>
        <v>1</v>
      </c>
    </row>
    <row r="135" spans="1:7" x14ac:dyDescent="0.25">
      <c r="A135" s="5" t="s">
        <v>90</v>
      </c>
      <c r="B135" s="2">
        <f>COUNTIFS(Table1[c08a_main_class], $B$4, Table1[c10a_main_employ], $A135)</f>
        <v>0</v>
      </c>
      <c r="C135" s="33">
        <f ca="1">COUNTIFS(Table1[c08a_main_class], $B$4, INDIRECT("Table1[c01"&amp;$E$5&amp;"_area]"), "&lt;&gt;Unassigned",INDIRECT("Table1[c10"&amp;$E$5&amp;"_main_employ]"), $A135)</f>
        <v>0</v>
      </c>
      <c r="D135" s="31">
        <f ca="1">COUNTIFS(Table1[c08a_main_class], $B$4, INDIRECT("Table1[c01"&amp;$E$6&amp;"_area]"), "&lt;&gt;Unassigned",INDIRECT("Table1[c10"&amp;$E$5&amp;"_main_employ]"), $A135)</f>
        <v>0</v>
      </c>
      <c r="E135" s="3">
        <f t="shared" ca="1" si="17"/>
        <v>1</v>
      </c>
      <c r="F135" s="2">
        <f t="shared" ca="1" si="18"/>
        <v>1</v>
      </c>
      <c r="G135" s="3">
        <f t="shared" ca="1" si="19"/>
        <v>0</v>
      </c>
    </row>
    <row r="136" spans="1:7" x14ac:dyDescent="0.25">
      <c r="A136" s="5" t="s">
        <v>693</v>
      </c>
      <c r="B136" s="2">
        <f>COUNTIFS(Table1[c08a_main_class], $B$4, Table1[c10a_main_employ], $A136)</f>
        <v>0</v>
      </c>
      <c r="C136" s="33">
        <f ca="1">COUNTIFS(Table1[c08a_main_class], $B$4, INDIRECT("Table1[c01"&amp;$E$5&amp;"_area]"), "&lt;&gt;Unassigned",INDIRECT("Table1[c10"&amp;$E$5&amp;"_main_employ]"), $A136)</f>
        <v>0</v>
      </c>
      <c r="D136" s="31">
        <f ca="1">COUNTIFS(Table1[c08a_main_class], $B$4, INDIRECT("Table1[c01"&amp;$E$6&amp;"_area]"), "&lt;&gt;Unassigned",INDIRECT("Table1[c10"&amp;$E$5&amp;"_main_employ]"), $A136)</f>
        <v>0</v>
      </c>
      <c r="E136" s="3">
        <f t="shared" ca="1" si="17"/>
        <v>0</v>
      </c>
      <c r="F136" s="2">
        <f t="shared" ca="1" si="18"/>
        <v>0</v>
      </c>
      <c r="G136" s="3">
        <f t="shared" ca="1" si="19"/>
        <v>0</v>
      </c>
    </row>
    <row r="137" spans="1:7" x14ac:dyDescent="0.25">
      <c r="A137" s="5" t="s">
        <v>525</v>
      </c>
      <c r="B137" s="2">
        <f>SUM(B130:B136)</f>
        <v>55</v>
      </c>
      <c r="C137" s="33">
        <f t="shared" ref="C137:D137" ca="1" si="20">SUM(C130:C136)</f>
        <v>19</v>
      </c>
      <c r="D137" s="2">
        <f t="shared" ca="1" si="20"/>
        <v>4</v>
      </c>
      <c r="E137" s="3">
        <f ca="1">SUM(E130:E136)</f>
        <v>113</v>
      </c>
      <c r="F137" s="2">
        <f ca="1">SUM(F130:F136)</f>
        <v>27</v>
      </c>
      <c r="G137" s="3">
        <f ca="1">SUM(G130:G136)</f>
        <v>3</v>
      </c>
    </row>
    <row r="139" spans="1:7" x14ac:dyDescent="0.25">
      <c r="A139" s="4" t="s">
        <v>695</v>
      </c>
    </row>
    <row r="140" spans="1:7" x14ac:dyDescent="0.25">
      <c r="A140" s="5"/>
      <c r="B140" s="5" t="str">
        <f>$B$3&amp;" - Wave A - Sample"</f>
        <v>Homelessness - Wave A - Sample</v>
      </c>
      <c r="C140" s="5" t="str">
        <f>$B$3&amp;" - Wave B - Sample"</f>
        <v>Homelessness - Wave B - Sample</v>
      </c>
      <c r="D140" s="5" t="str">
        <f>$B$3&amp;" - Wave C - Sample"</f>
        <v>Homelessness - Wave C - Sample</v>
      </c>
      <c r="E140" s="5" t="str">
        <f>$B$3&amp;" - Wave A - All"</f>
        <v>Homelessness - Wave A - All</v>
      </c>
      <c r="F140" s="5" t="str">
        <f>$B$3&amp;" - Wave B - All"</f>
        <v>Homelessness - Wave B - All</v>
      </c>
      <c r="G140" s="5" t="str">
        <f>$B$3&amp;" - Wave C - All"</f>
        <v>Homelessness - Wave C - All</v>
      </c>
    </row>
    <row r="141" spans="1:7" x14ac:dyDescent="0.25">
      <c r="A141" s="5" t="s">
        <v>67</v>
      </c>
      <c r="B141" s="15">
        <f t="shared" ref="B141:G148" si="21">B130/B$137</f>
        <v>1.8181818181818181E-2</v>
      </c>
      <c r="C141" s="13">
        <f t="shared" ca="1" si="21"/>
        <v>0.10526315789473684</v>
      </c>
      <c r="D141" s="15">
        <f t="shared" ca="1" si="21"/>
        <v>0</v>
      </c>
      <c r="E141" s="13">
        <f t="shared" ca="1" si="21"/>
        <v>1.7699115044247787E-2</v>
      </c>
      <c r="F141" s="15">
        <f t="shared" ca="1" si="21"/>
        <v>3.7037037037037035E-2</v>
      </c>
      <c r="G141" s="13">
        <f t="shared" ca="1" si="21"/>
        <v>0</v>
      </c>
    </row>
    <row r="142" spans="1:7" x14ac:dyDescent="0.25">
      <c r="A142" s="5" t="s">
        <v>194</v>
      </c>
      <c r="B142" s="15">
        <f t="shared" si="21"/>
        <v>0</v>
      </c>
      <c r="C142" s="13">
        <f t="shared" ca="1" si="21"/>
        <v>0</v>
      </c>
      <c r="D142" s="15">
        <f t="shared" ca="1" si="21"/>
        <v>0</v>
      </c>
      <c r="E142" s="13">
        <f t="shared" ca="1" si="21"/>
        <v>1.7699115044247787E-2</v>
      </c>
      <c r="F142" s="15">
        <f t="shared" ca="1" si="21"/>
        <v>3.7037037037037035E-2</v>
      </c>
      <c r="G142" s="13">
        <f t="shared" ca="1" si="21"/>
        <v>0</v>
      </c>
    </row>
    <row r="143" spans="1:7" x14ac:dyDescent="0.25">
      <c r="A143" s="5" t="s">
        <v>69</v>
      </c>
      <c r="B143" s="15">
        <f t="shared" si="21"/>
        <v>1.8181818181818181E-2</v>
      </c>
      <c r="C143" s="13">
        <f t="shared" ca="1" si="21"/>
        <v>5.2631578947368418E-2</v>
      </c>
      <c r="D143" s="15">
        <f t="shared" ca="1" si="21"/>
        <v>0</v>
      </c>
      <c r="E143" s="13">
        <f t="shared" ca="1" si="21"/>
        <v>8.8495575221238937E-3</v>
      </c>
      <c r="F143" s="15">
        <f t="shared" ca="1" si="21"/>
        <v>7.407407407407407E-2</v>
      </c>
      <c r="G143" s="13">
        <f t="shared" ca="1" si="21"/>
        <v>0</v>
      </c>
    </row>
    <row r="144" spans="1:7" x14ac:dyDescent="0.25">
      <c r="A144" s="5" t="s">
        <v>64</v>
      </c>
      <c r="B144" s="15">
        <f t="shared" si="21"/>
        <v>0</v>
      </c>
      <c r="C144" s="13">
        <f t="shared" ca="1" si="21"/>
        <v>0</v>
      </c>
      <c r="D144" s="15">
        <f t="shared" ca="1" si="21"/>
        <v>0</v>
      </c>
      <c r="E144" s="13">
        <f t="shared" ca="1" si="21"/>
        <v>8.8495575221238937E-3</v>
      </c>
      <c r="F144" s="15">
        <f t="shared" ca="1" si="21"/>
        <v>0</v>
      </c>
      <c r="G144" s="13">
        <f t="shared" ca="1" si="21"/>
        <v>0.66666666666666663</v>
      </c>
    </row>
    <row r="145" spans="1:7" x14ac:dyDescent="0.25">
      <c r="A145" s="5" t="s">
        <v>3</v>
      </c>
      <c r="B145" s="15">
        <f t="shared" si="21"/>
        <v>0.96363636363636362</v>
      </c>
      <c r="C145" s="13">
        <f t="shared" ca="1" si="21"/>
        <v>0.84210526315789469</v>
      </c>
      <c r="D145" s="15">
        <f t="shared" ca="1" si="21"/>
        <v>1</v>
      </c>
      <c r="E145" s="13">
        <f t="shared" ca="1" si="21"/>
        <v>0.93805309734513276</v>
      </c>
      <c r="F145" s="15">
        <f t="shared" ca="1" si="21"/>
        <v>0.81481481481481477</v>
      </c>
      <c r="G145" s="13">
        <f t="shared" ca="1" si="21"/>
        <v>0.33333333333333331</v>
      </c>
    </row>
    <row r="146" spans="1:7" x14ac:dyDescent="0.25">
      <c r="A146" s="5" t="s">
        <v>90</v>
      </c>
      <c r="B146" s="15">
        <f t="shared" si="21"/>
        <v>0</v>
      </c>
      <c r="C146" s="13">
        <f t="shared" ca="1" si="21"/>
        <v>0</v>
      </c>
      <c r="D146" s="15">
        <f t="shared" ca="1" si="21"/>
        <v>0</v>
      </c>
      <c r="E146" s="13">
        <f t="shared" ca="1" si="21"/>
        <v>8.8495575221238937E-3</v>
      </c>
      <c r="F146" s="15">
        <f t="shared" ca="1" si="21"/>
        <v>3.7037037037037035E-2</v>
      </c>
      <c r="G146" s="13">
        <f t="shared" ca="1" si="21"/>
        <v>0</v>
      </c>
    </row>
    <row r="147" spans="1:7" x14ac:dyDescent="0.25">
      <c r="A147" s="5" t="s">
        <v>693</v>
      </c>
      <c r="B147" s="15">
        <f t="shared" si="21"/>
        <v>0</v>
      </c>
      <c r="C147" s="13">
        <f t="shared" ca="1" si="21"/>
        <v>0</v>
      </c>
      <c r="D147" s="15">
        <f t="shared" ca="1" si="21"/>
        <v>0</v>
      </c>
      <c r="E147" s="13">
        <f t="shared" ca="1" si="21"/>
        <v>0</v>
      </c>
      <c r="F147" s="15">
        <f t="shared" ca="1" si="21"/>
        <v>0</v>
      </c>
      <c r="G147" s="13">
        <f t="shared" ca="1" si="21"/>
        <v>0</v>
      </c>
    </row>
    <row r="148" spans="1:7" x14ac:dyDescent="0.25">
      <c r="A148" s="5" t="s">
        <v>525</v>
      </c>
      <c r="B148" s="15">
        <f t="shared" si="21"/>
        <v>1</v>
      </c>
      <c r="C148" s="13">
        <f t="shared" ca="1" si="21"/>
        <v>1</v>
      </c>
      <c r="D148" s="15">
        <f t="shared" ca="1" si="21"/>
        <v>1</v>
      </c>
      <c r="E148" s="13">
        <f t="shared" ca="1" si="21"/>
        <v>1</v>
      </c>
      <c r="F148" s="15">
        <f t="shared" ca="1" si="21"/>
        <v>1</v>
      </c>
      <c r="G148" s="13">
        <f t="shared" ca="1" si="21"/>
        <v>1</v>
      </c>
    </row>
    <row r="150" spans="1:7" x14ac:dyDescent="0.25">
      <c r="A150" s="4" t="s">
        <v>696</v>
      </c>
    </row>
    <row r="151" spans="1:7" x14ac:dyDescent="0.25">
      <c r="A151" s="5"/>
      <c r="B151" s="5" t="s">
        <v>697</v>
      </c>
      <c r="C151" s="5" t="s">
        <v>698</v>
      </c>
      <c r="D151" s="5" t="s">
        <v>680</v>
      </c>
    </row>
    <row r="152" spans="1:7" x14ac:dyDescent="0.25">
      <c r="A152" s="5" t="str">
        <f>$B$3&amp;" - Wave A - Sample"</f>
        <v>Homelessness - Wave A - Sample</v>
      </c>
      <c r="B152" s="2">
        <f>COUNTIFS(Table1[c08a_main_class], $B$4, Table1[c10a_main_employ], "Employed full-time")+COUNTIFS(Table1[c08a_main_class], $B$4, Table1[c10a_main_employ], "Employed part-time")+COUNTIFS(Table1[c08a_main_class], $B$4, Table1[c10a_main_employ], "Employed variable hours")+COUNTIFS(Table1[c08a_main_class], $B$4, Table1[c10a_main_employ], "Employed short-hours")+COUNTIFS(Table1[c08a_main_class], $B$4, Table1[c10a_main_employ], "Self-employed")</f>
        <v>2</v>
      </c>
      <c r="C152" s="3">
        <f>COUNTIFS(Table1[c08a_main_class], $B$4, Table1[c10a_main_employ], "Not in paid work")+COUNTIFS(Table1[c08a_main_class], $B$4, Table1[c10a_main_employ], "Retired")</f>
        <v>53</v>
      </c>
      <c r="D152" s="2">
        <f t="shared" ref="D152:D157" si="22">B152+C152</f>
        <v>55</v>
      </c>
    </row>
    <row r="153" spans="1:7" x14ac:dyDescent="0.25">
      <c r="A153" s="5" t="str">
        <f>$B$3&amp;" - Wave B - Sample"</f>
        <v>Homelessness - Wave B - Sample</v>
      </c>
      <c r="B153" s="2">
        <f ca="1">COUNTIFS(Table1[c08a_main_class], $B$4, INDIRECT("Table1[c01"&amp;$E5&amp;"_area]"), "&lt;&gt;Unassigned", INDIRECT("Table1[c10"&amp;$E5&amp;"_main_employ]"), "Employed full-time")+COUNTIFS(Table1[c08a_main_class], $B$4, INDIRECT("Table1[c01"&amp;$E5&amp;"_area]"), "&lt;&gt;Unassigned", INDIRECT("Table1[c10"&amp;$E5&amp;"_main_employ]"), "Employed part-time")+COUNTIFS(Table1[c08a_main_class], $B$4, INDIRECT("Table1[c01"&amp;$E5&amp;"_area]"), "&lt;&gt;Unassigned", INDIRECT("Table1[c10"&amp;$E5&amp;"_main_employ]"), "Employed variable hours")+COUNTIFS(Table1[c08a_main_class], $B$4, INDIRECT("Table1[c01"&amp;$E5&amp;"_area]"), "&lt;&gt;Unassigned", INDIRECT("Table1[c10"&amp;$E5&amp;"_main_employ]"), "Self-employed")+COUNTIFS(Table1[c08a_main_class], $B$4, INDIRECT("Table1[c01"&amp;$E5&amp;"_area]"), "&lt;&gt;Unassigned", INDIRECT("Table1[c10"&amp;$E5&amp;"_main_employ]"), "Employed short-hours")</f>
        <v>3</v>
      </c>
      <c r="C153" s="3">
        <f ca="1">COUNTIFS(Table1[c08a_main_class], $B$4, INDIRECT("Table1[c01"&amp;$E5&amp;"_area]"), "&lt;&gt;Unassigned", INDIRECT("Table1[c10"&amp;$E5&amp;"_main_employ]"),"Not in paid work")+COUNTIFS(Table1[c08a_main_class], $B$4, INDIRECT("Table1[c01"&amp;$E5&amp;"_area]"), "&lt;&gt;Unassigned", INDIRECT("Table1[c10"&amp;$E5&amp;"_main_employ]"),"Retired")</f>
        <v>16</v>
      </c>
      <c r="D153" s="2">
        <f t="shared" ca="1" si="22"/>
        <v>19</v>
      </c>
    </row>
    <row r="154" spans="1:7" x14ac:dyDescent="0.25">
      <c r="A154" s="5" t="str">
        <f>$B$3&amp;" - Wave C - Sample"</f>
        <v>Homelessness - Wave C - Sample</v>
      </c>
      <c r="B154" s="2">
        <f ca="1">COUNTIFS(Table1[c08a_main_class], $B$4, INDIRECT("Table1[c01"&amp;$E6&amp;"_area]"), "&lt;&gt;Unassigned", INDIRECT("Table1[c10"&amp;$E6&amp;"_main_employ]"), "Employed full-time")+COUNTIFS(Table1[c08a_main_class], $B$4, INDIRECT("Table1[c01"&amp;$E6&amp;"_area]"), "&lt;&gt;Unassigned", INDIRECT("Table1[c10"&amp;$E6&amp;"_main_employ]"), "Employed part-time")+COUNTIFS(Table1[c08a_main_class], $B$4, INDIRECT("Table1[c01"&amp;$E6&amp;"_area]"), "&lt;&gt;Unassigned", INDIRECT("Table1[c10"&amp;$E6&amp;"_main_employ]"), "Employed variable hours")+COUNTIFS(Table1[c08a_main_class], $B$4, INDIRECT("Table1[c01"&amp;$E6&amp;"_area]"), "&lt;&gt;Unassigned", INDIRECT("Table1[c10"&amp;$E6&amp;"_main_employ]"), "Self-employed")+COUNTIFS(Table1[c08a_main_class], $B$4, INDIRECT("Table1[c01"&amp;$E6&amp;"_area]"), "&lt;&gt;Unassigned", INDIRECT("Table1[c10"&amp;$E6&amp;"_main_employ]"), "Employed short-hours")</f>
        <v>3</v>
      </c>
      <c r="C154" s="3">
        <f ca="1">COUNTIFS(Table1[c08a_main_class], $B$4, INDIRECT("Table1[c01"&amp;$E6&amp;"_area]"), "&lt;&gt;Unassigned", INDIRECT("Table1[c10"&amp;$E6&amp;"_main_employ]"),"Not in paid work")+COUNTIFS(Table1[c08a_main_class], $B$4, INDIRECT("Table1[c01"&amp;$E6&amp;"_area]"), "&lt;&gt;Unassigned", INDIRECT("Table1[c10"&amp;$E6&amp;"_main_employ]"),"Retired")</f>
        <v>2</v>
      </c>
      <c r="D154" s="2">
        <f t="shared" ca="1" si="22"/>
        <v>5</v>
      </c>
    </row>
    <row r="155" spans="1:7" x14ac:dyDescent="0.25">
      <c r="A155" s="5" t="str">
        <f>$B$3&amp;" - Wave A - All"</f>
        <v>Homelessness - Wave A - All</v>
      </c>
      <c r="B155" s="2">
        <f ca="1">COUNTIFS(INDIRECT("Table1["&amp;$B5&amp;"]"), "Yes", INDIRECT("Table1[c10"&amp;$E4&amp;"_main_employ]"), "Employed full-time")+COUNTIFS(INDIRECT("Table1["&amp;$B5&amp;"]"), "Yes", INDIRECT("Table1[c10"&amp;$E4&amp;"_main_employ]"), "Employed part-time")+COUNTIFS(INDIRECT("Table1["&amp;$B5&amp;"]"), "Yes", INDIRECT("Table1[c10"&amp;$E4&amp;"_main_employ]"), "Employed variable hours")+COUNTIFS(INDIRECT("Table1["&amp;$B5&amp;"]"), "Yes", INDIRECT("Table1[c10"&amp;$E4&amp;"_main_employ]"), "Self-employed")+COUNTIFS(INDIRECT("Table1["&amp;$B5&amp;"]"), "Yes", INDIRECT("Table1[c10"&amp;$E4&amp;"_main_employ]"), "Employed short-hours")</f>
        <v>7</v>
      </c>
      <c r="C155" s="3">
        <f ca="1">COUNTIFS(INDIRECT("Table1["&amp;$B5&amp;"]"),"Yes",INDIRECT("Table1[c10"&amp;$E4&amp;"_main_employ]"),"Not in paid work")+COUNTIFS(INDIRECT("Table1["&amp;$B5&amp;"]"),"Yes",INDIRECT("Table1[c10"&amp;$E4&amp;"_main_employ]"),"Retired")</f>
        <v>106</v>
      </c>
      <c r="D155" s="2">
        <f t="shared" ca="1" si="22"/>
        <v>113</v>
      </c>
    </row>
    <row r="156" spans="1:7" x14ac:dyDescent="0.25">
      <c r="A156" s="5" t="str">
        <f>$B$3&amp;" - Wave B - All"</f>
        <v>Homelessness - Wave B - All</v>
      </c>
      <c r="B156" s="2">
        <f ca="1">COUNTIFS(INDIRECT("Table1["&amp;$B6&amp;"]"), "Yes", INDIRECT("Table1[c10"&amp;$E5&amp;"_main_employ]"), "Employed full-time")+COUNTIFS(INDIRECT("Table1["&amp;$B6&amp;"]"), "Yes", INDIRECT("Table1[c10"&amp;$E5&amp;"_main_employ]"), "Employed part-time")+COUNTIFS(INDIRECT("Table1["&amp;$B6&amp;"]"), "Yes", INDIRECT("Table1[c10"&amp;$E5&amp;"_main_employ]"), "Employed variable hours")+COUNTIFS(INDIRECT("Table1["&amp;$B6&amp;"]"), "Yes", INDIRECT("Table1[c10"&amp;$E5&amp;"_main_employ]"), "Self-employed")+COUNTIFS(INDIRECT("Table1["&amp;$B6&amp;"]"), "Yes", INDIRECT("Table1[c10"&amp;$E5&amp;"_main_employ]"), "Employed short-hours")</f>
        <v>5</v>
      </c>
      <c r="C156" s="3">
        <f ca="1">COUNTIFS(INDIRECT("Table1["&amp;$B6&amp;"]"),"Yes",INDIRECT("Table1[c10"&amp;$E5&amp;"_main_employ]"),"Not in paid work")+COUNTIFS(INDIRECT("Table1["&amp;$B6&amp;"]"),"Yes",INDIRECT("Table1[c10"&amp;$E5&amp;"_main_employ]"),"Retired")</f>
        <v>22</v>
      </c>
      <c r="D156" s="2">
        <f t="shared" ca="1" si="22"/>
        <v>27</v>
      </c>
    </row>
    <row r="157" spans="1:7" x14ac:dyDescent="0.25">
      <c r="A157" s="5" t="str">
        <f>$B$3&amp;" - Wave C - All"</f>
        <v>Homelessness - Wave C - All</v>
      </c>
      <c r="B157" s="2">
        <f ca="1">COUNTIFS(INDIRECT("Table1["&amp;$B7&amp;"]"), "Yes", INDIRECT("Table1[c10"&amp;$E6&amp;"_main_employ]"), "Employed full-time")+COUNTIFS(INDIRECT("Table1["&amp;$B7&amp;"]"), "Yes", INDIRECT("Table1[c10"&amp;$E6&amp;"_main_employ]"), "Employed part-time")+COUNTIFS(INDIRECT("Table1["&amp;$B7&amp;"]"), "Yes", INDIRECT("Table1[c10"&amp;$E6&amp;"_main_employ]"), "Employed variable hours")+COUNTIFS(INDIRECT("Table1["&amp;$B7&amp;"]"), "Yes", INDIRECT("Table1[c10"&amp;$E6&amp;"_main_employ]"), "Self-employed")+COUNTIFS(INDIRECT("Table1["&amp;$B7&amp;"]"), "Yes", INDIRECT("Table1[c10"&amp;$E6&amp;"_main_employ]"), "Employed short-hours")</f>
        <v>2</v>
      </c>
      <c r="C157" s="3">
        <f ca="1">COUNTIFS(INDIRECT("Table1["&amp;$B7&amp;"]"),"Yes",INDIRECT("Table1[c10"&amp;$E6&amp;"_main_employ]"),"Not in paid work")+COUNTIFS(INDIRECT("Table1["&amp;$B7&amp;"]"),"Yes",INDIRECT("Table1[c10"&amp;$E6&amp;"_main_employ]"),"Retired")</f>
        <v>1</v>
      </c>
      <c r="D157" s="2">
        <f t="shared" ca="1" si="22"/>
        <v>3</v>
      </c>
    </row>
    <row r="159" spans="1:7" x14ac:dyDescent="0.25">
      <c r="A159" s="4" t="s">
        <v>699</v>
      </c>
    </row>
    <row r="160" spans="1:7" x14ac:dyDescent="0.25">
      <c r="A160" s="5"/>
      <c r="B160" s="5" t="s">
        <v>697</v>
      </c>
      <c r="C160" s="5" t="s">
        <v>698</v>
      </c>
      <c r="D160" s="5" t="s">
        <v>680</v>
      </c>
    </row>
    <row r="161" spans="1:4" x14ac:dyDescent="0.25">
      <c r="A161" s="5" t="str">
        <f>$B$3&amp;" - Wave A - Sample"</f>
        <v>Homelessness - Wave A - Sample</v>
      </c>
      <c r="B161" s="7">
        <f t="shared" ref="B161:D166" si="23">B152/$D152</f>
        <v>3.6363636363636362E-2</v>
      </c>
      <c r="C161" s="6">
        <f t="shared" si="23"/>
        <v>0.96363636363636362</v>
      </c>
      <c r="D161" s="7">
        <f t="shared" si="23"/>
        <v>1</v>
      </c>
    </row>
    <row r="162" spans="1:4" x14ac:dyDescent="0.25">
      <c r="A162" s="5" t="str">
        <f>$B$3&amp;" - Wave B - Sample"</f>
        <v>Homelessness - Wave B - Sample</v>
      </c>
      <c r="B162" s="7">
        <f t="shared" ca="1" si="23"/>
        <v>0.15789473684210525</v>
      </c>
      <c r="C162" s="6">
        <f t="shared" ca="1" si="23"/>
        <v>0.84210526315789469</v>
      </c>
      <c r="D162" s="7">
        <f t="shared" ca="1" si="23"/>
        <v>1</v>
      </c>
    </row>
    <row r="163" spans="1:4" x14ac:dyDescent="0.25">
      <c r="A163" s="5" t="str">
        <f>$B$3&amp;" - Wave C - Sample"</f>
        <v>Homelessness - Wave C - Sample</v>
      </c>
      <c r="B163" s="7">
        <f t="shared" ca="1" si="23"/>
        <v>0.6</v>
      </c>
      <c r="C163" s="6">
        <f t="shared" ca="1" si="23"/>
        <v>0.4</v>
      </c>
      <c r="D163" s="7">
        <f t="shared" ca="1" si="23"/>
        <v>1</v>
      </c>
    </row>
    <row r="164" spans="1:4" x14ac:dyDescent="0.25">
      <c r="A164" s="5" t="str">
        <f>$B$3&amp;" - Wave A - All"</f>
        <v>Homelessness - Wave A - All</v>
      </c>
      <c r="B164" s="7">
        <f t="shared" ca="1" si="23"/>
        <v>6.1946902654867256E-2</v>
      </c>
      <c r="C164" s="6">
        <f t="shared" ca="1" si="23"/>
        <v>0.93805309734513276</v>
      </c>
      <c r="D164" s="7">
        <f t="shared" ca="1" si="23"/>
        <v>1</v>
      </c>
    </row>
    <row r="165" spans="1:4" x14ac:dyDescent="0.25">
      <c r="A165" s="5" t="str">
        <f>$B$3&amp;" - Wave B - All"</f>
        <v>Homelessness - Wave B - All</v>
      </c>
      <c r="B165" s="7">
        <f t="shared" ca="1" si="23"/>
        <v>0.18518518518518517</v>
      </c>
      <c r="C165" s="6">
        <f t="shared" ca="1" si="23"/>
        <v>0.81481481481481477</v>
      </c>
      <c r="D165" s="7">
        <f t="shared" ca="1" si="23"/>
        <v>1</v>
      </c>
    </row>
    <row r="166" spans="1:4" x14ac:dyDescent="0.25">
      <c r="A166" s="5" t="str">
        <f>$B$3&amp;" - Wave C - All"</f>
        <v>Homelessness - Wave C - All</v>
      </c>
      <c r="B166" s="7">
        <f t="shared" ca="1" si="23"/>
        <v>0.66666666666666663</v>
      </c>
      <c r="C166" s="6">
        <f t="shared" ca="1" si="23"/>
        <v>0.33333333333333331</v>
      </c>
      <c r="D166" s="7">
        <f t="shared" ca="1" si="23"/>
        <v>1</v>
      </c>
    </row>
    <row r="168" spans="1:4" x14ac:dyDescent="0.25">
      <c r="A168" s="4" t="s">
        <v>700</v>
      </c>
    </row>
    <row r="169" spans="1:4" x14ac:dyDescent="0.25">
      <c r="A169" s="5"/>
      <c r="B169" s="5" t="s">
        <v>5</v>
      </c>
      <c r="C169" s="5" t="s">
        <v>4</v>
      </c>
      <c r="D169" s="5" t="s">
        <v>680</v>
      </c>
    </row>
    <row r="170" spans="1:4" x14ac:dyDescent="0.25">
      <c r="A170" s="5" t="str">
        <f>$B$3&amp;" - Wave A - Sample"</f>
        <v>Homelessness - Wave A - Sample</v>
      </c>
      <c r="B170" s="2">
        <f>COUNTIFS(Table1[c08a_main_class], $B$4, Table1[c11a_multiple_jobs], "Yes")</f>
        <v>6</v>
      </c>
      <c r="C170" s="3">
        <f>COUNTIFS(Table1[c08a_main_class], $B$4, Table1[c11a_multiple_jobs], "No")</f>
        <v>49</v>
      </c>
      <c r="D170" s="2">
        <f>B170+C170</f>
        <v>55</v>
      </c>
    </row>
    <row r="171" spans="1:4" x14ac:dyDescent="0.25">
      <c r="A171" s="5" t="str">
        <f>$B$3&amp;" - Wave B - Sample"</f>
        <v>Homelessness - Wave B - Sample</v>
      </c>
      <c r="B171" s="2">
        <f ca="1">COUNTIFS(Table1[c08a_main_class], $B$4, INDIRECT("Table1[c01"&amp;$E5&amp;"_area]"), "&lt;&gt;Unassigned", INDIRECT("Table1[c11"&amp;$E5&amp;"_multiple_jobs]"), "Yes")</f>
        <v>3</v>
      </c>
      <c r="C171" s="3">
        <f ca="1">COUNTIFS(Table1[c08a_main_class], $B$4, INDIRECT("Table1[c01"&amp;$E5&amp;"_area]"), "&lt;&gt;Unassigned", INDIRECT("Table1[c11"&amp;$E5&amp;"_multiple_jobs]"), "No")</f>
        <v>19</v>
      </c>
      <c r="D171" s="2">
        <f t="shared" ref="D171:D172" ca="1" si="24">B171+C171</f>
        <v>22</v>
      </c>
    </row>
    <row r="172" spans="1:4" x14ac:dyDescent="0.25">
      <c r="A172" s="5" t="str">
        <f>$B$3&amp;" - Wave C - Sample"</f>
        <v>Homelessness - Wave C - Sample</v>
      </c>
      <c r="B172" s="2">
        <f ca="1">COUNTIFS(Table1[c08a_main_class], $B$4, INDIRECT("Table1[c01"&amp;$E6&amp;"_area]"), "&lt;&gt;Unassigned", INDIRECT("Table1[c11"&amp;$E6&amp;"_multiple_jobs]"), "Yes")</f>
        <v>0</v>
      </c>
      <c r="C172" s="3">
        <f ca="1">COUNTIFS(Table1[c08a_main_class], $B$4, INDIRECT("Table1[c01"&amp;$E6&amp;"_area]"), "&lt;&gt;Unassigned", INDIRECT("Table1[c11"&amp;$E6&amp;"_multiple_jobs]"), "No")</f>
        <v>5</v>
      </c>
      <c r="D172" s="2">
        <f t="shared" ca="1" si="24"/>
        <v>5</v>
      </c>
    </row>
    <row r="173" spans="1:4" x14ac:dyDescent="0.25">
      <c r="A173" s="5" t="str">
        <f>$B$3&amp;" - Wave A - All"</f>
        <v>Homelessness - Wave A - All</v>
      </c>
      <c r="B173" s="2">
        <f ca="1">COUNTIFS(INDIRECT("Table1["&amp;$B5&amp;"]"),"Yes", INDIRECT("Table1[c11"&amp;$E4&amp;"_multiple_jobs]"), "Yes")</f>
        <v>11</v>
      </c>
      <c r="C173" s="3">
        <f ca="1">COUNTIFS(INDIRECT("Table1["&amp;$B5&amp;"]"),"Yes", INDIRECT("Table1[c11"&amp;$E4&amp;"_multiple_jobs]"), "No")</f>
        <v>102</v>
      </c>
      <c r="D173" s="2">
        <f ca="1">B173+C173</f>
        <v>113</v>
      </c>
    </row>
    <row r="174" spans="1:4" x14ac:dyDescent="0.25">
      <c r="A174" s="5" t="str">
        <f>$B$3&amp;" - Wave B - All"</f>
        <v>Homelessness - Wave B - All</v>
      </c>
      <c r="B174" s="2">
        <f ca="1">COUNTIFS(INDIRECT("Table1["&amp;$B6&amp;"]"),"Yes", INDIRECT("Table1[c11"&amp;$E5&amp;"_multiple_jobs]"), "Yes")</f>
        <v>4</v>
      </c>
      <c r="C174" s="3">
        <f ca="1">COUNTIFS(INDIRECT("Table1["&amp;$B6&amp;"]"),"Yes", INDIRECT("Table1[c11"&amp;$E5&amp;"_multiple_jobs]"), "No")</f>
        <v>28</v>
      </c>
      <c r="D174" s="2">
        <f ca="1">B174+C174</f>
        <v>32</v>
      </c>
    </row>
    <row r="175" spans="1:4" x14ac:dyDescent="0.25">
      <c r="A175" s="5" t="str">
        <f>$B$3&amp;" - Wave C - All"</f>
        <v>Homelessness - Wave C - All</v>
      </c>
      <c r="B175" s="2">
        <f ca="1">COUNTIFS(INDIRECT("Table1["&amp;$B7&amp;"]"),"Yes", INDIRECT("Table1[c11"&amp;$E6&amp;"_multiple_jobs]"), "Yes")</f>
        <v>0</v>
      </c>
      <c r="C175" s="3">
        <f ca="1">COUNTIFS(INDIRECT("Table1["&amp;$B7&amp;"]"),"Yes", INDIRECT("Table1[c11"&amp;$E6&amp;"_multiple_jobs]"), "No")</f>
        <v>3</v>
      </c>
      <c r="D175" s="2">
        <f ca="1">B175+C175</f>
        <v>3</v>
      </c>
    </row>
    <row r="177" spans="1:5" x14ac:dyDescent="0.25">
      <c r="A177" s="4" t="s">
        <v>701</v>
      </c>
    </row>
    <row r="178" spans="1:5" x14ac:dyDescent="0.25">
      <c r="A178" s="5"/>
      <c r="B178" s="5" t="s">
        <v>5</v>
      </c>
      <c r="C178" s="5" t="s">
        <v>4</v>
      </c>
      <c r="D178" s="5" t="s">
        <v>680</v>
      </c>
    </row>
    <row r="179" spans="1:5" x14ac:dyDescent="0.25">
      <c r="A179" s="5" t="str">
        <f>$B$3&amp;" - Wave A - Sample"</f>
        <v>Homelessness - Wave A - Sample</v>
      </c>
      <c r="B179" s="7">
        <f t="shared" ref="B179:D184" si="25">B170/$D170</f>
        <v>0.10909090909090909</v>
      </c>
      <c r="C179" s="6">
        <f t="shared" si="25"/>
        <v>0.89090909090909087</v>
      </c>
      <c r="D179" s="7">
        <f t="shared" si="25"/>
        <v>1</v>
      </c>
    </row>
    <row r="180" spans="1:5" x14ac:dyDescent="0.25">
      <c r="A180" s="5" t="str">
        <f>$B$3&amp;" - Wave B - Sample"</f>
        <v>Homelessness - Wave B - Sample</v>
      </c>
      <c r="B180" s="7">
        <f t="shared" ca="1" si="25"/>
        <v>0.13636363636363635</v>
      </c>
      <c r="C180" s="6">
        <f t="shared" ca="1" si="25"/>
        <v>0.86363636363636365</v>
      </c>
      <c r="D180" s="7">
        <f t="shared" ca="1" si="25"/>
        <v>1</v>
      </c>
    </row>
    <row r="181" spans="1:5" x14ac:dyDescent="0.25">
      <c r="A181" s="5" t="str">
        <f>$B$3&amp;" - Wave C - Sample"</f>
        <v>Homelessness - Wave C - Sample</v>
      </c>
      <c r="B181" s="7">
        <f t="shared" ca="1" si="25"/>
        <v>0</v>
      </c>
      <c r="C181" s="6">
        <f t="shared" ca="1" si="25"/>
        <v>1</v>
      </c>
      <c r="D181" s="7">
        <f t="shared" ca="1" si="25"/>
        <v>1</v>
      </c>
    </row>
    <row r="182" spans="1:5" x14ac:dyDescent="0.25">
      <c r="A182" s="5" t="str">
        <f>$B$3&amp;" - Wave A - All"</f>
        <v>Homelessness - Wave A - All</v>
      </c>
      <c r="B182" s="7">
        <f t="shared" ca="1" si="25"/>
        <v>9.7345132743362831E-2</v>
      </c>
      <c r="C182" s="6">
        <f t="shared" ca="1" si="25"/>
        <v>0.90265486725663713</v>
      </c>
      <c r="D182" s="7">
        <f t="shared" ca="1" si="25"/>
        <v>1</v>
      </c>
    </row>
    <row r="183" spans="1:5" x14ac:dyDescent="0.25">
      <c r="A183" s="5" t="str">
        <f>$B$3&amp;" - Wave B - All"</f>
        <v>Homelessness - Wave B - All</v>
      </c>
      <c r="B183" s="7">
        <f t="shared" ca="1" si="25"/>
        <v>0.125</v>
      </c>
      <c r="C183" s="6">
        <f t="shared" ca="1" si="25"/>
        <v>0.875</v>
      </c>
      <c r="D183" s="7">
        <f t="shared" ca="1" si="25"/>
        <v>1</v>
      </c>
    </row>
    <row r="184" spans="1:5" x14ac:dyDescent="0.25">
      <c r="A184" s="5" t="str">
        <f>$B$3&amp;" - Wave C - All"</f>
        <v>Homelessness - Wave C - All</v>
      </c>
      <c r="B184" s="7">
        <f t="shared" ca="1" si="25"/>
        <v>0</v>
      </c>
      <c r="C184" s="6">
        <f t="shared" ca="1" si="25"/>
        <v>1</v>
      </c>
      <c r="D184" s="7">
        <f t="shared" ca="1" si="25"/>
        <v>1</v>
      </c>
    </row>
    <row r="186" spans="1:5" x14ac:dyDescent="0.25">
      <c r="A186" s="4" t="s">
        <v>703</v>
      </c>
    </row>
    <row r="187" spans="1:5" x14ac:dyDescent="0.25">
      <c r="A187" s="5"/>
      <c r="B187" s="5" t="s">
        <v>5</v>
      </c>
      <c r="C187" s="5" t="s">
        <v>4</v>
      </c>
      <c r="D187" s="5" t="s">
        <v>41</v>
      </c>
      <c r="E187" s="5" t="s">
        <v>680</v>
      </c>
    </row>
    <row r="188" spans="1:5" x14ac:dyDescent="0.25">
      <c r="A188" s="5" t="str">
        <f>$B$3&amp;" - Wave A - Sample"</f>
        <v>Homelessness - Wave A - Sample</v>
      </c>
      <c r="B188" s="2">
        <f>COUNTIFS(Table1[c08a_main_class], $B$4, Table1[c12a_risk_sanction], "Yes")</f>
        <v>25</v>
      </c>
      <c r="C188" s="3">
        <f>COUNTIFS(Table1[c08a_main_class], $B$4, Table1[c12a_risk_sanction], "No")</f>
        <v>28</v>
      </c>
      <c r="D188" s="2">
        <f>COUNTIFS(Table1[c08a_main_class], $B$4, Table1[c12a_risk_sanction], "Don't Know")</f>
        <v>2</v>
      </c>
      <c r="E188" s="3">
        <f>SUM(B188:D188)</f>
        <v>55</v>
      </c>
    </row>
    <row r="189" spans="1:5" x14ac:dyDescent="0.25">
      <c r="A189" s="5" t="str">
        <f>$B$3&amp;" - Wave B - Sample"</f>
        <v>Homelessness - Wave B - Sample</v>
      </c>
      <c r="B189" s="2">
        <f ca="1">COUNTIFS(Table1[c08a_main_class], $B$4, INDIRECT("Table1[c01"&amp;$E5&amp;"_area]"), "&lt;&gt;Unassigned",INDIRECT("Table1[c12"&amp;$E5&amp;"_risk_sanction]"), "Yes")</f>
        <v>3</v>
      </c>
      <c r="C189" s="3">
        <f ca="1">COUNTIFS(Table1[c08a_main_class], $B$4, INDIRECT("Table1[c01"&amp;$E5&amp;"_area]"), "&lt;&gt;Unassigned",INDIRECT("Table1[c12"&amp;$E5&amp;"_risk_sanction]"), "No")</f>
        <v>19</v>
      </c>
      <c r="D189" s="2">
        <f ca="1">COUNTIFS(Table1[c08a_main_class], $B$4, INDIRECT("Table1[c01"&amp;$E5&amp;"_area]"), "&lt;&gt;Unassigned",INDIRECT("Table1[c12"&amp;$E5&amp;"_risk_sanction]"), "Don't know")</f>
        <v>1</v>
      </c>
      <c r="E189" s="3">
        <f t="shared" ref="E189:E190" ca="1" si="26">SUM(B189:D189)</f>
        <v>23</v>
      </c>
    </row>
    <row r="190" spans="1:5" x14ac:dyDescent="0.25">
      <c r="A190" s="5" t="str">
        <f>$B$3&amp;" - Wave C - Sample"</f>
        <v>Homelessness - Wave C - Sample</v>
      </c>
      <c r="B190" s="2">
        <f ca="1">COUNTIFS(Table1[c08a_main_class], $B$4, INDIRECT("Table1[c01"&amp;$E6&amp;"_area]"), "&lt;&gt;Unassigned",INDIRECT("Table1[c12"&amp;$E6&amp;"_risk_sanction]"), "Yes")</f>
        <v>0</v>
      </c>
      <c r="C190" s="3">
        <f ca="1">COUNTIFS(Table1[c08a_main_class], $B$4, INDIRECT("Table1[c01"&amp;$E6&amp;"_area]"), "&lt;&gt;Unassigned",INDIRECT("Table1[c12"&amp;$E6&amp;"_risk_sanction]"), "No")</f>
        <v>5</v>
      </c>
      <c r="D190" s="2">
        <f ca="1">COUNTIFS(Table1[c08a_main_class], $B$4, INDIRECT("Table1[c01"&amp;$E6&amp;"_area]"), "&lt;&gt;Unassigned",INDIRECT("Table1[c12"&amp;$E6&amp;"_risk_sanction]"), "Don't know")</f>
        <v>0</v>
      </c>
      <c r="E190" s="3">
        <f t="shared" ca="1" si="26"/>
        <v>5</v>
      </c>
    </row>
    <row r="191" spans="1:5" x14ac:dyDescent="0.25">
      <c r="A191" s="5" t="str">
        <f>$B$3&amp;" - Wave A - All"</f>
        <v>Homelessness - Wave A - All</v>
      </c>
      <c r="B191" s="2">
        <f ca="1">COUNTIFS(INDIRECT("Table1["&amp;$B5&amp;"]"),"Yes", INDIRECT("Table1[c12"&amp;$E4&amp;"_risk_sanction]"), "Yes")</f>
        <v>59</v>
      </c>
      <c r="C191" s="3">
        <f ca="1">COUNTIFS(INDIRECT("Table1["&amp;$B5&amp;"]"),"Yes", INDIRECT("Table1[c12"&amp;$E4&amp;"_risk_sanction]"), "No")</f>
        <v>52</v>
      </c>
      <c r="D191" s="2">
        <f ca="1">COUNTIFS(INDIRECT("Table1["&amp;$B5&amp;"]"),"Yes", INDIRECT("Table1[c12"&amp;$E4&amp;"_risk_sanction]"), "Don't Know")</f>
        <v>2</v>
      </c>
      <c r="E191" s="3">
        <f ca="1">SUM(B191:D191)</f>
        <v>113</v>
      </c>
    </row>
    <row r="192" spans="1:5" x14ac:dyDescent="0.25">
      <c r="A192" s="5" t="str">
        <f>$B$3&amp;" - Wave B - All"</f>
        <v>Homelessness - Wave B - All</v>
      </c>
      <c r="B192" s="2">
        <f ca="1">COUNTIFS(INDIRECT("Table1["&amp;$B6&amp;"]"),"Yes", INDIRECT("Table1[c12"&amp;$E5&amp;"_risk_sanction]"), "Yes")</f>
        <v>6</v>
      </c>
      <c r="C192" s="3">
        <f ca="1">COUNTIFS(INDIRECT("Table1["&amp;$B6&amp;"]"),"Yes", INDIRECT("Table1[c12"&amp;$E5&amp;"_risk_sanction]"), "No")</f>
        <v>26</v>
      </c>
      <c r="D192" s="2">
        <f ca="1">COUNTIFS(INDIRECT("Table1["&amp;$B6&amp;"]"),"Yes", INDIRECT("Table1[c12"&amp;$E5&amp;"_risk_sanction]"), "Don't Know")</f>
        <v>2</v>
      </c>
      <c r="E192" s="3">
        <f ca="1">SUM(B192:D192)</f>
        <v>34</v>
      </c>
    </row>
    <row r="193" spans="1:7" x14ac:dyDescent="0.25">
      <c r="A193" s="5" t="str">
        <f>$B$3&amp;" - Wave C - All"</f>
        <v>Homelessness - Wave C - All</v>
      </c>
      <c r="B193" s="2">
        <f ca="1">COUNTIFS(INDIRECT("Table1["&amp;$B7&amp;"]"),"Yes", INDIRECT("Table1[c12"&amp;$E6&amp;"_risk_sanction]"), "Yes")</f>
        <v>0</v>
      </c>
      <c r="C193" s="3">
        <f ca="1">COUNTIFS(INDIRECT("Table1["&amp;$B7&amp;"]"),"Yes", INDIRECT("Table1[c12"&amp;$E6&amp;"_risk_sanction]"), "No")</f>
        <v>3</v>
      </c>
      <c r="D193" s="2">
        <f ca="1">COUNTIFS(INDIRECT("Table1["&amp;$B7&amp;"]"),"Yes", INDIRECT("Table1[c12"&amp;$E6&amp;"_risk_sanction]"), "Don't Know")</f>
        <v>0</v>
      </c>
      <c r="E193" s="3">
        <f ca="1">SUM(B193:D193)</f>
        <v>3</v>
      </c>
    </row>
    <row r="195" spans="1:7" x14ac:dyDescent="0.25">
      <c r="A195" s="4" t="s">
        <v>702</v>
      </c>
    </row>
    <row r="196" spans="1:7" x14ac:dyDescent="0.25">
      <c r="A196" s="5"/>
      <c r="B196" s="5" t="s">
        <v>5</v>
      </c>
      <c r="C196" s="5" t="s">
        <v>4</v>
      </c>
      <c r="D196" s="5" t="s">
        <v>41</v>
      </c>
      <c r="E196" s="5" t="s">
        <v>680</v>
      </c>
    </row>
    <row r="197" spans="1:7" x14ac:dyDescent="0.25">
      <c r="A197" s="5" t="str">
        <f>$B$3&amp;" - Wave A - Sample"</f>
        <v>Homelessness - Wave A - Sample</v>
      </c>
      <c r="B197" s="7">
        <f t="shared" ref="B197:E202" si="27">B188/$E188</f>
        <v>0.45454545454545453</v>
      </c>
      <c r="C197" s="6">
        <f t="shared" si="27"/>
        <v>0.50909090909090904</v>
      </c>
      <c r="D197" s="7">
        <f t="shared" si="27"/>
        <v>3.6363636363636362E-2</v>
      </c>
      <c r="E197" s="6">
        <f t="shared" si="27"/>
        <v>1</v>
      </c>
    </row>
    <row r="198" spans="1:7" x14ac:dyDescent="0.25">
      <c r="A198" s="5" t="str">
        <f>$B$3&amp;" - Wave B - Sample"</f>
        <v>Homelessness - Wave B - Sample</v>
      </c>
      <c r="B198" s="7">
        <f t="shared" ca="1" si="27"/>
        <v>0.13043478260869565</v>
      </c>
      <c r="C198" s="6">
        <f t="shared" ca="1" si="27"/>
        <v>0.82608695652173914</v>
      </c>
      <c r="D198" s="7">
        <f t="shared" ca="1" si="27"/>
        <v>4.3478260869565216E-2</v>
      </c>
      <c r="E198" s="6">
        <f t="shared" ca="1" si="27"/>
        <v>1</v>
      </c>
    </row>
    <row r="199" spans="1:7" x14ac:dyDescent="0.25">
      <c r="A199" s="5" t="str">
        <f>$B$3&amp;" - Wave C - Sample"</f>
        <v>Homelessness - Wave C - Sample</v>
      </c>
      <c r="B199" s="7">
        <f t="shared" ca="1" si="27"/>
        <v>0</v>
      </c>
      <c r="C199" s="6">
        <f t="shared" ca="1" si="27"/>
        <v>1</v>
      </c>
      <c r="D199" s="7">
        <f t="shared" ca="1" si="27"/>
        <v>0</v>
      </c>
      <c r="E199" s="6">
        <f t="shared" ca="1" si="27"/>
        <v>1</v>
      </c>
    </row>
    <row r="200" spans="1:7" x14ac:dyDescent="0.25">
      <c r="A200" s="5" t="str">
        <f>$B$3&amp;" - Wave A - All"</f>
        <v>Homelessness - Wave A - All</v>
      </c>
      <c r="B200" s="7">
        <f t="shared" ca="1" si="27"/>
        <v>0.52212389380530977</v>
      </c>
      <c r="C200" s="6">
        <f t="shared" ca="1" si="27"/>
        <v>0.46017699115044247</v>
      </c>
      <c r="D200" s="7">
        <f t="shared" ca="1" si="27"/>
        <v>1.7699115044247787E-2</v>
      </c>
      <c r="E200" s="6">
        <f t="shared" ca="1" si="27"/>
        <v>1</v>
      </c>
    </row>
    <row r="201" spans="1:7" x14ac:dyDescent="0.25">
      <c r="A201" s="5" t="str">
        <f>$B$3&amp;" - Wave B - All"</f>
        <v>Homelessness - Wave B - All</v>
      </c>
      <c r="B201" s="7">
        <f t="shared" ca="1" si="27"/>
        <v>0.17647058823529413</v>
      </c>
      <c r="C201" s="6">
        <f t="shared" ca="1" si="27"/>
        <v>0.76470588235294112</v>
      </c>
      <c r="D201" s="7">
        <f t="shared" ca="1" si="27"/>
        <v>5.8823529411764705E-2</v>
      </c>
      <c r="E201" s="6">
        <f t="shared" ca="1" si="27"/>
        <v>1</v>
      </c>
    </row>
    <row r="202" spans="1:7" x14ac:dyDescent="0.25">
      <c r="A202" s="5" t="str">
        <f>$B$3&amp;" - Wave C - All"</f>
        <v>Homelessness - Wave C - All</v>
      </c>
      <c r="B202" s="7">
        <f t="shared" ca="1" si="27"/>
        <v>0</v>
      </c>
      <c r="C202" s="6">
        <f t="shared" ca="1" si="27"/>
        <v>1</v>
      </c>
      <c r="D202" s="7">
        <f t="shared" ca="1" si="27"/>
        <v>0</v>
      </c>
      <c r="E202" s="6">
        <f t="shared" ca="1" si="27"/>
        <v>1</v>
      </c>
    </row>
    <row r="204" spans="1:7" x14ac:dyDescent="0.25">
      <c r="A204" s="4" t="s">
        <v>705</v>
      </c>
    </row>
    <row r="205" spans="1:7" x14ac:dyDescent="0.25">
      <c r="A205" s="5"/>
      <c r="B205" s="5" t="str">
        <f>$B$3&amp;" - Wave A - Sample"</f>
        <v>Homelessness - Wave A - Sample</v>
      </c>
      <c r="C205" s="5" t="str">
        <f>$B$3&amp;" - Wave B - Sample"</f>
        <v>Homelessness - Wave B - Sample</v>
      </c>
      <c r="D205" s="5" t="str">
        <f>$B$3&amp;" - Wave C - Sample"</f>
        <v>Homelessness - Wave C - Sample</v>
      </c>
      <c r="E205" s="5" t="str">
        <f>$B$3&amp;" - Wave A - All"</f>
        <v>Homelessness - Wave A - All</v>
      </c>
      <c r="F205" s="5" t="str">
        <f>$B$3&amp;" - Wave B - All"</f>
        <v>Homelessness - Wave B - All</v>
      </c>
      <c r="G205" s="5" t="str">
        <f>$B$3&amp;" - Wave C - All"</f>
        <v>Homelessness - Wave C - All</v>
      </c>
    </row>
    <row r="206" spans="1:7" x14ac:dyDescent="0.25">
      <c r="A206" s="5" t="s">
        <v>17</v>
      </c>
      <c r="B206" s="2">
        <f>COUNTIFS(Table1[c08a_main_class], $B$4, Table1[c13a_times_sanctioned], $A206)</f>
        <v>33</v>
      </c>
      <c r="C206" s="33">
        <f ca="1">COUNTIFS(Table1[c08a_main_class], $B$4, INDIRECT("Table1[c01"&amp;$E$5&amp;"_area]"), "&lt;&gt;Unassigned", INDIRECT("Table1[c13"&amp;$E$5&amp;"_times_sanctioned]"), $A206)</f>
        <v>11</v>
      </c>
      <c r="D206" s="31">
        <f ca="1">COUNTIFS(Table1[c08a_main_class], $B$4, INDIRECT("Table1[c01"&amp;$E$6&amp;"_area]"), "&lt;&gt;Unassigned", INDIRECT("Table1[c13"&amp;$E$6&amp;"_times_sanctioned]"), $A206)</f>
        <v>0</v>
      </c>
      <c r="E206" s="3">
        <f ca="1">COUNTIFS(INDIRECT("Table1["&amp;$B$5&amp;"]"),"Yes", INDIRECT("Table1[c13"&amp;$E$4&amp;"_times_sanctioned]"), $A206)</f>
        <v>63</v>
      </c>
      <c r="F206" s="2">
        <f ca="1">COUNTIFS(INDIRECT("Table1["&amp;$B$6&amp;"]"),"Yes", INDIRECT("Table1[c13"&amp;$E$5&amp;"_times_sanctioned]"), $A206)</f>
        <v>18</v>
      </c>
      <c r="G206" s="3">
        <f ca="1">COUNTIFS(INDIRECT("Table1["&amp;$B$7&amp;"]"),"Yes", INDIRECT("Table1[c13"&amp;$E$6&amp;"_times_sanctioned]"), $A206)</f>
        <v>0</v>
      </c>
    </row>
    <row r="207" spans="1:7" x14ac:dyDescent="0.25">
      <c r="A207" s="5" t="s">
        <v>26</v>
      </c>
      <c r="B207" s="2">
        <f>COUNTIFS(Table1[c08a_main_class], $B$4, Table1[c13a_times_sanctioned], $A207)</f>
        <v>11</v>
      </c>
      <c r="C207" s="33">
        <f ca="1">COUNTIFS(Table1[c08a_main_class], $B$4, INDIRECT("Table1[c01"&amp;$E$5&amp;"_area]"), "&lt;&gt;Unassigned", INDIRECT("Table1[c13"&amp;$E$5&amp;"_times_sanctioned]"), $A207)</f>
        <v>2</v>
      </c>
      <c r="D207" s="31">
        <f ca="1">COUNTIFS(Table1[c08a_main_class], $B$4, INDIRECT("Table1[c01"&amp;$E$6&amp;"_area]"), "&lt;&gt;Unassigned", INDIRECT("Table1[c13"&amp;$E$6&amp;"_times_sanctioned]"), $A207)</f>
        <v>0</v>
      </c>
      <c r="E207" s="3">
        <f ca="1">COUNTIFS(INDIRECT("Table1["&amp;$B$5&amp;"]"),"Yes", INDIRECT("Table1[c13"&amp;$E$4&amp;"_times_sanctioned]"), $A207)</f>
        <v>27</v>
      </c>
      <c r="F207" s="2">
        <f ca="1">COUNTIFS(INDIRECT("Table1["&amp;$B$6&amp;"]"),"Yes", INDIRECT("Table1[c13"&amp;$E$5&amp;"_times_sanctioned]"), $A207)</f>
        <v>4</v>
      </c>
      <c r="G207" s="3">
        <f ca="1">COUNTIFS(INDIRECT("Table1["&amp;$B$7&amp;"]"),"Yes", INDIRECT("Table1[c13"&amp;$E$6&amp;"_times_sanctioned]"), $A207)</f>
        <v>0</v>
      </c>
    </row>
    <row r="208" spans="1:7" x14ac:dyDescent="0.25">
      <c r="A208" s="5" t="s">
        <v>77</v>
      </c>
      <c r="B208" s="2">
        <f>COUNTIFS(Table1[c08a_main_class], $B$4, Table1[c13a_times_sanctioned], $A208)</f>
        <v>10</v>
      </c>
      <c r="C208" s="33">
        <f ca="1">COUNTIFS(Table1[c08a_main_class], $B$4, INDIRECT("Table1[c01"&amp;$E$5&amp;"_area]"), "&lt;&gt;Unassigned", INDIRECT("Table1[c13"&amp;$E$5&amp;"_times_sanctioned]"), $A208)</f>
        <v>0</v>
      </c>
      <c r="D208" s="31">
        <f ca="1">COUNTIFS(Table1[c08a_main_class], $B$4, INDIRECT("Table1[c01"&amp;$E$6&amp;"_area]"), "&lt;&gt;Unassigned", INDIRECT("Table1[c13"&amp;$E$6&amp;"_times_sanctioned]"), $A208)</f>
        <v>0</v>
      </c>
      <c r="E208" s="3">
        <f ca="1">COUNTIFS(INDIRECT("Table1["&amp;$B$5&amp;"]"),"Yes", INDIRECT("Table1[c13"&amp;$E$4&amp;"_times_sanctioned]"), $A208)</f>
        <v>16</v>
      </c>
      <c r="F208" s="2">
        <f ca="1">COUNTIFS(INDIRECT("Table1["&amp;$B$6&amp;"]"),"Yes", INDIRECT("Table1[c13"&amp;$E$5&amp;"_times_sanctioned]"), $A208)</f>
        <v>0</v>
      </c>
      <c r="G208" s="3">
        <f ca="1">COUNTIFS(INDIRECT("Table1["&amp;$B$7&amp;"]"),"Yes", INDIRECT("Table1[c13"&amp;$E$6&amp;"_times_sanctioned]"), $A208)</f>
        <v>0</v>
      </c>
    </row>
    <row r="209" spans="1:7" x14ac:dyDescent="0.25">
      <c r="A209" s="5" t="s">
        <v>48</v>
      </c>
      <c r="B209" s="2">
        <f>COUNTIFS(Table1[c08a_main_class], $B$4, Table1[c13a_times_sanctioned], $A209)</f>
        <v>1</v>
      </c>
      <c r="C209" s="33">
        <f ca="1">COUNTIFS(Table1[c08a_main_class], $B$4, INDIRECT("Table1[c01"&amp;$E$5&amp;"_area]"), "&lt;&gt;Unassigned", INDIRECT("Table1[c13"&amp;$E$5&amp;"_times_sanctioned]"), $A209)</f>
        <v>0</v>
      </c>
      <c r="D209" s="31">
        <f ca="1">COUNTIFS(Table1[c08a_main_class], $B$4, INDIRECT("Table1[c01"&amp;$E$6&amp;"_area]"), "&lt;&gt;Unassigned", INDIRECT("Table1[c13"&amp;$E$6&amp;"_times_sanctioned]"), $A209)</f>
        <v>0</v>
      </c>
      <c r="E209" s="3">
        <f ca="1">COUNTIFS(INDIRECT("Table1["&amp;$B$5&amp;"]"),"Yes", INDIRECT("Table1[c13"&amp;$E$4&amp;"_times_sanctioned]"), $A209)</f>
        <v>4</v>
      </c>
      <c r="F209" s="2">
        <f ca="1">COUNTIFS(INDIRECT("Table1["&amp;$B$6&amp;"]"),"Yes", INDIRECT("Table1[c13"&amp;$E$5&amp;"_times_sanctioned]"), $A209)</f>
        <v>0</v>
      </c>
      <c r="G209" s="3">
        <f ca="1">COUNTIFS(INDIRECT("Table1["&amp;$B$7&amp;"]"),"Yes", INDIRECT("Table1[c13"&amp;$E$6&amp;"_times_sanctioned]"), $A209)</f>
        <v>0</v>
      </c>
    </row>
    <row r="210" spans="1:7" x14ac:dyDescent="0.25">
      <c r="A210" s="5" t="s">
        <v>41</v>
      </c>
      <c r="B210" s="2">
        <f>COUNTIFS(Table1[c08a_main_class], $B$4, Table1[c13a_times_sanctioned], $A210)</f>
        <v>0</v>
      </c>
      <c r="C210" s="33">
        <f ca="1">COUNTIFS(Table1[c08a_main_class], $B$4, INDIRECT("Table1[c01"&amp;$E$5&amp;"_area]"), "&lt;&gt;Unassigned", INDIRECT("Table1[c13"&amp;$E$5&amp;"_times_sanctioned]"), $A210)</f>
        <v>0</v>
      </c>
      <c r="D210" s="31">
        <f ca="1">COUNTIFS(Table1[c08a_main_class], $B$4, INDIRECT("Table1[c01"&amp;$E$6&amp;"_area]"), "&lt;&gt;Unassigned", INDIRECT("Table1[c13"&amp;$E$6&amp;"_times_sanctioned]"), $A210)</f>
        <v>0</v>
      </c>
      <c r="E210" s="3">
        <f ca="1">COUNTIFS(INDIRECT("Table1["&amp;$B$5&amp;"]"),"Yes", INDIRECT("Table1[c13"&amp;$E$4&amp;"_times_sanctioned]"), $A210)</f>
        <v>2</v>
      </c>
      <c r="F210" s="2">
        <f ca="1">COUNTIFS(INDIRECT("Table1["&amp;$B$6&amp;"]"),"Yes", INDIRECT("Table1[c13"&amp;$E$5&amp;"_times_sanctioned]"), $A210)</f>
        <v>0</v>
      </c>
      <c r="G210" s="3">
        <f ca="1">COUNTIFS(INDIRECT("Table1["&amp;$B$7&amp;"]"),"Yes", INDIRECT("Table1[c13"&amp;$E$6&amp;"_times_sanctioned]"), $A210)</f>
        <v>0</v>
      </c>
    </row>
    <row r="211" spans="1:7" x14ac:dyDescent="0.25">
      <c r="A211" s="5" t="s">
        <v>525</v>
      </c>
      <c r="B211" s="2">
        <f>SUM(B206:B210)</f>
        <v>55</v>
      </c>
      <c r="C211" s="33">
        <f ca="1">SUM(C206:C210)</f>
        <v>13</v>
      </c>
      <c r="D211" s="31">
        <f ca="1">COUNTIFS(Table1[c08a_main_class], $B$4, INDIRECT("Table1[c01"&amp;$E$6&amp;"_area]"), "&lt;&gt;Unassigned", INDIRECT("Table1[c13"&amp;$E$6&amp;"_times_sanctioned]"), $A211)</f>
        <v>0</v>
      </c>
      <c r="E211" s="3">
        <f ca="1">SUM(E206:E210)</f>
        <v>112</v>
      </c>
      <c r="F211" s="2">
        <f ca="1">SUM(F206:F210)</f>
        <v>22</v>
      </c>
      <c r="G211" s="3">
        <f ca="1">SUM(G206:G210)</f>
        <v>0</v>
      </c>
    </row>
    <row r="213" spans="1:7" x14ac:dyDescent="0.25">
      <c r="A213" s="4" t="s">
        <v>870</v>
      </c>
    </row>
    <row r="214" spans="1:7" x14ac:dyDescent="0.25">
      <c r="A214" s="5"/>
      <c r="B214" s="5" t="str">
        <f>$B$3&amp;" - Wave A - Sample"</f>
        <v>Homelessness - Wave A - Sample</v>
      </c>
      <c r="C214" s="5" t="str">
        <f>$B$3&amp;" - Wave B - Sample"</f>
        <v>Homelessness - Wave B - Sample</v>
      </c>
      <c r="D214" s="5" t="str">
        <f>$B$3&amp;" - Wave C - Sample"</f>
        <v>Homelessness - Wave C - Sample</v>
      </c>
      <c r="E214" s="5" t="str">
        <f>$B$3&amp;" - Wave A - All"</f>
        <v>Homelessness - Wave A - All</v>
      </c>
      <c r="F214" s="5" t="str">
        <f>$B$3&amp;" - Wave B - All"</f>
        <v>Homelessness - Wave B - All</v>
      </c>
      <c r="G214" s="5" t="str">
        <f>$B$3&amp;" - Wave C - All"</f>
        <v>Homelessness - Wave C - All</v>
      </c>
    </row>
    <row r="215" spans="1:7" x14ac:dyDescent="0.25">
      <c r="A215" s="5" t="s">
        <v>17</v>
      </c>
      <c r="B215" s="15">
        <f>B206/B$211</f>
        <v>0.6</v>
      </c>
      <c r="C215" s="13">
        <f t="shared" ref="C215:G220" ca="1" si="28">C206/C$211</f>
        <v>0.84615384615384615</v>
      </c>
      <c r="D215" s="15" t="e">
        <f t="shared" ca="1" si="28"/>
        <v>#DIV/0!</v>
      </c>
      <c r="E215" s="13">
        <f t="shared" ca="1" si="28"/>
        <v>0.5625</v>
      </c>
      <c r="F215" s="15">
        <f t="shared" ca="1" si="28"/>
        <v>0.81818181818181823</v>
      </c>
      <c r="G215" s="13" t="e">
        <f t="shared" ca="1" si="28"/>
        <v>#DIV/0!</v>
      </c>
    </row>
    <row r="216" spans="1:7" x14ac:dyDescent="0.25">
      <c r="A216" s="5" t="s">
        <v>706</v>
      </c>
      <c r="B216" s="15">
        <f t="shared" ref="B216:D220" si="29">B207/B$211</f>
        <v>0.2</v>
      </c>
      <c r="C216" s="13">
        <f t="shared" ca="1" si="29"/>
        <v>0.15384615384615385</v>
      </c>
      <c r="D216" s="15" t="e">
        <f t="shared" ca="1" si="29"/>
        <v>#DIV/0!</v>
      </c>
      <c r="E216" s="13">
        <f t="shared" ca="1" si="28"/>
        <v>0.24107142857142858</v>
      </c>
      <c r="F216" s="15">
        <f t="shared" ca="1" si="28"/>
        <v>0.18181818181818182</v>
      </c>
      <c r="G216" s="13" t="e">
        <f t="shared" ca="1" si="28"/>
        <v>#DIV/0!</v>
      </c>
    </row>
    <row r="217" spans="1:7" x14ac:dyDescent="0.25">
      <c r="A217" s="5" t="s">
        <v>77</v>
      </c>
      <c r="B217" s="15">
        <f t="shared" si="29"/>
        <v>0.18181818181818182</v>
      </c>
      <c r="C217" s="13">
        <f t="shared" ca="1" si="29"/>
        <v>0</v>
      </c>
      <c r="D217" s="15" t="e">
        <f t="shared" ca="1" si="29"/>
        <v>#DIV/0!</v>
      </c>
      <c r="E217" s="13">
        <f t="shared" ca="1" si="28"/>
        <v>0.14285714285714285</v>
      </c>
      <c r="F217" s="15">
        <f t="shared" ca="1" si="28"/>
        <v>0</v>
      </c>
      <c r="G217" s="13" t="e">
        <f t="shared" ca="1" si="28"/>
        <v>#DIV/0!</v>
      </c>
    </row>
    <row r="218" spans="1:7" x14ac:dyDescent="0.25">
      <c r="A218" s="5" t="s">
        <v>48</v>
      </c>
      <c r="B218" s="15">
        <f t="shared" si="29"/>
        <v>1.8181818181818181E-2</v>
      </c>
      <c r="C218" s="13">
        <f t="shared" ca="1" si="29"/>
        <v>0</v>
      </c>
      <c r="D218" s="15" t="e">
        <f t="shared" ca="1" si="29"/>
        <v>#DIV/0!</v>
      </c>
      <c r="E218" s="13">
        <f t="shared" ca="1" si="28"/>
        <v>3.5714285714285712E-2</v>
      </c>
      <c r="F218" s="15">
        <f t="shared" ca="1" si="28"/>
        <v>0</v>
      </c>
      <c r="G218" s="13" t="e">
        <f t="shared" ca="1" si="28"/>
        <v>#DIV/0!</v>
      </c>
    </row>
    <row r="219" spans="1:7" x14ac:dyDescent="0.25">
      <c r="A219" s="5" t="s">
        <v>707</v>
      </c>
      <c r="B219" s="15">
        <f t="shared" si="29"/>
        <v>0</v>
      </c>
      <c r="C219" s="13">
        <f t="shared" ca="1" si="29"/>
        <v>0</v>
      </c>
      <c r="D219" s="15" t="e">
        <f t="shared" ca="1" si="29"/>
        <v>#DIV/0!</v>
      </c>
      <c r="E219" s="13">
        <f t="shared" ca="1" si="28"/>
        <v>1.7857142857142856E-2</v>
      </c>
      <c r="F219" s="15">
        <f t="shared" ca="1" si="28"/>
        <v>0</v>
      </c>
      <c r="G219" s="13" t="e">
        <f t="shared" ca="1" si="28"/>
        <v>#DIV/0!</v>
      </c>
    </row>
    <row r="220" spans="1:7" x14ac:dyDescent="0.25">
      <c r="A220" s="5" t="s">
        <v>525</v>
      </c>
      <c r="B220" s="15">
        <f t="shared" si="29"/>
        <v>1</v>
      </c>
      <c r="C220" s="13">
        <f t="shared" ca="1" si="29"/>
        <v>1</v>
      </c>
      <c r="D220" s="15" t="e">
        <f t="shared" ca="1" si="29"/>
        <v>#DIV/0!</v>
      </c>
      <c r="E220" s="13">
        <f t="shared" ca="1" si="28"/>
        <v>1</v>
      </c>
      <c r="F220" s="15">
        <f t="shared" ca="1" si="28"/>
        <v>1</v>
      </c>
      <c r="G220" s="13" t="e">
        <f t="shared" ca="1" si="28"/>
        <v>#DIV/0!</v>
      </c>
    </row>
    <row r="222" spans="1:7" x14ac:dyDescent="0.25">
      <c r="A222" s="4" t="s">
        <v>708</v>
      </c>
    </row>
    <row r="223" spans="1:7" x14ac:dyDescent="0.25">
      <c r="A223" s="5"/>
      <c r="B223" s="5" t="s">
        <v>5</v>
      </c>
      <c r="C223" s="5" t="s">
        <v>4</v>
      </c>
      <c r="D223" s="5" t="s">
        <v>41</v>
      </c>
      <c r="E223" s="5" t="s">
        <v>680</v>
      </c>
    </row>
    <row r="224" spans="1:7" x14ac:dyDescent="0.25">
      <c r="A224" s="5" t="str">
        <f>$B$3&amp;" - Wave A - Sample"</f>
        <v>Homelessness - Wave A - Sample</v>
      </c>
      <c r="B224" s="2">
        <f>COUNTIFS(Table1[c08a_main_class], $B$4, Table1[c13a_times_sanctioned], "Once")+COUNTIFS(Table1[c08a_main_class], $B$4, Table1[c13a_times_sanctioned], "2-5 times")+COUNTIFS(Table1[c08a_main_class], $B$4, Table1[c13a_times_sanctioned], "More than 5 times")</f>
        <v>22</v>
      </c>
      <c r="C224" s="3">
        <f>COUNTIFS(Table1[c08a_main_class], $B$4, Table1[c13a_times_sanctioned], $A206)</f>
        <v>33</v>
      </c>
      <c r="D224" s="2">
        <f>COUNTIFS(Table1[c08a_main_class], $B$4, Table1[c13a_times_sanctioned], $A210)</f>
        <v>0</v>
      </c>
      <c r="E224" s="3">
        <f>SUM(B224:D224)</f>
        <v>55</v>
      </c>
    </row>
    <row r="225" spans="1:5" x14ac:dyDescent="0.25">
      <c r="A225" s="5" t="str">
        <f>$B$3&amp;" - Wave B - Sample"</f>
        <v>Homelessness - Wave B - Sample</v>
      </c>
      <c r="B225" s="2">
        <f ca="1">COUNTIFS(Table1[c08a_main_class], $B$4, INDIRECT("Table1[c01"&amp;$E5&amp;"_area]"), "&lt;&gt;Unassigned", INDIRECT("Table1[c13"&amp;$E5&amp;"_times_sanctioned]"), "Once")+COUNTIFS(Table1[c08a_main_class], $B$4, INDIRECT("Table1[c01"&amp;$E5&amp;"_area]"), "&lt;&gt;Unassigned", INDIRECT("Table1[c13"&amp;$E5&amp;"_times_sanctioned]"), "2-5 times")+COUNTIFS(Table1[c08a_main_class], $B$4, INDIRECT("Table1[c01"&amp;$E5&amp;"_area]"), "&lt;&gt;Unassigned", INDIRECT("Table1[c13"&amp;$E5&amp;"_times_sanctioned]"), "More than 5 times")</f>
        <v>2</v>
      </c>
      <c r="C225" s="3">
        <f ca="1">COUNTIFS(Table1[c08a_main_class], $B$4, INDIRECT("Table1[c01"&amp;$E5&amp;"_area]"), "&lt;&gt;Unassigned", INDIRECT("Table1[c13"&amp;$E5&amp;"_times_sanctioned]"), $A$206)</f>
        <v>11</v>
      </c>
      <c r="D225" s="2">
        <f ca="1">COUNTIFS(Table1[c08a_main_class], $B$4, INDIRECT("Table1[c01"&amp;$E5&amp;"_area]"), "&lt;&gt;Unassigned", INDIRECT("Table1[c13"&amp;$E5&amp;"_times_sanctioned]"), $A$210)</f>
        <v>0</v>
      </c>
      <c r="E225" s="3">
        <f t="shared" ref="E225:E226" ca="1" si="30">SUM(B225:D225)</f>
        <v>13</v>
      </c>
    </row>
    <row r="226" spans="1:5" x14ac:dyDescent="0.25">
      <c r="A226" s="5" t="str">
        <f>$B$3&amp;" - Wave C - Sample"</f>
        <v>Homelessness - Wave C - Sample</v>
      </c>
      <c r="B226" s="2">
        <f ca="1">COUNTIFS(Table1[c08a_main_class], $B$4, INDIRECT("Table1[c01"&amp;$E6&amp;"_area]"), "&lt;&gt;Unassigned", INDIRECT("Table1[c13"&amp;$E6&amp;"_times_sanctioned]"), "Once")+COUNTIFS(Table1[c08a_main_class], $B$4, INDIRECT("Table1[c01"&amp;$E6&amp;"_area]"), "&lt;&gt;Unassigned", INDIRECT("Table1[c13"&amp;$E6&amp;"_times_sanctioned]"), "2-5 times")+COUNTIFS(Table1[c08a_main_class], $B$4, INDIRECT("Table1[c01"&amp;$E6&amp;"_area]"), "&lt;&gt;Unassigned", INDIRECT("Table1[c13"&amp;$E6&amp;"_times_sanctioned]"), "More than 5 times")</f>
        <v>0</v>
      </c>
      <c r="C226" s="3">
        <f ca="1">COUNTIFS(Table1[c08a_main_class], $B$4, INDIRECT("Table1[c01"&amp;$E6&amp;"_area]"), "&lt;&gt;Unassigned", INDIRECT("Table1[c13"&amp;$E6&amp;"_times_sanctioned]"), $A$206)</f>
        <v>0</v>
      </c>
      <c r="D226" s="2">
        <f ca="1">COUNTIFS(Table1[c08a_main_class], $B$4, INDIRECT("Table1[c01"&amp;$E6&amp;"_area]"), "&lt;&gt;Unassigned", INDIRECT("Table1[c13"&amp;$E6&amp;"_times_sanctioned]"), $A$210)</f>
        <v>0</v>
      </c>
      <c r="E226" s="3">
        <f t="shared" ca="1" si="30"/>
        <v>0</v>
      </c>
    </row>
    <row r="227" spans="1:5" x14ac:dyDescent="0.25">
      <c r="A227" s="5" t="str">
        <f>$B$3&amp;" - Wave A - All"</f>
        <v>Homelessness - Wave A - All</v>
      </c>
      <c r="B227" s="2">
        <f ca="1">COUNTIFS(INDIRECT("Table1["&amp;$B5&amp;"]"),"Yes", INDIRECT("Table1[c13"&amp;$E4&amp;"_times_sanctioned]"), "Once")+COUNTIFS(INDIRECT("Table1["&amp;$B5&amp;"]"),"Yes", INDIRECT("Table1[c13"&amp;$E4&amp;"_times_sanctioned]"), "2-5 times")+COUNTIFS(INDIRECT("Table1["&amp;$B5&amp;"]"),"Yes", INDIRECT("Table1[c13"&amp;$E4&amp;"_times_sanctioned]"), "More than 5 times")</f>
        <v>47</v>
      </c>
      <c r="C227" s="3">
        <f ca="1">COUNTIFS(INDIRECT("Table1["&amp;$B$5&amp;"]"),"Yes", INDIRECT("Table1[c13"&amp;$E$4&amp;"_times_sanctioned]"), $A206)</f>
        <v>63</v>
      </c>
      <c r="D227" s="2">
        <f ca="1">COUNTIFS(INDIRECT("Table1["&amp;$B$5&amp;"]"),"Yes", INDIRECT("Table1[c13"&amp;$E$4&amp;"_times_sanctioned]"), $A210)</f>
        <v>2</v>
      </c>
      <c r="E227" s="3">
        <f ca="1">SUM(B227:D227)</f>
        <v>112</v>
      </c>
    </row>
    <row r="228" spans="1:5" x14ac:dyDescent="0.25">
      <c r="A228" s="5" t="str">
        <f>$B$3&amp;" - Wave B - All"</f>
        <v>Homelessness - Wave B - All</v>
      </c>
      <c r="B228" s="2">
        <f ca="1">COUNTIFS(INDIRECT("Table1["&amp;$B6&amp;"]"),"Yes", INDIRECT("Table1[c13"&amp;$E5&amp;"_times_sanctioned]"), "Once")+COUNTIFS(INDIRECT("Table1["&amp;$B6&amp;"]"),"Yes", INDIRECT("Table1[c13"&amp;$E5&amp;"_times_sanctioned]"), "2-5 times")+COUNTIFS(INDIRECT("Table1["&amp;$B6&amp;"]"),"Yes", INDIRECT("Table1[c13"&amp;$E5&amp;"_times_sanctioned]"), "More than 5 times")</f>
        <v>4</v>
      </c>
      <c r="C228" s="3">
        <f ca="1">COUNTIFS(INDIRECT("Table1["&amp;$B$6&amp;"]"),"Yes", INDIRECT("Table1[c13"&amp;$E$5&amp;"_times_sanctioned]"), $A206)</f>
        <v>18</v>
      </c>
      <c r="D228" s="2">
        <f ca="1">COUNTIFS(INDIRECT("Table1["&amp;$B$6&amp;"]"),"Yes", INDIRECT("Table1[c13"&amp;$E$5&amp;"_times_sanctioned]"), $A210)</f>
        <v>0</v>
      </c>
      <c r="E228" s="3">
        <f ca="1">SUM(B228:D228)</f>
        <v>22</v>
      </c>
    </row>
    <row r="229" spans="1:5" x14ac:dyDescent="0.25">
      <c r="A229" s="5" t="str">
        <f>$B$3&amp;" - Wave C - All"</f>
        <v>Homelessness - Wave C - All</v>
      </c>
      <c r="B229" s="2">
        <f ca="1">COUNTIFS(INDIRECT("Table1["&amp;$B7&amp;"]"),"Yes", INDIRECT("Table1[c13"&amp;$E6&amp;"_times_sanctioned]"), "Once")+COUNTIFS(INDIRECT("Table1["&amp;$B7&amp;"]"),"Yes", INDIRECT("Table1[c13"&amp;$E6&amp;"_times_sanctioned]"), "2-5 times")+COUNTIFS(INDIRECT("Table1["&amp;$B7&amp;"]"),"Yes", INDIRECT("Table1[c13"&amp;$E6&amp;"_times_sanctioned]"), "More than 5 times")</f>
        <v>0</v>
      </c>
      <c r="C229" s="3">
        <f ca="1">COUNTIFS(INDIRECT("Table1["&amp;$B$7&amp;"]"),"Yes", INDIRECT("Table1[c13"&amp;$E$6&amp;"_times_sanctioned]"), $A206)</f>
        <v>0</v>
      </c>
      <c r="D229" s="2">
        <f ca="1">COUNTIFS(INDIRECT("Table1["&amp;$B$7&amp;"]"),"Yes", INDIRECT("Table1[c13"&amp;$E$6&amp;"_times_sanctioned]"), $A210)</f>
        <v>0</v>
      </c>
      <c r="E229" s="3">
        <f ca="1">SUM(B229:D229)</f>
        <v>0</v>
      </c>
    </row>
    <row r="231" spans="1:5" x14ac:dyDescent="0.25">
      <c r="A231" s="4" t="s">
        <v>709</v>
      </c>
    </row>
    <row r="232" spans="1:5" x14ac:dyDescent="0.25">
      <c r="A232" s="5"/>
      <c r="B232" s="5" t="s">
        <v>5</v>
      </c>
      <c r="C232" s="5" t="s">
        <v>4</v>
      </c>
      <c r="D232" s="5" t="s">
        <v>41</v>
      </c>
      <c r="E232" s="5" t="s">
        <v>680</v>
      </c>
    </row>
    <row r="233" spans="1:5" x14ac:dyDescent="0.25">
      <c r="A233" s="5" t="str">
        <f>$B$3&amp;" - Wave A - Sample"</f>
        <v>Homelessness - Wave A - Sample</v>
      </c>
      <c r="B233" s="7">
        <f t="shared" ref="B233:E238" si="31">B224/$E224</f>
        <v>0.4</v>
      </c>
      <c r="C233" s="6">
        <f t="shared" si="31"/>
        <v>0.6</v>
      </c>
      <c r="D233" s="7">
        <f t="shared" si="31"/>
        <v>0</v>
      </c>
      <c r="E233" s="6">
        <f t="shared" si="31"/>
        <v>1</v>
      </c>
    </row>
    <row r="234" spans="1:5" x14ac:dyDescent="0.25">
      <c r="A234" s="5" t="str">
        <f>$B$3&amp;" - Wave B - Sample"</f>
        <v>Homelessness - Wave B - Sample</v>
      </c>
      <c r="B234" s="7">
        <f t="shared" ca="1" si="31"/>
        <v>0.15384615384615385</v>
      </c>
      <c r="C234" s="6">
        <f t="shared" ca="1" si="31"/>
        <v>0.84615384615384615</v>
      </c>
      <c r="D234" s="7">
        <f t="shared" ca="1" si="31"/>
        <v>0</v>
      </c>
      <c r="E234" s="6">
        <f t="shared" ca="1" si="31"/>
        <v>1</v>
      </c>
    </row>
    <row r="235" spans="1:5" x14ac:dyDescent="0.25">
      <c r="A235" s="5" t="str">
        <f>$B$3&amp;" - Wave C - Sample"</f>
        <v>Homelessness - Wave C - Sample</v>
      </c>
      <c r="B235" s="7" t="e">
        <f t="shared" ca="1" si="31"/>
        <v>#DIV/0!</v>
      </c>
      <c r="C235" s="6" t="e">
        <f t="shared" ca="1" si="31"/>
        <v>#DIV/0!</v>
      </c>
      <c r="D235" s="7" t="e">
        <f t="shared" ca="1" si="31"/>
        <v>#DIV/0!</v>
      </c>
      <c r="E235" s="6" t="e">
        <f t="shared" ca="1" si="31"/>
        <v>#DIV/0!</v>
      </c>
    </row>
    <row r="236" spans="1:5" x14ac:dyDescent="0.25">
      <c r="A236" s="5" t="str">
        <f>$B$3&amp;" - Wave A - All"</f>
        <v>Homelessness - Wave A - All</v>
      </c>
      <c r="B236" s="7">
        <f t="shared" ca="1" si="31"/>
        <v>0.41964285714285715</v>
      </c>
      <c r="C236" s="6">
        <f t="shared" ca="1" si="31"/>
        <v>0.5625</v>
      </c>
      <c r="D236" s="7">
        <f t="shared" ca="1" si="31"/>
        <v>1.7857142857142856E-2</v>
      </c>
      <c r="E236" s="6">
        <f t="shared" ca="1" si="31"/>
        <v>1</v>
      </c>
    </row>
    <row r="237" spans="1:5" x14ac:dyDescent="0.25">
      <c r="A237" s="5" t="str">
        <f>$B$3&amp;" - Wave B - All"</f>
        <v>Homelessness - Wave B - All</v>
      </c>
      <c r="B237" s="7">
        <f t="shared" ca="1" si="31"/>
        <v>0.18181818181818182</v>
      </c>
      <c r="C237" s="6">
        <f t="shared" ca="1" si="31"/>
        <v>0.81818181818181823</v>
      </c>
      <c r="D237" s="7">
        <f t="shared" ca="1" si="31"/>
        <v>0</v>
      </c>
      <c r="E237" s="6">
        <f t="shared" ca="1" si="31"/>
        <v>1</v>
      </c>
    </row>
    <row r="238" spans="1:5" x14ac:dyDescent="0.25">
      <c r="A238" s="5" t="str">
        <f>$B$3&amp;" - Wave C - All"</f>
        <v>Homelessness - Wave C - All</v>
      </c>
      <c r="B238" s="7" t="e">
        <f t="shared" ca="1" si="31"/>
        <v>#DIV/0!</v>
      </c>
      <c r="C238" s="6" t="e">
        <f t="shared" ca="1" si="31"/>
        <v>#DIV/0!</v>
      </c>
      <c r="D238" s="7" t="e">
        <f t="shared" ca="1" si="31"/>
        <v>#DIV/0!</v>
      </c>
      <c r="E238" s="6" t="e">
        <f t="shared" ca="1" si="31"/>
        <v>#DIV/0!</v>
      </c>
    </row>
    <row r="240" spans="1:5" x14ac:dyDescent="0.25">
      <c r="A240" s="4" t="s">
        <v>710</v>
      </c>
    </row>
    <row r="241" spans="1:7" x14ac:dyDescent="0.25">
      <c r="A241" s="5"/>
      <c r="B241" s="5" t="str">
        <f>$B$3&amp;" - Wave A - Sample"</f>
        <v>Homelessness - Wave A - Sample</v>
      </c>
      <c r="C241" s="5" t="str">
        <f>$B$3&amp;" - Wave B - Sample"</f>
        <v>Homelessness - Wave B - Sample</v>
      </c>
      <c r="D241" s="5" t="str">
        <f>$B$3&amp;" - Wave C - Sample"</f>
        <v>Homelessness - Wave C - Sample</v>
      </c>
      <c r="E241" s="5" t="str">
        <f>$B$3&amp;" - Wave A - All"</f>
        <v>Homelessness - Wave A - All</v>
      </c>
      <c r="F241" s="5" t="str">
        <f>$B$3&amp;" - Wave B - All"</f>
        <v>Homelessness - Wave B - All</v>
      </c>
      <c r="G241" s="5" t="str">
        <f>$B$3&amp;" - Wave C - All"</f>
        <v>Homelessness - Wave C - All</v>
      </c>
    </row>
    <row r="242" spans="1:7" x14ac:dyDescent="0.25">
      <c r="A242" s="5" t="s">
        <v>54</v>
      </c>
      <c r="B242" s="2">
        <f>COUNTIFS(Table1[c08a_main_class], $B$4, Table1[c14a_last_sanctioned], $A242)</f>
        <v>5</v>
      </c>
      <c r="C242" s="3">
        <f ca="1">COUNTIFS(Table1[c08a_main_class], $B$4, INDIRECT("Table1[c01"&amp;$E$5&amp;"_area]"), "&lt;&gt;Unassigned", INDIRECT("Table1[c14"&amp;$E$5&amp;"_last_sanctioned]"), $A242)</f>
        <v>0</v>
      </c>
      <c r="D242" s="2">
        <f ca="1">COUNTIFS(Table1[c08a_main_class], $B$4, INDIRECT("Table1[c01"&amp;$E$6&amp;"_area]"), "&lt;&gt;Unassigned", INDIRECT("Table1[c14"&amp;$E$6&amp;"_last_sanctioned]"), $A242)</f>
        <v>0</v>
      </c>
      <c r="E242" s="3">
        <f ca="1">COUNTIFS(INDIRECT("Table1["&amp;$B$5&amp;"]"),"Yes", INDIRECT("Table1[c14"&amp;$E$4&amp;"_last_sanctioned]"), $A242)</f>
        <v>11</v>
      </c>
      <c r="F242" s="2">
        <f ca="1">COUNTIFS(INDIRECT("Table1["&amp;$B$6&amp;"]"),"Yes", INDIRECT("Table1[c14"&amp;$E$5&amp;"_last_sanctioned]"), $A242)</f>
        <v>0</v>
      </c>
      <c r="G242" s="3">
        <f ca="1">COUNTIFS(INDIRECT("Table1["&amp;$B$7&amp;"]"),"Yes", INDIRECT("Table1[c14"&amp;$E$6&amp;"_last_sanctioned]"), $A242)</f>
        <v>0</v>
      </c>
    </row>
    <row r="243" spans="1:7" x14ac:dyDescent="0.25">
      <c r="A243" s="5" t="s">
        <v>78</v>
      </c>
      <c r="B243" s="2">
        <f>COUNTIFS(Table1[c08a_main_class], $B$4, Table1[c14a_last_sanctioned], $A243)</f>
        <v>1</v>
      </c>
      <c r="C243" s="3">
        <f ca="1">COUNTIFS(Table1[c08a_main_class], $B$4, INDIRECT("Table1[c01"&amp;$E$5&amp;"_area]"), "&lt;&gt;Unassigned", INDIRECT("Table1[c14"&amp;$E$5&amp;"_last_sanctioned]"), $A243)</f>
        <v>1</v>
      </c>
      <c r="D243" s="2">
        <f ca="1">COUNTIFS(Table1[c08a_main_class], $B$4, INDIRECT("Table1[c01"&amp;$E$6&amp;"_area]"), "&lt;&gt;Unassigned", INDIRECT("Table1[c14"&amp;$E$6&amp;"_last_sanctioned]"), $A243)</f>
        <v>0</v>
      </c>
      <c r="E243" s="3">
        <f ca="1">COUNTIFS(INDIRECT("Table1["&amp;$B$5&amp;"]"),"Yes", INDIRECT("Table1[c14"&amp;$E$4&amp;"_last_sanctioned]"), $A243)</f>
        <v>4</v>
      </c>
      <c r="F243" s="2">
        <f ca="1">COUNTIFS(INDIRECT("Table1["&amp;$B$6&amp;"]"),"Yes", INDIRECT("Table1[c14"&amp;$E$5&amp;"_last_sanctioned]"), $A243)</f>
        <v>1</v>
      </c>
      <c r="G243" s="3">
        <f ca="1">COUNTIFS(INDIRECT("Table1["&amp;$B$7&amp;"]"),"Yes", INDIRECT("Table1[c14"&amp;$E$6&amp;"_last_sanctioned]"), $A243)</f>
        <v>0</v>
      </c>
    </row>
    <row r="244" spans="1:7" x14ac:dyDescent="0.25">
      <c r="A244" s="5" t="s">
        <v>105</v>
      </c>
      <c r="B244" s="2">
        <f>COUNTIFS(Table1[c08a_main_class], $B$4, Table1[c14a_last_sanctioned], $A244)</f>
        <v>6</v>
      </c>
      <c r="C244" s="3">
        <f ca="1">COUNTIFS(Table1[c08a_main_class], $B$4, INDIRECT("Table1[c01"&amp;$E$5&amp;"_area]"), "&lt;&gt;Unassigned", INDIRECT("Table1[c14"&amp;$E$5&amp;"_last_sanctioned]"), $A244)</f>
        <v>0</v>
      </c>
      <c r="D244" s="2">
        <f ca="1">COUNTIFS(Table1[c08a_main_class], $B$4, INDIRECT("Table1[c01"&amp;$E$6&amp;"_area]"), "&lt;&gt;Unassigned", INDIRECT("Table1[c14"&amp;$E$6&amp;"_last_sanctioned]"), $A244)</f>
        <v>0</v>
      </c>
      <c r="E244" s="3">
        <f ca="1">COUNTIFS(INDIRECT("Table1["&amp;$B$5&amp;"]"),"Yes", INDIRECT("Table1[c14"&amp;$E$4&amp;"_last_sanctioned]"), $A244)</f>
        <v>10</v>
      </c>
      <c r="F244" s="2">
        <f ca="1">COUNTIFS(INDIRECT("Table1["&amp;$B$6&amp;"]"),"Yes", INDIRECT("Table1[c14"&amp;$E$5&amp;"_last_sanctioned]"), $A244)</f>
        <v>2</v>
      </c>
      <c r="G244" s="3">
        <f ca="1">COUNTIFS(INDIRECT("Table1["&amp;$B$7&amp;"]"),"Yes", INDIRECT("Table1[c14"&amp;$E$6&amp;"_last_sanctioned]"), $A244)</f>
        <v>0</v>
      </c>
    </row>
    <row r="245" spans="1:7" x14ac:dyDescent="0.25">
      <c r="A245" s="5" t="s">
        <v>27</v>
      </c>
      <c r="B245" s="2">
        <f>COUNTIFS(Table1[c08a_main_class], $B$4, Table1[c14a_last_sanctioned], $A245)</f>
        <v>10</v>
      </c>
      <c r="C245" s="3">
        <f ca="1">COUNTIFS(Table1[c08a_main_class], $B$4, INDIRECT("Table1[c01"&amp;$E$5&amp;"_area]"), "&lt;&gt;Unassigned", INDIRECT("Table1[c14"&amp;$E$5&amp;"_last_sanctioned]"), $A245)</f>
        <v>5</v>
      </c>
      <c r="D245" s="2">
        <f ca="1">COUNTIFS(Table1[c08a_main_class], $B$4, INDIRECT("Table1[c01"&amp;$E$6&amp;"_area]"), "&lt;&gt;Unassigned", INDIRECT("Table1[c14"&amp;$E$6&amp;"_last_sanctioned]"), $A245)</f>
        <v>0</v>
      </c>
      <c r="E245" s="3">
        <f ca="1">COUNTIFS(INDIRECT("Table1["&amp;$B$5&amp;"]"),"Yes", INDIRECT("Table1[c14"&amp;$E$4&amp;"_last_sanctioned]"), $A245)</f>
        <v>23</v>
      </c>
      <c r="F245" s="2">
        <f ca="1">COUNTIFS(INDIRECT("Table1["&amp;$B$6&amp;"]"),"Yes", INDIRECT("Table1[c14"&amp;$E$5&amp;"_last_sanctioned]"), $A245)</f>
        <v>7</v>
      </c>
      <c r="G245" s="3">
        <f ca="1">COUNTIFS(INDIRECT("Table1["&amp;$B$7&amp;"]"),"Yes", INDIRECT("Table1[c14"&amp;$E$6&amp;"_last_sanctioned]"), $A245)</f>
        <v>0</v>
      </c>
    </row>
    <row r="246" spans="1:7" x14ac:dyDescent="0.25">
      <c r="A246" s="5" t="s">
        <v>525</v>
      </c>
      <c r="B246" s="2">
        <f>SUM(B242:B245)</f>
        <v>22</v>
      </c>
      <c r="C246" s="3">
        <f t="shared" ref="C246:D246" ca="1" si="32">SUM(C242:C245)</f>
        <v>6</v>
      </c>
      <c r="D246" s="2">
        <f t="shared" ca="1" si="32"/>
        <v>0</v>
      </c>
      <c r="E246" s="3">
        <f ca="1">SUM(E242:E245)</f>
        <v>48</v>
      </c>
      <c r="F246" s="2">
        <f ca="1">SUM(F242:F245)</f>
        <v>10</v>
      </c>
      <c r="G246" s="3">
        <f ca="1">SUM(G242:G245)</f>
        <v>0</v>
      </c>
    </row>
    <row r="248" spans="1:7" x14ac:dyDescent="0.25">
      <c r="A248" s="4" t="s">
        <v>741</v>
      </c>
    </row>
    <row r="249" spans="1:7" x14ac:dyDescent="0.25">
      <c r="A249" s="5"/>
      <c r="B249" s="5" t="str">
        <f>$B$3&amp;" - Wave A - Sample"</f>
        <v>Homelessness - Wave A - Sample</v>
      </c>
      <c r="C249" s="5" t="str">
        <f>$B$3&amp;" - Wave B - Sample"</f>
        <v>Homelessness - Wave B - Sample</v>
      </c>
      <c r="D249" s="5" t="str">
        <f>$B$3&amp;" - Wave C - Sample"</f>
        <v>Homelessness - Wave C - Sample</v>
      </c>
      <c r="E249" s="5" t="str">
        <f>$B$3&amp;" - Wave A - All"</f>
        <v>Homelessness - Wave A - All</v>
      </c>
      <c r="F249" s="5" t="str">
        <f>$B$3&amp;" - Wave B - All"</f>
        <v>Homelessness - Wave B - All</v>
      </c>
      <c r="G249" s="5" t="str">
        <f>$B$3&amp;" - Wave C - All"</f>
        <v>Homelessness - Wave C - All</v>
      </c>
    </row>
    <row r="250" spans="1:7" x14ac:dyDescent="0.25">
      <c r="A250" s="5" t="s">
        <v>54</v>
      </c>
      <c r="B250" s="15">
        <f t="shared" ref="B250:G254" si="33">B242/B$246</f>
        <v>0.22727272727272727</v>
      </c>
      <c r="C250" s="13">
        <f t="shared" ca="1" si="33"/>
        <v>0</v>
      </c>
      <c r="D250" s="15" t="e">
        <f t="shared" ca="1" si="33"/>
        <v>#DIV/0!</v>
      </c>
      <c r="E250" s="13">
        <f t="shared" ca="1" si="33"/>
        <v>0.22916666666666666</v>
      </c>
      <c r="F250" s="15">
        <f t="shared" ca="1" si="33"/>
        <v>0</v>
      </c>
      <c r="G250" s="13" t="e">
        <f t="shared" ca="1" si="33"/>
        <v>#DIV/0!</v>
      </c>
    </row>
    <row r="251" spans="1:7" x14ac:dyDescent="0.25">
      <c r="A251" s="5" t="s">
        <v>78</v>
      </c>
      <c r="B251" s="15">
        <f t="shared" si="33"/>
        <v>4.5454545454545456E-2</v>
      </c>
      <c r="C251" s="13">
        <f t="shared" ca="1" si="33"/>
        <v>0.16666666666666666</v>
      </c>
      <c r="D251" s="15" t="e">
        <f t="shared" ca="1" si="33"/>
        <v>#DIV/0!</v>
      </c>
      <c r="E251" s="13">
        <f t="shared" ca="1" si="33"/>
        <v>8.3333333333333329E-2</v>
      </c>
      <c r="F251" s="15">
        <f t="shared" ca="1" si="33"/>
        <v>0.1</v>
      </c>
      <c r="G251" s="13" t="e">
        <f t="shared" ca="1" si="33"/>
        <v>#DIV/0!</v>
      </c>
    </row>
    <row r="252" spans="1:7" x14ac:dyDescent="0.25">
      <c r="A252" s="5" t="s">
        <v>105</v>
      </c>
      <c r="B252" s="15">
        <f t="shared" si="33"/>
        <v>0.27272727272727271</v>
      </c>
      <c r="C252" s="13">
        <f t="shared" ca="1" si="33"/>
        <v>0</v>
      </c>
      <c r="D252" s="15" t="e">
        <f t="shared" ca="1" si="33"/>
        <v>#DIV/0!</v>
      </c>
      <c r="E252" s="13">
        <f t="shared" ca="1" si="33"/>
        <v>0.20833333333333334</v>
      </c>
      <c r="F252" s="15">
        <f t="shared" ca="1" si="33"/>
        <v>0.2</v>
      </c>
      <c r="G252" s="13" t="e">
        <f t="shared" ca="1" si="33"/>
        <v>#DIV/0!</v>
      </c>
    </row>
    <row r="253" spans="1:7" x14ac:dyDescent="0.25">
      <c r="A253" s="5" t="s">
        <v>27</v>
      </c>
      <c r="B253" s="15">
        <f t="shared" si="33"/>
        <v>0.45454545454545453</v>
      </c>
      <c r="C253" s="13">
        <f t="shared" ca="1" si="33"/>
        <v>0.83333333333333337</v>
      </c>
      <c r="D253" s="15" t="e">
        <f t="shared" ca="1" si="33"/>
        <v>#DIV/0!</v>
      </c>
      <c r="E253" s="13">
        <f t="shared" ca="1" si="33"/>
        <v>0.47916666666666669</v>
      </c>
      <c r="F253" s="15">
        <f t="shared" ca="1" si="33"/>
        <v>0.7</v>
      </c>
      <c r="G253" s="13" t="e">
        <f t="shared" ca="1" si="33"/>
        <v>#DIV/0!</v>
      </c>
    </row>
    <row r="254" spans="1:7" x14ac:dyDescent="0.25">
      <c r="A254" s="5" t="s">
        <v>525</v>
      </c>
      <c r="B254" s="15">
        <f>B246/B$246</f>
        <v>1</v>
      </c>
      <c r="C254" s="13">
        <f t="shared" ca="1" si="33"/>
        <v>1</v>
      </c>
      <c r="D254" s="15" t="e">
        <f t="shared" ca="1" si="33"/>
        <v>#DIV/0!</v>
      </c>
      <c r="E254" s="13">
        <f t="shared" ca="1" si="33"/>
        <v>1</v>
      </c>
      <c r="F254" s="15">
        <f t="shared" ca="1" si="33"/>
        <v>1</v>
      </c>
      <c r="G254" s="13" t="e">
        <f t="shared" ca="1" si="33"/>
        <v>#DIV/0!</v>
      </c>
    </row>
    <row r="256" spans="1:7" x14ac:dyDescent="0.25">
      <c r="A256" s="4" t="s">
        <v>711</v>
      </c>
    </row>
    <row r="257" spans="1:4" x14ac:dyDescent="0.25">
      <c r="A257" s="5"/>
      <c r="B257" s="5" t="s">
        <v>5</v>
      </c>
      <c r="C257" s="5" t="s">
        <v>4</v>
      </c>
      <c r="D257" s="5" t="s">
        <v>680</v>
      </c>
    </row>
    <row r="258" spans="1:4" x14ac:dyDescent="0.25">
      <c r="A258" s="5" t="str">
        <f>$B$3&amp;" - Wave A - Sample"</f>
        <v>Homelessness - Wave A - Sample</v>
      </c>
      <c r="B258" s="2">
        <f>COUNTIFS(Table1[c08a_main_class], $B$4, Table1[c15a_any_income], "Yes")</f>
        <v>43</v>
      </c>
      <c r="C258" s="3">
        <f>COUNTIFS(Table1[c08a_main_class], $B$4, Table1[c15a_any_income], "No")</f>
        <v>12</v>
      </c>
      <c r="D258" s="2">
        <f>B258+C258</f>
        <v>55</v>
      </c>
    </row>
    <row r="259" spans="1:4" x14ac:dyDescent="0.25">
      <c r="A259" s="5" t="str">
        <f>$B$3&amp;" - Wave B - Sample"</f>
        <v>Homelessness - Wave B - Sample</v>
      </c>
      <c r="B259" s="2">
        <f ca="1">COUNTIFS(Table1[c08a_main_class], $B$4, INDIRECT("Table1[c01"&amp;$E5&amp;"_area]"), "&lt;&gt;Unassigned",INDIRECT("Table1[c15"&amp;E5&amp;"_any_income]"), "Yes")</f>
        <v>21</v>
      </c>
      <c r="C259" s="3">
        <f ca="1">COUNTIFS(Table1[c08a_main_class], $B$4, INDIRECT("Table1[c01"&amp;$E5&amp;"_area]"), "&lt;&gt;Unassigned",INDIRECT("Table1[c15"&amp;E5&amp;"_any_income]"), "No")</f>
        <v>2</v>
      </c>
      <c r="D259" s="2">
        <f t="shared" ref="D259:D260" ca="1" si="34">B259+C259</f>
        <v>23</v>
      </c>
    </row>
    <row r="260" spans="1:4" x14ac:dyDescent="0.25">
      <c r="A260" s="5" t="str">
        <f>$B$3&amp;" - Wave C - Sample"</f>
        <v>Homelessness - Wave C - Sample</v>
      </c>
      <c r="B260" s="2">
        <f ca="1">COUNTIFS(Table1[c08a_main_class], $B$4, INDIRECT("Table1[c01"&amp;$E6&amp;"_area]"), "&lt;&gt;Unassigned",INDIRECT("Table1[c15"&amp;E6&amp;"_any_income]"), "Yes")</f>
        <v>4</v>
      </c>
      <c r="C260" s="3">
        <f ca="1">COUNTIFS(Table1[c08a_main_class], $B$4, INDIRECT("Table1[c01"&amp;$E6&amp;"_area]"), "&lt;&gt;Unassigned",INDIRECT("Table1[c15"&amp;E6&amp;"_any_income]"), "No")</f>
        <v>1</v>
      </c>
      <c r="D260" s="2">
        <f t="shared" ca="1" si="34"/>
        <v>5</v>
      </c>
    </row>
    <row r="261" spans="1:4" x14ac:dyDescent="0.25">
      <c r="A261" s="5" t="str">
        <f>$B$3&amp;" - Wave A - All"</f>
        <v>Homelessness - Wave A - All</v>
      </c>
      <c r="B261" s="2">
        <f ca="1">COUNTIFS(INDIRECT("Table1["&amp;$B5&amp;"]"),"Yes", Table1[c15a_any_income], "Yes")</f>
        <v>96</v>
      </c>
      <c r="C261" s="3">
        <f ca="1">COUNTIFS(INDIRECT("Table1["&amp;$B5&amp;"]"),"Yes", Table1[c15a_any_income], "No")</f>
        <v>17</v>
      </c>
      <c r="D261" s="2">
        <f ca="1">B261+C261</f>
        <v>113</v>
      </c>
    </row>
    <row r="262" spans="1:4" x14ac:dyDescent="0.25">
      <c r="A262" s="5" t="str">
        <f>$B$3&amp;" - Wave B - All"</f>
        <v>Homelessness - Wave B - All</v>
      </c>
      <c r="B262" s="2">
        <f ca="1">COUNTIFS(INDIRECT("Table1["&amp;$B6&amp;"]"),"Yes", INDIRECT("Table1[c15"&amp;E5&amp;"_any_income]"), "Yes")</f>
        <v>28</v>
      </c>
      <c r="C262" s="3">
        <f ca="1">COUNTIFS(INDIRECT("Table1["&amp;$B6&amp;"]"),"Yes", INDIRECT("Table1[c15"&amp;E5&amp;"_any_income]"), "No")</f>
        <v>6</v>
      </c>
      <c r="D262" s="2">
        <f ca="1">B262+C262</f>
        <v>34</v>
      </c>
    </row>
    <row r="263" spans="1:4" x14ac:dyDescent="0.25">
      <c r="A263" s="5" t="str">
        <f>$B$3&amp;" - Wave C - All"</f>
        <v>Homelessness - Wave C - All</v>
      </c>
      <c r="B263" s="2">
        <f ca="1">COUNTIFS(INDIRECT("Table1["&amp;$B7&amp;"]"),"Yes", INDIRECT("Table1[c15"&amp;E6&amp;"_any_income]"), "Yes")</f>
        <v>3</v>
      </c>
      <c r="C263" s="3">
        <f ca="1">COUNTIFS(INDIRECT("Table1["&amp;$B7&amp;"]"),"Yes", INDIRECT("Table1[c15"&amp;E6&amp;"_any_income]"), "No")</f>
        <v>0</v>
      </c>
      <c r="D263" s="2">
        <f ca="1">B263+C263</f>
        <v>3</v>
      </c>
    </row>
    <row r="265" spans="1:4" x14ac:dyDescent="0.25">
      <c r="A265" s="4" t="s">
        <v>712</v>
      </c>
    </row>
    <row r="266" spans="1:4" x14ac:dyDescent="0.25">
      <c r="A266" s="5"/>
      <c r="B266" s="5" t="s">
        <v>5</v>
      </c>
      <c r="C266" s="5" t="s">
        <v>4</v>
      </c>
      <c r="D266" s="5" t="s">
        <v>680</v>
      </c>
    </row>
    <row r="267" spans="1:4" x14ac:dyDescent="0.25">
      <c r="A267" s="5" t="str">
        <f>$B$3&amp;" - Wave A - Sample"</f>
        <v>Homelessness - Wave A - Sample</v>
      </c>
      <c r="B267" s="7">
        <f t="shared" ref="B267:D268" si="35">B258/$D258</f>
        <v>0.78181818181818186</v>
      </c>
      <c r="C267" s="6">
        <f t="shared" si="35"/>
        <v>0.21818181818181817</v>
      </c>
      <c r="D267" s="7">
        <f t="shared" si="35"/>
        <v>1</v>
      </c>
    </row>
    <row r="268" spans="1:4" x14ac:dyDescent="0.25">
      <c r="A268" s="5" t="str">
        <f>$B$3&amp;" - Wave B - Sample"</f>
        <v>Homelessness - Wave B - Sample</v>
      </c>
      <c r="B268" s="7">
        <f ca="1">B259/$D259</f>
        <v>0.91304347826086951</v>
      </c>
      <c r="C268" s="6">
        <f ca="1">C259/$D259</f>
        <v>8.6956521739130432E-2</v>
      </c>
      <c r="D268" s="7">
        <f t="shared" ca="1" si="35"/>
        <v>1</v>
      </c>
    </row>
    <row r="269" spans="1:4" x14ac:dyDescent="0.25">
      <c r="A269" s="5" t="str">
        <f>$B$3&amp;" - Wave C - Sample"</f>
        <v>Homelessness - Wave C - Sample</v>
      </c>
      <c r="B269" s="7">
        <f t="shared" ref="B269:D272" ca="1" si="36">B260/$D260</f>
        <v>0.8</v>
      </c>
      <c r="C269" s="6">
        <f t="shared" ca="1" si="36"/>
        <v>0.2</v>
      </c>
      <c r="D269" s="7">
        <f t="shared" ca="1" si="36"/>
        <v>1</v>
      </c>
    </row>
    <row r="270" spans="1:4" x14ac:dyDescent="0.25">
      <c r="A270" s="5" t="str">
        <f>$B$3&amp;" - Wave A - All"</f>
        <v>Homelessness - Wave A - All</v>
      </c>
      <c r="B270" s="7">
        <f t="shared" ca="1" si="36"/>
        <v>0.84955752212389379</v>
      </c>
      <c r="C270" s="6">
        <f t="shared" ca="1" si="36"/>
        <v>0.15044247787610621</v>
      </c>
      <c r="D270" s="7">
        <f t="shared" ca="1" si="36"/>
        <v>1</v>
      </c>
    </row>
    <row r="271" spans="1:4" x14ac:dyDescent="0.25">
      <c r="A271" s="5" t="str">
        <f>$B$3&amp;" - Wave B - All"</f>
        <v>Homelessness - Wave B - All</v>
      </c>
      <c r="B271" s="7">
        <f t="shared" ca="1" si="36"/>
        <v>0.82352941176470584</v>
      </c>
      <c r="C271" s="6">
        <f t="shared" ca="1" si="36"/>
        <v>0.17647058823529413</v>
      </c>
      <c r="D271" s="7">
        <f t="shared" ca="1" si="36"/>
        <v>1</v>
      </c>
    </row>
    <row r="272" spans="1:4" x14ac:dyDescent="0.25">
      <c r="A272" s="5" t="str">
        <f>$B$3&amp;" - Wave C - All"</f>
        <v>Homelessness - Wave C - All</v>
      </c>
      <c r="B272" s="7">
        <f t="shared" ca="1" si="36"/>
        <v>1</v>
      </c>
      <c r="C272" s="6">
        <f t="shared" ca="1" si="36"/>
        <v>0</v>
      </c>
      <c r="D272" s="7">
        <f t="shared" ca="1" si="36"/>
        <v>1</v>
      </c>
    </row>
    <row r="274" spans="1:7" x14ac:dyDescent="0.25">
      <c r="A274" s="4" t="s">
        <v>713</v>
      </c>
    </row>
    <row r="275" spans="1:7" x14ac:dyDescent="0.25">
      <c r="A275" s="5"/>
      <c r="B275" s="5" t="str">
        <f>$B$3&amp;" - Wave A - Sample"</f>
        <v>Homelessness - Wave A - Sample</v>
      </c>
      <c r="C275" s="5" t="str">
        <f>$B$3&amp;" - Wave B - Sample"</f>
        <v>Homelessness - Wave B - Sample</v>
      </c>
      <c r="D275" s="5" t="str">
        <f>$B$3&amp;" - Wave C - Sample"</f>
        <v>Homelessness - Wave C - Sample</v>
      </c>
      <c r="E275" s="5" t="str">
        <f>$B$3&amp;" - Wave A - All"</f>
        <v>Homelessness - Wave A - All</v>
      </c>
      <c r="F275" s="5" t="str">
        <f>$B$3&amp;" - Wave B - All"</f>
        <v>Homelessness - Wave B - All</v>
      </c>
      <c r="G275" s="5" t="str">
        <f>$B$3&amp;" - Wave C - All"</f>
        <v>Homelessness - Wave C - All</v>
      </c>
    </row>
    <row r="276" spans="1:7" x14ac:dyDescent="0.25">
      <c r="A276" s="5" t="s">
        <v>70</v>
      </c>
      <c r="B276" s="2">
        <f>COUNTIFS(Table1[c08a_main_class], $B$4, Table1[c16a_housing_status], $A276)</f>
        <v>0</v>
      </c>
      <c r="C276" s="3">
        <f ca="1">COUNTIFS(Table1[c08a_main_class], $B$4, INDIRECT("Table1[c01"&amp;$E$5&amp;"_area]"), "&lt;&gt;Unassigned",INDIRECT("Table1[c16"&amp;$E$5&amp;"_housing_status]"), $A276)</f>
        <v>0</v>
      </c>
      <c r="D276" s="2">
        <f ca="1">COUNTIFS(Table1[c08a_main_class], $B$4, INDIRECT("Table1[c01"&amp;$E$6&amp;"_area]"), "&lt;&gt;Unassigned",INDIRECT("Table1[c16"&amp;$E$6&amp;"_housing_status]"), $A276)</f>
        <v>0</v>
      </c>
      <c r="E276" s="3">
        <f t="shared" ref="E276:E284" ca="1" si="37">COUNTIFS(INDIRECT("Table1["&amp;$B$5&amp;"]"),"Yes", INDIRECT("Table1[c16"&amp;$E$4&amp;"_housing_status]"), $A276)</f>
        <v>1</v>
      </c>
      <c r="F276" s="2">
        <f t="shared" ref="F276:F284" ca="1" si="38">COUNTIFS(INDIRECT("Table1["&amp;$B$6&amp;"]"),"Yes", INDIRECT("Table1[c16"&amp;$E$5&amp;"_housing_status]"), $A276)</f>
        <v>0</v>
      </c>
      <c r="G276" s="3">
        <f t="shared" ref="G276:G284" ca="1" si="39">COUNTIFS(INDIRECT("Table1["&amp;$B$7&amp;"]"),"Yes", INDIRECT("Table1[c16"&amp;$E$6&amp;"_housing_status]"), $A276)</f>
        <v>0</v>
      </c>
    </row>
    <row r="277" spans="1:7" x14ac:dyDescent="0.25">
      <c r="A277" s="5" t="s">
        <v>6</v>
      </c>
      <c r="B277" s="2">
        <f>COUNTIFS(Table1[c08a_main_class], $B$4, Table1[c16a_housing_status], $A277)</f>
        <v>9</v>
      </c>
      <c r="C277" s="3">
        <f ca="1">COUNTIFS(Table1[c08a_main_class], $B$4, INDIRECT("Table1[c01"&amp;$E$5&amp;"_area]"), "&lt;&gt;Unassigned",INDIRECT("Table1[c16"&amp;$E$5&amp;"_housing_status]"), $A277)</f>
        <v>10</v>
      </c>
      <c r="D277" s="2">
        <f ca="1">COUNTIFS(Table1[c08a_main_class], $B$4, INDIRECT("Table1[c01"&amp;$E$6&amp;"_area]"), "&lt;&gt;Unassigned",INDIRECT("Table1[c16"&amp;$E$6&amp;"_housing_status]"), $A277)</f>
        <v>3</v>
      </c>
      <c r="E277" s="3">
        <f t="shared" ca="1" si="37"/>
        <v>24</v>
      </c>
      <c r="F277" s="2">
        <f t="shared" ca="1" si="38"/>
        <v>13</v>
      </c>
      <c r="G277" s="3">
        <f t="shared" ca="1" si="39"/>
        <v>2</v>
      </c>
    </row>
    <row r="278" spans="1:7" x14ac:dyDescent="0.25">
      <c r="A278" s="5" t="s">
        <v>18</v>
      </c>
      <c r="B278" s="2">
        <f>COUNTIFS(Table1[c08a_main_class], $B$4, Table1[c16a_housing_status], $A278)</f>
        <v>1</v>
      </c>
      <c r="C278" s="3">
        <f ca="1">COUNTIFS(Table1[c08a_main_class], $B$4, INDIRECT("Table1[c01"&amp;$E$5&amp;"_area]"), "&lt;&gt;Unassigned",INDIRECT("Table1[c16"&amp;$E$5&amp;"_housing_status]"), $A278)</f>
        <v>4</v>
      </c>
      <c r="D278" s="2">
        <f ca="1">COUNTIFS(Table1[c08a_main_class], $B$4, INDIRECT("Table1[c01"&amp;$E$6&amp;"_area]"), "&lt;&gt;Unassigned",INDIRECT("Table1[c16"&amp;$E$6&amp;"_housing_status]"), $A278)</f>
        <v>0</v>
      </c>
      <c r="E278" s="3">
        <f t="shared" ca="1" si="37"/>
        <v>5</v>
      </c>
      <c r="F278" s="2">
        <f t="shared" ca="1" si="38"/>
        <v>4</v>
      </c>
      <c r="G278" s="3">
        <f t="shared" ca="1" si="39"/>
        <v>0</v>
      </c>
    </row>
    <row r="279" spans="1:7" x14ac:dyDescent="0.25">
      <c r="A279" s="5" t="s">
        <v>100</v>
      </c>
      <c r="B279" s="2">
        <f>COUNTIFS(Table1[c08a_main_class], $B$4, Table1[c16a_housing_status], $A279)</f>
        <v>0</v>
      </c>
      <c r="C279" s="3">
        <f ca="1">COUNTIFS(Table1[c08a_main_class], $B$4, INDIRECT("Table1[c01"&amp;$E$5&amp;"_area]"), "&lt;&gt;Unassigned",INDIRECT("Table1[c16"&amp;$E$5&amp;"_housing_status]"), $A279)</f>
        <v>0</v>
      </c>
      <c r="D279" s="2">
        <f ca="1">COUNTIFS(Table1[c08a_main_class], $B$4, INDIRECT("Table1[c01"&amp;$E$6&amp;"_area]"), "&lt;&gt;Unassigned",INDIRECT("Table1[c16"&amp;$E$6&amp;"_housing_status]"), $A279)</f>
        <v>0</v>
      </c>
      <c r="E279" s="3">
        <f t="shared" ca="1" si="37"/>
        <v>0</v>
      </c>
      <c r="F279" s="2">
        <f t="shared" ca="1" si="38"/>
        <v>1</v>
      </c>
      <c r="G279" s="3">
        <f t="shared" ca="1" si="39"/>
        <v>0</v>
      </c>
    </row>
    <row r="280" spans="1:7" x14ac:dyDescent="0.25">
      <c r="A280" s="5" t="s">
        <v>39</v>
      </c>
      <c r="B280" s="2">
        <f>COUNTIFS(Table1[c08a_main_class], $B$4, Table1[c16a_housing_status], $A280)</f>
        <v>4</v>
      </c>
      <c r="C280" s="3">
        <f ca="1">COUNTIFS(Table1[c08a_main_class], $B$4, INDIRECT("Table1[c01"&amp;$E$5&amp;"_area]"), "&lt;&gt;Unassigned",INDIRECT("Table1[c16"&amp;$E$5&amp;"_housing_status]"), $A280)</f>
        <v>1</v>
      </c>
      <c r="D280" s="2">
        <f ca="1">COUNTIFS(Table1[c08a_main_class], $B$4, INDIRECT("Table1[c01"&amp;$E$6&amp;"_area]"), "&lt;&gt;Unassigned",INDIRECT("Table1[c16"&amp;$E$6&amp;"_housing_status]"), $A280)</f>
        <v>1</v>
      </c>
      <c r="E280" s="3">
        <f t="shared" ca="1" si="37"/>
        <v>9</v>
      </c>
      <c r="F280" s="2">
        <f t="shared" ca="1" si="38"/>
        <v>4</v>
      </c>
      <c r="G280" s="3">
        <f t="shared" ca="1" si="39"/>
        <v>1</v>
      </c>
    </row>
    <row r="281" spans="1:7" x14ac:dyDescent="0.25">
      <c r="A281" s="5" t="s">
        <v>714</v>
      </c>
      <c r="B281" s="2">
        <f>COUNTIFS(Table1[c08a_main_class], $B$4, Table1[c16a_housing_status], $A281)</f>
        <v>24</v>
      </c>
      <c r="C281" s="3">
        <f ca="1">COUNTIFS(Table1[c08a_main_class], $B$4, INDIRECT("Table1[c01"&amp;$E$5&amp;"_area]"), "&lt;&gt;Unassigned",INDIRECT("Table1[c16"&amp;$E$5&amp;"_housing_status]"), $A281)</f>
        <v>0</v>
      </c>
      <c r="D281" s="2">
        <f ca="1">COUNTIFS(Table1[c08a_main_class], $B$4, INDIRECT("Table1[c01"&amp;$E$6&amp;"_area]"), "&lt;&gt;Unassigned",INDIRECT("Table1[c16"&amp;$E$6&amp;"_housing_status]"), $A281)</f>
        <v>1</v>
      </c>
      <c r="E281" s="3">
        <f t="shared" ca="1" si="37"/>
        <v>48</v>
      </c>
      <c r="F281" s="2">
        <f t="shared" ca="1" si="38"/>
        <v>0</v>
      </c>
      <c r="G281" s="3">
        <f t="shared" ca="1" si="39"/>
        <v>0</v>
      </c>
    </row>
    <row r="282" spans="1:7" x14ac:dyDescent="0.25">
      <c r="A282" s="5" t="s">
        <v>715</v>
      </c>
      <c r="B282" s="2">
        <f>COUNTIFS(Table1[c08a_main_class], $B$4, Table1[c16a_housing_status], $A282)</f>
        <v>0</v>
      </c>
      <c r="C282" s="3">
        <f ca="1">COUNTIFS(Table1[c08a_main_class], $B$4, INDIRECT("Table1[c01"&amp;$E$5&amp;"_area]"), "&lt;&gt;Unassigned",INDIRECT("Table1[c16"&amp;$E$5&amp;"_housing_status]"), $A282)</f>
        <v>0</v>
      </c>
      <c r="D282" s="2">
        <f ca="1">COUNTIFS(Table1[c08a_main_class], $B$4, INDIRECT("Table1[c01"&amp;$E$6&amp;"_area]"), "&lt;&gt;Unassigned",INDIRECT("Table1[c16"&amp;$E$6&amp;"_housing_status]"), $A282)</f>
        <v>0</v>
      </c>
      <c r="E282" s="3">
        <f t="shared" ca="1" si="37"/>
        <v>0</v>
      </c>
      <c r="F282" s="2">
        <f t="shared" ca="1" si="38"/>
        <v>0</v>
      </c>
      <c r="G282" s="3">
        <f t="shared" ca="1" si="39"/>
        <v>0</v>
      </c>
    </row>
    <row r="283" spans="1:7" x14ac:dyDescent="0.25">
      <c r="A283" s="5" t="s">
        <v>32</v>
      </c>
      <c r="B283" s="2">
        <f>COUNTIFS(Table1[c08a_main_class], $B$4, Table1[c16a_housing_status], $A283)</f>
        <v>16</v>
      </c>
      <c r="C283" s="3">
        <f ca="1">COUNTIFS(Table1[c08a_main_class], $B$4, INDIRECT("Table1[c01"&amp;$E$5&amp;"_area]"), "&lt;&gt;Unassigned",INDIRECT("Table1[c16"&amp;$E$5&amp;"_housing_status]"), $A283)</f>
        <v>1</v>
      </c>
      <c r="D283" s="2">
        <f ca="1">COUNTIFS(Table1[c08a_main_class], $B$4, INDIRECT("Table1[c01"&amp;$E$6&amp;"_area]"), "&lt;&gt;Unassigned",INDIRECT("Table1[c16"&amp;$E$6&amp;"_housing_status]"), $A283)</f>
        <v>0</v>
      </c>
      <c r="E283" s="3">
        <f t="shared" ca="1" si="37"/>
        <v>22</v>
      </c>
      <c r="F283" s="2">
        <f t="shared" ca="1" si="38"/>
        <v>2</v>
      </c>
      <c r="G283" s="3">
        <f t="shared" ca="1" si="39"/>
        <v>0</v>
      </c>
    </row>
    <row r="284" spans="1:7" x14ac:dyDescent="0.25">
      <c r="A284" s="5" t="s">
        <v>22</v>
      </c>
      <c r="B284" s="2">
        <f>COUNTIFS(Table1[c08a_main_class], $B$4, Table1[c16a_housing_status], $A284)</f>
        <v>1</v>
      </c>
      <c r="C284" s="3">
        <f ca="1">COUNTIFS(Table1[c08a_main_class], $B$4, INDIRECT("Table1[c01"&amp;$E$5&amp;"_area]"), "&lt;&gt;Unassigned",INDIRECT("Table1[c16"&amp;$E$5&amp;"_housing_status]"), $A284)</f>
        <v>1</v>
      </c>
      <c r="D284" s="2">
        <f ca="1">COUNTIFS(Table1[c08a_main_class], $B$4, INDIRECT("Table1[c01"&amp;$E$6&amp;"_area]"), "&lt;&gt;Unassigned",INDIRECT("Table1[c16"&amp;$E$6&amp;"_housing_status]"), $A284)</f>
        <v>0</v>
      </c>
      <c r="E284" s="3">
        <f t="shared" ca="1" si="37"/>
        <v>3</v>
      </c>
      <c r="F284" s="2">
        <f t="shared" ca="1" si="38"/>
        <v>1</v>
      </c>
      <c r="G284" s="3">
        <f t="shared" ca="1" si="39"/>
        <v>0</v>
      </c>
    </row>
    <row r="285" spans="1:7" x14ac:dyDescent="0.25">
      <c r="A285" s="5" t="s">
        <v>525</v>
      </c>
      <c r="B285" s="2">
        <f t="shared" ref="B285:G285" si="40">SUM(B276:B284)</f>
        <v>55</v>
      </c>
      <c r="C285" s="3">
        <f t="shared" ca="1" si="40"/>
        <v>17</v>
      </c>
      <c r="D285" s="2">
        <f t="shared" ca="1" si="40"/>
        <v>5</v>
      </c>
      <c r="E285" s="3">
        <f t="shared" ca="1" si="40"/>
        <v>112</v>
      </c>
      <c r="F285" s="2">
        <f t="shared" ca="1" si="40"/>
        <v>25</v>
      </c>
      <c r="G285" s="3">
        <f t="shared" ca="1" si="40"/>
        <v>3</v>
      </c>
    </row>
    <row r="287" spans="1:7" x14ac:dyDescent="0.25">
      <c r="A287" s="4" t="s">
        <v>716</v>
      </c>
    </row>
    <row r="288" spans="1:7" x14ac:dyDescent="0.25">
      <c r="A288" s="5"/>
      <c r="B288" s="5" t="str">
        <f>$B$3&amp;" - Wave A - Sample"</f>
        <v>Homelessness - Wave A - Sample</v>
      </c>
      <c r="C288" s="5" t="str">
        <f>$B$3&amp;" - Wave B - Sample"</f>
        <v>Homelessness - Wave B - Sample</v>
      </c>
      <c r="D288" s="5" t="str">
        <f>$B$3&amp;" - Wave C - Sample"</f>
        <v>Homelessness - Wave C - Sample</v>
      </c>
      <c r="E288" s="5" t="str">
        <f>$B$3&amp;" - Wave A - All"</f>
        <v>Homelessness - Wave A - All</v>
      </c>
      <c r="F288" s="5" t="str">
        <f>$B$3&amp;" - Wave B - All"</f>
        <v>Homelessness - Wave B - All</v>
      </c>
      <c r="G288" s="5" t="str">
        <f>$B$3&amp;" - Wave C - All"</f>
        <v>Homelessness - Wave C - All</v>
      </c>
    </row>
    <row r="289" spans="1:7" x14ac:dyDescent="0.25">
      <c r="A289" s="5" t="s">
        <v>70</v>
      </c>
      <c r="B289" s="15">
        <f>B276/B$285</f>
        <v>0</v>
      </c>
      <c r="C289" s="15">
        <f t="shared" ref="C289:G298" ca="1" si="41">C276/C$285</f>
        <v>0</v>
      </c>
      <c r="D289" s="15">
        <f t="shared" ca="1" si="41"/>
        <v>0</v>
      </c>
      <c r="E289" s="13">
        <f t="shared" ca="1" si="41"/>
        <v>8.9285714285714281E-3</v>
      </c>
      <c r="F289" s="15">
        <f t="shared" ca="1" si="41"/>
        <v>0</v>
      </c>
      <c r="G289" s="13">
        <f t="shared" ca="1" si="41"/>
        <v>0</v>
      </c>
    </row>
    <row r="290" spans="1:7" x14ac:dyDescent="0.25">
      <c r="A290" s="5" t="s">
        <v>6</v>
      </c>
      <c r="B290" s="15">
        <f t="shared" ref="B290:D298" si="42">B277/B$285</f>
        <v>0.16363636363636364</v>
      </c>
      <c r="C290" s="15">
        <f t="shared" ca="1" si="42"/>
        <v>0.58823529411764708</v>
      </c>
      <c r="D290" s="15">
        <f t="shared" ca="1" si="42"/>
        <v>0.6</v>
      </c>
      <c r="E290" s="13">
        <f t="shared" ca="1" si="41"/>
        <v>0.21428571428571427</v>
      </c>
      <c r="F290" s="15">
        <f t="shared" ca="1" si="41"/>
        <v>0.52</v>
      </c>
      <c r="G290" s="13">
        <f t="shared" ca="1" si="41"/>
        <v>0.66666666666666663</v>
      </c>
    </row>
    <row r="291" spans="1:7" x14ac:dyDescent="0.25">
      <c r="A291" s="5" t="s">
        <v>18</v>
      </c>
      <c r="B291" s="15">
        <f t="shared" si="42"/>
        <v>1.8181818181818181E-2</v>
      </c>
      <c r="C291" s="15">
        <f t="shared" ca="1" si="42"/>
        <v>0.23529411764705882</v>
      </c>
      <c r="D291" s="15">
        <f t="shared" ca="1" si="42"/>
        <v>0</v>
      </c>
      <c r="E291" s="13">
        <f t="shared" ca="1" si="41"/>
        <v>4.4642857142857144E-2</v>
      </c>
      <c r="F291" s="15">
        <f t="shared" ca="1" si="41"/>
        <v>0.16</v>
      </c>
      <c r="G291" s="13">
        <f t="shared" ca="1" si="41"/>
        <v>0</v>
      </c>
    </row>
    <row r="292" spans="1:7" x14ac:dyDescent="0.25">
      <c r="A292" s="5" t="s">
        <v>100</v>
      </c>
      <c r="B292" s="15">
        <f t="shared" si="42"/>
        <v>0</v>
      </c>
      <c r="C292" s="15">
        <f t="shared" ca="1" si="42"/>
        <v>0</v>
      </c>
      <c r="D292" s="15">
        <f t="shared" ca="1" si="42"/>
        <v>0</v>
      </c>
      <c r="E292" s="13">
        <f t="shared" ca="1" si="41"/>
        <v>0</v>
      </c>
      <c r="F292" s="15">
        <f t="shared" ca="1" si="41"/>
        <v>0.04</v>
      </c>
      <c r="G292" s="13">
        <f t="shared" ca="1" si="41"/>
        <v>0</v>
      </c>
    </row>
    <row r="293" spans="1:7" x14ac:dyDescent="0.25">
      <c r="A293" s="5" t="s">
        <v>39</v>
      </c>
      <c r="B293" s="15">
        <f t="shared" si="42"/>
        <v>7.2727272727272724E-2</v>
      </c>
      <c r="C293" s="15">
        <f t="shared" ca="1" si="42"/>
        <v>5.8823529411764705E-2</v>
      </c>
      <c r="D293" s="15">
        <f t="shared" ca="1" si="42"/>
        <v>0.2</v>
      </c>
      <c r="E293" s="13">
        <f t="shared" ca="1" si="41"/>
        <v>8.0357142857142863E-2</v>
      </c>
      <c r="F293" s="15">
        <f t="shared" ca="1" si="41"/>
        <v>0.16</v>
      </c>
      <c r="G293" s="13">
        <f t="shared" ca="1" si="41"/>
        <v>0.33333333333333331</v>
      </c>
    </row>
    <row r="294" spans="1:7" x14ac:dyDescent="0.25">
      <c r="A294" s="5" t="s">
        <v>714</v>
      </c>
      <c r="B294" s="15">
        <f t="shared" si="42"/>
        <v>0.43636363636363634</v>
      </c>
      <c r="C294" s="15">
        <f t="shared" ca="1" si="42"/>
        <v>0</v>
      </c>
      <c r="D294" s="15">
        <f t="shared" ca="1" si="42"/>
        <v>0.2</v>
      </c>
      <c r="E294" s="13">
        <f t="shared" ca="1" si="41"/>
        <v>0.42857142857142855</v>
      </c>
      <c r="F294" s="15">
        <f t="shared" ca="1" si="41"/>
        <v>0</v>
      </c>
      <c r="G294" s="13">
        <f t="shared" ca="1" si="41"/>
        <v>0</v>
      </c>
    </row>
    <row r="295" spans="1:7" x14ac:dyDescent="0.25">
      <c r="A295" s="5" t="s">
        <v>715</v>
      </c>
      <c r="B295" s="15">
        <f t="shared" si="42"/>
        <v>0</v>
      </c>
      <c r="C295" s="15">
        <f t="shared" ca="1" si="42"/>
        <v>0</v>
      </c>
      <c r="D295" s="15">
        <f t="shared" ca="1" si="42"/>
        <v>0</v>
      </c>
      <c r="E295" s="13">
        <f t="shared" ca="1" si="41"/>
        <v>0</v>
      </c>
      <c r="F295" s="15">
        <f t="shared" ca="1" si="41"/>
        <v>0</v>
      </c>
      <c r="G295" s="13">
        <f t="shared" ca="1" si="41"/>
        <v>0</v>
      </c>
    </row>
    <row r="296" spans="1:7" x14ac:dyDescent="0.25">
      <c r="A296" s="5" t="s">
        <v>32</v>
      </c>
      <c r="B296" s="15">
        <f t="shared" si="42"/>
        <v>0.29090909090909089</v>
      </c>
      <c r="C296" s="15">
        <f t="shared" ca="1" si="42"/>
        <v>5.8823529411764705E-2</v>
      </c>
      <c r="D296" s="15">
        <f t="shared" ca="1" si="42"/>
        <v>0</v>
      </c>
      <c r="E296" s="13">
        <f t="shared" ca="1" si="41"/>
        <v>0.19642857142857142</v>
      </c>
      <c r="F296" s="15">
        <f t="shared" ca="1" si="41"/>
        <v>0.08</v>
      </c>
      <c r="G296" s="13">
        <f t="shared" ca="1" si="41"/>
        <v>0</v>
      </c>
    </row>
    <row r="297" spans="1:7" x14ac:dyDescent="0.25">
      <c r="A297" s="5" t="s">
        <v>22</v>
      </c>
      <c r="B297" s="15">
        <f t="shared" si="42"/>
        <v>1.8181818181818181E-2</v>
      </c>
      <c r="C297" s="15">
        <f t="shared" ca="1" si="42"/>
        <v>5.8823529411764705E-2</v>
      </c>
      <c r="D297" s="15">
        <f t="shared" ca="1" si="42"/>
        <v>0</v>
      </c>
      <c r="E297" s="13">
        <f t="shared" ca="1" si="41"/>
        <v>2.6785714285714284E-2</v>
      </c>
      <c r="F297" s="15">
        <f t="shared" ca="1" si="41"/>
        <v>0.04</v>
      </c>
      <c r="G297" s="13">
        <f t="shared" ca="1" si="41"/>
        <v>0</v>
      </c>
    </row>
    <row r="298" spans="1:7" x14ac:dyDescent="0.25">
      <c r="A298" s="5" t="s">
        <v>525</v>
      </c>
      <c r="B298" s="15">
        <f t="shared" si="42"/>
        <v>1</v>
      </c>
      <c r="C298" s="15">
        <f t="shared" ca="1" si="42"/>
        <v>1</v>
      </c>
      <c r="D298" s="15">
        <f t="shared" ca="1" si="42"/>
        <v>1</v>
      </c>
      <c r="E298" s="13">
        <f t="shared" ca="1" si="41"/>
        <v>1</v>
      </c>
      <c r="F298" s="15">
        <f t="shared" ca="1" si="41"/>
        <v>1</v>
      </c>
      <c r="G298" s="13">
        <f t="shared" ca="1" si="41"/>
        <v>1</v>
      </c>
    </row>
    <row r="299" spans="1:7" x14ac:dyDescent="0.25">
      <c r="B299" s="10" t="s">
        <v>718</v>
      </c>
      <c r="C299" s="10"/>
      <c r="D299" s="10"/>
    </row>
    <row r="300" spans="1:7" x14ac:dyDescent="0.25">
      <c r="A300" s="4" t="s">
        <v>717</v>
      </c>
    </row>
    <row r="301" spans="1:7" x14ac:dyDescent="0.25">
      <c r="A301" s="5" t="str">
        <f>$B$3&amp;" - Wave A - Sample"</f>
        <v>Homelessness - Wave A - Sample</v>
      </c>
      <c r="B301" s="5" t="s">
        <v>879</v>
      </c>
      <c r="C301" s="5" t="s">
        <v>5</v>
      </c>
      <c r="D301" s="5" t="s">
        <v>4</v>
      </c>
      <c r="E301" s="5" t="s">
        <v>525</v>
      </c>
    </row>
    <row r="302" spans="1:7" x14ac:dyDescent="0.25">
      <c r="A302" s="5" t="s">
        <v>148</v>
      </c>
      <c r="B302" s="5" t="s">
        <v>666</v>
      </c>
      <c r="C302" s="2">
        <f ca="1">COUNTIFS(Table1[c08a_main_class], $B$4, INDIRECT("Table1["&amp;$B302&amp;"]"), "Yes")</f>
        <v>2</v>
      </c>
      <c r="D302" s="3">
        <f ca="1">COUNTIFS(Table1[c08a_main_class], $B$4, INDIRECT("Table1["&amp;$B302&amp;"]"), "No")</f>
        <v>53</v>
      </c>
      <c r="E302" s="2">
        <f ca="1">C302+D302</f>
        <v>55</v>
      </c>
    </row>
    <row r="303" spans="1:7" x14ac:dyDescent="0.25">
      <c r="A303" s="5" t="s">
        <v>499</v>
      </c>
      <c r="B303" s="5" t="s">
        <v>667</v>
      </c>
      <c r="C303" s="2">
        <f ca="1">COUNTIFS(Table1[c08a_main_class], $B$4, INDIRECT("Table1["&amp;$B303&amp;"]"), "Yes")</f>
        <v>0</v>
      </c>
      <c r="D303" s="3">
        <f ca="1">COUNTIFS(Table1[c08a_main_class], $B$4, INDIRECT("Table1["&amp;$B303&amp;"]"), "No")</f>
        <v>55</v>
      </c>
      <c r="E303" s="2">
        <f t="shared" ref="E303:E311" ca="1" si="43">C303+D303</f>
        <v>55</v>
      </c>
    </row>
    <row r="304" spans="1:7" x14ac:dyDescent="0.25">
      <c r="A304" s="5" t="s">
        <v>740</v>
      </c>
      <c r="B304" s="5" t="s">
        <v>668</v>
      </c>
      <c r="C304" s="2">
        <f ca="1">COUNTIFS(Table1[c08a_main_class], $B$4, INDIRECT("Table1["&amp;$B304&amp;"]"), "Yes")</f>
        <v>30</v>
      </c>
      <c r="D304" s="3">
        <f ca="1">COUNTIFS(Table1[c08a_main_class], $B$4, INDIRECT("Table1["&amp;$B304&amp;"]"), "No")</f>
        <v>25</v>
      </c>
      <c r="E304" s="2">
        <f t="shared" ca="1" si="43"/>
        <v>55</v>
      </c>
    </row>
    <row r="305" spans="1:9" x14ac:dyDescent="0.25">
      <c r="A305" s="5" t="s">
        <v>719</v>
      </c>
      <c r="B305" s="5" t="s">
        <v>669</v>
      </c>
      <c r="C305" s="2">
        <f ca="1">COUNTIFS(Table1[c08a_main_class], $B$4, INDIRECT("Table1["&amp;$B305&amp;"]"), "Yes")</f>
        <v>10</v>
      </c>
      <c r="D305" s="3">
        <f ca="1">COUNTIFS(Table1[c08a_main_class], $B$4, INDIRECT("Table1["&amp;$B305&amp;"]"), "No")</f>
        <v>45</v>
      </c>
      <c r="E305" s="2">
        <f t="shared" ca="1" si="43"/>
        <v>55</v>
      </c>
    </row>
    <row r="306" spans="1:9" x14ac:dyDescent="0.25">
      <c r="A306" s="5" t="s">
        <v>720</v>
      </c>
      <c r="B306" s="5" t="s">
        <v>670</v>
      </c>
      <c r="C306" s="2">
        <f ca="1">COUNTIFS(Table1[c08a_main_class], $B$4, INDIRECT("Table1["&amp;$B306&amp;"]"), "Yes")</f>
        <v>55</v>
      </c>
      <c r="D306" s="3">
        <f ca="1">COUNTIFS(Table1[c08a_main_class], $B$4, INDIRECT("Table1["&amp;$B306&amp;"]"), "No")</f>
        <v>0</v>
      </c>
      <c r="E306" s="2">
        <f t="shared" ca="1" si="43"/>
        <v>55</v>
      </c>
    </row>
    <row r="307" spans="1:9" x14ac:dyDescent="0.25">
      <c r="A307" s="5" t="s">
        <v>524</v>
      </c>
      <c r="B307" s="5" t="s">
        <v>671</v>
      </c>
      <c r="C307" s="2">
        <f ca="1">COUNTIFS(Table1[c08a_main_class], $B$4, INDIRECT("Table1["&amp;$B307&amp;"]"), "Yes")</f>
        <v>10</v>
      </c>
      <c r="D307" s="3">
        <f ca="1">COUNTIFS(Table1[c08a_main_class], $B$4, INDIRECT("Table1["&amp;$B307&amp;"]"), "No")</f>
        <v>45</v>
      </c>
      <c r="E307" s="2">
        <f t="shared" ca="1" si="43"/>
        <v>55</v>
      </c>
    </row>
    <row r="308" spans="1:9" x14ac:dyDescent="0.25">
      <c r="A308" s="5" t="s">
        <v>522</v>
      </c>
      <c r="B308" s="5" t="s">
        <v>672</v>
      </c>
      <c r="C308" s="2">
        <f ca="1">COUNTIFS(Table1[c08a_main_class], $B$4, INDIRECT("Table1["&amp;$B308&amp;"]"), "Yes")</f>
        <v>0</v>
      </c>
      <c r="D308" s="3">
        <f ca="1">COUNTIFS(Table1[c08a_main_class], $B$4, INDIRECT("Table1["&amp;$B308&amp;"]"), "No")</f>
        <v>55</v>
      </c>
      <c r="E308" s="2">
        <f t="shared" ca="1" si="43"/>
        <v>55</v>
      </c>
    </row>
    <row r="309" spans="1:9" x14ac:dyDescent="0.25">
      <c r="A309" s="5" t="s">
        <v>23</v>
      </c>
      <c r="B309" s="5" t="s">
        <v>673</v>
      </c>
      <c r="C309" s="2">
        <f ca="1">COUNTIFS(Table1[c08a_main_class], $B$4, INDIRECT("Table1["&amp;$B309&amp;"]"), "Yes")</f>
        <v>4</v>
      </c>
      <c r="D309" s="3">
        <f ca="1">COUNTIFS(Table1[c08a_main_class], $B$4, INDIRECT("Table1["&amp;$B309&amp;"]"), "No")</f>
        <v>51</v>
      </c>
      <c r="E309" s="2">
        <f t="shared" ca="1" si="43"/>
        <v>55</v>
      </c>
    </row>
    <row r="310" spans="1:9" x14ac:dyDescent="0.25">
      <c r="A310" s="5" t="s">
        <v>523</v>
      </c>
      <c r="B310" s="5" t="s">
        <v>674</v>
      </c>
      <c r="C310" s="2">
        <f ca="1">COUNTIFS(Table1[c08a_main_class], $B$4, INDIRECT("Table1["&amp;$B310&amp;"]"), "Yes")</f>
        <v>2</v>
      </c>
      <c r="D310" s="3">
        <f ca="1">COUNTIFS(Table1[c08a_main_class], $B$4, INDIRECT("Table1["&amp;$B310&amp;"]"), "No")</f>
        <v>53</v>
      </c>
      <c r="E310" s="2">
        <f t="shared" ca="1" si="43"/>
        <v>55</v>
      </c>
    </row>
    <row r="311" spans="1:9" x14ac:dyDescent="0.25">
      <c r="A311" s="5" t="s">
        <v>742</v>
      </c>
      <c r="B311" s="5" t="s">
        <v>675</v>
      </c>
      <c r="C311" s="2">
        <f ca="1">COUNTIFS(Table1[c08a_main_class], $B$4, INDIRECT("Table1["&amp;$B311&amp;"]"), "Yes")</f>
        <v>0</v>
      </c>
      <c r="D311" s="3">
        <f ca="1">COUNTIFS(Table1[c08a_main_class], $B$4, INDIRECT("Table1["&amp;$B311&amp;"]"), "No")</f>
        <v>55</v>
      </c>
      <c r="E311" s="2">
        <f t="shared" ca="1" si="43"/>
        <v>55</v>
      </c>
    </row>
    <row r="313" spans="1:9" x14ac:dyDescent="0.25">
      <c r="A313" s="4" t="s">
        <v>721</v>
      </c>
    </row>
    <row r="314" spans="1:9" x14ac:dyDescent="0.25">
      <c r="A314" s="5" t="str">
        <f>$B$3&amp;" - Wave A - Sample"</f>
        <v>Homelessness - Wave A - Sample</v>
      </c>
      <c r="B314" s="5" t="s">
        <v>879</v>
      </c>
      <c r="C314" s="5" t="s">
        <v>5</v>
      </c>
      <c r="D314" s="5" t="s">
        <v>4</v>
      </c>
      <c r="E314" s="5" t="s">
        <v>525</v>
      </c>
    </row>
    <row r="315" spans="1:9" x14ac:dyDescent="0.25">
      <c r="A315" s="5" t="s">
        <v>148</v>
      </c>
      <c r="B315" s="5" t="s">
        <v>666</v>
      </c>
      <c r="C315" s="7">
        <f ca="1">C302/$B$11</f>
        <v>3.6363636363636362E-2</v>
      </c>
      <c r="D315" s="6">
        <f ca="1">D302/$B$11</f>
        <v>0.96363636363636362</v>
      </c>
      <c r="E315" s="7">
        <f ca="1">E302/$B$11</f>
        <v>1</v>
      </c>
    </row>
    <row r="316" spans="1:9" x14ac:dyDescent="0.25">
      <c r="A316" s="5" t="s">
        <v>499</v>
      </c>
      <c r="B316" s="5" t="s">
        <v>667</v>
      </c>
      <c r="C316" s="7">
        <f t="shared" ref="C316:E324" ca="1" si="44">C303/$B$11</f>
        <v>0</v>
      </c>
      <c r="D316" s="6">
        <f t="shared" ca="1" si="44"/>
        <v>1</v>
      </c>
      <c r="E316" s="7">
        <f t="shared" ca="1" si="44"/>
        <v>1</v>
      </c>
    </row>
    <row r="317" spans="1:9" x14ac:dyDescent="0.25">
      <c r="A317" s="5" t="s">
        <v>740</v>
      </c>
      <c r="B317" s="5" t="s">
        <v>668</v>
      </c>
      <c r="C317" s="7">
        <f t="shared" ca="1" si="44"/>
        <v>0.54545454545454541</v>
      </c>
      <c r="D317" s="6">
        <f t="shared" ca="1" si="44"/>
        <v>0.45454545454545453</v>
      </c>
      <c r="E317" s="7">
        <f t="shared" ca="1" si="44"/>
        <v>1</v>
      </c>
    </row>
    <row r="318" spans="1:9" x14ac:dyDescent="0.25">
      <c r="A318" s="5" t="s">
        <v>719</v>
      </c>
      <c r="B318" s="5" t="s">
        <v>669</v>
      </c>
      <c r="C318" s="7">
        <f t="shared" ca="1" si="44"/>
        <v>0.18181818181818182</v>
      </c>
      <c r="D318" s="6">
        <f t="shared" ca="1" si="44"/>
        <v>0.81818181818181823</v>
      </c>
      <c r="E318" s="7">
        <f t="shared" ca="1" si="44"/>
        <v>1</v>
      </c>
    </row>
    <row r="319" spans="1:9" x14ac:dyDescent="0.25">
      <c r="A319" s="5" t="s">
        <v>720</v>
      </c>
      <c r="B319" s="5" t="s">
        <v>670</v>
      </c>
      <c r="C319" s="7">
        <f t="shared" ca="1" si="44"/>
        <v>1</v>
      </c>
      <c r="D319" s="6">
        <f t="shared" ca="1" si="44"/>
        <v>0</v>
      </c>
      <c r="E319" s="7">
        <f t="shared" ca="1" si="44"/>
        <v>1</v>
      </c>
    </row>
    <row r="320" spans="1:9" x14ac:dyDescent="0.25">
      <c r="A320" s="5" t="s">
        <v>524</v>
      </c>
      <c r="B320" s="5" t="s">
        <v>671</v>
      </c>
      <c r="C320" s="7">
        <f t="shared" ca="1" si="44"/>
        <v>0.18181818181818182</v>
      </c>
      <c r="D320" s="6">
        <f t="shared" ca="1" si="44"/>
        <v>0.81818181818181823</v>
      </c>
      <c r="E320" s="7">
        <f t="shared" ca="1" si="44"/>
        <v>1</v>
      </c>
      <c r="I320" s="26"/>
    </row>
    <row r="321" spans="1:9" x14ac:dyDescent="0.25">
      <c r="A321" s="5" t="s">
        <v>522</v>
      </c>
      <c r="B321" s="5" t="s">
        <v>672</v>
      </c>
      <c r="C321" s="7">
        <f t="shared" ca="1" si="44"/>
        <v>0</v>
      </c>
      <c r="D321" s="6">
        <f t="shared" ca="1" si="44"/>
        <v>1</v>
      </c>
      <c r="E321" s="7">
        <f t="shared" ca="1" si="44"/>
        <v>1</v>
      </c>
      <c r="I321" s="26"/>
    </row>
    <row r="322" spans="1:9" x14ac:dyDescent="0.25">
      <c r="A322" s="5" t="s">
        <v>23</v>
      </c>
      <c r="B322" s="5" t="s">
        <v>673</v>
      </c>
      <c r="C322" s="7">
        <f t="shared" ca="1" si="44"/>
        <v>7.2727272727272724E-2</v>
      </c>
      <c r="D322" s="6">
        <f t="shared" ca="1" si="44"/>
        <v>0.92727272727272725</v>
      </c>
      <c r="E322" s="7">
        <f t="shared" ca="1" si="44"/>
        <v>1</v>
      </c>
      <c r="F322" s="26"/>
      <c r="I322" s="26"/>
    </row>
    <row r="323" spans="1:9" x14ac:dyDescent="0.25">
      <c r="A323" s="5" t="s">
        <v>523</v>
      </c>
      <c r="B323" s="5" t="s">
        <v>674</v>
      </c>
      <c r="C323" s="7">
        <f t="shared" ca="1" si="44"/>
        <v>3.6363636363636362E-2</v>
      </c>
      <c r="D323" s="6">
        <f t="shared" ca="1" si="44"/>
        <v>0.96363636363636362</v>
      </c>
      <c r="E323" s="7">
        <f t="shared" ca="1" si="44"/>
        <v>1</v>
      </c>
      <c r="F323" s="27"/>
      <c r="I323" s="27"/>
    </row>
    <row r="324" spans="1:9" x14ac:dyDescent="0.25">
      <c r="A324" s="5" t="s">
        <v>742</v>
      </c>
      <c r="B324" s="5" t="s">
        <v>675</v>
      </c>
      <c r="C324" s="7">
        <f t="shared" ca="1" si="44"/>
        <v>0</v>
      </c>
      <c r="D324" s="6">
        <f t="shared" ca="1" si="44"/>
        <v>1</v>
      </c>
      <c r="E324" s="7">
        <f t="shared" ca="1" si="44"/>
        <v>1</v>
      </c>
      <c r="F324" s="27"/>
      <c r="I324" s="27"/>
    </row>
    <row r="325" spans="1:9" x14ac:dyDescent="0.25">
      <c r="F325" s="27"/>
      <c r="I325" s="27"/>
    </row>
    <row r="326" spans="1:9" x14ac:dyDescent="0.25">
      <c r="A326" s="4" t="s">
        <v>717</v>
      </c>
      <c r="F326" s="27"/>
      <c r="G326" s="26"/>
      <c r="H326" s="26"/>
      <c r="I326" s="27"/>
    </row>
    <row r="327" spans="1:9" x14ac:dyDescent="0.25">
      <c r="A327" s="5" t="str">
        <f>$B$3&amp;" - Wave B - Sample"</f>
        <v>Homelessness - Wave B - Sample</v>
      </c>
      <c r="B327" s="5" t="s">
        <v>879</v>
      </c>
      <c r="C327" s="5" t="s">
        <v>5</v>
      </c>
      <c r="D327" s="5" t="s">
        <v>4</v>
      </c>
      <c r="E327" s="5" t="s">
        <v>525</v>
      </c>
      <c r="F327" s="27"/>
      <c r="G327" s="26"/>
      <c r="H327" s="26"/>
      <c r="I327" s="27"/>
    </row>
    <row r="328" spans="1:9" x14ac:dyDescent="0.25">
      <c r="A328" s="5" t="s">
        <v>148</v>
      </c>
      <c r="B328" s="5" t="s">
        <v>880</v>
      </c>
      <c r="C328" s="2">
        <f ca="1">COUNTIFS(Table1[c08a_main_class], $B$4, INDIRECT("Table1[c01"&amp;$E$5&amp;"_area]"), "&lt;&gt;Unassigned", INDIRECT("Table1["&amp;$B328&amp;"]"), "Yes")</f>
        <v>0</v>
      </c>
      <c r="D328" s="3">
        <f ca="1">COUNTIFS(Table1[c08a_main_class], $B$4, INDIRECT("Table1[c01"&amp;$E$5&amp;"_area]"), "&lt;&gt;Unassigned", INDIRECT("Table1["&amp;$B328&amp;"]"), "No")</f>
        <v>23</v>
      </c>
      <c r="E328" s="2">
        <f ca="1">C328+D328</f>
        <v>23</v>
      </c>
      <c r="F328" s="27"/>
      <c r="G328" s="26"/>
      <c r="H328" s="26"/>
      <c r="I328" s="27"/>
    </row>
    <row r="329" spans="1:9" x14ac:dyDescent="0.25">
      <c r="A329" s="5" t="s">
        <v>499</v>
      </c>
      <c r="B329" s="5" t="s">
        <v>881</v>
      </c>
      <c r="C329" s="2">
        <f ca="1">COUNTIFS(Table1[c08a_main_class], $B$4, INDIRECT("Table1[c01"&amp;$E$5&amp;"_area]"), "&lt;&gt;Unassigned", INDIRECT("Table1["&amp;$B329&amp;"]"), "Yes")</f>
        <v>0</v>
      </c>
      <c r="D329" s="3">
        <f ca="1">COUNTIFS(Table1[c08a_main_class], $B$4, INDIRECT("Table1[c01"&amp;$E$5&amp;"_area]"), "&lt;&gt;Unassigned", INDIRECT("Table1["&amp;$B329&amp;"]"), "No")</f>
        <v>23</v>
      </c>
      <c r="E329" s="2">
        <f t="shared" ref="E329:E337" ca="1" si="45">C329+D329</f>
        <v>23</v>
      </c>
      <c r="F329" s="27"/>
      <c r="G329" s="27"/>
      <c r="H329" s="27"/>
      <c r="I329" s="27"/>
    </row>
    <row r="330" spans="1:9" x14ac:dyDescent="0.25">
      <c r="A330" s="5" t="s">
        <v>740</v>
      </c>
      <c r="B330" s="5" t="s">
        <v>859</v>
      </c>
      <c r="C330" s="2">
        <f ca="1">COUNTIFS(Table1[c08a_main_class], $B$4, INDIRECT("Table1[c01"&amp;$E$5&amp;"_area]"), "&lt;&gt;Unassigned", INDIRECT("Table1["&amp;$B330&amp;"]"), "Yes")</f>
        <v>10</v>
      </c>
      <c r="D330" s="3">
        <f ca="1">COUNTIFS(Table1[c08a_main_class], $B$4, INDIRECT("Table1[c01"&amp;$E$5&amp;"_area]"), "&lt;&gt;Unassigned", INDIRECT("Table1["&amp;$B330&amp;"]"), "No")</f>
        <v>13</v>
      </c>
      <c r="E330" s="2">
        <f t="shared" ca="1" si="45"/>
        <v>23</v>
      </c>
      <c r="F330" s="27"/>
      <c r="G330" s="27"/>
      <c r="H330" s="27"/>
      <c r="I330" s="27"/>
    </row>
    <row r="331" spans="1:9" x14ac:dyDescent="0.25">
      <c r="A331" s="5" t="s">
        <v>719</v>
      </c>
      <c r="B331" s="5" t="s">
        <v>882</v>
      </c>
      <c r="C331" s="2">
        <f ca="1">COUNTIFS(Table1[c08a_main_class], $B$4, INDIRECT("Table1[c01"&amp;$E$5&amp;"_area]"), "&lt;&gt;Unassigned", INDIRECT("Table1["&amp;$B331&amp;"]"), "Yes")</f>
        <v>0</v>
      </c>
      <c r="D331" s="3">
        <f ca="1">COUNTIFS(Table1[c08a_main_class], $B$4, INDIRECT("Table1[c01"&amp;$E$5&amp;"_area]"), "&lt;&gt;Unassigned", INDIRECT("Table1["&amp;$B331&amp;"]"), "No")</f>
        <v>23</v>
      </c>
      <c r="E331" s="2">
        <f t="shared" ca="1" si="45"/>
        <v>23</v>
      </c>
      <c r="F331" s="27"/>
      <c r="G331" s="27"/>
      <c r="H331" s="27"/>
      <c r="I331" s="27"/>
    </row>
    <row r="332" spans="1:9" x14ac:dyDescent="0.25">
      <c r="A332" s="5" t="s">
        <v>720</v>
      </c>
      <c r="B332" s="5" t="s">
        <v>883</v>
      </c>
      <c r="C332" s="2">
        <f ca="1">COUNTIFS(Table1[c08a_main_class], $B$4, INDIRECT("Table1[c01"&amp;$E$5&amp;"_area]"), "&lt;&gt;Unassigned", INDIRECT("Table1["&amp;$B332&amp;"]"), "Yes")</f>
        <v>20</v>
      </c>
      <c r="D332" s="3">
        <f ca="1">COUNTIFS(Table1[c08a_main_class], $B$4, INDIRECT("Table1[c01"&amp;$E$5&amp;"_area]"), "&lt;&gt;Unassigned", INDIRECT("Table1["&amp;$B332&amp;"]"), "No")</f>
        <v>3</v>
      </c>
      <c r="E332" s="2">
        <f t="shared" ca="1" si="45"/>
        <v>23</v>
      </c>
      <c r="F332" s="27"/>
      <c r="G332" s="27"/>
      <c r="H332" s="27"/>
      <c r="I332" s="27"/>
    </row>
    <row r="333" spans="1:9" x14ac:dyDescent="0.25">
      <c r="A333" s="5" t="s">
        <v>524</v>
      </c>
      <c r="B333" s="5" t="s">
        <v>884</v>
      </c>
      <c r="C333" s="2">
        <f ca="1">COUNTIFS(Table1[c08a_main_class], $B$4, INDIRECT("Table1[c01"&amp;$E$5&amp;"_area]"), "&lt;&gt;Unassigned", INDIRECT("Table1["&amp;$B333&amp;"]"), "Yes")</f>
        <v>4</v>
      </c>
      <c r="D333" s="3">
        <f ca="1">COUNTIFS(Table1[c08a_main_class], $B$4, INDIRECT("Table1[c01"&amp;$E$5&amp;"_area]"), "&lt;&gt;Unassigned", INDIRECT("Table1["&amp;$B333&amp;"]"), "No")</f>
        <v>19</v>
      </c>
      <c r="E333" s="2">
        <f t="shared" ca="1" si="45"/>
        <v>23</v>
      </c>
      <c r="G333" s="26"/>
      <c r="H333" s="26"/>
      <c r="I333" s="26"/>
    </row>
    <row r="334" spans="1:9" x14ac:dyDescent="0.25">
      <c r="A334" s="5" t="s">
        <v>522</v>
      </c>
      <c r="B334" s="5" t="s">
        <v>885</v>
      </c>
      <c r="C334" s="2">
        <f ca="1">COUNTIFS(Table1[c08a_main_class], $B$4, INDIRECT("Table1[c01"&amp;$E$5&amp;"_area]"), "&lt;&gt;Unassigned", INDIRECT("Table1["&amp;$B334&amp;"]"), "Yes")</f>
        <v>1</v>
      </c>
      <c r="D334" s="3">
        <f ca="1">COUNTIFS(Table1[c08a_main_class], $B$4, INDIRECT("Table1[c01"&amp;$E$5&amp;"_area]"), "&lt;&gt;Unassigned", INDIRECT("Table1["&amp;$B334&amp;"]"), "No")</f>
        <v>22</v>
      </c>
      <c r="E334" s="2">
        <f t="shared" ca="1" si="45"/>
        <v>23</v>
      </c>
      <c r="G334" s="26"/>
      <c r="H334" s="26"/>
      <c r="I334" s="26"/>
    </row>
    <row r="335" spans="1:9" x14ac:dyDescent="0.25">
      <c r="A335" s="5" t="s">
        <v>23</v>
      </c>
      <c r="B335" s="5" t="s">
        <v>875</v>
      </c>
      <c r="C335" s="2">
        <f ca="1">COUNTIFS(Table1[c08a_main_class], $B$4, INDIRECT("Table1[c01"&amp;$E$5&amp;"_area]"), "&lt;&gt;Unassigned", INDIRECT("Table1["&amp;$B335&amp;"]"), "Yes")</f>
        <v>0</v>
      </c>
      <c r="D335" s="3">
        <f ca="1">COUNTIFS(Table1[c08a_main_class], $B$4, INDIRECT("Table1[c01"&amp;$E$5&amp;"_area]"), "&lt;&gt;Unassigned", INDIRECT("Table1["&amp;$B335&amp;"]"), "No")</f>
        <v>23</v>
      </c>
      <c r="E335" s="2">
        <f t="shared" ca="1" si="45"/>
        <v>23</v>
      </c>
    </row>
    <row r="336" spans="1:9" x14ac:dyDescent="0.25">
      <c r="A336" s="5" t="s">
        <v>523</v>
      </c>
      <c r="B336" s="5" t="s">
        <v>886</v>
      </c>
      <c r="C336" s="2">
        <f ca="1">COUNTIFS(Table1[c08a_main_class], $B$4, INDIRECT("Table1[c01"&amp;$E$5&amp;"_area]"), "&lt;&gt;Unassigned", INDIRECT("Table1["&amp;$B336&amp;"]"), "Yes")</f>
        <v>4</v>
      </c>
      <c r="D336" s="3">
        <f ca="1">COUNTIFS(Table1[c08a_main_class], $B$4, INDIRECT("Table1[c01"&amp;$E$5&amp;"_area]"), "&lt;&gt;Unassigned", INDIRECT("Table1["&amp;$B336&amp;"]"), "No")</f>
        <v>19</v>
      </c>
      <c r="E336" s="2">
        <f t="shared" ca="1" si="45"/>
        <v>23</v>
      </c>
    </row>
    <row r="337" spans="1:5" x14ac:dyDescent="0.25">
      <c r="A337" s="5" t="s">
        <v>742</v>
      </c>
      <c r="B337" s="5" t="s">
        <v>887</v>
      </c>
      <c r="C337" s="2">
        <f ca="1">COUNTIFS(Table1[c08a_main_class], $B$4, INDIRECT("Table1[c01"&amp;$E$5&amp;"_area]"), "&lt;&gt;Unassigned", INDIRECT("Table1["&amp;$B337&amp;"]"), "Yes")</f>
        <v>0</v>
      </c>
      <c r="D337" s="3">
        <f ca="1">COUNTIFS(Table1[c08a_main_class], $B$4, INDIRECT("Table1[c01"&amp;$E$5&amp;"_area]"), "&lt;&gt;Unassigned", INDIRECT("Table1["&amp;$B337&amp;"]"), "No")</f>
        <v>23</v>
      </c>
      <c r="E337" s="2">
        <f t="shared" ca="1" si="45"/>
        <v>23</v>
      </c>
    </row>
    <row r="339" spans="1:5" x14ac:dyDescent="0.25">
      <c r="A339" s="4" t="s">
        <v>721</v>
      </c>
    </row>
    <row r="340" spans="1:5" x14ac:dyDescent="0.25">
      <c r="A340" s="5" t="str">
        <f>$B$3&amp;" - Wave B - Sample"</f>
        <v>Homelessness - Wave B - Sample</v>
      </c>
      <c r="B340" s="5" t="s">
        <v>879</v>
      </c>
      <c r="C340" s="5" t="s">
        <v>5</v>
      </c>
      <c r="D340" s="5" t="s">
        <v>4</v>
      </c>
      <c r="E340" s="5" t="s">
        <v>525</v>
      </c>
    </row>
    <row r="341" spans="1:5" x14ac:dyDescent="0.25">
      <c r="A341" s="5" t="s">
        <v>148</v>
      </c>
      <c r="B341" s="5" t="s">
        <v>880</v>
      </c>
      <c r="C341" s="7">
        <f ca="1">C328/$C$11</f>
        <v>0</v>
      </c>
      <c r="D341" s="6">
        <f ca="1">D328/$C$11</f>
        <v>1</v>
      </c>
      <c r="E341" s="7">
        <f t="shared" ref="E341:E350" ca="1" si="46">E328/$E$11</f>
        <v>0.20353982300884957</v>
      </c>
    </row>
    <row r="342" spans="1:5" x14ac:dyDescent="0.25">
      <c r="A342" s="5" t="s">
        <v>499</v>
      </c>
      <c r="B342" s="5" t="s">
        <v>881</v>
      </c>
      <c r="C342" s="7">
        <f t="shared" ref="C342:D350" ca="1" si="47">C329/$C$11</f>
        <v>0</v>
      </c>
      <c r="D342" s="6">
        <f t="shared" ca="1" si="47"/>
        <v>1</v>
      </c>
      <c r="E342" s="7">
        <f t="shared" ca="1" si="46"/>
        <v>0.20353982300884957</v>
      </c>
    </row>
    <row r="343" spans="1:5" x14ac:dyDescent="0.25">
      <c r="A343" s="5" t="s">
        <v>740</v>
      </c>
      <c r="B343" s="5" t="s">
        <v>859</v>
      </c>
      <c r="C343" s="7">
        <f t="shared" ca="1" si="47"/>
        <v>0.43478260869565216</v>
      </c>
      <c r="D343" s="6">
        <f t="shared" ca="1" si="47"/>
        <v>0.56521739130434778</v>
      </c>
      <c r="E343" s="7">
        <f t="shared" ca="1" si="46"/>
        <v>0.20353982300884957</v>
      </c>
    </row>
    <row r="344" spans="1:5" x14ac:dyDescent="0.25">
      <c r="A344" s="5" t="s">
        <v>719</v>
      </c>
      <c r="B344" s="5" t="s">
        <v>882</v>
      </c>
      <c r="C344" s="7">
        <f t="shared" ca="1" si="47"/>
        <v>0</v>
      </c>
      <c r="D344" s="6">
        <f t="shared" ca="1" si="47"/>
        <v>1</v>
      </c>
      <c r="E344" s="7">
        <f t="shared" ca="1" si="46"/>
        <v>0.20353982300884957</v>
      </c>
    </row>
    <row r="345" spans="1:5" x14ac:dyDescent="0.25">
      <c r="A345" s="5" t="s">
        <v>720</v>
      </c>
      <c r="B345" s="5" t="s">
        <v>883</v>
      </c>
      <c r="C345" s="7">
        <f t="shared" ca="1" si="47"/>
        <v>0.86956521739130432</v>
      </c>
      <c r="D345" s="6">
        <f t="shared" ca="1" si="47"/>
        <v>0.13043478260869565</v>
      </c>
      <c r="E345" s="7">
        <f t="shared" ca="1" si="46"/>
        <v>0.20353982300884957</v>
      </c>
    </row>
    <row r="346" spans="1:5" x14ac:dyDescent="0.25">
      <c r="A346" s="5" t="s">
        <v>524</v>
      </c>
      <c r="B346" s="5" t="s">
        <v>884</v>
      </c>
      <c r="C346" s="7">
        <f t="shared" ca="1" si="47"/>
        <v>0.17391304347826086</v>
      </c>
      <c r="D346" s="6">
        <f t="shared" ca="1" si="47"/>
        <v>0.82608695652173914</v>
      </c>
      <c r="E346" s="7">
        <f t="shared" ca="1" si="46"/>
        <v>0.20353982300884957</v>
      </c>
    </row>
    <row r="347" spans="1:5" x14ac:dyDescent="0.25">
      <c r="A347" s="5" t="s">
        <v>522</v>
      </c>
      <c r="B347" s="5" t="s">
        <v>885</v>
      </c>
      <c r="C347" s="7">
        <f t="shared" ca="1" si="47"/>
        <v>4.3478260869565216E-2</v>
      </c>
      <c r="D347" s="6">
        <f t="shared" ca="1" si="47"/>
        <v>0.95652173913043481</v>
      </c>
      <c r="E347" s="7">
        <f t="shared" ca="1" si="46"/>
        <v>0.20353982300884957</v>
      </c>
    </row>
    <row r="348" spans="1:5" x14ac:dyDescent="0.25">
      <c r="A348" s="5" t="s">
        <v>23</v>
      </c>
      <c r="B348" s="5" t="s">
        <v>875</v>
      </c>
      <c r="C348" s="7">
        <f t="shared" ca="1" si="47"/>
        <v>0</v>
      </c>
      <c r="D348" s="6">
        <f t="shared" ca="1" si="47"/>
        <v>1</v>
      </c>
      <c r="E348" s="7">
        <f t="shared" ca="1" si="46"/>
        <v>0.20353982300884957</v>
      </c>
    </row>
    <row r="349" spans="1:5" x14ac:dyDescent="0.25">
      <c r="A349" s="5" t="s">
        <v>523</v>
      </c>
      <c r="B349" s="5" t="s">
        <v>886</v>
      </c>
      <c r="C349" s="7">
        <f t="shared" ca="1" si="47"/>
        <v>0.17391304347826086</v>
      </c>
      <c r="D349" s="6">
        <f t="shared" ca="1" si="47"/>
        <v>0.82608695652173914</v>
      </c>
      <c r="E349" s="7">
        <f t="shared" ca="1" si="46"/>
        <v>0.20353982300884957</v>
      </c>
    </row>
    <row r="350" spans="1:5" x14ac:dyDescent="0.25">
      <c r="A350" s="5" t="s">
        <v>742</v>
      </c>
      <c r="B350" s="5" t="s">
        <v>887</v>
      </c>
      <c r="C350" s="7">
        <f t="shared" ca="1" si="47"/>
        <v>0</v>
      </c>
      <c r="D350" s="6">
        <f t="shared" ca="1" si="47"/>
        <v>1</v>
      </c>
      <c r="E350" s="7">
        <f t="shared" ca="1" si="46"/>
        <v>0.20353982300884957</v>
      </c>
    </row>
    <row r="352" spans="1:5" x14ac:dyDescent="0.25">
      <c r="A352" s="4" t="s">
        <v>717</v>
      </c>
    </row>
    <row r="353" spans="1:5" x14ac:dyDescent="0.25">
      <c r="A353" s="5" t="str">
        <f>$B$3&amp;" - Wave C - Sample"</f>
        <v>Homelessness - Wave C - Sample</v>
      </c>
      <c r="B353" s="5" t="s">
        <v>879</v>
      </c>
      <c r="C353" s="5" t="s">
        <v>5</v>
      </c>
      <c r="D353" s="5" t="s">
        <v>4</v>
      </c>
      <c r="E353" s="5" t="s">
        <v>525</v>
      </c>
    </row>
    <row r="354" spans="1:5" x14ac:dyDescent="0.25">
      <c r="A354" s="5" t="s">
        <v>148</v>
      </c>
      <c r="B354" s="5" t="s">
        <v>888</v>
      </c>
      <c r="C354" s="2">
        <f ca="1">COUNTIFS(Table1[c08a_main_class], $B$4, INDIRECT("Table1[c01"&amp;$E$6&amp;"_area]"), "&lt;&gt;Unassigned", INDIRECT("Table1["&amp;$B354&amp;"]"), "Yes")</f>
        <v>0</v>
      </c>
      <c r="D354" s="3">
        <f ca="1">COUNTIFS(Table1[c08a_main_class], $B$4, INDIRECT("Table1[c01"&amp;$E$6&amp;"_area]"), "&lt;&gt;Unassigned", INDIRECT("Table1["&amp;$B354&amp;"]"), "No")</f>
        <v>5</v>
      </c>
      <c r="E354" s="2">
        <f t="shared" ref="E354:E363" ca="1" si="48">C354+D354</f>
        <v>5</v>
      </c>
    </row>
    <row r="355" spans="1:5" x14ac:dyDescent="0.25">
      <c r="A355" s="5" t="s">
        <v>499</v>
      </c>
      <c r="B355" s="5" t="s">
        <v>889</v>
      </c>
      <c r="C355" s="2">
        <f ca="1">COUNTIFS(Table1[c08a_main_class], $B$4, INDIRECT("Table1[c01"&amp;$E$6&amp;"_area]"), "&lt;&gt;Unassigned", INDIRECT("Table1["&amp;$B355&amp;"]"), "Yes")</f>
        <v>0</v>
      </c>
      <c r="D355" s="3">
        <f ca="1">COUNTIFS(Table1[c08a_main_class], $B$4, INDIRECT("Table1[c01"&amp;$E$6&amp;"_area]"), "&lt;&gt;Unassigned", INDIRECT("Table1["&amp;$B355&amp;"]"), "No")</f>
        <v>5</v>
      </c>
      <c r="E355" s="2">
        <f t="shared" ca="1" si="48"/>
        <v>5</v>
      </c>
    </row>
    <row r="356" spans="1:5" x14ac:dyDescent="0.25">
      <c r="A356" s="5" t="s">
        <v>740</v>
      </c>
      <c r="B356" s="5" t="s">
        <v>860</v>
      </c>
      <c r="C356" s="2">
        <f ca="1">COUNTIFS(Table1[c08a_main_class], $B$4, INDIRECT("Table1[c01"&amp;$E$6&amp;"_area]"), "&lt;&gt;Unassigned", INDIRECT("Table1["&amp;$B356&amp;"]"), "Yes")</f>
        <v>1</v>
      </c>
      <c r="D356" s="3">
        <f ca="1">COUNTIFS(Table1[c08a_main_class], $B$4, INDIRECT("Table1[c01"&amp;$E$6&amp;"_area]"), "&lt;&gt;Unassigned", INDIRECT("Table1["&amp;$B356&amp;"]"), "No")</f>
        <v>4</v>
      </c>
      <c r="E356" s="2">
        <f t="shared" ca="1" si="48"/>
        <v>5</v>
      </c>
    </row>
    <row r="357" spans="1:5" x14ac:dyDescent="0.25">
      <c r="A357" s="5" t="s">
        <v>719</v>
      </c>
      <c r="B357" s="5" t="s">
        <v>890</v>
      </c>
      <c r="C357" s="2">
        <f ca="1">COUNTIFS(Table1[c08a_main_class], $B$4, INDIRECT("Table1[c01"&amp;$E$6&amp;"_area]"), "&lt;&gt;Unassigned", INDIRECT("Table1["&amp;$B357&amp;"]"), "Yes")</f>
        <v>0</v>
      </c>
      <c r="D357" s="3">
        <f ca="1">COUNTIFS(Table1[c08a_main_class], $B$4, INDIRECT("Table1[c01"&amp;$E$6&amp;"_area]"), "&lt;&gt;Unassigned", INDIRECT("Table1["&amp;$B357&amp;"]"), "No")</f>
        <v>5</v>
      </c>
      <c r="E357" s="2">
        <f t="shared" ca="1" si="48"/>
        <v>5</v>
      </c>
    </row>
    <row r="358" spans="1:5" x14ac:dyDescent="0.25">
      <c r="A358" s="5" t="s">
        <v>720</v>
      </c>
      <c r="B358" s="5" t="s">
        <v>891</v>
      </c>
      <c r="C358" s="2">
        <f ca="1">COUNTIFS(Table1[c08a_main_class], $B$4, INDIRECT("Table1[c01"&amp;$E$6&amp;"_area]"), "&lt;&gt;Unassigned", INDIRECT("Table1["&amp;$B358&amp;"]"), "Yes")</f>
        <v>3</v>
      </c>
      <c r="D358" s="3">
        <f ca="1">COUNTIFS(Table1[c08a_main_class], $B$4, INDIRECT("Table1[c01"&amp;$E$6&amp;"_area]"), "&lt;&gt;Unassigned", INDIRECT("Table1["&amp;$B358&amp;"]"), "No")</f>
        <v>2</v>
      </c>
      <c r="E358" s="2">
        <f t="shared" ca="1" si="48"/>
        <v>5</v>
      </c>
    </row>
    <row r="359" spans="1:5" x14ac:dyDescent="0.25">
      <c r="A359" s="5" t="s">
        <v>524</v>
      </c>
      <c r="B359" s="5" t="s">
        <v>892</v>
      </c>
      <c r="C359" s="2">
        <f ca="1">COUNTIFS(Table1[c08a_main_class], $B$4, INDIRECT("Table1[c01"&amp;$E$6&amp;"_area]"), "&lt;&gt;Unassigned", INDIRECT("Table1["&amp;$B359&amp;"]"), "Yes")</f>
        <v>2</v>
      </c>
      <c r="D359" s="3">
        <f ca="1">COUNTIFS(Table1[c08a_main_class], $B$4, INDIRECT("Table1[c01"&amp;$E$6&amp;"_area]"), "&lt;&gt;Unassigned", INDIRECT("Table1["&amp;$B359&amp;"]"), "No")</f>
        <v>3</v>
      </c>
      <c r="E359" s="2">
        <f t="shared" ca="1" si="48"/>
        <v>5</v>
      </c>
    </row>
    <row r="360" spans="1:5" x14ac:dyDescent="0.25">
      <c r="A360" s="5" t="s">
        <v>522</v>
      </c>
      <c r="B360" s="5" t="s">
        <v>893</v>
      </c>
      <c r="C360" s="2">
        <f ca="1">COUNTIFS(Table1[c08a_main_class], $B$4, INDIRECT("Table1[c01"&amp;$E$6&amp;"_area]"), "&lt;&gt;Unassigned", INDIRECT("Table1["&amp;$B360&amp;"]"), "Yes")</f>
        <v>1</v>
      </c>
      <c r="D360" s="3">
        <f ca="1">COUNTIFS(Table1[c08a_main_class], $B$4, INDIRECT("Table1[c01"&amp;$E$6&amp;"_area]"), "&lt;&gt;Unassigned", INDIRECT("Table1["&amp;$B360&amp;"]"), "No")</f>
        <v>4</v>
      </c>
      <c r="E360" s="2">
        <f t="shared" ca="1" si="48"/>
        <v>5</v>
      </c>
    </row>
    <row r="361" spans="1:5" x14ac:dyDescent="0.25">
      <c r="A361" s="5" t="s">
        <v>23</v>
      </c>
      <c r="B361" s="5" t="s">
        <v>876</v>
      </c>
      <c r="C361" s="2">
        <f ca="1">COUNTIFS(Table1[c08a_main_class], $B$4, INDIRECT("Table1[c01"&amp;$E$6&amp;"_area]"), "&lt;&gt;Unassigned", INDIRECT("Table1["&amp;$B361&amp;"]"), "Yes")</f>
        <v>0</v>
      </c>
      <c r="D361" s="3">
        <f ca="1">COUNTIFS(Table1[c08a_main_class], $B$4, INDIRECT("Table1[c01"&amp;$E$6&amp;"_area]"), "&lt;&gt;Unassigned", INDIRECT("Table1["&amp;$B361&amp;"]"), "No")</f>
        <v>5</v>
      </c>
      <c r="E361" s="2">
        <f t="shared" ca="1" si="48"/>
        <v>5</v>
      </c>
    </row>
    <row r="362" spans="1:5" x14ac:dyDescent="0.25">
      <c r="A362" s="5" t="s">
        <v>523</v>
      </c>
      <c r="B362" s="5" t="s">
        <v>894</v>
      </c>
      <c r="C362" s="2">
        <f ca="1">COUNTIFS(Table1[c08a_main_class], $B$4, INDIRECT("Table1[c01"&amp;$E$6&amp;"_area]"), "&lt;&gt;Unassigned", INDIRECT("Table1["&amp;$B362&amp;"]"), "Yes")</f>
        <v>2</v>
      </c>
      <c r="D362" s="3">
        <f ca="1">COUNTIFS(Table1[c08a_main_class], $B$4, INDIRECT("Table1[c01"&amp;$E$6&amp;"_area]"), "&lt;&gt;Unassigned", INDIRECT("Table1["&amp;$B362&amp;"]"), "No")</f>
        <v>3</v>
      </c>
      <c r="E362" s="2">
        <f t="shared" ca="1" si="48"/>
        <v>5</v>
      </c>
    </row>
    <row r="363" spans="1:5" x14ac:dyDescent="0.25">
      <c r="A363" s="5" t="s">
        <v>742</v>
      </c>
      <c r="B363" s="5" t="s">
        <v>895</v>
      </c>
      <c r="C363" s="2">
        <f ca="1">COUNTIFS(Table1[c08a_main_class], $B$4, INDIRECT("Table1[c01"&amp;$E$6&amp;"_area]"), "&lt;&gt;Unassigned", INDIRECT("Table1["&amp;$B363&amp;"]"), "Yes")</f>
        <v>0</v>
      </c>
      <c r="D363" s="3">
        <f ca="1">COUNTIFS(Table1[c08a_main_class], $B$4, INDIRECT("Table1[c01"&amp;$E$6&amp;"_area]"), "&lt;&gt;Unassigned", INDIRECT("Table1["&amp;$B363&amp;"]"), "No")</f>
        <v>5</v>
      </c>
      <c r="E363" s="2">
        <f t="shared" ca="1" si="48"/>
        <v>5</v>
      </c>
    </row>
    <row r="365" spans="1:5" x14ac:dyDescent="0.25">
      <c r="A365" s="4" t="s">
        <v>721</v>
      </c>
    </row>
    <row r="366" spans="1:5" x14ac:dyDescent="0.25">
      <c r="A366" s="5" t="str">
        <f>$B$3&amp;" - Wave C - Sample"</f>
        <v>Homelessness - Wave C - Sample</v>
      </c>
      <c r="B366" s="5" t="s">
        <v>879</v>
      </c>
      <c r="C366" s="5" t="s">
        <v>5</v>
      </c>
      <c r="D366" s="5" t="s">
        <v>4</v>
      </c>
      <c r="E366" s="5" t="s">
        <v>525</v>
      </c>
    </row>
    <row r="367" spans="1:5" x14ac:dyDescent="0.25">
      <c r="A367" s="5" t="s">
        <v>148</v>
      </c>
      <c r="B367" s="5" t="s">
        <v>888</v>
      </c>
      <c r="C367" s="7">
        <f ca="1">C354/$D$11</f>
        <v>0</v>
      </c>
      <c r="D367" s="6">
        <f ca="1">D354/$D$11</f>
        <v>1</v>
      </c>
      <c r="E367" s="7">
        <f t="shared" ref="E367:E376" ca="1" si="49">E354/$F$11</f>
        <v>0.14705882352941177</v>
      </c>
    </row>
    <row r="368" spans="1:5" x14ac:dyDescent="0.25">
      <c r="A368" s="5" t="s">
        <v>499</v>
      </c>
      <c r="B368" s="5" t="s">
        <v>889</v>
      </c>
      <c r="C368" s="7">
        <f t="shared" ref="C368:D376" ca="1" si="50">C355/$D$11</f>
        <v>0</v>
      </c>
      <c r="D368" s="6">
        <f t="shared" ca="1" si="50"/>
        <v>1</v>
      </c>
      <c r="E368" s="7">
        <f t="shared" ca="1" si="49"/>
        <v>0.14705882352941177</v>
      </c>
    </row>
    <row r="369" spans="1:6" x14ac:dyDescent="0.25">
      <c r="A369" s="5" t="s">
        <v>740</v>
      </c>
      <c r="B369" s="5" t="s">
        <v>860</v>
      </c>
      <c r="C369" s="7">
        <f t="shared" ca="1" si="50"/>
        <v>0.2</v>
      </c>
      <c r="D369" s="6">
        <f t="shared" ca="1" si="50"/>
        <v>0.8</v>
      </c>
      <c r="E369" s="7">
        <f t="shared" ca="1" si="49"/>
        <v>0.14705882352941177</v>
      </c>
    </row>
    <row r="370" spans="1:6" x14ac:dyDescent="0.25">
      <c r="A370" s="5" t="s">
        <v>719</v>
      </c>
      <c r="B370" s="5" t="s">
        <v>890</v>
      </c>
      <c r="C370" s="7">
        <f t="shared" ca="1" si="50"/>
        <v>0</v>
      </c>
      <c r="D370" s="6">
        <f t="shared" ca="1" si="50"/>
        <v>1</v>
      </c>
      <c r="E370" s="7">
        <f t="shared" ca="1" si="49"/>
        <v>0.14705882352941177</v>
      </c>
    </row>
    <row r="371" spans="1:6" x14ac:dyDescent="0.25">
      <c r="A371" s="5" t="s">
        <v>720</v>
      </c>
      <c r="B371" s="5" t="s">
        <v>891</v>
      </c>
      <c r="C371" s="7">
        <f t="shared" ca="1" si="50"/>
        <v>0.6</v>
      </c>
      <c r="D371" s="6">
        <f t="shared" ca="1" si="50"/>
        <v>0.4</v>
      </c>
      <c r="E371" s="7">
        <f t="shared" ca="1" si="49"/>
        <v>0.14705882352941177</v>
      </c>
    </row>
    <row r="372" spans="1:6" x14ac:dyDescent="0.25">
      <c r="A372" s="5" t="s">
        <v>524</v>
      </c>
      <c r="B372" s="5" t="s">
        <v>892</v>
      </c>
      <c r="C372" s="7">
        <f t="shared" ca="1" si="50"/>
        <v>0.4</v>
      </c>
      <c r="D372" s="6">
        <f t="shared" ca="1" si="50"/>
        <v>0.6</v>
      </c>
      <c r="E372" s="7">
        <f t="shared" ca="1" si="49"/>
        <v>0.14705882352941177</v>
      </c>
    </row>
    <row r="373" spans="1:6" x14ac:dyDescent="0.25">
      <c r="A373" s="5" t="s">
        <v>522</v>
      </c>
      <c r="B373" s="5" t="s">
        <v>893</v>
      </c>
      <c r="C373" s="7">
        <f t="shared" ca="1" si="50"/>
        <v>0.2</v>
      </c>
      <c r="D373" s="6">
        <f t="shared" ca="1" si="50"/>
        <v>0.8</v>
      </c>
      <c r="E373" s="7">
        <f t="shared" ca="1" si="49"/>
        <v>0.14705882352941177</v>
      </c>
    </row>
    <row r="374" spans="1:6" x14ac:dyDescent="0.25">
      <c r="A374" s="5" t="s">
        <v>23</v>
      </c>
      <c r="B374" s="5" t="s">
        <v>876</v>
      </c>
      <c r="C374" s="7">
        <f t="shared" ca="1" si="50"/>
        <v>0</v>
      </c>
      <c r="D374" s="6">
        <f t="shared" ca="1" si="50"/>
        <v>1</v>
      </c>
      <c r="E374" s="7">
        <f t="shared" ca="1" si="49"/>
        <v>0.14705882352941177</v>
      </c>
    </row>
    <row r="375" spans="1:6" x14ac:dyDescent="0.25">
      <c r="A375" s="5" t="s">
        <v>523</v>
      </c>
      <c r="B375" s="5" t="s">
        <v>894</v>
      </c>
      <c r="C375" s="7">
        <f t="shared" ca="1" si="50"/>
        <v>0.4</v>
      </c>
      <c r="D375" s="6">
        <f t="shared" ca="1" si="50"/>
        <v>0.6</v>
      </c>
      <c r="E375" s="7">
        <f t="shared" ca="1" si="49"/>
        <v>0.14705882352941177</v>
      </c>
    </row>
    <row r="376" spans="1:6" x14ac:dyDescent="0.25">
      <c r="A376" s="5" t="s">
        <v>742</v>
      </c>
      <c r="B376" s="5" t="s">
        <v>895</v>
      </c>
      <c r="C376" s="7">
        <f t="shared" ca="1" si="50"/>
        <v>0</v>
      </c>
      <c r="D376" s="6">
        <f t="shared" ca="1" si="50"/>
        <v>1</v>
      </c>
      <c r="E376" s="7">
        <f t="shared" ca="1" si="49"/>
        <v>0.14705882352941177</v>
      </c>
    </row>
    <row r="377" spans="1:6" x14ac:dyDescent="0.25">
      <c r="C377" s="11"/>
      <c r="D377" s="11"/>
      <c r="E377" s="11"/>
    </row>
    <row r="378" spans="1:6" x14ac:dyDescent="0.25">
      <c r="A378" s="4" t="s">
        <v>717</v>
      </c>
      <c r="F378" s="27"/>
    </row>
    <row r="379" spans="1:6" x14ac:dyDescent="0.25">
      <c r="A379" s="5" t="str">
        <f>$B$3&amp;" - Wave A - All"</f>
        <v>Homelessness - Wave A - All</v>
      </c>
      <c r="B379" s="5" t="s">
        <v>879</v>
      </c>
      <c r="C379" s="5" t="s">
        <v>5</v>
      </c>
      <c r="D379" s="5" t="s">
        <v>4</v>
      </c>
      <c r="E379" s="5" t="s">
        <v>525</v>
      </c>
      <c r="F379" s="27"/>
    </row>
    <row r="380" spans="1:6" x14ac:dyDescent="0.25">
      <c r="A380" s="5" t="s">
        <v>148</v>
      </c>
      <c r="B380" s="5" t="s">
        <v>666</v>
      </c>
      <c r="C380" s="2">
        <f ca="1">COUNTIFS(INDIRECT("Table1["&amp;$B$5&amp;"]"),"Yes", INDIRECT("Table1["&amp;$B380&amp;"]"), "Yes")</f>
        <v>11</v>
      </c>
      <c r="D380" s="3">
        <f ca="1">COUNTIFS(INDIRECT("Table1["&amp;$B$5&amp;"]"),"Yes", INDIRECT("Table1["&amp;$B380&amp;"]"), "No")</f>
        <v>102</v>
      </c>
      <c r="E380" s="2">
        <f ca="1">C380+D380</f>
        <v>113</v>
      </c>
      <c r="F380" s="27"/>
    </row>
    <row r="381" spans="1:6" x14ac:dyDescent="0.25">
      <c r="A381" s="5" t="s">
        <v>499</v>
      </c>
      <c r="B381" s="5" t="s">
        <v>667</v>
      </c>
      <c r="C381" s="2">
        <f ca="1">COUNTIFS(INDIRECT("Table1["&amp;$B$5&amp;"]"),"Yes", INDIRECT("Table1["&amp;$B381&amp;"]"), "Yes")</f>
        <v>1</v>
      </c>
      <c r="D381" s="3">
        <f ca="1">COUNTIFS(INDIRECT("Table1["&amp;$B$5&amp;"]"),"Yes", INDIRECT("Table1["&amp;$B381&amp;"]"), "No")</f>
        <v>112</v>
      </c>
      <c r="E381" s="2">
        <f ca="1">C381+D381</f>
        <v>113</v>
      </c>
      <c r="F381" s="27"/>
    </row>
    <row r="382" spans="1:6" x14ac:dyDescent="0.25">
      <c r="A382" s="5" t="s">
        <v>740</v>
      </c>
      <c r="B382" s="5" t="s">
        <v>668</v>
      </c>
      <c r="C382" s="2">
        <f t="shared" ref="C382:C389" ca="1" si="51">COUNTIFS(INDIRECT("Table1["&amp;$B$5&amp;"]"),"Yes", INDIRECT("Table1["&amp;$B382&amp;"]"), "Yes")</f>
        <v>67</v>
      </c>
      <c r="D382" s="3">
        <f t="shared" ref="D382:D389" ca="1" si="52">COUNTIFS(INDIRECT("Table1["&amp;$B$5&amp;"]"),"Yes", INDIRECT("Table1["&amp;$B382&amp;"]"), "No")</f>
        <v>46</v>
      </c>
      <c r="E382" s="2">
        <f ca="1">C382+D382</f>
        <v>113</v>
      </c>
      <c r="F382" s="27"/>
    </row>
    <row r="383" spans="1:6" x14ac:dyDescent="0.25">
      <c r="A383" s="5" t="s">
        <v>719</v>
      </c>
      <c r="B383" s="5" t="s">
        <v>669</v>
      </c>
      <c r="C383" s="2">
        <f ca="1">COUNTIFS(INDIRECT("Table1["&amp;$B$5&amp;"]"),"Yes", INDIRECT("Table1["&amp;$B383&amp;"]"), "Yes")</f>
        <v>40</v>
      </c>
      <c r="D383" s="3">
        <f ca="1">COUNTIFS(INDIRECT("Table1["&amp;$B$5&amp;"]"),"Yes", INDIRECT("Table1["&amp;$B383&amp;"]"), "No")</f>
        <v>73</v>
      </c>
      <c r="E383" s="2">
        <f ca="1">C383+D383</f>
        <v>113</v>
      </c>
      <c r="F383" s="27"/>
    </row>
    <row r="384" spans="1:6" x14ac:dyDescent="0.25">
      <c r="A384" s="5" t="s">
        <v>720</v>
      </c>
      <c r="B384" s="5" t="s">
        <v>670</v>
      </c>
      <c r="C384" s="2">
        <f t="shared" ca="1" si="51"/>
        <v>113</v>
      </c>
      <c r="D384" s="3">
        <f t="shared" ca="1" si="52"/>
        <v>0</v>
      </c>
      <c r="E384" s="2">
        <f ca="1">C384+D384</f>
        <v>113</v>
      </c>
      <c r="F384" s="27"/>
    </row>
    <row r="385" spans="1:5" x14ac:dyDescent="0.25">
      <c r="A385" s="5" t="s">
        <v>524</v>
      </c>
      <c r="B385" s="5" t="s">
        <v>671</v>
      </c>
      <c r="C385" s="2">
        <f t="shared" ca="1" si="51"/>
        <v>31</v>
      </c>
      <c r="D385" s="3">
        <f t="shared" ca="1" si="52"/>
        <v>82</v>
      </c>
      <c r="E385" s="2">
        <f t="shared" ref="E385:E389" ca="1" si="53">C385+D385</f>
        <v>113</v>
      </c>
    </row>
    <row r="386" spans="1:5" x14ac:dyDescent="0.25">
      <c r="A386" s="5" t="s">
        <v>522</v>
      </c>
      <c r="B386" s="5" t="s">
        <v>672</v>
      </c>
      <c r="C386" s="2">
        <f t="shared" ca="1" si="51"/>
        <v>8</v>
      </c>
      <c r="D386" s="3">
        <f t="shared" ca="1" si="52"/>
        <v>105</v>
      </c>
      <c r="E386" s="2">
        <f ca="1">C386+D386</f>
        <v>113</v>
      </c>
    </row>
    <row r="387" spans="1:5" x14ac:dyDescent="0.25">
      <c r="A387" s="5" t="s">
        <v>23</v>
      </c>
      <c r="B387" s="5" t="s">
        <v>673</v>
      </c>
      <c r="C387" s="2">
        <f t="shared" ca="1" si="51"/>
        <v>11</v>
      </c>
      <c r="D387" s="3">
        <f t="shared" ca="1" si="52"/>
        <v>102</v>
      </c>
      <c r="E387" s="2">
        <f t="shared" ca="1" si="53"/>
        <v>113</v>
      </c>
    </row>
    <row r="388" spans="1:5" x14ac:dyDescent="0.25">
      <c r="A388" s="5" t="s">
        <v>523</v>
      </c>
      <c r="B388" s="5" t="s">
        <v>674</v>
      </c>
      <c r="C388" s="2">
        <f t="shared" ca="1" si="51"/>
        <v>16</v>
      </c>
      <c r="D388" s="3">
        <f t="shared" ca="1" si="52"/>
        <v>97</v>
      </c>
      <c r="E388" s="2">
        <f t="shared" ca="1" si="53"/>
        <v>113</v>
      </c>
    </row>
    <row r="389" spans="1:5" x14ac:dyDescent="0.25">
      <c r="A389" s="5" t="s">
        <v>742</v>
      </c>
      <c r="B389" s="5" t="s">
        <v>675</v>
      </c>
      <c r="C389" s="2">
        <f t="shared" ca="1" si="51"/>
        <v>0</v>
      </c>
      <c r="D389" s="3">
        <f t="shared" ca="1" si="52"/>
        <v>113</v>
      </c>
      <c r="E389" s="2">
        <f t="shared" ca="1" si="53"/>
        <v>113</v>
      </c>
    </row>
    <row r="391" spans="1:5" x14ac:dyDescent="0.25">
      <c r="A391" s="4" t="s">
        <v>721</v>
      </c>
    </row>
    <row r="392" spans="1:5" x14ac:dyDescent="0.25">
      <c r="A392" s="5" t="str">
        <f>$B$3&amp;" - Wave A - All"</f>
        <v>Homelessness - Wave A - All</v>
      </c>
      <c r="B392" s="5" t="s">
        <v>879</v>
      </c>
      <c r="C392" s="5" t="s">
        <v>5</v>
      </c>
      <c r="D392" s="5" t="s">
        <v>4</v>
      </c>
      <c r="E392" s="5" t="s">
        <v>525</v>
      </c>
    </row>
    <row r="393" spans="1:5" x14ac:dyDescent="0.25">
      <c r="A393" s="5" t="s">
        <v>148</v>
      </c>
      <c r="B393" s="5" t="s">
        <v>666</v>
      </c>
      <c r="C393" s="7">
        <f t="shared" ref="C393:E402" ca="1" si="54">C380/$E$11</f>
        <v>9.7345132743362831E-2</v>
      </c>
      <c r="D393" s="6">
        <f t="shared" ca="1" si="54"/>
        <v>0.90265486725663713</v>
      </c>
      <c r="E393" s="7">
        <f t="shared" ca="1" si="54"/>
        <v>1</v>
      </c>
    </row>
    <row r="394" spans="1:5" x14ac:dyDescent="0.25">
      <c r="A394" s="5" t="s">
        <v>499</v>
      </c>
      <c r="B394" s="5" t="s">
        <v>667</v>
      </c>
      <c r="C394" s="7">
        <f t="shared" ca="1" si="54"/>
        <v>8.8495575221238937E-3</v>
      </c>
      <c r="D394" s="6">
        <f t="shared" ca="1" si="54"/>
        <v>0.99115044247787609</v>
      </c>
      <c r="E394" s="7">
        <f t="shared" ca="1" si="54"/>
        <v>1</v>
      </c>
    </row>
    <row r="395" spans="1:5" x14ac:dyDescent="0.25">
      <c r="A395" s="5" t="s">
        <v>740</v>
      </c>
      <c r="B395" s="5" t="s">
        <v>668</v>
      </c>
      <c r="C395" s="7">
        <f t="shared" ca="1" si="54"/>
        <v>0.59292035398230092</v>
      </c>
      <c r="D395" s="6">
        <f t="shared" ca="1" si="54"/>
        <v>0.40707964601769914</v>
      </c>
      <c r="E395" s="7">
        <f t="shared" ca="1" si="54"/>
        <v>1</v>
      </c>
    </row>
    <row r="396" spans="1:5" x14ac:dyDescent="0.25">
      <c r="A396" s="5" t="s">
        <v>719</v>
      </c>
      <c r="B396" s="5" t="s">
        <v>669</v>
      </c>
      <c r="C396" s="7">
        <f t="shared" ca="1" si="54"/>
        <v>0.35398230088495575</v>
      </c>
      <c r="D396" s="6">
        <f t="shared" ca="1" si="54"/>
        <v>0.64601769911504425</v>
      </c>
      <c r="E396" s="7">
        <f t="shared" ca="1" si="54"/>
        <v>1</v>
      </c>
    </row>
    <row r="397" spans="1:5" x14ac:dyDescent="0.25">
      <c r="A397" s="5" t="s">
        <v>720</v>
      </c>
      <c r="B397" s="5" t="s">
        <v>670</v>
      </c>
      <c r="C397" s="7">
        <f t="shared" ca="1" si="54"/>
        <v>1</v>
      </c>
      <c r="D397" s="6">
        <f t="shared" ca="1" si="54"/>
        <v>0</v>
      </c>
      <c r="E397" s="7">
        <f t="shared" ca="1" si="54"/>
        <v>1</v>
      </c>
    </row>
    <row r="398" spans="1:5" x14ac:dyDescent="0.25">
      <c r="A398" s="5" t="s">
        <v>524</v>
      </c>
      <c r="B398" s="5" t="s">
        <v>671</v>
      </c>
      <c r="C398" s="7">
        <f t="shared" ca="1" si="54"/>
        <v>0.27433628318584069</v>
      </c>
      <c r="D398" s="6">
        <f t="shared" ca="1" si="54"/>
        <v>0.72566371681415931</v>
      </c>
      <c r="E398" s="7">
        <f t="shared" ca="1" si="54"/>
        <v>1</v>
      </c>
    </row>
    <row r="399" spans="1:5" x14ac:dyDescent="0.25">
      <c r="A399" s="5" t="s">
        <v>522</v>
      </c>
      <c r="B399" s="5" t="s">
        <v>672</v>
      </c>
      <c r="C399" s="7">
        <f t="shared" ca="1" si="54"/>
        <v>7.0796460176991149E-2</v>
      </c>
      <c r="D399" s="6">
        <f t="shared" ca="1" si="54"/>
        <v>0.92920353982300885</v>
      </c>
      <c r="E399" s="7">
        <f t="shared" ca="1" si="54"/>
        <v>1</v>
      </c>
    </row>
    <row r="400" spans="1:5" x14ac:dyDescent="0.25">
      <c r="A400" s="5" t="s">
        <v>23</v>
      </c>
      <c r="B400" s="5" t="s">
        <v>673</v>
      </c>
      <c r="C400" s="7">
        <f t="shared" ca="1" si="54"/>
        <v>9.7345132743362831E-2</v>
      </c>
      <c r="D400" s="6">
        <f t="shared" ca="1" si="54"/>
        <v>0.90265486725663713</v>
      </c>
      <c r="E400" s="7">
        <f t="shared" ca="1" si="54"/>
        <v>1</v>
      </c>
    </row>
    <row r="401" spans="1:8" x14ac:dyDescent="0.25">
      <c r="A401" s="5" t="s">
        <v>523</v>
      </c>
      <c r="B401" s="5" t="s">
        <v>674</v>
      </c>
      <c r="C401" s="7">
        <f t="shared" ca="1" si="54"/>
        <v>0.1415929203539823</v>
      </c>
      <c r="D401" s="6">
        <f t="shared" ca="1" si="54"/>
        <v>0.8584070796460177</v>
      </c>
      <c r="E401" s="7">
        <f t="shared" ca="1" si="54"/>
        <v>1</v>
      </c>
    </row>
    <row r="402" spans="1:8" x14ac:dyDescent="0.25">
      <c r="A402" s="5" t="s">
        <v>742</v>
      </c>
      <c r="B402" s="5" t="s">
        <v>675</v>
      </c>
      <c r="C402" s="7">
        <f t="shared" ca="1" si="54"/>
        <v>0</v>
      </c>
      <c r="D402" s="6">
        <f t="shared" ca="1" si="54"/>
        <v>1</v>
      </c>
      <c r="E402" s="7">
        <f t="shared" ca="1" si="54"/>
        <v>1</v>
      </c>
    </row>
    <row r="404" spans="1:8" x14ac:dyDescent="0.25">
      <c r="A404" s="4" t="s">
        <v>717</v>
      </c>
    </row>
    <row r="405" spans="1:8" x14ac:dyDescent="0.25">
      <c r="A405" s="5" t="str">
        <f>$B$3&amp;" - Wave B - All"</f>
        <v>Homelessness - Wave B - All</v>
      </c>
      <c r="B405" s="5" t="s">
        <v>879</v>
      </c>
      <c r="C405" s="5" t="s">
        <v>5</v>
      </c>
      <c r="D405" s="5" t="s">
        <v>4</v>
      </c>
      <c r="E405" s="5" t="s">
        <v>525</v>
      </c>
    </row>
    <row r="406" spans="1:8" x14ac:dyDescent="0.25">
      <c r="A406" s="5" t="s">
        <v>148</v>
      </c>
      <c r="B406" s="5" t="s">
        <v>880</v>
      </c>
      <c r="C406" s="2">
        <f ca="1">COUNTIFS(INDIRECT("Table1["&amp;$B$6&amp;"]"),"Yes", INDIRECT("Table1["&amp;$B406&amp;"]"), "Yes")</f>
        <v>0</v>
      </c>
      <c r="D406" s="3">
        <f ca="1">COUNTIFS(INDIRECT("Table1["&amp;$B$6&amp;"]"),"Yes", INDIRECT("Table1["&amp;$B406&amp;"]"), "No")</f>
        <v>34</v>
      </c>
      <c r="E406" s="2">
        <f ca="1">C406+D406</f>
        <v>34</v>
      </c>
    </row>
    <row r="407" spans="1:8" x14ac:dyDescent="0.25">
      <c r="A407" s="5" t="s">
        <v>499</v>
      </c>
      <c r="B407" s="5" t="s">
        <v>881</v>
      </c>
      <c r="C407" s="2">
        <f t="shared" ref="C407:C415" ca="1" si="55">COUNTIFS(INDIRECT("Table1["&amp;$B$6&amp;"]"),"Yes", INDIRECT("Table1["&amp;$B407&amp;"]"), "Yes")</f>
        <v>0</v>
      </c>
      <c r="D407" s="3">
        <f t="shared" ref="D407:D415" ca="1" si="56">COUNTIFS(INDIRECT("Table1["&amp;$B$6&amp;"]"),"Yes", INDIRECT("Table1["&amp;$B407&amp;"]"), "No")</f>
        <v>34</v>
      </c>
      <c r="E407" s="2">
        <f t="shared" ref="E407:E415" ca="1" si="57">C407+D407</f>
        <v>34</v>
      </c>
    </row>
    <row r="408" spans="1:8" x14ac:dyDescent="0.25">
      <c r="A408" s="5" t="s">
        <v>740</v>
      </c>
      <c r="B408" s="5" t="s">
        <v>859</v>
      </c>
      <c r="C408" s="2">
        <f t="shared" ca="1" si="55"/>
        <v>17</v>
      </c>
      <c r="D408" s="3">
        <f t="shared" ca="1" si="56"/>
        <v>17</v>
      </c>
      <c r="E408" s="2">
        <f t="shared" ca="1" si="57"/>
        <v>34</v>
      </c>
    </row>
    <row r="409" spans="1:8" x14ac:dyDescent="0.25">
      <c r="A409" s="5" t="s">
        <v>719</v>
      </c>
      <c r="B409" s="5" t="s">
        <v>882</v>
      </c>
      <c r="C409" s="2">
        <f t="shared" ca="1" si="55"/>
        <v>2</v>
      </c>
      <c r="D409" s="3">
        <f t="shared" ca="1" si="56"/>
        <v>32</v>
      </c>
      <c r="E409" s="2">
        <f t="shared" ca="1" si="57"/>
        <v>34</v>
      </c>
    </row>
    <row r="410" spans="1:8" x14ac:dyDescent="0.25">
      <c r="A410" s="5" t="s">
        <v>720</v>
      </c>
      <c r="B410" s="5" t="s">
        <v>883</v>
      </c>
      <c r="C410" s="2">
        <f t="shared" ca="1" si="55"/>
        <v>34</v>
      </c>
      <c r="D410" s="3">
        <f t="shared" ca="1" si="56"/>
        <v>0</v>
      </c>
      <c r="E410" s="2">
        <f t="shared" ca="1" si="57"/>
        <v>34</v>
      </c>
    </row>
    <row r="411" spans="1:8" x14ac:dyDescent="0.25">
      <c r="A411" s="5" t="s">
        <v>524</v>
      </c>
      <c r="B411" s="5" t="s">
        <v>884</v>
      </c>
      <c r="C411" s="2">
        <f t="shared" ca="1" si="55"/>
        <v>5</v>
      </c>
      <c r="D411" s="3">
        <f t="shared" ca="1" si="56"/>
        <v>29</v>
      </c>
      <c r="E411" s="2">
        <f t="shared" ca="1" si="57"/>
        <v>34</v>
      </c>
    </row>
    <row r="412" spans="1:8" x14ac:dyDescent="0.25">
      <c r="A412" s="5" t="s">
        <v>522</v>
      </c>
      <c r="B412" s="5" t="s">
        <v>885</v>
      </c>
      <c r="C412" s="2">
        <f t="shared" ca="1" si="55"/>
        <v>4</v>
      </c>
      <c r="D412" s="3">
        <f t="shared" ca="1" si="56"/>
        <v>30</v>
      </c>
      <c r="E412" s="2">
        <f t="shared" ca="1" si="57"/>
        <v>34</v>
      </c>
    </row>
    <row r="413" spans="1:8" x14ac:dyDescent="0.25">
      <c r="A413" s="5" t="s">
        <v>23</v>
      </c>
      <c r="B413" s="5" t="s">
        <v>875</v>
      </c>
      <c r="C413" s="2">
        <f t="shared" ca="1" si="55"/>
        <v>1</v>
      </c>
      <c r="D413" s="3">
        <f t="shared" ca="1" si="56"/>
        <v>33</v>
      </c>
      <c r="E413" s="2">
        <f t="shared" ca="1" si="57"/>
        <v>34</v>
      </c>
      <c r="H413" s="26"/>
    </row>
    <row r="414" spans="1:8" x14ac:dyDescent="0.25">
      <c r="A414" s="5" t="s">
        <v>523</v>
      </c>
      <c r="B414" s="5" t="s">
        <v>886</v>
      </c>
      <c r="C414" s="2">
        <f t="shared" ca="1" si="55"/>
        <v>5</v>
      </c>
      <c r="D414" s="3">
        <f t="shared" ca="1" si="56"/>
        <v>29</v>
      </c>
      <c r="E414" s="2">
        <f t="shared" ca="1" si="57"/>
        <v>34</v>
      </c>
      <c r="H414" s="26"/>
    </row>
    <row r="415" spans="1:8" x14ac:dyDescent="0.25">
      <c r="A415" s="5" t="s">
        <v>742</v>
      </c>
      <c r="B415" s="5" t="s">
        <v>887</v>
      </c>
      <c r="C415" s="2">
        <f t="shared" ca="1" si="55"/>
        <v>0</v>
      </c>
      <c r="D415" s="3">
        <f t="shared" ca="1" si="56"/>
        <v>34</v>
      </c>
      <c r="E415" s="2">
        <f t="shared" ca="1" si="57"/>
        <v>34</v>
      </c>
      <c r="H415" s="27"/>
    </row>
    <row r="416" spans="1:8" x14ac:dyDescent="0.25">
      <c r="H416" s="27"/>
    </row>
    <row r="417" spans="1:8" x14ac:dyDescent="0.25">
      <c r="A417" s="4" t="s">
        <v>721</v>
      </c>
      <c r="H417" s="27"/>
    </row>
    <row r="418" spans="1:8" x14ac:dyDescent="0.25">
      <c r="A418" s="5" t="str">
        <f>$B$3&amp;" - Wave B - All"</f>
        <v>Homelessness - Wave B - All</v>
      </c>
      <c r="B418" s="5" t="s">
        <v>879</v>
      </c>
      <c r="C418" s="5" t="s">
        <v>5</v>
      </c>
      <c r="D418" s="5" t="s">
        <v>4</v>
      </c>
      <c r="E418" s="5" t="s">
        <v>525</v>
      </c>
      <c r="H418" s="27"/>
    </row>
    <row r="419" spans="1:8" x14ac:dyDescent="0.25">
      <c r="A419" s="5" t="s">
        <v>148</v>
      </c>
      <c r="B419" s="5" t="s">
        <v>880</v>
      </c>
      <c r="C419" s="7">
        <f t="shared" ref="C419:E428" ca="1" si="58">C406/$F$11</f>
        <v>0</v>
      </c>
      <c r="D419" s="6">
        <f t="shared" ca="1" si="58"/>
        <v>1</v>
      </c>
      <c r="E419" s="7">
        <f t="shared" ca="1" si="58"/>
        <v>1</v>
      </c>
      <c r="H419" s="27"/>
    </row>
    <row r="420" spans="1:8" x14ac:dyDescent="0.25">
      <c r="A420" s="5" t="s">
        <v>499</v>
      </c>
      <c r="B420" s="5" t="s">
        <v>881</v>
      </c>
      <c r="C420" s="7">
        <f t="shared" ca="1" si="58"/>
        <v>0</v>
      </c>
      <c r="D420" s="6">
        <f t="shared" ca="1" si="58"/>
        <v>1</v>
      </c>
      <c r="E420" s="7">
        <f t="shared" ca="1" si="58"/>
        <v>1</v>
      </c>
      <c r="H420" s="27"/>
    </row>
    <row r="421" spans="1:8" x14ac:dyDescent="0.25">
      <c r="A421" s="5" t="s">
        <v>740</v>
      </c>
      <c r="B421" s="5" t="s">
        <v>859</v>
      </c>
      <c r="C421" s="7">
        <f t="shared" ca="1" si="58"/>
        <v>0.5</v>
      </c>
      <c r="D421" s="6">
        <f t="shared" ca="1" si="58"/>
        <v>0.5</v>
      </c>
      <c r="E421" s="7">
        <f t="shared" ca="1" si="58"/>
        <v>1</v>
      </c>
      <c r="H421" s="27"/>
    </row>
    <row r="422" spans="1:8" x14ac:dyDescent="0.25">
      <c r="A422" s="5" t="s">
        <v>719</v>
      </c>
      <c r="B422" s="5" t="s">
        <v>882</v>
      </c>
      <c r="C422" s="7">
        <f t="shared" ca="1" si="58"/>
        <v>5.8823529411764705E-2</v>
      </c>
      <c r="D422" s="6">
        <f t="shared" ca="1" si="58"/>
        <v>0.94117647058823528</v>
      </c>
      <c r="E422" s="7">
        <f t="shared" ca="1" si="58"/>
        <v>1</v>
      </c>
      <c r="H422" s="27"/>
    </row>
    <row r="423" spans="1:8" x14ac:dyDescent="0.25">
      <c r="A423" s="5" t="s">
        <v>720</v>
      </c>
      <c r="B423" s="5" t="s">
        <v>883</v>
      </c>
      <c r="C423" s="7">
        <f t="shared" ca="1" si="58"/>
        <v>1</v>
      </c>
      <c r="D423" s="6">
        <f t="shared" ca="1" si="58"/>
        <v>0</v>
      </c>
      <c r="E423" s="7">
        <f t="shared" ca="1" si="58"/>
        <v>1</v>
      </c>
      <c r="H423" s="27"/>
    </row>
    <row r="424" spans="1:8" x14ac:dyDescent="0.25">
      <c r="A424" s="5" t="s">
        <v>524</v>
      </c>
      <c r="B424" s="5" t="s">
        <v>884</v>
      </c>
      <c r="C424" s="7">
        <f t="shared" ca="1" si="58"/>
        <v>0.14705882352941177</v>
      </c>
      <c r="D424" s="6">
        <f t="shared" ca="1" si="58"/>
        <v>0.8529411764705882</v>
      </c>
      <c r="E424" s="7">
        <f t="shared" ca="1" si="58"/>
        <v>1</v>
      </c>
      <c r="H424" s="27"/>
    </row>
    <row r="425" spans="1:8" x14ac:dyDescent="0.25">
      <c r="A425" s="5" t="s">
        <v>522</v>
      </c>
      <c r="B425" s="5" t="s">
        <v>885</v>
      </c>
      <c r="C425" s="7">
        <f t="shared" ca="1" si="58"/>
        <v>0.11764705882352941</v>
      </c>
      <c r="D425" s="6">
        <f t="shared" ca="1" si="58"/>
        <v>0.88235294117647056</v>
      </c>
      <c r="E425" s="7">
        <f t="shared" ca="1" si="58"/>
        <v>1</v>
      </c>
      <c r="H425" s="27"/>
    </row>
    <row r="426" spans="1:8" x14ac:dyDescent="0.25">
      <c r="A426" s="5" t="s">
        <v>23</v>
      </c>
      <c r="B426" s="5" t="s">
        <v>875</v>
      </c>
      <c r="C426" s="7">
        <f t="shared" ca="1" si="58"/>
        <v>2.9411764705882353E-2</v>
      </c>
      <c r="D426" s="6">
        <f t="shared" ca="1" si="58"/>
        <v>0.97058823529411764</v>
      </c>
      <c r="E426" s="7">
        <f t="shared" ca="1" si="58"/>
        <v>1</v>
      </c>
      <c r="H426" s="27"/>
    </row>
    <row r="427" spans="1:8" x14ac:dyDescent="0.25">
      <c r="A427" s="5" t="s">
        <v>523</v>
      </c>
      <c r="B427" s="5" t="s">
        <v>886</v>
      </c>
      <c r="C427" s="7">
        <f t="shared" ca="1" si="58"/>
        <v>0.14705882352941177</v>
      </c>
      <c r="D427" s="6">
        <f t="shared" ca="1" si="58"/>
        <v>0.8529411764705882</v>
      </c>
      <c r="E427" s="7">
        <f t="shared" ca="1" si="58"/>
        <v>1</v>
      </c>
      <c r="H427" s="27"/>
    </row>
    <row r="428" spans="1:8" x14ac:dyDescent="0.25">
      <c r="A428" s="5" t="s">
        <v>742</v>
      </c>
      <c r="B428" s="5" t="s">
        <v>887</v>
      </c>
      <c r="C428" s="7">
        <f t="shared" ca="1" si="58"/>
        <v>0</v>
      </c>
      <c r="D428" s="6">
        <f t="shared" ca="1" si="58"/>
        <v>1</v>
      </c>
      <c r="E428" s="7">
        <f t="shared" ca="1" si="58"/>
        <v>1</v>
      </c>
      <c r="H428" s="27"/>
    </row>
    <row r="429" spans="1:8" x14ac:dyDescent="0.25">
      <c r="C429" s="11"/>
      <c r="D429" s="11"/>
      <c r="E429" s="11"/>
      <c r="H429" s="27"/>
    </row>
    <row r="430" spans="1:8" x14ac:dyDescent="0.25">
      <c r="A430" s="4" t="s">
        <v>717</v>
      </c>
      <c r="H430" s="27"/>
    </row>
    <row r="431" spans="1:8" x14ac:dyDescent="0.25">
      <c r="A431" s="5" t="str">
        <f>$B$3&amp;" - Wave C - All"</f>
        <v>Homelessness - Wave C - All</v>
      </c>
      <c r="B431" s="5" t="s">
        <v>879</v>
      </c>
      <c r="C431" s="5" t="s">
        <v>5</v>
      </c>
      <c r="D431" s="5" t="s">
        <v>4</v>
      </c>
      <c r="E431" s="5" t="s">
        <v>525</v>
      </c>
      <c r="H431" s="27"/>
    </row>
    <row r="432" spans="1:8" x14ac:dyDescent="0.25">
      <c r="A432" s="5" t="s">
        <v>148</v>
      </c>
      <c r="B432" s="5" t="s">
        <v>888</v>
      </c>
      <c r="C432" s="2">
        <f ca="1">COUNTIFS(INDIRECT("Table1["&amp;$B$7&amp;"]"),"Yes", INDIRECT("Table1["&amp;$B432&amp;"]"), "Yes")</f>
        <v>0</v>
      </c>
      <c r="D432" s="3">
        <f ca="1">COUNTIFS(INDIRECT("Table1["&amp;$B$7&amp;"]"),"Yes", INDIRECT("Table1["&amp;$B432&amp;"]"), "No")</f>
        <v>3</v>
      </c>
      <c r="E432" s="2">
        <f ca="1">C432+D432</f>
        <v>3</v>
      </c>
      <c r="H432" s="27"/>
    </row>
    <row r="433" spans="1:8" x14ac:dyDescent="0.25">
      <c r="A433" s="5" t="s">
        <v>499</v>
      </c>
      <c r="B433" s="5" t="s">
        <v>889</v>
      </c>
      <c r="C433" s="2">
        <f t="shared" ref="C433:C441" ca="1" si="59">COUNTIFS(INDIRECT("Table1["&amp;$B$7&amp;"]"),"Yes", INDIRECT("Table1["&amp;$B433&amp;"]"), "Yes")</f>
        <v>0</v>
      </c>
      <c r="D433" s="3">
        <f t="shared" ref="D433:D441" ca="1" si="60">COUNTIFS(INDIRECT("Table1["&amp;$B$7&amp;"]"),"Yes", INDIRECT("Table1["&amp;$B433&amp;"]"), "No")</f>
        <v>3</v>
      </c>
      <c r="E433" s="2">
        <f t="shared" ref="E433:E441" ca="1" si="61">C433+D433</f>
        <v>3</v>
      </c>
      <c r="H433" s="26"/>
    </row>
    <row r="434" spans="1:8" x14ac:dyDescent="0.25">
      <c r="A434" s="5" t="s">
        <v>740</v>
      </c>
      <c r="B434" s="5" t="s">
        <v>860</v>
      </c>
      <c r="C434" s="2">
        <f t="shared" ca="1" si="59"/>
        <v>1</v>
      </c>
      <c r="D434" s="3">
        <f t="shared" ca="1" si="60"/>
        <v>2</v>
      </c>
      <c r="E434" s="2">
        <f t="shared" ca="1" si="61"/>
        <v>3</v>
      </c>
    </row>
    <row r="435" spans="1:8" x14ac:dyDescent="0.25">
      <c r="A435" s="5" t="s">
        <v>719</v>
      </c>
      <c r="B435" s="5" t="s">
        <v>890</v>
      </c>
      <c r="C435" s="2">
        <f t="shared" ca="1" si="59"/>
        <v>0</v>
      </c>
      <c r="D435" s="3">
        <f t="shared" ca="1" si="60"/>
        <v>3</v>
      </c>
      <c r="E435" s="2">
        <f t="shared" ca="1" si="61"/>
        <v>3</v>
      </c>
    </row>
    <row r="436" spans="1:8" x14ac:dyDescent="0.25">
      <c r="A436" s="5" t="s">
        <v>720</v>
      </c>
      <c r="B436" s="5" t="s">
        <v>891</v>
      </c>
      <c r="C436" s="2">
        <f t="shared" ca="1" si="59"/>
        <v>3</v>
      </c>
      <c r="D436" s="3">
        <f t="shared" ca="1" si="60"/>
        <v>0</v>
      </c>
      <c r="E436" s="2">
        <f t="shared" ca="1" si="61"/>
        <v>3</v>
      </c>
    </row>
    <row r="437" spans="1:8" x14ac:dyDescent="0.25">
      <c r="A437" s="5" t="s">
        <v>524</v>
      </c>
      <c r="B437" s="5" t="s">
        <v>892</v>
      </c>
      <c r="C437" s="2">
        <f t="shared" ca="1" si="59"/>
        <v>1</v>
      </c>
      <c r="D437" s="3">
        <f t="shared" ca="1" si="60"/>
        <v>2</v>
      </c>
      <c r="E437" s="2">
        <f t="shared" ca="1" si="61"/>
        <v>3</v>
      </c>
    </row>
    <row r="438" spans="1:8" x14ac:dyDescent="0.25">
      <c r="A438" s="5" t="s">
        <v>522</v>
      </c>
      <c r="B438" s="5" t="s">
        <v>893</v>
      </c>
      <c r="C438" s="2">
        <f t="shared" ca="1" si="59"/>
        <v>0</v>
      </c>
      <c r="D438" s="3">
        <f t="shared" ca="1" si="60"/>
        <v>3</v>
      </c>
      <c r="E438" s="2">
        <f t="shared" ca="1" si="61"/>
        <v>3</v>
      </c>
    </row>
    <row r="439" spans="1:8" x14ac:dyDescent="0.25">
      <c r="A439" s="5" t="s">
        <v>23</v>
      </c>
      <c r="B439" s="5" t="s">
        <v>876</v>
      </c>
      <c r="C439" s="2">
        <f t="shared" ca="1" si="59"/>
        <v>0</v>
      </c>
      <c r="D439" s="3">
        <f t="shared" ca="1" si="60"/>
        <v>3</v>
      </c>
      <c r="E439" s="2">
        <f t="shared" ca="1" si="61"/>
        <v>3</v>
      </c>
    </row>
    <row r="440" spans="1:8" x14ac:dyDescent="0.25">
      <c r="A440" s="5" t="s">
        <v>523</v>
      </c>
      <c r="B440" s="5" t="s">
        <v>894</v>
      </c>
      <c r="C440" s="2">
        <f t="shared" ca="1" si="59"/>
        <v>1</v>
      </c>
      <c r="D440" s="3">
        <f t="shared" ca="1" si="60"/>
        <v>2</v>
      </c>
      <c r="E440" s="2">
        <f t="shared" ca="1" si="61"/>
        <v>3</v>
      </c>
    </row>
    <row r="441" spans="1:8" x14ac:dyDescent="0.25">
      <c r="A441" s="5" t="s">
        <v>742</v>
      </c>
      <c r="B441" s="5" t="s">
        <v>895</v>
      </c>
      <c r="C441" s="2">
        <f t="shared" ca="1" si="59"/>
        <v>0</v>
      </c>
      <c r="D441" s="3">
        <f t="shared" ca="1" si="60"/>
        <v>3</v>
      </c>
      <c r="E441" s="2">
        <f t="shared" ca="1" si="61"/>
        <v>3</v>
      </c>
    </row>
    <row r="443" spans="1:8" x14ac:dyDescent="0.25">
      <c r="A443" s="4" t="s">
        <v>721</v>
      </c>
    </row>
    <row r="444" spans="1:8" x14ac:dyDescent="0.25">
      <c r="A444" s="5" t="str">
        <f>$B$3&amp;" - Wave C - All"</f>
        <v>Homelessness - Wave C - All</v>
      </c>
      <c r="B444" s="5" t="s">
        <v>879</v>
      </c>
      <c r="C444" s="5" t="s">
        <v>5</v>
      </c>
      <c r="D444" s="5" t="s">
        <v>4</v>
      </c>
      <c r="E444" s="5" t="s">
        <v>525</v>
      </c>
    </row>
    <row r="445" spans="1:8" x14ac:dyDescent="0.25">
      <c r="A445" s="5" t="s">
        <v>148</v>
      </c>
      <c r="B445" s="5" t="s">
        <v>888</v>
      </c>
      <c r="C445" s="7">
        <f t="shared" ref="C445:E454" ca="1" si="62">C432/$G$11</f>
        <v>0</v>
      </c>
      <c r="D445" s="6">
        <f t="shared" ca="1" si="62"/>
        <v>1</v>
      </c>
      <c r="E445" s="7">
        <f t="shared" ca="1" si="62"/>
        <v>1</v>
      </c>
    </row>
    <row r="446" spans="1:8" x14ac:dyDescent="0.25">
      <c r="A446" s="5" t="s">
        <v>499</v>
      </c>
      <c r="B446" s="5" t="s">
        <v>889</v>
      </c>
      <c r="C446" s="7">
        <f t="shared" ca="1" si="62"/>
        <v>0</v>
      </c>
      <c r="D446" s="6">
        <f t="shared" ca="1" si="62"/>
        <v>1</v>
      </c>
      <c r="E446" s="7">
        <f t="shared" ca="1" si="62"/>
        <v>1</v>
      </c>
    </row>
    <row r="447" spans="1:8" x14ac:dyDescent="0.25">
      <c r="A447" s="5" t="s">
        <v>740</v>
      </c>
      <c r="B447" s="5" t="s">
        <v>860</v>
      </c>
      <c r="C447" s="7">
        <f t="shared" ca="1" si="62"/>
        <v>0.33333333333333331</v>
      </c>
      <c r="D447" s="6">
        <f t="shared" ca="1" si="62"/>
        <v>0.66666666666666663</v>
      </c>
      <c r="E447" s="7">
        <f t="shared" ca="1" si="62"/>
        <v>1</v>
      </c>
    </row>
    <row r="448" spans="1:8" x14ac:dyDescent="0.25">
      <c r="A448" s="5" t="s">
        <v>719</v>
      </c>
      <c r="B448" s="5" t="s">
        <v>890</v>
      </c>
      <c r="C448" s="7">
        <f t="shared" ca="1" si="62"/>
        <v>0</v>
      </c>
      <c r="D448" s="6">
        <f t="shared" ca="1" si="62"/>
        <v>1</v>
      </c>
      <c r="E448" s="7">
        <f t="shared" ca="1" si="62"/>
        <v>1</v>
      </c>
    </row>
    <row r="449" spans="1:6" x14ac:dyDescent="0.25">
      <c r="A449" s="5" t="s">
        <v>720</v>
      </c>
      <c r="B449" s="5" t="s">
        <v>891</v>
      </c>
      <c r="C449" s="7">
        <f t="shared" ca="1" si="62"/>
        <v>1</v>
      </c>
      <c r="D449" s="6">
        <f t="shared" ca="1" si="62"/>
        <v>0</v>
      </c>
      <c r="E449" s="7">
        <f t="shared" ca="1" si="62"/>
        <v>1</v>
      </c>
    </row>
    <row r="450" spans="1:6" x14ac:dyDescent="0.25">
      <c r="A450" s="5" t="s">
        <v>524</v>
      </c>
      <c r="B450" s="5" t="s">
        <v>892</v>
      </c>
      <c r="C450" s="7">
        <f t="shared" ca="1" si="62"/>
        <v>0.33333333333333331</v>
      </c>
      <c r="D450" s="6">
        <f t="shared" ca="1" si="62"/>
        <v>0.66666666666666663</v>
      </c>
      <c r="E450" s="7">
        <f t="shared" ca="1" si="62"/>
        <v>1</v>
      </c>
    </row>
    <row r="451" spans="1:6" x14ac:dyDescent="0.25">
      <c r="A451" s="5" t="s">
        <v>522</v>
      </c>
      <c r="B451" s="5" t="s">
        <v>893</v>
      </c>
      <c r="C451" s="7">
        <f t="shared" ca="1" si="62"/>
        <v>0</v>
      </c>
      <c r="D451" s="6">
        <f t="shared" ca="1" si="62"/>
        <v>1</v>
      </c>
      <c r="E451" s="7">
        <f t="shared" ca="1" si="62"/>
        <v>1</v>
      </c>
    </row>
    <row r="452" spans="1:6" x14ac:dyDescent="0.25">
      <c r="A452" s="5" t="s">
        <v>23</v>
      </c>
      <c r="B452" s="5" t="s">
        <v>876</v>
      </c>
      <c r="C452" s="7">
        <f t="shared" ca="1" si="62"/>
        <v>0</v>
      </c>
      <c r="D452" s="6">
        <f t="shared" ca="1" si="62"/>
        <v>1</v>
      </c>
      <c r="E452" s="7">
        <f t="shared" ca="1" si="62"/>
        <v>1</v>
      </c>
    </row>
    <row r="453" spans="1:6" x14ac:dyDescent="0.25">
      <c r="A453" s="5" t="s">
        <v>523</v>
      </c>
      <c r="B453" s="5" t="s">
        <v>894</v>
      </c>
      <c r="C453" s="7">
        <f t="shared" ca="1" si="62"/>
        <v>0.33333333333333331</v>
      </c>
      <c r="D453" s="6">
        <f t="shared" ca="1" si="62"/>
        <v>0.66666666666666663</v>
      </c>
      <c r="E453" s="7">
        <f t="shared" ca="1" si="62"/>
        <v>1</v>
      </c>
    </row>
    <row r="454" spans="1:6" x14ac:dyDescent="0.25">
      <c r="A454" s="5" t="s">
        <v>742</v>
      </c>
      <c r="B454" s="5" t="s">
        <v>895</v>
      </c>
      <c r="C454" s="7">
        <f t="shared" ca="1" si="62"/>
        <v>0</v>
      </c>
      <c r="D454" s="6">
        <f t="shared" ca="1" si="62"/>
        <v>1</v>
      </c>
      <c r="E454" s="7">
        <f t="shared" ca="1" si="62"/>
        <v>1</v>
      </c>
    </row>
    <row r="456" spans="1:6" x14ac:dyDescent="0.25">
      <c r="A456" s="4" t="s">
        <v>722</v>
      </c>
    </row>
    <row r="457" spans="1:6" x14ac:dyDescent="0.25">
      <c r="A457" s="5" t="str">
        <f>$B$3&amp;" - Wave A - Sample"</f>
        <v>Homelessness - Wave A - Sample</v>
      </c>
      <c r="B457" s="5" t="s">
        <v>879</v>
      </c>
      <c r="C457" s="5" t="s">
        <v>5</v>
      </c>
      <c r="D457" s="5" t="s">
        <v>4</v>
      </c>
      <c r="E457" s="5" t="s">
        <v>896</v>
      </c>
      <c r="F457" s="5" t="s">
        <v>525</v>
      </c>
    </row>
    <row r="458" spans="1:6" x14ac:dyDescent="0.25">
      <c r="A458" s="5" t="s">
        <v>723</v>
      </c>
      <c r="B458" s="28" t="s">
        <v>640</v>
      </c>
      <c r="C458" s="2">
        <f ca="1">COUNTIFS(Table1[c08a_main_class], $B$4, INDIRECT("Table1["&amp;$B458&amp;"]"), "Yes")</f>
        <v>21</v>
      </c>
      <c r="D458" s="3">
        <f ca="1">COUNTIFS(Table1[c08a_main_class], $B$4, INDIRECT("Table1["&amp;$B458&amp;"]"), "No")</f>
        <v>33</v>
      </c>
      <c r="E458" s="2">
        <f ca="1">COUNTIFS(Table1[c08a_main_class], $B$4, INDIRECT("Table1["&amp;$B458&amp;"]"), "Don't Know")</f>
        <v>1</v>
      </c>
      <c r="F458" s="3">
        <f ca="1">C458+D458+E458</f>
        <v>55</v>
      </c>
    </row>
    <row r="459" spans="1:6" x14ac:dyDescent="0.25">
      <c r="A459" s="5" t="s">
        <v>724</v>
      </c>
      <c r="B459" s="28" t="s">
        <v>641</v>
      </c>
      <c r="C459" s="2">
        <f ca="1">COUNTIFS(Table1[c08a_main_class], $B$4, INDIRECT("Table1["&amp;$B459&amp;"]"), "Yes")</f>
        <v>3</v>
      </c>
      <c r="D459" s="3">
        <f ca="1">COUNTIFS(Table1[c08a_main_class], $B$4, INDIRECT("Table1["&amp;$B459&amp;"]"), "No")</f>
        <v>51</v>
      </c>
      <c r="E459" s="2">
        <f ca="1">COUNTIFS(Table1[c08a_main_class], $B$4, INDIRECT("Table1["&amp;$B459&amp;"]"), "Don't Know")</f>
        <v>1</v>
      </c>
      <c r="F459" s="3">
        <f t="shared" ref="F459:F475" ca="1" si="63">C459+D459+E459</f>
        <v>55</v>
      </c>
    </row>
    <row r="460" spans="1:6" x14ac:dyDescent="0.25">
      <c r="A460" s="5" t="s">
        <v>725</v>
      </c>
      <c r="B460" s="28" t="s">
        <v>642</v>
      </c>
      <c r="C460" s="2">
        <f ca="1">COUNTIFS(Table1[c08a_main_class], $B$4, INDIRECT("Table1["&amp;$B460&amp;"]"), "Yes")</f>
        <v>12</v>
      </c>
      <c r="D460" s="3">
        <f ca="1">COUNTIFS(Table1[c08a_main_class], $B$4, INDIRECT("Table1["&amp;$B460&amp;"]"), "No")</f>
        <v>43</v>
      </c>
      <c r="E460" s="2">
        <f ca="1">COUNTIFS(Table1[c08a_main_class], $B$4, INDIRECT("Table1["&amp;$B460&amp;"]"), "Don't Know")</f>
        <v>0</v>
      </c>
      <c r="F460" s="3">
        <f t="shared" ca="1" si="63"/>
        <v>55</v>
      </c>
    </row>
    <row r="461" spans="1:6" x14ac:dyDescent="0.25">
      <c r="A461" s="5" t="s">
        <v>726</v>
      </c>
      <c r="B461" s="28" t="s">
        <v>643</v>
      </c>
      <c r="C461" s="2">
        <f ca="1">COUNTIFS(Table1[c08a_main_class], $B$4, INDIRECT("Table1["&amp;$B461&amp;"]"), "Yes")</f>
        <v>1</v>
      </c>
      <c r="D461" s="3">
        <f ca="1">COUNTIFS(Table1[c08a_main_class], $B$4, INDIRECT("Table1["&amp;$B461&amp;"]"), "No")</f>
        <v>54</v>
      </c>
      <c r="E461" s="2">
        <f ca="1">COUNTIFS(Table1[c08a_main_class], $B$4, INDIRECT("Table1["&amp;$B461&amp;"]"), "Don't Know")</f>
        <v>0</v>
      </c>
      <c r="F461" s="3">
        <f t="shared" ca="1" si="63"/>
        <v>55</v>
      </c>
    </row>
    <row r="462" spans="1:6" x14ac:dyDescent="0.25">
      <c r="A462" s="5" t="s">
        <v>727</v>
      </c>
      <c r="B462" s="28" t="s">
        <v>644</v>
      </c>
      <c r="C462" s="2">
        <f ca="1">COUNTIFS(Table1[c08a_main_class], $B$4, INDIRECT("Table1["&amp;$B462&amp;"]"), "Yes")</f>
        <v>0</v>
      </c>
      <c r="D462" s="3">
        <f ca="1">COUNTIFS(Table1[c08a_main_class], $B$4, INDIRECT("Table1["&amp;$B462&amp;"]"), "No")</f>
        <v>54</v>
      </c>
      <c r="E462" s="2">
        <f ca="1">COUNTIFS(Table1[c08a_main_class], $B$4, INDIRECT("Table1["&amp;$B462&amp;"]"), "Don't Know")</f>
        <v>1</v>
      </c>
      <c r="F462" s="3">
        <f t="shared" ca="1" si="63"/>
        <v>55</v>
      </c>
    </row>
    <row r="463" spans="1:6" x14ac:dyDescent="0.25">
      <c r="A463" s="5" t="s">
        <v>728</v>
      </c>
      <c r="B463" s="28" t="s">
        <v>645</v>
      </c>
      <c r="C463" s="2">
        <f ca="1">COUNTIFS(Table1[c08a_main_class], $B$4, INDIRECT("Table1["&amp;$B463&amp;"]"), "Yes")</f>
        <v>2</v>
      </c>
      <c r="D463" s="3">
        <f ca="1">COUNTIFS(Table1[c08a_main_class], $B$4, INDIRECT("Table1["&amp;$B463&amp;"]"), "No")</f>
        <v>53</v>
      </c>
      <c r="E463" s="2">
        <f ca="1">COUNTIFS(Table1[c08a_main_class], $B$4, INDIRECT("Table1["&amp;$B463&amp;"]"), "Don't Know")</f>
        <v>0</v>
      </c>
      <c r="F463" s="3">
        <f t="shared" ca="1" si="63"/>
        <v>55</v>
      </c>
    </row>
    <row r="464" spans="1:6" x14ac:dyDescent="0.25">
      <c r="A464" s="5" t="s">
        <v>729</v>
      </c>
      <c r="B464" s="28" t="s">
        <v>646</v>
      </c>
      <c r="C464" s="2">
        <f ca="1">COUNTIFS(Table1[c08a_main_class], $B$4, INDIRECT("Table1["&amp;$B464&amp;"]"), "Yes")</f>
        <v>0</v>
      </c>
      <c r="D464" s="3">
        <f ca="1">COUNTIFS(Table1[c08a_main_class], $B$4, INDIRECT("Table1["&amp;$B464&amp;"]"), "No")</f>
        <v>54</v>
      </c>
      <c r="E464" s="2">
        <f ca="1">COUNTIFS(Table1[c08a_main_class], $B$4, INDIRECT("Table1["&amp;$B464&amp;"]"), "Don't Know")</f>
        <v>1</v>
      </c>
      <c r="F464" s="3">
        <f t="shared" ca="1" si="63"/>
        <v>55</v>
      </c>
    </row>
    <row r="465" spans="1:6" x14ac:dyDescent="0.25">
      <c r="A465" s="5" t="s">
        <v>730</v>
      </c>
      <c r="B465" s="28" t="s">
        <v>647</v>
      </c>
      <c r="C465" s="2">
        <f ca="1">COUNTIFS(Table1[c08a_main_class], $B$4, INDIRECT("Table1["&amp;$B465&amp;"]"), "Yes")</f>
        <v>0</v>
      </c>
      <c r="D465" s="3">
        <f ca="1">COUNTIFS(Table1[c08a_main_class], $B$4, INDIRECT("Table1["&amp;$B465&amp;"]"), "No")</f>
        <v>55</v>
      </c>
      <c r="E465" s="2">
        <f ca="1">COUNTIFS(Table1[c08a_main_class], $B$4, INDIRECT("Table1["&amp;$B465&amp;"]"), "Don't Know")</f>
        <v>0</v>
      </c>
      <c r="F465" s="3">
        <f t="shared" ca="1" si="63"/>
        <v>55</v>
      </c>
    </row>
    <row r="466" spans="1:6" x14ac:dyDescent="0.25">
      <c r="A466" s="5" t="s">
        <v>731</v>
      </c>
      <c r="B466" s="28" t="s">
        <v>648</v>
      </c>
      <c r="C466" s="2">
        <f ca="1">COUNTIFS(Table1[c08a_main_class], $B$4, INDIRECT("Table1["&amp;$B466&amp;"]"), "Yes")</f>
        <v>5</v>
      </c>
      <c r="D466" s="3">
        <f ca="1">COUNTIFS(Table1[c08a_main_class], $B$4, INDIRECT("Table1["&amp;$B466&amp;"]"), "No")</f>
        <v>50</v>
      </c>
      <c r="E466" s="2">
        <f ca="1">COUNTIFS(Table1[c08a_main_class], $B$4, INDIRECT("Table1["&amp;$B466&amp;"]"), "Don't Know")</f>
        <v>0</v>
      </c>
      <c r="F466" s="3">
        <f t="shared" ca="1" si="63"/>
        <v>55</v>
      </c>
    </row>
    <row r="467" spans="1:6" x14ac:dyDescent="0.25">
      <c r="A467" s="5" t="s">
        <v>732</v>
      </c>
      <c r="B467" s="28" t="s">
        <v>649</v>
      </c>
      <c r="C467" s="2">
        <f ca="1">COUNTIFS(Table1[c08a_main_class], $B$4, INDIRECT("Table1["&amp;$B467&amp;"]"), "Yes")</f>
        <v>26</v>
      </c>
      <c r="D467" s="3">
        <f ca="1">COUNTIFS(Table1[c08a_main_class], $B$4, INDIRECT("Table1["&amp;$B467&amp;"]"), "No")</f>
        <v>26</v>
      </c>
      <c r="E467" s="2">
        <f ca="1">COUNTIFS(Table1[c08a_main_class], $B$4, INDIRECT("Table1["&amp;$B467&amp;"]"), "Don't Know")</f>
        <v>3</v>
      </c>
      <c r="F467" s="3">
        <f t="shared" ca="1" si="63"/>
        <v>55</v>
      </c>
    </row>
    <row r="468" spans="1:6" x14ac:dyDescent="0.25">
      <c r="A468" s="5" t="s">
        <v>733</v>
      </c>
      <c r="B468" s="28" t="s">
        <v>650</v>
      </c>
      <c r="C468" s="2">
        <f ca="1">COUNTIFS(Table1[c08a_main_class], $B$4, INDIRECT("Table1["&amp;$B468&amp;"]"), "Yes")</f>
        <v>1</v>
      </c>
      <c r="D468" s="3">
        <f ca="1">COUNTIFS(Table1[c08a_main_class], $B$4, INDIRECT("Table1["&amp;$B468&amp;"]"), "No")</f>
        <v>54</v>
      </c>
      <c r="E468" s="2">
        <f ca="1">COUNTIFS(Table1[c08a_main_class], $B$4, INDIRECT("Table1["&amp;$B468&amp;"]"), "Don't Know")</f>
        <v>0</v>
      </c>
      <c r="F468" s="3">
        <f t="shared" ca="1" si="63"/>
        <v>55</v>
      </c>
    </row>
    <row r="469" spans="1:6" x14ac:dyDescent="0.25">
      <c r="A469" s="5" t="s">
        <v>734</v>
      </c>
      <c r="B469" s="28" t="s">
        <v>651</v>
      </c>
      <c r="C469" s="2">
        <f ca="1">COUNTIFS(Table1[c08a_main_class], $B$4, INDIRECT("Table1["&amp;$B469&amp;"]"), "Yes")</f>
        <v>1</v>
      </c>
      <c r="D469" s="3">
        <f ca="1">COUNTIFS(Table1[c08a_main_class], $B$4, INDIRECT("Table1["&amp;$B469&amp;"]"), "No")</f>
        <v>54</v>
      </c>
      <c r="E469" s="2">
        <f ca="1">COUNTIFS(Table1[c08a_main_class], $B$4, INDIRECT("Table1["&amp;$B469&amp;"]"), "Don't Know")</f>
        <v>0</v>
      </c>
      <c r="F469" s="3">
        <f t="shared" ca="1" si="63"/>
        <v>55</v>
      </c>
    </row>
    <row r="470" spans="1:6" x14ac:dyDescent="0.25">
      <c r="A470" s="5" t="s">
        <v>735</v>
      </c>
      <c r="B470" s="28" t="s">
        <v>652</v>
      </c>
      <c r="C470" s="2">
        <f ca="1">COUNTIFS(Table1[c08a_main_class], $B$4, INDIRECT("Table1["&amp;$B470&amp;"]"), "Yes")</f>
        <v>1</v>
      </c>
      <c r="D470" s="3">
        <f ca="1">COUNTIFS(Table1[c08a_main_class], $B$4, INDIRECT("Table1["&amp;$B470&amp;"]"), "No")</f>
        <v>54</v>
      </c>
      <c r="E470" s="2">
        <f ca="1">COUNTIFS(Table1[c08a_main_class], $B$4, INDIRECT("Table1["&amp;$B470&amp;"]"), "Don't Know")</f>
        <v>0</v>
      </c>
      <c r="F470" s="3">
        <f t="shared" ca="1" si="63"/>
        <v>55</v>
      </c>
    </row>
    <row r="471" spans="1:6" x14ac:dyDescent="0.25">
      <c r="A471" s="5" t="s">
        <v>736</v>
      </c>
      <c r="B471" s="28" t="s">
        <v>653</v>
      </c>
      <c r="C471" s="2">
        <f ca="1">COUNTIFS(Table1[c08a_main_class], $B$4, INDIRECT("Table1["&amp;$B471&amp;"]"), "Yes")</f>
        <v>0</v>
      </c>
      <c r="D471" s="3">
        <f ca="1">COUNTIFS(Table1[c08a_main_class], $B$4, INDIRECT("Table1["&amp;$B471&amp;"]"), "No")</f>
        <v>55</v>
      </c>
      <c r="E471" s="2">
        <f ca="1">COUNTIFS(Table1[c08a_main_class], $B$4, INDIRECT("Table1["&amp;$B471&amp;"]"), "Don't Know")</f>
        <v>0</v>
      </c>
      <c r="F471" s="3">
        <f t="shared" ca="1" si="63"/>
        <v>55</v>
      </c>
    </row>
    <row r="472" spans="1:6" x14ac:dyDescent="0.25">
      <c r="A472" s="5" t="s">
        <v>737</v>
      </c>
      <c r="B472" s="28" t="s">
        <v>654</v>
      </c>
      <c r="C472" s="2">
        <f ca="1">COUNTIFS(Table1[c08a_main_class], $B$4, INDIRECT("Table1["&amp;$B472&amp;"]"), "Yes")</f>
        <v>3</v>
      </c>
      <c r="D472" s="3">
        <f ca="1">COUNTIFS(Table1[c08a_main_class], $B$4, INDIRECT("Table1["&amp;$B472&amp;"]"), "No")</f>
        <v>52</v>
      </c>
      <c r="E472" s="2">
        <f ca="1">COUNTIFS(Table1[c08a_main_class], $B$4, INDIRECT("Table1["&amp;$B472&amp;"]"), "Don't Know")</f>
        <v>0</v>
      </c>
      <c r="F472" s="3">
        <f t="shared" ca="1" si="63"/>
        <v>55</v>
      </c>
    </row>
    <row r="473" spans="1:6" x14ac:dyDescent="0.25">
      <c r="A473" s="5" t="s">
        <v>738</v>
      </c>
      <c r="B473" s="28" t="s">
        <v>655</v>
      </c>
      <c r="C473" s="2">
        <f ca="1">COUNTIFS(Table1[c08a_main_class], $B$4, INDIRECT("Table1["&amp;$B473&amp;"]"), "Yes")</f>
        <v>1</v>
      </c>
      <c r="D473" s="3">
        <f ca="1">COUNTIFS(Table1[c08a_main_class], $B$4, INDIRECT("Table1["&amp;$B473&amp;"]"), "No")</f>
        <v>54</v>
      </c>
      <c r="E473" s="2">
        <f ca="1">COUNTIFS(Table1[c08a_main_class], $B$4, INDIRECT("Table1["&amp;$B473&amp;"]"), "Don't Know")</f>
        <v>0</v>
      </c>
      <c r="F473" s="3">
        <f t="shared" ca="1" si="63"/>
        <v>55</v>
      </c>
    </row>
    <row r="474" spans="1:6" x14ac:dyDescent="0.25">
      <c r="A474" s="5" t="s">
        <v>742</v>
      </c>
      <c r="B474" s="28" t="s">
        <v>656</v>
      </c>
      <c r="C474" s="2">
        <f ca="1">COUNTIFS(Table1[c08a_main_class], $B$4, INDIRECT("Table1["&amp;$B474&amp;"]"), "Yes")</f>
        <v>0</v>
      </c>
      <c r="D474" s="3">
        <f ca="1">COUNTIFS(Table1[c08a_main_class], $B$4, INDIRECT("Table1["&amp;$B474&amp;"]"), "No")</f>
        <v>55</v>
      </c>
      <c r="E474" s="2">
        <f ca="1">COUNTIFS(Table1[c08a_main_class], $B$4, INDIRECT("Table1["&amp;$B474&amp;"]"), "Don't Know")</f>
        <v>0</v>
      </c>
      <c r="F474" s="3">
        <f t="shared" ca="1" si="63"/>
        <v>55</v>
      </c>
    </row>
    <row r="475" spans="1:6" x14ac:dyDescent="0.25">
      <c r="A475" s="5" t="s">
        <v>22</v>
      </c>
      <c r="B475" s="28" t="s">
        <v>657</v>
      </c>
      <c r="C475" s="2">
        <f ca="1">COUNTIFS(Table1[c08a_main_class], $B$4, INDIRECT("Table1["&amp;$B475&amp;"]"), "Yes")</f>
        <v>0</v>
      </c>
      <c r="D475" s="3">
        <f ca="1">COUNTIFS(Table1[c08a_main_class], $B$4, INDIRECT("Table1["&amp;$B475&amp;"]"), "No")</f>
        <v>55</v>
      </c>
      <c r="E475" s="2">
        <f ca="1">COUNTIFS(Table1[c08a_main_class], $B$4, INDIRECT("Table1["&amp;$B475&amp;"]"), "Don't Know")</f>
        <v>0</v>
      </c>
      <c r="F475" s="3">
        <f t="shared" ca="1" si="63"/>
        <v>55</v>
      </c>
    </row>
    <row r="477" spans="1:6" x14ac:dyDescent="0.25">
      <c r="A477" s="4" t="s">
        <v>739</v>
      </c>
    </row>
    <row r="478" spans="1:6" x14ac:dyDescent="0.25">
      <c r="A478" s="5" t="str">
        <f>$B$3&amp;" - Wave A - Sample"</f>
        <v>Homelessness - Wave A - Sample</v>
      </c>
      <c r="B478" s="5" t="s">
        <v>879</v>
      </c>
      <c r="C478" s="5" t="s">
        <v>5</v>
      </c>
      <c r="D478" s="5" t="s">
        <v>4</v>
      </c>
      <c r="E478" s="5" t="s">
        <v>896</v>
      </c>
      <c r="F478" s="5" t="s">
        <v>525</v>
      </c>
    </row>
    <row r="479" spans="1:6" x14ac:dyDescent="0.25">
      <c r="A479" s="5" t="s">
        <v>723</v>
      </c>
      <c r="B479" s="28" t="s">
        <v>640</v>
      </c>
      <c r="C479" s="7">
        <f ca="1">C458/$B$11</f>
        <v>0.38181818181818183</v>
      </c>
      <c r="D479" s="6">
        <f ca="1">D458/$B$11</f>
        <v>0.6</v>
      </c>
      <c r="E479" s="7">
        <f ca="1">E458/$B$11</f>
        <v>1.8181818181818181E-2</v>
      </c>
      <c r="F479" s="6">
        <f ca="1">F458/$B$11</f>
        <v>1</v>
      </c>
    </row>
    <row r="480" spans="1:6" x14ac:dyDescent="0.25">
      <c r="A480" s="5" t="s">
        <v>724</v>
      </c>
      <c r="B480" s="28" t="s">
        <v>641</v>
      </c>
      <c r="C480" s="7">
        <f t="shared" ref="C480:F495" ca="1" si="64">C459/$B$11</f>
        <v>5.4545454545454543E-2</v>
      </c>
      <c r="D480" s="6">
        <f t="shared" ca="1" si="64"/>
        <v>0.92727272727272725</v>
      </c>
      <c r="E480" s="7">
        <f t="shared" ca="1" si="64"/>
        <v>1.8181818181818181E-2</v>
      </c>
      <c r="F480" s="6">
        <f t="shared" ca="1" si="64"/>
        <v>1</v>
      </c>
    </row>
    <row r="481" spans="1:6" x14ac:dyDescent="0.25">
      <c r="A481" s="5" t="s">
        <v>725</v>
      </c>
      <c r="B481" s="28" t="s">
        <v>642</v>
      </c>
      <c r="C481" s="7">
        <f t="shared" ca="1" si="64"/>
        <v>0.21818181818181817</v>
      </c>
      <c r="D481" s="6">
        <f t="shared" ca="1" si="64"/>
        <v>0.78181818181818186</v>
      </c>
      <c r="E481" s="7">
        <f t="shared" ca="1" si="64"/>
        <v>0</v>
      </c>
      <c r="F481" s="6">
        <f t="shared" ca="1" si="64"/>
        <v>1</v>
      </c>
    </row>
    <row r="482" spans="1:6" x14ac:dyDescent="0.25">
      <c r="A482" s="5" t="s">
        <v>726</v>
      </c>
      <c r="B482" s="28" t="s">
        <v>643</v>
      </c>
      <c r="C482" s="7">
        <f t="shared" ca="1" si="64"/>
        <v>1.8181818181818181E-2</v>
      </c>
      <c r="D482" s="6">
        <f t="shared" ca="1" si="64"/>
        <v>0.98181818181818181</v>
      </c>
      <c r="E482" s="7">
        <f t="shared" ca="1" si="64"/>
        <v>0</v>
      </c>
      <c r="F482" s="6">
        <f t="shared" ca="1" si="64"/>
        <v>1</v>
      </c>
    </row>
    <row r="483" spans="1:6" x14ac:dyDescent="0.25">
      <c r="A483" s="5" t="s">
        <v>727</v>
      </c>
      <c r="B483" s="28" t="s">
        <v>644</v>
      </c>
      <c r="C483" s="7">
        <f t="shared" ca="1" si="64"/>
        <v>0</v>
      </c>
      <c r="D483" s="6">
        <f t="shared" ca="1" si="64"/>
        <v>0.98181818181818181</v>
      </c>
      <c r="E483" s="7">
        <f t="shared" ca="1" si="64"/>
        <v>1.8181818181818181E-2</v>
      </c>
      <c r="F483" s="6">
        <f t="shared" ca="1" si="64"/>
        <v>1</v>
      </c>
    </row>
    <row r="484" spans="1:6" x14ac:dyDescent="0.25">
      <c r="A484" s="5" t="s">
        <v>728</v>
      </c>
      <c r="B484" s="28" t="s">
        <v>645</v>
      </c>
      <c r="C484" s="7">
        <f t="shared" ca="1" si="64"/>
        <v>3.6363636363636362E-2</v>
      </c>
      <c r="D484" s="6">
        <f t="shared" ca="1" si="64"/>
        <v>0.96363636363636362</v>
      </c>
      <c r="E484" s="7">
        <f t="shared" ca="1" si="64"/>
        <v>0</v>
      </c>
      <c r="F484" s="6">
        <f t="shared" ca="1" si="64"/>
        <v>1</v>
      </c>
    </row>
    <row r="485" spans="1:6" x14ac:dyDescent="0.25">
      <c r="A485" s="5" t="s">
        <v>729</v>
      </c>
      <c r="B485" s="28" t="s">
        <v>646</v>
      </c>
      <c r="C485" s="7">
        <f t="shared" ca="1" si="64"/>
        <v>0</v>
      </c>
      <c r="D485" s="6">
        <f t="shared" ca="1" si="64"/>
        <v>0.98181818181818181</v>
      </c>
      <c r="E485" s="7">
        <f t="shared" ca="1" si="64"/>
        <v>1.8181818181818181E-2</v>
      </c>
      <c r="F485" s="6">
        <f t="shared" ca="1" si="64"/>
        <v>1</v>
      </c>
    </row>
    <row r="486" spans="1:6" x14ac:dyDescent="0.25">
      <c r="A486" s="5" t="s">
        <v>730</v>
      </c>
      <c r="B486" s="28" t="s">
        <v>647</v>
      </c>
      <c r="C486" s="7">
        <f t="shared" ca="1" si="64"/>
        <v>0</v>
      </c>
      <c r="D486" s="6">
        <f t="shared" ca="1" si="64"/>
        <v>1</v>
      </c>
      <c r="E486" s="7">
        <f t="shared" ca="1" si="64"/>
        <v>0</v>
      </c>
      <c r="F486" s="6">
        <f t="shared" ca="1" si="64"/>
        <v>1</v>
      </c>
    </row>
    <row r="487" spans="1:6" x14ac:dyDescent="0.25">
      <c r="A487" s="5" t="s">
        <v>731</v>
      </c>
      <c r="B487" s="28" t="s">
        <v>648</v>
      </c>
      <c r="C487" s="7">
        <f t="shared" ca="1" si="64"/>
        <v>9.0909090909090912E-2</v>
      </c>
      <c r="D487" s="6">
        <f t="shared" ca="1" si="64"/>
        <v>0.90909090909090906</v>
      </c>
      <c r="E487" s="7">
        <f t="shared" ca="1" si="64"/>
        <v>0</v>
      </c>
      <c r="F487" s="6">
        <f t="shared" ca="1" si="64"/>
        <v>1</v>
      </c>
    </row>
    <row r="488" spans="1:6" x14ac:dyDescent="0.25">
      <c r="A488" s="5" t="s">
        <v>732</v>
      </c>
      <c r="B488" s="28" t="s">
        <v>649</v>
      </c>
      <c r="C488" s="7">
        <f t="shared" ca="1" si="64"/>
        <v>0.47272727272727272</v>
      </c>
      <c r="D488" s="6">
        <f t="shared" ca="1" si="64"/>
        <v>0.47272727272727272</v>
      </c>
      <c r="E488" s="7">
        <f t="shared" ca="1" si="64"/>
        <v>5.4545454545454543E-2</v>
      </c>
      <c r="F488" s="6">
        <f t="shared" ca="1" si="64"/>
        <v>1</v>
      </c>
    </row>
    <row r="489" spans="1:6" x14ac:dyDescent="0.25">
      <c r="A489" s="5" t="s">
        <v>733</v>
      </c>
      <c r="B489" s="28" t="s">
        <v>650</v>
      </c>
      <c r="C489" s="7">
        <f t="shared" ca="1" si="64"/>
        <v>1.8181818181818181E-2</v>
      </c>
      <c r="D489" s="6">
        <f t="shared" ca="1" si="64"/>
        <v>0.98181818181818181</v>
      </c>
      <c r="E489" s="7">
        <f t="shared" ca="1" si="64"/>
        <v>0</v>
      </c>
      <c r="F489" s="6">
        <f t="shared" ca="1" si="64"/>
        <v>1</v>
      </c>
    </row>
    <row r="490" spans="1:6" x14ac:dyDescent="0.25">
      <c r="A490" s="5" t="s">
        <v>734</v>
      </c>
      <c r="B490" s="28" t="s">
        <v>651</v>
      </c>
      <c r="C490" s="7">
        <f t="shared" ca="1" si="64"/>
        <v>1.8181818181818181E-2</v>
      </c>
      <c r="D490" s="6">
        <f t="shared" ca="1" si="64"/>
        <v>0.98181818181818181</v>
      </c>
      <c r="E490" s="7">
        <f t="shared" ca="1" si="64"/>
        <v>0</v>
      </c>
      <c r="F490" s="6">
        <f t="shared" ca="1" si="64"/>
        <v>1</v>
      </c>
    </row>
    <row r="491" spans="1:6" x14ac:dyDescent="0.25">
      <c r="A491" s="5" t="s">
        <v>735</v>
      </c>
      <c r="B491" s="28" t="s">
        <v>652</v>
      </c>
      <c r="C491" s="7">
        <f t="shared" ca="1" si="64"/>
        <v>1.8181818181818181E-2</v>
      </c>
      <c r="D491" s="6">
        <f t="shared" ca="1" si="64"/>
        <v>0.98181818181818181</v>
      </c>
      <c r="E491" s="7">
        <f t="shared" ca="1" si="64"/>
        <v>0</v>
      </c>
      <c r="F491" s="6">
        <f t="shared" ca="1" si="64"/>
        <v>1</v>
      </c>
    </row>
    <row r="492" spans="1:6" x14ac:dyDescent="0.25">
      <c r="A492" s="5" t="s">
        <v>736</v>
      </c>
      <c r="B492" s="28" t="s">
        <v>653</v>
      </c>
      <c r="C492" s="7">
        <f t="shared" ca="1" si="64"/>
        <v>0</v>
      </c>
      <c r="D492" s="6">
        <f t="shared" ca="1" si="64"/>
        <v>1</v>
      </c>
      <c r="E492" s="7">
        <f t="shared" ca="1" si="64"/>
        <v>0</v>
      </c>
      <c r="F492" s="6">
        <f t="shared" ca="1" si="64"/>
        <v>1</v>
      </c>
    </row>
    <row r="493" spans="1:6" x14ac:dyDescent="0.25">
      <c r="A493" s="5" t="s">
        <v>737</v>
      </c>
      <c r="B493" s="28" t="s">
        <v>654</v>
      </c>
      <c r="C493" s="7">
        <f t="shared" ca="1" si="64"/>
        <v>5.4545454545454543E-2</v>
      </c>
      <c r="D493" s="6">
        <f t="shared" ca="1" si="64"/>
        <v>0.94545454545454544</v>
      </c>
      <c r="E493" s="7">
        <f t="shared" ca="1" si="64"/>
        <v>0</v>
      </c>
      <c r="F493" s="6">
        <f t="shared" ca="1" si="64"/>
        <v>1</v>
      </c>
    </row>
    <row r="494" spans="1:6" x14ac:dyDescent="0.25">
      <c r="A494" s="5" t="s">
        <v>738</v>
      </c>
      <c r="B494" s="28" t="s">
        <v>655</v>
      </c>
      <c r="C494" s="7">
        <f t="shared" ca="1" si="64"/>
        <v>1.8181818181818181E-2</v>
      </c>
      <c r="D494" s="6">
        <f t="shared" ca="1" si="64"/>
        <v>0.98181818181818181</v>
      </c>
      <c r="E494" s="7">
        <f t="shared" ca="1" si="64"/>
        <v>0</v>
      </c>
      <c r="F494" s="6">
        <f t="shared" ca="1" si="64"/>
        <v>1</v>
      </c>
    </row>
    <row r="495" spans="1:6" x14ac:dyDescent="0.25">
      <c r="A495" s="5" t="s">
        <v>742</v>
      </c>
      <c r="B495" s="28" t="s">
        <v>656</v>
      </c>
      <c r="C495" s="7">
        <f t="shared" ca="1" si="64"/>
        <v>0</v>
      </c>
      <c r="D495" s="6">
        <f t="shared" ca="1" si="64"/>
        <v>1</v>
      </c>
      <c r="E495" s="7">
        <f t="shared" ca="1" si="64"/>
        <v>0</v>
      </c>
      <c r="F495" s="6">
        <f t="shared" ca="1" si="64"/>
        <v>1</v>
      </c>
    </row>
    <row r="496" spans="1:6" x14ac:dyDescent="0.25">
      <c r="A496" s="5" t="s">
        <v>22</v>
      </c>
      <c r="B496" s="28" t="s">
        <v>657</v>
      </c>
      <c r="C496" s="7">
        <f ca="1">C475/$B$11</f>
        <v>0</v>
      </c>
      <c r="D496" s="6">
        <f ca="1">D475/$B$11</f>
        <v>1</v>
      </c>
      <c r="E496" s="7">
        <f ca="1">E475/$B$11</f>
        <v>0</v>
      </c>
      <c r="F496" s="6">
        <f ca="1">F475/$B$11</f>
        <v>1</v>
      </c>
    </row>
    <row r="498" spans="1:6" x14ac:dyDescent="0.25">
      <c r="A498" s="4" t="s">
        <v>722</v>
      </c>
    </row>
    <row r="499" spans="1:6" x14ac:dyDescent="0.25">
      <c r="A499" s="5" t="str">
        <f>$B$3&amp;" - Wave B - Sample"</f>
        <v>Homelessness - Wave B - Sample</v>
      </c>
      <c r="B499" s="5" t="s">
        <v>879</v>
      </c>
      <c r="C499" s="5" t="s">
        <v>5</v>
      </c>
      <c r="D499" s="5" t="s">
        <v>4</v>
      </c>
      <c r="E499" s="5" t="s">
        <v>896</v>
      </c>
      <c r="F499" s="5" t="s">
        <v>525</v>
      </c>
    </row>
    <row r="500" spans="1:6" x14ac:dyDescent="0.25">
      <c r="A500" s="5" t="s">
        <v>723</v>
      </c>
      <c r="B500" s="28" t="s">
        <v>926</v>
      </c>
      <c r="C500" s="2">
        <f ca="1">COUNTIFS(Table1[c08a_main_class], $B$4, INDIRECT("Table1[c01"&amp;$E$5&amp;"_area]"), "&lt;&gt;Unassigned", INDIRECT("Table1["&amp;$B500&amp;"]"), "Yes")</f>
        <v>9</v>
      </c>
      <c r="D500" s="3">
        <f ca="1">COUNTIFS(Table1[c08a_main_class], $B$4, INDIRECT("Table1[c01"&amp;$E$5&amp;"_area]"), "&lt;&gt;Unassigned", INDIRECT("Table1["&amp;$B500&amp;"]"), "No")</f>
        <v>13</v>
      </c>
      <c r="E500" s="2">
        <f ca="1">COUNTIFS(Table1[c08a_main_class], $B$4, INDIRECT("Table1[c01"&amp;$E$5&amp;"_area]"), "&lt;&gt;Unassigned", INDIRECT("Table1["&amp;$B500&amp;"]"), "Don't Know")</f>
        <v>0</v>
      </c>
      <c r="F500" s="3">
        <f ca="1">C500+D500+E500</f>
        <v>22</v>
      </c>
    </row>
    <row r="501" spans="1:6" x14ac:dyDescent="0.25">
      <c r="A501" s="5" t="s">
        <v>724</v>
      </c>
      <c r="B501" s="28" t="s">
        <v>927</v>
      </c>
      <c r="C501" s="2">
        <f ca="1">COUNTIFS(Table1[c08a_main_class], $B$4, INDIRECT("Table1[c01"&amp;$E$5&amp;"_area]"), "&lt;&gt;Unassigned", INDIRECT("Table1["&amp;$B501&amp;"]"), "Yes")</f>
        <v>2</v>
      </c>
      <c r="D501" s="3">
        <f ca="1">COUNTIFS(Table1[c08a_main_class], $B$4, INDIRECT("Table1[c01"&amp;$E$5&amp;"_area]"), "&lt;&gt;Unassigned", INDIRECT("Table1["&amp;$B501&amp;"]"), "No")</f>
        <v>20</v>
      </c>
      <c r="E501" s="2">
        <f ca="1">COUNTIFS(Table1[c08a_main_class], $B$4, INDIRECT("Table1[c01"&amp;$E$5&amp;"_area]"), "&lt;&gt;Unassigned", INDIRECT("Table1["&amp;$B501&amp;"]"), "Don't Know")</f>
        <v>0</v>
      </c>
      <c r="F501" s="3">
        <f t="shared" ref="F501:F517" ca="1" si="65">C501+D501+E501</f>
        <v>22</v>
      </c>
    </row>
    <row r="502" spans="1:6" x14ac:dyDescent="0.25">
      <c r="A502" s="5" t="s">
        <v>725</v>
      </c>
      <c r="B502" s="28" t="s">
        <v>928</v>
      </c>
      <c r="C502" s="2">
        <f ca="1">COUNTIFS(Table1[c08a_main_class], $B$4, INDIRECT("Table1[c01"&amp;$E$5&amp;"_area]"), "&lt;&gt;Unassigned", INDIRECT("Table1["&amp;$B502&amp;"]"), "Yes")</f>
        <v>5</v>
      </c>
      <c r="D502" s="3">
        <f ca="1">COUNTIFS(Table1[c08a_main_class], $B$4, INDIRECT("Table1[c01"&amp;$E$5&amp;"_area]"), "&lt;&gt;Unassigned", INDIRECT("Table1["&amp;$B502&amp;"]"), "No")</f>
        <v>17</v>
      </c>
      <c r="E502" s="2">
        <f ca="1">COUNTIFS(Table1[c08a_main_class], $B$4, INDIRECT("Table1[c01"&amp;$E$5&amp;"_area]"), "&lt;&gt;Unassigned", INDIRECT("Table1["&amp;$B502&amp;"]"), "Don't Know")</f>
        <v>0</v>
      </c>
      <c r="F502" s="3">
        <f t="shared" ca="1" si="65"/>
        <v>22</v>
      </c>
    </row>
    <row r="503" spans="1:6" x14ac:dyDescent="0.25">
      <c r="A503" s="5" t="s">
        <v>726</v>
      </c>
      <c r="B503" s="28" t="s">
        <v>929</v>
      </c>
      <c r="C503" s="2">
        <f ca="1">COUNTIFS(Table1[c08a_main_class], $B$4, INDIRECT("Table1[c01"&amp;$E$5&amp;"_area]"), "&lt;&gt;Unassigned", INDIRECT("Table1["&amp;$B503&amp;"]"), "Yes")</f>
        <v>0</v>
      </c>
      <c r="D503" s="3">
        <f ca="1">COUNTIFS(Table1[c08a_main_class], $B$4, INDIRECT("Table1[c01"&amp;$E$5&amp;"_area]"), "&lt;&gt;Unassigned", INDIRECT("Table1["&amp;$B503&amp;"]"), "No")</f>
        <v>22</v>
      </c>
      <c r="E503" s="2">
        <f ca="1">COUNTIFS(Table1[c08a_main_class], $B$4, INDIRECT("Table1[c01"&amp;$E$5&amp;"_area]"), "&lt;&gt;Unassigned", INDIRECT("Table1["&amp;$B503&amp;"]"), "Don't Know")</f>
        <v>0</v>
      </c>
      <c r="F503" s="3">
        <f t="shared" ca="1" si="65"/>
        <v>22</v>
      </c>
    </row>
    <row r="504" spans="1:6" x14ac:dyDescent="0.25">
      <c r="A504" s="5" t="s">
        <v>727</v>
      </c>
      <c r="B504" s="28" t="s">
        <v>930</v>
      </c>
      <c r="C504" s="2">
        <f ca="1">COUNTIFS(Table1[c08a_main_class], $B$4, INDIRECT("Table1[c01"&amp;$E$5&amp;"_area]"), "&lt;&gt;Unassigned", INDIRECT("Table1["&amp;$B504&amp;"]"), "Yes")</f>
        <v>0</v>
      </c>
      <c r="D504" s="3">
        <f ca="1">COUNTIFS(Table1[c08a_main_class], $B$4, INDIRECT("Table1[c01"&amp;$E$5&amp;"_area]"), "&lt;&gt;Unassigned", INDIRECT("Table1["&amp;$B504&amp;"]"), "No")</f>
        <v>22</v>
      </c>
      <c r="E504" s="2">
        <f ca="1">COUNTIFS(Table1[c08a_main_class], $B$4, INDIRECT("Table1[c01"&amp;$E$5&amp;"_area]"), "&lt;&gt;Unassigned", INDIRECT("Table1["&amp;$B504&amp;"]"), "Don't Know")</f>
        <v>0</v>
      </c>
      <c r="F504" s="3">
        <f t="shared" ca="1" si="65"/>
        <v>22</v>
      </c>
    </row>
    <row r="505" spans="1:6" x14ac:dyDescent="0.25">
      <c r="A505" s="5" t="s">
        <v>728</v>
      </c>
      <c r="B505" s="28" t="s">
        <v>931</v>
      </c>
      <c r="C505" s="2">
        <f ca="1">COUNTIFS(Table1[c08a_main_class], $B$4, INDIRECT("Table1[c01"&amp;$E$5&amp;"_area]"), "&lt;&gt;Unassigned", INDIRECT("Table1["&amp;$B505&amp;"]"), "Yes")</f>
        <v>0</v>
      </c>
      <c r="D505" s="3">
        <f ca="1">COUNTIFS(Table1[c08a_main_class], $B$4, INDIRECT("Table1[c01"&amp;$E$5&amp;"_area]"), "&lt;&gt;Unassigned", INDIRECT("Table1["&amp;$B505&amp;"]"), "No")</f>
        <v>22</v>
      </c>
      <c r="E505" s="2">
        <f ca="1">COUNTIFS(Table1[c08a_main_class], $B$4, INDIRECT("Table1[c01"&amp;$E$5&amp;"_area]"), "&lt;&gt;Unassigned", INDIRECT("Table1["&amp;$B505&amp;"]"), "Don't Know")</f>
        <v>0</v>
      </c>
      <c r="F505" s="3">
        <f t="shared" ca="1" si="65"/>
        <v>22</v>
      </c>
    </row>
    <row r="506" spans="1:6" x14ac:dyDescent="0.25">
      <c r="A506" s="5" t="s">
        <v>729</v>
      </c>
      <c r="B506" s="28" t="s">
        <v>932</v>
      </c>
      <c r="C506" s="2">
        <f ca="1">COUNTIFS(Table1[c08a_main_class], $B$4, INDIRECT("Table1[c01"&amp;$E$5&amp;"_area]"), "&lt;&gt;Unassigned", INDIRECT("Table1["&amp;$B506&amp;"]"), "Yes")</f>
        <v>1</v>
      </c>
      <c r="D506" s="3">
        <f ca="1">COUNTIFS(Table1[c08a_main_class], $B$4, INDIRECT("Table1[c01"&amp;$E$5&amp;"_area]"), "&lt;&gt;Unassigned", INDIRECT("Table1["&amp;$B506&amp;"]"), "No")</f>
        <v>21</v>
      </c>
      <c r="E506" s="2">
        <f ca="1">COUNTIFS(Table1[c08a_main_class], $B$4, INDIRECT("Table1[c01"&amp;$E$5&amp;"_area]"), "&lt;&gt;Unassigned", INDIRECT("Table1["&amp;$B506&amp;"]"), "Don't Know")</f>
        <v>0</v>
      </c>
      <c r="F506" s="3">
        <f t="shared" ca="1" si="65"/>
        <v>22</v>
      </c>
    </row>
    <row r="507" spans="1:6" x14ac:dyDescent="0.25">
      <c r="A507" s="5" t="s">
        <v>730</v>
      </c>
      <c r="B507" s="28" t="s">
        <v>933</v>
      </c>
      <c r="C507" s="2">
        <f ca="1">COUNTIFS(Table1[c08a_main_class], $B$4, INDIRECT("Table1[c01"&amp;$E$5&amp;"_area]"), "&lt;&gt;Unassigned", INDIRECT("Table1["&amp;$B507&amp;"]"), "Yes")</f>
        <v>1</v>
      </c>
      <c r="D507" s="3">
        <f ca="1">COUNTIFS(Table1[c08a_main_class], $B$4, INDIRECT("Table1[c01"&amp;$E$5&amp;"_area]"), "&lt;&gt;Unassigned", INDIRECT("Table1["&amp;$B507&amp;"]"), "No")</f>
        <v>21</v>
      </c>
      <c r="E507" s="2">
        <f ca="1">COUNTIFS(Table1[c08a_main_class], $B$4, INDIRECT("Table1[c01"&amp;$E$5&amp;"_area]"), "&lt;&gt;Unassigned", INDIRECT("Table1["&amp;$B507&amp;"]"), "Don't Know")</f>
        <v>0</v>
      </c>
      <c r="F507" s="3">
        <f t="shared" ca="1" si="65"/>
        <v>22</v>
      </c>
    </row>
    <row r="508" spans="1:6" x14ac:dyDescent="0.25">
      <c r="A508" s="5" t="s">
        <v>731</v>
      </c>
      <c r="B508" s="28" t="s">
        <v>934</v>
      </c>
      <c r="C508" s="2">
        <f ca="1">COUNTIFS(Table1[c08a_main_class], $B$4, INDIRECT("Table1[c01"&amp;$E$5&amp;"_area]"), "&lt;&gt;Unassigned", INDIRECT("Table1["&amp;$B508&amp;"]"), "Yes")</f>
        <v>1</v>
      </c>
      <c r="D508" s="3">
        <f ca="1">COUNTIFS(Table1[c08a_main_class], $B$4, INDIRECT("Table1[c01"&amp;$E$5&amp;"_area]"), "&lt;&gt;Unassigned", INDIRECT("Table1["&amp;$B508&amp;"]"), "No")</f>
        <v>21</v>
      </c>
      <c r="E508" s="2">
        <f ca="1">COUNTIFS(Table1[c08a_main_class], $B$4, INDIRECT("Table1[c01"&amp;$E$5&amp;"_area]"), "&lt;&gt;Unassigned", INDIRECT("Table1["&amp;$B508&amp;"]"), "Don't Know")</f>
        <v>0</v>
      </c>
      <c r="F508" s="3">
        <f t="shared" ca="1" si="65"/>
        <v>22</v>
      </c>
    </row>
    <row r="509" spans="1:6" x14ac:dyDescent="0.25">
      <c r="A509" s="5" t="s">
        <v>732</v>
      </c>
      <c r="B509" s="28" t="s">
        <v>935</v>
      </c>
      <c r="C509" s="2">
        <f ca="1">COUNTIFS(Table1[c08a_main_class], $B$4, INDIRECT("Table1[c01"&amp;$E$5&amp;"_area]"), "&lt;&gt;Unassigned", INDIRECT("Table1["&amp;$B509&amp;"]"), "Yes")</f>
        <v>17</v>
      </c>
      <c r="D509" s="3">
        <f ca="1">COUNTIFS(Table1[c08a_main_class], $B$4, INDIRECT("Table1[c01"&amp;$E$5&amp;"_area]"), "&lt;&gt;Unassigned", INDIRECT("Table1["&amp;$B509&amp;"]"), "No")</f>
        <v>5</v>
      </c>
      <c r="E509" s="2">
        <f ca="1">COUNTIFS(Table1[c08a_main_class], $B$4, INDIRECT("Table1[c01"&amp;$E$5&amp;"_area]"), "&lt;&gt;Unassigned", INDIRECT("Table1["&amp;$B509&amp;"]"), "Don't Know")</f>
        <v>0</v>
      </c>
      <c r="F509" s="3">
        <f t="shared" ca="1" si="65"/>
        <v>22</v>
      </c>
    </row>
    <row r="510" spans="1:6" x14ac:dyDescent="0.25">
      <c r="A510" s="5" t="s">
        <v>733</v>
      </c>
      <c r="B510" s="28" t="s">
        <v>936</v>
      </c>
      <c r="C510" s="2">
        <f ca="1">COUNTIFS(Table1[c08a_main_class], $B$4, INDIRECT("Table1[c01"&amp;$E$5&amp;"_area]"), "&lt;&gt;Unassigned", INDIRECT("Table1["&amp;$B510&amp;"]"), "Yes")</f>
        <v>1</v>
      </c>
      <c r="D510" s="3">
        <f ca="1">COUNTIFS(Table1[c08a_main_class], $B$4, INDIRECT("Table1[c01"&amp;$E$5&amp;"_area]"), "&lt;&gt;Unassigned", INDIRECT("Table1["&amp;$B510&amp;"]"), "No")</f>
        <v>21</v>
      </c>
      <c r="E510" s="2">
        <f ca="1">COUNTIFS(Table1[c08a_main_class], $B$4, INDIRECT("Table1[c01"&amp;$E$5&amp;"_area]"), "&lt;&gt;Unassigned", INDIRECT("Table1["&amp;$B510&amp;"]"), "Don't Know")</f>
        <v>0</v>
      </c>
      <c r="F510" s="3">
        <f t="shared" ca="1" si="65"/>
        <v>22</v>
      </c>
    </row>
    <row r="511" spans="1:6" x14ac:dyDescent="0.25">
      <c r="A511" s="5" t="s">
        <v>734</v>
      </c>
      <c r="B511" s="28" t="s">
        <v>937</v>
      </c>
      <c r="C511" s="2">
        <f ca="1">COUNTIFS(Table1[c08a_main_class], $B$4, INDIRECT("Table1[c01"&amp;$E$5&amp;"_area]"), "&lt;&gt;Unassigned", INDIRECT("Table1["&amp;$B511&amp;"]"), "Yes")</f>
        <v>1</v>
      </c>
      <c r="D511" s="3">
        <f ca="1">COUNTIFS(Table1[c08a_main_class], $B$4, INDIRECT("Table1[c01"&amp;$E$5&amp;"_area]"), "&lt;&gt;Unassigned", INDIRECT("Table1["&amp;$B511&amp;"]"), "No")</f>
        <v>21</v>
      </c>
      <c r="E511" s="2">
        <f ca="1">COUNTIFS(Table1[c08a_main_class], $B$4, INDIRECT("Table1[c01"&amp;$E$5&amp;"_area]"), "&lt;&gt;Unassigned", INDIRECT("Table1["&amp;$B511&amp;"]"), "Don't Know")</f>
        <v>0</v>
      </c>
      <c r="F511" s="3">
        <f ca="1">C511+D511+E511</f>
        <v>22</v>
      </c>
    </row>
    <row r="512" spans="1:6" x14ac:dyDescent="0.25">
      <c r="A512" s="5" t="s">
        <v>735</v>
      </c>
      <c r="B512" s="28" t="s">
        <v>938</v>
      </c>
      <c r="C512" s="2">
        <f ca="1">COUNTIFS(Table1[c08a_main_class], $B$4, INDIRECT("Table1[c01"&amp;$E$5&amp;"_area]"), "&lt;&gt;Unassigned", INDIRECT("Table1["&amp;$B512&amp;"]"), "Yes")</f>
        <v>0</v>
      </c>
      <c r="D512" s="3">
        <f ca="1">COUNTIFS(Table1[c08a_main_class], $B$4, INDIRECT("Table1[c01"&amp;$E$5&amp;"_area]"), "&lt;&gt;Unassigned", INDIRECT("Table1["&amp;$B512&amp;"]"), "No")</f>
        <v>22</v>
      </c>
      <c r="E512" s="2">
        <f ca="1">COUNTIFS(Table1[c08a_main_class], $B$4, INDIRECT("Table1[c01"&amp;$E$5&amp;"_area]"), "&lt;&gt;Unassigned", INDIRECT("Table1["&amp;$B512&amp;"]"), "Don't Know")</f>
        <v>0</v>
      </c>
      <c r="F512" s="3">
        <f t="shared" ca="1" si="65"/>
        <v>22</v>
      </c>
    </row>
    <row r="513" spans="1:6" x14ac:dyDescent="0.25">
      <c r="A513" s="5" t="s">
        <v>736</v>
      </c>
      <c r="B513" s="28" t="s">
        <v>939</v>
      </c>
      <c r="C513" s="2">
        <f ca="1">COUNTIFS(Table1[c08a_main_class], $B$4, INDIRECT("Table1[c01"&amp;$E$5&amp;"_area]"), "&lt;&gt;Unassigned", INDIRECT("Table1["&amp;$B513&amp;"]"), "Yes")</f>
        <v>0</v>
      </c>
      <c r="D513" s="3">
        <f ca="1">COUNTIFS(Table1[c08a_main_class], $B$4, INDIRECT("Table1[c01"&amp;$E$5&amp;"_area]"), "&lt;&gt;Unassigned", INDIRECT("Table1["&amp;$B513&amp;"]"), "No")</f>
        <v>22</v>
      </c>
      <c r="E513" s="2">
        <f ca="1">COUNTIFS(Table1[c08a_main_class], $B$4, INDIRECT("Table1[c01"&amp;$E$5&amp;"_area]"), "&lt;&gt;Unassigned", INDIRECT("Table1["&amp;$B513&amp;"]"), "Don't Know")</f>
        <v>0</v>
      </c>
      <c r="F513" s="3">
        <f t="shared" ca="1" si="65"/>
        <v>22</v>
      </c>
    </row>
    <row r="514" spans="1:6" x14ac:dyDescent="0.25">
      <c r="A514" s="5" t="s">
        <v>737</v>
      </c>
      <c r="B514" s="28" t="s">
        <v>940</v>
      </c>
      <c r="C514" s="2">
        <f ca="1">COUNTIFS(Table1[c08a_main_class], $B$4, INDIRECT("Table1[c01"&amp;$E$5&amp;"_area]"), "&lt;&gt;Unassigned", INDIRECT("Table1["&amp;$B514&amp;"]"), "Yes")</f>
        <v>2</v>
      </c>
      <c r="D514" s="3">
        <f ca="1">COUNTIFS(Table1[c08a_main_class], $B$4, INDIRECT("Table1[c01"&amp;$E$5&amp;"_area]"), "&lt;&gt;Unassigned", INDIRECT("Table1["&amp;$B514&amp;"]"), "No")</f>
        <v>20</v>
      </c>
      <c r="E514" s="2">
        <f ca="1">COUNTIFS(Table1[c08a_main_class], $B$4, INDIRECT("Table1[c01"&amp;$E$5&amp;"_area]"), "&lt;&gt;Unassigned", INDIRECT("Table1["&amp;$B514&amp;"]"), "Don't Know")</f>
        <v>0</v>
      </c>
      <c r="F514" s="3">
        <f t="shared" ca="1" si="65"/>
        <v>22</v>
      </c>
    </row>
    <row r="515" spans="1:6" x14ac:dyDescent="0.25">
      <c r="A515" s="5" t="s">
        <v>738</v>
      </c>
      <c r="B515" s="28" t="s">
        <v>941</v>
      </c>
      <c r="C515" s="2">
        <f ca="1">COUNTIFS(Table1[c08a_main_class], $B$4, INDIRECT("Table1[c01"&amp;$E$5&amp;"_area]"), "&lt;&gt;Unassigned", INDIRECT("Table1["&amp;$B515&amp;"]"), "Yes")</f>
        <v>1</v>
      </c>
      <c r="D515" s="3">
        <f ca="1">COUNTIFS(Table1[c08a_main_class], $B$4, INDIRECT("Table1[c01"&amp;$E$5&amp;"_area]"), "&lt;&gt;Unassigned", INDIRECT("Table1["&amp;$B515&amp;"]"), "No")</f>
        <v>21</v>
      </c>
      <c r="E515" s="2">
        <f ca="1">COUNTIFS(Table1[c08a_main_class], $B$4, INDIRECT("Table1[c01"&amp;$E$5&amp;"_area]"), "&lt;&gt;Unassigned", INDIRECT("Table1["&amp;$B515&amp;"]"), "Don't Know")</f>
        <v>0</v>
      </c>
      <c r="F515" s="3">
        <f t="shared" ca="1" si="65"/>
        <v>22</v>
      </c>
    </row>
    <row r="516" spans="1:6" x14ac:dyDescent="0.25">
      <c r="A516" s="5" t="s">
        <v>742</v>
      </c>
      <c r="B516" s="28" t="s">
        <v>942</v>
      </c>
      <c r="C516" s="2">
        <f ca="1">COUNTIFS(Table1[c08a_main_class], $B$4, INDIRECT("Table1[c01"&amp;$E$5&amp;"_area]"), "&lt;&gt;Unassigned", INDIRECT("Table1["&amp;$B516&amp;"]"), "Yes")</f>
        <v>0</v>
      </c>
      <c r="D516" s="3">
        <f ca="1">COUNTIFS(Table1[c08a_main_class], $B$4, INDIRECT("Table1[c01"&amp;$E$5&amp;"_area]"), "&lt;&gt;Unassigned", INDIRECT("Table1["&amp;$B516&amp;"]"), "No")</f>
        <v>22</v>
      </c>
      <c r="E516" s="2">
        <f ca="1">COUNTIFS(Table1[c08a_main_class], $B$4, INDIRECT("Table1[c01"&amp;$E$5&amp;"_area]"), "&lt;&gt;Unassigned", INDIRECT("Table1["&amp;$B516&amp;"]"), "Don't Know")</f>
        <v>0</v>
      </c>
      <c r="F516" s="3">
        <f t="shared" ca="1" si="65"/>
        <v>22</v>
      </c>
    </row>
    <row r="517" spans="1:6" x14ac:dyDescent="0.25">
      <c r="A517" s="5" t="s">
        <v>22</v>
      </c>
      <c r="B517" s="28" t="s">
        <v>943</v>
      </c>
      <c r="C517" s="2">
        <f ca="1">COUNTIFS(Table1[c08a_main_class], $B$4, INDIRECT("Table1[c01"&amp;$E$5&amp;"_area]"), "&lt;&gt;Unassigned", INDIRECT("Table1["&amp;$B517&amp;"]"), "Yes")</f>
        <v>0</v>
      </c>
      <c r="D517" s="3">
        <f ca="1">COUNTIFS(Table1[c08a_main_class], $B$4, INDIRECT("Table1[c01"&amp;$E$5&amp;"_area]"), "&lt;&gt;Unassigned", INDIRECT("Table1["&amp;$B517&amp;"]"), "No")</f>
        <v>22</v>
      </c>
      <c r="E517" s="2">
        <f ca="1">COUNTIFS(Table1[c08a_main_class], $B$4, INDIRECT("Table1[c01"&amp;$E$5&amp;"_area]"), "&lt;&gt;Unassigned", INDIRECT("Table1["&amp;$B517&amp;"]"), "Don't Know")</f>
        <v>0</v>
      </c>
      <c r="F517" s="3">
        <f t="shared" ca="1" si="65"/>
        <v>22</v>
      </c>
    </row>
    <row r="519" spans="1:6" x14ac:dyDescent="0.25">
      <c r="A519" s="4" t="s">
        <v>739</v>
      </c>
    </row>
    <row r="520" spans="1:6" x14ac:dyDescent="0.25">
      <c r="A520" s="5" t="str">
        <f>$B$3&amp;" - Wave B - Sample"</f>
        <v>Homelessness - Wave B - Sample</v>
      </c>
      <c r="B520" s="5" t="s">
        <v>879</v>
      </c>
      <c r="C520" s="5" t="s">
        <v>5</v>
      </c>
      <c r="D520" s="5" t="s">
        <v>4</v>
      </c>
      <c r="E520" s="5" t="s">
        <v>896</v>
      </c>
      <c r="F520" s="5" t="s">
        <v>525</v>
      </c>
    </row>
    <row r="521" spans="1:6" x14ac:dyDescent="0.25">
      <c r="A521" s="5" t="s">
        <v>723</v>
      </c>
      <c r="B521" s="28" t="s">
        <v>926</v>
      </c>
      <c r="C521" s="7">
        <f ca="1">C500/$C$11</f>
        <v>0.39130434782608697</v>
      </c>
      <c r="D521" s="6">
        <f ca="1">D500/$C$11</f>
        <v>0.56521739130434778</v>
      </c>
      <c r="E521" s="7">
        <f ca="1">E500/$C$11</f>
        <v>0</v>
      </c>
      <c r="F521" s="6">
        <f ca="1">C521+D521+E521</f>
        <v>0.95652173913043481</v>
      </c>
    </row>
    <row r="522" spans="1:6" x14ac:dyDescent="0.25">
      <c r="A522" s="5" t="s">
        <v>724</v>
      </c>
      <c r="B522" s="28" t="s">
        <v>927</v>
      </c>
      <c r="C522" s="7">
        <f t="shared" ref="C522:E537" ca="1" si="66">C501/$C$11</f>
        <v>8.6956521739130432E-2</v>
      </c>
      <c r="D522" s="6">
        <f t="shared" ca="1" si="66"/>
        <v>0.86956521739130432</v>
      </c>
      <c r="E522" s="7">
        <f t="shared" ca="1" si="66"/>
        <v>0</v>
      </c>
      <c r="F522" s="6">
        <f t="shared" ref="F522:F538" ca="1" si="67">C522+D522+E522</f>
        <v>0.95652173913043481</v>
      </c>
    </row>
    <row r="523" spans="1:6" x14ac:dyDescent="0.25">
      <c r="A523" s="5" t="s">
        <v>725</v>
      </c>
      <c r="B523" s="28" t="s">
        <v>928</v>
      </c>
      <c r="C523" s="7">
        <f t="shared" ca="1" si="66"/>
        <v>0.21739130434782608</v>
      </c>
      <c r="D523" s="6">
        <f t="shared" ca="1" si="66"/>
        <v>0.73913043478260865</v>
      </c>
      <c r="E523" s="7">
        <f t="shared" ca="1" si="66"/>
        <v>0</v>
      </c>
      <c r="F523" s="6">
        <f t="shared" ca="1" si="67"/>
        <v>0.9565217391304347</v>
      </c>
    </row>
    <row r="524" spans="1:6" x14ac:dyDescent="0.25">
      <c r="A524" s="5" t="s">
        <v>726</v>
      </c>
      <c r="B524" s="28" t="s">
        <v>929</v>
      </c>
      <c r="C524" s="7">
        <f t="shared" ca="1" si="66"/>
        <v>0</v>
      </c>
      <c r="D524" s="6">
        <f t="shared" ca="1" si="66"/>
        <v>0.95652173913043481</v>
      </c>
      <c r="E524" s="7">
        <f t="shared" ca="1" si="66"/>
        <v>0</v>
      </c>
      <c r="F524" s="6">
        <f t="shared" ca="1" si="67"/>
        <v>0.95652173913043481</v>
      </c>
    </row>
    <row r="525" spans="1:6" x14ac:dyDescent="0.25">
      <c r="A525" s="5" t="s">
        <v>727</v>
      </c>
      <c r="B525" s="28" t="s">
        <v>930</v>
      </c>
      <c r="C525" s="7">
        <f t="shared" ca="1" si="66"/>
        <v>0</v>
      </c>
      <c r="D525" s="6">
        <f t="shared" ca="1" si="66"/>
        <v>0.95652173913043481</v>
      </c>
      <c r="E525" s="7">
        <f t="shared" ca="1" si="66"/>
        <v>0</v>
      </c>
      <c r="F525" s="6">
        <f t="shared" ca="1" si="67"/>
        <v>0.95652173913043481</v>
      </c>
    </row>
    <row r="526" spans="1:6" x14ac:dyDescent="0.25">
      <c r="A526" s="5" t="s">
        <v>728</v>
      </c>
      <c r="B526" s="28" t="s">
        <v>931</v>
      </c>
      <c r="C526" s="7">
        <f t="shared" ca="1" si="66"/>
        <v>0</v>
      </c>
      <c r="D526" s="6">
        <f t="shared" ca="1" si="66"/>
        <v>0.95652173913043481</v>
      </c>
      <c r="E526" s="7">
        <f t="shared" ca="1" si="66"/>
        <v>0</v>
      </c>
      <c r="F526" s="6">
        <f t="shared" ca="1" si="67"/>
        <v>0.95652173913043481</v>
      </c>
    </row>
    <row r="527" spans="1:6" x14ac:dyDescent="0.25">
      <c r="A527" s="5" t="s">
        <v>729</v>
      </c>
      <c r="B527" s="28" t="s">
        <v>932</v>
      </c>
      <c r="C527" s="7">
        <f t="shared" ca="1" si="66"/>
        <v>4.3478260869565216E-2</v>
      </c>
      <c r="D527" s="6">
        <f t="shared" ca="1" si="66"/>
        <v>0.91304347826086951</v>
      </c>
      <c r="E527" s="7">
        <f t="shared" ca="1" si="66"/>
        <v>0</v>
      </c>
      <c r="F527" s="6">
        <f t="shared" ca="1" si="67"/>
        <v>0.9565217391304347</v>
      </c>
    </row>
    <row r="528" spans="1:6" x14ac:dyDescent="0.25">
      <c r="A528" s="5" t="s">
        <v>730</v>
      </c>
      <c r="B528" s="28" t="s">
        <v>933</v>
      </c>
      <c r="C528" s="7">
        <f t="shared" ca="1" si="66"/>
        <v>4.3478260869565216E-2</v>
      </c>
      <c r="D528" s="6">
        <f t="shared" ca="1" si="66"/>
        <v>0.91304347826086951</v>
      </c>
      <c r="E528" s="7">
        <f t="shared" ca="1" si="66"/>
        <v>0</v>
      </c>
      <c r="F528" s="6">
        <f t="shared" ca="1" si="67"/>
        <v>0.9565217391304347</v>
      </c>
    </row>
    <row r="529" spans="1:6" x14ac:dyDescent="0.25">
      <c r="A529" s="5" t="s">
        <v>731</v>
      </c>
      <c r="B529" s="28" t="s">
        <v>934</v>
      </c>
      <c r="C529" s="7">
        <f t="shared" ca="1" si="66"/>
        <v>4.3478260869565216E-2</v>
      </c>
      <c r="D529" s="6">
        <f t="shared" ca="1" si="66"/>
        <v>0.91304347826086951</v>
      </c>
      <c r="E529" s="7">
        <f t="shared" ca="1" si="66"/>
        <v>0</v>
      </c>
      <c r="F529" s="6">
        <f t="shared" ca="1" si="67"/>
        <v>0.9565217391304347</v>
      </c>
    </row>
    <row r="530" spans="1:6" x14ac:dyDescent="0.25">
      <c r="A530" s="5" t="s">
        <v>732</v>
      </c>
      <c r="B530" s="28" t="s">
        <v>935</v>
      </c>
      <c r="C530" s="7">
        <f t="shared" ca="1" si="66"/>
        <v>0.73913043478260865</v>
      </c>
      <c r="D530" s="6">
        <f t="shared" ca="1" si="66"/>
        <v>0.21739130434782608</v>
      </c>
      <c r="E530" s="7">
        <f t="shared" ca="1" si="66"/>
        <v>0</v>
      </c>
      <c r="F530" s="6">
        <f t="shared" ca="1" si="67"/>
        <v>0.9565217391304347</v>
      </c>
    </row>
    <row r="531" spans="1:6" x14ac:dyDescent="0.25">
      <c r="A531" s="5" t="s">
        <v>733</v>
      </c>
      <c r="B531" s="28" t="s">
        <v>936</v>
      </c>
      <c r="C531" s="7">
        <f t="shared" ca="1" si="66"/>
        <v>4.3478260869565216E-2</v>
      </c>
      <c r="D531" s="6">
        <f t="shared" ca="1" si="66"/>
        <v>0.91304347826086951</v>
      </c>
      <c r="E531" s="7">
        <f t="shared" ca="1" si="66"/>
        <v>0</v>
      </c>
      <c r="F531" s="6">
        <f t="shared" ca="1" si="67"/>
        <v>0.9565217391304347</v>
      </c>
    </row>
    <row r="532" spans="1:6" x14ac:dyDescent="0.25">
      <c r="A532" s="5" t="s">
        <v>734</v>
      </c>
      <c r="B532" s="28" t="s">
        <v>937</v>
      </c>
      <c r="C532" s="7">
        <f t="shared" ca="1" si="66"/>
        <v>4.3478260869565216E-2</v>
      </c>
      <c r="D532" s="6">
        <f t="shared" ca="1" si="66"/>
        <v>0.91304347826086951</v>
      </c>
      <c r="E532" s="7">
        <f t="shared" ca="1" si="66"/>
        <v>0</v>
      </c>
      <c r="F532" s="6">
        <f t="shared" ca="1" si="67"/>
        <v>0.9565217391304347</v>
      </c>
    </row>
    <row r="533" spans="1:6" x14ac:dyDescent="0.25">
      <c r="A533" s="5" t="s">
        <v>735</v>
      </c>
      <c r="B533" s="28" t="s">
        <v>938</v>
      </c>
      <c r="C533" s="7">
        <f t="shared" ca="1" si="66"/>
        <v>0</v>
      </c>
      <c r="D533" s="6">
        <f t="shared" ca="1" si="66"/>
        <v>0.95652173913043481</v>
      </c>
      <c r="E533" s="7">
        <f t="shared" ca="1" si="66"/>
        <v>0</v>
      </c>
      <c r="F533" s="6">
        <f t="shared" ca="1" si="67"/>
        <v>0.95652173913043481</v>
      </c>
    </row>
    <row r="534" spans="1:6" x14ac:dyDescent="0.25">
      <c r="A534" s="5" t="s">
        <v>736</v>
      </c>
      <c r="B534" s="28" t="s">
        <v>939</v>
      </c>
      <c r="C534" s="7">
        <f t="shared" ca="1" si="66"/>
        <v>0</v>
      </c>
      <c r="D534" s="6">
        <f t="shared" ca="1" si="66"/>
        <v>0.95652173913043481</v>
      </c>
      <c r="E534" s="7">
        <f t="shared" ca="1" si="66"/>
        <v>0</v>
      </c>
      <c r="F534" s="6">
        <f t="shared" ca="1" si="67"/>
        <v>0.95652173913043481</v>
      </c>
    </row>
    <row r="535" spans="1:6" x14ac:dyDescent="0.25">
      <c r="A535" s="5" t="s">
        <v>737</v>
      </c>
      <c r="B535" s="28" t="s">
        <v>940</v>
      </c>
      <c r="C535" s="7">
        <f t="shared" ca="1" si="66"/>
        <v>8.6956521739130432E-2</v>
      </c>
      <c r="D535" s="6">
        <f t="shared" ca="1" si="66"/>
        <v>0.86956521739130432</v>
      </c>
      <c r="E535" s="7">
        <f t="shared" ca="1" si="66"/>
        <v>0</v>
      </c>
      <c r="F535" s="6">
        <f t="shared" ca="1" si="67"/>
        <v>0.95652173913043481</v>
      </c>
    </row>
    <row r="536" spans="1:6" x14ac:dyDescent="0.25">
      <c r="A536" s="5" t="s">
        <v>738</v>
      </c>
      <c r="B536" s="28" t="s">
        <v>941</v>
      </c>
      <c r="C536" s="7">
        <f t="shared" ca="1" si="66"/>
        <v>4.3478260869565216E-2</v>
      </c>
      <c r="D536" s="6">
        <f t="shared" ca="1" si="66"/>
        <v>0.91304347826086951</v>
      </c>
      <c r="E536" s="7">
        <f t="shared" ca="1" si="66"/>
        <v>0</v>
      </c>
      <c r="F536" s="6">
        <f t="shared" ca="1" si="67"/>
        <v>0.9565217391304347</v>
      </c>
    </row>
    <row r="537" spans="1:6" x14ac:dyDescent="0.25">
      <c r="A537" s="5" t="s">
        <v>742</v>
      </c>
      <c r="B537" s="28" t="s">
        <v>942</v>
      </c>
      <c r="C537" s="7">
        <f t="shared" ca="1" si="66"/>
        <v>0</v>
      </c>
      <c r="D537" s="6">
        <f t="shared" ca="1" si="66"/>
        <v>0.95652173913043481</v>
      </c>
      <c r="E537" s="7">
        <f t="shared" ca="1" si="66"/>
        <v>0</v>
      </c>
      <c r="F537" s="6">
        <f t="shared" ca="1" si="67"/>
        <v>0.95652173913043481</v>
      </c>
    </row>
    <row r="538" spans="1:6" x14ac:dyDescent="0.25">
      <c r="A538" s="5" t="s">
        <v>22</v>
      </c>
      <c r="B538" s="28" t="s">
        <v>943</v>
      </c>
      <c r="C538" s="7">
        <f t="shared" ref="C538:E538" ca="1" si="68">C517/$C$11</f>
        <v>0</v>
      </c>
      <c r="D538" s="6">
        <f t="shared" ca="1" si="68"/>
        <v>0.95652173913043481</v>
      </c>
      <c r="E538" s="7">
        <f t="shared" ca="1" si="68"/>
        <v>0</v>
      </c>
      <c r="F538" s="6">
        <f t="shared" ca="1" si="67"/>
        <v>0.95652173913043481</v>
      </c>
    </row>
    <row r="540" spans="1:6" x14ac:dyDescent="0.25">
      <c r="A540" s="4" t="s">
        <v>722</v>
      </c>
    </row>
    <row r="541" spans="1:6" x14ac:dyDescent="0.25">
      <c r="A541" s="5" t="str">
        <f>$B$3&amp;" - Wave C - Sample"</f>
        <v>Homelessness - Wave C - Sample</v>
      </c>
      <c r="B541" s="5" t="s">
        <v>879</v>
      </c>
      <c r="C541" s="5" t="s">
        <v>5</v>
      </c>
      <c r="D541" s="5" t="s">
        <v>4</v>
      </c>
      <c r="E541" s="5" t="s">
        <v>896</v>
      </c>
      <c r="F541" s="5" t="s">
        <v>525</v>
      </c>
    </row>
    <row r="542" spans="1:6" x14ac:dyDescent="0.25">
      <c r="A542" s="5" t="s">
        <v>723</v>
      </c>
      <c r="B542" s="28" t="s">
        <v>1006</v>
      </c>
      <c r="C542" s="2">
        <f ca="1">COUNTIFS(Table1[c08a_main_class], $B$4, INDIRECT("Table1[c01"&amp;$E$6&amp;"_area]"), "&lt;&gt;Unassigned", INDIRECT("Table1["&amp;$B542&amp;"]"), "Yes")</f>
        <v>2</v>
      </c>
      <c r="D542" s="3">
        <f ca="1">COUNTIFS(Table1[c08a_main_class], $B$4, INDIRECT("Table1[c01"&amp;$E$6&amp;"_area]"), "&lt;&gt;Unassigned", INDIRECT("Table1["&amp;$B542&amp;"]"), "No")</f>
        <v>2</v>
      </c>
      <c r="E542" s="2">
        <f ca="1">COUNTIFS(Table1[c08a_main_class], $B$4, INDIRECT("Table1[c01"&amp;$E$6&amp;"_area]"), "&lt;&gt;Unassigned", INDIRECT("Table1["&amp;$B542&amp;"]"), "Don't Know")</f>
        <v>0</v>
      </c>
      <c r="F542" s="3">
        <f ca="1">C542+D542+E542</f>
        <v>4</v>
      </c>
    </row>
    <row r="543" spans="1:6" x14ac:dyDescent="0.25">
      <c r="A543" s="5" t="s">
        <v>724</v>
      </c>
      <c r="B543" s="28" t="s">
        <v>1007</v>
      </c>
      <c r="C543" s="2">
        <f ca="1">COUNTIFS(Table1[c08a_main_class], $B$4, INDIRECT("Table1[c01"&amp;$E$6&amp;"_area]"), "&lt;&gt;Unassigned", INDIRECT("Table1["&amp;$B543&amp;"]"), "Yes")</f>
        <v>0</v>
      </c>
      <c r="D543" s="3">
        <f ca="1">COUNTIFS(Table1[c08a_main_class], $B$4, INDIRECT("Table1[c01"&amp;$E$6&amp;"_area]"), "&lt;&gt;Unassigned", INDIRECT("Table1["&amp;$B543&amp;"]"), "No")</f>
        <v>4</v>
      </c>
      <c r="E543" s="2">
        <f ca="1">COUNTIFS(Table1[c08a_main_class], $B$4, INDIRECT("Table1[c01"&amp;$E$6&amp;"_area]"), "&lt;&gt;Unassigned", INDIRECT("Table1["&amp;$B543&amp;"]"), "Don't Know")</f>
        <v>0</v>
      </c>
      <c r="F543" s="3">
        <f t="shared" ref="F543:F559" ca="1" si="69">C543+D543+E543</f>
        <v>4</v>
      </c>
    </row>
    <row r="544" spans="1:6" x14ac:dyDescent="0.25">
      <c r="A544" s="5" t="s">
        <v>725</v>
      </c>
      <c r="B544" s="28" t="s">
        <v>1008</v>
      </c>
      <c r="C544" s="2">
        <f ca="1">COUNTIFS(Table1[c08a_main_class], $B$4, INDIRECT("Table1[c01"&amp;$E$6&amp;"_area]"), "&lt;&gt;Unassigned", INDIRECT("Table1["&amp;$B544&amp;"]"), "Yes")</f>
        <v>1</v>
      </c>
      <c r="D544" s="3">
        <f ca="1">COUNTIFS(Table1[c08a_main_class], $B$4, INDIRECT("Table1[c01"&amp;$E$6&amp;"_area]"), "&lt;&gt;Unassigned", INDIRECT("Table1["&amp;$B544&amp;"]"), "No")</f>
        <v>3</v>
      </c>
      <c r="E544" s="2">
        <f ca="1">COUNTIFS(Table1[c08a_main_class], $B$4, INDIRECT("Table1[c01"&amp;$E$6&amp;"_area]"), "&lt;&gt;Unassigned", INDIRECT("Table1["&amp;$B544&amp;"]"), "Don't Know")</f>
        <v>0</v>
      </c>
      <c r="F544" s="3">
        <f t="shared" ca="1" si="69"/>
        <v>4</v>
      </c>
    </row>
    <row r="545" spans="1:6" x14ac:dyDescent="0.25">
      <c r="A545" s="5" t="s">
        <v>726</v>
      </c>
      <c r="B545" s="28" t="s">
        <v>1009</v>
      </c>
      <c r="C545" s="2">
        <f ca="1">COUNTIFS(Table1[c08a_main_class], $B$4, INDIRECT("Table1[c01"&amp;$E$6&amp;"_area]"), "&lt;&gt;Unassigned", INDIRECT("Table1["&amp;$B545&amp;"]"), "Yes")</f>
        <v>0</v>
      </c>
      <c r="D545" s="3">
        <f ca="1">COUNTIFS(Table1[c08a_main_class], $B$4, INDIRECT("Table1[c01"&amp;$E$6&amp;"_area]"), "&lt;&gt;Unassigned", INDIRECT("Table1["&amp;$B545&amp;"]"), "No")</f>
        <v>4</v>
      </c>
      <c r="E545" s="2">
        <f ca="1">COUNTIFS(Table1[c08a_main_class], $B$4, INDIRECT("Table1[c01"&amp;$E$6&amp;"_area]"), "&lt;&gt;Unassigned", INDIRECT("Table1["&amp;$B545&amp;"]"), "Don't Know")</f>
        <v>0</v>
      </c>
      <c r="F545" s="3">
        <f t="shared" ca="1" si="69"/>
        <v>4</v>
      </c>
    </row>
    <row r="546" spans="1:6" x14ac:dyDescent="0.25">
      <c r="A546" s="5" t="s">
        <v>727</v>
      </c>
      <c r="B546" s="28" t="s">
        <v>1010</v>
      </c>
      <c r="C546" s="2">
        <f ca="1">COUNTIFS(Table1[c08a_main_class], $B$4, INDIRECT("Table1[c01"&amp;$E$6&amp;"_area]"), "&lt;&gt;Unassigned", INDIRECT("Table1["&amp;$B546&amp;"]"), "Yes")</f>
        <v>0</v>
      </c>
      <c r="D546" s="3">
        <f ca="1">COUNTIFS(Table1[c08a_main_class], $B$4, INDIRECT("Table1[c01"&amp;$E$6&amp;"_area]"), "&lt;&gt;Unassigned", INDIRECT("Table1["&amp;$B546&amp;"]"), "No")</f>
        <v>4</v>
      </c>
      <c r="E546" s="2">
        <f ca="1">COUNTIFS(Table1[c08a_main_class], $B$4, INDIRECT("Table1[c01"&amp;$E$6&amp;"_area]"), "&lt;&gt;Unassigned", INDIRECT("Table1["&amp;$B546&amp;"]"), "Don't Know")</f>
        <v>0</v>
      </c>
      <c r="F546" s="3">
        <f t="shared" ca="1" si="69"/>
        <v>4</v>
      </c>
    </row>
    <row r="547" spans="1:6" x14ac:dyDescent="0.25">
      <c r="A547" s="5" t="s">
        <v>728</v>
      </c>
      <c r="B547" s="28" t="s">
        <v>1011</v>
      </c>
      <c r="C547" s="2">
        <f ca="1">COUNTIFS(Table1[c08a_main_class], $B$4, INDIRECT("Table1[c01"&amp;$E$6&amp;"_area]"), "&lt;&gt;Unassigned", INDIRECT("Table1["&amp;$B547&amp;"]"), "Yes")</f>
        <v>0</v>
      </c>
      <c r="D547" s="3">
        <f ca="1">COUNTIFS(Table1[c08a_main_class], $B$4, INDIRECT("Table1[c01"&amp;$E$6&amp;"_area]"), "&lt;&gt;Unassigned", INDIRECT("Table1["&amp;$B547&amp;"]"), "No")</f>
        <v>4</v>
      </c>
      <c r="E547" s="2">
        <f ca="1">COUNTIFS(Table1[c08a_main_class], $B$4, INDIRECT("Table1[c01"&amp;$E$6&amp;"_area]"), "&lt;&gt;Unassigned", INDIRECT("Table1["&amp;$B547&amp;"]"), "Don't Know")</f>
        <v>0</v>
      </c>
      <c r="F547" s="3">
        <f t="shared" ca="1" si="69"/>
        <v>4</v>
      </c>
    </row>
    <row r="548" spans="1:6" x14ac:dyDescent="0.25">
      <c r="A548" s="5" t="s">
        <v>729</v>
      </c>
      <c r="B548" s="28" t="s">
        <v>1012</v>
      </c>
      <c r="C548" s="2">
        <f ca="1">COUNTIFS(Table1[c08a_main_class], $B$4, INDIRECT("Table1[c01"&amp;$E$6&amp;"_area]"), "&lt;&gt;Unassigned", INDIRECT("Table1["&amp;$B548&amp;"]"), "Yes")</f>
        <v>1</v>
      </c>
      <c r="D548" s="3">
        <f ca="1">COUNTIFS(Table1[c08a_main_class], $B$4, INDIRECT("Table1[c01"&amp;$E$6&amp;"_area]"), "&lt;&gt;Unassigned", INDIRECT("Table1["&amp;$B548&amp;"]"), "No")</f>
        <v>3</v>
      </c>
      <c r="E548" s="2">
        <f ca="1">COUNTIFS(Table1[c08a_main_class], $B$4, INDIRECT("Table1[c01"&amp;$E$6&amp;"_area]"), "&lt;&gt;Unassigned", INDIRECT("Table1["&amp;$B548&amp;"]"), "Don't Know")</f>
        <v>0</v>
      </c>
      <c r="F548" s="3">
        <f t="shared" ca="1" si="69"/>
        <v>4</v>
      </c>
    </row>
    <row r="549" spans="1:6" x14ac:dyDescent="0.25">
      <c r="A549" s="5" t="s">
        <v>730</v>
      </c>
      <c r="B549" s="28" t="s">
        <v>1013</v>
      </c>
      <c r="C549" s="2">
        <f ca="1">COUNTIFS(Table1[c08a_main_class], $B$4, INDIRECT("Table1[c01"&amp;$E$6&amp;"_area]"), "&lt;&gt;Unassigned", INDIRECT("Table1["&amp;$B549&amp;"]"), "Yes")</f>
        <v>1</v>
      </c>
      <c r="D549" s="3">
        <f ca="1">COUNTIFS(Table1[c08a_main_class], $B$4, INDIRECT("Table1[c01"&amp;$E$6&amp;"_area]"), "&lt;&gt;Unassigned", INDIRECT("Table1["&amp;$B549&amp;"]"), "No")</f>
        <v>3</v>
      </c>
      <c r="E549" s="2">
        <f ca="1">COUNTIFS(Table1[c08a_main_class], $B$4, INDIRECT("Table1[c01"&amp;$E$6&amp;"_area]"), "&lt;&gt;Unassigned", INDIRECT("Table1["&amp;$B549&amp;"]"), "Don't Know")</f>
        <v>0</v>
      </c>
      <c r="F549" s="3">
        <f t="shared" ca="1" si="69"/>
        <v>4</v>
      </c>
    </row>
    <row r="550" spans="1:6" x14ac:dyDescent="0.25">
      <c r="A550" s="5" t="s">
        <v>731</v>
      </c>
      <c r="B550" s="28" t="s">
        <v>1014</v>
      </c>
      <c r="C550" s="2">
        <f ca="1">COUNTIFS(Table1[c08a_main_class], $B$4, INDIRECT("Table1[c01"&amp;$E$6&amp;"_area]"), "&lt;&gt;Unassigned", INDIRECT("Table1["&amp;$B550&amp;"]"), "Yes")</f>
        <v>0</v>
      </c>
      <c r="D550" s="3">
        <f ca="1">COUNTIFS(Table1[c08a_main_class], $B$4, INDIRECT("Table1[c01"&amp;$E$6&amp;"_area]"), "&lt;&gt;Unassigned", INDIRECT("Table1["&amp;$B550&amp;"]"), "No")</f>
        <v>4</v>
      </c>
      <c r="E550" s="2">
        <f ca="1">COUNTIFS(Table1[c08a_main_class], $B$4, INDIRECT("Table1[c01"&amp;$E$6&amp;"_area]"), "&lt;&gt;Unassigned", INDIRECT("Table1["&amp;$B550&amp;"]"), "Don't Know")</f>
        <v>0</v>
      </c>
      <c r="F550" s="3">
        <f t="shared" ca="1" si="69"/>
        <v>4</v>
      </c>
    </row>
    <row r="551" spans="1:6" x14ac:dyDescent="0.25">
      <c r="A551" s="5" t="s">
        <v>732</v>
      </c>
      <c r="B551" s="28" t="s">
        <v>1015</v>
      </c>
      <c r="C551" s="2">
        <f ca="1">COUNTIFS(Table1[c08a_main_class], $B$4, INDIRECT("Table1[c01"&amp;$E$6&amp;"_area]"), "&lt;&gt;Unassigned", INDIRECT("Table1["&amp;$B551&amp;"]"), "Yes")</f>
        <v>3</v>
      </c>
      <c r="D551" s="3">
        <f ca="1">COUNTIFS(Table1[c08a_main_class], $B$4, INDIRECT("Table1[c01"&amp;$E$6&amp;"_area]"), "&lt;&gt;Unassigned", INDIRECT("Table1["&amp;$B551&amp;"]"), "No")</f>
        <v>1</v>
      </c>
      <c r="E551" s="2">
        <f ca="1">COUNTIFS(Table1[c08a_main_class], $B$4, INDIRECT("Table1[c01"&amp;$E$6&amp;"_area]"), "&lt;&gt;Unassigned", INDIRECT("Table1["&amp;$B551&amp;"]"), "Don't Know")</f>
        <v>0</v>
      </c>
      <c r="F551" s="3">
        <f t="shared" ca="1" si="69"/>
        <v>4</v>
      </c>
    </row>
    <row r="552" spans="1:6" x14ac:dyDescent="0.25">
      <c r="A552" s="5" t="s">
        <v>733</v>
      </c>
      <c r="B552" s="28" t="s">
        <v>1016</v>
      </c>
      <c r="C552" s="2">
        <f ca="1">COUNTIFS(Table1[c08a_main_class], $B$4, INDIRECT("Table1[c01"&amp;$E$6&amp;"_area]"), "&lt;&gt;Unassigned", INDIRECT("Table1["&amp;$B552&amp;"]"), "Yes")</f>
        <v>0</v>
      </c>
      <c r="D552" s="3">
        <f ca="1">COUNTIFS(Table1[c08a_main_class], $B$4, INDIRECT("Table1[c01"&amp;$E$6&amp;"_area]"), "&lt;&gt;Unassigned", INDIRECT("Table1["&amp;$B552&amp;"]"), "No")</f>
        <v>4</v>
      </c>
      <c r="E552" s="2">
        <f ca="1">COUNTIFS(Table1[c08a_main_class], $B$4, INDIRECT("Table1[c01"&amp;$E$6&amp;"_area]"), "&lt;&gt;Unassigned", INDIRECT("Table1["&amp;$B552&amp;"]"), "Don't Know")</f>
        <v>0</v>
      </c>
      <c r="F552" s="3">
        <f t="shared" ca="1" si="69"/>
        <v>4</v>
      </c>
    </row>
    <row r="553" spans="1:6" x14ac:dyDescent="0.25">
      <c r="A553" s="5" t="s">
        <v>734</v>
      </c>
      <c r="B553" s="28" t="s">
        <v>1017</v>
      </c>
      <c r="C553" s="2">
        <f ca="1">COUNTIFS(Table1[c08a_main_class], $B$4, INDIRECT("Table1[c01"&amp;$E$6&amp;"_area]"), "&lt;&gt;Unassigned", INDIRECT("Table1["&amp;$B553&amp;"]"), "Yes")</f>
        <v>1</v>
      </c>
      <c r="D553" s="3">
        <f ca="1">COUNTIFS(Table1[c08a_main_class], $B$4, INDIRECT("Table1[c01"&amp;$E$6&amp;"_area]"), "&lt;&gt;Unassigned", INDIRECT("Table1["&amp;$B553&amp;"]"), "No")</f>
        <v>3</v>
      </c>
      <c r="E553" s="2">
        <f ca="1">COUNTIFS(Table1[c08a_main_class], $B$4, INDIRECT("Table1[c01"&amp;$E$6&amp;"_area]"), "&lt;&gt;Unassigned", INDIRECT("Table1["&amp;$B553&amp;"]"), "Don't Know")</f>
        <v>0</v>
      </c>
      <c r="F553" s="3">
        <f t="shared" ca="1" si="69"/>
        <v>4</v>
      </c>
    </row>
    <row r="554" spans="1:6" x14ac:dyDescent="0.25">
      <c r="A554" s="5" t="s">
        <v>735</v>
      </c>
      <c r="B554" s="28" t="s">
        <v>1018</v>
      </c>
      <c r="C554" s="2">
        <f ca="1">COUNTIFS(Table1[c08a_main_class], $B$4, INDIRECT("Table1[c01"&amp;$E$6&amp;"_area]"), "&lt;&gt;Unassigned", INDIRECT("Table1["&amp;$B554&amp;"]"), "Yes")</f>
        <v>0</v>
      </c>
      <c r="D554" s="3">
        <f ca="1">COUNTIFS(Table1[c08a_main_class], $B$4, INDIRECT("Table1[c01"&amp;$E$6&amp;"_area]"), "&lt;&gt;Unassigned", INDIRECT("Table1["&amp;$B554&amp;"]"), "No")</f>
        <v>4</v>
      </c>
      <c r="E554" s="2">
        <f ca="1">COUNTIFS(Table1[c08a_main_class], $B$4, INDIRECT("Table1[c01"&amp;$E$6&amp;"_area]"), "&lt;&gt;Unassigned", INDIRECT("Table1["&amp;$B554&amp;"]"), "Don't Know")</f>
        <v>0</v>
      </c>
      <c r="F554" s="3">
        <f t="shared" ca="1" si="69"/>
        <v>4</v>
      </c>
    </row>
    <row r="555" spans="1:6" x14ac:dyDescent="0.25">
      <c r="A555" s="5" t="s">
        <v>736</v>
      </c>
      <c r="B555" s="28" t="s">
        <v>1019</v>
      </c>
      <c r="C555" s="2">
        <f ca="1">COUNTIFS(Table1[c08a_main_class], $B$4, INDIRECT("Table1[c01"&amp;$E$6&amp;"_area]"), "&lt;&gt;Unassigned", INDIRECT("Table1["&amp;$B555&amp;"]"), "Yes")</f>
        <v>0</v>
      </c>
      <c r="D555" s="3">
        <f ca="1">COUNTIFS(Table1[c08a_main_class], $B$4, INDIRECT("Table1[c01"&amp;$E$6&amp;"_area]"), "&lt;&gt;Unassigned", INDIRECT("Table1["&amp;$B555&amp;"]"), "No")</f>
        <v>4</v>
      </c>
      <c r="E555" s="2">
        <f ca="1">COUNTIFS(Table1[c08a_main_class], $B$4, INDIRECT("Table1[c01"&amp;$E$6&amp;"_area]"), "&lt;&gt;Unassigned", INDIRECT("Table1["&amp;$B555&amp;"]"), "Don't Know")</f>
        <v>0</v>
      </c>
      <c r="F555" s="3">
        <f t="shared" ca="1" si="69"/>
        <v>4</v>
      </c>
    </row>
    <row r="556" spans="1:6" x14ac:dyDescent="0.25">
      <c r="A556" s="5" t="s">
        <v>737</v>
      </c>
      <c r="B556" s="28" t="s">
        <v>1020</v>
      </c>
      <c r="C556" s="2">
        <f ca="1">COUNTIFS(Table1[c08a_main_class], $B$4, INDIRECT("Table1[c01"&amp;$E$6&amp;"_area]"), "&lt;&gt;Unassigned", INDIRECT("Table1["&amp;$B556&amp;"]"), "Yes")</f>
        <v>0</v>
      </c>
      <c r="D556" s="3">
        <f ca="1">COUNTIFS(Table1[c08a_main_class], $B$4, INDIRECT("Table1[c01"&amp;$E$6&amp;"_area]"), "&lt;&gt;Unassigned", INDIRECT("Table1["&amp;$B556&amp;"]"), "No")</f>
        <v>4</v>
      </c>
      <c r="E556" s="2">
        <f ca="1">COUNTIFS(Table1[c08a_main_class], $B$4, INDIRECT("Table1[c01"&amp;$E$6&amp;"_area]"), "&lt;&gt;Unassigned", INDIRECT("Table1["&amp;$B556&amp;"]"), "Don't Know")</f>
        <v>0</v>
      </c>
      <c r="F556" s="3">
        <f t="shared" ca="1" si="69"/>
        <v>4</v>
      </c>
    </row>
    <row r="557" spans="1:6" x14ac:dyDescent="0.25">
      <c r="A557" s="5" t="s">
        <v>738</v>
      </c>
      <c r="B557" s="28" t="s">
        <v>1021</v>
      </c>
      <c r="C557" s="2">
        <f ca="1">COUNTIFS(Table1[c08a_main_class], $B$4, INDIRECT("Table1[c01"&amp;$E$6&amp;"_area]"), "&lt;&gt;Unassigned", INDIRECT("Table1["&amp;$B557&amp;"]"), "Yes")</f>
        <v>0</v>
      </c>
      <c r="D557" s="3">
        <f ca="1">COUNTIFS(Table1[c08a_main_class], $B$4, INDIRECT("Table1[c01"&amp;$E$6&amp;"_area]"), "&lt;&gt;Unassigned", INDIRECT("Table1["&amp;$B557&amp;"]"), "No")</f>
        <v>4</v>
      </c>
      <c r="E557" s="2">
        <f ca="1">COUNTIFS(Table1[c08a_main_class], $B$4, INDIRECT("Table1[c01"&amp;$E$6&amp;"_area]"), "&lt;&gt;Unassigned", INDIRECT("Table1["&amp;$B557&amp;"]"), "Don't Know")</f>
        <v>0</v>
      </c>
      <c r="F557" s="3">
        <f t="shared" ca="1" si="69"/>
        <v>4</v>
      </c>
    </row>
    <row r="558" spans="1:6" x14ac:dyDescent="0.25">
      <c r="A558" s="5" t="s">
        <v>742</v>
      </c>
      <c r="B558" s="28" t="s">
        <v>1022</v>
      </c>
      <c r="C558" s="2">
        <f ca="1">COUNTIFS(Table1[c08a_main_class], $B$4, INDIRECT("Table1[c01"&amp;$E$6&amp;"_area]"), "&lt;&gt;Unassigned", INDIRECT("Table1["&amp;$B558&amp;"]"), "Yes")</f>
        <v>0</v>
      </c>
      <c r="D558" s="3">
        <f ca="1">COUNTIFS(Table1[c08a_main_class], $B$4, INDIRECT("Table1[c01"&amp;$E$6&amp;"_area]"), "&lt;&gt;Unassigned", INDIRECT("Table1["&amp;$B558&amp;"]"), "No")</f>
        <v>4</v>
      </c>
      <c r="E558" s="2">
        <f ca="1">COUNTIFS(Table1[c08a_main_class], $B$4, INDIRECT("Table1[c01"&amp;$E$6&amp;"_area]"), "&lt;&gt;Unassigned", INDIRECT("Table1["&amp;$B558&amp;"]"), "Don't Know")</f>
        <v>0</v>
      </c>
      <c r="F558" s="3">
        <f t="shared" ca="1" si="69"/>
        <v>4</v>
      </c>
    </row>
    <row r="559" spans="1:6" x14ac:dyDescent="0.25">
      <c r="A559" s="5" t="s">
        <v>22</v>
      </c>
      <c r="B559" s="28" t="s">
        <v>1023</v>
      </c>
      <c r="C559" s="2">
        <f ca="1">COUNTIFS(Table1[c08a_main_class], $B$4, INDIRECT("Table1[c01"&amp;$E$6&amp;"_area]"), "&lt;&gt;Unassigned", INDIRECT("Table1["&amp;$B559&amp;"]"), "Yes")</f>
        <v>0</v>
      </c>
      <c r="D559" s="3">
        <f ca="1">COUNTIFS(Table1[c08a_main_class], $B$4, INDIRECT("Table1[c01"&amp;$E$6&amp;"_area]"), "&lt;&gt;Unassigned", INDIRECT("Table1["&amp;$B559&amp;"]"), "No")</f>
        <v>4</v>
      </c>
      <c r="E559" s="2">
        <f ca="1">COUNTIFS(Table1[c08a_main_class], $B$4, INDIRECT("Table1[c01"&amp;$E$6&amp;"_area]"), "&lt;&gt;Unassigned", INDIRECT("Table1["&amp;$B559&amp;"]"), "Don't Know")</f>
        <v>0</v>
      </c>
      <c r="F559" s="3">
        <f t="shared" ca="1" si="69"/>
        <v>4</v>
      </c>
    </row>
    <row r="561" spans="1:6" x14ac:dyDescent="0.25">
      <c r="A561" s="4" t="s">
        <v>739</v>
      </c>
    </row>
    <row r="562" spans="1:6" x14ac:dyDescent="0.25">
      <c r="A562" s="5" t="str">
        <f>$B$3&amp;" - Wave C - Sample"</f>
        <v>Homelessness - Wave C - Sample</v>
      </c>
      <c r="B562" s="5" t="s">
        <v>879</v>
      </c>
      <c r="C562" s="5" t="s">
        <v>5</v>
      </c>
      <c r="D562" s="5" t="s">
        <v>4</v>
      </c>
      <c r="E562" s="5" t="s">
        <v>896</v>
      </c>
      <c r="F562" s="5" t="s">
        <v>525</v>
      </c>
    </row>
    <row r="563" spans="1:6" x14ac:dyDescent="0.25">
      <c r="A563" s="5" t="s">
        <v>723</v>
      </c>
      <c r="B563" s="28" t="s">
        <v>1006</v>
      </c>
      <c r="C563" s="7">
        <f ca="1">C542/$D$11</f>
        <v>0.4</v>
      </c>
      <c r="D563" s="6">
        <f ca="1">D542/$D$11</f>
        <v>0.4</v>
      </c>
      <c r="E563" s="7">
        <f ca="1">E542/$D$11</f>
        <v>0</v>
      </c>
      <c r="F563" s="6">
        <f t="shared" ref="F563:F580" ca="1" si="70">F542/$F$11</f>
        <v>0.11764705882352941</v>
      </c>
    </row>
    <row r="564" spans="1:6" x14ac:dyDescent="0.25">
      <c r="A564" s="5" t="s">
        <v>724</v>
      </c>
      <c r="B564" s="28" t="s">
        <v>1007</v>
      </c>
      <c r="C564" s="7">
        <f t="shared" ref="C564:E579" ca="1" si="71">C543/$D$11</f>
        <v>0</v>
      </c>
      <c r="D564" s="6">
        <f t="shared" ca="1" si="71"/>
        <v>0.8</v>
      </c>
      <c r="E564" s="7">
        <f t="shared" ca="1" si="71"/>
        <v>0</v>
      </c>
      <c r="F564" s="6">
        <f t="shared" ca="1" si="70"/>
        <v>0.11764705882352941</v>
      </c>
    </row>
    <row r="565" spans="1:6" x14ac:dyDescent="0.25">
      <c r="A565" s="5" t="s">
        <v>725</v>
      </c>
      <c r="B565" s="28" t="s">
        <v>1008</v>
      </c>
      <c r="C565" s="7">
        <f t="shared" ca="1" si="71"/>
        <v>0.2</v>
      </c>
      <c r="D565" s="6">
        <f t="shared" ca="1" si="71"/>
        <v>0.6</v>
      </c>
      <c r="E565" s="7">
        <f t="shared" ca="1" si="71"/>
        <v>0</v>
      </c>
      <c r="F565" s="6">
        <f t="shared" ca="1" si="70"/>
        <v>0.11764705882352941</v>
      </c>
    </row>
    <row r="566" spans="1:6" x14ac:dyDescent="0.25">
      <c r="A566" s="5" t="s">
        <v>726</v>
      </c>
      <c r="B566" s="28" t="s">
        <v>1009</v>
      </c>
      <c r="C566" s="7">
        <f t="shared" ca="1" si="71"/>
        <v>0</v>
      </c>
      <c r="D566" s="6">
        <f t="shared" ca="1" si="71"/>
        <v>0.8</v>
      </c>
      <c r="E566" s="7">
        <f t="shared" ca="1" si="71"/>
        <v>0</v>
      </c>
      <c r="F566" s="6">
        <f t="shared" ca="1" si="70"/>
        <v>0.11764705882352941</v>
      </c>
    </row>
    <row r="567" spans="1:6" x14ac:dyDescent="0.25">
      <c r="A567" s="5" t="s">
        <v>727</v>
      </c>
      <c r="B567" s="28" t="s">
        <v>1010</v>
      </c>
      <c r="C567" s="7">
        <f t="shared" ca="1" si="71"/>
        <v>0</v>
      </c>
      <c r="D567" s="6">
        <f t="shared" ca="1" si="71"/>
        <v>0.8</v>
      </c>
      <c r="E567" s="7">
        <f t="shared" ca="1" si="71"/>
        <v>0</v>
      </c>
      <c r="F567" s="6">
        <f t="shared" ca="1" si="70"/>
        <v>0.11764705882352941</v>
      </c>
    </row>
    <row r="568" spans="1:6" x14ac:dyDescent="0.25">
      <c r="A568" s="5" t="s">
        <v>728</v>
      </c>
      <c r="B568" s="28" t="s">
        <v>1011</v>
      </c>
      <c r="C568" s="7">
        <f t="shared" ca="1" si="71"/>
        <v>0</v>
      </c>
      <c r="D568" s="6">
        <f t="shared" ca="1" si="71"/>
        <v>0.8</v>
      </c>
      <c r="E568" s="7">
        <f t="shared" ca="1" si="71"/>
        <v>0</v>
      </c>
      <c r="F568" s="6">
        <f t="shared" ca="1" si="70"/>
        <v>0.11764705882352941</v>
      </c>
    </row>
    <row r="569" spans="1:6" x14ac:dyDescent="0.25">
      <c r="A569" s="5" t="s">
        <v>729</v>
      </c>
      <c r="B569" s="28" t="s">
        <v>1012</v>
      </c>
      <c r="C569" s="7">
        <f t="shared" ca="1" si="71"/>
        <v>0.2</v>
      </c>
      <c r="D569" s="6">
        <f t="shared" ca="1" si="71"/>
        <v>0.6</v>
      </c>
      <c r="E569" s="7">
        <f t="shared" ca="1" si="71"/>
        <v>0</v>
      </c>
      <c r="F569" s="6">
        <f t="shared" ca="1" si="70"/>
        <v>0.11764705882352941</v>
      </c>
    </row>
    <row r="570" spans="1:6" x14ac:dyDescent="0.25">
      <c r="A570" s="5" t="s">
        <v>730</v>
      </c>
      <c r="B570" s="28" t="s">
        <v>1013</v>
      </c>
      <c r="C570" s="7">
        <f t="shared" ca="1" si="71"/>
        <v>0.2</v>
      </c>
      <c r="D570" s="6">
        <f t="shared" ca="1" si="71"/>
        <v>0.6</v>
      </c>
      <c r="E570" s="7">
        <f t="shared" ca="1" si="71"/>
        <v>0</v>
      </c>
      <c r="F570" s="6">
        <f t="shared" ca="1" si="70"/>
        <v>0.11764705882352941</v>
      </c>
    </row>
    <row r="571" spans="1:6" x14ac:dyDescent="0.25">
      <c r="A571" s="5" t="s">
        <v>731</v>
      </c>
      <c r="B571" s="28" t="s">
        <v>1014</v>
      </c>
      <c r="C571" s="7">
        <f t="shared" ca="1" si="71"/>
        <v>0</v>
      </c>
      <c r="D571" s="6">
        <f t="shared" ca="1" si="71"/>
        <v>0.8</v>
      </c>
      <c r="E571" s="7">
        <f t="shared" ca="1" si="71"/>
        <v>0</v>
      </c>
      <c r="F571" s="6">
        <f t="shared" ca="1" si="70"/>
        <v>0.11764705882352941</v>
      </c>
    </row>
    <row r="572" spans="1:6" x14ac:dyDescent="0.25">
      <c r="A572" s="5" t="s">
        <v>732</v>
      </c>
      <c r="B572" s="28" t="s">
        <v>1015</v>
      </c>
      <c r="C572" s="7">
        <f t="shared" ca="1" si="71"/>
        <v>0.6</v>
      </c>
      <c r="D572" s="6">
        <f t="shared" ca="1" si="71"/>
        <v>0.2</v>
      </c>
      <c r="E572" s="7">
        <f t="shared" ca="1" si="71"/>
        <v>0</v>
      </c>
      <c r="F572" s="6">
        <f t="shared" ca="1" si="70"/>
        <v>0.11764705882352941</v>
      </c>
    </row>
    <row r="573" spans="1:6" x14ac:dyDescent="0.25">
      <c r="A573" s="5" t="s">
        <v>733</v>
      </c>
      <c r="B573" s="28" t="s">
        <v>1016</v>
      </c>
      <c r="C573" s="7">
        <f t="shared" ca="1" si="71"/>
        <v>0</v>
      </c>
      <c r="D573" s="6">
        <f t="shared" ca="1" si="71"/>
        <v>0.8</v>
      </c>
      <c r="E573" s="7">
        <f t="shared" ca="1" si="71"/>
        <v>0</v>
      </c>
      <c r="F573" s="6">
        <f t="shared" ca="1" si="70"/>
        <v>0.11764705882352941</v>
      </c>
    </row>
    <row r="574" spans="1:6" x14ac:dyDescent="0.25">
      <c r="A574" s="5" t="s">
        <v>734</v>
      </c>
      <c r="B574" s="28" t="s">
        <v>1017</v>
      </c>
      <c r="C574" s="7">
        <f t="shared" ca="1" si="71"/>
        <v>0.2</v>
      </c>
      <c r="D574" s="6">
        <f t="shared" ca="1" si="71"/>
        <v>0.6</v>
      </c>
      <c r="E574" s="7">
        <f t="shared" ca="1" si="71"/>
        <v>0</v>
      </c>
      <c r="F574" s="6">
        <f t="shared" ca="1" si="70"/>
        <v>0.11764705882352941</v>
      </c>
    </row>
    <row r="575" spans="1:6" x14ac:dyDescent="0.25">
      <c r="A575" s="5" t="s">
        <v>735</v>
      </c>
      <c r="B575" s="28" t="s">
        <v>1018</v>
      </c>
      <c r="C575" s="7">
        <f t="shared" ca="1" si="71"/>
        <v>0</v>
      </c>
      <c r="D575" s="6">
        <f t="shared" ca="1" si="71"/>
        <v>0.8</v>
      </c>
      <c r="E575" s="7">
        <f t="shared" ca="1" si="71"/>
        <v>0</v>
      </c>
      <c r="F575" s="6">
        <f t="shared" ca="1" si="70"/>
        <v>0.11764705882352941</v>
      </c>
    </row>
    <row r="576" spans="1:6" x14ac:dyDescent="0.25">
      <c r="A576" s="5" t="s">
        <v>736</v>
      </c>
      <c r="B576" s="28" t="s">
        <v>1019</v>
      </c>
      <c r="C576" s="7">
        <f t="shared" ca="1" si="71"/>
        <v>0</v>
      </c>
      <c r="D576" s="6">
        <f t="shared" ca="1" si="71"/>
        <v>0.8</v>
      </c>
      <c r="E576" s="7">
        <f t="shared" ca="1" si="71"/>
        <v>0</v>
      </c>
      <c r="F576" s="6">
        <f t="shared" ca="1" si="70"/>
        <v>0.11764705882352941</v>
      </c>
    </row>
    <row r="577" spans="1:6" x14ac:dyDescent="0.25">
      <c r="A577" s="5" t="s">
        <v>737</v>
      </c>
      <c r="B577" s="28" t="s">
        <v>1020</v>
      </c>
      <c r="C577" s="7">
        <f t="shared" ca="1" si="71"/>
        <v>0</v>
      </c>
      <c r="D577" s="6">
        <f t="shared" ca="1" si="71"/>
        <v>0.8</v>
      </c>
      <c r="E577" s="7">
        <f t="shared" ca="1" si="71"/>
        <v>0</v>
      </c>
      <c r="F577" s="6">
        <f t="shared" ca="1" si="70"/>
        <v>0.11764705882352941</v>
      </c>
    </row>
    <row r="578" spans="1:6" x14ac:dyDescent="0.25">
      <c r="A578" s="5" t="s">
        <v>738</v>
      </c>
      <c r="B578" s="28" t="s">
        <v>1021</v>
      </c>
      <c r="C578" s="7">
        <f t="shared" ca="1" si="71"/>
        <v>0</v>
      </c>
      <c r="D578" s="6">
        <f t="shared" ca="1" si="71"/>
        <v>0.8</v>
      </c>
      <c r="E578" s="7">
        <f t="shared" ca="1" si="71"/>
        <v>0</v>
      </c>
      <c r="F578" s="6">
        <f t="shared" ca="1" si="70"/>
        <v>0.11764705882352941</v>
      </c>
    </row>
    <row r="579" spans="1:6" x14ac:dyDescent="0.25">
      <c r="A579" s="5" t="s">
        <v>742</v>
      </c>
      <c r="B579" s="28" t="s">
        <v>1022</v>
      </c>
      <c r="C579" s="7">
        <f t="shared" ca="1" si="71"/>
        <v>0</v>
      </c>
      <c r="D579" s="6">
        <f t="shared" ca="1" si="71"/>
        <v>0.8</v>
      </c>
      <c r="E579" s="7">
        <f t="shared" ca="1" si="71"/>
        <v>0</v>
      </c>
      <c r="F579" s="6">
        <f t="shared" ca="1" si="70"/>
        <v>0.11764705882352941</v>
      </c>
    </row>
    <row r="580" spans="1:6" x14ac:dyDescent="0.25">
      <c r="A580" s="5" t="s">
        <v>22</v>
      </c>
      <c r="B580" s="28" t="s">
        <v>1023</v>
      </c>
      <c r="C580" s="7">
        <f t="shared" ref="C580:E580" ca="1" si="72">C559/$D$11</f>
        <v>0</v>
      </c>
      <c r="D580" s="6">
        <f t="shared" ca="1" si="72"/>
        <v>0.8</v>
      </c>
      <c r="E580" s="7">
        <f t="shared" ca="1" si="72"/>
        <v>0</v>
      </c>
      <c r="F580" s="6">
        <f t="shared" ca="1" si="70"/>
        <v>0.11764705882352941</v>
      </c>
    </row>
    <row r="582" spans="1:6" x14ac:dyDescent="0.25">
      <c r="A582" s="4" t="s">
        <v>722</v>
      </c>
    </row>
    <row r="583" spans="1:6" x14ac:dyDescent="0.25">
      <c r="A583" s="5" t="str">
        <f>$B$3&amp;" - Wave A - All"</f>
        <v>Homelessness - Wave A - All</v>
      </c>
      <c r="B583" s="5" t="s">
        <v>879</v>
      </c>
      <c r="C583" s="5" t="s">
        <v>5</v>
      </c>
      <c r="D583" s="5" t="s">
        <v>4</v>
      </c>
      <c r="E583" s="5" t="s">
        <v>896</v>
      </c>
      <c r="F583" s="5" t="s">
        <v>525</v>
      </c>
    </row>
    <row r="584" spans="1:6" x14ac:dyDescent="0.25">
      <c r="A584" s="5" t="s">
        <v>723</v>
      </c>
      <c r="B584" s="28" t="s">
        <v>640</v>
      </c>
      <c r="C584" s="2">
        <f ca="1">COUNTIFS(INDIRECT("Table1["&amp;$B$5&amp;"]"),"Yes", INDIRECT("Table1["&amp;$B584&amp;"]"), "Yes")</f>
        <v>44</v>
      </c>
      <c r="D584" s="3">
        <f ca="1">COUNTIFS(INDIRECT("Table1["&amp;$B$5&amp;"]"),"Yes", INDIRECT("Table1["&amp;$B584&amp;"]"), "No")</f>
        <v>68</v>
      </c>
      <c r="E584" s="2">
        <f ca="1">COUNTIFS(INDIRECT("Table1["&amp;$B$5&amp;"]"),"Yes", INDIRECT("Table1["&amp;$B584&amp;"]"), "Don't Know")</f>
        <v>1</v>
      </c>
      <c r="F584" s="3">
        <f ca="1">C584+D584+E584</f>
        <v>113</v>
      </c>
    </row>
    <row r="585" spans="1:6" x14ac:dyDescent="0.25">
      <c r="A585" s="5" t="s">
        <v>724</v>
      </c>
      <c r="B585" s="28" t="s">
        <v>641</v>
      </c>
      <c r="C585" s="2">
        <f t="shared" ref="C585:C601" ca="1" si="73">COUNTIFS(INDIRECT("Table1["&amp;$B$5&amp;"]"),"Yes", INDIRECT("Table1["&amp;$B585&amp;"]"), "Yes")</f>
        <v>7</v>
      </c>
      <c r="D585" s="3">
        <f t="shared" ref="D585:D601" ca="1" si="74">COUNTIFS(INDIRECT("Table1["&amp;$B$5&amp;"]"),"Yes", INDIRECT("Table1["&amp;$B585&amp;"]"), "No")</f>
        <v>105</v>
      </c>
      <c r="E585" s="2">
        <f t="shared" ref="E585:E601" ca="1" si="75">COUNTIFS(INDIRECT("Table1["&amp;$B$5&amp;"]"),"Yes", INDIRECT("Table1["&amp;$B585&amp;"]"), "Don't Know")</f>
        <v>1</v>
      </c>
      <c r="F585" s="3">
        <f t="shared" ref="F585:F601" ca="1" si="76">C585+D585+E585</f>
        <v>113</v>
      </c>
    </row>
    <row r="586" spans="1:6" x14ac:dyDescent="0.25">
      <c r="A586" s="5" t="s">
        <v>725</v>
      </c>
      <c r="B586" s="28" t="s">
        <v>642</v>
      </c>
      <c r="C586" s="2">
        <f t="shared" ca="1" si="73"/>
        <v>28</v>
      </c>
      <c r="D586" s="3">
        <f t="shared" ca="1" si="74"/>
        <v>85</v>
      </c>
      <c r="E586" s="2">
        <f t="shared" ca="1" si="75"/>
        <v>0</v>
      </c>
      <c r="F586" s="3">
        <f t="shared" ca="1" si="76"/>
        <v>113</v>
      </c>
    </row>
    <row r="587" spans="1:6" x14ac:dyDescent="0.25">
      <c r="A587" s="5" t="s">
        <v>726</v>
      </c>
      <c r="B587" s="28" t="s">
        <v>643</v>
      </c>
      <c r="C587" s="2">
        <f t="shared" ca="1" si="73"/>
        <v>3</v>
      </c>
      <c r="D587" s="3">
        <f t="shared" ca="1" si="74"/>
        <v>110</v>
      </c>
      <c r="E587" s="2">
        <f t="shared" ca="1" si="75"/>
        <v>0</v>
      </c>
      <c r="F587" s="3">
        <f t="shared" ca="1" si="76"/>
        <v>113</v>
      </c>
    </row>
    <row r="588" spans="1:6" x14ac:dyDescent="0.25">
      <c r="A588" s="5" t="s">
        <v>727</v>
      </c>
      <c r="B588" s="28" t="s">
        <v>644</v>
      </c>
      <c r="C588" s="2">
        <f t="shared" ca="1" si="73"/>
        <v>0</v>
      </c>
      <c r="D588" s="3">
        <f t="shared" ca="1" si="74"/>
        <v>112</v>
      </c>
      <c r="E588" s="2">
        <f t="shared" ca="1" si="75"/>
        <v>1</v>
      </c>
      <c r="F588" s="3">
        <f t="shared" ca="1" si="76"/>
        <v>113</v>
      </c>
    </row>
    <row r="589" spans="1:6" x14ac:dyDescent="0.25">
      <c r="A589" s="5" t="s">
        <v>728</v>
      </c>
      <c r="B589" s="28" t="s">
        <v>645</v>
      </c>
      <c r="C589" s="2">
        <f t="shared" ca="1" si="73"/>
        <v>2</v>
      </c>
      <c r="D589" s="3">
        <f t="shared" ca="1" si="74"/>
        <v>111</v>
      </c>
      <c r="E589" s="2">
        <f t="shared" ca="1" si="75"/>
        <v>0</v>
      </c>
      <c r="F589" s="3">
        <f t="shared" ca="1" si="76"/>
        <v>113</v>
      </c>
    </row>
    <row r="590" spans="1:6" x14ac:dyDescent="0.25">
      <c r="A590" s="5" t="s">
        <v>729</v>
      </c>
      <c r="B590" s="28" t="s">
        <v>646</v>
      </c>
      <c r="C590" s="2">
        <f t="shared" ca="1" si="73"/>
        <v>6</v>
      </c>
      <c r="D590" s="3">
        <f t="shared" ca="1" si="74"/>
        <v>106</v>
      </c>
      <c r="E590" s="2">
        <f t="shared" ca="1" si="75"/>
        <v>1</v>
      </c>
      <c r="F590" s="3">
        <f t="shared" ca="1" si="76"/>
        <v>113</v>
      </c>
    </row>
    <row r="591" spans="1:6" x14ac:dyDescent="0.25">
      <c r="A591" s="5" t="s">
        <v>730</v>
      </c>
      <c r="B591" s="28" t="s">
        <v>647</v>
      </c>
      <c r="C591" s="2">
        <f t="shared" ca="1" si="73"/>
        <v>6</v>
      </c>
      <c r="D591" s="3">
        <f t="shared" ca="1" si="74"/>
        <v>107</v>
      </c>
      <c r="E591" s="2">
        <f t="shared" ca="1" si="75"/>
        <v>0</v>
      </c>
      <c r="F591" s="3">
        <f t="shared" ca="1" si="76"/>
        <v>113</v>
      </c>
    </row>
    <row r="592" spans="1:6" x14ac:dyDescent="0.25">
      <c r="A592" s="5" t="s">
        <v>731</v>
      </c>
      <c r="B592" s="28" t="s">
        <v>648</v>
      </c>
      <c r="C592" s="2">
        <f t="shared" ca="1" si="73"/>
        <v>10</v>
      </c>
      <c r="D592" s="3">
        <f t="shared" ca="1" si="74"/>
        <v>103</v>
      </c>
      <c r="E592" s="2">
        <f t="shared" ca="1" si="75"/>
        <v>0</v>
      </c>
      <c r="F592" s="3">
        <f t="shared" ca="1" si="76"/>
        <v>113</v>
      </c>
    </row>
    <row r="593" spans="1:6" x14ac:dyDescent="0.25">
      <c r="A593" s="5" t="s">
        <v>732</v>
      </c>
      <c r="B593" s="28" t="s">
        <v>649</v>
      </c>
      <c r="C593" s="2">
        <f t="shared" ca="1" si="73"/>
        <v>60</v>
      </c>
      <c r="D593" s="3">
        <f t="shared" ca="1" si="74"/>
        <v>50</v>
      </c>
      <c r="E593" s="2">
        <f t="shared" ca="1" si="75"/>
        <v>3</v>
      </c>
      <c r="F593" s="3">
        <f t="shared" ca="1" si="76"/>
        <v>113</v>
      </c>
    </row>
    <row r="594" spans="1:6" x14ac:dyDescent="0.25">
      <c r="A594" s="5" t="s">
        <v>733</v>
      </c>
      <c r="B594" s="28" t="s">
        <v>650</v>
      </c>
      <c r="C594" s="2">
        <f t="shared" ca="1" si="73"/>
        <v>2</v>
      </c>
      <c r="D594" s="3">
        <f t="shared" ca="1" si="74"/>
        <v>111</v>
      </c>
      <c r="E594" s="2">
        <f t="shared" ca="1" si="75"/>
        <v>0</v>
      </c>
      <c r="F594" s="3">
        <f t="shared" ca="1" si="76"/>
        <v>113</v>
      </c>
    </row>
    <row r="595" spans="1:6" x14ac:dyDescent="0.25">
      <c r="A595" s="5" t="s">
        <v>734</v>
      </c>
      <c r="B595" s="28" t="s">
        <v>651</v>
      </c>
      <c r="C595" s="2">
        <f t="shared" ca="1" si="73"/>
        <v>3</v>
      </c>
      <c r="D595" s="3">
        <f t="shared" ca="1" si="74"/>
        <v>110</v>
      </c>
      <c r="E595" s="2">
        <f t="shared" ca="1" si="75"/>
        <v>0</v>
      </c>
      <c r="F595" s="3">
        <f t="shared" ca="1" si="76"/>
        <v>113</v>
      </c>
    </row>
    <row r="596" spans="1:6" x14ac:dyDescent="0.25">
      <c r="A596" s="5" t="s">
        <v>735</v>
      </c>
      <c r="B596" s="28" t="s">
        <v>652</v>
      </c>
      <c r="C596" s="2">
        <f t="shared" ca="1" si="73"/>
        <v>1</v>
      </c>
      <c r="D596" s="3">
        <f t="shared" ca="1" si="74"/>
        <v>112</v>
      </c>
      <c r="E596" s="2">
        <f t="shared" ca="1" si="75"/>
        <v>0</v>
      </c>
      <c r="F596" s="3">
        <f t="shared" ca="1" si="76"/>
        <v>113</v>
      </c>
    </row>
    <row r="597" spans="1:6" x14ac:dyDescent="0.25">
      <c r="A597" s="5" t="s">
        <v>736</v>
      </c>
      <c r="B597" s="28" t="s">
        <v>653</v>
      </c>
      <c r="C597" s="2">
        <f t="shared" ca="1" si="73"/>
        <v>0</v>
      </c>
      <c r="D597" s="3">
        <f t="shared" ca="1" si="74"/>
        <v>113</v>
      </c>
      <c r="E597" s="2">
        <f t="shared" ca="1" si="75"/>
        <v>0</v>
      </c>
      <c r="F597" s="3">
        <f t="shared" ca="1" si="76"/>
        <v>113</v>
      </c>
    </row>
    <row r="598" spans="1:6" x14ac:dyDescent="0.25">
      <c r="A598" s="5" t="s">
        <v>737</v>
      </c>
      <c r="B598" s="28" t="s">
        <v>654</v>
      </c>
      <c r="C598" s="2">
        <f t="shared" ca="1" si="73"/>
        <v>4</v>
      </c>
      <c r="D598" s="3">
        <f t="shared" ca="1" si="74"/>
        <v>109</v>
      </c>
      <c r="E598" s="2">
        <f t="shared" ca="1" si="75"/>
        <v>0</v>
      </c>
      <c r="F598" s="3">
        <f t="shared" ca="1" si="76"/>
        <v>113</v>
      </c>
    </row>
    <row r="599" spans="1:6" x14ac:dyDescent="0.25">
      <c r="A599" s="5" t="s">
        <v>738</v>
      </c>
      <c r="B599" s="28" t="s">
        <v>655</v>
      </c>
      <c r="C599" s="2">
        <f t="shared" ca="1" si="73"/>
        <v>1</v>
      </c>
      <c r="D599" s="3">
        <f t="shared" ca="1" si="74"/>
        <v>112</v>
      </c>
      <c r="E599" s="2">
        <f t="shared" ca="1" si="75"/>
        <v>0</v>
      </c>
      <c r="F599" s="3">
        <f t="shared" ca="1" si="76"/>
        <v>113</v>
      </c>
    </row>
    <row r="600" spans="1:6" x14ac:dyDescent="0.25">
      <c r="A600" s="5" t="s">
        <v>742</v>
      </c>
      <c r="B600" s="28" t="s">
        <v>656</v>
      </c>
      <c r="C600" s="2">
        <f t="shared" ca="1" si="73"/>
        <v>0</v>
      </c>
      <c r="D600" s="3">
        <f t="shared" ca="1" si="74"/>
        <v>113</v>
      </c>
      <c r="E600" s="2">
        <f t="shared" ca="1" si="75"/>
        <v>0</v>
      </c>
      <c r="F600" s="3">
        <f t="shared" ca="1" si="76"/>
        <v>113</v>
      </c>
    </row>
    <row r="601" spans="1:6" x14ac:dyDescent="0.25">
      <c r="A601" s="5" t="s">
        <v>22</v>
      </c>
      <c r="B601" s="28" t="s">
        <v>657</v>
      </c>
      <c r="C601" s="2">
        <f t="shared" ca="1" si="73"/>
        <v>0</v>
      </c>
      <c r="D601" s="3">
        <f t="shared" ca="1" si="74"/>
        <v>113</v>
      </c>
      <c r="E601" s="2">
        <f t="shared" ca="1" si="75"/>
        <v>0</v>
      </c>
      <c r="F601" s="3">
        <f t="shared" ca="1" si="76"/>
        <v>113</v>
      </c>
    </row>
    <row r="603" spans="1:6" x14ac:dyDescent="0.25">
      <c r="A603" s="4" t="s">
        <v>739</v>
      </c>
    </row>
    <row r="604" spans="1:6" x14ac:dyDescent="0.25">
      <c r="A604" s="5" t="str">
        <f>$B$3&amp;" - Wave A - All"</f>
        <v>Homelessness - Wave A - All</v>
      </c>
      <c r="B604" s="5" t="s">
        <v>879</v>
      </c>
      <c r="C604" s="5" t="s">
        <v>5</v>
      </c>
      <c r="D604" s="5" t="s">
        <v>4</v>
      </c>
      <c r="E604" s="5" t="s">
        <v>896</v>
      </c>
      <c r="F604" s="5" t="s">
        <v>525</v>
      </c>
    </row>
    <row r="605" spans="1:6" x14ac:dyDescent="0.25">
      <c r="A605" s="5" t="s">
        <v>723</v>
      </c>
      <c r="B605" s="28" t="s">
        <v>640</v>
      </c>
      <c r="C605" s="7">
        <f t="shared" ref="C605:F620" ca="1" si="77">C584/$E$11</f>
        <v>0.38938053097345132</v>
      </c>
      <c r="D605" s="6">
        <f t="shared" ca="1" si="77"/>
        <v>0.60176991150442483</v>
      </c>
      <c r="E605" s="7">
        <f t="shared" ca="1" si="77"/>
        <v>8.8495575221238937E-3</v>
      </c>
      <c r="F605" s="6">
        <f ca="1">C605+D605+E605</f>
        <v>1</v>
      </c>
    </row>
    <row r="606" spans="1:6" x14ac:dyDescent="0.25">
      <c r="A606" s="5" t="s">
        <v>724</v>
      </c>
      <c r="B606" s="28" t="s">
        <v>641</v>
      </c>
      <c r="C606" s="7">
        <f t="shared" ca="1" si="77"/>
        <v>6.1946902654867256E-2</v>
      </c>
      <c r="D606" s="6">
        <f t="shared" ca="1" si="77"/>
        <v>0.92920353982300885</v>
      </c>
      <c r="E606" s="7">
        <f t="shared" ca="1" si="77"/>
        <v>8.8495575221238937E-3</v>
      </c>
      <c r="F606" s="6">
        <f t="shared" ca="1" si="77"/>
        <v>1</v>
      </c>
    </row>
    <row r="607" spans="1:6" x14ac:dyDescent="0.25">
      <c r="A607" s="5" t="s">
        <v>725</v>
      </c>
      <c r="B607" s="28" t="s">
        <v>642</v>
      </c>
      <c r="C607" s="7">
        <f t="shared" ca="1" si="77"/>
        <v>0.24778761061946902</v>
      </c>
      <c r="D607" s="6">
        <f t="shared" ca="1" si="77"/>
        <v>0.75221238938053092</v>
      </c>
      <c r="E607" s="7">
        <f t="shared" ca="1" si="77"/>
        <v>0</v>
      </c>
      <c r="F607" s="6">
        <f t="shared" ca="1" si="77"/>
        <v>1</v>
      </c>
    </row>
    <row r="608" spans="1:6" x14ac:dyDescent="0.25">
      <c r="A608" s="5" t="s">
        <v>726</v>
      </c>
      <c r="B608" s="28" t="s">
        <v>643</v>
      </c>
      <c r="C608" s="7">
        <f t="shared" ca="1" si="77"/>
        <v>2.6548672566371681E-2</v>
      </c>
      <c r="D608" s="6">
        <f t="shared" ca="1" si="77"/>
        <v>0.97345132743362828</v>
      </c>
      <c r="E608" s="7">
        <f t="shared" ca="1" si="77"/>
        <v>0</v>
      </c>
      <c r="F608" s="6">
        <f t="shared" ca="1" si="77"/>
        <v>1</v>
      </c>
    </row>
    <row r="609" spans="1:6" x14ac:dyDescent="0.25">
      <c r="A609" s="5" t="s">
        <v>727</v>
      </c>
      <c r="B609" s="28" t="s">
        <v>644</v>
      </c>
      <c r="C609" s="7">
        <f t="shared" ca="1" si="77"/>
        <v>0</v>
      </c>
      <c r="D609" s="6">
        <f t="shared" ca="1" si="77"/>
        <v>0.99115044247787609</v>
      </c>
      <c r="E609" s="7">
        <f t="shared" ca="1" si="77"/>
        <v>8.8495575221238937E-3</v>
      </c>
      <c r="F609" s="6">
        <f t="shared" ca="1" si="77"/>
        <v>1</v>
      </c>
    </row>
    <row r="610" spans="1:6" x14ac:dyDescent="0.25">
      <c r="A610" s="5" t="s">
        <v>728</v>
      </c>
      <c r="B610" s="28" t="s">
        <v>645</v>
      </c>
      <c r="C610" s="7">
        <f t="shared" ca="1" si="77"/>
        <v>1.7699115044247787E-2</v>
      </c>
      <c r="D610" s="6">
        <f t="shared" ca="1" si="77"/>
        <v>0.98230088495575218</v>
      </c>
      <c r="E610" s="7">
        <f t="shared" ca="1" si="77"/>
        <v>0</v>
      </c>
      <c r="F610" s="6">
        <f t="shared" ca="1" si="77"/>
        <v>1</v>
      </c>
    </row>
    <row r="611" spans="1:6" x14ac:dyDescent="0.25">
      <c r="A611" s="5" t="s">
        <v>729</v>
      </c>
      <c r="B611" s="28" t="s">
        <v>646</v>
      </c>
      <c r="C611" s="7">
        <f t="shared" ca="1" si="77"/>
        <v>5.3097345132743362E-2</v>
      </c>
      <c r="D611" s="6">
        <f t="shared" ca="1" si="77"/>
        <v>0.93805309734513276</v>
      </c>
      <c r="E611" s="7">
        <f t="shared" ca="1" si="77"/>
        <v>8.8495575221238937E-3</v>
      </c>
      <c r="F611" s="6">
        <f t="shared" ca="1" si="77"/>
        <v>1</v>
      </c>
    </row>
    <row r="612" spans="1:6" x14ac:dyDescent="0.25">
      <c r="A612" s="5" t="s">
        <v>730</v>
      </c>
      <c r="B612" s="28" t="s">
        <v>647</v>
      </c>
      <c r="C612" s="7">
        <f t="shared" ca="1" si="77"/>
        <v>5.3097345132743362E-2</v>
      </c>
      <c r="D612" s="6">
        <f t="shared" ca="1" si="77"/>
        <v>0.94690265486725667</v>
      </c>
      <c r="E612" s="7">
        <f t="shared" ca="1" si="77"/>
        <v>0</v>
      </c>
      <c r="F612" s="6">
        <f t="shared" ca="1" si="77"/>
        <v>1</v>
      </c>
    </row>
    <row r="613" spans="1:6" x14ac:dyDescent="0.25">
      <c r="A613" s="5" t="s">
        <v>731</v>
      </c>
      <c r="B613" s="28" t="s">
        <v>648</v>
      </c>
      <c r="C613" s="7">
        <f t="shared" ca="1" si="77"/>
        <v>8.8495575221238937E-2</v>
      </c>
      <c r="D613" s="6">
        <f t="shared" ca="1" si="77"/>
        <v>0.91150442477876104</v>
      </c>
      <c r="E613" s="7">
        <f t="shared" ca="1" si="77"/>
        <v>0</v>
      </c>
      <c r="F613" s="6">
        <f t="shared" ca="1" si="77"/>
        <v>1</v>
      </c>
    </row>
    <row r="614" spans="1:6" x14ac:dyDescent="0.25">
      <c r="A614" s="5" t="s">
        <v>732</v>
      </c>
      <c r="B614" s="28" t="s">
        <v>649</v>
      </c>
      <c r="C614" s="7">
        <f t="shared" ca="1" si="77"/>
        <v>0.53097345132743368</v>
      </c>
      <c r="D614" s="6">
        <f t="shared" ca="1" si="77"/>
        <v>0.44247787610619471</v>
      </c>
      <c r="E614" s="7">
        <f t="shared" ca="1" si="77"/>
        <v>2.6548672566371681E-2</v>
      </c>
      <c r="F614" s="6">
        <f t="shared" ca="1" si="77"/>
        <v>1</v>
      </c>
    </row>
    <row r="615" spans="1:6" x14ac:dyDescent="0.25">
      <c r="A615" s="5" t="s">
        <v>733</v>
      </c>
      <c r="B615" s="28" t="s">
        <v>650</v>
      </c>
      <c r="C615" s="7">
        <f t="shared" ca="1" si="77"/>
        <v>1.7699115044247787E-2</v>
      </c>
      <c r="D615" s="6">
        <f t="shared" ca="1" si="77"/>
        <v>0.98230088495575218</v>
      </c>
      <c r="E615" s="7">
        <f t="shared" ca="1" si="77"/>
        <v>0</v>
      </c>
      <c r="F615" s="6">
        <f t="shared" ca="1" si="77"/>
        <v>1</v>
      </c>
    </row>
    <row r="616" spans="1:6" x14ac:dyDescent="0.25">
      <c r="A616" s="5" t="s">
        <v>734</v>
      </c>
      <c r="B616" s="28" t="s">
        <v>651</v>
      </c>
      <c r="C616" s="7">
        <f t="shared" ca="1" si="77"/>
        <v>2.6548672566371681E-2</v>
      </c>
      <c r="D616" s="6">
        <f t="shared" ca="1" si="77"/>
        <v>0.97345132743362828</v>
      </c>
      <c r="E616" s="7">
        <f t="shared" ca="1" si="77"/>
        <v>0</v>
      </c>
      <c r="F616" s="6">
        <f t="shared" ca="1" si="77"/>
        <v>1</v>
      </c>
    </row>
    <row r="617" spans="1:6" x14ac:dyDescent="0.25">
      <c r="A617" s="5" t="s">
        <v>735</v>
      </c>
      <c r="B617" s="28" t="s">
        <v>652</v>
      </c>
      <c r="C617" s="7">
        <f t="shared" ca="1" si="77"/>
        <v>8.8495575221238937E-3</v>
      </c>
      <c r="D617" s="6">
        <f t="shared" ca="1" si="77"/>
        <v>0.99115044247787609</v>
      </c>
      <c r="E617" s="7">
        <f t="shared" ca="1" si="77"/>
        <v>0</v>
      </c>
      <c r="F617" s="6">
        <f t="shared" ca="1" si="77"/>
        <v>1</v>
      </c>
    </row>
    <row r="618" spans="1:6" x14ac:dyDescent="0.25">
      <c r="A618" s="5" t="s">
        <v>736</v>
      </c>
      <c r="B618" s="28" t="s">
        <v>653</v>
      </c>
      <c r="C618" s="7">
        <f t="shared" ca="1" si="77"/>
        <v>0</v>
      </c>
      <c r="D618" s="6">
        <f t="shared" ca="1" si="77"/>
        <v>1</v>
      </c>
      <c r="E618" s="7">
        <f t="shared" ca="1" si="77"/>
        <v>0</v>
      </c>
      <c r="F618" s="6">
        <f t="shared" ca="1" si="77"/>
        <v>1</v>
      </c>
    </row>
    <row r="619" spans="1:6" x14ac:dyDescent="0.25">
      <c r="A619" s="5" t="s">
        <v>737</v>
      </c>
      <c r="B619" s="28" t="s">
        <v>654</v>
      </c>
      <c r="C619" s="7">
        <f t="shared" ca="1" si="77"/>
        <v>3.5398230088495575E-2</v>
      </c>
      <c r="D619" s="6">
        <f t="shared" ca="1" si="77"/>
        <v>0.96460176991150437</v>
      </c>
      <c r="E619" s="7">
        <f t="shared" ca="1" si="77"/>
        <v>0</v>
      </c>
      <c r="F619" s="6">
        <f t="shared" ca="1" si="77"/>
        <v>1</v>
      </c>
    </row>
    <row r="620" spans="1:6" x14ac:dyDescent="0.25">
      <c r="A620" s="5" t="s">
        <v>738</v>
      </c>
      <c r="B620" s="28" t="s">
        <v>655</v>
      </c>
      <c r="C620" s="7">
        <f t="shared" ca="1" si="77"/>
        <v>8.8495575221238937E-3</v>
      </c>
      <c r="D620" s="6">
        <f t="shared" ca="1" si="77"/>
        <v>0.99115044247787609</v>
      </c>
      <c r="E620" s="7">
        <f t="shared" ca="1" si="77"/>
        <v>0</v>
      </c>
      <c r="F620" s="6">
        <f t="shared" ca="1" si="77"/>
        <v>1</v>
      </c>
    </row>
    <row r="621" spans="1:6" x14ac:dyDescent="0.25">
      <c r="A621" s="5" t="s">
        <v>742</v>
      </c>
      <c r="B621" s="28" t="s">
        <v>656</v>
      </c>
      <c r="C621" s="7">
        <f t="shared" ref="C621:F622" ca="1" si="78">C600/$E$11</f>
        <v>0</v>
      </c>
      <c r="D621" s="6">
        <f t="shared" ca="1" si="78"/>
        <v>1</v>
      </c>
      <c r="E621" s="7">
        <f t="shared" ca="1" si="78"/>
        <v>0</v>
      </c>
      <c r="F621" s="6">
        <f t="shared" ca="1" si="78"/>
        <v>1</v>
      </c>
    </row>
    <row r="622" spans="1:6" x14ac:dyDescent="0.25">
      <c r="A622" s="5" t="s">
        <v>22</v>
      </c>
      <c r="B622" s="28" t="s">
        <v>657</v>
      </c>
      <c r="C622" s="7">
        <f t="shared" ca="1" si="78"/>
        <v>0</v>
      </c>
      <c r="D622" s="6">
        <f t="shared" ca="1" si="78"/>
        <v>1</v>
      </c>
      <c r="E622" s="7">
        <f t="shared" ca="1" si="78"/>
        <v>0</v>
      </c>
      <c r="F622" s="6">
        <f t="shared" ca="1" si="78"/>
        <v>1</v>
      </c>
    </row>
    <row r="624" spans="1:6" x14ac:dyDescent="0.25">
      <c r="A624" s="4" t="s">
        <v>722</v>
      </c>
    </row>
    <row r="625" spans="1:6" x14ac:dyDescent="0.25">
      <c r="A625" s="5" t="str">
        <f>$B$3&amp;" - Wave B - All"</f>
        <v>Homelessness - Wave B - All</v>
      </c>
      <c r="B625" s="5" t="s">
        <v>879</v>
      </c>
      <c r="C625" s="5" t="s">
        <v>5</v>
      </c>
      <c r="D625" s="5" t="s">
        <v>4</v>
      </c>
      <c r="E625" s="5" t="s">
        <v>896</v>
      </c>
      <c r="F625" s="5" t="s">
        <v>525</v>
      </c>
    </row>
    <row r="626" spans="1:6" x14ac:dyDescent="0.25">
      <c r="A626" s="5" t="s">
        <v>723</v>
      </c>
      <c r="B626" s="28" t="s">
        <v>926</v>
      </c>
      <c r="C626" s="2">
        <f ca="1">COUNTIFS(INDIRECT("Table1["&amp;$B$6&amp;"]"),"Yes", INDIRECT("Table1["&amp;$B626&amp;"]"), "Yes")</f>
        <v>14</v>
      </c>
      <c r="D626" s="3">
        <f ca="1">COUNTIFS(INDIRECT("Table1["&amp;$B$6&amp;"]"),"Yes", INDIRECT("Table1["&amp;$B626&amp;"]"), "No")</f>
        <v>19</v>
      </c>
      <c r="E626" s="2">
        <f ca="1">COUNTIFS(INDIRECT("Table1["&amp;$B$6&amp;"]"),"Yes", INDIRECT("Table1["&amp;$B626&amp;"]"), "Don't Know")</f>
        <v>0</v>
      </c>
      <c r="F626" s="3">
        <f ca="1">C626+D626+E626</f>
        <v>33</v>
      </c>
    </row>
    <row r="627" spans="1:6" x14ac:dyDescent="0.25">
      <c r="A627" s="5" t="s">
        <v>724</v>
      </c>
      <c r="B627" s="28" t="s">
        <v>927</v>
      </c>
      <c r="C627" s="2">
        <f t="shared" ref="C627:C643" ca="1" si="79">COUNTIFS(INDIRECT("Table1["&amp;$B$6&amp;"]"),"Yes", INDIRECT("Table1["&amp;$B627&amp;"]"), "Yes")</f>
        <v>2</v>
      </c>
      <c r="D627" s="3">
        <f t="shared" ref="D627:D643" ca="1" si="80">COUNTIFS(INDIRECT("Table1["&amp;$B$6&amp;"]"),"Yes", INDIRECT("Table1["&amp;$B627&amp;"]"), "No")</f>
        <v>31</v>
      </c>
      <c r="E627" s="2">
        <f t="shared" ref="E627:E643" ca="1" si="81">COUNTIFS(INDIRECT("Table1["&amp;$B$6&amp;"]"),"Yes", INDIRECT("Table1["&amp;$B627&amp;"]"), "Don't Know")</f>
        <v>0</v>
      </c>
      <c r="F627" s="3">
        <f t="shared" ref="F627:F643" ca="1" si="82">C627+D627+E627</f>
        <v>33</v>
      </c>
    </row>
    <row r="628" spans="1:6" x14ac:dyDescent="0.25">
      <c r="A628" s="5" t="s">
        <v>725</v>
      </c>
      <c r="B628" s="28" t="s">
        <v>928</v>
      </c>
      <c r="C628" s="2">
        <f t="shared" ca="1" si="79"/>
        <v>4</v>
      </c>
      <c r="D628" s="3">
        <f t="shared" ca="1" si="80"/>
        <v>29</v>
      </c>
      <c r="E628" s="2">
        <f t="shared" ca="1" si="81"/>
        <v>0</v>
      </c>
      <c r="F628" s="3">
        <f t="shared" ca="1" si="82"/>
        <v>33</v>
      </c>
    </row>
    <row r="629" spans="1:6" x14ac:dyDescent="0.25">
      <c r="A629" s="5" t="s">
        <v>726</v>
      </c>
      <c r="B629" s="28" t="s">
        <v>929</v>
      </c>
      <c r="C629" s="2">
        <f t="shared" ca="1" si="79"/>
        <v>3</v>
      </c>
      <c r="D629" s="3">
        <f t="shared" ca="1" si="80"/>
        <v>30</v>
      </c>
      <c r="E629" s="2">
        <f t="shared" ca="1" si="81"/>
        <v>0</v>
      </c>
      <c r="F629" s="3">
        <f t="shared" ca="1" si="82"/>
        <v>33</v>
      </c>
    </row>
    <row r="630" spans="1:6" x14ac:dyDescent="0.25">
      <c r="A630" s="5" t="s">
        <v>727</v>
      </c>
      <c r="B630" s="28" t="s">
        <v>930</v>
      </c>
      <c r="C630" s="2">
        <f t="shared" ca="1" si="79"/>
        <v>0</v>
      </c>
      <c r="D630" s="3">
        <f t="shared" ca="1" si="80"/>
        <v>33</v>
      </c>
      <c r="E630" s="2">
        <f t="shared" ca="1" si="81"/>
        <v>0</v>
      </c>
      <c r="F630" s="3">
        <f t="shared" ca="1" si="82"/>
        <v>33</v>
      </c>
    </row>
    <row r="631" spans="1:6" x14ac:dyDescent="0.25">
      <c r="A631" s="5" t="s">
        <v>728</v>
      </c>
      <c r="B631" s="28" t="s">
        <v>931</v>
      </c>
      <c r="C631" s="2">
        <f t="shared" ca="1" si="79"/>
        <v>0</v>
      </c>
      <c r="D631" s="3">
        <f t="shared" ca="1" si="80"/>
        <v>33</v>
      </c>
      <c r="E631" s="2">
        <f t="shared" ca="1" si="81"/>
        <v>0</v>
      </c>
      <c r="F631" s="3">
        <f t="shared" ca="1" si="82"/>
        <v>33</v>
      </c>
    </row>
    <row r="632" spans="1:6" x14ac:dyDescent="0.25">
      <c r="A632" s="5" t="s">
        <v>729</v>
      </c>
      <c r="B632" s="28" t="s">
        <v>932</v>
      </c>
      <c r="C632" s="2">
        <f t="shared" ca="1" si="79"/>
        <v>4</v>
      </c>
      <c r="D632" s="3">
        <f t="shared" ca="1" si="80"/>
        <v>29</v>
      </c>
      <c r="E632" s="2">
        <f t="shared" ca="1" si="81"/>
        <v>0</v>
      </c>
      <c r="F632" s="3">
        <f t="shared" ca="1" si="82"/>
        <v>33</v>
      </c>
    </row>
    <row r="633" spans="1:6" x14ac:dyDescent="0.25">
      <c r="A633" s="5" t="s">
        <v>730</v>
      </c>
      <c r="B633" s="28" t="s">
        <v>933</v>
      </c>
      <c r="C633" s="2">
        <f t="shared" ca="1" si="79"/>
        <v>4</v>
      </c>
      <c r="D633" s="3">
        <f t="shared" ca="1" si="80"/>
        <v>29</v>
      </c>
      <c r="E633" s="2">
        <f t="shared" ca="1" si="81"/>
        <v>0</v>
      </c>
      <c r="F633" s="3">
        <f t="shared" ca="1" si="82"/>
        <v>33</v>
      </c>
    </row>
    <row r="634" spans="1:6" x14ac:dyDescent="0.25">
      <c r="A634" s="5" t="s">
        <v>731</v>
      </c>
      <c r="B634" s="28" t="s">
        <v>934</v>
      </c>
      <c r="C634" s="2">
        <f t="shared" ca="1" si="79"/>
        <v>3</v>
      </c>
      <c r="D634" s="3">
        <f t="shared" ca="1" si="80"/>
        <v>30</v>
      </c>
      <c r="E634" s="2">
        <f t="shared" ca="1" si="81"/>
        <v>0</v>
      </c>
      <c r="F634" s="3">
        <f t="shared" ca="1" si="82"/>
        <v>33</v>
      </c>
    </row>
    <row r="635" spans="1:6" x14ac:dyDescent="0.25">
      <c r="A635" s="5" t="s">
        <v>732</v>
      </c>
      <c r="B635" s="28" t="s">
        <v>935</v>
      </c>
      <c r="C635" s="2">
        <f t="shared" ca="1" si="79"/>
        <v>23</v>
      </c>
      <c r="D635" s="3">
        <f t="shared" ca="1" si="80"/>
        <v>10</v>
      </c>
      <c r="E635" s="2">
        <f t="shared" ca="1" si="81"/>
        <v>0</v>
      </c>
      <c r="F635" s="3">
        <f t="shared" ca="1" si="82"/>
        <v>33</v>
      </c>
    </row>
    <row r="636" spans="1:6" x14ac:dyDescent="0.25">
      <c r="A636" s="5" t="s">
        <v>733</v>
      </c>
      <c r="B636" s="28" t="s">
        <v>936</v>
      </c>
      <c r="C636" s="2">
        <f t="shared" ca="1" si="79"/>
        <v>1</v>
      </c>
      <c r="D636" s="3">
        <f t="shared" ca="1" si="80"/>
        <v>32</v>
      </c>
      <c r="E636" s="2">
        <f t="shared" ca="1" si="81"/>
        <v>0</v>
      </c>
      <c r="F636" s="3">
        <f t="shared" ca="1" si="82"/>
        <v>33</v>
      </c>
    </row>
    <row r="637" spans="1:6" x14ac:dyDescent="0.25">
      <c r="A637" s="5" t="s">
        <v>734</v>
      </c>
      <c r="B637" s="28" t="s">
        <v>937</v>
      </c>
      <c r="C637" s="2">
        <f t="shared" ca="1" si="79"/>
        <v>1</v>
      </c>
      <c r="D637" s="3">
        <f t="shared" ca="1" si="80"/>
        <v>32</v>
      </c>
      <c r="E637" s="2">
        <f t="shared" ca="1" si="81"/>
        <v>0</v>
      </c>
      <c r="F637" s="3">
        <f t="shared" ca="1" si="82"/>
        <v>33</v>
      </c>
    </row>
    <row r="638" spans="1:6" x14ac:dyDescent="0.25">
      <c r="A638" s="5" t="s">
        <v>735</v>
      </c>
      <c r="B638" s="28" t="s">
        <v>938</v>
      </c>
      <c r="C638" s="2">
        <f t="shared" ca="1" si="79"/>
        <v>0</v>
      </c>
      <c r="D638" s="3">
        <f t="shared" ca="1" si="80"/>
        <v>33</v>
      </c>
      <c r="E638" s="2">
        <f t="shared" ca="1" si="81"/>
        <v>0</v>
      </c>
      <c r="F638" s="3">
        <f t="shared" ca="1" si="82"/>
        <v>33</v>
      </c>
    </row>
    <row r="639" spans="1:6" x14ac:dyDescent="0.25">
      <c r="A639" s="5" t="s">
        <v>736</v>
      </c>
      <c r="B639" s="28" t="s">
        <v>939</v>
      </c>
      <c r="C639" s="2">
        <f t="shared" ca="1" si="79"/>
        <v>0</v>
      </c>
      <c r="D639" s="3">
        <f t="shared" ca="1" si="80"/>
        <v>33</v>
      </c>
      <c r="E639" s="2">
        <f t="shared" ca="1" si="81"/>
        <v>0</v>
      </c>
      <c r="F639" s="3">
        <f t="shared" ca="1" si="82"/>
        <v>33</v>
      </c>
    </row>
    <row r="640" spans="1:6" x14ac:dyDescent="0.25">
      <c r="A640" s="5" t="s">
        <v>737</v>
      </c>
      <c r="B640" s="28" t="s">
        <v>940</v>
      </c>
      <c r="C640" s="2">
        <f t="shared" ca="1" si="79"/>
        <v>2</v>
      </c>
      <c r="D640" s="3">
        <f t="shared" ca="1" si="80"/>
        <v>31</v>
      </c>
      <c r="E640" s="2">
        <f t="shared" ca="1" si="81"/>
        <v>0</v>
      </c>
      <c r="F640" s="3">
        <f t="shared" ca="1" si="82"/>
        <v>33</v>
      </c>
    </row>
    <row r="641" spans="1:6" x14ac:dyDescent="0.25">
      <c r="A641" s="5" t="s">
        <v>738</v>
      </c>
      <c r="B641" s="28" t="s">
        <v>941</v>
      </c>
      <c r="C641" s="2">
        <f t="shared" ca="1" si="79"/>
        <v>1</v>
      </c>
      <c r="D641" s="3">
        <f t="shared" ca="1" si="80"/>
        <v>32</v>
      </c>
      <c r="E641" s="2">
        <f t="shared" ca="1" si="81"/>
        <v>0</v>
      </c>
      <c r="F641" s="3">
        <f t="shared" ca="1" si="82"/>
        <v>33</v>
      </c>
    </row>
    <row r="642" spans="1:6" x14ac:dyDescent="0.25">
      <c r="A642" s="5" t="s">
        <v>742</v>
      </c>
      <c r="B642" s="28" t="s">
        <v>942</v>
      </c>
      <c r="C642" s="2">
        <f t="shared" ca="1" si="79"/>
        <v>0</v>
      </c>
      <c r="D642" s="3">
        <f t="shared" ca="1" si="80"/>
        <v>33</v>
      </c>
      <c r="E642" s="2">
        <f t="shared" ca="1" si="81"/>
        <v>0</v>
      </c>
      <c r="F642" s="3">
        <f t="shared" ca="1" si="82"/>
        <v>33</v>
      </c>
    </row>
    <row r="643" spans="1:6" x14ac:dyDescent="0.25">
      <c r="A643" s="5" t="s">
        <v>22</v>
      </c>
      <c r="B643" s="28" t="s">
        <v>943</v>
      </c>
      <c r="C643" s="2">
        <f t="shared" ca="1" si="79"/>
        <v>0</v>
      </c>
      <c r="D643" s="3">
        <f t="shared" ca="1" si="80"/>
        <v>33</v>
      </c>
      <c r="E643" s="2">
        <f t="shared" ca="1" si="81"/>
        <v>0</v>
      </c>
      <c r="F643" s="3">
        <f t="shared" ca="1" si="82"/>
        <v>33</v>
      </c>
    </row>
    <row r="645" spans="1:6" x14ac:dyDescent="0.25">
      <c r="A645" s="4" t="s">
        <v>739</v>
      </c>
    </row>
    <row r="646" spans="1:6" x14ac:dyDescent="0.25">
      <c r="A646" s="5" t="str">
        <f>$B$3&amp;" - Wave B - All"</f>
        <v>Homelessness - Wave B - All</v>
      </c>
      <c r="B646" s="5" t="s">
        <v>879</v>
      </c>
      <c r="C646" s="5" t="s">
        <v>5</v>
      </c>
      <c r="D646" s="5" t="s">
        <v>4</v>
      </c>
      <c r="E646" s="5" t="s">
        <v>896</v>
      </c>
      <c r="F646" s="5" t="s">
        <v>525</v>
      </c>
    </row>
    <row r="647" spans="1:6" x14ac:dyDescent="0.25">
      <c r="A647" s="5" t="s">
        <v>723</v>
      </c>
      <c r="B647" s="28" t="s">
        <v>926</v>
      </c>
      <c r="C647" s="7">
        <f t="shared" ref="C647:F662" ca="1" si="83">C626/$F$11</f>
        <v>0.41176470588235292</v>
      </c>
      <c r="D647" s="6">
        <f t="shared" ca="1" si="83"/>
        <v>0.55882352941176472</v>
      </c>
      <c r="E647" s="7">
        <f t="shared" ca="1" si="83"/>
        <v>0</v>
      </c>
      <c r="F647" s="6">
        <f ca="1">F626/$F$11</f>
        <v>0.97058823529411764</v>
      </c>
    </row>
    <row r="648" spans="1:6" x14ac:dyDescent="0.25">
      <c r="A648" s="5" t="s">
        <v>724</v>
      </c>
      <c r="B648" s="28" t="s">
        <v>927</v>
      </c>
      <c r="C648" s="7">
        <f t="shared" ca="1" si="83"/>
        <v>5.8823529411764705E-2</v>
      </c>
      <c r="D648" s="6">
        <f t="shared" ca="1" si="83"/>
        <v>0.91176470588235292</v>
      </c>
      <c r="E648" s="7">
        <f t="shared" ca="1" si="83"/>
        <v>0</v>
      </c>
      <c r="F648" s="6">
        <f t="shared" ca="1" si="83"/>
        <v>0.97058823529411764</v>
      </c>
    </row>
    <row r="649" spans="1:6" x14ac:dyDescent="0.25">
      <c r="A649" s="5" t="s">
        <v>725</v>
      </c>
      <c r="B649" s="28" t="s">
        <v>928</v>
      </c>
      <c r="C649" s="7">
        <f t="shared" ca="1" si="83"/>
        <v>0.11764705882352941</v>
      </c>
      <c r="D649" s="6">
        <f t="shared" ca="1" si="83"/>
        <v>0.8529411764705882</v>
      </c>
      <c r="E649" s="7">
        <f t="shared" ca="1" si="83"/>
        <v>0</v>
      </c>
      <c r="F649" s="6">
        <f t="shared" ca="1" si="83"/>
        <v>0.97058823529411764</v>
      </c>
    </row>
    <row r="650" spans="1:6" x14ac:dyDescent="0.25">
      <c r="A650" s="5" t="s">
        <v>726</v>
      </c>
      <c r="B650" s="28" t="s">
        <v>929</v>
      </c>
      <c r="C650" s="7">
        <f t="shared" ca="1" si="83"/>
        <v>8.8235294117647065E-2</v>
      </c>
      <c r="D650" s="6">
        <f t="shared" ca="1" si="83"/>
        <v>0.88235294117647056</v>
      </c>
      <c r="E650" s="7">
        <f t="shared" ca="1" si="83"/>
        <v>0</v>
      </c>
      <c r="F650" s="6">
        <f t="shared" ca="1" si="83"/>
        <v>0.97058823529411764</v>
      </c>
    </row>
    <row r="651" spans="1:6" x14ac:dyDescent="0.25">
      <c r="A651" s="5" t="s">
        <v>727</v>
      </c>
      <c r="B651" s="28" t="s">
        <v>930</v>
      </c>
      <c r="C651" s="7">
        <f t="shared" ca="1" si="83"/>
        <v>0</v>
      </c>
      <c r="D651" s="6">
        <f t="shared" ca="1" si="83"/>
        <v>0.97058823529411764</v>
      </c>
      <c r="E651" s="7">
        <f t="shared" ca="1" si="83"/>
        <v>0</v>
      </c>
      <c r="F651" s="6">
        <f t="shared" ca="1" si="83"/>
        <v>0.97058823529411764</v>
      </c>
    </row>
    <row r="652" spans="1:6" x14ac:dyDescent="0.25">
      <c r="A652" s="5" t="s">
        <v>728</v>
      </c>
      <c r="B652" s="28" t="s">
        <v>931</v>
      </c>
      <c r="C652" s="7">
        <f t="shared" ca="1" si="83"/>
        <v>0</v>
      </c>
      <c r="D652" s="6">
        <f t="shared" ca="1" si="83"/>
        <v>0.97058823529411764</v>
      </c>
      <c r="E652" s="7">
        <f t="shared" ca="1" si="83"/>
        <v>0</v>
      </c>
      <c r="F652" s="6">
        <f t="shared" ca="1" si="83"/>
        <v>0.97058823529411764</v>
      </c>
    </row>
    <row r="653" spans="1:6" x14ac:dyDescent="0.25">
      <c r="A653" s="5" t="s">
        <v>729</v>
      </c>
      <c r="B653" s="28" t="s">
        <v>932</v>
      </c>
      <c r="C653" s="7">
        <f t="shared" ca="1" si="83"/>
        <v>0.11764705882352941</v>
      </c>
      <c r="D653" s="6">
        <f t="shared" ca="1" si="83"/>
        <v>0.8529411764705882</v>
      </c>
      <c r="E653" s="7">
        <f t="shared" ca="1" si="83"/>
        <v>0</v>
      </c>
      <c r="F653" s="6">
        <f t="shared" ca="1" si="83"/>
        <v>0.97058823529411764</v>
      </c>
    </row>
    <row r="654" spans="1:6" x14ac:dyDescent="0.25">
      <c r="A654" s="5" t="s">
        <v>730</v>
      </c>
      <c r="B654" s="28" t="s">
        <v>933</v>
      </c>
      <c r="C654" s="7">
        <f t="shared" ca="1" si="83"/>
        <v>0.11764705882352941</v>
      </c>
      <c r="D654" s="6">
        <f t="shared" ca="1" si="83"/>
        <v>0.8529411764705882</v>
      </c>
      <c r="E654" s="7">
        <f t="shared" ca="1" si="83"/>
        <v>0</v>
      </c>
      <c r="F654" s="6">
        <f t="shared" ca="1" si="83"/>
        <v>0.97058823529411764</v>
      </c>
    </row>
    <row r="655" spans="1:6" x14ac:dyDescent="0.25">
      <c r="A655" s="5" t="s">
        <v>731</v>
      </c>
      <c r="B655" s="28" t="s">
        <v>934</v>
      </c>
      <c r="C655" s="7">
        <f t="shared" ca="1" si="83"/>
        <v>8.8235294117647065E-2</v>
      </c>
      <c r="D655" s="6">
        <f t="shared" ca="1" si="83"/>
        <v>0.88235294117647056</v>
      </c>
      <c r="E655" s="7">
        <f t="shared" ca="1" si="83"/>
        <v>0</v>
      </c>
      <c r="F655" s="6">
        <f t="shared" ca="1" si="83"/>
        <v>0.97058823529411764</v>
      </c>
    </row>
    <row r="656" spans="1:6" x14ac:dyDescent="0.25">
      <c r="A656" s="5" t="s">
        <v>732</v>
      </c>
      <c r="B656" s="28" t="s">
        <v>935</v>
      </c>
      <c r="C656" s="7">
        <f t="shared" ca="1" si="83"/>
        <v>0.67647058823529416</v>
      </c>
      <c r="D656" s="6">
        <f t="shared" ca="1" si="83"/>
        <v>0.29411764705882354</v>
      </c>
      <c r="E656" s="7">
        <f t="shared" ca="1" si="83"/>
        <v>0</v>
      </c>
      <c r="F656" s="6">
        <f t="shared" ca="1" si="83"/>
        <v>0.97058823529411764</v>
      </c>
    </row>
    <row r="657" spans="1:6" x14ac:dyDescent="0.25">
      <c r="A657" s="5" t="s">
        <v>733</v>
      </c>
      <c r="B657" s="28" t="s">
        <v>936</v>
      </c>
      <c r="C657" s="7">
        <f t="shared" ca="1" si="83"/>
        <v>2.9411764705882353E-2</v>
      </c>
      <c r="D657" s="6">
        <f t="shared" ca="1" si="83"/>
        <v>0.94117647058823528</v>
      </c>
      <c r="E657" s="7">
        <f t="shared" ca="1" si="83"/>
        <v>0</v>
      </c>
      <c r="F657" s="6">
        <f t="shared" ca="1" si="83"/>
        <v>0.97058823529411764</v>
      </c>
    </row>
    <row r="658" spans="1:6" x14ac:dyDescent="0.25">
      <c r="A658" s="5" t="s">
        <v>734</v>
      </c>
      <c r="B658" s="28" t="s">
        <v>937</v>
      </c>
      <c r="C658" s="7">
        <f t="shared" ca="1" si="83"/>
        <v>2.9411764705882353E-2</v>
      </c>
      <c r="D658" s="6">
        <f t="shared" ca="1" si="83"/>
        <v>0.94117647058823528</v>
      </c>
      <c r="E658" s="7">
        <f t="shared" ca="1" si="83"/>
        <v>0</v>
      </c>
      <c r="F658" s="6">
        <f t="shared" ca="1" si="83"/>
        <v>0.97058823529411764</v>
      </c>
    </row>
    <row r="659" spans="1:6" x14ac:dyDescent="0.25">
      <c r="A659" s="5" t="s">
        <v>735</v>
      </c>
      <c r="B659" s="28" t="s">
        <v>938</v>
      </c>
      <c r="C659" s="7">
        <f t="shared" ca="1" si="83"/>
        <v>0</v>
      </c>
      <c r="D659" s="6">
        <f t="shared" ca="1" si="83"/>
        <v>0.97058823529411764</v>
      </c>
      <c r="E659" s="7">
        <f t="shared" ca="1" si="83"/>
        <v>0</v>
      </c>
      <c r="F659" s="6">
        <f t="shared" ca="1" si="83"/>
        <v>0.97058823529411764</v>
      </c>
    </row>
    <row r="660" spans="1:6" x14ac:dyDescent="0.25">
      <c r="A660" s="5" t="s">
        <v>736</v>
      </c>
      <c r="B660" s="28" t="s">
        <v>939</v>
      </c>
      <c r="C660" s="7">
        <f t="shared" ca="1" si="83"/>
        <v>0</v>
      </c>
      <c r="D660" s="6">
        <f t="shared" ca="1" si="83"/>
        <v>0.97058823529411764</v>
      </c>
      <c r="E660" s="7">
        <f t="shared" ca="1" si="83"/>
        <v>0</v>
      </c>
      <c r="F660" s="6">
        <f t="shared" ca="1" si="83"/>
        <v>0.97058823529411764</v>
      </c>
    </row>
    <row r="661" spans="1:6" x14ac:dyDescent="0.25">
      <c r="A661" s="5" t="s">
        <v>737</v>
      </c>
      <c r="B661" s="28" t="s">
        <v>940</v>
      </c>
      <c r="C661" s="7">
        <f t="shared" ca="1" si="83"/>
        <v>5.8823529411764705E-2</v>
      </c>
      <c r="D661" s="6">
        <f t="shared" ca="1" si="83"/>
        <v>0.91176470588235292</v>
      </c>
      <c r="E661" s="7">
        <f t="shared" ca="1" si="83"/>
        <v>0</v>
      </c>
      <c r="F661" s="6">
        <f t="shared" ca="1" si="83"/>
        <v>0.97058823529411764</v>
      </c>
    </row>
    <row r="662" spans="1:6" x14ac:dyDescent="0.25">
      <c r="A662" s="5" t="s">
        <v>738</v>
      </c>
      <c r="B662" s="28" t="s">
        <v>941</v>
      </c>
      <c r="C662" s="7">
        <f t="shared" ca="1" si="83"/>
        <v>2.9411764705882353E-2</v>
      </c>
      <c r="D662" s="6">
        <f t="shared" ca="1" si="83"/>
        <v>0.94117647058823528</v>
      </c>
      <c r="E662" s="7">
        <f t="shared" ca="1" si="83"/>
        <v>0</v>
      </c>
      <c r="F662" s="6">
        <f t="shared" ca="1" si="83"/>
        <v>0.97058823529411764</v>
      </c>
    </row>
    <row r="663" spans="1:6" x14ac:dyDescent="0.25">
      <c r="A663" s="5" t="s">
        <v>742</v>
      </c>
      <c r="B663" s="28" t="s">
        <v>942</v>
      </c>
      <c r="C663" s="7">
        <f t="shared" ref="C663:F664" ca="1" si="84">C642/$F$11</f>
        <v>0</v>
      </c>
      <c r="D663" s="6">
        <f t="shared" ca="1" si="84"/>
        <v>0.97058823529411764</v>
      </c>
      <c r="E663" s="7">
        <f t="shared" ca="1" si="84"/>
        <v>0</v>
      </c>
      <c r="F663" s="6">
        <f t="shared" ca="1" si="84"/>
        <v>0.97058823529411764</v>
      </c>
    </row>
    <row r="664" spans="1:6" x14ac:dyDescent="0.25">
      <c r="A664" s="5" t="s">
        <v>22</v>
      </c>
      <c r="B664" s="28" t="s">
        <v>943</v>
      </c>
      <c r="C664" s="7">
        <f t="shared" ca="1" si="84"/>
        <v>0</v>
      </c>
      <c r="D664" s="6">
        <f t="shared" ca="1" si="84"/>
        <v>0.97058823529411764</v>
      </c>
      <c r="E664" s="7">
        <f t="shared" ca="1" si="84"/>
        <v>0</v>
      </c>
      <c r="F664" s="6">
        <f t="shared" ca="1" si="84"/>
        <v>0.97058823529411764</v>
      </c>
    </row>
    <row r="666" spans="1:6" x14ac:dyDescent="0.25">
      <c r="A666" s="4" t="s">
        <v>722</v>
      </c>
    </row>
    <row r="667" spans="1:6" x14ac:dyDescent="0.25">
      <c r="A667" s="5" t="str">
        <f>$B$3&amp;" - Wave C - All"</f>
        <v>Homelessness - Wave C - All</v>
      </c>
      <c r="B667" s="5" t="s">
        <v>879</v>
      </c>
      <c r="C667" s="5" t="s">
        <v>5</v>
      </c>
      <c r="D667" s="5" t="s">
        <v>4</v>
      </c>
      <c r="E667" s="5" t="s">
        <v>896</v>
      </c>
      <c r="F667" s="5" t="s">
        <v>525</v>
      </c>
    </row>
    <row r="668" spans="1:6" x14ac:dyDescent="0.25">
      <c r="A668" s="5" t="s">
        <v>723</v>
      </c>
      <c r="B668" s="28" t="s">
        <v>1006</v>
      </c>
      <c r="C668" s="2">
        <f ca="1">COUNTIFS(INDIRECT("Table1["&amp;$B$7&amp;"]"),"Yes", INDIRECT("Table1["&amp;$B668&amp;"]"), "Yes")</f>
        <v>2</v>
      </c>
      <c r="D668" s="3">
        <f ca="1">COUNTIFS(INDIRECT("Table1["&amp;$B$7&amp;"]"),"Yes", INDIRECT("Table1["&amp;$B668&amp;"]"), "No")</f>
        <v>1</v>
      </c>
      <c r="E668" s="2">
        <f ca="1">COUNTIFS(INDIRECT("Table1["&amp;$B$7&amp;"]"),"Yes", INDIRECT("Table1["&amp;$B668&amp;"]"), "Don't Know")</f>
        <v>0</v>
      </c>
      <c r="F668" s="3">
        <f ca="1">C668+D668+E668</f>
        <v>3</v>
      </c>
    </row>
    <row r="669" spans="1:6" x14ac:dyDescent="0.25">
      <c r="A669" s="5" t="s">
        <v>724</v>
      </c>
      <c r="B669" s="28" t="s">
        <v>1007</v>
      </c>
      <c r="C669" s="2">
        <f t="shared" ref="C669:C685" ca="1" si="85">COUNTIFS(INDIRECT("Table1["&amp;$B$7&amp;"]"),"Yes", INDIRECT("Table1["&amp;$B669&amp;"]"), "Yes")</f>
        <v>0</v>
      </c>
      <c r="D669" s="3">
        <f t="shared" ref="D669:D685" ca="1" si="86">COUNTIFS(INDIRECT("Table1["&amp;$B$7&amp;"]"),"Yes", INDIRECT("Table1["&amp;$B669&amp;"]"), "No")</f>
        <v>3</v>
      </c>
      <c r="E669" s="2">
        <f t="shared" ref="E669:E685" ca="1" si="87">COUNTIFS(INDIRECT("Table1["&amp;$B$7&amp;"]"),"Yes", INDIRECT("Table1["&amp;$B669&amp;"]"), "Don't Know")</f>
        <v>0</v>
      </c>
      <c r="F669" s="3">
        <f t="shared" ref="F669:F685" ca="1" si="88">C669+D669+E669</f>
        <v>3</v>
      </c>
    </row>
    <row r="670" spans="1:6" x14ac:dyDescent="0.25">
      <c r="A670" s="5" t="s">
        <v>725</v>
      </c>
      <c r="B670" s="28" t="s">
        <v>1008</v>
      </c>
      <c r="C670" s="2">
        <f t="shared" ca="1" si="85"/>
        <v>1</v>
      </c>
      <c r="D670" s="3">
        <f t="shared" ca="1" si="86"/>
        <v>2</v>
      </c>
      <c r="E670" s="2">
        <f t="shared" ca="1" si="87"/>
        <v>0</v>
      </c>
      <c r="F670" s="3">
        <f t="shared" ca="1" si="88"/>
        <v>3</v>
      </c>
    </row>
    <row r="671" spans="1:6" x14ac:dyDescent="0.25">
      <c r="A671" s="5" t="s">
        <v>726</v>
      </c>
      <c r="B671" s="28" t="s">
        <v>1009</v>
      </c>
      <c r="C671" s="2">
        <f t="shared" ca="1" si="85"/>
        <v>0</v>
      </c>
      <c r="D671" s="3">
        <f t="shared" ca="1" si="86"/>
        <v>3</v>
      </c>
      <c r="E671" s="2">
        <f t="shared" ca="1" si="87"/>
        <v>0</v>
      </c>
      <c r="F671" s="3">
        <f t="shared" ca="1" si="88"/>
        <v>3</v>
      </c>
    </row>
    <row r="672" spans="1:6" x14ac:dyDescent="0.25">
      <c r="A672" s="5" t="s">
        <v>727</v>
      </c>
      <c r="B672" s="28" t="s">
        <v>1010</v>
      </c>
      <c r="C672" s="2">
        <f t="shared" ca="1" si="85"/>
        <v>0</v>
      </c>
      <c r="D672" s="3">
        <f t="shared" ca="1" si="86"/>
        <v>3</v>
      </c>
      <c r="E672" s="2">
        <f t="shared" ca="1" si="87"/>
        <v>0</v>
      </c>
      <c r="F672" s="3">
        <f t="shared" ca="1" si="88"/>
        <v>3</v>
      </c>
    </row>
    <row r="673" spans="1:6" x14ac:dyDescent="0.25">
      <c r="A673" s="5" t="s">
        <v>728</v>
      </c>
      <c r="B673" s="28" t="s">
        <v>1011</v>
      </c>
      <c r="C673" s="2">
        <f t="shared" ca="1" si="85"/>
        <v>0</v>
      </c>
      <c r="D673" s="3">
        <f t="shared" ca="1" si="86"/>
        <v>3</v>
      </c>
      <c r="E673" s="2">
        <f t="shared" ca="1" si="87"/>
        <v>0</v>
      </c>
      <c r="F673" s="3">
        <f t="shared" ca="1" si="88"/>
        <v>3</v>
      </c>
    </row>
    <row r="674" spans="1:6" x14ac:dyDescent="0.25">
      <c r="A674" s="5" t="s">
        <v>729</v>
      </c>
      <c r="B674" s="28" t="s">
        <v>1012</v>
      </c>
      <c r="C674" s="2">
        <f t="shared" ca="1" si="85"/>
        <v>0</v>
      </c>
      <c r="D674" s="3">
        <f t="shared" ca="1" si="86"/>
        <v>3</v>
      </c>
      <c r="E674" s="2">
        <f t="shared" ca="1" si="87"/>
        <v>0</v>
      </c>
      <c r="F674" s="3">
        <f t="shared" ca="1" si="88"/>
        <v>3</v>
      </c>
    </row>
    <row r="675" spans="1:6" x14ac:dyDescent="0.25">
      <c r="A675" s="5" t="s">
        <v>730</v>
      </c>
      <c r="B675" s="28" t="s">
        <v>1013</v>
      </c>
      <c r="C675" s="2">
        <f t="shared" ca="1" si="85"/>
        <v>0</v>
      </c>
      <c r="D675" s="3">
        <f t="shared" ca="1" si="86"/>
        <v>3</v>
      </c>
      <c r="E675" s="2">
        <f t="shared" ca="1" si="87"/>
        <v>0</v>
      </c>
      <c r="F675" s="3">
        <f t="shared" ca="1" si="88"/>
        <v>3</v>
      </c>
    </row>
    <row r="676" spans="1:6" x14ac:dyDescent="0.25">
      <c r="A676" s="5" t="s">
        <v>731</v>
      </c>
      <c r="B676" s="28" t="s">
        <v>1014</v>
      </c>
      <c r="C676" s="2">
        <f t="shared" ca="1" si="85"/>
        <v>0</v>
      </c>
      <c r="D676" s="3">
        <f t="shared" ca="1" si="86"/>
        <v>3</v>
      </c>
      <c r="E676" s="2">
        <f t="shared" ca="1" si="87"/>
        <v>0</v>
      </c>
      <c r="F676" s="3">
        <f t="shared" ca="1" si="88"/>
        <v>3</v>
      </c>
    </row>
    <row r="677" spans="1:6" x14ac:dyDescent="0.25">
      <c r="A677" s="5" t="s">
        <v>732</v>
      </c>
      <c r="B677" s="28" t="s">
        <v>1015</v>
      </c>
      <c r="C677" s="2">
        <f t="shared" ca="1" si="85"/>
        <v>2</v>
      </c>
      <c r="D677" s="3">
        <f t="shared" ca="1" si="86"/>
        <v>1</v>
      </c>
      <c r="E677" s="2">
        <f t="shared" ca="1" si="87"/>
        <v>0</v>
      </c>
      <c r="F677" s="3">
        <f t="shared" ca="1" si="88"/>
        <v>3</v>
      </c>
    </row>
    <row r="678" spans="1:6" x14ac:dyDescent="0.25">
      <c r="A678" s="5" t="s">
        <v>733</v>
      </c>
      <c r="B678" s="28" t="s">
        <v>1016</v>
      </c>
      <c r="C678" s="2">
        <f t="shared" ca="1" si="85"/>
        <v>0</v>
      </c>
      <c r="D678" s="3">
        <f t="shared" ca="1" si="86"/>
        <v>3</v>
      </c>
      <c r="E678" s="2">
        <f t="shared" ca="1" si="87"/>
        <v>0</v>
      </c>
      <c r="F678" s="3">
        <f t="shared" ca="1" si="88"/>
        <v>3</v>
      </c>
    </row>
    <row r="679" spans="1:6" x14ac:dyDescent="0.25">
      <c r="A679" s="5" t="s">
        <v>734</v>
      </c>
      <c r="B679" s="28" t="s">
        <v>1017</v>
      </c>
      <c r="C679" s="2">
        <f t="shared" ca="1" si="85"/>
        <v>0</v>
      </c>
      <c r="D679" s="3">
        <f t="shared" ca="1" si="86"/>
        <v>3</v>
      </c>
      <c r="E679" s="2">
        <f t="shared" ca="1" si="87"/>
        <v>0</v>
      </c>
      <c r="F679" s="3">
        <f t="shared" ca="1" si="88"/>
        <v>3</v>
      </c>
    </row>
    <row r="680" spans="1:6" x14ac:dyDescent="0.25">
      <c r="A680" s="5" t="s">
        <v>735</v>
      </c>
      <c r="B680" s="28" t="s">
        <v>1018</v>
      </c>
      <c r="C680" s="2">
        <f t="shared" ca="1" si="85"/>
        <v>0</v>
      </c>
      <c r="D680" s="3">
        <f t="shared" ca="1" si="86"/>
        <v>3</v>
      </c>
      <c r="E680" s="2">
        <f t="shared" ca="1" si="87"/>
        <v>0</v>
      </c>
      <c r="F680" s="3">
        <f t="shared" ca="1" si="88"/>
        <v>3</v>
      </c>
    </row>
    <row r="681" spans="1:6" x14ac:dyDescent="0.25">
      <c r="A681" s="5" t="s">
        <v>736</v>
      </c>
      <c r="B681" s="28" t="s">
        <v>1019</v>
      </c>
      <c r="C681" s="2">
        <f t="shared" ca="1" si="85"/>
        <v>0</v>
      </c>
      <c r="D681" s="3">
        <f t="shared" ca="1" si="86"/>
        <v>3</v>
      </c>
      <c r="E681" s="2">
        <f t="shared" ca="1" si="87"/>
        <v>0</v>
      </c>
      <c r="F681" s="3">
        <f t="shared" ca="1" si="88"/>
        <v>3</v>
      </c>
    </row>
    <row r="682" spans="1:6" x14ac:dyDescent="0.25">
      <c r="A682" s="5" t="s">
        <v>737</v>
      </c>
      <c r="B682" s="28" t="s">
        <v>1020</v>
      </c>
      <c r="C682" s="2">
        <f t="shared" ca="1" si="85"/>
        <v>0</v>
      </c>
      <c r="D682" s="3">
        <f t="shared" ca="1" si="86"/>
        <v>3</v>
      </c>
      <c r="E682" s="2">
        <f t="shared" ca="1" si="87"/>
        <v>0</v>
      </c>
      <c r="F682" s="3">
        <f t="shared" ca="1" si="88"/>
        <v>3</v>
      </c>
    </row>
    <row r="683" spans="1:6" x14ac:dyDescent="0.25">
      <c r="A683" s="5" t="s">
        <v>738</v>
      </c>
      <c r="B683" s="28" t="s">
        <v>1021</v>
      </c>
      <c r="C683" s="2">
        <f t="shared" ca="1" si="85"/>
        <v>0</v>
      </c>
      <c r="D683" s="3">
        <f t="shared" ca="1" si="86"/>
        <v>3</v>
      </c>
      <c r="E683" s="2">
        <f t="shared" ca="1" si="87"/>
        <v>0</v>
      </c>
      <c r="F683" s="3">
        <f t="shared" ca="1" si="88"/>
        <v>3</v>
      </c>
    </row>
    <row r="684" spans="1:6" x14ac:dyDescent="0.25">
      <c r="A684" s="5" t="s">
        <v>742</v>
      </c>
      <c r="B684" s="28" t="s">
        <v>1022</v>
      </c>
      <c r="C684" s="2">
        <f t="shared" ca="1" si="85"/>
        <v>0</v>
      </c>
      <c r="D684" s="3">
        <f t="shared" ca="1" si="86"/>
        <v>3</v>
      </c>
      <c r="E684" s="2">
        <f t="shared" ca="1" si="87"/>
        <v>0</v>
      </c>
      <c r="F684" s="3">
        <f t="shared" ca="1" si="88"/>
        <v>3</v>
      </c>
    </row>
    <row r="685" spans="1:6" x14ac:dyDescent="0.25">
      <c r="A685" s="5" t="s">
        <v>22</v>
      </c>
      <c r="B685" s="28" t="s">
        <v>1023</v>
      </c>
      <c r="C685" s="2">
        <f t="shared" ca="1" si="85"/>
        <v>0</v>
      </c>
      <c r="D685" s="3">
        <f t="shared" ca="1" si="86"/>
        <v>3</v>
      </c>
      <c r="E685" s="2">
        <f t="shared" ca="1" si="87"/>
        <v>0</v>
      </c>
      <c r="F685" s="3">
        <f t="shared" ca="1" si="88"/>
        <v>3</v>
      </c>
    </row>
    <row r="687" spans="1:6" x14ac:dyDescent="0.25">
      <c r="A687" s="4" t="s">
        <v>739</v>
      </c>
    </row>
    <row r="688" spans="1:6" x14ac:dyDescent="0.25">
      <c r="A688" s="5" t="str">
        <f>$B$3&amp;" - Wave C - All"</f>
        <v>Homelessness - Wave C - All</v>
      </c>
      <c r="B688" s="5" t="s">
        <v>879</v>
      </c>
      <c r="C688" s="5" t="s">
        <v>5</v>
      </c>
      <c r="D688" s="5" t="s">
        <v>4</v>
      </c>
      <c r="E688" s="5" t="s">
        <v>896</v>
      </c>
      <c r="F688" s="5" t="s">
        <v>525</v>
      </c>
    </row>
    <row r="689" spans="1:6" x14ac:dyDescent="0.25">
      <c r="A689" s="5" t="s">
        <v>723</v>
      </c>
      <c r="B689" s="28" t="s">
        <v>1006</v>
      </c>
      <c r="C689" s="7">
        <f t="shared" ref="C689:F704" ca="1" si="89">C668/$G$11</f>
        <v>0.66666666666666663</v>
      </c>
      <c r="D689" s="6">
        <f t="shared" ca="1" si="89"/>
        <v>0.33333333333333331</v>
      </c>
      <c r="E689" s="7">
        <f t="shared" ca="1" si="89"/>
        <v>0</v>
      </c>
      <c r="F689" s="6">
        <f t="shared" ca="1" si="89"/>
        <v>1</v>
      </c>
    </row>
    <row r="690" spans="1:6" x14ac:dyDescent="0.25">
      <c r="A690" s="5" t="s">
        <v>724</v>
      </c>
      <c r="B690" s="28" t="s">
        <v>1007</v>
      </c>
      <c r="C690" s="7">
        <f t="shared" ca="1" si="89"/>
        <v>0</v>
      </c>
      <c r="D690" s="6">
        <f t="shared" ca="1" si="89"/>
        <v>1</v>
      </c>
      <c r="E690" s="7">
        <f t="shared" ca="1" si="89"/>
        <v>0</v>
      </c>
      <c r="F690" s="6">
        <f t="shared" ca="1" si="89"/>
        <v>1</v>
      </c>
    </row>
    <row r="691" spans="1:6" x14ac:dyDescent="0.25">
      <c r="A691" s="5" t="s">
        <v>725</v>
      </c>
      <c r="B691" s="28" t="s">
        <v>1008</v>
      </c>
      <c r="C691" s="7">
        <f t="shared" ca="1" si="89"/>
        <v>0.33333333333333331</v>
      </c>
      <c r="D691" s="6">
        <f t="shared" ca="1" si="89"/>
        <v>0.66666666666666663</v>
      </c>
      <c r="E691" s="7">
        <f t="shared" ca="1" si="89"/>
        <v>0</v>
      </c>
      <c r="F691" s="6">
        <f t="shared" ca="1" si="89"/>
        <v>1</v>
      </c>
    </row>
    <row r="692" spans="1:6" x14ac:dyDescent="0.25">
      <c r="A692" s="5" t="s">
        <v>726</v>
      </c>
      <c r="B692" s="28" t="s">
        <v>1009</v>
      </c>
      <c r="C692" s="7">
        <f t="shared" ca="1" si="89"/>
        <v>0</v>
      </c>
      <c r="D692" s="6">
        <f t="shared" ca="1" si="89"/>
        <v>1</v>
      </c>
      <c r="E692" s="7">
        <f t="shared" ca="1" si="89"/>
        <v>0</v>
      </c>
      <c r="F692" s="6">
        <f t="shared" ca="1" si="89"/>
        <v>1</v>
      </c>
    </row>
    <row r="693" spans="1:6" x14ac:dyDescent="0.25">
      <c r="A693" s="5" t="s">
        <v>727</v>
      </c>
      <c r="B693" s="28" t="s">
        <v>1010</v>
      </c>
      <c r="C693" s="7">
        <f t="shared" ca="1" si="89"/>
        <v>0</v>
      </c>
      <c r="D693" s="6">
        <f t="shared" ca="1" si="89"/>
        <v>1</v>
      </c>
      <c r="E693" s="7">
        <f t="shared" ca="1" si="89"/>
        <v>0</v>
      </c>
      <c r="F693" s="6">
        <f t="shared" ca="1" si="89"/>
        <v>1</v>
      </c>
    </row>
    <row r="694" spans="1:6" x14ac:dyDescent="0.25">
      <c r="A694" s="5" t="s">
        <v>728</v>
      </c>
      <c r="B694" s="28" t="s">
        <v>1011</v>
      </c>
      <c r="C694" s="7">
        <f t="shared" ca="1" si="89"/>
        <v>0</v>
      </c>
      <c r="D694" s="6">
        <f t="shared" ca="1" si="89"/>
        <v>1</v>
      </c>
      <c r="E694" s="7">
        <f t="shared" ca="1" si="89"/>
        <v>0</v>
      </c>
      <c r="F694" s="6">
        <f t="shared" ca="1" si="89"/>
        <v>1</v>
      </c>
    </row>
    <row r="695" spans="1:6" x14ac:dyDescent="0.25">
      <c r="A695" s="5" t="s">
        <v>729</v>
      </c>
      <c r="B695" s="28" t="s">
        <v>1012</v>
      </c>
      <c r="C695" s="7">
        <f t="shared" ca="1" si="89"/>
        <v>0</v>
      </c>
      <c r="D695" s="6">
        <f t="shared" ca="1" si="89"/>
        <v>1</v>
      </c>
      <c r="E695" s="7">
        <f t="shared" ca="1" si="89"/>
        <v>0</v>
      </c>
      <c r="F695" s="6">
        <f t="shared" ca="1" si="89"/>
        <v>1</v>
      </c>
    </row>
    <row r="696" spans="1:6" x14ac:dyDescent="0.25">
      <c r="A696" s="5" t="s">
        <v>730</v>
      </c>
      <c r="B696" s="28" t="s">
        <v>1013</v>
      </c>
      <c r="C696" s="7">
        <f t="shared" ca="1" si="89"/>
        <v>0</v>
      </c>
      <c r="D696" s="6">
        <f t="shared" ca="1" si="89"/>
        <v>1</v>
      </c>
      <c r="E696" s="7">
        <f t="shared" ca="1" si="89"/>
        <v>0</v>
      </c>
      <c r="F696" s="6">
        <f t="shared" ca="1" si="89"/>
        <v>1</v>
      </c>
    </row>
    <row r="697" spans="1:6" x14ac:dyDescent="0.25">
      <c r="A697" s="5" t="s">
        <v>731</v>
      </c>
      <c r="B697" s="28" t="s">
        <v>1014</v>
      </c>
      <c r="C697" s="7">
        <f t="shared" ca="1" si="89"/>
        <v>0</v>
      </c>
      <c r="D697" s="6">
        <f t="shared" ca="1" si="89"/>
        <v>1</v>
      </c>
      <c r="E697" s="7">
        <f t="shared" ca="1" si="89"/>
        <v>0</v>
      </c>
      <c r="F697" s="6">
        <f t="shared" ca="1" si="89"/>
        <v>1</v>
      </c>
    </row>
    <row r="698" spans="1:6" x14ac:dyDescent="0.25">
      <c r="A698" s="5" t="s">
        <v>732</v>
      </c>
      <c r="B698" s="28" t="s">
        <v>1015</v>
      </c>
      <c r="C698" s="7">
        <f t="shared" ca="1" si="89"/>
        <v>0.66666666666666663</v>
      </c>
      <c r="D698" s="6">
        <f t="shared" ca="1" si="89"/>
        <v>0.33333333333333331</v>
      </c>
      <c r="E698" s="7">
        <f t="shared" ca="1" si="89"/>
        <v>0</v>
      </c>
      <c r="F698" s="6">
        <f t="shared" ca="1" si="89"/>
        <v>1</v>
      </c>
    </row>
    <row r="699" spans="1:6" x14ac:dyDescent="0.25">
      <c r="A699" s="5" t="s">
        <v>733</v>
      </c>
      <c r="B699" s="28" t="s">
        <v>1016</v>
      </c>
      <c r="C699" s="7">
        <f t="shared" ca="1" si="89"/>
        <v>0</v>
      </c>
      <c r="D699" s="6">
        <f t="shared" ca="1" si="89"/>
        <v>1</v>
      </c>
      <c r="E699" s="7">
        <f t="shared" ca="1" si="89"/>
        <v>0</v>
      </c>
      <c r="F699" s="6">
        <f t="shared" ca="1" si="89"/>
        <v>1</v>
      </c>
    </row>
    <row r="700" spans="1:6" x14ac:dyDescent="0.25">
      <c r="A700" s="5" t="s">
        <v>734</v>
      </c>
      <c r="B700" s="28" t="s">
        <v>1017</v>
      </c>
      <c r="C700" s="7">
        <f t="shared" ca="1" si="89"/>
        <v>0</v>
      </c>
      <c r="D700" s="6">
        <f t="shared" ca="1" si="89"/>
        <v>1</v>
      </c>
      <c r="E700" s="7">
        <f t="shared" ca="1" si="89"/>
        <v>0</v>
      </c>
      <c r="F700" s="6">
        <f t="shared" ca="1" si="89"/>
        <v>1</v>
      </c>
    </row>
    <row r="701" spans="1:6" x14ac:dyDescent="0.25">
      <c r="A701" s="5" t="s">
        <v>735</v>
      </c>
      <c r="B701" s="28" t="s">
        <v>1018</v>
      </c>
      <c r="C701" s="7">
        <f t="shared" ca="1" si="89"/>
        <v>0</v>
      </c>
      <c r="D701" s="6">
        <f t="shared" ca="1" si="89"/>
        <v>1</v>
      </c>
      <c r="E701" s="7">
        <f t="shared" ca="1" si="89"/>
        <v>0</v>
      </c>
      <c r="F701" s="6">
        <f t="shared" ca="1" si="89"/>
        <v>1</v>
      </c>
    </row>
    <row r="702" spans="1:6" x14ac:dyDescent="0.25">
      <c r="A702" s="5" t="s">
        <v>736</v>
      </c>
      <c r="B702" s="28" t="s">
        <v>1019</v>
      </c>
      <c r="C702" s="7">
        <f t="shared" ca="1" si="89"/>
        <v>0</v>
      </c>
      <c r="D702" s="6">
        <f t="shared" ca="1" si="89"/>
        <v>1</v>
      </c>
      <c r="E702" s="7">
        <f t="shared" ca="1" si="89"/>
        <v>0</v>
      </c>
      <c r="F702" s="6">
        <f t="shared" ca="1" si="89"/>
        <v>1</v>
      </c>
    </row>
    <row r="703" spans="1:6" x14ac:dyDescent="0.25">
      <c r="A703" s="5" t="s">
        <v>737</v>
      </c>
      <c r="B703" s="28" t="s">
        <v>1020</v>
      </c>
      <c r="C703" s="7">
        <f t="shared" ca="1" si="89"/>
        <v>0</v>
      </c>
      <c r="D703" s="6">
        <f t="shared" ca="1" si="89"/>
        <v>1</v>
      </c>
      <c r="E703" s="7">
        <f t="shared" ca="1" si="89"/>
        <v>0</v>
      </c>
      <c r="F703" s="6">
        <f t="shared" ca="1" si="89"/>
        <v>1</v>
      </c>
    </row>
    <row r="704" spans="1:6" x14ac:dyDescent="0.25">
      <c r="A704" s="5" t="s">
        <v>738</v>
      </c>
      <c r="B704" s="28" t="s">
        <v>1021</v>
      </c>
      <c r="C704" s="7">
        <f t="shared" ca="1" si="89"/>
        <v>0</v>
      </c>
      <c r="D704" s="6">
        <f t="shared" ca="1" si="89"/>
        <v>1</v>
      </c>
      <c r="E704" s="7">
        <f t="shared" ca="1" si="89"/>
        <v>0</v>
      </c>
      <c r="F704" s="6">
        <f t="shared" ca="1" si="89"/>
        <v>1</v>
      </c>
    </row>
    <row r="705" spans="1:6" x14ac:dyDescent="0.25">
      <c r="A705" s="5" t="s">
        <v>742</v>
      </c>
      <c r="B705" s="28" t="s">
        <v>1022</v>
      </c>
      <c r="C705" s="7">
        <f t="shared" ref="C705:F706" ca="1" si="90">C684/$G$11</f>
        <v>0</v>
      </c>
      <c r="D705" s="6">
        <f t="shared" ca="1" si="90"/>
        <v>1</v>
      </c>
      <c r="E705" s="7">
        <f t="shared" ca="1" si="90"/>
        <v>0</v>
      </c>
      <c r="F705" s="6">
        <f t="shared" ca="1" si="90"/>
        <v>1</v>
      </c>
    </row>
    <row r="706" spans="1:6" x14ac:dyDescent="0.25">
      <c r="A706" s="5" t="s">
        <v>22</v>
      </c>
      <c r="B706" s="28" t="s">
        <v>1023</v>
      </c>
      <c r="C706" s="7">
        <f t="shared" ca="1" si="90"/>
        <v>0</v>
      </c>
      <c r="D706" s="6">
        <f t="shared" ca="1" si="90"/>
        <v>1</v>
      </c>
      <c r="E706" s="7">
        <f t="shared" ca="1" si="90"/>
        <v>0</v>
      </c>
      <c r="F706" s="6">
        <f t="shared" ca="1" si="90"/>
        <v>1</v>
      </c>
    </row>
  </sheetData>
  <mergeCells count="2">
    <mergeCell ref="A1:I1"/>
    <mergeCell ref="D7:E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706"/>
  <sheetViews>
    <sheetView workbookViewId="0">
      <selection activeCell="A9" sqref="A9:I706"/>
    </sheetView>
  </sheetViews>
  <sheetFormatPr defaultRowHeight="15" x14ac:dyDescent="0.25"/>
  <cols>
    <col min="1" max="2" width="29" style="4" customWidth="1"/>
    <col min="3" max="3" width="28" style="4" customWidth="1"/>
    <col min="4" max="4" width="27" style="4" customWidth="1"/>
    <col min="5" max="5" width="24.5703125" style="4" customWidth="1"/>
    <col min="6" max="6" width="22.85546875" style="4" customWidth="1"/>
    <col min="7" max="7" width="24" style="4" customWidth="1"/>
    <col min="8" max="8" width="19.5703125" style="4" customWidth="1"/>
    <col min="9" max="16384" width="9.140625" style="4"/>
  </cols>
  <sheetData>
    <row r="1" spans="1:9" ht="30.75" customHeight="1" x14ac:dyDescent="0.25">
      <c r="A1" s="38" t="s">
        <v>530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10" t="s">
        <v>878</v>
      </c>
      <c r="B2" s="10"/>
      <c r="C2" s="10"/>
      <c r="D2" s="10"/>
      <c r="E2" s="10"/>
      <c r="F2" s="10"/>
      <c r="G2" s="10"/>
      <c r="H2" s="10"/>
      <c r="I2" s="10"/>
    </row>
    <row r="3" spans="1:9" ht="39" x14ac:dyDescent="0.25">
      <c r="A3" s="21" t="s">
        <v>855</v>
      </c>
      <c r="B3" s="29" t="s">
        <v>148</v>
      </c>
      <c r="D3" s="22" t="s">
        <v>877</v>
      </c>
      <c r="E3" s="25" t="s">
        <v>871</v>
      </c>
    </row>
    <row r="4" spans="1:9" x14ac:dyDescent="0.25">
      <c r="A4" s="21" t="s">
        <v>862</v>
      </c>
      <c r="B4" s="29" t="s">
        <v>148</v>
      </c>
      <c r="D4" s="21" t="s">
        <v>867</v>
      </c>
      <c r="E4" s="24" t="s">
        <v>864</v>
      </c>
    </row>
    <row r="5" spans="1:9" x14ac:dyDescent="0.25">
      <c r="A5" s="22" t="s">
        <v>856</v>
      </c>
      <c r="B5" s="29" t="s">
        <v>666</v>
      </c>
      <c r="D5" s="22" t="s">
        <v>868</v>
      </c>
      <c r="E5" s="24" t="s">
        <v>865</v>
      </c>
    </row>
    <row r="6" spans="1:9" x14ac:dyDescent="0.25">
      <c r="A6" s="22" t="s">
        <v>857</v>
      </c>
      <c r="B6" s="29" t="s">
        <v>880</v>
      </c>
      <c r="D6" s="22" t="s">
        <v>869</v>
      </c>
      <c r="E6" s="24" t="s">
        <v>866</v>
      </c>
    </row>
    <row r="7" spans="1:9" ht="60" customHeight="1" x14ac:dyDescent="0.25">
      <c r="A7" s="22" t="s">
        <v>858</v>
      </c>
      <c r="B7" s="29" t="s">
        <v>888</v>
      </c>
      <c r="D7" s="39" t="s">
        <v>873</v>
      </c>
      <c r="E7" s="39"/>
    </row>
    <row r="8" spans="1:9" x14ac:dyDescent="0.25">
      <c r="D8" s="39"/>
      <c r="E8" s="39"/>
    </row>
    <row r="9" spans="1:9" x14ac:dyDescent="0.25">
      <c r="A9" s="34" t="s">
        <v>1024</v>
      </c>
    </row>
    <row r="10" spans="1:9" x14ac:dyDescent="0.25">
      <c r="A10" s="5"/>
      <c r="B10" s="5" t="str">
        <f>$B$3&amp;" - Wave A - Sample"</f>
        <v>ASB - Wave A - Sample</v>
      </c>
      <c r="C10" s="5" t="str">
        <f>$B$3&amp;" - Wave B - Sample"</f>
        <v>ASB - Wave B - Sample</v>
      </c>
      <c r="D10" s="5" t="str">
        <f>$B$3&amp;" - Wave C - Sample"</f>
        <v>ASB - Wave C - Sample</v>
      </c>
      <c r="E10" s="20" t="str">
        <f>$B$3&amp;" - Wave A - All"</f>
        <v>ASB - Wave A - All</v>
      </c>
      <c r="F10" s="20" t="str">
        <f>$B$3&amp;" - Wave B - All"</f>
        <v>ASB - Wave B - All</v>
      </c>
      <c r="G10" s="20" t="str">
        <f>$B$3&amp;" - Wave C - All"</f>
        <v>ASB - Wave C - All</v>
      </c>
    </row>
    <row r="11" spans="1:9" x14ac:dyDescent="0.25">
      <c r="A11" s="5" t="s">
        <v>680</v>
      </c>
      <c r="B11" s="2">
        <f>COUNTIF(Table1[c08a_main_class], $B$4)</f>
        <v>32</v>
      </c>
      <c r="C11" s="33">
        <f ca="1">COUNTIFS(Table1[c08a_main_class], $B$4, INDIRECT("Table1[c01"&amp;$E$5&amp;"_area]"), "&lt;&gt;Unassigned")</f>
        <v>18</v>
      </c>
      <c r="D11" s="2">
        <f ca="1">COUNTIFS(Table1[c08a_main_class], $B$4, INDIRECT("Table1[c01"&amp;$E$6&amp;"_area]"), "&lt;&gt;Unassigned")</f>
        <v>3</v>
      </c>
      <c r="E11" s="3">
        <f ca="1">COUNTIF(INDIRECT("Table1["&amp;$B$5&amp;"]"), "Yes")</f>
        <v>44</v>
      </c>
      <c r="F11" s="2">
        <f ca="1">COUNTIF(INDIRECT("Table1["&amp;$B$6&amp;"]"), "Yes")</f>
        <v>13</v>
      </c>
      <c r="G11" s="3">
        <f ca="1">COUNTIF(INDIRECT("Table1["&amp;$B$7&amp;"]"), "Yes")</f>
        <v>2</v>
      </c>
    </row>
    <row r="13" spans="1:9" x14ac:dyDescent="0.25">
      <c r="A13" s="10" t="s">
        <v>681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 t="s">
        <v>861</v>
      </c>
      <c r="B14" s="10"/>
      <c r="C14" s="10"/>
      <c r="D14" s="10"/>
      <c r="E14" s="10"/>
      <c r="F14" s="10"/>
      <c r="G14" s="10"/>
      <c r="H14" s="10"/>
      <c r="I14" s="10"/>
    </row>
    <row r="16" spans="1:9" x14ac:dyDescent="0.25">
      <c r="A16" s="4" t="s">
        <v>531</v>
      </c>
    </row>
    <row r="17" spans="1:4" x14ac:dyDescent="0.25">
      <c r="A17" s="5"/>
      <c r="B17" s="5" t="s">
        <v>19</v>
      </c>
      <c r="C17" s="5" t="s">
        <v>8</v>
      </c>
      <c r="D17" s="5" t="s">
        <v>525</v>
      </c>
    </row>
    <row r="18" spans="1:4" x14ac:dyDescent="0.25">
      <c r="A18" s="5" t="str">
        <f>$B$3&amp;" - Wave A - Sample"</f>
        <v>ASB - Wave A - Sample</v>
      </c>
      <c r="B18" s="2">
        <f>COUNTIFS(Table1[c08a_main_class], $B$4, Table1[c03a_gender], "Male")</f>
        <v>20</v>
      </c>
      <c r="C18" s="3">
        <f>COUNTIFS(Table1[c08a_main_class], $B$4, Table1[c03a_gender], "Female")</f>
        <v>12</v>
      </c>
      <c r="D18" s="2">
        <f t="shared" ref="D18:D23" si="0">SUM(B18:C18)</f>
        <v>32</v>
      </c>
    </row>
    <row r="19" spans="1:4" x14ac:dyDescent="0.25">
      <c r="A19" s="5" t="str">
        <f>$B$3&amp;" - Wave B - Sample"</f>
        <v>ASB - Wave B - Sample</v>
      </c>
      <c r="B19" s="2">
        <f ca="1">COUNTIFS(Table1[c08a_main_class], $B$4, INDIRECT("Table1[c01"&amp;$E5&amp;"_area]"), "&lt;&gt;Unassigned", Table1[c03a_gender], "Male")</f>
        <v>9</v>
      </c>
      <c r="C19" s="3">
        <f ca="1">COUNTIFS(Table1[c08a_main_class], $B$4, INDIRECT("Table1[c01"&amp;$E5&amp;"_area]"), "&lt;&gt;Unassigned", Table1[c03a_gender], "Female")</f>
        <v>9</v>
      </c>
      <c r="D19" s="2">
        <f t="shared" ca="1" si="0"/>
        <v>18</v>
      </c>
    </row>
    <row r="20" spans="1:4" x14ac:dyDescent="0.25">
      <c r="A20" s="5" t="str">
        <f>$B$3&amp;" - Wave C - Sample"</f>
        <v>ASB - Wave C - Sample</v>
      </c>
      <c r="B20" s="2">
        <f ca="1">COUNTIFS(Table1[c08a_main_class], $B$4, INDIRECT("Table1[c01"&amp;$E6&amp;"_area]"), "&lt;&gt;Unassigned", Table1[c03a_gender], "Male")</f>
        <v>3</v>
      </c>
      <c r="C20" s="3">
        <f ca="1">COUNTIFS(Table1[c08a_main_class], $B$4, INDIRECT("Table1[c01"&amp;$E6&amp;"_area]"), "&lt;&gt;Unassigned", Table1[c03a_gender], "Female")</f>
        <v>0</v>
      </c>
      <c r="D20" s="2">
        <f t="shared" ca="1" si="0"/>
        <v>3</v>
      </c>
    </row>
    <row r="21" spans="1:4" x14ac:dyDescent="0.25">
      <c r="A21" s="5" t="str">
        <f>$B$3&amp;" - Wave A - All"</f>
        <v>ASB - Wave A - All</v>
      </c>
      <c r="B21" s="2">
        <f ca="1">COUNTIFS(INDIRECT("Table1["&amp;$B5&amp;"]"), "Yes", Table1[c03a_gender], "Male")</f>
        <v>28</v>
      </c>
      <c r="C21" s="3">
        <f ca="1">COUNTIFS(INDIRECT("Table1["&amp;$B5&amp;"]"), "Yes", Table1[c03a_gender], "Female")</f>
        <v>16</v>
      </c>
      <c r="D21" s="2">
        <f t="shared" ca="1" si="0"/>
        <v>44</v>
      </c>
    </row>
    <row r="22" spans="1:4" x14ac:dyDescent="0.25">
      <c r="A22" s="5" t="str">
        <f>$B$3&amp;" - Wave B - All"</f>
        <v>ASB - Wave B - All</v>
      </c>
      <c r="B22" s="2">
        <f ca="1">COUNTIFS(INDIRECT("Table1["&amp;$B6&amp;"]"), "Yes", Table1[c03a_gender], "Male")</f>
        <v>7</v>
      </c>
      <c r="C22" s="3">
        <f ca="1">COUNTIFS(INDIRECT("Table1["&amp;$B6&amp;"]"), "Yes", Table1[c03a_gender], "Female")</f>
        <v>6</v>
      </c>
      <c r="D22" s="2">
        <f t="shared" ca="1" si="0"/>
        <v>13</v>
      </c>
    </row>
    <row r="23" spans="1:4" x14ac:dyDescent="0.25">
      <c r="A23" s="5" t="str">
        <f>$B$3&amp;" - Wave C - All"</f>
        <v>ASB - Wave C - All</v>
      </c>
      <c r="B23" s="2">
        <f ca="1">COUNTIFS(INDIRECT("Table1["&amp;$B7&amp;"]"), "Yes", Table1[c03a_gender], "Male")</f>
        <v>2</v>
      </c>
      <c r="C23" s="3">
        <f ca="1">COUNTIFS(INDIRECT("Table1["&amp;$B7&amp;"]"), "Yes", Table1[c03a_gender], "Female")</f>
        <v>0</v>
      </c>
      <c r="D23" s="2">
        <f t="shared" ca="1" si="0"/>
        <v>2</v>
      </c>
    </row>
    <row r="25" spans="1:4" x14ac:dyDescent="0.25">
      <c r="A25" s="4" t="s">
        <v>532</v>
      </c>
    </row>
    <row r="26" spans="1:4" x14ac:dyDescent="0.25">
      <c r="A26" s="5"/>
      <c r="B26" s="5" t="s">
        <v>19</v>
      </c>
      <c r="C26" s="5" t="s">
        <v>8</v>
      </c>
      <c r="D26" s="5" t="s">
        <v>525</v>
      </c>
    </row>
    <row r="27" spans="1:4" x14ac:dyDescent="0.25">
      <c r="A27" s="5" t="str">
        <f>$B$3&amp;" - Wave A - Sample"</f>
        <v>ASB - Wave A - Sample</v>
      </c>
      <c r="B27" s="7">
        <f t="shared" ref="B27:D31" si="1">B18/$D18</f>
        <v>0.625</v>
      </c>
      <c r="C27" s="6">
        <f t="shared" si="1"/>
        <v>0.375</v>
      </c>
      <c r="D27" s="7">
        <f t="shared" si="1"/>
        <v>1</v>
      </c>
    </row>
    <row r="28" spans="1:4" x14ac:dyDescent="0.25">
      <c r="A28" s="5" t="str">
        <f>$B$3&amp;" - Wave B - Sample"</f>
        <v>ASB - Wave B - Sample</v>
      </c>
      <c r="B28" s="7">
        <f t="shared" ca="1" si="1"/>
        <v>0.5</v>
      </c>
      <c r="C28" s="6">
        <f t="shared" ca="1" si="1"/>
        <v>0.5</v>
      </c>
      <c r="D28" s="7">
        <f t="shared" ca="1" si="1"/>
        <v>1</v>
      </c>
    </row>
    <row r="29" spans="1:4" x14ac:dyDescent="0.25">
      <c r="A29" s="5" t="str">
        <f>$B$3&amp;" - Wave C - Sample"</f>
        <v>ASB - Wave C - Sample</v>
      </c>
      <c r="B29" s="7">
        <f t="shared" ca="1" si="1"/>
        <v>1</v>
      </c>
      <c r="C29" s="6">
        <f t="shared" ca="1" si="1"/>
        <v>0</v>
      </c>
      <c r="D29" s="7">
        <f t="shared" ca="1" si="1"/>
        <v>1</v>
      </c>
    </row>
    <row r="30" spans="1:4" x14ac:dyDescent="0.25">
      <c r="A30" s="5" t="str">
        <f>$B$3&amp;" - Wave A - All"</f>
        <v>ASB - Wave A - All</v>
      </c>
      <c r="B30" s="7">
        <f t="shared" ca="1" si="1"/>
        <v>0.63636363636363635</v>
      </c>
      <c r="C30" s="6">
        <f t="shared" ca="1" si="1"/>
        <v>0.36363636363636365</v>
      </c>
      <c r="D30" s="7">
        <f t="shared" ca="1" si="1"/>
        <v>1</v>
      </c>
    </row>
    <row r="31" spans="1:4" x14ac:dyDescent="0.25">
      <c r="A31" s="5" t="str">
        <f>$B$3&amp;" - Wave B - All"</f>
        <v>ASB - Wave B - All</v>
      </c>
      <c r="B31" s="7">
        <f t="shared" ca="1" si="1"/>
        <v>0.53846153846153844</v>
      </c>
      <c r="C31" s="6">
        <f t="shared" ca="1" si="1"/>
        <v>0.46153846153846156</v>
      </c>
      <c r="D31" s="7">
        <f t="shared" ca="1" si="1"/>
        <v>1</v>
      </c>
    </row>
    <row r="32" spans="1:4" x14ac:dyDescent="0.25">
      <c r="A32" s="5" t="str">
        <f>$B$3&amp;" - Wave C - All"</f>
        <v>ASB - Wave C - All</v>
      </c>
      <c r="B32" s="7">
        <f ca="1">B23/$D23</f>
        <v>1</v>
      </c>
      <c r="C32" s="6">
        <f ca="1">C23/$D23</f>
        <v>0</v>
      </c>
      <c r="D32" s="7">
        <f ca="1">D23/$D23</f>
        <v>1</v>
      </c>
    </row>
    <row r="33" spans="1:7" x14ac:dyDescent="0.25">
      <c r="B33" s="11"/>
      <c r="C33" s="11"/>
      <c r="D33" s="11"/>
    </row>
    <row r="34" spans="1:7" x14ac:dyDescent="0.25">
      <c r="A34" s="4" t="s">
        <v>533</v>
      </c>
    </row>
    <row r="35" spans="1:7" x14ac:dyDescent="0.25">
      <c r="A35" s="5"/>
      <c r="B35" s="5" t="s">
        <v>775</v>
      </c>
      <c r="C35" s="5" t="s">
        <v>534</v>
      </c>
      <c r="D35" s="5" t="s">
        <v>535</v>
      </c>
      <c r="E35" s="5" t="s">
        <v>536</v>
      </c>
      <c r="F35" s="5" t="s">
        <v>776</v>
      </c>
      <c r="G35" s="5" t="s">
        <v>525</v>
      </c>
    </row>
    <row r="36" spans="1:7" x14ac:dyDescent="0.25">
      <c r="A36" s="5" t="str">
        <f>$B$3&amp;" - Wave A - Sample"</f>
        <v>ASB - Wave A - Sample</v>
      </c>
      <c r="B36" s="2">
        <f>COUNTIFS(Table1[c08a_main_class], $B$4, Table1[c04a_age], "&lt;18")</f>
        <v>0</v>
      </c>
      <c r="C36" s="3">
        <f>COUNTIFS(Table1[c08a_main_class], $B$4, Table1[c04a_age], "&gt;=18", Table1[c04a_age],"&lt;=24")</f>
        <v>5</v>
      </c>
      <c r="D36" s="2">
        <f>COUNTIFS(Table1[c08a_main_class], $B$4, Table1[c04a_age], "&gt;=25", Table1[c04a_age],"&lt;=49")</f>
        <v>21</v>
      </c>
      <c r="E36" s="3">
        <f>COUNTIFS(Table1[c08a_main_class], $B$4, Table1[c04a_age], "&gt;=50", Table1[c04a_age],"&lt;=64")</f>
        <v>6</v>
      </c>
      <c r="F36" s="2">
        <f>COUNTIFS(Table1[c08a_main_class], $B$4, Table1[c04a_age], "&gt;64")</f>
        <v>0</v>
      </c>
      <c r="G36" s="3">
        <f>SUM(B36:F36)</f>
        <v>32</v>
      </c>
    </row>
    <row r="37" spans="1:7" x14ac:dyDescent="0.25">
      <c r="A37" s="5" t="str">
        <f>$B$3&amp;" - Wave B - Sample"</f>
        <v>ASB - Wave B - Sample</v>
      </c>
      <c r="B37" s="2">
        <f ca="1">COUNTIFS(Table1[c08a_main_class], $B$4, INDIRECT("Table1[c01"&amp;$E5&amp;"_area]"), "&lt;&gt;Unassigned",  INDIRECT("Table1[c04"&amp;$E5&amp;"_age]"), "&lt;18")</f>
        <v>0</v>
      </c>
      <c r="C37" s="3">
        <f ca="1">COUNTIFS(Table1[c08a_main_class], $B$4, INDIRECT("Table1[c01"&amp;$E5&amp;"_area]"), "&lt;&gt;Unassigned", INDIRECT("Table1[c04"&amp;$E5&amp;"_age]"), "&gt;=18", INDIRECT("Table1[c04"&amp;$E5&amp;"_age]"), "&lt;=24")</f>
        <v>2</v>
      </c>
      <c r="D37" s="2">
        <f ca="1">COUNTIFS(Table1[c08a_main_class], $B$4, INDIRECT("Table1[c01"&amp;$E5&amp;"_area]"), "&lt;&gt;Unassigned", INDIRECT("Table1[c04"&amp;$E5&amp;"_age]"), "&gt;=25", INDIRECT("Table1[c04"&amp;$E5&amp;"_age]"), "&lt;=49")</f>
        <v>11</v>
      </c>
      <c r="E37" s="3">
        <f ca="1">COUNTIFS(Table1[c08a_main_class], $B$4, INDIRECT("Table1[c01"&amp;$E5&amp;"_area]"), "&lt;&gt;Unassigned", INDIRECT("Table1[c04"&amp;$E5&amp;"_age]"), "&gt;=50", INDIRECT("Table1[c04"&amp;$E5&amp;"_age]"), "&lt;=64")</f>
        <v>2</v>
      </c>
      <c r="F37" s="2">
        <f ca="1">COUNTIFS(Table1[c08a_main_class], $B$4, INDIRECT("Table1[c01"&amp;$E5&amp;"_area]"), "&lt;&gt;Unassigned", INDIRECT("Table1[c04"&amp;$E5&amp;"_age]"), "&gt;64")</f>
        <v>0</v>
      </c>
      <c r="G37" s="3">
        <f t="shared" ref="G37:G41" ca="1" si="2">SUM(B37:F37)</f>
        <v>15</v>
      </c>
    </row>
    <row r="38" spans="1:7" x14ac:dyDescent="0.25">
      <c r="A38" s="5" t="str">
        <f>$B$3&amp;" - Wave C - Sample"</f>
        <v>ASB - Wave C - Sample</v>
      </c>
      <c r="B38" s="2">
        <f ca="1">COUNTIFS(Table1[c08a_main_class], $B$4, INDIRECT("Table1[c01"&amp;$E6&amp;"_area]"), "&lt;&gt;Unassigned",  INDIRECT("Table1[c04"&amp;$E6&amp;"_age]"), "&lt;18")</f>
        <v>0</v>
      </c>
      <c r="C38" s="3">
        <f ca="1">COUNTIFS(Table1[c08a_main_class], $B$4, INDIRECT("Table1[c01"&amp;$E6&amp;"_area]"), "&lt;&gt;Unassigned", INDIRECT("Table1[c04"&amp;$E6&amp;"_age]"), "&gt;=18", INDIRECT("Table1[c04"&amp;$E6&amp;"_age]"), "&lt;=24")</f>
        <v>1</v>
      </c>
      <c r="D38" s="2">
        <f ca="1">COUNTIFS(Table1[c08a_main_class], $B$4, INDIRECT("Table1[c01"&amp;$E6&amp;"_area]"), "&lt;&gt;Unassigned", INDIRECT("Table1[c04"&amp;$E6&amp;"_age]"), "&gt;=25", INDIRECT("Table1[c04"&amp;$E6&amp;"_age]"), "&lt;=49")</f>
        <v>2</v>
      </c>
      <c r="E38" s="3">
        <f ca="1">COUNTIFS(Table1[c08a_main_class], $B$4, INDIRECT("Table1[c01"&amp;$E6&amp;"_area]"), "&lt;&gt;Unassigned", INDIRECT("Table1[c04"&amp;$E6&amp;"_age]"), "&gt;=50", INDIRECT("Table1[c04"&amp;$E6&amp;"_age]"), "&lt;=64")</f>
        <v>0</v>
      </c>
      <c r="F38" s="2">
        <f ca="1">COUNTIFS(Table1[c08a_main_class], $B$4, INDIRECT("Table1[c01"&amp;$E6&amp;"_area]"), "&lt;&gt;Unassigned", INDIRECT("Table1[c04"&amp;$E6&amp;"_age]"), "&gt;64")</f>
        <v>0</v>
      </c>
      <c r="G38" s="3">
        <f t="shared" ca="1" si="2"/>
        <v>3</v>
      </c>
    </row>
    <row r="39" spans="1:7" x14ac:dyDescent="0.25">
      <c r="A39" s="5" t="str">
        <f>$B$3&amp;" - Wave A - All"</f>
        <v>ASB - Wave A - All</v>
      </c>
      <c r="B39" s="2">
        <f ca="1">COUNTIFS(INDIRECT("Table1["&amp;$B5&amp;"]"), "Yes", Table1[c04a_age], "&lt;18")</f>
        <v>0</v>
      </c>
      <c r="C39" s="3">
        <f ca="1">COUNTIFS(INDIRECT("Table1["&amp;$B5&amp;"]"), "Yes", Table1[c04a_age], "&gt;=18", Table1[c04a_age],"&lt;=24")</f>
        <v>5</v>
      </c>
      <c r="D39" s="2">
        <f ca="1">COUNTIFS(INDIRECT("Table1["&amp;$B5&amp;"]"), "Yes", Table1[c04a_age], "&gt;=25", Table1[c04a_age],"&lt;=49")</f>
        <v>31</v>
      </c>
      <c r="E39" s="3">
        <f ca="1">COUNTIFS(INDIRECT("Table1["&amp;$B5&amp;"]"), "Yes", Table1[c04a_age], "&gt;=50", Table1[c04a_age],"&lt;=64")</f>
        <v>8</v>
      </c>
      <c r="F39" s="2">
        <f ca="1">COUNTIFS(INDIRECT("Table1["&amp;$B5&amp;"]"), "Yes", Table1[c04a_age], "&gt;64")</f>
        <v>0</v>
      </c>
      <c r="G39" s="3">
        <f t="shared" ca="1" si="2"/>
        <v>44</v>
      </c>
    </row>
    <row r="40" spans="1:7" x14ac:dyDescent="0.25">
      <c r="A40" s="5" t="str">
        <f>$B$3&amp;" - Wave B - All"</f>
        <v>ASB - Wave B - All</v>
      </c>
      <c r="B40" s="2">
        <f ca="1">COUNTIFS(INDIRECT("Table1["&amp;$B6&amp;"]"), "Yes", INDIRECT("Table1[c04"&amp;$E5&amp;"_age]"), "&lt;18")</f>
        <v>0</v>
      </c>
      <c r="C40" s="3">
        <f ca="1">COUNTIFS(INDIRECT("Table1["&amp;$B6&amp;"]"), "Yes", INDIRECT("Table1[c04"&amp;$E5&amp;"_age]"), "&gt;=18", INDIRECT("Table1[c04"&amp;$E5&amp;"_age]"),"&lt;=24")</f>
        <v>2</v>
      </c>
      <c r="D40" s="2">
        <f ca="1">COUNTIFS(INDIRECT("Table1["&amp;$B6&amp;"]"), "Yes", INDIRECT("Table1[c04"&amp;$E5&amp;"_age]"), "&gt;=25", INDIRECT("Table1[c04"&amp;$E5&amp;"_age]"),"&lt;=49")</f>
        <v>8</v>
      </c>
      <c r="E40" s="3">
        <f ca="1">COUNTIFS(INDIRECT("Table1["&amp;$B6&amp;"]"), "Yes", INDIRECT("Table1[c04"&amp;$E5&amp;"_age]"), "&gt;=50", INDIRECT("Table1[c04"&amp;$E5&amp;"_age]"),"&lt;=64")</f>
        <v>1</v>
      </c>
      <c r="F40" s="2">
        <f ca="1">COUNTIFS(INDIRECT("Table1["&amp;$B6&amp;"]"), "Yes", INDIRECT("Table1[c04"&amp;$E5&amp;"_age]"), "&gt;64")</f>
        <v>0</v>
      </c>
      <c r="G40" s="3">
        <f t="shared" ca="1" si="2"/>
        <v>11</v>
      </c>
    </row>
    <row r="41" spans="1:7" x14ac:dyDescent="0.25">
      <c r="A41" s="5" t="str">
        <f>$B$3&amp;" - Wave C - All"</f>
        <v>ASB - Wave C - All</v>
      </c>
      <c r="B41" s="2">
        <f ca="1">COUNTIFS(INDIRECT("Table1["&amp;$B7&amp;"]"), "Yes", INDIRECT("Table1[c04"&amp;$E6&amp;"_age]"), "&lt;18")</f>
        <v>0</v>
      </c>
      <c r="C41" s="3">
        <f ca="1">COUNTIFS(INDIRECT("Table1["&amp;$B7&amp;"]"), "Yes", INDIRECT("Table1[c04"&amp;$E6&amp;"_age]"), "&gt;=18", INDIRECT("Table1[c04"&amp;$E6&amp;"_age]"),"&lt;=24")</f>
        <v>1</v>
      </c>
      <c r="D41" s="2">
        <f ca="1">COUNTIFS(INDIRECT("Table1["&amp;$B7&amp;"]"), "Yes", INDIRECT("Table1[c04"&amp;$E6&amp;"_age]"), "&gt;=25", INDIRECT("Table1[c04"&amp;$E6&amp;"_age]"),"&lt;=49")</f>
        <v>1</v>
      </c>
      <c r="E41" s="3">
        <f ca="1">COUNTIFS(INDIRECT("Table1["&amp;$B7&amp;"]"), "Yes", INDIRECT("Table1[c04"&amp;$E6&amp;"_age]"), "&gt;=50", INDIRECT("Table1[c04"&amp;$E6&amp;"_age]"),"&lt;=64")</f>
        <v>0</v>
      </c>
      <c r="F41" s="2">
        <f ca="1">COUNTIFS(INDIRECT("Table1["&amp;$B7&amp;"]"), "Yes", INDIRECT("Table1[c04"&amp;$E6&amp;"_age]"), "&gt;64")</f>
        <v>0</v>
      </c>
      <c r="G41" s="3">
        <f t="shared" ca="1" si="2"/>
        <v>2</v>
      </c>
    </row>
    <row r="43" spans="1:7" x14ac:dyDescent="0.25">
      <c r="A43" s="4" t="s">
        <v>537</v>
      </c>
    </row>
    <row r="44" spans="1:7" x14ac:dyDescent="0.25">
      <c r="A44" s="5"/>
      <c r="B44" s="5" t="s">
        <v>775</v>
      </c>
      <c r="C44" s="5" t="s">
        <v>534</v>
      </c>
      <c r="D44" s="5" t="s">
        <v>535</v>
      </c>
      <c r="E44" s="5" t="s">
        <v>536</v>
      </c>
      <c r="F44" s="5" t="s">
        <v>776</v>
      </c>
      <c r="G44" s="5" t="s">
        <v>525</v>
      </c>
    </row>
    <row r="45" spans="1:7" x14ac:dyDescent="0.25">
      <c r="A45" s="5" t="str">
        <f>$B$3&amp;" - Wave A - Sample"</f>
        <v>ASB - Wave A - Sample</v>
      </c>
      <c r="B45" s="15">
        <f t="shared" ref="B45:G50" si="3">B36/$G36</f>
        <v>0</v>
      </c>
      <c r="C45" s="13">
        <f t="shared" si="3"/>
        <v>0.15625</v>
      </c>
      <c r="D45" s="15">
        <f t="shared" si="3"/>
        <v>0.65625</v>
      </c>
      <c r="E45" s="13">
        <f t="shared" si="3"/>
        <v>0.1875</v>
      </c>
      <c r="F45" s="15">
        <f t="shared" si="3"/>
        <v>0</v>
      </c>
      <c r="G45" s="13">
        <f t="shared" si="3"/>
        <v>1</v>
      </c>
    </row>
    <row r="46" spans="1:7" x14ac:dyDescent="0.25">
      <c r="A46" s="5" t="str">
        <f>$B$3&amp;" - Wave B - Sample"</f>
        <v>ASB - Wave B - Sample</v>
      </c>
      <c r="B46" s="15">
        <f t="shared" ca="1" si="3"/>
        <v>0</v>
      </c>
      <c r="C46" s="13">
        <f t="shared" ca="1" si="3"/>
        <v>0.13333333333333333</v>
      </c>
      <c r="D46" s="15">
        <f t="shared" ca="1" si="3"/>
        <v>0.73333333333333328</v>
      </c>
      <c r="E46" s="13">
        <f t="shared" ca="1" si="3"/>
        <v>0.13333333333333333</v>
      </c>
      <c r="F46" s="15">
        <f t="shared" ca="1" si="3"/>
        <v>0</v>
      </c>
      <c r="G46" s="13">
        <f t="shared" ca="1" si="3"/>
        <v>1</v>
      </c>
    </row>
    <row r="47" spans="1:7" x14ac:dyDescent="0.25">
      <c r="A47" s="5" t="str">
        <f>$B$3&amp;" - Wave C - Sample"</f>
        <v>ASB - Wave C - Sample</v>
      </c>
      <c r="B47" s="15">
        <f t="shared" ca="1" si="3"/>
        <v>0</v>
      </c>
      <c r="C47" s="13">
        <f t="shared" ca="1" si="3"/>
        <v>0.33333333333333331</v>
      </c>
      <c r="D47" s="15">
        <f t="shared" ca="1" si="3"/>
        <v>0.66666666666666663</v>
      </c>
      <c r="E47" s="13">
        <f t="shared" ca="1" si="3"/>
        <v>0</v>
      </c>
      <c r="F47" s="15">
        <f t="shared" ca="1" si="3"/>
        <v>0</v>
      </c>
      <c r="G47" s="13">
        <f t="shared" ca="1" si="3"/>
        <v>1</v>
      </c>
    </row>
    <row r="48" spans="1:7" x14ac:dyDescent="0.25">
      <c r="A48" s="5" t="str">
        <f>$B$3&amp;" - Wave A - All"</f>
        <v>ASB - Wave A - All</v>
      </c>
      <c r="B48" s="15">
        <f t="shared" ca="1" si="3"/>
        <v>0</v>
      </c>
      <c r="C48" s="13">
        <f t="shared" ca="1" si="3"/>
        <v>0.11363636363636363</v>
      </c>
      <c r="D48" s="15">
        <f t="shared" ca="1" si="3"/>
        <v>0.70454545454545459</v>
      </c>
      <c r="E48" s="13">
        <f t="shared" ca="1" si="3"/>
        <v>0.18181818181818182</v>
      </c>
      <c r="F48" s="15">
        <f t="shared" ca="1" si="3"/>
        <v>0</v>
      </c>
      <c r="G48" s="13">
        <f t="shared" ca="1" si="3"/>
        <v>1</v>
      </c>
    </row>
    <row r="49" spans="1:7" x14ac:dyDescent="0.25">
      <c r="A49" s="5" t="str">
        <f>$B$3&amp;" - Wave B - All"</f>
        <v>ASB - Wave B - All</v>
      </c>
      <c r="B49" s="15">
        <f t="shared" ca="1" si="3"/>
        <v>0</v>
      </c>
      <c r="C49" s="13">
        <f t="shared" ca="1" si="3"/>
        <v>0.18181818181818182</v>
      </c>
      <c r="D49" s="15">
        <f t="shared" ca="1" si="3"/>
        <v>0.72727272727272729</v>
      </c>
      <c r="E49" s="13">
        <f t="shared" ca="1" si="3"/>
        <v>9.0909090909090912E-2</v>
      </c>
      <c r="F49" s="15">
        <f t="shared" ca="1" si="3"/>
        <v>0</v>
      </c>
      <c r="G49" s="13">
        <f t="shared" ca="1" si="3"/>
        <v>1</v>
      </c>
    </row>
    <row r="50" spans="1:7" x14ac:dyDescent="0.25">
      <c r="A50" s="5" t="str">
        <f>$B$3&amp;" - Wave C - All"</f>
        <v>ASB - Wave C - All</v>
      </c>
      <c r="B50" s="15">
        <f t="shared" ca="1" si="3"/>
        <v>0</v>
      </c>
      <c r="C50" s="13">
        <f t="shared" ca="1" si="3"/>
        <v>0.5</v>
      </c>
      <c r="D50" s="15">
        <f t="shared" ca="1" si="3"/>
        <v>0.5</v>
      </c>
      <c r="E50" s="13">
        <f t="shared" ca="1" si="3"/>
        <v>0</v>
      </c>
      <c r="F50" s="15">
        <f t="shared" ca="1" si="3"/>
        <v>0</v>
      </c>
      <c r="G50" s="13">
        <f t="shared" ca="1" si="3"/>
        <v>1</v>
      </c>
    </row>
    <row r="51" spans="1:7" x14ac:dyDescent="0.25">
      <c r="B51" s="11"/>
      <c r="C51" s="11"/>
      <c r="D51" s="11"/>
      <c r="E51" s="11"/>
    </row>
    <row r="52" spans="1:7" x14ac:dyDescent="0.25">
      <c r="A52" s="4" t="s">
        <v>538</v>
      </c>
    </row>
    <row r="53" spans="1:7" x14ac:dyDescent="0.25">
      <c r="A53" s="5"/>
      <c r="B53" s="5" t="s">
        <v>539</v>
      </c>
      <c r="C53" s="5" t="s">
        <v>541</v>
      </c>
      <c r="D53" s="5" t="s">
        <v>525</v>
      </c>
    </row>
    <row r="54" spans="1:7" x14ac:dyDescent="0.25">
      <c r="A54" s="5" t="str">
        <f>$B$3&amp;" - Wave A - Sample"</f>
        <v>ASB - Wave A - Sample</v>
      </c>
      <c r="B54" s="2">
        <f>COUNTIFS(Table1[c08a_main_class], $B$4, Table1[c06a_ethnicity], "English / Welsh / Scottish / Northern Irish / British")+COUNTIFS(Table1[c08a_main_class], $B$4, Table1[c06a_ethnicity], "Gypsy or Irish Traveller")+COUNTIFS(Table1[c08a_main_class], $B$4, Table1[c06a_ethnicity], "Any other White background")</f>
        <v>27</v>
      </c>
      <c r="C54" s="3">
        <f>COUNTIFS(Table1[c08a_main_class], $B$4, Table1[c06a_ethnicity], "White and Black Caribbean")+COUNTIFS(Table1[c08a_main_class], $B$4, Table1[c06a_ethnicity], "White and Black African")+COUNTIFS(Table1[c08a_main_class], $B$4, Table1[c06a_ethnicity], "White and Asian")+COUNTIFS(Table1[c08a_main_class], $B$4, Table1[c06a_ethnicity], "Any other Mixed / Multiple ethnic background")+COUNTIFS(Table1[c08a_main_class], $B$4, Table1[c06a_ethnicity], "Indian")+COUNTIFS(Table1[c08a_main_class], $B$4, Table1[c06a_ethnicity], "Pakistani")+COUNTIFS(Table1[c08a_main_class], $B$4, Table1[c06a_ethnicity], "Bangladeshi")+COUNTIFS(Table1[c08a_main_class], $B$4, Table1[c06a_ethnicity], "Chinese")+COUNTIFS(Table1[c08a_main_class], $B$4, Table1[c06a_ethnicity], "Any other Asian background")+COUNTIFS(Table1[c08a_main_class], $B$4, Table1[c06a_ethnicity], "African")+COUNTIFS(Table1[c08a_main_class], $B$4, Table1[c06a_ethnicity], "Caribbean")+COUNTIFS(Table1[c08a_main_class], $B$4, Table1[c06a_ethnicity], "Any other Black / African / Caribbean background")+COUNTIFS(Table1[c08a_main_class], $B$4, Table1[c06a_ethnicity], "Arab")+COUNTIFS(Table1[c08a_main_class], $B$4, Table1[c06a_ethnicity], "Any other ethnic group")</f>
        <v>4</v>
      </c>
      <c r="D54" s="2">
        <f>SUM(B54:C54)</f>
        <v>31</v>
      </c>
    </row>
    <row r="55" spans="1:7" x14ac:dyDescent="0.25">
      <c r="A55" s="5" t="str">
        <f>$B$3&amp;" - Wave B - Sample"</f>
        <v>ASB - Wave B - Sample</v>
      </c>
      <c r="B55" s="2">
        <f ca="1">COUNTIFS(Table1[c08a_main_class], $B$4, INDIRECT("Table1[c01"&amp;$E5&amp;"_area]"), "&lt;&gt;Unassigned", Table1[c06a_ethnicity], "English / Welsh / Scottish / Northern Irish / British")+COUNTIFS(Table1[c08a_main_class], $B$4, INDIRECT("Table1[c01"&amp;$E5&amp;"_area]"), "&lt;&gt;Unassigned", Table1[c06a_ethnicity], "Irish")+COUNTIFS(Table1[c08a_main_class], $B$4, INDIRECT("Table1[c01"&amp;$E5&amp;"_area]"), "&lt;&gt;Unassigned", Table1[c06a_ethnicity], "Gypsy or Irish Traveller")+COUNTIFS(Table1[c08a_main_class], $B$4, INDIRECT("Table1[c01"&amp;$E5&amp;"_area]"), "&lt;&gt;Unassigned", Table1[c06a_ethnicity], "Any other White background")</f>
        <v>15</v>
      </c>
      <c r="C55" s="3">
        <f ca="1">COUNTIFS(Table1[c08a_main_class], $B$4, INDIRECT("Table1[c01"&amp;$E5&amp;"_area]"), "&lt;&gt;Unassigned", Table1[c06a_ethnicity], "White and Black Caribbean")+COUNTIFS(Table1[c08a_main_class], $B$4, INDIRECT("Table1[c01"&amp;$E5&amp;"_area]"), "&lt;&gt;Unassigned", Table1[c06a_ethnicity], "White and Black African")+COUNTIFS(Table1[c08a_main_class], $B$4, INDIRECT("Table1[c01"&amp;$E5&amp;"_area]"), "&lt;&gt;Unassigned", Table1[c06a_ethnicity], "White and Asian")+COUNTIFS(Table1[c08a_main_class], $B$4, INDIRECT("Table1[c01"&amp;$E5&amp;"_area]"), "&lt;&gt;Unassigned", Table1[c06a_ethnicity], "Any other Mixed / Multiple ethnic background")+COUNTIFS(Table1[c08a_main_class], $B$4, INDIRECT("Table1[c01"&amp;$E5&amp;"_area]"), "&lt;&gt;Unassigned", Table1[c06a_ethnicity], "Indian")+COUNTIFS(Table1[c08a_main_class], $B$4, INDIRECT("Table1[c01"&amp;$E5&amp;"_area]"), "&lt;&gt;Unassigned", Table1[c06a_ethnicity], "Pakistani")+COUNTIFS(Table1[c08a_main_class], $B$4, INDIRECT("Table1[c01"&amp;$E5&amp;"_area]"), "&lt;&gt;Unassigned", Table1[c06a_ethnicity], "Bangladeshi")+COUNTIFS(Table1[c08a_main_class], $B$4, INDIRECT("Table1[c01"&amp;$E5&amp;"_area]"), "&lt;&gt;Unassigned", Table1[c06a_ethnicity], "Chinese")+COUNTIFS(Table1[c08a_main_class], $B$4, INDIRECT("Table1[c01"&amp;$E5&amp;"_area]"), "&lt;&gt;Unassigned", Table1[c06a_ethnicity], "Any other Asian background")+COUNTIFS(Table1[c08a_main_class], $B$4, INDIRECT("Table1[c01"&amp;$E5&amp;"_area]"), "&lt;&gt;Unassigned", Table1[c06a_ethnicity], "African")+COUNTIFS(Table1[c08a_main_class], $B$4, INDIRECT("Table1[c01"&amp;$E5&amp;"_area]"), "&lt;&gt;Unassigned", Table1[c06a_ethnicity], "Caribbean")+COUNTIFS(Table1[c08a_main_class], $B$4, INDIRECT("Table1[c01"&amp;$E5&amp;"_area]"), "&lt;&gt;Unassigned", Table1[c06a_ethnicity], "Any other Black / African / Caribbean background")+COUNTIFS(Table1[c08a_main_class], $B$4, INDIRECT("Table1[c01"&amp;$E5&amp;"_area]"), "&lt;&gt;Unassigned", Table1[c06a_ethnicity], "Arab")+COUNTIFS(Table1[c08a_main_class], $B$4, INDIRECT("Table1[c01"&amp;$E5&amp;"_area]"), "&lt;&gt;Unassigned", Table1[c06a_ethnicity], "Any other ethnic group")</f>
        <v>3</v>
      </c>
      <c r="D55" s="2">
        <f t="shared" ref="D55:D56" ca="1" si="4">SUM(B55:C55)</f>
        <v>18</v>
      </c>
    </row>
    <row r="56" spans="1:7" x14ac:dyDescent="0.25">
      <c r="A56" s="5" t="str">
        <f>$B$3&amp;" - Wave C - Sample"</f>
        <v>ASB - Wave C - Sample</v>
      </c>
      <c r="B56" s="2">
        <f ca="1">COUNTIFS(Table1[c08a_main_class], $B$4, INDIRECT("Table1[c01"&amp;$E6&amp;"_area]"), "&lt;&gt;Unassigned", Table1[c06a_ethnicity], "English / Welsh / Scottish / Northern Irish / British")+COUNTIFS(Table1[c08a_main_class], $B$4, INDIRECT("Table1[c01"&amp;$E6&amp;"_area]"), "&lt;&gt;Unassigned", Table1[c06a_ethnicity], "Irish")+COUNTIFS(Table1[c08a_main_class], $B$4, INDIRECT("Table1[c01"&amp;$E6&amp;"_area]"), "&lt;&gt;Unassigned", Table1[c06a_ethnicity], "Gypsy or Irish Traveller")+COUNTIFS(Table1[c08a_main_class], $B$4, INDIRECT("Table1[c01"&amp;$E6&amp;"_area]"), "&lt;&gt;Unassigned", Table1[c06a_ethnicity], "Any other White background")</f>
        <v>2</v>
      </c>
      <c r="C56" s="3">
        <f ca="1">COUNTIFS(Table1[c08a_main_class], $B$4, INDIRECT("Table1[c01"&amp;$E6&amp;"_area]"), "&lt;&gt;Unassigned", Table1[c06a_ethnicity], "White and Black Caribbean")+COUNTIFS(Table1[c08a_main_class], $B$4, INDIRECT("Table1[c01"&amp;$E6&amp;"_area]"), "&lt;&gt;Unassigned", Table1[c06a_ethnicity], "White and Black African")+COUNTIFS(Table1[c08a_main_class], $B$4, INDIRECT("Table1[c01"&amp;$E6&amp;"_area]"), "&lt;&gt;Unassigned", Table1[c06a_ethnicity], "White and Asian")+COUNTIFS(Table1[c08a_main_class], $B$4, INDIRECT("Table1[c01"&amp;$E6&amp;"_area]"), "&lt;&gt;Unassigned", Table1[c06a_ethnicity], "Any other Mixed / Multiple ethnic background")+COUNTIFS(Table1[c08a_main_class], $B$4, INDIRECT("Table1[c01"&amp;$E6&amp;"_area]"), "&lt;&gt;Unassigned", Table1[c06a_ethnicity], "Indian")+COUNTIFS(Table1[c08a_main_class], $B$4, INDIRECT("Table1[c01"&amp;$E6&amp;"_area]"), "&lt;&gt;Unassigned", Table1[c06a_ethnicity], "Pakistani")+COUNTIFS(Table1[c08a_main_class], $B$4, INDIRECT("Table1[c01"&amp;$E6&amp;"_area]"), "&lt;&gt;Unassigned", Table1[c06a_ethnicity], "Bangladeshi")+COUNTIFS(Table1[c08a_main_class], $B$4, INDIRECT("Table1[c01"&amp;$E6&amp;"_area]"), "&lt;&gt;Unassigned", Table1[c06a_ethnicity], "Chinese")+COUNTIFS(Table1[c08a_main_class], $B$4, INDIRECT("Table1[c01"&amp;$E6&amp;"_area]"), "&lt;&gt;Unassigned", Table1[c06a_ethnicity], "Any other Asian background")+COUNTIFS(Table1[c08a_main_class], $B$4, INDIRECT("Table1[c01"&amp;$E6&amp;"_area]"), "&lt;&gt;Unassigned", Table1[c06a_ethnicity], "African")+COUNTIFS(Table1[c08a_main_class], $B$4, INDIRECT("Table1[c01"&amp;$E6&amp;"_area]"), "&lt;&gt;Unassigned", Table1[c06a_ethnicity], "Caribbean")+COUNTIFS(Table1[c08a_main_class], $B$4, INDIRECT("Table1[c01"&amp;$E6&amp;"_area]"), "&lt;&gt;Unassigned", Table1[c06a_ethnicity], "Any other Black / African / Caribbean background")+COUNTIFS(Table1[c08a_main_class], $B$4, INDIRECT("Table1[c01"&amp;$E6&amp;"_area]"), "&lt;&gt;Unassigned", Table1[c06a_ethnicity], "Arab")+COUNTIFS(Table1[c08a_main_class], $B$4, INDIRECT("Table1[c01"&amp;$E6&amp;"_area]"), "&lt;&gt;Unassigned", Table1[c06a_ethnicity], "Any other ethnic group")</f>
        <v>1</v>
      </c>
      <c r="D56" s="2">
        <f t="shared" ca="1" si="4"/>
        <v>3</v>
      </c>
    </row>
    <row r="57" spans="1:7" x14ac:dyDescent="0.25">
      <c r="A57" s="5" t="str">
        <f>$B$3&amp;" - Wave A - All"</f>
        <v>ASB - Wave A - All</v>
      </c>
      <c r="B57" s="2">
        <f ca="1">COUNTIFS(INDIRECT("Table1["&amp;$B5&amp;"]"), "Yes", Table1[c06a_ethnicity], "English / Welsh / Scottish / Northern Irish / British")+COUNTIFS(INDIRECT("Table1["&amp;$B5&amp;"]"), "Yes", Table1[c06a_ethnicity], "Irish")+COUNTIFS(INDIRECT("Table1["&amp;$B5&amp;"]"), "Yes", Table1[c06a_ethnicity], "Gypsy or Irish Traveller")+COUNTIFS(INDIRECT("Table1["&amp;$B5&amp;"]"), "Yes", Table1[c06a_ethnicity], "Any other White background")</f>
        <v>38</v>
      </c>
      <c r="C57" s="3">
        <f ca="1">COUNTIFS(INDIRECT("Table1["&amp;$B5&amp;"]"), "Yes", Table1[c06a_ethnicity], "White and Black Caribbean")+COUNTIFS(INDIRECT("Table1["&amp;$B5&amp;"]"), "Yes", Table1[c06a_ethnicity], "White and Black African")+COUNTIFS(INDIRECT("Table1["&amp;$B5&amp;"]"), "Yes", Table1[c06a_ethnicity], "White and Asian")+COUNTIFS(INDIRECT("Table1["&amp;$B5&amp;"]"), "Yes", Table1[c06a_ethnicity], "Any other Mixed / Multiple ethnic background")+COUNTIFS(INDIRECT("Table1["&amp;$B5&amp;"]"), "Yes", Table1[c06a_ethnicity], "Indian")+COUNTIFS(INDIRECT("Table1["&amp;$B5&amp;"]"), "Yes", Table1[c06a_ethnicity], "Pakistani")+COUNTIFS(INDIRECT("Table1["&amp;$B5&amp;"]"), "Yes", Table1[c06a_ethnicity], "Bangladeshi")+COUNTIFS(INDIRECT("Table1["&amp;$B5&amp;"]"), "Yes", Table1[c06a_ethnicity], "Chinese")+COUNTIFS(INDIRECT("Table1["&amp;$B5&amp;"]"), "Yes", Table1[c06a_ethnicity], "Any other Asian background")+COUNTIFS(INDIRECT("Table1["&amp;$B5&amp;"]"), "Yes", Table1[c06a_ethnicity], "African")+COUNTIFS(INDIRECT("Table1["&amp;$B5&amp;"]"), "Yes", Table1[c06a_ethnicity], "Caribbean")+COUNTIFS(INDIRECT("Table1["&amp;$B5&amp;"]"), "Yes", Table1[c06a_ethnicity], "Any other Black / African / Caribbean background")+COUNTIFS(INDIRECT("Table1["&amp;$B5&amp;"]"), "Yes", Table1[c06a_ethnicity], "Arab")+COUNTIFS(INDIRECT("Table1["&amp;$B5&amp;"]"), "Yes", Table1[c06a_ethnicity], "Any other ethnic group")</f>
        <v>6</v>
      </c>
      <c r="D57" s="2">
        <f ca="1">SUM(B57+C57)</f>
        <v>44</v>
      </c>
    </row>
    <row r="58" spans="1:7" x14ac:dyDescent="0.25">
      <c r="A58" s="5" t="str">
        <f>$B$3&amp;" - Wave B - All"</f>
        <v>ASB - Wave B - All</v>
      </c>
      <c r="B58" s="2">
        <f ca="1">COUNTIFS(INDIRECT("Table1["&amp;$B6&amp;"]"), "Yes", Table1[c06a_ethnicity], "English / Welsh / Scottish / Northern Irish / British")+COUNTIFS(INDIRECT("Table1["&amp;$B6&amp;"]"), "Yes", Table1[c06a_ethnicity], "Irish")+COUNTIFS(INDIRECT("Table1["&amp;$B6&amp;"]"), "Yes", Table1[c06a_ethnicity], "Gypsy or Irish Traveller")+COUNTIFS(INDIRECT("Table1["&amp;$B6&amp;"]"), "Yes", Table1[c06a_ethnicity], "Any other White background")</f>
        <v>11</v>
      </c>
      <c r="C58" s="3">
        <f ca="1">COUNTIFS(INDIRECT("Table1["&amp;$B6&amp;"]"), "Yes", Table1[c06a_ethnicity], "White and Black Caribbean")+COUNTIFS(INDIRECT("Table1["&amp;$B6&amp;"]"), "Yes", Table1[c06a_ethnicity], "White and Black African")+COUNTIFS(INDIRECT("Table1["&amp;$B6&amp;"]"), "Yes", Table1[c06a_ethnicity], "White and Asian")+COUNTIFS(INDIRECT("Table1["&amp;$B6&amp;"]"), "Yes", Table1[c06a_ethnicity], "Any other Mixed / Multiple ethnic background")+COUNTIFS(INDIRECT("Table1["&amp;$B6&amp;"]"), "Yes", Table1[c06a_ethnicity], "Indian")+COUNTIFS(INDIRECT("Table1["&amp;$B6&amp;"]"), "Yes", Table1[c06a_ethnicity], "Pakistani")+COUNTIFS(INDIRECT("Table1["&amp;$B6&amp;"]"), "Yes", Table1[c06a_ethnicity], "Bangladeshi")+COUNTIFS(INDIRECT("Table1["&amp;$B6&amp;"]"), "Yes", Table1[c06a_ethnicity], "Chinese")+COUNTIFS(INDIRECT("Table1["&amp;$B6&amp;"]"), "Yes", Table1[c06a_ethnicity], "Any other Asian background")+COUNTIFS(INDIRECT("Table1["&amp;$B6&amp;"]"), "Yes", Table1[c06a_ethnicity], "African")+COUNTIFS(INDIRECT("Table1["&amp;$B6&amp;"]"), "Yes", Table1[c06a_ethnicity], "Caribbean")+COUNTIFS(INDIRECT("Table1["&amp;$B6&amp;"]"), "Yes", Table1[c06a_ethnicity], "Any other Black / African / Caribbean background")+COUNTIFS(INDIRECT("Table1["&amp;$B6&amp;"]"), "Yes", Table1[c06a_ethnicity], "Arab")+COUNTIFS(INDIRECT("Table1["&amp;$B6&amp;"]"), "Yes", Table1[c06a_ethnicity], "Any other ethnic group")</f>
        <v>2</v>
      </c>
      <c r="D58" s="2">
        <f ca="1">SUM(B58:C58)</f>
        <v>13</v>
      </c>
    </row>
    <row r="59" spans="1:7" x14ac:dyDescent="0.25">
      <c r="A59" s="5" t="str">
        <f>$B$3&amp;" - Wave C - All"</f>
        <v>ASB - Wave C - All</v>
      </c>
      <c r="B59" s="2">
        <f ca="1">COUNTIFS(INDIRECT("Table1["&amp;$B7&amp;"]"), "Yes", Table1[c06a_ethnicity], "English / Welsh / Scottish / Northern Irish / British")+COUNTIFS(INDIRECT("Table1["&amp;$B7&amp;"]"), "Yes", Table1[c06a_ethnicity], "Irish")+COUNTIFS(INDIRECT("Table1["&amp;$B7&amp;"]"), "Yes", Table1[c06a_ethnicity], "Gypsy or Irish Traveller")+COUNTIFS(INDIRECT("Table1["&amp;$B7&amp;"]"), "Yes", Table1[c06a_ethnicity], "Any other White background")</f>
        <v>1</v>
      </c>
      <c r="C59" s="3">
        <f ca="1">COUNTIFS(INDIRECT("Table1["&amp;$B7&amp;"]"), "Yes", Table1[c06a_ethnicity], "White and Black Caribbean")+COUNTIFS(INDIRECT("Table1["&amp;$B7&amp;"]"), "Yes", Table1[c06a_ethnicity], "White and Black African")+COUNTIFS(INDIRECT("Table1["&amp;$B7&amp;"]"), "Yes", Table1[c06a_ethnicity], "White and Asian")+COUNTIFS(INDIRECT("Table1["&amp;$B7&amp;"]"), "Yes", Table1[c06a_ethnicity], "Any other Mixed / Multiple ethnic background")+COUNTIFS(INDIRECT("Table1["&amp;$B7&amp;"]"), "Yes", Table1[c06a_ethnicity], "Indian")+COUNTIFS(INDIRECT("Table1["&amp;$B7&amp;"]"), "Yes", Table1[c06a_ethnicity], "Pakistani")+COUNTIFS(INDIRECT("Table1["&amp;$B7&amp;"]"), "Yes", Table1[c06a_ethnicity], "Bangladeshi")+COUNTIFS(INDIRECT("Table1["&amp;$B7&amp;"]"), "Yes", Table1[c06a_ethnicity], "Chinese")+COUNTIFS(INDIRECT("Table1["&amp;$B7&amp;"]"), "Yes", Table1[c06a_ethnicity], "Any other Asian background")+COUNTIFS(INDIRECT("Table1["&amp;$B7&amp;"]"), "Yes", Table1[c06a_ethnicity], "African")+COUNTIFS(INDIRECT("Table1["&amp;$B7&amp;"]"), "Yes", Table1[c06a_ethnicity], "Caribbean")+COUNTIFS(INDIRECT("Table1["&amp;$B7&amp;"]"), "Yes", Table1[c06a_ethnicity], "Any other Black / African / Caribbean background")+COUNTIFS(INDIRECT("Table1["&amp;$B7&amp;"]"), "Yes", Table1[c06a_ethnicity], "Arab")+COUNTIFS(INDIRECT("Table1["&amp;$B7&amp;"]"), "Yes", Table1[c06a_ethnicity], "Any other ethnic group")</f>
        <v>1</v>
      </c>
      <c r="D59" s="2">
        <f ca="1">SUM(B59:C59)</f>
        <v>2</v>
      </c>
      <c r="E59" s="11"/>
    </row>
    <row r="61" spans="1:7" x14ac:dyDescent="0.25">
      <c r="A61" s="4" t="s">
        <v>540</v>
      </c>
    </row>
    <row r="62" spans="1:7" x14ac:dyDescent="0.25">
      <c r="A62" s="5"/>
      <c r="B62" s="5" t="s">
        <v>539</v>
      </c>
      <c r="C62" s="5" t="s">
        <v>541</v>
      </c>
      <c r="D62" s="5" t="s">
        <v>525</v>
      </c>
    </row>
    <row r="63" spans="1:7" x14ac:dyDescent="0.25">
      <c r="A63" s="5" t="str">
        <f>$B$3&amp;" - Wave A - Sample"</f>
        <v>ASB - Wave A - Sample</v>
      </c>
      <c r="B63" s="15">
        <f>B54/$D54</f>
        <v>0.87096774193548387</v>
      </c>
      <c r="C63" s="13">
        <f>C54/$D54</f>
        <v>0.12903225806451613</v>
      </c>
      <c r="D63" s="15">
        <f>D54/$D54</f>
        <v>1</v>
      </c>
    </row>
    <row r="64" spans="1:7" x14ac:dyDescent="0.25">
      <c r="A64" s="5" t="str">
        <f>$B$3&amp;" - Wave B - Sample"</f>
        <v>ASB - Wave B - Sample</v>
      </c>
      <c r="B64" s="15">
        <f t="shared" ref="B64:D68" ca="1" si="5">B55/$D55</f>
        <v>0.83333333333333337</v>
      </c>
      <c r="C64" s="13">
        <f t="shared" ca="1" si="5"/>
        <v>0.16666666666666666</v>
      </c>
      <c r="D64" s="15">
        <f t="shared" ca="1" si="5"/>
        <v>1</v>
      </c>
    </row>
    <row r="65" spans="1:5" x14ac:dyDescent="0.25">
      <c r="A65" s="5" t="str">
        <f>$B$3&amp;" - Wave C - Sample"</f>
        <v>ASB - Wave C - Sample</v>
      </c>
      <c r="B65" s="15">
        <f t="shared" ca="1" si="5"/>
        <v>0.66666666666666663</v>
      </c>
      <c r="C65" s="13">
        <f t="shared" ca="1" si="5"/>
        <v>0.33333333333333331</v>
      </c>
      <c r="D65" s="15">
        <f t="shared" ca="1" si="5"/>
        <v>1</v>
      </c>
    </row>
    <row r="66" spans="1:5" x14ac:dyDescent="0.25">
      <c r="A66" s="5" t="str">
        <f>$B$3&amp;" - Wave A - All"</f>
        <v>ASB - Wave A - All</v>
      </c>
      <c r="B66" s="15">
        <f t="shared" ca="1" si="5"/>
        <v>0.86363636363636365</v>
      </c>
      <c r="C66" s="13">
        <f ca="1">C57/$D57</f>
        <v>0.13636363636363635</v>
      </c>
      <c r="D66" s="15">
        <f t="shared" ca="1" si="5"/>
        <v>1</v>
      </c>
    </row>
    <row r="67" spans="1:5" x14ac:dyDescent="0.25">
      <c r="A67" s="5" t="str">
        <f>$B$3&amp;" - Wave B - All"</f>
        <v>ASB - Wave B - All</v>
      </c>
      <c r="B67" s="15">
        <f t="shared" ca="1" si="5"/>
        <v>0.84615384615384615</v>
      </c>
      <c r="C67" s="13">
        <f t="shared" ca="1" si="5"/>
        <v>0.15384615384615385</v>
      </c>
      <c r="D67" s="15">
        <f t="shared" ca="1" si="5"/>
        <v>1</v>
      </c>
    </row>
    <row r="68" spans="1:5" x14ac:dyDescent="0.25">
      <c r="A68" s="5" t="str">
        <f>$B$3&amp;" - Wave C - All"</f>
        <v>ASB - Wave C - All</v>
      </c>
      <c r="B68" s="15">
        <f t="shared" ca="1" si="5"/>
        <v>0.5</v>
      </c>
      <c r="C68" s="13">
        <f t="shared" ca="1" si="5"/>
        <v>0.5</v>
      </c>
      <c r="D68" s="15">
        <f t="shared" ca="1" si="5"/>
        <v>1</v>
      </c>
    </row>
    <row r="69" spans="1:5" x14ac:dyDescent="0.25">
      <c r="B69" s="11"/>
      <c r="C69" s="11"/>
      <c r="D69" s="11"/>
      <c r="E69" s="11"/>
    </row>
    <row r="70" spans="1:5" x14ac:dyDescent="0.25">
      <c r="A70" s="4" t="s">
        <v>682</v>
      </c>
    </row>
    <row r="71" spans="1:5" x14ac:dyDescent="0.25">
      <c r="A71" s="5"/>
      <c r="B71" s="5" t="s">
        <v>683</v>
      </c>
      <c r="C71" s="5" t="s">
        <v>684</v>
      </c>
      <c r="D71" s="5" t="s">
        <v>525</v>
      </c>
    </row>
    <row r="72" spans="1:5" x14ac:dyDescent="0.25">
      <c r="A72" s="5" t="str">
        <f>$B$3&amp;" - Wave A - Sample"</f>
        <v>ASB - Wave A - Sample</v>
      </c>
      <c r="B72" s="2">
        <f>COUNTIFS(Table1[c08a_main_class], $B$4, Table1[c02a_rural], "Yes")</f>
        <v>0</v>
      </c>
      <c r="C72" s="3">
        <f>COUNTIFS(Table1[c08a_main_class], $B$4, Table1[c02a_rural], "No")</f>
        <v>32</v>
      </c>
      <c r="D72" s="2">
        <f>SUM(B72:C72)</f>
        <v>32</v>
      </c>
    </row>
    <row r="73" spans="1:5" x14ac:dyDescent="0.25">
      <c r="A73" s="5" t="str">
        <f>$B$3&amp;" - Wave B - Sample"</f>
        <v>ASB - Wave B - Sample</v>
      </c>
      <c r="B73" s="2">
        <f ca="1">COUNTIFS(Table1[c08a_main_class], $B$4, INDIRECT("Table1[c01"&amp;$E5&amp;"_area]"), "&lt;&gt;Unassigned", INDIRECT("Table1[c02"&amp;$E4&amp;"_rural]"),"Yes")</f>
        <v>0</v>
      </c>
      <c r="C73" s="3">
        <f ca="1">COUNTIFS(Table1[c08a_main_class], $B$4, INDIRECT("Table1[c01"&amp;$E5&amp;"_area]"), "&lt;&gt;Unassigned", INDIRECT("Table1[c02"&amp;$E4&amp;"_rural]"),"No")</f>
        <v>18</v>
      </c>
      <c r="D73" s="2">
        <f t="shared" ref="D73:D74" ca="1" si="6">SUM(B73:C73)</f>
        <v>18</v>
      </c>
    </row>
    <row r="74" spans="1:5" x14ac:dyDescent="0.25">
      <c r="A74" s="5" t="str">
        <f>$B$3&amp;" - Wave C - Sample"</f>
        <v>ASB - Wave C - Sample</v>
      </c>
      <c r="B74" s="2">
        <f ca="1">COUNTIFS(Table1[c08a_main_class], $B$4, INDIRECT("Table1[c01"&amp;$E6&amp;"_area]"), "&lt;&gt;Unassigned", INDIRECT("Table1[c02"&amp;$E5&amp;"_rural]"),"Yes")</f>
        <v>0</v>
      </c>
      <c r="C74" s="3">
        <f ca="1">COUNTIFS(Table1[c08a_main_class], $B$4, INDIRECT("Table1[c01"&amp;$E6&amp;"_area]"), "&lt;&gt;Unassigned", INDIRECT("Table1[c02"&amp;$E5&amp;"_rural]"),"No")</f>
        <v>3</v>
      </c>
      <c r="D74" s="2">
        <f t="shared" ca="1" si="6"/>
        <v>3</v>
      </c>
    </row>
    <row r="75" spans="1:5" x14ac:dyDescent="0.25">
      <c r="A75" s="5" t="str">
        <f>$B$3&amp;" - Wave A - All"</f>
        <v>ASB - Wave A - All</v>
      </c>
      <c r="B75" s="2">
        <f ca="1">COUNTIFS(INDIRECT("Table1["&amp;$B5&amp;"]"), "Yes", INDIRECT("Table1[c02"&amp;$E4&amp;"_rural]"),"Yes")</f>
        <v>0</v>
      </c>
      <c r="C75" s="3">
        <f ca="1">COUNTIFS(INDIRECT("Table1["&amp;$B5&amp;"]"), "Yes", INDIRECT("Table1[c02"&amp;$E4&amp;"_rural]"),"No")</f>
        <v>44</v>
      </c>
      <c r="D75" s="2">
        <f ca="1">SUM(B75:C75)</f>
        <v>44</v>
      </c>
    </row>
    <row r="76" spans="1:5" x14ac:dyDescent="0.25">
      <c r="A76" s="5" t="str">
        <f>$B$3&amp;" - Wave B - All"</f>
        <v>ASB - Wave B - All</v>
      </c>
      <c r="B76" s="2">
        <f ca="1">COUNTIFS(INDIRECT("Table1["&amp;$B6&amp;"]"), "Yes", INDIRECT("Table1[c02"&amp;$E5&amp;"_rural]"),"Yes")</f>
        <v>0</v>
      </c>
      <c r="C76" s="3">
        <f ca="1">COUNTIFS(INDIRECT("Table1["&amp;$B6&amp;"]"), "Yes", INDIRECT("Table1[c02"&amp;$E5&amp;"_rural]"),"No")</f>
        <v>13</v>
      </c>
      <c r="D76" s="2">
        <f ca="1">SUM(B76:C76)</f>
        <v>13</v>
      </c>
    </row>
    <row r="77" spans="1:5" x14ac:dyDescent="0.25">
      <c r="A77" s="5" t="str">
        <f>$B$3&amp;" - Wave C - All"</f>
        <v>ASB - Wave C - All</v>
      </c>
      <c r="B77" s="2">
        <f ca="1">COUNTIFS(INDIRECT("Table1["&amp;$B7&amp;"]"), "Yes", INDIRECT("Table1[c02"&amp;$E6&amp;"_rural]"),"Yes")</f>
        <v>0</v>
      </c>
      <c r="C77" s="3">
        <f ca="1">COUNTIFS(INDIRECT("Table1["&amp;$B7&amp;"]"), "Yes", INDIRECT("Table1[c02"&amp;$E6&amp;"_rural]"),"No")</f>
        <v>2</v>
      </c>
      <c r="D77" s="2">
        <f ca="1">SUM(B77:C77)</f>
        <v>2</v>
      </c>
    </row>
    <row r="79" spans="1:5" x14ac:dyDescent="0.25">
      <c r="A79" s="4" t="s">
        <v>690</v>
      </c>
    </row>
    <row r="80" spans="1:5" x14ac:dyDescent="0.25">
      <c r="A80" s="5"/>
      <c r="B80" s="5" t="s">
        <v>5</v>
      </c>
      <c r="C80" s="5" t="s">
        <v>4</v>
      </c>
      <c r="D80" s="5" t="s">
        <v>525</v>
      </c>
    </row>
    <row r="81" spans="1:7" x14ac:dyDescent="0.25">
      <c r="A81" s="5" t="str">
        <f>$B$3&amp;" - Wave A - Sample"</f>
        <v>ASB - Wave A - Sample</v>
      </c>
      <c r="B81" s="7">
        <f>B72/$D72</f>
        <v>0</v>
      </c>
      <c r="C81" s="6">
        <f>C72/$D72</f>
        <v>1</v>
      </c>
      <c r="D81" s="7">
        <f>D72/$D72</f>
        <v>1</v>
      </c>
    </row>
    <row r="82" spans="1:7" x14ac:dyDescent="0.25">
      <c r="A82" s="5" t="str">
        <f>$B$3&amp;" - Wave B - Sample"</f>
        <v>ASB - Wave B - Sample</v>
      </c>
      <c r="B82" s="7">
        <f t="shared" ref="B82:D86" ca="1" si="7">B73/$D73</f>
        <v>0</v>
      </c>
      <c r="C82" s="6">
        <f t="shared" ca="1" si="7"/>
        <v>1</v>
      </c>
      <c r="D82" s="7">
        <f t="shared" ca="1" si="7"/>
        <v>1</v>
      </c>
    </row>
    <row r="83" spans="1:7" x14ac:dyDescent="0.25">
      <c r="A83" s="5" t="str">
        <f>$B$3&amp;" - Wave C - Sample"</f>
        <v>ASB - Wave C - Sample</v>
      </c>
      <c r="B83" s="7">
        <f t="shared" ca="1" si="7"/>
        <v>0</v>
      </c>
      <c r="C83" s="6">
        <f t="shared" ca="1" si="7"/>
        <v>1</v>
      </c>
      <c r="D83" s="7">
        <f t="shared" ca="1" si="7"/>
        <v>1</v>
      </c>
    </row>
    <row r="84" spans="1:7" x14ac:dyDescent="0.25">
      <c r="A84" s="5" t="str">
        <f>$B$3&amp;" - Wave A - All"</f>
        <v>ASB - Wave A - All</v>
      </c>
      <c r="B84" s="7">
        <f t="shared" ca="1" si="7"/>
        <v>0</v>
      </c>
      <c r="C84" s="6">
        <f t="shared" ca="1" si="7"/>
        <v>1</v>
      </c>
      <c r="D84" s="7">
        <f t="shared" ca="1" si="7"/>
        <v>1</v>
      </c>
    </row>
    <row r="85" spans="1:7" x14ac:dyDescent="0.25">
      <c r="A85" s="5" t="str">
        <f>$B$3&amp;" - Wave B - All"</f>
        <v>ASB - Wave B - All</v>
      </c>
      <c r="B85" s="7">
        <f t="shared" ca="1" si="7"/>
        <v>0</v>
      </c>
      <c r="C85" s="6">
        <f t="shared" ca="1" si="7"/>
        <v>1</v>
      </c>
      <c r="D85" s="7">
        <f t="shared" ca="1" si="7"/>
        <v>1</v>
      </c>
    </row>
    <row r="86" spans="1:7" x14ac:dyDescent="0.25">
      <c r="A86" s="5" t="str">
        <f>$B$3&amp;" - Wave C - All"</f>
        <v>ASB - Wave C - All</v>
      </c>
      <c r="B86" s="7">
        <f t="shared" ca="1" si="7"/>
        <v>0</v>
      </c>
      <c r="C86" s="6">
        <f t="shared" ca="1" si="7"/>
        <v>1</v>
      </c>
      <c r="D86" s="7">
        <f t="shared" ca="1" si="7"/>
        <v>1</v>
      </c>
    </row>
    <row r="88" spans="1:7" x14ac:dyDescent="0.25">
      <c r="A88" s="4" t="s">
        <v>685</v>
      </c>
    </row>
    <row r="89" spans="1:7" x14ac:dyDescent="0.25">
      <c r="A89" s="5"/>
      <c r="B89" s="5" t="str">
        <f>$B$3&amp;" - Wave A - Sample"</f>
        <v>ASB - Wave A - Sample</v>
      </c>
      <c r="C89" s="5" t="str">
        <f>$B$3&amp;" - Wave B - Sample"</f>
        <v>ASB - Wave B - Sample</v>
      </c>
      <c r="D89" s="5" t="str">
        <f>$B$3&amp;" - Wave C - Sample"</f>
        <v>ASB - Wave C - Sample</v>
      </c>
      <c r="E89" s="5" t="str">
        <f>$B$3&amp;" - Wave A - All"</f>
        <v>ASB - Wave A - All</v>
      </c>
      <c r="F89" s="5" t="str">
        <f>$B$3&amp;" - Wave B - All"</f>
        <v>ASB - Wave B - All</v>
      </c>
      <c r="G89" s="5" t="str">
        <f>$B$3&amp;" - Wave C - All"</f>
        <v>ASB - Wave C - All</v>
      </c>
    </row>
    <row r="90" spans="1:7" x14ac:dyDescent="0.25">
      <c r="A90" s="5" t="s">
        <v>57</v>
      </c>
      <c r="B90" s="31">
        <f>COUNTIFS(Table1[c08a_main_class], $B$4, Table1[c05a_household], $A90)</f>
        <v>8</v>
      </c>
      <c r="C90" s="33">
        <f ca="1">COUNTIFS(Table1[c08a_main_class], $B$4, INDIRECT("Table1[c01"&amp;$E$5&amp;"_area]"), "&lt;&gt;Unassigned", INDIRECT("Table1[c05"&amp;$E$5&amp;"_household]"), $A90)</f>
        <v>6</v>
      </c>
      <c r="D90" s="31">
        <f ca="1">COUNTIFS(Table1[c08a_main_class], $B$4, INDIRECT("Table1[c01"&amp;$E$6&amp;"_area]"), "&lt;&gt;Unassigned", INDIRECT("Table1[c05"&amp;$E$6&amp;"_household]"), $A90)</f>
        <v>0</v>
      </c>
      <c r="E90" s="33">
        <f t="shared" ref="E90:E95" ca="1" si="8">COUNTIFS(INDIRECT("Table1["&amp;$B$5&amp;"]"), "Yes", INDIRECT("Table1[c05"&amp;$E$4&amp;"_household]"), $A90)</f>
        <v>10</v>
      </c>
      <c r="F90" s="31">
        <f t="shared" ref="F90:F95" ca="1" si="9">COUNTIFS(INDIRECT("Table1["&amp;$B$6&amp;"]"), "Yes", INDIRECT("Table1[c05"&amp;$E$5&amp;"_household]"), $A90)</f>
        <v>5</v>
      </c>
      <c r="G90" s="33">
        <f t="shared" ref="G90:G95" ca="1" si="10">COUNTIFS(INDIRECT("Table1["&amp;$B$7&amp;"]"), "Yes", INDIRECT("Table1[c05"&amp;$E$6&amp;"_household]"), $A90)</f>
        <v>0</v>
      </c>
    </row>
    <row r="91" spans="1:7" x14ac:dyDescent="0.25">
      <c r="A91" s="5" t="s">
        <v>686</v>
      </c>
      <c r="B91" s="31">
        <f>COUNTIFS(Table1[c08a_main_class], $B$4, Table1[c05a_household], $A91)</f>
        <v>19</v>
      </c>
      <c r="C91" s="33">
        <f ca="1">COUNTIFS(Table1[c08a_main_class], $B$4, INDIRECT("Table1[c01"&amp;$E$5&amp;"_area]"), "&lt;&gt;Unassigned", INDIRECT("Table1[c05"&amp;$E$5&amp;"_household]"), $A91)</f>
        <v>10</v>
      </c>
      <c r="D91" s="31">
        <f ca="1">COUNTIFS(Table1[c08a_main_class], $B$4, INDIRECT("Table1[c01"&amp;$E$6&amp;"_area]"), "&lt;&gt;Unassigned", INDIRECT("Table1[c05"&amp;$E$6&amp;"_household]"), $A91)</f>
        <v>0</v>
      </c>
      <c r="E91" s="33">
        <f t="shared" ca="1" si="8"/>
        <v>26</v>
      </c>
      <c r="F91" s="31">
        <f t="shared" ca="1" si="9"/>
        <v>8</v>
      </c>
      <c r="G91" s="33">
        <f t="shared" ca="1" si="10"/>
        <v>0</v>
      </c>
    </row>
    <row r="92" spans="1:7" x14ac:dyDescent="0.25">
      <c r="A92" s="5" t="s">
        <v>872</v>
      </c>
      <c r="B92" s="31">
        <f>COUNTIFS(Table1[c08a_main_class], $B$4, Table1[c05a_household], $A92)</f>
        <v>1</v>
      </c>
      <c r="C92" s="33">
        <f ca="1">COUNTIFS(Table1[c08a_main_class], $B$4, INDIRECT("Table1[c01"&amp;$E$5&amp;"_area]"), "&lt;&gt;Unassigned", INDIRECT("Table1[c05"&amp;$E$5&amp;"_household]"), $A92)</f>
        <v>0</v>
      </c>
      <c r="D92" s="31">
        <f ca="1">COUNTIFS(Table1[c08a_main_class], $B$4, INDIRECT("Table1[c01"&amp;$E$6&amp;"_area]"), "&lt;&gt;Unassigned", INDIRECT("Table1[c05"&amp;$E$6&amp;"_household]"), $A92)</f>
        <v>0</v>
      </c>
      <c r="E92" s="33">
        <f t="shared" ca="1" si="8"/>
        <v>1</v>
      </c>
      <c r="F92" s="31">
        <f t="shared" ca="1" si="9"/>
        <v>0</v>
      </c>
      <c r="G92" s="33">
        <f t="shared" ca="1" si="10"/>
        <v>0</v>
      </c>
    </row>
    <row r="93" spans="1:7" x14ac:dyDescent="0.25">
      <c r="A93" s="5" t="s">
        <v>688</v>
      </c>
      <c r="B93" s="31">
        <f>COUNTIFS(Table1[c08a_main_class], $B$4, Table1[c05a_household], $A93)</f>
        <v>3</v>
      </c>
      <c r="C93" s="33">
        <f ca="1">COUNTIFS(Table1[c08a_main_class], $B$4, INDIRECT("Table1[c01"&amp;$E$5&amp;"_area]"), "&lt;&gt;Unassigned", INDIRECT("Table1[c05"&amp;$E$5&amp;"_household]"), $A93)</f>
        <v>0</v>
      </c>
      <c r="D93" s="31">
        <f ca="1">COUNTIFS(Table1[c08a_main_class], $B$4, INDIRECT("Table1[c01"&amp;$E$6&amp;"_area]"), "&lt;&gt;Unassigned", INDIRECT("Table1[c05"&amp;$E$6&amp;"_household]"), $A93)</f>
        <v>0</v>
      </c>
      <c r="E93" s="33">
        <f t="shared" ca="1" si="8"/>
        <v>6</v>
      </c>
      <c r="F93" s="31">
        <f t="shared" ca="1" si="9"/>
        <v>0</v>
      </c>
      <c r="G93" s="33">
        <f t="shared" ca="1" si="10"/>
        <v>0</v>
      </c>
    </row>
    <row r="94" spans="1:7" x14ac:dyDescent="0.25">
      <c r="A94" s="5" t="s">
        <v>689</v>
      </c>
      <c r="B94" s="31">
        <f>COUNTIFS(Table1[c08a_main_class], $B$4, Table1[c05a_household], $A94)</f>
        <v>1</v>
      </c>
      <c r="C94" s="33">
        <f ca="1">COUNTIFS(Table1[c08a_main_class], $B$4, INDIRECT("Table1[c01"&amp;$E$5&amp;"_area]"), "&lt;&gt;Unassigned", INDIRECT("Table1[c05"&amp;$E$5&amp;"_household]"), $A94)</f>
        <v>0</v>
      </c>
      <c r="D94" s="31">
        <f ca="1">COUNTIFS(Table1[c08a_main_class], $B$4, INDIRECT("Table1[c01"&amp;$E$6&amp;"_area]"), "&lt;&gt;Unassigned", INDIRECT("Table1[c05"&amp;$E$6&amp;"_household]"), $A94)</f>
        <v>0</v>
      </c>
      <c r="E94" s="33">
        <f t="shared" ca="1" si="8"/>
        <v>1</v>
      </c>
      <c r="F94" s="31">
        <f t="shared" ca="1" si="9"/>
        <v>0</v>
      </c>
      <c r="G94" s="33">
        <f t="shared" ca="1" si="10"/>
        <v>0</v>
      </c>
    </row>
    <row r="95" spans="1:7" x14ac:dyDescent="0.25">
      <c r="A95" s="5" t="s">
        <v>22</v>
      </c>
      <c r="B95" s="31">
        <f>COUNTIFS(Table1[c08a_main_class], $B$4, Table1[c05a_household], $A95)</f>
        <v>0</v>
      </c>
      <c r="C95" s="33">
        <f ca="1">COUNTIFS(Table1[c08a_main_class], $B$4, INDIRECT("Table1[c01"&amp;$E$5&amp;"_area]"), "&lt;&gt;Unassigned", INDIRECT("Table1[c05"&amp;$E$5&amp;"_household]"), $A95)</f>
        <v>0</v>
      </c>
      <c r="D95" s="31">
        <f ca="1">COUNTIFS(Table1[c08a_main_class], $B$4, INDIRECT("Table1[c01"&amp;$E$6&amp;"_area]"), "&lt;&gt;Unassigned", INDIRECT("Table1[c05"&amp;$E$6&amp;"_household]"), $A95)</f>
        <v>0</v>
      </c>
      <c r="E95" s="33">
        <f t="shared" ca="1" si="8"/>
        <v>0</v>
      </c>
      <c r="F95" s="31">
        <f t="shared" ca="1" si="9"/>
        <v>0</v>
      </c>
      <c r="G95" s="33">
        <f t="shared" ca="1" si="10"/>
        <v>0</v>
      </c>
    </row>
    <row r="96" spans="1:7" x14ac:dyDescent="0.25">
      <c r="A96" s="5" t="s">
        <v>525</v>
      </c>
      <c r="B96" s="31">
        <f>SUM(B90:B95)</f>
        <v>32</v>
      </c>
      <c r="C96" s="33">
        <f t="shared" ref="C96:D96" ca="1" si="11">SUM(C90:C95)</f>
        <v>16</v>
      </c>
      <c r="D96" s="31">
        <f t="shared" ca="1" si="11"/>
        <v>0</v>
      </c>
      <c r="E96" s="33">
        <f ca="1">SUM(E90:E95)</f>
        <v>44</v>
      </c>
      <c r="F96" s="31">
        <f ca="1">SUM(F90:F95)</f>
        <v>13</v>
      </c>
      <c r="G96" s="33">
        <f ca="1">SUM(G90:G95)</f>
        <v>0</v>
      </c>
    </row>
    <row r="98" spans="1:7" x14ac:dyDescent="0.25">
      <c r="A98" s="4" t="s">
        <v>691</v>
      </c>
    </row>
    <row r="99" spans="1:7" x14ac:dyDescent="0.25">
      <c r="A99" s="5"/>
      <c r="B99" s="5" t="str">
        <f>$B$3&amp;" - Wave A - Sample"</f>
        <v>ASB - Wave A - Sample</v>
      </c>
      <c r="C99" s="5" t="str">
        <f>$B$3&amp;" - Wave B - Sample"</f>
        <v>ASB - Wave B - Sample</v>
      </c>
      <c r="D99" s="5" t="str">
        <f>$B$3&amp;" - Wave C - Sample"</f>
        <v>ASB - Wave C - Sample</v>
      </c>
      <c r="E99" s="5" t="str">
        <f>$B$3&amp;" - Wave A - All"</f>
        <v>ASB - Wave A - All</v>
      </c>
      <c r="F99" s="5" t="str">
        <f>$B$3&amp;" - Wave B - All"</f>
        <v>ASB - Wave B - All</v>
      </c>
      <c r="G99" s="5" t="str">
        <f>$B$3&amp;" - Wave C - All"</f>
        <v>ASB - Wave C - All</v>
      </c>
    </row>
    <row r="100" spans="1:7" x14ac:dyDescent="0.25">
      <c r="A100" s="5" t="s">
        <v>57</v>
      </c>
      <c r="B100" s="15">
        <f>B90/B$96</f>
        <v>0.25</v>
      </c>
      <c r="C100" s="13">
        <f t="shared" ref="C100:G106" ca="1" si="12">C90/C$96</f>
        <v>0.375</v>
      </c>
      <c r="D100" s="15" t="e">
        <f t="shared" ca="1" si="12"/>
        <v>#DIV/0!</v>
      </c>
      <c r="E100" s="13">
        <f t="shared" ca="1" si="12"/>
        <v>0.22727272727272727</v>
      </c>
      <c r="F100" s="15">
        <f t="shared" ca="1" si="12"/>
        <v>0.38461538461538464</v>
      </c>
      <c r="G100" s="13" t="e">
        <f t="shared" ca="1" si="12"/>
        <v>#DIV/0!</v>
      </c>
    </row>
    <row r="101" spans="1:7" x14ac:dyDescent="0.25">
      <c r="A101" s="5" t="s">
        <v>686</v>
      </c>
      <c r="B101" s="15">
        <f t="shared" ref="B101:D106" si="13">B91/B$96</f>
        <v>0.59375</v>
      </c>
      <c r="C101" s="13">
        <f t="shared" ca="1" si="13"/>
        <v>0.625</v>
      </c>
      <c r="D101" s="15" t="e">
        <f t="shared" ca="1" si="13"/>
        <v>#DIV/0!</v>
      </c>
      <c r="E101" s="13">
        <f t="shared" ca="1" si="12"/>
        <v>0.59090909090909094</v>
      </c>
      <c r="F101" s="15">
        <f t="shared" ca="1" si="12"/>
        <v>0.61538461538461542</v>
      </c>
      <c r="G101" s="13" t="e">
        <f t="shared" ca="1" si="12"/>
        <v>#DIV/0!</v>
      </c>
    </row>
    <row r="102" spans="1:7" x14ac:dyDescent="0.25">
      <c r="A102" s="5" t="s">
        <v>687</v>
      </c>
      <c r="B102" s="15">
        <f t="shared" si="13"/>
        <v>3.125E-2</v>
      </c>
      <c r="C102" s="13">
        <f t="shared" ca="1" si="13"/>
        <v>0</v>
      </c>
      <c r="D102" s="15" t="e">
        <f t="shared" ca="1" si="13"/>
        <v>#DIV/0!</v>
      </c>
      <c r="E102" s="13">
        <f t="shared" ca="1" si="12"/>
        <v>2.2727272727272728E-2</v>
      </c>
      <c r="F102" s="15">
        <f t="shared" ca="1" si="12"/>
        <v>0</v>
      </c>
      <c r="G102" s="13" t="e">
        <f t="shared" ca="1" si="12"/>
        <v>#DIV/0!</v>
      </c>
    </row>
    <row r="103" spans="1:7" x14ac:dyDescent="0.25">
      <c r="A103" s="5" t="s">
        <v>688</v>
      </c>
      <c r="B103" s="15">
        <f t="shared" si="13"/>
        <v>9.375E-2</v>
      </c>
      <c r="C103" s="13">
        <f t="shared" ca="1" si="13"/>
        <v>0</v>
      </c>
      <c r="D103" s="15" t="e">
        <f t="shared" ca="1" si="13"/>
        <v>#DIV/0!</v>
      </c>
      <c r="E103" s="13">
        <f t="shared" ca="1" si="12"/>
        <v>0.13636363636363635</v>
      </c>
      <c r="F103" s="15">
        <f t="shared" ca="1" si="12"/>
        <v>0</v>
      </c>
      <c r="G103" s="13" t="e">
        <f t="shared" ca="1" si="12"/>
        <v>#DIV/0!</v>
      </c>
    </row>
    <row r="104" spans="1:7" x14ac:dyDescent="0.25">
      <c r="A104" s="5" t="s">
        <v>689</v>
      </c>
      <c r="B104" s="15">
        <f t="shared" si="13"/>
        <v>3.125E-2</v>
      </c>
      <c r="C104" s="13">
        <f t="shared" ca="1" si="13"/>
        <v>0</v>
      </c>
      <c r="D104" s="15" t="e">
        <f t="shared" ca="1" si="13"/>
        <v>#DIV/0!</v>
      </c>
      <c r="E104" s="13">
        <f t="shared" ca="1" si="12"/>
        <v>2.2727272727272728E-2</v>
      </c>
      <c r="F104" s="15">
        <f t="shared" ca="1" si="12"/>
        <v>0</v>
      </c>
      <c r="G104" s="13" t="e">
        <f t="shared" ca="1" si="12"/>
        <v>#DIV/0!</v>
      </c>
    </row>
    <row r="105" spans="1:7" x14ac:dyDescent="0.25">
      <c r="A105" s="5" t="s">
        <v>22</v>
      </c>
      <c r="B105" s="15">
        <f t="shared" si="13"/>
        <v>0</v>
      </c>
      <c r="C105" s="13">
        <f t="shared" ca="1" si="13"/>
        <v>0</v>
      </c>
      <c r="D105" s="15" t="e">
        <f t="shared" ca="1" si="13"/>
        <v>#DIV/0!</v>
      </c>
      <c r="E105" s="13">
        <f t="shared" ca="1" si="12"/>
        <v>0</v>
      </c>
      <c r="F105" s="15">
        <f t="shared" ca="1" si="12"/>
        <v>0</v>
      </c>
      <c r="G105" s="13" t="e">
        <f t="shared" ca="1" si="12"/>
        <v>#DIV/0!</v>
      </c>
    </row>
    <row r="106" spans="1:7" x14ac:dyDescent="0.25">
      <c r="A106" s="5" t="s">
        <v>525</v>
      </c>
      <c r="B106" s="15">
        <f t="shared" si="13"/>
        <v>1</v>
      </c>
      <c r="C106" s="13">
        <f t="shared" ca="1" si="13"/>
        <v>1</v>
      </c>
      <c r="D106" s="15" t="e">
        <f t="shared" ca="1" si="13"/>
        <v>#DIV/0!</v>
      </c>
      <c r="E106" s="13">
        <f t="shared" ca="1" si="12"/>
        <v>1</v>
      </c>
      <c r="F106" s="15">
        <f t="shared" ca="1" si="12"/>
        <v>1</v>
      </c>
      <c r="G106" s="13" t="e">
        <f t="shared" ca="1" si="12"/>
        <v>#DIV/0!</v>
      </c>
    </row>
    <row r="108" spans="1:7" x14ac:dyDescent="0.25">
      <c r="A108" s="4" t="s">
        <v>692</v>
      </c>
    </row>
    <row r="109" spans="1:7" x14ac:dyDescent="0.25">
      <c r="A109" s="5"/>
      <c r="B109" s="5" t="str">
        <f>$B$3&amp;" - Wave A - Sample"</f>
        <v>ASB - Wave A - Sample</v>
      </c>
      <c r="C109" s="5" t="str">
        <f>$B$3&amp;" - Wave B - Sample"</f>
        <v>ASB - Wave B - Sample</v>
      </c>
      <c r="D109" s="5" t="str">
        <f>$B$3&amp;" - Wave C - Sample"</f>
        <v>ASB - Wave C - Sample</v>
      </c>
      <c r="E109" s="5" t="str">
        <f>$B$3&amp;" - Wave A - All"</f>
        <v>ASB - Wave A - All</v>
      </c>
      <c r="F109" s="5" t="str">
        <f>$B$3&amp;" - Wave B - All"</f>
        <v>ASB - Wave B - All</v>
      </c>
      <c r="G109" s="5" t="str">
        <f>$B$3&amp;" - Wave C - All"</f>
        <v>ASB - Wave C - All</v>
      </c>
    </row>
    <row r="110" spans="1:7" x14ac:dyDescent="0.25">
      <c r="A110" s="5" t="s">
        <v>11</v>
      </c>
      <c r="B110" s="2">
        <f>COUNTIFS(Table1[c08a_main_class], $B$4, Table1[c07a_nationality], $A110)</f>
        <v>16</v>
      </c>
      <c r="C110" s="33">
        <f ca="1">COUNTIFS(Table1[c08a_main_class], $B$4, INDIRECT("Table1[c01"&amp;$E$5&amp;"_area]"), "&lt;&gt;Unassigned", Table1[c07a_nationality], $A110)</f>
        <v>9</v>
      </c>
      <c r="D110" s="31">
        <f ca="1">COUNTIFS(Table1[c08a_main_class], $B$4, INDIRECT("Table1[c01"&amp;$E$6&amp;"_area]"), "&lt;&gt;Unassigned", Table1[c07a_nationality], $A110)</f>
        <v>2</v>
      </c>
      <c r="E110" s="3">
        <f ca="1">COUNTIFS(INDIRECT("Table1["&amp;$B$5&amp;"]"), "Yes", Table1[c07a_nationality], $A110)</f>
        <v>19</v>
      </c>
      <c r="F110" s="2">
        <f ca="1">COUNTIFS(INDIRECT("Table1["&amp;$B$6&amp;"]"), "Yes", Table1[c07a_nationality], $A110)</f>
        <v>5</v>
      </c>
      <c r="G110" s="3">
        <f ca="1">COUNTIFS(INDIRECT("Table1["&amp;$B$7&amp;"]"), "Yes", Table1[c07a_nationality], $A110)</f>
        <v>1</v>
      </c>
    </row>
    <row r="111" spans="1:7" x14ac:dyDescent="0.25">
      <c r="A111" s="5" t="s">
        <v>144</v>
      </c>
      <c r="B111" s="2">
        <f>COUNTIFS(Table1[c08a_main_class], $B$4, Table1[c07a_nationality], $A111)</f>
        <v>0</v>
      </c>
      <c r="C111" s="33">
        <f ca="1">COUNTIFS(Table1[c08a_main_class], $B$4, INDIRECT("Table1[c01"&amp;$E$5&amp;"_area]"), "&lt;&gt;Unassigned", Table1[c07a_nationality], $A111)</f>
        <v>0</v>
      </c>
      <c r="D111" s="31">
        <f ca="1">COUNTIFS(Table1[c08a_main_class], $B$4, INDIRECT("Table1[c01"&amp;$E$6&amp;"_area]"), "&lt;&gt;Unassigned", Table1[c07a_nationality], $A111)</f>
        <v>0</v>
      </c>
      <c r="E111" s="3">
        <f ca="1">COUNTIFS(INDIRECT("Table1["&amp;$B$5&amp;"]"), "Yes", Table1[c07a_nationality], $A111)</f>
        <v>0</v>
      </c>
      <c r="F111" s="2">
        <f ca="1">COUNTIFS(INDIRECT("Table1["&amp;$B$6&amp;"]"), "Yes", Table1[c07a_nationality], $A111)</f>
        <v>0</v>
      </c>
      <c r="G111" s="3">
        <f ca="1">COUNTIFS(INDIRECT("Table1["&amp;$B$7&amp;"]"), "Yes", Table1[c07a_nationality], $A111)</f>
        <v>0</v>
      </c>
    </row>
    <row r="112" spans="1:7" x14ac:dyDescent="0.25">
      <c r="A112" s="5" t="s">
        <v>56</v>
      </c>
      <c r="B112" s="2">
        <f>COUNTIFS(Table1[c08a_main_class], $B$4, Table1[c07a_nationality], $A112)</f>
        <v>5</v>
      </c>
      <c r="C112" s="33">
        <f ca="1">COUNTIFS(Table1[c08a_main_class], $B$4, INDIRECT("Table1[c01"&amp;$E$5&amp;"_area]"), "&lt;&gt;Unassigned", Table1[c07a_nationality], $A112)</f>
        <v>5</v>
      </c>
      <c r="D112" s="31">
        <f ca="1">COUNTIFS(Table1[c08a_main_class], $B$4, INDIRECT("Table1[c01"&amp;$E$6&amp;"_area]"), "&lt;&gt;Unassigned", Table1[c07a_nationality], $A112)</f>
        <v>0</v>
      </c>
      <c r="E112" s="3">
        <f ca="1">COUNTIFS(INDIRECT("Table1["&amp;$B$5&amp;"]"), "Yes", Table1[c07a_nationality], $A112)</f>
        <v>6</v>
      </c>
      <c r="F112" s="2">
        <f ca="1">COUNTIFS(INDIRECT("Table1["&amp;$B$6&amp;"]"), "Yes", Table1[c07a_nationality], $A112)</f>
        <v>4</v>
      </c>
      <c r="G112" s="3">
        <f ca="1">COUNTIFS(INDIRECT("Table1["&amp;$B$7&amp;"]"), "Yes", Table1[c07a_nationality], $A112)</f>
        <v>0</v>
      </c>
    </row>
    <row r="113" spans="1:7" x14ac:dyDescent="0.25">
      <c r="A113" s="5" t="s">
        <v>87</v>
      </c>
      <c r="B113" s="2">
        <f>COUNTIFS(Table1[c08a_main_class], $B$4, Table1[c07a_nationality], $A113)</f>
        <v>1</v>
      </c>
      <c r="C113" s="33">
        <f ca="1">COUNTIFS(Table1[c08a_main_class], $B$4, INDIRECT("Table1[c01"&amp;$E$5&amp;"_area]"), "&lt;&gt;Unassigned", Table1[c07a_nationality], $A113)</f>
        <v>1</v>
      </c>
      <c r="D113" s="31">
        <f ca="1">COUNTIFS(Table1[c08a_main_class], $B$4, INDIRECT("Table1[c01"&amp;$E$6&amp;"_area]"), "&lt;&gt;Unassigned", Table1[c07a_nationality], $A113)</f>
        <v>1</v>
      </c>
      <c r="E113" s="3">
        <f ca="1">COUNTIFS(INDIRECT("Table1["&amp;$B$5&amp;"]"), "Yes", Table1[c07a_nationality], $A113)</f>
        <v>1</v>
      </c>
      <c r="F113" s="2">
        <f ca="1">COUNTIFS(INDIRECT("Table1["&amp;$B$6&amp;"]"), "Yes", Table1[c07a_nationality], $A113)</f>
        <v>1</v>
      </c>
      <c r="G113" s="3">
        <f ca="1">COUNTIFS(INDIRECT("Table1["&amp;$B$7&amp;"]"), "Yes", Table1[c07a_nationality], $A113)</f>
        <v>1</v>
      </c>
    </row>
    <row r="114" spans="1:7" x14ac:dyDescent="0.25">
      <c r="A114" s="5" t="s">
        <v>40</v>
      </c>
      <c r="B114" s="2">
        <f>COUNTIFS(Table1[c08a_main_class], $B$4, Table1[c07a_nationality], $A114)</f>
        <v>9</v>
      </c>
      <c r="C114" s="33">
        <f ca="1">COUNTIFS(Table1[c08a_main_class], $B$4, INDIRECT("Table1[c01"&amp;$E$5&amp;"_area]"), "&lt;&gt;Unassigned", Table1[c07a_nationality], $A114)</f>
        <v>3</v>
      </c>
      <c r="D114" s="31">
        <f ca="1">COUNTIFS(Table1[c08a_main_class], $B$4, INDIRECT("Table1[c01"&amp;$E$6&amp;"_area]"), "&lt;&gt;Unassigned", Table1[c07a_nationality], $A114)</f>
        <v>0</v>
      </c>
      <c r="E114" s="3">
        <f ca="1">COUNTIFS(INDIRECT("Table1["&amp;$B$5&amp;"]"), "Yes", Table1[c07a_nationality], $A114)</f>
        <v>15</v>
      </c>
      <c r="F114" s="2">
        <f ca="1">COUNTIFS(INDIRECT("Table1["&amp;$B$6&amp;"]"), "Yes", Table1[c07a_nationality], $A114)</f>
        <v>3</v>
      </c>
      <c r="G114" s="3">
        <f ca="1">COUNTIFS(INDIRECT("Table1["&amp;$B$7&amp;"]"), "Yes", Table1[c07a_nationality], $A114)</f>
        <v>0</v>
      </c>
    </row>
    <row r="115" spans="1:7" x14ac:dyDescent="0.25">
      <c r="A115" s="5" t="s">
        <v>22</v>
      </c>
      <c r="B115" s="2">
        <f>COUNTIFS(Table1[c08a_main_class], $B$4, Table1[c07a_nationality], $A115)</f>
        <v>1</v>
      </c>
      <c r="C115" s="33">
        <f ca="1">COUNTIFS(Table1[c08a_main_class], $B$4, INDIRECT("Table1[c01"&amp;$E$5&amp;"_area]"), "&lt;&gt;Unassigned", Table1[c07a_nationality], $A115)</f>
        <v>0</v>
      </c>
      <c r="D115" s="31">
        <f ca="1">COUNTIFS(Table1[c08a_main_class], $B$4, INDIRECT("Table1[c01"&amp;$E$6&amp;"_area]"), "&lt;&gt;Unassigned", Table1[c07a_nationality], $A115)</f>
        <v>0</v>
      </c>
      <c r="E115" s="3">
        <f ca="1">COUNTIFS(INDIRECT("Table1["&amp;$B$5&amp;"]"), "Yes", Table1[c07a_nationality], $A115)</f>
        <v>2</v>
      </c>
      <c r="F115" s="2">
        <f ca="1">COUNTIFS(INDIRECT("Table1["&amp;$B$6&amp;"]"), "Yes", Table1[c07a_nationality], $A115)</f>
        <v>0</v>
      </c>
      <c r="G115" s="3">
        <f ca="1">COUNTIFS(INDIRECT("Table1["&amp;$B$7&amp;"]"), "Yes", Table1[c07a_nationality], $A115)</f>
        <v>0</v>
      </c>
    </row>
    <row r="116" spans="1:7" x14ac:dyDescent="0.25">
      <c r="A116" s="5" t="s">
        <v>525</v>
      </c>
      <c r="B116" s="2">
        <f>SUM(B110:B115)</f>
        <v>32</v>
      </c>
      <c r="C116" s="33">
        <f t="shared" ref="C116:D116" ca="1" si="14">SUM(C110:C115)</f>
        <v>18</v>
      </c>
      <c r="D116" s="2">
        <f t="shared" ca="1" si="14"/>
        <v>3</v>
      </c>
      <c r="E116" s="3">
        <f ca="1">SUM(E110:E115)</f>
        <v>43</v>
      </c>
      <c r="F116" s="2">
        <f ca="1">SUM(F110:F115)</f>
        <v>13</v>
      </c>
      <c r="G116" s="3">
        <f ca="1">SUM(G110:G115)</f>
        <v>2</v>
      </c>
    </row>
    <row r="118" spans="1:7" x14ac:dyDescent="0.25">
      <c r="A118" s="4" t="s">
        <v>704</v>
      </c>
    </row>
    <row r="119" spans="1:7" x14ac:dyDescent="0.25">
      <c r="A119" s="5"/>
      <c r="B119" s="5" t="str">
        <f>$B$3&amp;" - Wave A - Sample"</f>
        <v>ASB - Wave A - Sample</v>
      </c>
      <c r="C119" s="5" t="str">
        <f>$B$3&amp;" - Wave B - Sample"</f>
        <v>ASB - Wave B - Sample</v>
      </c>
      <c r="D119" s="5" t="str">
        <f>$B$3&amp;" - Wave C - Sample"</f>
        <v>ASB - Wave C - Sample</v>
      </c>
      <c r="E119" s="5" t="str">
        <f>$B$3&amp;" - Wave A - All"</f>
        <v>ASB - Wave A - All</v>
      </c>
      <c r="F119" s="5" t="str">
        <f>$B$3&amp;" - Wave B - All"</f>
        <v>ASB - Wave B - All</v>
      </c>
      <c r="G119" s="5" t="str">
        <f>$B$3&amp;" - Wave C - All"</f>
        <v>ASB - Wave C - All</v>
      </c>
    </row>
    <row r="120" spans="1:7" x14ac:dyDescent="0.25">
      <c r="A120" s="5" t="s">
        <v>11</v>
      </c>
      <c r="B120" s="15">
        <f>B110/B$116</f>
        <v>0.5</v>
      </c>
      <c r="C120" s="13">
        <f t="shared" ref="C120:G126" ca="1" si="15">C110/C$116</f>
        <v>0.5</v>
      </c>
      <c r="D120" s="15">
        <f t="shared" ca="1" si="15"/>
        <v>0.66666666666666663</v>
      </c>
      <c r="E120" s="13">
        <f t="shared" ca="1" si="15"/>
        <v>0.44186046511627908</v>
      </c>
      <c r="F120" s="15">
        <f t="shared" ca="1" si="15"/>
        <v>0.38461538461538464</v>
      </c>
      <c r="G120" s="13">
        <f t="shared" ca="1" si="15"/>
        <v>0.5</v>
      </c>
    </row>
    <row r="121" spans="1:7" x14ac:dyDescent="0.25">
      <c r="A121" s="5" t="s">
        <v>144</v>
      </c>
      <c r="B121" s="15">
        <f t="shared" ref="B121:D126" si="16">B111/B$116</f>
        <v>0</v>
      </c>
      <c r="C121" s="13">
        <f t="shared" ca="1" si="16"/>
        <v>0</v>
      </c>
      <c r="D121" s="15">
        <f t="shared" ca="1" si="16"/>
        <v>0</v>
      </c>
      <c r="E121" s="13">
        <f t="shared" ca="1" si="15"/>
        <v>0</v>
      </c>
      <c r="F121" s="15">
        <f t="shared" ca="1" si="15"/>
        <v>0</v>
      </c>
      <c r="G121" s="13">
        <f t="shared" ca="1" si="15"/>
        <v>0</v>
      </c>
    </row>
    <row r="122" spans="1:7" x14ac:dyDescent="0.25">
      <c r="A122" s="5" t="s">
        <v>56</v>
      </c>
      <c r="B122" s="15">
        <f t="shared" si="16"/>
        <v>0.15625</v>
      </c>
      <c r="C122" s="13">
        <f t="shared" ca="1" si="16"/>
        <v>0.27777777777777779</v>
      </c>
      <c r="D122" s="15">
        <f t="shared" ca="1" si="16"/>
        <v>0</v>
      </c>
      <c r="E122" s="13">
        <f t="shared" ca="1" si="15"/>
        <v>0.13953488372093023</v>
      </c>
      <c r="F122" s="15">
        <f t="shared" ca="1" si="15"/>
        <v>0.30769230769230771</v>
      </c>
      <c r="G122" s="13">
        <f t="shared" ca="1" si="15"/>
        <v>0</v>
      </c>
    </row>
    <row r="123" spans="1:7" x14ac:dyDescent="0.25">
      <c r="A123" s="5" t="s">
        <v>87</v>
      </c>
      <c r="B123" s="15">
        <f t="shared" si="16"/>
        <v>3.125E-2</v>
      </c>
      <c r="C123" s="13">
        <f t="shared" ca="1" si="16"/>
        <v>5.5555555555555552E-2</v>
      </c>
      <c r="D123" s="15">
        <f t="shared" ca="1" si="16"/>
        <v>0.33333333333333331</v>
      </c>
      <c r="E123" s="13">
        <f t="shared" ca="1" si="15"/>
        <v>2.3255813953488372E-2</v>
      </c>
      <c r="F123" s="15">
        <f t="shared" ca="1" si="15"/>
        <v>7.6923076923076927E-2</v>
      </c>
      <c r="G123" s="13">
        <f t="shared" ca="1" si="15"/>
        <v>0.5</v>
      </c>
    </row>
    <row r="124" spans="1:7" x14ac:dyDescent="0.25">
      <c r="A124" s="5" t="s">
        <v>40</v>
      </c>
      <c r="B124" s="15">
        <f t="shared" si="16"/>
        <v>0.28125</v>
      </c>
      <c r="C124" s="13">
        <f t="shared" ca="1" si="16"/>
        <v>0.16666666666666666</v>
      </c>
      <c r="D124" s="15">
        <f t="shared" ca="1" si="16"/>
        <v>0</v>
      </c>
      <c r="E124" s="13">
        <f t="shared" ca="1" si="15"/>
        <v>0.34883720930232559</v>
      </c>
      <c r="F124" s="15">
        <f t="shared" ca="1" si="15"/>
        <v>0.23076923076923078</v>
      </c>
      <c r="G124" s="13">
        <f t="shared" ca="1" si="15"/>
        <v>0</v>
      </c>
    </row>
    <row r="125" spans="1:7" x14ac:dyDescent="0.25">
      <c r="A125" s="5" t="s">
        <v>22</v>
      </c>
      <c r="B125" s="15">
        <f t="shared" si="16"/>
        <v>3.125E-2</v>
      </c>
      <c r="C125" s="13">
        <f t="shared" ca="1" si="16"/>
        <v>0</v>
      </c>
      <c r="D125" s="15">
        <f t="shared" ca="1" si="16"/>
        <v>0</v>
      </c>
      <c r="E125" s="13">
        <f t="shared" ca="1" si="15"/>
        <v>4.6511627906976744E-2</v>
      </c>
      <c r="F125" s="15">
        <f t="shared" ca="1" si="15"/>
        <v>0</v>
      </c>
      <c r="G125" s="13">
        <f t="shared" ca="1" si="15"/>
        <v>0</v>
      </c>
    </row>
    <row r="126" spans="1:7" x14ac:dyDescent="0.25">
      <c r="A126" s="5" t="s">
        <v>525</v>
      </c>
      <c r="B126" s="15">
        <f t="shared" si="16"/>
        <v>1</v>
      </c>
      <c r="C126" s="13">
        <f t="shared" ca="1" si="16"/>
        <v>1</v>
      </c>
      <c r="D126" s="15">
        <f t="shared" ca="1" si="16"/>
        <v>1</v>
      </c>
      <c r="E126" s="13">
        <f t="shared" ca="1" si="15"/>
        <v>1</v>
      </c>
      <c r="F126" s="15">
        <f t="shared" ca="1" si="15"/>
        <v>1</v>
      </c>
      <c r="G126" s="13">
        <f t="shared" ca="1" si="15"/>
        <v>1</v>
      </c>
    </row>
    <row r="128" spans="1:7" x14ac:dyDescent="0.25">
      <c r="A128" s="4" t="s">
        <v>694</v>
      </c>
    </row>
    <row r="129" spans="1:7" x14ac:dyDescent="0.25">
      <c r="A129" s="5"/>
      <c r="B129" s="5" t="str">
        <f>$B$3&amp;" - Wave A - Sample"</f>
        <v>ASB - Wave A - Sample</v>
      </c>
      <c r="C129" s="5" t="str">
        <f>$B$3&amp;" - Wave B - Sample"</f>
        <v>ASB - Wave B - Sample</v>
      </c>
      <c r="D129" s="5" t="str">
        <f>$B$3&amp;" - Wave C - Sample"</f>
        <v>ASB - Wave C - Sample</v>
      </c>
      <c r="E129" s="5" t="str">
        <f>$B$3&amp;" - Wave A - All"</f>
        <v>ASB - Wave A - All</v>
      </c>
      <c r="F129" s="5" t="str">
        <f>$B$3&amp;" - Wave B - All"</f>
        <v>ASB - Wave B - All</v>
      </c>
      <c r="G129" s="5" t="str">
        <f>$B$3&amp;" - Wave C - All"</f>
        <v>ASB - Wave C - All</v>
      </c>
    </row>
    <row r="130" spans="1:7" x14ac:dyDescent="0.25">
      <c r="A130" s="5" t="s">
        <v>67</v>
      </c>
      <c r="B130" s="2">
        <f>COUNTIFS(Table1[c08a_main_class], $B$4, Table1[c10a_main_employ], $A130)</f>
        <v>0</v>
      </c>
      <c r="C130" s="33">
        <f ca="1">COUNTIFS(Table1[c08a_main_class], $B$4, INDIRECT("Table1[c01"&amp;$E$5&amp;"_area]"), "&lt;&gt;Unassigned",INDIRECT("Table1[c10"&amp;$E$5&amp;"_main_employ]"), $A130)</f>
        <v>0</v>
      </c>
      <c r="D130" s="31">
        <f ca="1">COUNTIFS(Table1[c08a_main_class], $B$4, INDIRECT("Table1[c01"&amp;$E$6&amp;"_area]"), "&lt;&gt;Unassigned",INDIRECT("Table1[c10"&amp;$E$5&amp;"_main_employ]"), $A130)</f>
        <v>0</v>
      </c>
      <c r="E130" s="3">
        <f t="shared" ref="E130:E136" ca="1" si="17">COUNTIFS(INDIRECT("Table1["&amp;$B$5&amp;"]"), "Yes", INDIRECT("Table1[c10"&amp;$E$4&amp;"_main_employ]"), $A130)</f>
        <v>0</v>
      </c>
      <c r="F130" s="2">
        <f t="shared" ref="F130:F136" ca="1" si="18">COUNTIFS(INDIRECT("Table1["&amp;$B$6&amp;"]"), "Yes", INDIRECT("Table1[c10"&amp;$E$5&amp;"_main_employ]"), $A130)</f>
        <v>0</v>
      </c>
      <c r="G130" s="3">
        <f t="shared" ref="G130:G136" ca="1" si="19">COUNTIFS(INDIRECT("Table1["&amp;$B$7&amp;"]"), "Yes", INDIRECT("Table1[c10"&amp;$E$6&amp;"_main_employ]"), $A130)</f>
        <v>0</v>
      </c>
    </row>
    <row r="131" spans="1:7" x14ac:dyDescent="0.25">
      <c r="A131" s="5" t="s">
        <v>194</v>
      </c>
      <c r="B131" s="2">
        <f>COUNTIFS(Table1[c08a_main_class], $B$4, Table1[c10a_main_employ], $A131)</f>
        <v>0</v>
      </c>
      <c r="C131" s="33">
        <f ca="1">COUNTIFS(Table1[c08a_main_class], $B$4, INDIRECT("Table1[c01"&amp;$E$5&amp;"_area]"), "&lt;&gt;Unassigned",INDIRECT("Table1[c10"&amp;$E$5&amp;"_main_employ]"), $A131)</f>
        <v>0</v>
      </c>
      <c r="D131" s="31">
        <f ca="1">COUNTIFS(Table1[c08a_main_class], $B$4, INDIRECT("Table1[c01"&amp;$E$6&amp;"_area]"), "&lt;&gt;Unassigned",INDIRECT("Table1[c10"&amp;$E$5&amp;"_main_employ]"), $A131)</f>
        <v>0</v>
      </c>
      <c r="E131" s="3">
        <f t="shared" ca="1" si="17"/>
        <v>2</v>
      </c>
      <c r="F131" s="2">
        <f t="shared" ca="1" si="18"/>
        <v>0</v>
      </c>
      <c r="G131" s="3">
        <f t="shared" ca="1" si="19"/>
        <v>0</v>
      </c>
    </row>
    <row r="132" spans="1:7" x14ac:dyDescent="0.25">
      <c r="A132" s="5" t="s">
        <v>69</v>
      </c>
      <c r="B132" s="2">
        <f>COUNTIFS(Table1[c08a_main_class], $B$4, Table1[c10a_main_employ], $A132)</f>
        <v>3</v>
      </c>
      <c r="C132" s="33">
        <f ca="1">COUNTIFS(Table1[c08a_main_class], $B$4, INDIRECT("Table1[c01"&amp;$E$5&amp;"_area]"), "&lt;&gt;Unassigned",INDIRECT("Table1[c10"&amp;$E$5&amp;"_main_employ]"), $A132)</f>
        <v>0</v>
      </c>
      <c r="D132" s="31">
        <f ca="1">COUNTIFS(Table1[c08a_main_class], $B$4, INDIRECT("Table1[c01"&amp;$E$6&amp;"_area]"), "&lt;&gt;Unassigned",INDIRECT("Table1[c10"&amp;$E$5&amp;"_main_employ]"), $A132)</f>
        <v>0</v>
      </c>
      <c r="E132" s="3">
        <f t="shared" ca="1" si="17"/>
        <v>3</v>
      </c>
      <c r="F132" s="2">
        <f t="shared" ca="1" si="18"/>
        <v>0</v>
      </c>
      <c r="G132" s="3">
        <f t="shared" ca="1" si="19"/>
        <v>0</v>
      </c>
    </row>
    <row r="133" spans="1:7" x14ac:dyDescent="0.25">
      <c r="A133" s="5" t="s">
        <v>64</v>
      </c>
      <c r="B133" s="2">
        <f>COUNTIFS(Table1[c08a_main_class], $B$4, Table1[c10a_main_employ], $A133)</f>
        <v>0</v>
      </c>
      <c r="C133" s="33">
        <f ca="1">COUNTIFS(Table1[c08a_main_class], $B$4, INDIRECT("Table1[c01"&amp;$E$5&amp;"_area]"), "&lt;&gt;Unassigned",INDIRECT("Table1[c10"&amp;$E$5&amp;"_main_employ]"), $A133)</f>
        <v>0</v>
      </c>
      <c r="D133" s="31">
        <f ca="1">COUNTIFS(Table1[c08a_main_class], $B$4, INDIRECT("Table1[c01"&amp;$E$6&amp;"_area]"), "&lt;&gt;Unassigned",INDIRECT("Table1[c10"&amp;$E$5&amp;"_main_employ]"), $A133)</f>
        <v>0</v>
      </c>
      <c r="E133" s="3">
        <f t="shared" ca="1" si="17"/>
        <v>0</v>
      </c>
      <c r="F133" s="2">
        <f t="shared" ca="1" si="18"/>
        <v>0</v>
      </c>
      <c r="G133" s="3">
        <f t="shared" ca="1" si="19"/>
        <v>0</v>
      </c>
    </row>
    <row r="134" spans="1:7" x14ac:dyDescent="0.25">
      <c r="A134" s="5" t="s">
        <v>3</v>
      </c>
      <c r="B134" s="2">
        <f>COUNTIFS(Table1[c08a_main_class], $B$4, Table1[c10a_main_employ], $A134)</f>
        <v>29</v>
      </c>
      <c r="C134" s="33">
        <f ca="1">COUNTIFS(Table1[c08a_main_class], $B$4, INDIRECT("Table1[c01"&amp;$E$5&amp;"_area]"), "&lt;&gt;Unassigned",INDIRECT("Table1[c10"&amp;$E$5&amp;"_main_employ]"), $A134)</f>
        <v>16</v>
      </c>
      <c r="D134" s="31">
        <f ca="1">COUNTIFS(Table1[c08a_main_class], $B$4, INDIRECT("Table1[c01"&amp;$E$6&amp;"_area]"), "&lt;&gt;Unassigned",INDIRECT("Table1[c10"&amp;$E$5&amp;"_main_employ]"), $A134)</f>
        <v>3</v>
      </c>
      <c r="E134" s="3">
        <f t="shared" ca="1" si="17"/>
        <v>39</v>
      </c>
      <c r="F134" s="2">
        <f t="shared" ca="1" si="18"/>
        <v>13</v>
      </c>
      <c r="G134" s="3">
        <f t="shared" ca="1" si="19"/>
        <v>2</v>
      </c>
    </row>
    <row r="135" spans="1:7" x14ac:dyDescent="0.25">
      <c r="A135" s="5" t="s">
        <v>90</v>
      </c>
      <c r="B135" s="2">
        <f>COUNTIFS(Table1[c08a_main_class], $B$4, Table1[c10a_main_employ], $A135)</f>
        <v>0</v>
      </c>
      <c r="C135" s="33">
        <f ca="1">COUNTIFS(Table1[c08a_main_class], $B$4, INDIRECT("Table1[c01"&amp;$E$5&amp;"_area]"), "&lt;&gt;Unassigned",INDIRECT("Table1[c10"&amp;$E$5&amp;"_main_employ]"), $A135)</f>
        <v>0</v>
      </c>
      <c r="D135" s="31">
        <f ca="1">COUNTIFS(Table1[c08a_main_class], $B$4, INDIRECT("Table1[c01"&amp;$E$6&amp;"_area]"), "&lt;&gt;Unassigned",INDIRECT("Table1[c10"&amp;$E$5&amp;"_main_employ]"), $A135)</f>
        <v>0</v>
      </c>
      <c r="E135" s="3">
        <f t="shared" ca="1" si="17"/>
        <v>0</v>
      </c>
      <c r="F135" s="2">
        <f t="shared" ca="1" si="18"/>
        <v>0</v>
      </c>
      <c r="G135" s="3">
        <f t="shared" ca="1" si="19"/>
        <v>0</v>
      </c>
    </row>
    <row r="136" spans="1:7" x14ac:dyDescent="0.25">
      <c r="A136" s="5" t="s">
        <v>693</v>
      </c>
      <c r="B136" s="2">
        <f>COUNTIFS(Table1[c08a_main_class], $B$4, Table1[c10a_main_employ], $A136)</f>
        <v>0</v>
      </c>
      <c r="C136" s="33">
        <f ca="1">COUNTIFS(Table1[c08a_main_class], $B$4, INDIRECT("Table1[c01"&amp;$E$5&amp;"_area]"), "&lt;&gt;Unassigned",INDIRECT("Table1[c10"&amp;$E$5&amp;"_main_employ]"), $A136)</f>
        <v>0</v>
      </c>
      <c r="D136" s="31">
        <f ca="1">COUNTIFS(Table1[c08a_main_class], $B$4, INDIRECT("Table1[c01"&amp;$E$6&amp;"_area]"), "&lt;&gt;Unassigned",INDIRECT("Table1[c10"&amp;$E$5&amp;"_main_employ]"), $A136)</f>
        <v>0</v>
      </c>
      <c r="E136" s="3">
        <f t="shared" ca="1" si="17"/>
        <v>0</v>
      </c>
      <c r="F136" s="2">
        <f t="shared" ca="1" si="18"/>
        <v>0</v>
      </c>
      <c r="G136" s="3">
        <f t="shared" ca="1" si="19"/>
        <v>0</v>
      </c>
    </row>
    <row r="137" spans="1:7" x14ac:dyDescent="0.25">
      <c r="A137" s="5" t="s">
        <v>525</v>
      </c>
      <c r="B137" s="2">
        <f>SUM(B130:B136)</f>
        <v>32</v>
      </c>
      <c r="C137" s="33">
        <f t="shared" ref="C137:D137" ca="1" si="20">SUM(C130:C136)</f>
        <v>16</v>
      </c>
      <c r="D137" s="2">
        <f t="shared" ca="1" si="20"/>
        <v>3</v>
      </c>
      <c r="E137" s="3">
        <f ca="1">SUM(E130:E136)</f>
        <v>44</v>
      </c>
      <c r="F137" s="2">
        <f ca="1">SUM(F130:F136)</f>
        <v>13</v>
      </c>
      <c r="G137" s="3">
        <f ca="1">SUM(G130:G136)</f>
        <v>2</v>
      </c>
    </row>
    <row r="139" spans="1:7" x14ac:dyDescent="0.25">
      <c r="A139" s="4" t="s">
        <v>695</v>
      </c>
    </row>
    <row r="140" spans="1:7" x14ac:dyDescent="0.25">
      <c r="A140" s="5"/>
      <c r="B140" s="5" t="str">
        <f>$B$3&amp;" - Wave A - Sample"</f>
        <v>ASB - Wave A - Sample</v>
      </c>
      <c r="C140" s="5" t="str">
        <f>$B$3&amp;" - Wave B - Sample"</f>
        <v>ASB - Wave B - Sample</v>
      </c>
      <c r="D140" s="5" t="str">
        <f>$B$3&amp;" - Wave C - Sample"</f>
        <v>ASB - Wave C - Sample</v>
      </c>
      <c r="E140" s="5" t="str">
        <f>$B$3&amp;" - Wave A - All"</f>
        <v>ASB - Wave A - All</v>
      </c>
      <c r="F140" s="5" t="str">
        <f>$B$3&amp;" - Wave B - All"</f>
        <v>ASB - Wave B - All</v>
      </c>
      <c r="G140" s="5" t="str">
        <f>$B$3&amp;" - Wave C - All"</f>
        <v>ASB - Wave C - All</v>
      </c>
    </row>
    <row r="141" spans="1:7" x14ac:dyDescent="0.25">
      <c r="A141" s="5" t="s">
        <v>67</v>
      </c>
      <c r="B141" s="15">
        <f t="shared" ref="B141:G148" si="21">B130/B$137</f>
        <v>0</v>
      </c>
      <c r="C141" s="13">
        <f t="shared" ca="1" si="21"/>
        <v>0</v>
      </c>
      <c r="D141" s="15">
        <f t="shared" ca="1" si="21"/>
        <v>0</v>
      </c>
      <c r="E141" s="13">
        <f t="shared" ca="1" si="21"/>
        <v>0</v>
      </c>
      <c r="F141" s="15">
        <f t="shared" ca="1" si="21"/>
        <v>0</v>
      </c>
      <c r="G141" s="13">
        <f t="shared" ca="1" si="21"/>
        <v>0</v>
      </c>
    </row>
    <row r="142" spans="1:7" x14ac:dyDescent="0.25">
      <c r="A142" s="5" t="s">
        <v>194</v>
      </c>
      <c r="B142" s="15">
        <f t="shared" si="21"/>
        <v>0</v>
      </c>
      <c r="C142" s="13">
        <f t="shared" ca="1" si="21"/>
        <v>0</v>
      </c>
      <c r="D142" s="15">
        <f t="shared" ca="1" si="21"/>
        <v>0</v>
      </c>
      <c r="E142" s="13">
        <f t="shared" ca="1" si="21"/>
        <v>4.5454545454545456E-2</v>
      </c>
      <c r="F142" s="15">
        <f t="shared" ca="1" si="21"/>
        <v>0</v>
      </c>
      <c r="G142" s="13">
        <f t="shared" ca="1" si="21"/>
        <v>0</v>
      </c>
    </row>
    <row r="143" spans="1:7" x14ac:dyDescent="0.25">
      <c r="A143" s="5" t="s">
        <v>69</v>
      </c>
      <c r="B143" s="15">
        <f t="shared" si="21"/>
        <v>9.375E-2</v>
      </c>
      <c r="C143" s="13">
        <f t="shared" ca="1" si="21"/>
        <v>0</v>
      </c>
      <c r="D143" s="15">
        <f t="shared" ca="1" si="21"/>
        <v>0</v>
      </c>
      <c r="E143" s="13">
        <f t="shared" ca="1" si="21"/>
        <v>6.8181818181818177E-2</v>
      </c>
      <c r="F143" s="15">
        <f t="shared" ca="1" si="21"/>
        <v>0</v>
      </c>
      <c r="G143" s="13">
        <f t="shared" ca="1" si="21"/>
        <v>0</v>
      </c>
    </row>
    <row r="144" spans="1:7" x14ac:dyDescent="0.25">
      <c r="A144" s="5" t="s">
        <v>64</v>
      </c>
      <c r="B144" s="15">
        <f t="shared" si="21"/>
        <v>0</v>
      </c>
      <c r="C144" s="13">
        <f t="shared" ca="1" si="21"/>
        <v>0</v>
      </c>
      <c r="D144" s="15">
        <f t="shared" ca="1" si="21"/>
        <v>0</v>
      </c>
      <c r="E144" s="13">
        <f t="shared" ca="1" si="21"/>
        <v>0</v>
      </c>
      <c r="F144" s="15">
        <f t="shared" ca="1" si="21"/>
        <v>0</v>
      </c>
      <c r="G144" s="13">
        <f t="shared" ca="1" si="21"/>
        <v>0</v>
      </c>
    </row>
    <row r="145" spans="1:7" x14ac:dyDescent="0.25">
      <c r="A145" s="5" t="s">
        <v>3</v>
      </c>
      <c r="B145" s="15">
        <f t="shared" si="21"/>
        <v>0.90625</v>
      </c>
      <c r="C145" s="13">
        <f t="shared" ca="1" si="21"/>
        <v>1</v>
      </c>
      <c r="D145" s="15">
        <f t="shared" ca="1" si="21"/>
        <v>1</v>
      </c>
      <c r="E145" s="13">
        <f t="shared" ca="1" si="21"/>
        <v>0.88636363636363635</v>
      </c>
      <c r="F145" s="15">
        <f t="shared" ca="1" si="21"/>
        <v>1</v>
      </c>
      <c r="G145" s="13">
        <f t="shared" ca="1" si="21"/>
        <v>1</v>
      </c>
    </row>
    <row r="146" spans="1:7" x14ac:dyDescent="0.25">
      <c r="A146" s="5" t="s">
        <v>90</v>
      </c>
      <c r="B146" s="15">
        <f t="shared" si="21"/>
        <v>0</v>
      </c>
      <c r="C146" s="13">
        <f t="shared" ca="1" si="21"/>
        <v>0</v>
      </c>
      <c r="D146" s="15">
        <f t="shared" ca="1" si="21"/>
        <v>0</v>
      </c>
      <c r="E146" s="13">
        <f t="shared" ca="1" si="21"/>
        <v>0</v>
      </c>
      <c r="F146" s="15">
        <f t="shared" ca="1" si="21"/>
        <v>0</v>
      </c>
      <c r="G146" s="13">
        <f t="shared" ca="1" si="21"/>
        <v>0</v>
      </c>
    </row>
    <row r="147" spans="1:7" x14ac:dyDescent="0.25">
      <c r="A147" s="5" t="s">
        <v>693</v>
      </c>
      <c r="B147" s="15">
        <f t="shared" si="21"/>
        <v>0</v>
      </c>
      <c r="C147" s="13">
        <f t="shared" ca="1" si="21"/>
        <v>0</v>
      </c>
      <c r="D147" s="15">
        <f t="shared" ca="1" si="21"/>
        <v>0</v>
      </c>
      <c r="E147" s="13">
        <f t="shared" ca="1" si="21"/>
        <v>0</v>
      </c>
      <c r="F147" s="15">
        <f t="shared" ca="1" si="21"/>
        <v>0</v>
      </c>
      <c r="G147" s="13">
        <f t="shared" ca="1" si="21"/>
        <v>0</v>
      </c>
    </row>
    <row r="148" spans="1:7" x14ac:dyDescent="0.25">
      <c r="A148" s="5" t="s">
        <v>525</v>
      </c>
      <c r="B148" s="15">
        <f t="shared" si="21"/>
        <v>1</v>
      </c>
      <c r="C148" s="13">
        <f t="shared" ca="1" si="21"/>
        <v>1</v>
      </c>
      <c r="D148" s="15">
        <f t="shared" ca="1" si="21"/>
        <v>1</v>
      </c>
      <c r="E148" s="13">
        <f t="shared" ca="1" si="21"/>
        <v>1</v>
      </c>
      <c r="F148" s="15">
        <f t="shared" ca="1" si="21"/>
        <v>1</v>
      </c>
      <c r="G148" s="13">
        <f t="shared" ca="1" si="21"/>
        <v>1</v>
      </c>
    </row>
    <row r="150" spans="1:7" x14ac:dyDescent="0.25">
      <c r="A150" s="4" t="s">
        <v>696</v>
      </c>
    </row>
    <row r="151" spans="1:7" x14ac:dyDescent="0.25">
      <c r="A151" s="5"/>
      <c r="B151" s="5" t="s">
        <v>697</v>
      </c>
      <c r="C151" s="5" t="s">
        <v>698</v>
      </c>
      <c r="D151" s="5" t="s">
        <v>680</v>
      </c>
    </row>
    <row r="152" spans="1:7" x14ac:dyDescent="0.25">
      <c r="A152" s="5" t="str">
        <f>$B$3&amp;" - Wave A - Sample"</f>
        <v>ASB - Wave A - Sample</v>
      </c>
      <c r="B152" s="2">
        <f>COUNTIFS(Table1[c08a_main_class], $B$4, Table1[c10a_main_employ], "Employed full-time")+COUNTIFS(Table1[c08a_main_class], $B$4, Table1[c10a_main_employ], "Employed part-time")+COUNTIFS(Table1[c08a_main_class], $B$4, Table1[c10a_main_employ], "Employed variable hours")+COUNTIFS(Table1[c08a_main_class], $B$4, Table1[c10a_main_employ], "Employed short-hours")+COUNTIFS(Table1[c08a_main_class], $B$4, Table1[c10a_main_employ], "Self-employed")</f>
        <v>3</v>
      </c>
      <c r="C152" s="3">
        <f>COUNTIFS(Table1[c08a_main_class], $B$4, Table1[c10a_main_employ], "Not in paid work")+COUNTIFS(Table1[c08a_main_class], $B$4, Table1[c10a_main_employ], "Retired")</f>
        <v>29</v>
      </c>
      <c r="D152" s="2">
        <f t="shared" ref="D152:D157" si="22">B152+C152</f>
        <v>32</v>
      </c>
    </row>
    <row r="153" spans="1:7" x14ac:dyDescent="0.25">
      <c r="A153" s="5" t="str">
        <f>$B$3&amp;" - Wave B - Sample"</f>
        <v>ASB - Wave B - Sample</v>
      </c>
      <c r="B153" s="2">
        <f ca="1">COUNTIFS(Table1[c08a_main_class], $B$4, INDIRECT("Table1[c01"&amp;$E5&amp;"_area]"), "&lt;&gt;Unassigned", INDIRECT("Table1[c10"&amp;$E5&amp;"_main_employ]"), "Employed full-time")+COUNTIFS(Table1[c08a_main_class], $B$4, INDIRECT("Table1[c01"&amp;$E5&amp;"_area]"), "&lt;&gt;Unassigned", INDIRECT("Table1[c10"&amp;$E5&amp;"_main_employ]"), "Employed part-time")+COUNTIFS(Table1[c08a_main_class], $B$4, INDIRECT("Table1[c01"&amp;$E5&amp;"_area]"), "&lt;&gt;Unassigned", INDIRECT("Table1[c10"&amp;$E5&amp;"_main_employ]"), "Employed variable hours")+COUNTIFS(Table1[c08a_main_class], $B$4, INDIRECT("Table1[c01"&amp;$E5&amp;"_area]"), "&lt;&gt;Unassigned", INDIRECT("Table1[c10"&amp;$E5&amp;"_main_employ]"), "Self-employed")+COUNTIFS(Table1[c08a_main_class], $B$4, INDIRECT("Table1[c01"&amp;$E5&amp;"_area]"), "&lt;&gt;Unassigned", INDIRECT("Table1[c10"&amp;$E5&amp;"_main_employ]"), "Employed short-hours")</f>
        <v>0</v>
      </c>
      <c r="C153" s="3">
        <f ca="1">COUNTIFS(Table1[c08a_main_class], $B$4, INDIRECT("Table1[c01"&amp;$E5&amp;"_area]"), "&lt;&gt;Unassigned", INDIRECT("Table1[c10"&amp;$E5&amp;"_main_employ]"),"Not in paid work")+COUNTIFS(Table1[c08a_main_class], $B$4, INDIRECT("Table1[c01"&amp;$E5&amp;"_area]"), "&lt;&gt;Unassigned", INDIRECT("Table1[c10"&amp;$E5&amp;"_main_employ]"),"Retired")</f>
        <v>16</v>
      </c>
      <c r="D153" s="2">
        <f t="shared" ca="1" si="22"/>
        <v>16</v>
      </c>
    </row>
    <row r="154" spans="1:7" x14ac:dyDescent="0.25">
      <c r="A154" s="5" t="str">
        <f>$B$3&amp;" - Wave C - Sample"</f>
        <v>ASB - Wave C - Sample</v>
      </c>
      <c r="B154" s="2">
        <f ca="1">COUNTIFS(Table1[c08a_main_class], $B$4, INDIRECT("Table1[c01"&amp;$E6&amp;"_area]"), "&lt;&gt;Unassigned", INDIRECT("Table1[c10"&amp;$E6&amp;"_main_employ]"), "Employed full-time")+COUNTIFS(Table1[c08a_main_class], $B$4, INDIRECT("Table1[c01"&amp;$E6&amp;"_area]"), "&lt;&gt;Unassigned", INDIRECT("Table1[c10"&amp;$E6&amp;"_main_employ]"), "Employed part-time")+COUNTIFS(Table1[c08a_main_class], $B$4, INDIRECT("Table1[c01"&amp;$E6&amp;"_area]"), "&lt;&gt;Unassigned", INDIRECT("Table1[c10"&amp;$E6&amp;"_main_employ]"), "Employed variable hours")+COUNTIFS(Table1[c08a_main_class], $B$4, INDIRECT("Table1[c01"&amp;$E6&amp;"_area]"), "&lt;&gt;Unassigned", INDIRECT("Table1[c10"&amp;$E6&amp;"_main_employ]"), "Self-employed")+COUNTIFS(Table1[c08a_main_class], $B$4, INDIRECT("Table1[c01"&amp;$E6&amp;"_area]"), "&lt;&gt;Unassigned", INDIRECT("Table1[c10"&amp;$E6&amp;"_main_employ]"), "Employed short-hours")</f>
        <v>0</v>
      </c>
      <c r="C154" s="3">
        <f ca="1">COUNTIFS(Table1[c08a_main_class], $B$4, INDIRECT("Table1[c01"&amp;$E6&amp;"_area]"), "&lt;&gt;Unassigned", INDIRECT("Table1[c10"&amp;$E6&amp;"_main_employ]"),"Not in paid work")+COUNTIFS(Table1[c08a_main_class], $B$4, INDIRECT("Table1[c01"&amp;$E6&amp;"_area]"), "&lt;&gt;Unassigned", INDIRECT("Table1[c10"&amp;$E6&amp;"_main_employ]"),"Retired")</f>
        <v>3</v>
      </c>
      <c r="D154" s="2">
        <f t="shared" ca="1" si="22"/>
        <v>3</v>
      </c>
    </row>
    <row r="155" spans="1:7" x14ac:dyDescent="0.25">
      <c r="A155" s="5" t="str">
        <f>$B$3&amp;" - Wave A - All"</f>
        <v>ASB - Wave A - All</v>
      </c>
      <c r="B155" s="2">
        <f ca="1">COUNTIFS(INDIRECT("Table1["&amp;$B5&amp;"]"), "Yes", INDIRECT("Table1[c10"&amp;$E4&amp;"_main_employ]"), "Employed full-time")+COUNTIFS(INDIRECT("Table1["&amp;$B5&amp;"]"), "Yes", INDIRECT("Table1[c10"&amp;$E4&amp;"_main_employ]"), "Employed part-time")+COUNTIFS(INDIRECT("Table1["&amp;$B5&amp;"]"), "Yes", INDIRECT("Table1[c10"&amp;$E4&amp;"_main_employ]"), "Employed variable hours")+COUNTIFS(INDIRECT("Table1["&amp;$B5&amp;"]"), "Yes", INDIRECT("Table1[c10"&amp;$E4&amp;"_main_employ]"), "Self-employed")+COUNTIFS(INDIRECT("Table1["&amp;$B5&amp;"]"), "Yes", INDIRECT("Table1[c10"&amp;$E4&amp;"_main_employ]"), "Employed short-hours")</f>
        <v>5</v>
      </c>
      <c r="C155" s="3">
        <f ca="1">COUNTIFS(INDIRECT("Table1["&amp;$B5&amp;"]"),"Yes",INDIRECT("Table1[c10"&amp;$E4&amp;"_main_employ]"),"Not in paid work")+COUNTIFS(INDIRECT("Table1["&amp;$B5&amp;"]"),"Yes",INDIRECT("Table1[c10"&amp;$E4&amp;"_main_employ]"),"Retired")</f>
        <v>39</v>
      </c>
      <c r="D155" s="2">
        <f t="shared" ca="1" si="22"/>
        <v>44</v>
      </c>
    </row>
    <row r="156" spans="1:7" x14ac:dyDescent="0.25">
      <c r="A156" s="5" t="str">
        <f>$B$3&amp;" - Wave B - All"</f>
        <v>ASB - Wave B - All</v>
      </c>
      <c r="B156" s="2">
        <f ca="1">COUNTIFS(INDIRECT("Table1["&amp;$B6&amp;"]"), "Yes", INDIRECT("Table1[c10"&amp;$E5&amp;"_main_employ]"), "Employed full-time")+COUNTIFS(INDIRECT("Table1["&amp;$B6&amp;"]"), "Yes", INDIRECT("Table1[c10"&amp;$E5&amp;"_main_employ]"), "Employed part-time")+COUNTIFS(INDIRECT("Table1["&amp;$B6&amp;"]"), "Yes", INDIRECT("Table1[c10"&amp;$E5&amp;"_main_employ]"), "Employed variable hours")+COUNTIFS(INDIRECT("Table1["&amp;$B6&amp;"]"), "Yes", INDIRECT("Table1[c10"&amp;$E5&amp;"_main_employ]"), "Self-employed")+COUNTIFS(INDIRECT("Table1["&amp;$B6&amp;"]"), "Yes", INDIRECT("Table1[c10"&amp;$E5&amp;"_main_employ]"), "Employed short-hours")</f>
        <v>0</v>
      </c>
      <c r="C156" s="3">
        <f ca="1">COUNTIFS(INDIRECT("Table1["&amp;$B6&amp;"]"),"Yes",INDIRECT("Table1[c10"&amp;$E5&amp;"_main_employ]"),"Not in paid work")+COUNTIFS(INDIRECT("Table1["&amp;$B6&amp;"]"),"Yes",INDIRECT("Table1[c10"&amp;$E5&amp;"_main_employ]"),"Retired")</f>
        <v>13</v>
      </c>
      <c r="D156" s="2">
        <f t="shared" ca="1" si="22"/>
        <v>13</v>
      </c>
    </row>
    <row r="157" spans="1:7" x14ac:dyDescent="0.25">
      <c r="A157" s="5" t="str">
        <f>$B$3&amp;" - Wave C - All"</f>
        <v>ASB - Wave C - All</v>
      </c>
      <c r="B157" s="2">
        <f ca="1">COUNTIFS(INDIRECT("Table1["&amp;$B7&amp;"]"), "Yes", INDIRECT("Table1[c10"&amp;$E6&amp;"_main_employ]"), "Employed full-time")+COUNTIFS(INDIRECT("Table1["&amp;$B7&amp;"]"), "Yes", INDIRECT("Table1[c10"&amp;$E6&amp;"_main_employ]"), "Employed part-time")+COUNTIFS(INDIRECT("Table1["&amp;$B7&amp;"]"), "Yes", INDIRECT("Table1[c10"&amp;$E6&amp;"_main_employ]"), "Employed variable hours")+COUNTIFS(INDIRECT("Table1["&amp;$B7&amp;"]"), "Yes", INDIRECT("Table1[c10"&amp;$E6&amp;"_main_employ]"), "Self-employed")+COUNTIFS(INDIRECT("Table1["&amp;$B7&amp;"]"), "Yes", INDIRECT("Table1[c10"&amp;$E6&amp;"_main_employ]"), "Employed short-hours")</f>
        <v>0</v>
      </c>
      <c r="C157" s="3">
        <f ca="1">COUNTIFS(INDIRECT("Table1["&amp;$B7&amp;"]"),"Yes",INDIRECT("Table1[c10"&amp;$E6&amp;"_main_employ]"),"Not in paid work")+COUNTIFS(INDIRECT("Table1["&amp;$B7&amp;"]"),"Yes",INDIRECT("Table1[c10"&amp;$E6&amp;"_main_employ]"),"Retired")</f>
        <v>2</v>
      </c>
      <c r="D157" s="2">
        <f t="shared" ca="1" si="22"/>
        <v>2</v>
      </c>
    </row>
    <row r="159" spans="1:7" x14ac:dyDescent="0.25">
      <c r="A159" s="4" t="s">
        <v>699</v>
      </c>
    </row>
    <row r="160" spans="1:7" x14ac:dyDescent="0.25">
      <c r="A160" s="5"/>
      <c r="B160" s="5" t="s">
        <v>697</v>
      </c>
      <c r="C160" s="5" t="s">
        <v>698</v>
      </c>
      <c r="D160" s="5" t="s">
        <v>680</v>
      </c>
    </row>
    <row r="161" spans="1:4" x14ac:dyDescent="0.25">
      <c r="A161" s="5" t="str">
        <f>$B$3&amp;" - Wave A - Sample"</f>
        <v>ASB - Wave A - Sample</v>
      </c>
      <c r="B161" s="7">
        <f t="shared" ref="B161:D166" si="23">B152/$D152</f>
        <v>9.375E-2</v>
      </c>
      <c r="C161" s="6">
        <f t="shared" si="23"/>
        <v>0.90625</v>
      </c>
      <c r="D161" s="7">
        <f t="shared" si="23"/>
        <v>1</v>
      </c>
    </row>
    <row r="162" spans="1:4" x14ac:dyDescent="0.25">
      <c r="A162" s="5" t="str">
        <f>$B$3&amp;" - Wave B - Sample"</f>
        <v>ASB - Wave B - Sample</v>
      </c>
      <c r="B162" s="7">
        <f t="shared" ca="1" si="23"/>
        <v>0</v>
      </c>
      <c r="C162" s="6">
        <f t="shared" ca="1" si="23"/>
        <v>1</v>
      </c>
      <c r="D162" s="7">
        <f t="shared" ca="1" si="23"/>
        <v>1</v>
      </c>
    </row>
    <row r="163" spans="1:4" x14ac:dyDescent="0.25">
      <c r="A163" s="5" t="str">
        <f>$B$3&amp;" - Wave C - Sample"</f>
        <v>ASB - Wave C - Sample</v>
      </c>
      <c r="B163" s="7">
        <f t="shared" ca="1" si="23"/>
        <v>0</v>
      </c>
      <c r="C163" s="6">
        <f t="shared" ca="1" si="23"/>
        <v>1</v>
      </c>
      <c r="D163" s="7">
        <f t="shared" ca="1" si="23"/>
        <v>1</v>
      </c>
    </row>
    <row r="164" spans="1:4" x14ac:dyDescent="0.25">
      <c r="A164" s="5" t="str">
        <f>$B$3&amp;" - Wave A - All"</f>
        <v>ASB - Wave A - All</v>
      </c>
      <c r="B164" s="7">
        <f t="shared" ca="1" si="23"/>
        <v>0.11363636363636363</v>
      </c>
      <c r="C164" s="6">
        <f t="shared" ca="1" si="23"/>
        <v>0.88636363636363635</v>
      </c>
      <c r="D164" s="7">
        <f t="shared" ca="1" si="23"/>
        <v>1</v>
      </c>
    </row>
    <row r="165" spans="1:4" x14ac:dyDescent="0.25">
      <c r="A165" s="5" t="str">
        <f>$B$3&amp;" - Wave B - All"</f>
        <v>ASB - Wave B - All</v>
      </c>
      <c r="B165" s="7">
        <f t="shared" ca="1" si="23"/>
        <v>0</v>
      </c>
      <c r="C165" s="6">
        <f t="shared" ca="1" si="23"/>
        <v>1</v>
      </c>
      <c r="D165" s="7">
        <f t="shared" ca="1" si="23"/>
        <v>1</v>
      </c>
    </row>
    <row r="166" spans="1:4" x14ac:dyDescent="0.25">
      <c r="A166" s="5" t="str">
        <f>$B$3&amp;" - Wave C - All"</f>
        <v>ASB - Wave C - All</v>
      </c>
      <c r="B166" s="7">
        <f t="shared" ca="1" si="23"/>
        <v>0</v>
      </c>
      <c r="C166" s="6">
        <f t="shared" ca="1" si="23"/>
        <v>1</v>
      </c>
      <c r="D166" s="7">
        <f t="shared" ca="1" si="23"/>
        <v>1</v>
      </c>
    </row>
    <row r="168" spans="1:4" x14ac:dyDescent="0.25">
      <c r="A168" s="4" t="s">
        <v>700</v>
      </c>
    </row>
    <row r="169" spans="1:4" x14ac:dyDescent="0.25">
      <c r="A169" s="5"/>
      <c r="B169" s="5" t="s">
        <v>5</v>
      </c>
      <c r="C169" s="5" t="s">
        <v>4</v>
      </c>
      <c r="D169" s="5" t="s">
        <v>680</v>
      </c>
    </row>
    <row r="170" spans="1:4" x14ac:dyDescent="0.25">
      <c r="A170" s="5" t="str">
        <f>$B$3&amp;" - Wave A - Sample"</f>
        <v>ASB - Wave A - Sample</v>
      </c>
      <c r="B170" s="2">
        <f>COUNTIFS(Table1[c08a_main_class], $B$4, Table1[c11a_multiple_jobs], "Yes")</f>
        <v>3</v>
      </c>
      <c r="C170" s="3">
        <f>COUNTIFS(Table1[c08a_main_class], $B$4, Table1[c11a_multiple_jobs], "No")</f>
        <v>29</v>
      </c>
      <c r="D170" s="2">
        <f>B170+C170</f>
        <v>32</v>
      </c>
    </row>
    <row r="171" spans="1:4" x14ac:dyDescent="0.25">
      <c r="A171" s="5" t="str">
        <f>$B$3&amp;" - Wave B - Sample"</f>
        <v>ASB - Wave B - Sample</v>
      </c>
      <c r="B171" s="2">
        <f ca="1">COUNTIFS(Table1[c08a_main_class], $B$4, INDIRECT("Table1[c01"&amp;$E5&amp;"_area]"), "&lt;&gt;Unassigned", INDIRECT("Table1[c11"&amp;$E5&amp;"_multiple_jobs]"), "Yes")</f>
        <v>4</v>
      </c>
      <c r="C171" s="3">
        <f ca="1">COUNTIFS(Table1[c08a_main_class], $B$4, INDIRECT("Table1[c01"&amp;$E5&amp;"_area]"), "&lt;&gt;Unassigned", INDIRECT("Table1[c11"&amp;$E5&amp;"_multiple_jobs]"), "No")</f>
        <v>12</v>
      </c>
      <c r="D171" s="2">
        <f t="shared" ref="D171:D172" ca="1" si="24">B171+C171</f>
        <v>16</v>
      </c>
    </row>
    <row r="172" spans="1:4" x14ac:dyDescent="0.25">
      <c r="A172" s="5" t="str">
        <f>$B$3&amp;" - Wave C - Sample"</f>
        <v>ASB - Wave C - Sample</v>
      </c>
      <c r="B172" s="2">
        <f ca="1">COUNTIFS(Table1[c08a_main_class], $B$4, INDIRECT("Table1[c01"&amp;$E6&amp;"_area]"), "&lt;&gt;Unassigned", INDIRECT("Table1[c11"&amp;$E6&amp;"_multiple_jobs]"), "Yes")</f>
        <v>0</v>
      </c>
      <c r="C172" s="3">
        <f ca="1">COUNTIFS(Table1[c08a_main_class], $B$4, INDIRECT("Table1[c01"&amp;$E6&amp;"_area]"), "&lt;&gt;Unassigned", INDIRECT("Table1[c11"&amp;$E6&amp;"_multiple_jobs]"), "No")</f>
        <v>3</v>
      </c>
      <c r="D172" s="2">
        <f t="shared" ca="1" si="24"/>
        <v>3</v>
      </c>
    </row>
    <row r="173" spans="1:4" x14ac:dyDescent="0.25">
      <c r="A173" s="5" t="str">
        <f>$B$3&amp;" - Wave A - All"</f>
        <v>ASB - Wave A - All</v>
      </c>
      <c r="B173" s="2">
        <f ca="1">COUNTIFS(INDIRECT("Table1["&amp;$B5&amp;"]"),"Yes", INDIRECT("Table1[c11"&amp;$E4&amp;"_multiple_jobs]"), "Yes")</f>
        <v>4</v>
      </c>
      <c r="C173" s="3">
        <f ca="1">COUNTIFS(INDIRECT("Table1["&amp;$B5&amp;"]"),"Yes", INDIRECT("Table1[c11"&amp;$E4&amp;"_multiple_jobs]"), "No")</f>
        <v>40</v>
      </c>
      <c r="D173" s="2">
        <f ca="1">B173+C173</f>
        <v>44</v>
      </c>
    </row>
    <row r="174" spans="1:4" x14ac:dyDescent="0.25">
      <c r="A174" s="5" t="str">
        <f>$B$3&amp;" - Wave B - All"</f>
        <v>ASB - Wave B - All</v>
      </c>
      <c r="B174" s="2">
        <f ca="1">COUNTIFS(INDIRECT("Table1["&amp;$B6&amp;"]"),"Yes", INDIRECT("Table1[c11"&amp;$E5&amp;"_multiple_jobs]"), "Yes")</f>
        <v>3</v>
      </c>
      <c r="C174" s="3">
        <f ca="1">COUNTIFS(INDIRECT("Table1["&amp;$B6&amp;"]"),"Yes", INDIRECT("Table1[c11"&amp;$E5&amp;"_multiple_jobs]"), "No")</f>
        <v>10</v>
      </c>
      <c r="D174" s="2">
        <f ca="1">B174+C174</f>
        <v>13</v>
      </c>
    </row>
    <row r="175" spans="1:4" x14ac:dyDescent="0.25">
      <c r="A175" s="5" t="str">
        <f>$B$3&amp;" - Wave C - All"</f>
        <v>ASB - Wave C - All</v>
      </c>
      <c r="B175" s="2">
        <f ca="1">COUNTIFS(INDIRECT("Table1["&amp;$B7&amp;"]"),"Yes", INDIRECT("Table1[c11"&amp;$E6&amp;"_multiple_jobs]"), "Yes")</f>
        <v>0</v>
      </c>
      <c r="C175" s="3">
        <f ca="1">COUNTIFS(INDIRECT("Table1["&amp;$B7&amp;"]"),"Yes", INDIRECT("Table1[c11"&amp;$E6&amp;"_multiple_jobs]"), "No")</f>
        <v>2</v>
      </c>
      <c r="D175" s="2">
        <f ca="1">B175+C175</f>
        <v>2</v>
      </c>
    </row>
    <row r="177" spans="1:5" x14ac:dyDescent="0.25">
      <c r="A177" s="4" t="s">
        <v>701</v>
      </c>
    </row>
    <row r="178" spans="1:5" x14ac:dyDescent="0.25">
      <c r="A178" s="5"/>
      <c r="B178" s="5" t="s">
        <v>5</v>
      </c>
      <c r="C178" s="5" t="s">
        <v>4</v>
      </c>
      <c r="D178" s="5" t="s">
        <v>680</v>
      </c>
    </row>
    <row r="179" spans="1:5" x14ac:dyDescent="0.25">
      <c r="A179" s="5" t="str">
        <f>$B$3&amp;" - Wave A - Sample"</f>
        <v>ASB - Wave A - Sample</v>
      </c>
      <c r="B179" s="7">
        <f t="shared" ref="B179:D184" si="25">B170/$D170</f>
        <v>9.375E-2</v>
      </c>
      <c r="C179" s="6">
        <f t="shared" si="25"/>
        <v>0.90625</v>
      </c>
      <c r="D179" s="7">
        <f t="shared" si="25"/>
        <v>1</v>
      </c>
    </row>
    <row r="180" spans="1:5" x14ac:dyDescent="0.25">
      <c r="A180" s="5" t="str">
        <f>$B$3&amp;" - Wave B - Sample"</f>
        <v>ASB - Wave B - Sample</v>
      </c>
      <c r="B180" s="7">
        <f t="shared" ca="1" si="25"/>
        <v>0.25</v>
      </c>
      <c r="C180" s="6">
        <f t="shared" ca="1" si="25"/>
        <v>0.75</v>
      </c>
      <c r="D180" s="7">
        <f t="shared" ca="1" si="25"/>
        <v>1</v>
      </c>
    </row>
    <row r="181" spans="1:5" x14ac:dyDescent="0.25">
      <c r="A181" s="5" t="str">
        <f>$B$3&amp;" - Wave C - Sample"</f>
        <v>ASB - Wave C - Sample</v>
      </c>
      <c r="B181" s="7">
        <f t="shared" ca="1" si="25"/>
        <v>0</v>
      </c>
      <c r="C181" s="6">
        <f t="shared" ca="1" si="25"/>
        <v>1</v>
      </c>
      <c r="D181" s="7">
        <f t="shared" ca="1" si="25"/>
        <v>1</v>
      </c>
    </row>
    <row r="182" spans="1:5" x14ac:dyDescent="0.25">
      <c r="A182" s="5" t="str">
        <f>$B$3&amp;" - Wave A - All"</f>
        <v>ASB - Wave A - All</v>
      </c>
      <c r="B182" s="7">
        <f t="shared" ca="1" si="25"/>
        <v>9.0909090909090912E-2</v>
      </c>
      <c r="C182" s="6">
        <f t="shared" ca="1" si="25"/>
        <v>0.90909090909090906</v>
      </c>
      <c r="D182" s="7">
        <f t="shared" ca="1" si="25"/>
        <v>1</v>
      </c>
    </row>
    <row r="183" spans="1:5" x14ac:dyDescent="0.25">
      <c r="A183" s="5" t="str">
        <f>$B$3&amp;" - Wave B - All"</f>
        <v>ASB - Wave B - All</v>
      </c>
      <c r="B183" s="7">
        <f t="shared" ca="1" si="25"/>
        <v>0.23076923076923078</v>
      </c>
      <c r="C183" s="6">
        <f t="shared" ca="1" si="25"/>
        <v>0.76923076923076927</v>
      </c>
      <c r="D183" s="7">
        <f t="shared" ca="1" si="25"/>
        <v>1</v>
      </c>
    </row>
    <row r="184" spans="1:5" x14ac:dyDescent="0.25">
      <c r="A184" s="5" t="str">
        <f>$B$3&amp;" - Wave C - All"</f>
        <v>ASB - Wave C - All</v>
      </c>
      <c r="B184" s="7">
        <f t="shared" ca="1" si="25"/>
        <v>0</v>
      </c>
      <c r="C184" s="6">
        <f t="shared" ca="1" si="25"/>
        <v>1</v>
      </c>
      <c r="D184" s="7">
        <f t="shared" ca="1" si="25"/>
        <v>1</v>
      </c>
    </row>
    <row r="186" spans="1:5" x14ac:dyDescent="0.25">
      <c r="A186" s="4" t="s">
        <v>703</v>
      </c>
    </row>
    <row r="187" spans="1:5" x14ac:dyDescent="0.25">
      <c r="A187" s="5"/>
      <c r="B187" s="5" t="s">
        <v>5</v>
      </c>
      <c r="C187" s="5" t="s">
        <v>4</v>
      </c>
      <c r="D187" s="5" t="s">
        <v>41</v>
      </c>
      <c r="E187" s="5" t="s">
        <v>680</v>
      </c>
    </row>
    <row r="188" spans="1:5" x14ac:dyDescent="0.25">
      <c r="A188" s="5" t="str">
        <f>$B$3&amp;" - Wave A - Sample"</f>
        <v>ASB - Wave A - Sample</v>
      </c>
      <c r="B188" s="2">
        <f>COUNTIFS(Table1[c08a_main_class], $B$4, Table1[c12a_risk_sanction], "Yes")</f>
        <v>16</v>
      </c>
      <c r="C188" s="3">
        <f>COUNTIFS(Table1[c08a_main_class], $B$4, Table1[c12a_risk_sanction], "No")</f>
        <v>16</v>
      </c>
      <c r="D188" s="2">
        <f>COUNTIFS(Table1[c08a_main_class], $B$4, Table1[c12a_risk_sanction], "Don't Know")</f>
        <v>0</v>
      </c>
      <c r="E188" s="3">
        <f>SUM(B188:D188)</f>
        <v>32</v>
      </c>
    </row>
    <row r="189" spans="1:5" x14ac:dyDescent="0.25">
      <c r="A189" s="5" t="str">
        <f>$B$3&amp;" - Wave B - Sample"</f>
        <v>ASB - Wave B - Sample</v>
      </c>
      <c r="B189" s="2">
        <f ca="1">COUNTIFS(Table1[c08a_main_class], $B$4, INDIRECT("Table1[c01"&amp;$E5&amp;"_area]"), "&lt;&gt;Unassigned",INDIRECT("Table1[c12"&amp;$E5&amp;"_risk_sanction]"), "Yes")</f>
        <v>2</v>
      </c>
      <c r="C189" s="3">
        <f ca="1">COUNTIFS(Table1[c08a_main_class], $B$4, INDIRECT("Table1[c01"&amp;$E5&amp;"_area]"), "&lt;&gt;Unassigned",INDIRECT("Table1[c12"&amp;$E5&amp;"_risk_sanction]"), "No")</f>
        <v>13</v>
      </c>
      <c r="D189" s="2">
        <f ca="1">COUNTIFS(Table1[c08a_main_class], $B$4, INDIRECT("Table1[c01"&amp;$E5&amp;"_area]"), "&lt;&gt;Unassigned",INDIRECT("Table1[c12"&amp;$E5&amp;"_risk_sanction]"), "Don't know")</f>
        <v>1</v>
      </c>
      <c r="E189" s="3">
        <f t="shared" ref="E189:E190" ca="1" si="26">SUM(B189:D189)</f>
        <v>16</v>
      </c>
    </row>
    <row r="190" spans="1:5" x14ac:dyDescent="0.25">
      <c r="A190" s="5" t="str">
        <f>$B$3&amp;" - Wave C - Sample"</f>
        <v>ASB - Wave C - Sample</v>
      </c>
      <c r="B190" s="2">
        <f ca="1">COUNTIFS(Table1[c08a_main_class], $B$4, INDIRECT("Table1[c01"&amp;$E6&amp;"_area]"), "&lt;&gt;Unassigned",INDIRECT("Table1[c12"&amp;$E6&amp;"_risk_sanction]"), "Yes")</f>
        <v>0</v>
      </c>
      <c r="C190" s="3">
        <f ca="1">COUNTIFS(Table1[c08a_main_class], $B$4, INDIRECT("Table1[c01"&amp;$E6&amp;"_area]"), "&lt;&gt;Unassigned",INDIRECT("Table1[c12"&amp;$E6&amp;"_risk_sanction]"), "No")</f>
        <v>3</v>
      </c>
      <c r="D190" s="2">
        <f ca="1">COUNTIFS(Table1[c08a_main_class], $B$4, INDIRECT("Table1[c01"&amp;$E6&amp;"_area]"), "&lt;&gt;Unassigned",INDIRECT("Table1[c12"&amp;$E6&amp;"_risk_sanction]"), "Don't know")</f>
        <v>0</v>
      </c>
      <c r="E190" s="3">
        <f t="shared" ca="1" si="26"/>
        <v>3</v>
      </c>
    </row>
    <row r="191" spans="1:5" x14ac:dyDescent="0.25">
      <c r="A191" s="5" t="str">
        <f>$B$3&amp;" - Wave A - All"</f>
        <v>ASB - Wave A - All</v>
      </c>
      <c r="B191" s="2">
        <f ca="1">COUNTIFS(INDIRECT("Table1["&amp;$B5&amp;"]"),"Yes", INDIRECT("Table1[c12"&amp;$E4&amp;"_risk_sanction]"), "Yes")</f>
        <v>22</v>
      </c>
      <c r="C191" s="3">
        <f ca="1">COUNTIFS(INDIRECT("Table1["&amp;$B5&amp;"]"),"Yes", INDIRECT("Table1[c12"&amp;$E4&amp;"_risk_sanction]"), "No")</f>
        <v>22</v>
      </c>
      <c r="D191" s="2">
        <f ca="1">COUNTIFS(INDIRECT("Table1["&amp;$B5&amp;"]"),"Yes", INDIRECT("Table1[c12"&amp;$E4&amp;"_risk_sanction]"), "Don't Know")</f>
        <v>0</v>
      </c>
      <c r="E191" s="3">
        <f ca="1">SUM(B191:D191)</f>
        <v>44</v>
      </c>
    </row>
    <row r="192" spans="1:5" x14ac:dyDescent="0.25">
      <c r="A192" s="5" t="str">
        <f>$B$3&amp;" - Wave B - All"</f>
        <v>ASB - Wave B - All</v>
      </c>
      <c r="B192" s="2">
        <f ca="1">COUNTIFS(INDIRECT("Table1["&amp;$B6&amp;"]"),"Yes", INDIRECT("Table1[c12"&amp;$E5&amp;"_risk_sanction]"), "Yes")</f>
        <v>3</v>
      </c>
      <c r="C192" s="3">
        <f ca="1">COUNTIFS(INDIRECT("Table1["&amp;$B6&amp;"]"),"Yes", INDIRECT("Table1[c12"&amp;$E5&amp;"_risk_sanction]"), "No")</f>
        <v>9</v>
      </c>
      <c r="D192" s="2">
        <f ca="1">COUNTIFS(INDIRECT("Table1["&amp;$B6&amp;"]"),"Yes", INDIRECT("Table1[c12"&amp;$E5&amp;"_risk_sanction]"), "Don't Know")</f>
        <v>1</v>
      </c>
      <c r="E192" s="3">
        <f ca="1">SUM(B192:D192)</f>
        <v>13</v>
      </c>
    </row>
    <row r="193" spans="1:7" x14ac:dyDescent="0.25">
      <c r="A193" s="5" t="str">
        <f>$B$3&amp;" - Wave C - All"</f>
        <v>ASB - Wave C - All</v>
      </c>
      <c r="B193" s="2">
        <f ca="1">COUNTIFS(INDIRECT("Table1["&amp;$B7&amp;"]"),"Yes", INDIRECT("Table1[c12"&amp;$E6&amp;"_risk_sanction]"), "Yes")</f>
        <v>0</v>
      </c>
      <c r="C193" s="3">
        <f ca="1">COUNTIFS(INDIRECT("Table1["&amp;$B7&amp;"]"),"Yes", INDIRECT("Table1[c12"&amp;$E6&amp;"_risk_sanction]"), "No")</f>
        <v>2</v>
      </c>
      <c r="D193" s="2">
        <f ca="1">COUNTIFS(INDIRECT("Table1["&amp;$B7&amp;"]"),"Yes", INDIRECT("Table1[c12"&amp;$E6&amp;"_risk_sanction]"), "Don't Know")</f>
        <v>0</v>
      </c>
      <c r="E193" s="3">
        <f ca="1">SUM(B193:D193)</f>
        <v>2</v>
      </c>
    </row>
    <row r="195" spans="1:7" x14ac:dyDescent="0.25">
      <c r="A195" s="4" t="s">
        <v>702</v>
      </c>
    </row>
    <row r="196" spans="1:7" x14ac:dyDescent="0.25">
      <c r="A196" s="5"/>
      <c r="B196" s="5" t="s">
        <v>5</v>
      </c>
      <c r="C196" s="5" t="s">
        <v>4</v>
      </c>
      <c r="D196" s="5" t="s">
        <v>41</v>
      </c>
      <c r="E196" s="5" t="s">
        <v>680</v>
      </c>
    </row>
    <row r="197" spans="1:7" x14ac:dyDescent="0.25">
      <c r="A197" s="5" t="str">
        <f>$B$3&amp;" - Wave A - Sample"</f>
        <v>ASB - Wave A - Sample</v>
      </c>
      <c r="B197" s="7">
        <f t="shared" ref="B197:E202" si="27">B188/$E188</f>
        <v>0.5</v>
      </c>
      <c r="C197" s="6">
        <f t="shared" si="27"/>
        <v>0.5</v>
      </c>
      <c r="D197" s="7">
        <f t="shared" si="27"/>
        <v>0</v>
      </c>
      <c r="E197" s="6">
        <f t="shared" si="27"/>
        <v>1</v>
      </c>
    </row>
    <row r="198" spans="1:7" x14ac:dyDescent="0.25">
      <c r="A198" s="5" t="str">
        <f>$B$3&amp;" - Wave B - Sample"</f>
        <v>ASB - Wave B - Sample</v>
      </c>
      <c r="B198" s="7">
        <f t="shared" ca="1" si="27"/>
        <v>0.125</v>
      </c>
      <c r="C198" s="6">
        <f t="shared" ca="1" si="27"/>
        <v>0.8125</v>
      </c>
      <c r="D198" s="7">
        <f t="shared" ca="1" si="27"/>
        <v>6.25E-2</v>
      </c>
      <c r="E198" s="6">
        <f t="shared" ca="1" si="27"/>
        <v>1</v>
      </c>
    </row>
    <row r="199" spans="1:7" x14ac:dyDescent="0.25">
      <c r="A199" s="5" t="str">
        <f>$B$3&amp;" - Wave C - Sample"</f>
        <v>ASB - Wave C - Sample</v>
      </c>
      <c r="B199" s="7">
        <f t="shared" ca="1" si="27"/>
        <v>0</v>
      </c>
      <c r="C199" s="6">
        <f t="shared" ca="1" si="27"/>
        <v>1</v>
      </c>
      <c r="D199" s="7">
        <f t="shared" ca="1" si="27"/>
        <v>0</v>
      </c>
      <c r="E199" s="6">
        <f t="shared" ca="1" si="27"/>
        <v>1</v>
      </c>
    </row>
    <row r="200" spans="1:7" x14ac:dyDescent="0.25">
      <c r="A200" s="5" t="str">
        <f>$B$3&amp;" - Wave A - All"</f>
        <v>ASB - Wave A - All</v>
      </c>
      <c r="B200" s="7">
        <f t="shared" ca="1" si="27"/>
        <v>0.5</v>
      </c>
      <c r="C200" s="6">
        <f t="shared" ca="1" si="27"/>
        <v>0.5</v>
      </c>
      <c r="D200" s="7">
        <f t="shared" ca="1" si="27"/>
        <v>0</v>
      </c>
      <c r="E200" s="6">
        <f t="shared" ca="1" si="27"/>
        <v>1</v>
      </c>
    </row>
    <row r="201" spans="1:7" x14ac:dyDescent="0.25">
      <c r="A201" s="5" t="str">
        <f>$B$3&amp;" - Wave B - All"</f>
        <v>ASB - Wave B - All</v>
      </c>
      <c r="B201" s="7">
        <f t="shared" ca="1" si="27"/>
        <v>0.23076923076923078</v>
      </c>
      <c r="C201" s="6">
        <f t="shared" ca="1" si="27"/>
        <v>0.69230769230769229</v>
      </c>
      <c r="D201" s="7">
        <f t="shared" ca="1" si="27"/>
        <v>7.6923076923076927E-2</v>
      </c>
      <c r="E201" s="6">
        <f t="shared" ca="1" si="27"/>
        <v>1</v>
      </c>
    </row>
    <row r="202" spans="1:7" x14ac:dyDescent="0.25">
      <c r="A202" s="5" t="str">
        <f>$B$3&amp;" - Wave C - All"</f>
        <v>ASB - Wave C - All</v>
      </c>
      <c r="B202" s="7">
        <f t="shared" ca="1" si="27"/>
        <v>0</v>
      </c>
      <c r="C202" s="6">
        <f t="shared" ca="1" si="27"/>
        <v>1</v>
      </c>
      <c r="D202" s="7">
        <f t="shared" ca="1" si="27"/>
        <v>0</v>
      </c>
      <c r="E202" s="6">
        <f t="shared" ca="1" si="27"/>
        <v>1</v>
      </c>
    </row>
    <row r="204" spans="1:7" x14ac:dyDescent="0.25">
      <c r="A204" s="4" t="s">
        <v>705</v>
      </c>
    </row>
    <row r="205" spans="1:7" x14ac:dyDescent="0.25">
      <c r="A205" s="5"/>
      <c r="B205" s="5" t="str">
        <f>$B$3&amp;" - Wave A - Sample"</f>
        <v>ASB - Wave A - Sample</v>
      </c>
      <c r="C205" s="5" t="str">
        <f>$B$3&amp;" - Wave B - Sample"</f>
        <v>ASB - Wave B - Sample</v>
      </c>
      <c r="D205" s="5" t="str">
        <f>$B$3&amp;" - Wave C - Sample"</f>
        <v>ASB - Wave C - Sample</v>
      </c>
      <c r="E205" s="5" t="str">
        <f>$B$3&amp;" - Wave A - All"</f>
        <v>ASB - Wave A - All</v>
      </c>
      <c r="F205" s="5" t="str">
        <f>$B$3&amp;" - Wave B - All"</f>
        <v>ASB - Wave B - All</v>
      </c>
      <c r="G205" s="5" t="str">
        <f>$B$3&amp;" - Wave C - All"</f>
        <v>ASB - Wave C - All</v>
      </c>
    </row>
    <row r="206" spans="1:7" x14ac:dyDescent="0.25">
      <c r="A206" s="5" t="s">
        <v>17</v>
      </c>
      <c r="B206" s="2">
        <f>COUNTIFS(Table1[c08a_main_class], $B$4, Table1[c13a_times_sanctioned], $A206)</f>
        <v>18</v>
      </c>
      <c r="C206" s="33">
        <f ca="1">COUNTIFS(Table1[c08a_main_class], $B$4, INDIRECT("Table1[c01"&amp;$E$5&amp;"_area]"), "&lt;&gt;Unassigned", INDIRECT("Table1[c13"&amp;$E$5&amp;"_times_sanctioned]"), $A206)</f>
        <v>6</v>
      </c>
      <c r="D206" s="31">
        <f ca="1">COUNTIFS(Table1[c08a_main_class], $B$4, INDIRECT("Table1[c01"&amp;$E$6&amp;"_area]"), "&lt;&gt;Unassigned", INDIRECT("Table1[c13"&amp;$E$6&amp;"_times_sanctioned]"), $A206)</f>
        <v>0</v>
      </c>
      <c r="E206" s="3">
        <f ca="1">COUNTIFS(INDIRECT("Table1["&amp;$B$5&amp;"]"),"Yes", INDIRECT("Table1[c13"&amp;$E$4&amp;"_times_sanctioned]"), $A206)</f>
        <v>25</v>
      </c>
      <c r="F206" s="2">
        <f ca="1">COUNTIFS(INDIRECT("Table1["&amp;$B$6&amp;"]"),"Yes", INDIRECT("Table1[c13"&amp;$E$5&amp;"_times_sanctioned]"), $A206)</f>
        <v>6</v>
      </c>
      <c r="G206" s="3">
        <f ca="1">COUNTIFS(INDIRECT("Table1["&amp;$B$7&amp;"]"),"Yes", INDIRECT("Table1[c13"&amp;$E$6&amp;"_times_sanctioned]"), $A206)</f>
        <v>0</v>
      </c>
    </row>
    <row r="207" spans="1:7" x14ac:dyDescent="0.25">
      <c r="A207" s="5" t="s">
        <v>26</v>
      </c>
      <c r="B207" s="2">
        <f>COUNTIFS(Table1[c08a_main_class], $B$4, Table1[c13a_times_sanctioned], $A207)</f>
        <v>8</v>
      </c>
      <c r="C207" s="33">
        <f ca="1">COUNTIFS(Table1[c08a_main_class], $B$4, INDIRECT("Table1[c01"&amp;$E$5&amp;"_area]"), "&lt;&gt;Unassigned", INDIRECT("Table1[c13"&amp;$E$5&amp;"_times_sanctioned]"), $A207)</f>
        <v>1</v>
      </c>
      <c r="D207" s="31">
        <f ca="1">COUNTIFS(Table1[c08a_main_class], $B$4, INDIRECT("Table1[c01"&amp;$E$6&amp;"_area]"), "&lt;&gt;Unassigned", INDIRECT("Table1[c13"&amp;$E$6&amp;"_times_sanctioned]"), $A207)</f>
        <v>0</v>
      </c>
      <c r="E207" s="3">
        <f ca="1">COUNTIFS(INDIRECT("Table1["&amp;$B$5&amp;"]"),"Yes", INDIRECT("Table1[c13"&amp;$E$4&amp;"_times_sanctioned]"), $A207)</f>
        <v>10</v>
      </c>
      <c r="F207" s="2">
        <f ca="1">COUNTIFS(INDIRECT("Table1["&amp;$B$6&amp;"]"),"Yes", INDIRECT("Table1[c13"&amp;$E$5&amp;"_times_sanctioned]"), $A207)</f>
        <v>1</v>
      </c>
      <c r="G207" s="3">
        <f ca="1">COUNTIFS(INDIRECT("Table1["&amp;$B$7&amp;"]"),"Yes", INDIRECT("Table1[c13"&amp;$E$6&amp;"_times_sanctioned]"), $A207)</f>
        <v>0</v>
      </c>
    </row>
    <row r="208" spans="1:7" x14ac:dyDescent="0.25">
      <c r="A208" s="5" t="s">
        <v>77</v>
      </c>
      <c r="B208" s="2">
        <f>COUNTIFS(Table1[c08a_main_class], $B$4, Table1[c13a_times_sanctioned], $A208)</f>
        <v>4</v>
      </c>
      <c r="C208" s="33">
        <f ca="1">COUNTIFS(Table1[c08a_main_class], $B$4, INDIRECT("Table1[c01"&amp;$E$5&amp;"_area]"), "&lt;&gt;Unassigned", INDIRECT("Table1[c13"&amp;$E$5&amp;"_times_sanctioned]"), $A208)</f>
        <v>0</v>
      </c>
      <c r="D208" s="31">
        <f ca="1">COUNTIFS(Table1[c08a_main_class], $B$4, INDIRECT("Table1[c01"&amp;$E$6&amp;"_area]"), "&lt;&gt;Unassigned", INDIRECT("Table1[c13"&amp;$E$6&amp;"_times_sanctioned]"), $A208)</f>
        <v>0</v>
      </c>
      <c r="E208" s="3">
        <f ca="1">COUNTIFS(INDIRECT("Table1["&amp;$B$5&amp;"]"),"Yes", INDIRECT("Table1[c13"&amp;$E$4&amp;"_times_sanctioned]"), $A208)</f>
        <v>6</v>
      </c>
      <c r="F208" s="2">
        <f ca="1">COUNTIFS(INDIRECT("Table1["&amp;$B$6&amp;"]"),"Yes", INDIRECT("Table1[c13"&amp;$E$5&amp;"_times_sanctioned]"), $A208)</f>
        <v>0</v>
      </c>
      <c r="G208" s="3">
        <f ca="1">COUNTIFS(INDIRECT("Table1["&amp;$B$7&amp;"]"),"Yes", INDIRECT("Table1[c13"&amp;$E$6&amp;"_times_sanctioned]"), $A208)</f>
        <v>0</v>
      </c>
    </row>
    <row r="209" spans="1:7" x14ac:dyDescent="0.25">
      <c r="A209" s="5" t="s">
        <v>48</v>
      </c>
      <c r="B209" s="2">
        <f>COUNTIFS(Table1[c08a_main_class], $B$4, Table1[c13a_times_sanctioned], $A209)</f>
        <v>0</v>
      </c>
      <c r="C209" s="33">
        <f ca="1">COUNTIFS(Table1[c08a_main_class], $B$4, INDIRECT("Table1[c01"&amp;$E$5&amp;"_area]"), "&lt;&gt;Unassigned", INDIRECT("Table1[c13"&amp;$E$5&amp;"_times_sanctioned]"), $A209)</f>
        <v>0</v>
      </c>
      <c r="D209" s="31">
        <f ca="1">COUNTIFS(Table1[c08a_main_class], $B$4, INDIRECT("Table1[c01"&amp;$E$6&amp;"_area]"), "&lt;&gt;Unassigned", INDIRECT("Table1[c13"&amp;$E$6&amp;"_times_sanctioned]"), $A209)</f>
        <v>0</v>
      </c>
      <c r="E209" s="3">
        <f ca="1">COUNTIFS(INDIRECT("Table1["&amp;$B$5&amp;"]"),"Yes", INDIRECT("Table1[c13"&amp;$E$4&amp;"_times_sanctioned]"), $A209)</f>
        <v>1</v>
      </c>
      <c r="F209" s="2">
        <f ca="1">COUNTIFS(INDIRECT("Table1["&amp;$B$6&amp;"]"),"Yes", INDIRECT("Table1[c13"&amp;$E$5&amp;"_times_sanctioned]"), $A209)</f>
        <v>0</v>
      </c>
      <c r="G209" s="3">
        <f ca="1">COUNTIFS(INDIRECT("Table1["&amp;$B$7&amp;"]"),"Yes", INDIRECT("Table1[c13"&amp;$E$6&amp;"_times_sanctioned]"), $A209)</f>
        <v>0</v>
      </c>
    </row>
    <row r="210" spans="1:7" x14ac:dyDescent="0.25">
      <c r="A210" s="5" t="s">
        <v>41</v>
      </c>
      <c r="B210" s="2">
        <f>COUNTIFS(Table1[c08a_main_class], $B$4, Table1[c13a_times_sanctioned], $A210)</f>
        <v>2</v>
      </c>
      <c r="C210" s="33">
        <f ca="1">COUNTIFS(Table1[c08a_main_class], $B$4, INDIRECT("Table1[c01"&amp;$E$5&amp;"_area]"), "&lt;&gt;Unassigned", INDIRECT("Table1[c13"&amp;$E$5&amp;"_times_sanctioned]"), $A210)</f>
        <v>1</v>
      </c>
      <c r="D210" s="31">
        <f ca="1">COUNTIFS(Table1[c08a_main_class], $B$4, INDIRECT("Table1[c01"&amp;$E$6&amp;"_area]"), "&lt;&gt;Unassigned", INDIRECT("Table1[c13"&amp;$E$6&amp;"_times_sanctioned]"), $A210)</f>
        <v>0</v>
      </c>
      <c r="E210" s="3">
        <f ca="1">COUNTIFS(INDIRECT("Table1["&amp;$B$5&amp;"]"),"Yes", INDIRECT("Table1[c13"&amp;$E$4&amp;"_times_sanctioned]"), $A210)</f>
        <v>2</v>
      </c>
      <c r="F210" s="2">
        <f ca="1">COUNTIFS(INDIRECT("Table1["&amp;$B$6&amp;"]"),"Yes", INDIRECT("Table1[c13"&amp;$E$5&amp;"_times_sanctioned]"), $A210)</f>
        <v>1</v>
      </c>
      <c r="G210" s="3">
        <f ca="1">COUNTIFS(INDIRECT("Table1["&amp;$B$7&amp;"]"),"Yes", INDIRECT("Table1[c13"&amp;$E$6&amp;"_times_sanctioned]"), $A210)</f>
        <v>0</v>
      </c>
    </row>
    <row r="211" spans="1:7" x14ac:dyDescent="0.25">
      <c r="A211" s="5" t="s">
        <v>525</v>
      </c>
      <c r="B211" s="2">
        <f>SUM(B206:B210)</f>
        <v>32</v>
      </c>
      <c r="C211" s="33">
        <f ca="1">SUM(C206:C210)</f>
        <v>8</v>
      </c>
      <c r="D211" s="31">
        <f ca="1">COUNTIFS(Table1[c08a_main_class], $B$4, INDIRECT("Table1[c01"&amp;$E$6&amp;"_area]"), "&lt;&gt;Unassigned", INDIRECT("Table1[c13"&amp;$E$6&amp;"_times_sanctioned]"), $A211)</f>
        <v>0</v>
      </c>
      <c r="E211" s="3">
        <f ca="1">SUM(E206:E210)</f>
        <v>44</v>
      </c>
      <c r="F211" s="2">
        <f ca="1">SUM(F206:F210)</f>
        <v>8</v>
      </c>
      <c r="G211" s="3">
        <f ca="1">SUM(G206:G210)</f>
        <v>0</v>
      </c>
    </row>
    <row r="213" spans="1:7" x14ac:dyDescent="0.25">
      <c r="A213" s="4" t="s">
        <v>870</v>
      </c>
    </row>
    <row r="214" spans="1:7" x14ac:dyDescent="0.25">
      <c r="A214" s="5"/>
      <c r="B214" s="5" t="str">
        <f>$B$3&amp;" - Wave A - Sample"</f>
        <v>ASB - Wave A - Sample</v>
      </c>
      <c r="C214" s="5" t="str">
        <f>$B$3&amp;" - Wave B - Sample"</f>
        <v>ASB - Wave B - Sample</v>
      </c>
      <c r="D214" s="5" t="str">
        <f>$B$3&amp;" - Wave C - Sample"</f>
        <v>ASB - Wave C - Sample</v>
      </c>
      <c r="E214" s="5" t="str">
        <f>$B$3&amp;" - Wave A - All"</f>
        <v>ASB - Wave A - All</v>
      </c>
      <c r="F214" s="5" t="str">
        <f>$B$3&amp;" - Wave B - All"</f>
        <v>ASB - Wave B - All</v>
      </c>
      <c r="G214" s="5" t="str">
        <f>$B$3&amp;" - Wave C - All"</f>
        <v>ASB - Wave C - All</v>
      </c>
    </row>
    <row r="215" spans="1:7" x14ac:dyDescent="0.25">
      <c r="A215" s="5" t="s">
        <v>17</v>
      </c>
      <c r="B215" s="15">
        <f>B206/B$211</f>
        <v>0.5625</v>
      </c>
      <c r="C215" s="13">
        <f t="shared" ref="C215:G220" ca="1" si="28">C206/C$211</f>
        <v>0.75</v>
      </c>
      <c r="D215" s="15" t="e">
        <f t="shared" ca="1" si="28"/>
        <v>#DIV/0!</v>
      </c>
      <c r="E215" s="13">
        <f t="shared" ca="1" si="28"/>
        <v>0.56818181818181823</v>
      </c>
      <c r="F215" s="15">
        <f t="shared" ca="1" si="28"/>
        <v>0.75</v>
      </c>
      <c r="G215" s="13" t="e">
        <f t="shared" ca="1" si="28"/>
        <v>#DIV/0!</v>
      </c>
    </row>
    <row r="216" spans="1:7" x14ac:dyDescent="0.25">
      <c r="A216" s="5" t="s">
        <v>706</v>
      </c>
      <c r="B216" s="15">
        <f t="shared" ref="B216:D220" si="29">B207/B$211</f>
        <v>0.25</v>
      </c>
      <c r="C216" s="13">
        <f t="shared" ca="1" si="29"/>
        <v>0.125</v>
      </c>
      <c r="D216" s="15" t="e">
        <f t="shared" ca="1" si="29"/>
        <v>#DIV/0!</v>
      </c>
      <c r="E216" s="13">
        <f t="shared" ca="1" si="28"/>
        <v>0.22727272727272727</v>
      </c>
      <c r="F216" s="15">
        <f t="shared" ca="1" si="28"/>
        <v>0.125</v>
      </c>
      <c r="G216" s="13" t="e">
        <f t="shared" ca="1" si="28"/>
        <v>#DIV/0!</v>
      </c>
    </row>
    <row r="217" spans="1:7" x14ac:dyDescent="0.25">
      <c r="A217" s="5" t="s">
        <v>77</v>
      </c>
      <c r="B217" s="15">
        <f t="shared" si="29"/>
        <v>0.125</v>
      </c>
      <c r="C217" s="13">
        <f t="shared" ca="1" si="29"/>
        <v>0</v>
      </c>
      <c r="D217" s="15" t="e">
        <f t="shared" ca="1" si="29"/>
        <v>#DIV/0!</v>
      </c>
      <c r="E217" s="13">
        <f t="shared" ca="1" si="28"/>
        <v>0.13636363636363635</v>
      </c>
      <c r="F217" s="15">
        <f t="shared" ca="1" si="28"/>
        <v>0</v>
      </c>
      <c r="G217" s="13" t="e">
        <f t="shared" ca="1" si="28"/>
        <v>#DIV/0!</v>
      </c>
    </row>
    <row r="218" spans="1:7" x14ac:dyDescent="0.25">
      <c r="A218" s="5" t="s">
        <v>48</v>
      </c>
      <c r="B218" s="15">
        <f t="shared" si="29"/>
        <v>0</v>
      </c>
      <c r="C218" s="13">
        <f t="shared" ca="1" si="29"/>
        <v>0</v>
      </c>
      <c r="D218" s="15" t="e">
        <f t="shared" ca="1" si="29"/>
        <v>#DIV/0!</v>
      </c>
      <c r="E218" s="13">
        <f t="shared" ca="1" si="28"/>
        <v>2.2727272727272728E-2</v>
      </c>
      <c r="F218" s="15">
        <f t="shared" ca="1" si="28"/>
        <v>0</v>
      </c>
      <c r="G218" s="13" t="e">
        <f t="shared" ca="1" si="28"/>
        <v>#DIV/0!</v>
      </c>
    </row>
    <row r="219" spans="1:7" x14ac:dyDescent="0.25">
      <c r="A219" s="5" t="s">
        <v>707</v>
      </c>
      <c r="B219" s="15">
        <f t="shared" si="29"/>
        <v>6.25E-2</v>
      </c>
      <c r="C219" s="13">
        <f t="shared" ca="1" si="29"/>
        <v>0.125</v>
      </c>
      <c r="D219" s="15" t="e">
        <f t="shared" ca="1" si="29"/>
        <v>#DIV/0!</v>
      </c>
      <c r="E219" s="13">
        <f t="shared" ca="1" si="28"/>
        <v>4.5454545454545456E-2</v>
      </c>
      <c r="F219" s="15">
        <f t="shared" ca="1" si="28"/>
        <v>0.125</v>
      </c>
      <c r="G219" s="13" t="e">
        <f t="shared" ca="1" si="28"/>
        <v>#DIV/0!</v>
      </c>
    </row>
    <row r="220" spans="1:7" x14ac:dyDescent="0.25">
      <c r="A220" s="5" t="s">
        <v>525</v>
      </c>
      <c r="B220" s="15">
        <f t="shared" si="29"/>
        <v>1</v>
      </c>
      <c r="C220" s="13">
        <f t="shared" ca="1" si="29"/>
        <v>1</v>
      </c>
      <c r="D220" s="15" t="e">
        <f t="shared" ca="1" si="29"/>
        <v>#DIV/0!</v>
      </c>
      <c r="E220" s="13">
        <f t="shared" ca="1" si="28"/>
        <v>1</v>
      </c>
      <c r="F220" s="15">
        <f t="shared" ca="1" si="28"/>
        <v>1</v>
      </c>
      <c r="G220" s="13" t="e">
        <f t="shared" ca="1" si="28"/>
        <v>#DIV/0!</v>
      </c>
    </row>
    <row r="222" spans="1:7" x14ac:dyDescent="0.25">
      <c r="A222" s="4" t="s">
        <v>708</v>
      </c>
    </row>
    <row r="223" spans="1:7" x14ac:dyDescent="0.25">
      <c r="A223" s="5"/>
      <c r="B223" s="5" t="s">
        <v>5</v>
      </c>
      <c r="C223" s="5" t="s">
        <v>4</v>
      </c>
      <c r="D223" s="5" t="s">
        <v>41</v>
      </c>
      <c r="E223" s="5" t="s">
        <v>680</v>
      </c>
    </row>
    <row r="224" spans="1:7" x14ac:dyDescent="0.25">
      <c r="A224" s="5" t="str">
        <f>$B$3&amp;" - Wave A - Sample"</f>
        <v>ASB - Wave A - Sample</v>
      </c>
      <c r="B224" s="2">
        <f>COUNTIFS(Table1[c08a_main_class], $B$4, Table1[c13a_times_sanctioned], "Once")+COUNTIFS(Table1[c08a_main_class], $B$4, Table1[c13a_times_sanctioned], "2-5 times")+COUNTIFS(Table1[c08a_main_class], $B$4, Table1[c13a_times_sanctioned], "More than 5 times")</f>
        <v>12</v>
      </c>
      <c r="C224" s="3">
        <f>COUNTIFS(Table1[c08a_main_class], $B$4, Table1[c13a_times_sanctioned], $A206)</f>
        <v>18</v>
      </c>
      <c r="D224" s="2">
        <f>COUNTIFS(Table1[c08a_main_class], $B$4, Table1[c13a_times_sanctioned], $A210)</f>
        <v>2</v>
      </c>
      <c r="E224" s="3">
        <f>SUM(B224:D224)</f>
        <v>32</v>
      </c>
    </row>
    <row r="225" spans="1:5" x14ac:dyDescent="0.25">
      <c r="A225" s="5" t="str">
        <f>$B$3&amp;" - Wave B - Sample"</f>
        <v>ASB - Wave B - Sample</v>
      </c>
      <c r="B225" s="2">
        <f ca="1">COUNTIFS(Table1[c08a_main_class], $B$4, INDIRECT("Table1[c01"&amp;$E5&amp;"_area]"), "&lt;&gt;Unassigned", INDIRECT("Table1[c13"&amp;$E5&amp;"_times_sanctioned]"), "Once")+COUNTIFS(Table1[c08a_main_class], $B$4, INDIRECT("Table1[c01"&amp;$E5&amp;"_area]"), "&lt;&gt;Unassigned", INDIRECT("Table1[c13"&amp;$E5&amp;"_times_sanctioned]"), "2-5 times")+COUNTIFS(Table1[c08a_main_class], $B$4, INDIRECT("Table1[c01"&amp;$E5&amp;"_area]"), "&lt;&gt;Unassigned", INDIRECT("Table1[c13"&amp;$E5&amp;"_times_sanctioned]"), "More than 5 times")</f>
        <v>1</v>
      </c>
      <c r="C225" s="3">
        <f ca="1">COUNTIFS(Table1[c08a_main_class], $B$4, INDIRECT("Table1[c01"&amp;$E5&amp;"_area]"), "&lt;&gt;Unassigned", INDIRECT("Table1[c13"&amp;$E5&amp;"_times_sanctioned]"), $A$206)</f>
        <v>6</v>
      </c>
      <c r="D225" s="2">
        <f ca="1">COUNTIFS(Table1[c08a_main_class], $B$4, INDIRECT("Table1[c01"&amp;$E5&amp;"_area]"), "&lt;&gt;Unassigned", INDIRECT("Table1[c13"&amp;$E5&amp;"_times_sanctioned]"), $A$210)</f>
        <v>1</v>
      </c>
      <c r="E225" s="3">
        <f t="shared" ref="E225:E226" ca="1" si="30">SUM(B225:D225)</f>
        <v>8</v>
      </c>
    </row>
    <row r="226" spans="1:5" x14ac:dyDescent="0.25">
      <c r="A226" s="5" t="str">
        <f>$B$3&amp;" - Wave C - Sample"</f>
        <v>ASB - Wave C - Sample</v>
      </c>
      <c r="B226" s="2">
        <f ca="1">COUNTIFS(Table1[c08a_main_class], $B$4, INDIRECT("Table1[c01"&amp;$E6&amp;"_area]"), "&lt;&gt;Unassigned", INDIRECT("Table1[c13"&amp;$E6&amp;"_times_sanctioned]"), "Once")+COUNTIFS(Table1[c08a_main_class], $B$4, INDIRECT("Table1[c01"&amp;$E6&amp;"_area]"), "&lt;&gt;Unassigned", INDIRECT("Table1[c13"&amp;$E6&amp;"_times_sanctioned]"), "2-5 times")+COUNTIFS(Table1[c08a_main_class], $B$4, INDIRECT("Table1[c01"&amp;$E6&amp;"_area]"), "&lt;&gt;Unassigned", INDIRECT("Table1[c13"&amp;$E6&amp;"_times_sanctioned]"), "More than 5 times")</f>
        <v>0</v>
      </c>
      <c r="C226" s="3">
        <f ca="1">COUNTIFS(Table1[c08a_main_class], $B$4, INDIRECT("Table1[c01"&amp;$E6&amp;"_area]"), "&lt;&gt;Unassigned", INDIRECT("Table1[c13"&amp;$E6&amp;"_times_sanctioned]"), $A$206)</f>
        <v>0</v>
      </c>
      <c r="D226" s="2">
        <f ca="1">COUNTIFS(Table1[c08a_main_class], $B$4, INDIRECT("Table1[c01"&amp;$E6&amp;"_area]"), "&lt;&gt;Unassigned", INDIRECT("Table1[c13"&amp;$E6&amp;"_times_sanctioned]"), $A$210)</f>
        <v>0</v>
      </c>
      <c r="E226" s="3">
        <f t="shared" ca="1" si="30"/>
        <v>0</v>
      </c>
    </row>
    <row r="227" spans="1:5" x14ac:dyDescent="0.25">
      <c r="A227" s="5" t="str">
        <f>$B$3&amp;" - Wave A - All"</f>
        <v>ASB - Wave A - All</v>
      </c>
      <c r="B227" s="2">
        <f ca="1">COUNTIFS(INDIRECT("Table1["&amp;$B5&amp;"]"),"Yes", INDIRECT("Table1[c13"&amp;$E4&amp;"_times_sanctioned]"), "Once")+COUNTIFS(INDIRECT("Table1["&amp;$B5&amp;"]"),"Yes", INDIRECT("Table1[c13"&amp;$E4&amp;"_times_sanctioned]"), "2-5 times")+COUNTIFS(INDIRECT("Table1["&amp;$B5&amp;"]"),"Yes", INDIRECT("Table1[c13"&amp;$E4&amp;"_times_sanctioned]"), "More than 5 times")</f>
        <v>17</v>
      </c>
      <c r="C227" s="3">
        <f ca="1">COUNTIFS(INDIRECT("Table1["&amp;$B$5&amp;"]"),"Yes", INDIRECT("Table1[c13"&amp;$E$4&amp;"_times_sanctioned]"), $A206)</f>
        <v>25</v>
      </c>
      <c r="D227" s="2">
        <f ca="1">COUNTIFS(INDIRECT("Table1["&amp;$B$5&amp;"]"),"Yes", INDIRECT("Table1[c13"&amp;$E$4&amp;"_times_sanctioned]"), $A210)</f>
        <v>2</v>
      </c>
      <c r="E227" s="3">
        <f ca="1">SUM(B227:D227)</f>
        <v>44</v>
      </c>
    </row>
    <row r="228" spans="1:5" x14ac:dyDescent="0.25">
      <c r="A228" s="5" t="str">
        <f>$B$3&amp;" - Wave B - All"</f>
        <v>ASB - Wave B - All</v>
      </c>
      <c r="B228" s="2">
        <f ca="1">COUNTIFS(INDIRECT("Table1["&amp;$B6&amp;"]"),"Yes", INDIRECT("Table1[c13"&amp;$E5&amp;"_times_sanctioned]"), "Once")+COUNTIFS(INDIRECT("Table1["&amp;$B6&amp;"]"),"Yes", INDIRECT("Table1[c13"&amp;$E5&amp;"_times_sanctioned]"), "2-5 times")+COUNTIFS(INDIRECT("Table1["&amp;$B6&amp;"]"),"Yes", INDIRECT("Table1[c13"&amp;$E5&amp;"_times_sanctioned]"), "More than 5 times")</f>
        <v>1</v>
      </c>
      <c r="C228" s="3">
        <f ca="1">COUNTIFS(INDIRECT("Table1["&amp;$B$6&amp;"]"),"Yes", INDIRECT("Table1[c13"&amp;$E$5&amp;"_times_sanctioned]"), $A206)</f>
        <v>6</v>
      </c>
      <c r="D228" s="2">
        <f ca="1">COUNTIFS(INDIRECT("Table1["&amp;$B$6&amp;"]"),"Yes", INDIRECT("Table1[c13"&amp;$E$5&amp;"_times_sanctioned]"), $A210)</f>
        <v>1</v>
      </c>
      <c r="E228" s="3">
        <f ca="1">SUM(B228:D228)</f>
        <v>8</v>
      </c>
    </row>
    <row r="229" spans="1:5" x14ac:dyDescent="0.25">
      <c r="A229" s="5" t="str">
        <f>$B$3&amp;" - Wave C - All"</f>
        <v>ASB - Wave C - All</v>
      </c>
      <c r="B229" s="2">
        <f ca="1">COUNTIFS(INDIRECT("Table1["&amp;$B7&amp;"]"),"Yes", INDIRECT("Table1[c13"&amp;$E6&amp;"_times_sanctioned]"), "Once")+COUNTIFS(INDIRECT("Table1["&amp;$B7&amp;"]"),"Yes", INDIRECT("Table1[c13"&amp;$E6&amp;"_times_sanctioned]"), "2-5 times")+COUNTIFS(INDIRECT("Table1["&amp;$B7&amp;"]"),"Yes", INDIRECT("Table1[c13"&amp;$E6&amp;"_times_sanctioned]"), "More than 5 times")</f>
        <v>0</v>
      </c>
      <c r="C229" s="3">
        <f ca="1">COUNTIFS(INDIRECT("Table1["&amp;$B$7&amp;"]"),"Yes", INDIRECT("Table1[c13"&amp;$E$6&amp;"_times_sanctioned]"), $A206)</f>
        <v>0</v>
      </c>
      <c r="D229" s="2">
        <f ca="1">COUNTIFS(INDIRECT("Table1["&amp;$B$7&amp;"]"),"Yes", INDIRECT("Table1[c13"&amp;$E$6&amp;"_times_sanctioned]"), $A210)</f>
        <v>0</v>
      </c>
      <c r="E229" s="3">
        <f ca="1">SUM(B229:D229)</f>
        <v>0</v>
      </c>
    </row>
    <row r="231" spans="1:5" x14ac:dyDescent="0.25">
      <c r="A231" s="4" t="s">
        <v>709</v>
      </c>
    </row>
    <row r="232" spans="1:5" x14ac:dyDescent="0.25">
      <c r="A232" s="5"/>
      <c r="B232" s="5" t="s">
        <v>5</v>
      </c>
      <c r="C232" s="5" t="s">
        <v>4</v>
      </c>
      <c r="D232" s="5" t="s">
        <v>41</v>
      </c>
      <c r="E232" s="5" t="s">
        <v>680</v>
      </c>
    </row>
    <row r="233" spans="1:5" x14ac:dyDescent="0.25">
      <c r="A233" s="5" t="str">
        <f>$B$3&amp;" - Wave A - Sample"</f>
        <v>ASB - Wave A - Sample</v>
      </c>
      <c r="B233" s="7">
        <f t="shared" ref="B233:E238" si="31">B224/$E224</f>
        <v>0.375</v>
      </c>
      <c r="C233" s="6">
        <f t="shared" si="31"/>
        <v>0.5625</v>
      </c>
      <c r="D233" s="7">
        <f t="shared" si="31"/>
        <v>6.25E-2</v>
      </c>
      <c r="E233" s="6">
        <f t="shared" si="31"/>
        <v>1</v>
      </c>
    </row>
    <row r="234" spans="1:5" x14ac:dyDescent="0.25">
      <c r="A234" s="5" t="str">
        <f>$B$3&amp;" - Wave B - Sample"</f>
        <v>ASB - Wave B - Sample</v>
      </c>
      <c r="B234" s="7">
        <f t="shared" ca="1" si="31"/>
        <v>0.125</v>
      </c>
      <c r="C234" s="6">
        <f t="shared" ca="1" si="31"/>
        <v>0.75</v>
      </c>
      <c r="D234" s="7">
        <f t="shared" ca="1" si="31"/>
        <v>0.125</v>
      </c>
      <c r="E234" s="6">
        <f t="shared" ca="1" si="31"/>
        <v>1</v>
      </c>
    </row>
    <row r="235" spans="1:5" x14ac:dyDescent="0.25">
      <c r="A235" s="5" t="str">
        <f>$B$3&amp;" - Wave C - Sample"</f>
        <v>ASB - Wave C - Sample</v>
      </c>
      <c r="B235" s="7" t="e">
        <f t="shared" ca="1" si="31"/>
        <v>#DIV/0!</v>
      </c>
      <c r="C235" s="6" t="e">
        <f t="shared" ca="1" si="31"/>
        <v>#DIV/0!</v>
      </c>
      <c r="D235" s="7" t="e">
        <f t="shared" ca="1" si="31"/>
        <v>#DIV/0!</v>
      </c>
      <c r="E235" s="6" t="e">
        <f t="shared" ca="1" si="31"/>
        <v>#DIV/0!</v>
      </c>
    </row>
    <row r="236" spans="1:5" x14ac:dyDescent="0.25">
      <c r="A236" s="5" t="str">
        <f>$B$3&amp;" - Wave A - All"</f>
        <v>ASB - Wave A - All</v>
      </c>
      <c r="B236" s="7">
        <f t="shared" ca="1" si="31"/>
        <v>0.38636363636363635</v>
      </c>
      <c r="C236" s="6">
        <f t="shared" ca="1" si="31"/>
        <v>0.56818181818181823</v>
      </c>
      <c r="D236" s="7">
        <f t="shared" ca="1" si="31"/>
        <v>4.5454545454545456E-2</v>
      </c>
      <c r="E236" s="6">
        <f t="shared" ca="1" si="31"/>
        <v>1</v>
      </c>
    </row>
    <row r="237" spans="1:5" x14ac:dyDescent="0.25">
      <c r="A237" s="5" t="str">
        <f>$B$3&amp;" - Wave B - All"</f>
        <v>ASB - Wave B - All</v>
      </c>
      <c r="B237" s="7">
        <f t="shared" ca="1" si="31"/>
        <v>0.125</v>
      </c>
      <c r="C237" s="6">
        <f t="shared" ca="1" si="31"/>
        <v>0.75</v>
      </c>
      <c r="D237" s="7">
        <f t="shared" ca="1" si="31"/>
        <v>0.125</v>
      </c>
      <c r="E237" s="6">
        <f t="shared" ca="1" si="31"/>
        <v>1</v>
      </c>
    </row>
    <row r="238" spans="1:5" x14ac:dyDescent="0.25">
      <c r="A238" s="5" t="str">
        <f>$B$3&amp;" - Wave C - All"</f>
        <v>ASB - Wave C - All</v>
      </c>
      <c r="B238" s="7" t="e">
        <f t="shared" ca="1" si="31"/>
        <v>#DIV/0!</v>
      </c>
      <c r="C238" s="6" t="e">
        <f t="shared" ca="1" si="31"/>
        <v>#DIV/0!</v>
      </c>
      <c r="D238" s="7" t="e">
        <f t="shared" ca="1" si="31"/>
        <v>#DIV/0!</v>
      </c>
      <c r="E238" s="6" t="e">
        <f t="shared" ca="1" si="31"/>
        <v>#DIV/0!</v>
      </c>
    </row>
    <row r="240" spans="1:5" x14ac:dyDescent="0.25">
      <c r="A240" s="4" t="s">
        <v>710</v>
      </c>
    </row>
    <row r="241" spans="1:7" x14ac:dyDescent="0.25">
      <c r="A241" s="5"/>
      <c r="B241" s="5" t="str">
        <f>$B$3&amp;" - Wave A - Sample"</f>
        <v>ASB - Wave A - Sample</v>
      </c>
      <c r="C241" s="5" t="str">
        <f>$B$3&amp;" - Wave B - Sample"</f>
        <v>ASB - Wave B - Sample</v>
      </c>
      <c r="D241" s="5" t="str">
        <f>$B$3&amp;" - Wave C - Sample"</f>
        <v>ASB - Wave C - Sample</v>
      </c>
      <c r="E241" s="5" t="str">
        <f>$B$3&amp;" - Wave A - All"</f>
        <v>ASB - Wave A - All</v>
      </c>
      <c r="F241" s="5" t="str">
        <f>$B$3&amp;" - Wave B - All"</f>
        <v>ASB - Wave B - All</v>
      </c>
      <c r="G241" s="5" t="str">
        <f>$B$3&amp;" - Wave C - All"</f>
        <v>ASB - Wave C - All</v>
      </c>
    </row>
    <row r="242" spans="1:7" x14ac:dyDescent="0.25">
      <c r="A242" s="5" t="s">
        <v>54</v>
      </c>
      <c r="B242" s="2">
        <f>COUNTIFS(Table1[c08a_main_class], $B$4, Table1[c14a_last_sanctioned], $A242)</f>
        <v>5</v>
      </c>
      <c r="C242" s="3">
        <f ca="1">COUNTIFS(Table1[c08a_main_class], $B$4, INDIRECT("Table1[c01"&amp;$E$5&amp;"_area]"), "&lt;&gt;Unassigned", INDIRECT("Table1[c14"&amp;$E$5&amp;"_last_sanctioned]"), $A242)</f>
        <v>1</v>
      </c>
      <c r="D242" s="2">
        <f ca="1">COUNTIFS(Table1[c08a_main_class], $B$4, INDIRECT("Table1[c01"&amp;$E$6&amp;"_area]"), "&lt;&gt;Unassigned", INDIRECT("Table1[c14"&amp;$E$6&amp;"_last_sanctioned]"), $A242)</f>
        <v>0</v>
      </c>
      <c r="E242" s="3">
        <f ca="1">COUNTIFS(INDIRECT("Table1["&amp;$B$5&amp;"]"),"Yes", INDIRECT("Table1[c14"&amp;$E$4&amp;"_last_sanctioned]"), $A242)</f>
        <v>7</v>
      </c>
      <c r="F242" s="2">
        <f ca="1">COUNTIFS(INDIRECT("Table1["&amp;$B$6&amp;"]"),"Yes", INDIRECT("Table1[c14"&amp;$E$5&amp;"_last_sanctioned]"), $A242)</f>
        <v>1</v>
      </c>
      <c r="G242" s="3">
        <f ca="1">COUNTIFS(INDIRECT("Table1["&amp;$B$7&amp;"]"),"Yes", INDIRECT("Table1[c14"&amp;$E$6&amp;"_last_sanctioned]"), $A242)</f>
        <v>0</v>
      </c>
    </row>
    <row r="243" spans="1:7" x14ac:dyDescent="0.25">
      <c r="A243" s="5" t="s">
        <v>78</v>
      </c>
      <c r="B243" s="2">
        <f>COUNTIFS(Table1[c08a_main_class], $B$4, Table1[c14a_last_sanctioned], $A243)</f>
        <v>3</v>
      </c>
      <c r="C243" s="3">
        <f ca="1">COUNTIFS(Table1[c08a_main_class], $B$4, INDIRECT("Table1[c01"&amp;$E$5&amp;"_area]"), "&lt;&gt;Unassigned", INDIRECT("Table1[c14"&amp;$E$5&amp;"_last_sanctioned]"), $A243)</f>
        <v>0</v>
      </c>
      <c r="D243" s="2">
        <f ca="1">COUNTIFS(Table1[c08a_main_class], $B$4, INDIRECT("Table1[c01"&amp;$E$6&amp;"_area]"), "&lt;&gt;Unassigned", INDIRECT("Table1[c14"&amp;$E$6&amp;"_last_sanctioned]"), $A243)</f>
        <v>0</v>
      </c>
      <c r="E243" s="3">
        <f ca="1">COUNTIFS(INDIRECT("Table1["&amp;$B$5&amp;"]"),"Yes", INDIRECT("Table1[c14"&amp;$E$4&amp;"_last_sanctioned]"), $A243)</f>
        <v>3</v>
      </c>
      <c r="F243" s="2">
        <f ca="1">COUNTIFS(INDIRECT("Table1["&amp;$B$6&amp;"]"),"Yes", INDIRECT("Table1[c14"&amp;$E$5&amp;"_last_sanctioned]"), $A243)</f>
        <v>0</v>
      </c>
      <c r="G243" s="3">
        <f ca="1">COUNTIFS(INDIRECT("Table1["&amp;$B$7&amp;"]"),"Yes", INDIRECT("Table1[c14"&amp;$E$6&amp;"_last_sanctioned]"), $A243)</f>
        <v>0</v>
      </c>
    </row>
    <row r="244" spans="1:7" x14ac:dyDescent="0.25">
      <c r="A244" s="5" t="s">
        <v>105</v>
      </c>
      <c r="B244" s="2">
        <f>COUNTIFS(Table1[c08a_main_class], $B$4, Table1[c14a_last_sanctioned], $A244)</f>
        <v>3</v>
      </c>
      <c r="C244" s="3">
        <f ca="1">COUNTIFS(Table1[c08a_main_class], $B$4, INDIRECT("Table1[c01"&amp;$E$5&amp;"_area]"), "&lt;&gt;Unassigned", INDIRECT("Table1[c14"&amp;$E$5&amp;"_last_sanctioned]"), $A244)</f>
        <v>0</v>
      </c>
      <c r="D244" s="2">
        <f ca="1">COUNTIFS(Table1[c08a_main_class], $B$4, INDIRECT("Table1[c01"&amp;$E$6&amp;"_area]"), "&lt;&gt;Unassigned", INDIRECT("Table1[c14"&amp;$E$6&amp;"_last_sanctioned]"), $A244)</f>
        <v>0</v>
      </c>
      <c r="E244" s="3">
        <f ca="1">COUNTIFS(INDIRECT("Table1["&amp;$B$5&amp;"]"),"Yes", INDIRECT("Table1[c14"&amp;$E$4&amp;"_last_sanctioned]"), $A244)</f>
        <v>4</v>
      </c>
      <c r="F244" s="2">
        <f ca="1">COUNTIFS(INDIRECT("Table1["&amp;$B$6&amp;"]"),"Yes", INDIRECT("Table1[c14"&amp;$E$5&amp;"_last_sanctioned]"), $A244)</f>
        <v>0</v>
      </c>
      <c r="G244" s="3">
        <f ca="1">COUNTIFS(INDIRECT("Table1["&amp;$B$7&amp;"]"),"Yes", INDIRECT("Table1[c14"&amp;$E$6&amp;"_last_sanctioned]"), $A244)</f>
        <v>0</v>
      </c>
    </row>
    <row r="245" spans="1:7" x14ac:dyDescent="0.25">
      <c r="A245" s="5" t="s">
        <v>27</v>
      </c>
      <c r="B245" s="2">
        <f>COUNTIFS(Table1[c08a_main_class], $B$4, Table1[c14a_last_sanctioned], $A245)</f>
        <v>3</v>
      </c>
      <c r="C245" s="3">
        <f ca="1">COUNTIFS(Table1[c08a_main_class], $B$4, INDIRECT("Table1[c01"&amp;$E$5&amp;"_area]"), "&lt;&gt;Unassigned", INDIRECT("Table1[c14"&amp;$E$5&amp;"_last_sanctioned]"), $A245)</f>
        <v>0</v>
      </c>
      <c r="D245" s="2">
        <f ca="1">COUNTIFS(Table1[c08a_main_class], $B$4, INDIRECT("Table1[c01"&amp;$E$6&amp;"_area]"), "&lt;&gt;Unassigned", INDIRECT("Table1[c14"&amp;$E$6&amp;"_last_sanctioned]"), $A245)</f>
        <v>0</v>
      </c>
      <c r="E245" s="3">
        <f ca="1">COUNTIFS(INDIRECT("Table1["&amp;$B$5&amp;"]"),"Yes", INDIRECT("Table1[c14"&amp;$E$4&amp;"_last_sanctioned]"), $A245)</f>
        <v>5</v>
      </c>
      <c r="F245" s="2">
        <f ca="1">COUNTIFS(INDIRECT("Table1["&amp;$B$6&amp;"]"),"Yes", INDIRECT("Table1[c14"&amp;$E$5&amp;"_last_sanctioned]"), $A245)</f>
        <v>0</v>
      </c>
      <c r="G245" s="3">
        <f ca="1">COUNTIFS(INDIRECT("Table1["&amp;$B$7&amp;"]"),"Yes", INDIRECT("Table1[c14"&amp;$E$6&amp;"_last_sanctioned]"), $A245)</f>
        <v>0</v>
      </c>
    </row>
    <row r="246" spans="1:7" x14ac:dyDescent="0.25">
      <c r="A246" s="5" t="s">
        <v>525</v>
      </c>
      <c r="B246" s="2">
        <f>SUM(B242:B245)</f>
        <v>14</v>
      </c>
      <c r="C246" s="3">
        <f t="shared" ref="C246:D246" ca="1" si="32">SUM(C242:C245)</f>
        <v>1</v>
      </c>
      <c r="D246" s="2">
        <f t="shared" ca="1" si="32"/>
        <v>0</v>
      </c>
      <c r="E246" s="3">
        <f ca="1">SUM(E242:E245)</f>
        <v>19</v>
      </c>
      <c r="F246" s="2">
        <f ca="1">SUM(F242:F245)</f>
        <v>1</v>
      </c>
      <c r="G246" s="3">
        <f ca="1">SUM(G242:G245)</f>
        <v>0</v>
      </c>
    </row>
    <row r="248" spans="1:7" x14ac:dyDescent="0.25">
      <c r="A248" s="4" t="s">
        <v>741</v>
      </c>
    </row>
    <row r="249" spans="1:7" x14ac:dyDescent="0.25">
      <c r="A249" s="5"/>
      <c r="B249" s="5" t="str">
        <f>$B$3&amp;" - Wave A - Sample"</f>
        <v>ASB - Wave A - Sample</v>
      </c>
      <c r="C249" s="5" t="str">
        <f>$B$3&amp;" - Wave B - Sample"</f>
        <v>ASB - Wave B - Sample</v>
      </c>
      <c r="D249" s="5" t="str">
        <f>$B$3&amp;" - Wave C - Sample"</f>
        <v>ASB - Wave C - Sample</v>
      </c>
      <c r="E249" s="5" t="str">
        <f>$B$3&amp;" - Wave A - All"</f>
        <v>ASB - Wave A - All</v>
      </c>
      <c r="F249" s="5" t="str">
        <f>$B$3&amp;" - Wave B - All"</f>
        <v>ASB - Wave B - All</v>
      </c>
      <c r="G249" s="5" t="str">
        <f>$B$3&amp;" - Wave C - All"</f>
        <v>ASB - Wave C - All</v>
      </c>
    </row>
    <row r="250" spans="1:7" x14ac:dyDescent="0.25">
      <c r="A250" s="5" t="s">
        <v>54</v>
      </c>
      <c r="B250" s="15">
        <f t="shared" ref="B250:G254" si="33">B242/B$246</f>
        <v>0.35714285714285715</v>
      </c>
      <c r="C250" s="13">
        <f t="shared" ca="1" si="33"/>
        <v>1</v>
      </c>
      <c r="D250" s="15" t="e">
        <f t="shared" ca="1" si="33"/>
        <v>#DIV/0!</v>
      </c>
      <c r="E250" s="13">
        <f t="shared" ca="1" si="33"/>
        <v>0.36842105263157893</v>
      </c>
      <c r="F250" s="15">
        <f t="shared" ca="1" si="33"/>
        <v>1</v>
      </c>
      <c r="G250" s="13" t="e">
        <f t="shared" ca="1" si="33"/>
        <v>#DIV/0!</v>
      </c>
    </row>
    <row r="251" spans="1:7" x14ac:dyDescent="0.25">
      <c r="A251" s="5" t="s">
        <v>78</v>
      </c>
      <c r="B251" s="15">
        <f t="shared" si="33"/>
        <v>0.21428571428571427</v>
      </c>
      <c r="C251" s="13">
        <f t="shared" ca="1" si="33"/>
        <v>0</v>
      </c>
      <c r="D251" s="15" t="e">
        <f t="shared" ca="1" si="33"/>
        <v>#DIV/0!</v>
      </c>
      <c r="E251" s="13">
        <f t="shared" ca="1" si="33"/>
        <v>0.15789473684210525</v>
      </c>
      <c r="F251" s="15">
        <f t="shared" ca="1" si="33"/>
        <v>0</v>
      </c>
      <c r="G251" s="13" t="e">
        <f t="shared" ca="1" si="33"/>
        <v>#DIV/0!</v>
      </c>
    </row>
    <row r="252" spans="1:7" x14ac:dyDescent="0.25">
      <c r="A252" s="5" t="s">
        <v>105</v>
      </c>
      <c r="B252" s="15">
        <f t="shared" si="33"/>
        <v>0.21428571428571427</v>
      </c>
      <c r="C252" s="13">
        <f t="shared" ca="1" si="33"/>
        <v>0</v>
      </c>
      <c r="D252" s="15" t="e">
        <f t="shared" ca="1" si="33"/>
        <v>#DIV/0!</v>
      </c>
      <c r="E252" s="13">
        <f t="shared" ca="1" si="33"/>
        <v>0.21052631578947367</v>
      </c>
      <c r="F252" s="15">
        <f t="shared" ca="1" si="33"/>
        <v>0</v>
      </c>
      <c r="G252" s="13" t="e">
        <f t="shared" ca="1" si="33"/>
        <v>#DIV/0!</v>
      </c>
    </row>
    <row r="253" spans="1:7" x14ac:dyDescent="0.25">
      <c r="A253" s="5" t="s">
        <v>27</v>
      </c>
      <c r="B253" s="15">
        <f t="shared" si="33"/>
        <v>0.21428571428571427</v>
      </c>
      <c r="C253" s="13">
        <f t="shared" ca="1" si="33"/>
        <v>0</v>
      </c>
      <c r="D253" s="15" t="e">
        <f t="shared" ca="1" si="33"/>
        <v>#DIV/0!</v>
      </c>
      <c r="E253" s="13">
        <f t="shared" ca="1" si="33"/>
        <v>0.26315789473684209</v>
      </c>
      <c r="F253" s="15">
        <f t="shared" ca="1" si="33"/>
        <v>0</v>
      </c>
      <c r="G253" s="13" t="e">
        <f t="shared" ca="1" si="33"/>
        <v>#DIV/0!</v>
      </c>
    </row>
    <row r="254" spans="1:7" x14ac:dyDescent="0.25">
      <c r="A254" s="5" t="s">
        <v>525</v>
      </c>
      <c r="B254" s="15">
        <f>B246/B$246</f>
        <v>1</v>
      </c>
      <c r="C254" s="13">
        <f t="shared" ca="1" si="33"/>
        <v>1</v>
      </c>
      <c r="D254" s="15" t="e">
        <f t="shared" ca="1" si="33"/>
        <v>#DIV/0!</v>
      </c>
      <c r="E254" s="13">
        <f t="shared" ca="1" si="33"/>
        <v>1</v>
      </c>
      <c r="F254" s="15">
        <f t="shared" ca="1" si="33"/>
        <v>1</v>
      </c>
      <c r="G254" s="13" t="e">
        <f t="shared" ca="1" si="33"/>
        <v>#DIV/0!</v>
      </c>
    </row>
    <row r="256" spans="1:7" x14ac:dyDescent="0.25">
      <c r="A256" s="4" t="s">
        <v>711</v>
      </c>
    </row>
    <row r="257" spans="1:4" x14ac:dyDescent="0.25">
      <c r="A257" s="5"/>
      <c r="B257" s="5" t="s">
        <v>5</v>
      </c>
      <c r="C257" s="5" t="s">
        <v>4</v>
      </c>
      <c r="D257" s="5" t="s">
        <v>680</v>
      </c>
    </row>
    <row r="258" spans="1:4" x14ac:dyDescent="0.25">
      <c r="A258" s="5" t="str">
        <f>$B$3&amp;" - Wave A - Sample"</f>
        <v>ASB - Wave A - Sample</v>
      </c>
      <c r="B258" s="2">
        <f>COUNTIFS(Table1[c08a_main_class], $B$4, Table1[c15a_any_income], "Yes")</f>
        <v>32</v>
      </c>
      <c r="C258" s="3">
        <f>COUNTIFS(Table1[c08a_main_class], $B$4, Table1[c15a_any_income], "No")</f>
        <v>0</v>
      </c>
      <c r="D258" s="2">
        <f>B258+C258</f>
        <v>32</v>
      </c>
    </row>
    <row r="259" spans="1:4" x14ac:dyDescent="0.25">
      <c r="A259" s="5" t="str">
        <f>$B$3&amp;" - Wave B - Sample"</f>
        <v>ASB - Wave B - Sample</v>
      </c>
      <c r="B259" s="2">
        <f ca="1">COUNTIFS(Table1[c08a_main_class], $B$4, INDIRECT("Table1[c01"&amp;$E5&amp;"_area]"), "&lt;&gt;Unassigned",INDIRECT("Table1[c15"&amp;E5&amp;"_any_income]"), "Yes")</f>
        <v>16</v>
      </c>
      <c r="C259" s="3">
        <f ca="1">COUNTIFS(Table1[c08a_main_class], $B$4, INDIRECT("Table1[c01"&amp;$E5&amp;"_area]"), "&lt;&gt;Unassigned",INDIRECT("Table1[c15"&amp;E5&amp;"_any_income]"), "No")</f>
        <v>0</v>
      </c>
      <c r="D259" s="2">
        <f t="shared" ref="D259:D260" ca="1" si="34">B259+C259</f>
        <v>16</v>
      </c>
    </row>
    <row r="260" spans="1:4" x14ac:dyDescent="0.25">
      <c r="A260" s="5" t="str">
        <f>$B$3&amp;" - Wave C - Sample"</f>
        <v>ASB - Wave C - Sample</v>
      </c>
      <c r="B260" s="2">
        <f ca="1">COUNTIFS(Table1[c08a_main_class], $B$4, INDIRECT("Table1[c01"&amp;$E6&amp;"_area]"), "&lt;&gt;Unassigned",INDIRECT("Table1[c15"&amp;E6&amp;"_any_income]"), "Yes")</f>
        <v>3</v>
      </c>
      <c r="C260" s="3">
        <f ca="1">COUNTIFS(Table1[c08a_main_class], $B$4, INDIRECT("Table1[c01"&amp;$E6&amp;"_area]"), "&lt;&gt;Unassigned",INDIRECT("Table1[c15"&amp;E6&amp;"_any_income]"), "No")</f>
        <v>0</v>
      </c>
      <c r="D260" s="2">
        <f t="shared" ca="1" si="34"/>
        <v>3</v>
      </c>
    </row>
    <row r="261" spans="1:4" x14ac:dyDescent="0.25">
      <c r="A261" s="5" t="str">
        <f>$B$3&amp;" - Wave A - All"</f>
        <v>ASB - Wave A - All</v>
      </c>
      <c r="B261" s="2">
        <f ca="1">COUNTIFS(INDIRECT("Table1["&amp;$B5&amp;"]"),"Yes", Table1[c15a_any_income], "Yes")</f>
        <v>44</v>
      </c>
      <c r="C261" s="3">
        <f ca="1">COUNTIFS(INDIRECT("Table1["&amp;$B5&amp;"]"),"Yes", Table1[c15a_any_income], "No")</f>
        <v>0</v>
      </c>
      <c r="D261" s="2">
        <f ca="1">B261+C261</f>
        <v>44</v>
      </c>
    </row>
    <row r="262" spans="1:4" x14ac:dyDescent="0.25">
      <c r="A262" s="5" t="str">
        <f>$B$3&amp;" - Wave B - All"</f>
        <v>ASB - Wave B - All</v>
      </c>
      <c r="B262" s="2">
        <f ca="1">COUNTIFS(INDIRECT("Table1["&amp;$B6&amp;"]"),"Yes", INDIRECT("Table1[c15"&amp;E5&amp;"_any_income]"), "Yes")</f>
        <v>13</v>
      </c>
      <c r="C262" s="3">
        <f ca="1">COUNTIFS(INDIRECT("Table1["&amp;$B6&amp;"]"),"Yes", INDIRECT("Table1[c15"&amp;E5&amp;"_any_income]"), "No")</f>
        <v>0</v>
      </c>
      <c r="D262" s="2">
        <f ca="1">B262+C262</f>
        <v>13</v>
      </c>
    </row>
    <row r="263" spans="1:4" x14ac:dyDescent="0.25">
      <c r="A263" s="5" t="str">
        <f>$B$3&amp;" - Wave C - All"</f>
        <v>ASB - Wave C - All</v>
      </c>
      <c r="B263" s="2">
        <f ca="1">COUNTIFS(INDIRECT("Table1["&amp;$B7&amp;"]"),"Yes", INDIRECT("Table1[c15"&amp;E6&amp;"_any_income]"), "Yes")</f>
        <v>2</v>
      </c>
      <c r="C263" s="3">
        <f ca="1">COUNTIFS(INDIRECT("Table1["&amp;$B7&amp;"]"),"Yes", INDIRECT("Table1[c15"&amp;E6&amp;"_any_income]"), "No")</f>
        <v>0</v>
      </c>
      <c r="D263" s="2">
        <f ca="1">B263+C263</f>
        <v>2</v>
      </c>
    </row>
    <row r="265" spans="1:4" x14ac:dyDescent="0.25">
      <c r="A265" s="4" t="s">
        <v>712</v>
      </c>
    </row>
    <row r="266" spans="1:4" x14ac:dyDescent="0.25">
      <c r="A266" s="5"/>
      <c r="B266" s="5" t="s">
        <v>5</v>
      </c>
      <c r="C266" s="5" t="s">
        <v>4</v>
      </c>
      <c r="D266" s="5" t="s">
        <v>680</v>
      </c>
    </row>
    <row r="267" spans="1:4" x14ac:dyDescent="0.25">
      <c r="A267" s="5" t="str">
        <f>$B$3&amp;" - Wave A - Sample"</f>
        <v>ASB - Wave A - Sample</v>
      </c>
      <c r="B267" s="7">
        <f t="shared" ref="B267:D268" si="35">B258/$D258</f>
        <v>1</v>
      </c>
      <c r="C267" s="6">
        <f t="shared" si="35"/>
        <v>0</v>
      </c>
      <c r="D267" s="7">
        <f t="shared" si="35"/>
        <v>1</v>
      </c>
    </row>
    <row r="268" spans="1:4" x14ac:dyDescent="0.25">
      <c r="A268" s="5" t="str">
        <f>$B$3&amp;" - Wave B - Sample"</f>
        <v>ASB - Wave B - Sample</v>
      </c>
      <c r="B268" s="7">
        <f ca="1">B259/$D259</f>
        <v>1</v>
      </c>
      <c r="C268" s="6">
        <f ca="1">C259/$D259</f>
        <v>0</v>
      </c>
      <c r="D268" s="7">
        <f t="shared" ca="1" si="35"/>
        <v>1</v>
      </c>
    </row>
    <row r="269" spans="1:4" x14ac:dyDescent="0.25">
      <c r="A269" s="5" t="str">
        <f>$B$3&amp;" - Wave C - Sample"</f>
        <v>ASB - Wave C - Sample</v>
      </c>
      <c r="B269" s="7">
        <f t="shared" ref="B269:D272" ca="1" si="36">B260/$D260</f>
        <v>1</v>
      </c>
      <c r="C269" s="6">
        <f t="shared" ca="1" si="36"/>
        <v>0</v>
      </c>
      <c r="D269" s="7">
        <f t="shared" ca="1" si="36"/>
        <v>1</v>
      </c>
    </row>
    <row r="270" spans="1:4" x14ac:dyDescent="0.25">
      <c r="A270" s="5" t="str">
        <f>$B$3&amp;" - Wave A - All"</f>
        <v>ASB - Wave A - All</v>
      </c>
      <c r="B270" s="7">
        <f t="shared" ca="1" si="36"/>
        <v>1</v>
      </c>
      <c r="C270" s="6">
        <f t="shared" ca="1" si="36"/>
        <v>0</v>
      </c>
      <c r="D270" s="7">
        <f t="shared" ca="1" si="36"/>
        <v>1</v>
      </c>
    </row>
    <row r="271" spans="1:4" x14ac:dyDescent="0.25">
      <c r="A271" s="5" t="str">
        <f>$B$3&amp;" - Wave B - All"</f>
        <v>ASB - Wave B - All</v>
      </c>
      <c r="B271" s="7">
        <f t="shared" ca="1" si="36"/>
        <v>1</v>
      </c>
      <c r="C271" s="6">
        <f t="shared" ca="1" si="36"/>
        <v>0</v>
      </c>
      <c r="D271" s="7">
        <f t="shared" ca="1" si="36"/>
        <v>1</v>
      </c>
    </row>
    <row r="272" spans="1:4" x14ac:dyDescent="0.25">
      <c r="A272" s="5" t="str">
        <f>$B$3&amp;" - Wave C - All"</f>
        <v>ASB - Wave C - All</v>
      </c>
      <c r="B272" s="7">
        <f t="shared" ca="1" si="36"/>
        <v>1</v>
      </c>
      <c r="C272" s="6">
        <f t="shared" ca="1" si="36"/>
        <v>0</v>
      </c>
      <c r="D272" s="7">
        <f t="shared" ca="1" si="36"/>
        <v>1</v>
      </c>
    </row>
    <row r="274" spans="1:7" x14ac:dyDescent="0.25">
      <c r="A274" s="4" t="s">
        <v>713</v>
      </c>
    </row>
    <row r="275" spans="1:7" x14ac:dyDescent="0.25">
      <c r="A275" s="5"/>
      <c r="B275" s="5" t="str">
        <f>$B$3&amp;" - Wave A - Sample"</f>
        <v>ASB - Wave A - Sample</v>
      </c>
      <c r="C275" s="5" t="str">
        <f>$B$3&amp;" - Wave B - Sample"</f>
        <v>ASB - Wave B - Sample</v>
      </c>
      <c r="D275" s="5" t="str">
        <f>$B$3&amp;" - Wave C - Sample"</f>
        <v>ASB - Wave C - Sample</v>
      </c>
      <c r="E275" s="5" t="str">
        <f>$B$3&amp;" - Wave A - All"</f>
        <v>ASB - Wave A - All</v>
      </c>
      <c r="F275" s="5" t="str">
        <f>$B$3&amp;" - Wave B - All"</f>
        <v>ASB - Wave B - All</v>
      </c>
      <c r="G275" s="5" t="str">
        <f>$B$3&amp;" - Wave C - All"</f>
        <v>ASB - Wave C - All</v>
      </c>
    </row>
    <row r="276" spans="1:7" x14ac:dyDescent="0.25">
      <c r="A276" s="5" t="s">
        <v>70</v>
      </c>
      <c r="B276" s="2">
        <f>COUNTIFS(Table1[c08a_main_class], $B$4, Table1[c16a_housing_status], $A276)</f>
        <v>0</v>
      </c>
      <c r="C276" s="3">
        <f ca="1">COUNTIFS(Table1[c08a_main_class], $B$4, INDIRECT("Table1[c01"&amp;$E$5&amp;"_area]"), "&lt;&gt;Unassigned",INDIRECT("Table1[c16"&amp;$E$5&amp;"_housing_status]"), $A276)</f>
        <v>1</v>
      </c>
      <c r="D276" s="2">
        <f ca="1">COUNTIFS(Table1[c08a_main_class], $B$4, INDIRECT("Table1[c01"&amp;$E$6&amp;"_area]"), "&lt;&gt;Unassigned",INDIRECT("Table1[c16"&amp;$E$6&amp;"_housing_status]"), $A276)</f>
        <v>0</v>
      </c>
      <c r="E276" s="3">
        <f t="shared" ref="E276:E284" ca="1" si="37">COUNTIFS(INDIRECT("Table1["&amp;$B$5&amp;"]"),"Yes", INDIRECT("Table1[c16"&amp;$E$4&amp;"_housing_status]"), $A276)</f>
        <v>1</v>
      </c>
      <c r="F276" s="2">
        <f t="shared" ref="F276:F284" ca="1" si="38">COUNTIFS(INDIRECT("Table1["&amp;$B$6&amp;"]"),"Yes", INDIRECT("Table1[c16"&amp;$E$5&amp;"_housing_status]"), $A276)</f>
        <v>1</v>
      </c>
      <c r="G276" s="3">
        <f t="shared" ref="G276:G284" ca="1" si="39">COUNTIFS(INDIRECT("Table1["&amp;$B$7&amp;"]"),"Yes", INDIRECT("Table1[c16"&amp;$E$6&amp;"_housing_status]"), $A276)</f>
        <v>0</v>
      </c>
    </row>
    <row r="277" spans="1:7" x14ac:dyDescent="0.25">
      <c r="A277" s="5" t="s">
        <v>6</v>
      </c>
      <c r="B277" s="2">
        <f>COUNTIFS(Table1[c08a_main_class], $B$4, Table1[c16a_housing_status], $A277)</f>
        <v>19</v>
      </c>
      <c r="C277" s="3">
        <f ca="1">COUNTIFS(Table1[c08a_main_class], $B$4, INDIRECT("Table1[c01"&amp;$E$5&amp;"_area]"), "&lt;&gt;Unassigned",INDIRECT("Table1[c16"&amp;$E$5&amp;"_housing_status]"), $A277)</f>
        <v>12</v>
      </c>
      <c r="D277" s="2">
        <f ca="1">COUNTIFS(Table1[c08a_main_class], $B$4, INDIRECT("Table1[c01"&amp;$E$6&amp;"_area]"), "&lt;&gt;Unassigned",INDIRECT("Table1[c16"&amp;$E$6&amp;"_housing_status]"), $A277)</f>
        <v>2</v>
      </c>
      <c r="E277" s="3">
        <f t="shared" ca="1" si="37"/>
        <v>25</v>
      </c>
      <c r="F277" s="2">
        <f t="shared" ca="1" si="38"/>
        <v>9</v>
      </c>
      <c r="G277" s="3">
        <f t="shared" ca="1" si="39"/>
        <v>1</v>
      </c>
    </row>
    <row r="278" spans="1:7" x14ac:dyDescent="0.25">
      <c r="A278" s="5" t="s">
        <v>18</v>
      </c>
      <c r="B278" s="2">
        <f>COUNTIFS(Table1[c08a_main_class], $B$4, Table1[c16a_housing_status], $A278)</f>
        <v>1</v>
      </c>
      <c r="C278" s="3">
        <f ca="1">COUNTIFS(Table1[c08a_main_class], $B$4, INDIRECT("Table1[c01"&amp;$E$5&amp;"_area]"), "&lt;&gt;Unassigned",INDIRECT("Table1[c16"&amp;$E$5&amp;"_housing_status]"), $A278)</f>
        <v>1</v>
      </c>
      <c r="D278" s="2">
        <f ca="1">COUNTIFS(Table1[c08a_main_class], $B$4, INDIRECT("Table1[c01"&amp;$E$6&amp;"_area]"), "&lt;&gt;Unassigned",INDIRECT("Table1[c16"&amp;$E$6&amp;"_housing_status]"), $A278)</f>
        <v>0</v>
      </c>
      <c r="E278" s="3">
        <f t="shared" ca="1" si="37"/>
        <v>3</v>
      </c>
      <c r="F278" s="2">
        <f t="shared" ca="1" si="38"/>
        <v>1</v>
      </c>
      <c r="G278" s="3">
        <f t="shared" ca="1" si="39"/>
        <v>0</v>
      </c>
    </row>
    <row r="279" spans="1:7" x14ac:dyDescent="0.25">
      <c r="A279" s="5" t="s">
        <v>100</v>
      </c>
      <c r="B279" s="2">
        <f>COUNTIFS(Table1[c08a_main_class], $B$4, Table1[c16a_housing_status], $A279)</f>
        <v>0</v>
      </c>
      <c r="C279" s="3">
        <f ca="1">COUNTIFS(Table1[c08a_main_class], $B$4, INDIRECT("Table1[c01"&amp;$E$5&amp;"_area]"), "&lt;&gt;Unassigned",INDIRECT("Table1[c16"&amp;$E$5&amp;"_housing_status]"), $A279)</f>
        <v>0</v>
      </c>
      <c r="D279" s="2">
        <f ca="1">COUNTIFS(Table1[c08a_main_class], $B$4, INDIRECT("Table1[c01"&amp;$E$6&amp;"_area]"), "&lt;&gt;Unassigned",INDIRECT("Table1[c16"&amp;$E$6&amp;"_housing_status]"), $A279)</f>
        <v>0</v>
      </c>
      <c r="E279" s="3">
        <f t="shared" ca="1" si="37"/>
        <v>0</v>
      </c>
      <c r="F279" s="2">
        <f t="shared" ca="1" si="38"/>
        <v>0</v>
      </c>
      <c r="G279" s="3">
        <f t="shared" ca="1" si="39"/>
        <v>0</v>
      </c>
    </row>
    <row r="280" spans="1:7" x14ac:dyDescent="0.25">
      <c r="A280" s="5" t="s">
        <v>39</v>
      </c>
      <c r="B280" s="2">
        <f>COUNTIFS(Table1[c08a_main_class], $B$4, Table1[c16a_housing_status], $A280)</f>
        <v>3</v>
      </c>
      <c r="C280" s="3">
        <f ca="1">COUNTIFS(Table1[c08a_main_class], $B$4, INDIRECT("Table1[c01"&amp;$E$5&amp;"_area]"), "&lt;&gt;Unassigned",INDIRECT("Table1[c16"&amp;$E$5&amp;"_housing_status]"), $A280)</f>
        <v>0</v>
      </c>
      <c r="D280" s="2">
        <f ca="1">COUNTIFS(Table1[c08a_main_class], $B$4, INDIRECT("Table1[c01"&amp;$E$6&amp;"_area]"), "&lt;&gt;Unassigned",INDIRECT("Table1[c16"&amp;$E$6&amp;"_housing_status]"), $A280)</f>
        <v>0</v>
      </c>
      <c r="E280" s="3">
        <f t="shared" ca="1" si="37"/>
        <v>4</v>
      </c>
      <c r="F280" s="2">
        <f t="shared" ca="1" si="38"/>
        <v>0</v>
      </c>
      <c r="G280" s="3">
        <f t="shared" ca="1" si="39"/>
        <v>0</v>
      </c>
    </row>
    <row r="281" spans="1:7" x14ac:dyDescent="0.25">
      <c r="A281" s="5" t="s">
        <v>714</v>
      </c>
      <c r="B281" s="2">
        <f>COUNTIFS(Table1[c08a_main_class], $B$4, Table1[c16a_housing_status], $A281)</f>
        <v>3</v>
      </c>
      <c r="C281" s="3">
        <f ca="1">COUNTIFS(Table1[c08a_main_class], $B$4, INDIRECT("Table1[c01"&amp;$E$5&amp;"_area]"), "&lt;&gt;Unassigned",INDIRECT("Table1[c16"&amp;$E$5&amp;"_housing_status]"), $A281)</f>
        <v>0</v>
      </c>
      <c r="D281" s="2">
        <f ca="1">COUNTIFS(Table1[c08a_main_class], $B$4, INDIRECT("Table1[c01"&amp;$E$6&amp;"_area]"), "&lt;&gt;Unassigned",INDIRECT("Table1[c16"&amp;$E$6&amp;"_housing_status]"), $A281)</f>
        <v>1</v>
      </c>
      <c r="E281" s="3">
        <f t="shared" ca="1" si="37"/>
        <v>5</v>
      </c>
      <c r="F281" s="2">
        <f t="shared" ca="1" si="38"/>
        <v>0</v>
      </c>
      <c r="G281" s="3">
        <f t="shared" ca="1" si="39"/>
        <v>1</v>
      </c>
    </row>
    <row r="282" spans="1:7" x14ac:dyDescent="0.25">
      <c r="A282" s="5" t="s">
        <v>715</v>
      </c>
      <c r="B282" s="2">
        <f>COUNTIFS(Table1[c08a_main_class], $B$4, Table1[c16a_housing_status], $A282)</f>
        <v>0</v>
      </c>
      <c r="C282" s="3">
        <f ca="1">COUNTIFS(Table1[c08a_main_class], $B$4, INDIRECT("Table1[c01"&amp;$E$5&amp;"_area]"), "&lt;&gt;Unassigned",INDIRECT("Table1[c16"&amp;$E$5&amp;"_housing_status]"), $A282)</f>
        <v>0</v>
      </c>
      <c r="D282" s="2">
        <f ca="1">COUNTIFS(Table1[c08a_main_class], $B$4, INDIRECT("Table1[c01"&amp;$E$6&amp;"_area]"), "&lt;&gt;Unassigned",INDIRECT("Table1[c16"&amp;$E$6&amp;"_housing_status]"), $A282)</f>
        <v>0</v>
      </c>
      <c r="E282" s="3">
        <f t="shared" ca="1" si="37"/>
        <v>0</v>
      </c>
      <c r="F282" s="2">
        <f t="shared" ca="1" si="38"/>
        <v>0</v>
      </c>
      <c r="G282" s="3">
        <f t="shared" ca="1" si="39"/>
        <v>0</v>
      </c>
    </row>
    <row r="283" spans="1:7" x14ac:dyDescent="0.25">
      <c r="A283" s="5" t="s">
        <v>32</v>
      </c>
      <c r="B283" s="2">
        <f>COUNTIFS(Table1[c08a_main_class], $B$4, Table1[c16a_housing_status], $A283)</f>
        <v>3</v>
      </c>
      <c r="C283" s="3">
        <f ca="1">COUNTIFS(Table1[c08a_main_class], $B$4, INDIRECT("Table1[c01"&amp;$E$5&amp;"_area]"), "&lt;&gt;Unassigned",INDIRECT("Table1[c16"&amp;$E$5&amp;"_housing_status]"), $A283)</f>
        <v>0</v>
      </c>
      <c r="D283" s="2">
        <f ca="1">COUNTIFS(Table1[c08a_main_class], $B$4, INDIRECT("Table1[c01"&amp;$E$6&amp;"_area]"), "&lt;&gt;Unassigned",INDIRECT("Table1[c16"&amp;$E$6&amp;"_housing_status]"), $A283)</f>
        <v>0</v>
      </c>
      <c r="E283" s="3">
        <f t="shared" ca="1" si="37"/>
        <v>3</v>
      </c>
      <c r="F283" s="2">
        <f t="shared" ca="1" si="38"/>
        <v>0</v>
      </c>
      <c r="G283" s="3">
        <f t="shared" ca="1" si="39"/>
        <v>0</v>
      </c>
    </row>
    <row r="284" spans="1:7" x14ac:dyDescent="0.25">
      <c r="A284" s="5" t="s">
        <v>22</v>
      </c>
      <c r="B284" s="2">
        <f>COUNTIFS(Table1[c08a_main_class], $B$4, Table1[c16a_housing_status], $A284)</f>
        <v>1</v>
      </c>
      <c r="C284" s="3">
        <f ca="1">COUNTIFS(Table1[c08a_main_class], $B$4, INDIRECT("Table1[c01"&amp;$E$5&amp;"_area]"), "&lt;&gt;Unassigned",INDIRECT("Table1[c16"&amp;$E$5&amp;"_housing_status]"), $A284)</f>
        <v>0</v>
      </c>
      <c r="D284" s="2">
        <f ca="1">COUNTIFS(Table1[c08a_main_class], $B$4, INDIRECT("Table1[c01"&amp;$E$6&amp;"_area]"), "&lt;&gt;Unassigned",INDIRECT("Table1[c16"&amp;$E$6&amp;"_housing_status]"), $A284)</f>
        <v>0</v>
      </c>
      <c r="E284" s="3">
        <f t="shared" ca="1" si="37"/>
        <v>1</v>
      </c>
      <c r="F284" s="2">
        <f t="shared" ca="1" si="38"/>
        <v>0</v>
      </c>
      <c r="G284" s="3">
        <f t="shared" ca="1" si="39"/>
        <v>0</v>
      </c>
    </row>
    <row r="285" spans="1:7" x14ac:dyDescent="0.25">
      <c r="A285" s="5" t="s">
        <v>525</v>
      </c>
      <c r="B285" s="2">
        <f t="shared" ref="B285:G285" si="40">SUM(B276:B284)</f>
        <v>30</v>
      </c>
      <c r="C285" s="3">
        <f t="shared" ca="1" si="40"/>
        <v>14</v>
      </c>
      <c r="D285" s="2">
        <f t="shared" ca="1" si="40"/>
        <v>3</v>
      </c>
      <c r="E285" s="3">
        <f t="shared" ca="1" si="40"/>
        <v>42</v>
      </c>
      <c r="F285" s="2">
        <f t="shared" ca="1" si="40"/>
        <v>11</v>
      </c>
      <c r="G285" s="3">
        <f t="shared" ca="1" si="40"/>
        <v>2</v>
      </c>
    </row>
    <row r="287" spans="1:7" x14ac:dyDescent="0.25">
      <c r="A287" s="4" t="s">
        <v>716</v>
      </c>
    </row>
    <row r="288" spans="1:7" x14ac:dyDescent="0.25">
      <c r="A288" s="5"/>
      <c r="B288" s="5" t="str">
        <f>$B$3&amp;" - Wave A - Sample"</f>
        <v>ASB - Wave A - Sample</v>
      </c>
      <c r="C288" s="5" t="str">
        <f>$B$3&amp;" - Wave B - Sample"</f>
        <v>ASB - Wave B - Sample</v>
      </c>
      <c r="D288" s="5" t="str">
        <f>$B$3&amp;" - Wave C - Sample"</f>
        <v>ASB - Wave C - Sample</v>
      </c>
      <c r="E288" s="5" t="str">
        <f>$B$3&amp;" - Wave A - All"</f>
        <v>ASB - Wave A - All</v>
      </c>
      <c r="F288" s="5" t="str">
        <f>$B$3&amp;" - Wave B - All"</f>
        <v>ASB - Wave B - All</v>
      </c>
      <c r="G288" s="5" t="str">
        <f>$B$3&amp;" - Wave C - All"</f>
        <v>ASB - Wave C - All</v>
      </c>
    </row>
    <row r="289" spans="1:7" x14ac:dyDescent="0.25">
      <c r="A289" s="5" t="s">
        <v>70</v>
      </c>
      <c r="B289" s="15">
        <f>B276/B$285</f>
        <v>0</v>
      </c>
      <c r="C289" s="15">
        <f t="shared" ref="C289:G298" ca="1" si="41">C276/C$285</f>
        <v>7.1428571428571425E-2</v>
      </c>
      <c r="D289" s="15">
        <f t="shared" ca="1" si="41"/>
        <v>0</v>
      </c>
      <c r="E289" s="13">
        <f t="shared" ca="1" si="41"/>
        <v>2.3809523809523808E-2</v>
      </c>
      <c r="F289" s="15">
        <f t="shared" ca="1" si="41"/>
        <v>9.0909090909090912E-2</v>
      </c>
      <c r="G289" s="13">
        <f t="shared" ca="1" si="41"/>
        <v>0</v>
      </c>
    </row>
    <row r="290" spans="1:7" x14ac:dyDescent="0.25">
      <c r="A290" s="5" t="s">
        <v>6</v>
      </c>
      <c r="B290" s="15">
        <f t="shared" ref="B290:D298" si="42">B277/B$285</f>
        <v>0.6333333333333333</v>
      </c>
      <c r="C290" s="15">
        <f t="shared" ca="1" si="42"/>
        <v>0.8571428571428571</v>
      </c>
      <c r="D290" s="15">
        <f t="shared" ca="1" si="42"/>
        <v>0.66666666666666663</v>
      </c>
      <c r="E290" s="13">
        <f t="shared" ca="1" si="41"/>
        <v>0.59523809523809523</v>
      </c>
      <c r="F290" s="15">
        <f t="shared" ca="1" si="41"/>
        <v>0.81818181818181823</v>
      </c>
      <c r="G290" s="13">
        <f t="shared" ca="1" si="41"/>
        <v>0.5</v>
      </c>
    </row>
    <row r="291" spans="1:7" x14ac:dyDescent="0.25">
      <c r="A291" s="5" t="s">
        <v>18</v>
      </c>
      <c r="B291" s="15">
        <f t="shared" si="42"/>
        <v>3.3333333333333333E-2</v>
      </c>
      <c r="C291" s="15">
        <f t="shared" ca="1" si="42"/>
        <v>7.1428571428571425E-2</v>
      </c>
      <c r="D291" s="15">
        <f t="shared" ca="1" si="42"/>
        <v>0</v>
      </c>
      <c r="E291" s="13">
        <f t="shared" ca="1" si="41"/>
        <v>7.1428571428571425E-2</v>
      </c>
      <c r="F291" s="15">
        <f t="shared" ca="1" si="41"/>
        <v>9.0909090909090912E-2</v>
      </c>
      <c r="G291" s="13">
        <f t="shared" ca="1" si="41"/>
        <v>0</v>
      </c>
    </row>
    <row r="292" spans="1:7" x14ac:dyDescent="0.25">
      <c r="A292" s="5" t="s">
        <v>100</v>
      </c>
      <c r="B292" s="15">
        <f t="shared" si="42"/>
        <v>0</v>
      </c>
      <c r="C292" s="15">
        <f t="shared" ca="1" si="42"/>
        <v>0</v>
      </c>
      <c r="D292" s="15">
        <f t="shared" ca="1" si="42"/>
        <v>0</v>
      </c>
      <c r="E292" s="13">
        <f t="shared" ca="1" si="41"/>
        <v>0</v>
      </c>
      <c r="F292" s="15">
        <f t="shared" ca="1" si="41"/>
        <v>0</v>
      </c>
      <c r="G292" s="13">
        <f t="shared" ca="1" si="41"/>
        <v>0</v>
      </c>
    </row>
    <row r="293" spans="1:7" x14ac:dyDescent="0.25">
      <c r="A293" s="5" t="s">
        <v>39</v>
      </c>
      <c r="B293" s="15">
        <f t="shared" si="42"/>
        <v>0.1</v>
      </c>
      <c r="C293" s="15">
        <f t="shared" ca="1" si="42"/>
        <v>0</v>
      </c>
      <c r="D293" s="15">
        <f t="shared" ca="1" si="42"/>
        <v>0</v>
      </c>
      <c r="E293" s="13">
        <f t="shared" ca="1" si="41"/>
        <v>9.5238095238095233E-2</v>
      </c>
      <c r="F293" s="15">
        <f t="shared" ca="1" si="41"/>
        <v>0</v>
      </c>
      <c r="G293" s="13">
        <f t="shared" ca="1" si="41"/>
        <v>0</v>
      </c>
    </row>
    <row r="294" spans="1:7" x14ac:dyDescent="0.25">
      <c r="A294" s="5" t="s">
        <v>714</v>
      </c>
      <c r="B294" s="15">
        <f t="shared" si="42"/>
        <v>0.1</v>
      </c>
      <c r="C294" s="15">
        <f t="shared" ca="1" si="42"/>
        <v>0</v>
      </c>
      <c r="D294" s="15">
        <f t="shared" ca="1" si="42"/>
        <v>0.33333333333333331</v>
      </c>
      <c r="E294" s="13">
        <f t="shared" ca="1" si="41"/>
        <v>0.11904761904761904</v>
      </c>
      <c r="F294" s="15">
        <f t="shared" ca="1" si="41"/>
        <v>0</v>
      </c>
      <c r="G294" s="13">
        <f t="shared" ca="1" si="41"/>
        <v>0.5</v>
      </c>
    </row>
    <row r="295" spans="1:7" x14ac:dyDescent="0.25">
      <c r="A295" s="5" t="s">
        <v>715</v>
      </c>
      <c r="B295" s="15">
        <f t="shared" si="42"/>
        <v>0</v>
      </c>
      <c r="C295" s="15">
        <f t="shared" ca="1" si="42"/>
        <v>0</v>
      </c>
      <c r="D295" s="15">
        <f t="shared" ca="1" si="42"/>
        <v>0</v>
      </c>
      <c r="E295" s="13">
        <f t="shared" ca="1" si="41"/>
        <v>0</v>
      </c>
      <c r="F295" s="15">
        <f t="shared" ca="1" si="41"/>
        <v>0</v>
      </c>
      <c r="G295" s="13">
        <f t="shared" ca="1" si="41"/>
        <v>0</v>
      </c>
    </row>
    <row r="296" spans="1:7" x14ac:dyDescent="0.25">
      <c r="A296" s="5" t="s">
        <v>32</v>
      </c>
      <c r="B296" s="15">
        <f t="shared" si="42"/>
        <v>0.1</v>
      </c>
      <c r="C296" s="15">
        <f t="shared" ca="1" si="42"/>
        <v>0</v>
      </c>
      <c r="D296" s="15">
        <f t="shared" ca="1" si="42"/>
        <v>0</v>
      </c>
      <c r="E296" s="13">
        <f t="shared" ca="1" si="41"/>
        <v>7.1428571428571425E-2</v>
      </c>
      <c r="F296" s="15">
        <f t="shared" ca="1" si="41"/>
        <v>0</v>
      </c>
      <c r="G296" s="13">
        <f t="shared" ca="1" si="41"/>
        <v>0</v>
      </c>
    </row>
    <row r="297" spans="1:7" x14ac:dyDescent="0.25">
      <c r="A297" s="5" t="s">
        <v>22</v>
      </c>
      <c r="B297" s="15">
        <f t="shared" si="42"/>
        <v>3.3333333333333333E-2</v>
      </c>
      <c r="C297" s="15">
        <f t="shared" ca="1" si="42"/>
        <v>0</v>
      </c>
      <c r="D297" s="15">
        <f t="shared" ca="1" si="42"/>
        <v>0</v>
      </c>
      <c r="E297" s="13">
        <f t="shared" ca="1" si="41"/>
        <v>2.3809523809523808E-2</v>
      </c>
      <c r="F297" s="15">
        <f t="shared" ca="1" si="41"/>
        <v>0</v>
      </c>
      <c r="G297" s="13">
        <f t="shared" ca="1" si="41"/>
        <v>0</v>
      </c>
    </row>
    <row r="298" spans="1:7" x14ac:dyDescent="0.25">
      <c r="A298" s="5" t="s">
        <v>525</v>
      </c>
      <c r="B298" s="15">
        <f t="shared" si="42"/>
        <v>1</v>
      </c>
      <c r="C298" s="15">
        <f t="shared" ca="1" si="42"/>
        <v>1</v>
      </c>
      <c r="D298" s="15">
        <f t="shared" ca="1" si="42"/>
        <v>1</v>
      </c>
      <c r="E298" s="13">
        <f t="shared" ca="1" si="41"/>
        <v>1</v>
      </c>
      <c r="F298" s="15">
        <f t="shared" ca="1" si="41"/>
        <v>1</v>
      </c>
      <c r="G298" s="13">
        <f t="shared" ca="1" si="41"/>
        <v>1</v>
      </c>
    </row>
    <row r="299" spans="1:7" x14ac:dyDescent="0.25">
      <c r="B299" s="10" t="s">
        <v>718</v>
      </c>
      <c r="C299" s="10"/>
      <c r="D299" s="10"/>
    </row>
    <row r="300" spans="1:7" x14ac:dyDescent="0.25">
      <c r="A300" s="4" t="s">
        <v>717</v>
      </c>
    </row>
    <row r="301" spans="1:7" x14ac:dyDescent="0.25">
      <c r="A301" s="5" t="str">
        <f>$B$3&amp;" - Wave A - Sample"</f>
        <v>ASB - Wave A - Sample</v>
      </c>
      <c r="B301" s="5" t="s">
        <v>879</v>
      </c>
      <c r="C301" s="5" t="s">
        <v>5</v>
      </c>
      <c r="D301" s="5" t="s">
        <v>4</v>
      </c>
      <c r="E301" s="5" t="s">
        <v>525</v>
      </c>
    </row>
    <row r="302" spans="1:7" x14ac:dyDescent="0.25">
      <c r="A302" s="5" t="s">
        <v>148</v>
      </c>
      <c r="B302" s="5" t="s">
        <v>666</v>
      </c>
      <c r="C302" s="2">
        <f ca="1">COUNTIFS(Table1[c08a_main_class], $B$4, INDIRECT("Table1["&amp;$B302&amp;"]"), "Yes")</f>
        <v>32</v>
      </c>
      <c r="D302" s="3">
        <f ca="1">COUNTIFS(Table1[c08a_main_class], $B$4, INDIRECT("Table1["&amp;$B302&amp;"]"), "No")</f>
        <v>0</v>
      </c>
      <c r="E302" s="2">
        <f ca="1">C302+D302</f>
        <v>32</v>
      </c>
    </row>
    <row r="303" spans="1:7" x14ac:dyDescent="0.25">
      <c r="A303" s="5" t="s">
        <v>499</v>
      </c>
      <c r="B303" s="5" t="s">
        <v>667</v>
      </c>
      <c r="C303" s="2">
        <f ca="1">COUNTIFS(Table1[c08a_main_class], $B$4, INDIRECT("Table1["&amp;$B303&amp;"]"), "Yes")</f>
        <v>5</v>
      </c>
      <c r="D303" s="3">
        <f ca="1">COUNTIFS(Table1[c08a_main_class], $B$4, INDIRECT("Table1["&amp;$B303&amp;"]"), "No")</f>
        <v>27</v>
      </c>
      <c r="E303" s="2">
        <f t="shared" ref="E303:E311" ca="1" si="43">C303+D303</f>
        <v>32</v>
      </c>
    </row>
    <row r="304" spans="1:7" x14ac:dyDescent="0.25">
      <c r="A304" s="5" t="s">
        <v>740</v>
      </c>
      <c r="B304" s="5" t="s">
        <v>668</v>
      </c>
      <c r="C304" s="2">
        <f ca="1">COUNTIFS(Table1[c08a_main_class], $B$4, INDIRECT("Table1["&amp;$B304&amp;"]"), "Yes")</f>
        <v>23</v>
      </c>
      <c r="D304" s="3">
        <f ca="1">COUNTIFS(Table1[c08a_main_class], $B$4, INDIRECT("Table1["&amp;$B304&amp;"]"), "No")</f>
        <v>9</v>
      </c>
      <c r="E304" s="2">
        <f t="shared" ca="1" si="43"/>
        <v>32</v>
      </c>
    </row>
    <row r="305" spans="1:9" x14ac:dyDescent="0.25">
      <c r="A305" s="5" t="s">
        <v>719</v>
      </c>
      <c r="B305" s="5" t="s">
        <v>669</v>
      </c>
      <c r="C305" s="2">
        <f ca="1">COUNTIFS(Table1[c08a_main_class], $B$4, INDIRECT("Table1["&amp;$B305&amp;"]"), "Yes")</f>
        <v>13</v>
      </c>
      <c r="D305" s="3">
        <f ca="1">COUNTIFS(Table1[c08a_main_class], $B$4, INDIRECT("Table1["&amp;$B305&amp;"]"), "No")</f>
        <v>19</v>
      </c>
      <c r="E305" s="2">
        <f t="shared" ca="1" si="43"/>
        <v>32</v>
      </c>
    </row>
    <row r="306" spans="1:9" x14ac:dyDescent="0.25">
      <c r="A306" s="5" t="s">
        <v>720</v>
      </c>
      <c r="B306" s="5" t="s">
        <v>670</v>
      </c>
      <c r="C306" s="2">
        <f ca="1">COUNTIFS(Table1[c08a_main_class], $B$4, INDIRECT("Table1["&amp;$B306&amp;"]"), "Yes")</f>
        <v>7</v>
      </c>
      <c r="D306" s="3">
        <f ca="1">COUNTIFS(Table1[c08a_main_class], $B$4, INDIRECT("Table1["&amp;$B306&amp;"]"), "No")</f>
        <v>25</v>
      </c>
      <c r="E306" s="2">
        <f t="shared" ca="1" si="43"/>
        <v>32</v>
      </c>
    </row>
    <row r="307" spans="1:9" x14ac:dyDescent="0.25">
      <c r="A307" s="5" t="s">
        <v>524</v>
      </c>
      <c r="B307" s="5" t="s">
        <v>671</v>
      </c>
      <c r="C307" s="2">
        <f ca="1">COUNTIFS(Table1[c08a_main_class], $B$4, INDIRECT("Table1["&amp;$B307&amp;"]"), "Yes")</f>
        <v>5</v>
      </c>
      <c r="D307" s="3">
        <f ca="1">COUNTIFS(Table1[c08a_main_class], $B$4, INDIRECT("Table1["&amp;$B307&amp;"]"), "No")</f>
        <v>27</v>
      </c>
      <c r="E307" s="2">
        <f t="shared" ca="1" si="43"/>
        <v>32</v>
      </c>
    </row>
    <row r="308" spans="1:9" x14ac:dyDescent="0.25">
      <c r="A308" s="5" t="s">
        <v>522</v>
      </c>
      <c r="B308" s="5" t="s">
        <v>672</v>
      </c>
      <c r="C308" s="2">
        <f ca="1">COUNTIFS(Table1[c08a_main_class], $B$4, INDIRECT("Table1["&amp;$B308&amp;"]"), "Yes")</f>
        <v>8</v>
      </c>
      <c r="D308" s="3">
        <f ca="1">COUNTIFS(Table1[c08a_main_class], $B$4, INDIRECT("Table1["&amp;$B308&amp;"]"), "No")</f>
        <v>24</v>
      </c>
      <c r="E308" s="2">
        <f t="shared" ca="1" si="43"/>
        <v>32</v>
      </c>
    </row>
    <row r="309" spans="1:9" x14ac:dyDescent="0.25">
      <c r="A309" s="5" t="s">
        <v>23</v>
      </c>
      <c r="B309" s="5" t="s">
        <v>673</v>
      </c>
      <c r="C309" s="2">
        <f ca="1">COUNTIFS(Table1[c08a_main_class], $B$4, INDIRECT("Table1["&amp;$B309&amp;"]"), "Yes")</f>
        <v>1</v>
      </c>
      <c r="D309" s="3">
        <f ca="1">COUNTIFS(Table1[c08a_main_class], $B$4, INDIRECT("Table1["&amp;$B309&amp;"]"), "No")</f>
        <v>31</v>
      </c>
      <c r="E309" s="2">
        <f t="shared" ca="1" si="43"/>
        <v>32</v>
      </c>
    </row>
    <row r="310" spans="1:9" x14ac:dyDescent="0.25">
      <c r="A310" s="5" t="s">
        <v>523</v>
      </c>
      <c r="B310" s="5" t="s">
        <v>674</v>
      </c>
      <c r="C310" s="2">
        <f ca="1">COUNTIFS(Table1[c08a_main_class], $B$4, INDIRECT("Table1["&amp;$B310&amp;"]"), "Yes")</f>
        <v>14</v>
      </c>
      <c r="D310" s="3">
        <f ca="1">COUNTIFS(Table1[c08a_main_class], $B$4, INDIRECT("Table1["&amp;$B310&amp;"]"), "No")</f>
        <v>18</v>
      </c>
      <c r="E310" s="2">
        <f t="shared" ca="1" si="43"/>
        <v>32</v>
      </c>
    </row>
    <row r="311" spans="1:9" x14ac:dyDescent="0.25">
      <c r="A311" s="5" t="s">
        <v>742</v>
      </c>
      <c r="B311" s="5" t="s">
        <v>675</v>
      </c>
      <c r="C311" s="2">
        <f ca="1">COUNTIFS(Table1[c08a_main_class], $B$4, INDIRECT("Table1["&amp;$B311&amp;"]"), "Yes")</f>
        <v>0</v>
      </c>
      <c r="D311" s="3">
        <f ca="1">COUNTIFS(Table1[c08a_main_class], $B$4, INDIRECT("Table1["&amp;$B311&amp;"]"), "No")</f>
        <v>32</v>
      </c>
      <c r="E311" s="2">
        <f t="shared" ca="1" si="43"/>
        <v>32</v>
      </c>
    </row>
    <row r="313" spans="1:9" x14ac:dyDescent="0.25">
      <c r="A313" s="4" t="s">
        <v>721</v>
      </c>
    </row>
    <row r="314" spans="1:9" x14ac:dyDescent="0.25">
      <c r="A314" s="5" t="str">
        <f>$B$3&amp;" - Wave A - Sample"</f>
        <v>ASB - Wave A - Sample</v>
      </c>
      <c r="B314" s="5" t="s">
        <v>879</v>
      </c>
      <c r="C314" s="5" t="s">
        <v>5</v>
      </c>
      <c r="D314" s="5" t="s">
        <v>4</v>
      </c>
      <c r="E314" s="5" t="s">
        <v>525</v>
      </c>
    </row>
    <row r="315" spans="1:9" x14ac:dyDescent="0.25">
      <c r="A315" s="5" t="s">
        <v>148</v>
      </c>
      <c r="B315" s="5" t="s">
        <v>666</v>
      </c>
      <c r="C315" s="7">
        <f ca="1">C302/$B$11</f>
        <v>1</v>
      </c>
      <c r="D315" s="6">
        <f ca="1">D302/$B$11</f>
        <v>0</v>
      </c>
      <c r="E315" s="7">
        <f ca="1">E302/$B$11</f>
        <v>1</v>
      </c>
    </row>
    <row r="316" spans="1:9" x14ac:dyDescent="0.25">
      <c r="A316" s="5" t="s">
        <v>499</v>
      </c>
      <c r="B316" s="5" t="s">
        <v>667</v>
      </c>
      <c r="C316" s="7">
        <f t="shared" ref="C316:E324" ca="1" si="44">C303/$B$11</f>
        <v>0.15625</v>
      </c>
      <c r="D316" s="6">
        <f t="shared" ca="1" si="44"/>
        <v>0.84375</v>
      </c>
      <c r="E316" s="7">
        <f t="shared" ca="1" si="44"/>
        <v>1</v>
      </c>
    </row>
    <row r="317" spans="1:9" x14ac:dyDescent="0.25">
      <c r="A317" s="5" t="s">
        <v>740</v>
      </c>
      <c r="B317" s="5" t="s">
        <v>668</v>
      </c>
      <c r="C317" s="7">
        <f t="shared" ca="1" si="44"/>
        <v>0.71875</v>
      </c>
      <c r="D317" s="6">
        <f t="shared" ca="1" si="44"/>
        <v>0.28125</v>
      </c>
      <c r="E317" s="7">
        <f t="shared" ca="1" si="44"/>
        <v>1</v>
      </c>
    </row>
    <row r="318" spans="1:9" x14ac:dyDescent="0.25">
      <c r="A318" s="5" t="s">
        <v>719</v>
      </c>
      <c r="B318" s="5" t="s">
        <v>669</v>
      </c>
      <c r="C318" s="7">
        <f t="shared" ca="1" si="44"/>
        <v>0.40625</v>
      </c>
      <c r="D318" s="6">
        <f t="shared" ca="1" si="44"/>
        <v>0.59375</v>
      </c>
      <c r="E318" s="7">
        <f t="shared" ca="1" si="44"/>
        <v>1</v>
      </c>
    </row>
    <row r="319" spans="1:9" x14ac:dyDescent="0.25">
      <c r="A319" s="5" t="s">
        <v>720</v>
      </c>
      <c r="B319" s="5" t="s">
        <v>670</v>
      </c>
      <c r="C319" s="7">
        <f t="shared" ca="1" si="44"/>
        <v>0.21875</v>
      </c>
      <c r="D319" s="6">
        <f t="shared" ca="1" si="44"/>
        <v>0.78125</v>
      </c>
      <c r="E319" s="7">
        <f t="shared" ca="1" si="44"/>
        <v>1</v>
      </c>
    </row>
    <row r="320" spans="1:9" x14ac:dyDescent="0.25">
      <c r="A320" s="5" t="s">
        <v>524</v>
      </c>
      <c r="B320" s="5" t="s">
        <v>671</v>
      </c>
      <c r="C320" s="7">
        <f t="shared" ca="1" si="44"/>
        <v>0.15625</v>
      </c>
      <c r="D320" s="6">
        <f t="shared" ca="1" si="44"/>
        <v>0.84375</v>
      </c>
      <c r="E320" s="7">
        <f t="shared" ca="1" si="44"/>
        <v>1</v>
      </c>
      <c r="I320" s="26"/>
    </row>
    <row r="321" spans="1:9" x14ac:dyDescent="0.25">
      <c r="A321" s="5" t="s">
        <v>522</v>
      </c>
      <c r="B321" s="5" t="s">
        <v>672</v>
      </c>
      <c r="C321" s="7">
        <f t="shared" ca="1" si="44"/>
        <v>0.25</v>
      </c>
      <c r="D321" s="6">
        <f t="shared" ca="1" si="44"/>
        <v>0.75</v>
      </c>
      <c r="E321" s="7">
        <f t="shared" ca="1" si="44"/>
        <v>1</v>
      </c>
      <c r="I321" s="26"/>
    </row>
    <row r="322" spans="1:9" x14ac:dyDescent="0.25">
      <c r="A322" s="5" t="s">
        <v>23</v>
      </c>
      <c r="B322" s="5" t="s">
        <v>673</v>
      </c>
      <c r="C322" s="7">
        <f t="shared" ca="1" si="44"/>
        <v>3.125E-2</v>
      </c>
      <c r="D322" s="6">
        <f t="shared" ca="1" si="44"/>
        <v>0.96875</v>
      </c>
      <c r="E322" s="7">
        <f t="shared" ca="1" si="44"/>
        <v>1</v>
      </c>
      <c r="F322" s="26"/>
      <c r="I322" s="26"/>
    </row>
    <row r="323" spans="1:9" x14ac:dyDescent="0.25">
      <c r="A323" s="5" t="s">
        <v>523</v>
      </c>
      <c r="B323" s="5" t="s">
        <v>674</v>
      </c>
      <c r="C323" s="7">
        <f t="shared" ca="1" si="44"/>
        <v>0.4375</v>
      </c>
      <c r="D323" s="6">
        <f t="shared" ca="1" si="44"/>
        <v>0.5625</v>
      </c>
      <c r="E323" s="7">
        <f t="shared" ca="1" si="44"/>
        <v>1</v>
      </c>
      <c r="F323" s="27"/>
      <c r="I323" s="27"/>
    </row>
    <row r="324" spans="1:9" x14ac:dyDescent="0.25">
      <c r="A324" s="5" t="s">
        <v>742</v>
      </c>
      <c r="B324" s="5" t="s">
        <v>675</v>
      </c>
      <c r="C324" s="7">
        <f t="shared" ca="1" si="44"/>
        <v>0</v>
      </c>
      <c r="D324" s="6">
        <f t="shared" ca="1" si="44"/>
        <v>1</v>
      </c>
      <c r="E324" s="7">
        <f t="shared" ca="1" si="44"/>
        <v>1</v>
      </c>
      <c r="F324" s="27"/>
      <c r="I324" s="27"/>
    </row>
    <row r="325" spans="1:9" x14ac:dyDescent="0.25">
      <c r="F325" s="27"/>
      <c r="I325" s="27"/>
    </row>
    <row r="326" spans="1:9" x14ac:dyDescent="0.25">
      <c r="A326" s="4" t="s">
        <v>717</v>
      </c>
      <c r="F326" s="27"/>
      <c r="G326" s="26"/>
      <c r="H326" s="26"/>
      <c r="I326" s="27"/>
    </row>
    <row r="327" spans="1:9" x14ac:dyDescent="0.25">
      <c r="A327" s="5" t="str">
        <f>$B$3&amp;" - Wave B - Sample"</f>
        <v>ASB - Wave B - Sample</v>
      </c>
      <c r="B327" s="5" t="s">
        <v>879</v>
      </c>
      <c r="C327" s="5" t="s">
        <v>5</v>
      </c>
      <c r="D327" s="5" t="s">
        <v>4</v>
      </c>
      <c r="E327" s="5" t="s">
        <v>525</v>
      </c>
      <c r="F327" s="27"/>
      <c r="G327" s="26"/>
      <c r="H327" s="26"/>
      <c r="I327" s="27"/>
    </row>
    <row r="328" spans="1:9" x14ac:dyDescent="0.25">
      <c r="A328" s="5" t="s">
        <v>148</v>
      </c>
      <c r="B328" s="5" t="s">
        <v>880</v>
      </c>
      <c r="C328" s="2">
        <f ca="1">COUNTIFS(Table1[c08a_main_class], $B$4, INDIRECT("Table1[c01"&amp;$E$5&amp;"_area]"), "&lt;&gt;Unassigned", INDIRECT("Table1["&amp;$B328&amp;"]"), "Yes")</f>
        <v>12</v>
      </c>
      <c r="D328" s="3">
        <f ca="1">COUNTIFS(Table1[c08a_main_class], $B$4, INDIRECT("Table1[c01"&amp;$E$5&amp;"_area]"), "&lt;&gt;Unassigned", INDIRECT("Table1["&amp;$B328&amp;"]"), "No")</f>
        <v>4</v>
      </c>
      <c r="E328" s="2">
        <f ca="1">C328+D328</f>
        <v>16</v>
      </c>
      <c r="F328" s="27"/>
      <c r="G328" s="26"/>
      <c r="H328" s="26"/>
      <c r="I328" s="27"/>
    </row>
    <row r="329" spans="1:9" x14ac:dyDescent="0.25">
      <c r="A329" s="5" t="s">
        <v>499</v>
      </c>
      <c r="B329" s="5" t="s">
        <v>881</v>
      </c>
      <c r="C329" s="2">
        <f ca="1">COUNTIFS(Table1[c08a_main_class], $B$4, INDIRECT("Table1[c01"&amp;$E$5&amp;"_area]"), "&lt;&gt;Unassigned", INDIRECT("Table1["&amp;$B329&amp;"]"), "Yes")</f>
        <v>5</v>
      </c>
      <c r="D329" s="3">
        <f ca="1">COUNTIFS(Table1[c08a_main_class], $B$4, INDIRECT("Table1[c01"&amp;$E$5&amp;"_area]"), "&lt;&gt;Unassigned", INDIRECT("Table1["&amp;$B329&amp;"]"), "No")</f>
        <v>11</v>
      </c>
      <c r="E329" s="2">
        <f t="shared" ref="E329:E337" ca="1" si="45">C329+D329</f>
        <v>16</v>
      </c>
      <c r="F329" s="27"/>
      <c r="G329" s="27"/>
      <c r="H329" s="27"/>
      <c r="I329" s="27"/>
    </row>
    <row r="330" spans="1:9" x14ac:dyDescent="0.25">
      <c r="A330" s="5" t="s">
        <v>740</v>
      </c>
      <c r="B330" s="5" t="s">
        <v>859</v>
      </c>
      <c r="C330" s="2">
        <f ca="1">COUNTIFS(Table1[c08a_main_class], $B$4, INDIRECT("Table1[c01"&amp;$E$5&amp;"_area]"), "&lt;&gt;Unassigned", INDIRECT("Table1["&amp;$B330&amp;"]"), "Yes")</f>
        <v>8</v>
      </c>
      <c r="D330" s="3">
        <f ca="1">COUNTIFS(Table1[c08a_main_class], $B$4, INDIRECT("Table1[c01"&amp;$E$5&amp;"_area]"), "&lt;&gt;Unassigned", INDIRECT("Table1["&amp;$B330&amp;"]"), "No")</f>
        <v>8</v>
      </c>
      <c r="E330" s="2">
        <f t="shared" ca="1" si="45"/>
        <v>16</v>
      </c>
      <c r="F330" s="27"/>
      <c r="G330" s="27"/>
      <c r="H330" s="27"/>
      <c r="I330" s="27"/>
    </row>
    <row r="331" spans="1:9" x14ac:dyDescent="0.25">
      <c r="A331" s="5" t="s">
        <v>719</v>
      </c>
      <c r="B331" s="5" t="s">
        <v>882</v>
      </c>
      <c r="C331" s="2">
        <f ca="1">COUNTIFS(Table1[c08a_main_class], $B$4, INDIRECT("Table1[c01"&amp;$E$5&amp;"_area]"), "&lt;&gt;Unassigned", INDIRECT("Table1["&amp;$B331&amp;"]"), "Yes")</f>
        <v>0</v>
      </c>
      <c r="D331" s="3">
        <f ca="1">COUNTIFS(Table1[c08a_main_class], $B$4, INDIRECT("Table1[c01"&amp;$E$5&amp;"_area]"), "&lt;&gt;Unassigned", INDIRECT("Table1["&amp;$B331&amp;"]"), "No")</f>
        <v>16</v>
      </c>
      <c r="E331" s="2">
        <f t="shared" ca="1" si="45"/>
        <v>16</v>
      </c>
      <c r="F331" s="27"/>
      <c r="G331" s="27"/>
      <c r="H331" s="27"/>
      <c r="I331" s="27"/>
    </row>
    <row r="332" spans="1:9" x14ac:dyDescent="0.25">
      <c r="A332" s="5" t="s">
        <v>720</v>
      </c>
      <c r="B332" s="5" t="s">
        <v>883</v>
      </c>
      <c r="C332" s="2">
        <f ca="1">COUNTIFS(Table1[c08a_main_class], $B$4, INDIRECT("Table1[c01"&amp;$E$5&amp;"_area]"), "&lt;&gt;Unassigned", INDIRECT("Table1["&amp;$B332&amp;"]"), "Yes")</f>
        <v>0</v>
      </c>
      <c r="D332" s="3">
        <f ca="1">COUNTIFS(Table1[c08a_main_class], $B$4, INDIRECT("Table1[c01"&amp;$E$5&amp;"_area]"), "&lt;&gt;Unassigned", INDIRECT("Table1["&amp;$B332&amp;"]"), "No")</f>
        <v>16</v>
      </c>
      <c r="E332" s="2">
        <f t="shared" ca="1" si="45"/>
        <v>16</v>
      </c>
      <c r="F332" s="27"/>
      <c r="G332" s="27"/>
      <c r="H332" s="27"/>
      <c r="I332" s="27"/>
    </row>
    <row r="333" spans="1:9" x14ac:dyDescent="0.25">
      <c r="A333" s="5" t="s">
        <v>524</v>
      </c>
      <c r="B333" s="5" t="s">
        <v>884</v>
      </c>
      <c r="C333" s="2">
        <f ca="1">COUNTIFS(Table1[c08a_main_class], $B$4, INDIRECT("Table1[c01"&amp;$E$5&amp;"_area]"), "&lt;&gt;Unassigned", INDIRECT("Table1["&amp;$B333&amp;"]"), "Yes")</f>
        <v>3</v>
      </c>
      <c r="D333" s="3">
        <f ca="1">COUNTIFS(Table1[c08a_main_class], $B$4, INDIRECT("Table1[c01"&amp;$E$5&amp;"_area]"), "&lt;&gt;Unassigned", INDIRECT("Table1["&amp;$B333&amp;"]"), "No")</f>
        <v>13</v>
      </c>
      <c r="E333" s="2">
        <f t="shared" ca="1" si="45"/>
        <v>16</v>
      </c>
      <c r="G333" s="26"/>
      <c r="H333" s="26"/>
      <c r="I333" s="26"/>
    </row>
    <row r="334" spans="1:9" x14ac:dyDescent="0.25">
      <c r="A334" s="5" t="s">
        <v>522</v>
      </c>
      <c r="B334" s="5" t="s">
        <v>885</v>
      </c>
      <c r="C334" s="2">
        <f ca="1">COUNTIFS(Table1[c08a_main_class], $B$4, INDIRECT("Table1[c01"&amp;$E$5&amp;"_area]"), "&lt;&gt;Unassigned", INDIRECT("Table1["&amp;$B334&amp;"]"), "Yes")</f>
        <v>5</v>
      </c>
      <c r="D334" s="3">
        <f ca="1">COUNTIFS(Table1[c08a_main_class], $B$4, INDIRECT("Table1[c01"&amp;$E$5&amp;"_area]"), "&lt;&gt;Unassigned", INDIRECT("Table1["&amp;$B334&amp;"]"), "No")</f>
        <v>11</v>
      </c>
      <c r="E334" s="2">
        <f t="shared" ca="1" si="45"/>
        <v>16</v>
      </c>
      <c r="G334" s="26"/>
      <c r="H334" s="26"/>
      <c r="I334" s="26"/>
    </row>
    <row r="335" spans="1:9" x14ac:dyDescent="0.25">
      <c r="A335" s="5" t="s">
        <v>23</v>
      </c>
      <c r="B335" s="5" t="s">
        <v>875</v>
      </c>
      <c r="C335" s="2">
        <f ca="1">COUNTIFS(Table1[c08a_main_class], $B$4, INDIRECT("Table1[c01"&amp;$E$5&amp;"_area]"), "&lt;&gt;Unassigned", INDIRECT("Table1["&amp;$B335&amp;"]"), "Yes")</f>
        <v>0</v>
      </c>
      <c r="D335" s="3">
        <f ca="1">COUNTIFS(Table1[c08a_main_class], $B$4, INDIRECT("Table1[c01"&amp;$E$5&amp;"_area]"), "&lt;&gt;Unassigned", INDIRECT("Table1["&amp;$B335&amp;"]"), "No")</f>
        <v>16</v>
      </c>
      <c r="E335" s="2">
        <f t="shared" ca="1" si="45"/>
        <v>16</v>
      </c>
    </row>
    <row r="336" spans="1:9" x14ac:dyDescent="0.25">
      <c r="A336" s="5" t="s">
        <v>523</v>
      </c>
      <c r="B336" s="5" t="s">
        <v>886</v>
      </c>
      <c r="C336" s="2">
        <f ca="1">COUNTIFS(Table1[c08a_main_class], $B$4, INDIRECT("Table1[c01"&amp;$E$5&amp;"_area]"), "&lt;&gt;Unassigned", INDIRECT("Table1["&amp;$B336&amp;"]"), "Yes")</f>
        <v>7</v>
      </c>
      <c r="D336" s="3">
        <f ca="1">COUNTIFS(Table1[c08a_main_class], $B$4, INDIRECT("Table1[c01"&amp;$E$5&amp;"_area]"), "&lt;&gt;Unassigned", INDIRECT("Table1["&amp;$B336&amp;"]"), "No")</f>
        <v>9</v>
      </c>
      <c r="E336" s="2">
        <f t="shared" ca="1" si="45"/>
        <v>16</v>
      </c>
    </row>
    <row r="337" spans="1:5" x14ac:dyDescent="0.25">
      <c r="A337" s="5" t="s">
        <v>742</v>
      </c>
      <c r="B337" s="5" t="s">
        <v>887</v>
      </c>
      <c r="C337" s="2">
        <f ca="1">COUNTIFS(Table1[c08a_main_class], $B$4, INDIRECT("Table1[c01"&amp;$E$5&amp;"_area]"), "&lt;&gt;Unassigned", INDIRECT("Table1["&amp;$B337&amp;"]"), "Yes")</f>
        <v>0</v>
      </c>
      <c r="D337" s="3">
        <f ca="1">COUNTIFS(Table1[c08a_main_class], $B$4, INDIRECT("Table1[c01"&amp;$E$5&amp;"_area]"), "&lt;&gt;Unassigned", INDIRECT("Table1["&amp;$B337&amp;"]"), "No")</f>
        <v>16</v>
      </c>
      <c r="E337" s="2">
        <f t="shared" ca="1" si="45"/>
        <v>16</v>
      </c>
    </row>
    <row r="339" spans="1:5" x14ac:dyDescent="0.25">
      <c r="A339" s="4" t="s">
        <v>721</v>
      </c>
    </row>
    <row r="340" spans="1:5" x14ac:dyDescent="0.25">
      <c r="A340" s="5" t="str">
        <f>$B$3&amp;" - Wave B - Sample"</f>
        <v>ASB - Wave B - Sample</v>
      </c>
      <c r="B340" s="5" t="s">
        <v>879</v>
      </c>
      <c r="C340" s="5" t="s">
        <v>5</v>
      </c>
      <c r="D340" s="5" t="s">
        <v>4</v>
      </c>
      <c r="E340" s="5" t="s">
        <v>525</v>
      </c>
    </row>
    <row r="341" spans="1:5" x14ac:dyDescent="0.25">
      <c r="A341" s="5" t="s">
        <v>148</v>
      </c>
      <c r="B341" s="5" t="s">
        <v>880</v>
      </c>
      <c r="C341" s="7">
        <f ca="1">C328/$C$11</f>
        <v>0.66666666666666663</v>
      </c>
      <c r="D341" s="6">
        <f ca="1">D328/$C$11</f>
        <v>0.22222222222222221</v>
      </c>
      <c r="E341" s="7">
        <f t="shared" ref="E341:E350" ca="1" si="46">E328/$E$11</f>
        <v>0.36363636363636365</v>
      </c>
    </row>
    <row r="342" spans="1:5" x14ac:dyDescent="0.25">
      <c r="A342" s="5" t="s">
        <v>499</v>
      </c>
      <c r="B342" s="5" t="s">
        <v>881</v>
      </c>
      <c r="C342" s="7">
        <f t="shared" ref="C342:D350" ca="1" si="47">C329/$C$11</f>
        <v>0.27777777777777779</v>
      </c>
      <c r="D342" s="6">
        <f t="shared" ca="1" si="47"/>
        <v>0.61111111111111116</v>
      </c>
      <c r="E342" s="7">
        <f t="shared" ca="1" si="46"/>
        <v>0.36363636363636365</v>
      </c>
    </row>
    <row r="343" spans="1:5" x14ac:dyDescent="0.25">
      <c r="A343" s="5" t="s">
        <v>740</v>
      </c>
      <c r="B343" s="5" t="s">
        <v>859</v>
      </c>
      <c r="C343" s="7">
        <f t="shared" ca="1" si="47"/>
        <v>0.44444444444444442</v>
      </c>
      <c r="D343" s="6">
        <f t="shared" ca="1" si="47"/>
        <v>0.44444444444444442</v>
      </c>
      <c r="E343" s="7">
        <f t="shared" ca="1" si="46"/>
        <v>0.36363636363636365</v>
      </c>
    </row>
    <row r="344" spans="1:5" x14ac:dyDescent="0.25">
      <c r="A344" s="5" t="s">
        <v>719</v>
      </c>
      <c r="B344" s="5" t="s">
        <v>882</v>
      </c>
      <c r="C344" s="7">
        <f t="shared" ca="1" si="47"/>
        <v>0</v>
      </c>
      <c r="D344" s="6">
        <f t="shared" ca="1" si="47"/>
        <v>0.88888888888888884</v>
      </c>
      <c r="E344" s="7">
        <f t="shared" ca="1" si="46"/>
        <v>0.36363636363636365</v>
      </c>
    </row>
    <row r="345" spans="1:5" x14ac:dyDescent="0.25">
      <c r="A345" s="5" t="s">
        <v>720</v>
      </c>
      <c r="B345" s="5" t="s">
        <v>883</v>
      </c>
      <c r="C345" s="7">
        <f t="shared" ca="1" si="47"/>
        <v>0</v>
      </c>
      <c r="D345" s="6">
        <f t="shared" ca="1" si="47"/>
        <v>0.88888888888888884</v>
      </c>
      <c r="E345" s="7">
        <f t="shared" ca="1" si="46"/>
        <v>0.36363636363636365</v>
      </c>
    </row>
    <row r="346" spans="1:5" x14ac:dyDescent="0.25">
      <c r="A346" s="5" t="s">
        <v>524</v>
      </c>
      <c r="B346" s="5" t="s">
        <v>884</v>
      </c>
      <c r="C346" s="7">
        <f t="shared" ca="1" si="47"/>
        <v>0.16666666666666666</v>
      </c>
      <c r="D346" s="6">
        <f t="shared" ca="1" si="47"/>
        <v>0.72222222222222221</v>
      </c>
      <c r="E346" s="7">
        <f t="shared" ca="1" si="46"/>
        <v>0.36363636363636365</v>
      </c>
    </row>
    <row r="347" spans="1:5" x14ac:dyDescent="0.25">
      <c r="A347" s="5" t="s">
        <v>522</v>
      </c>
      <c r="B347" s="5" t="s">
        <v>885</v>
      </c>
      <c r="C347" s="7">
        <f t="shared" ca="1" si="47"/>
        <v>0.27777777777777779</v>
      </c>
      <c r="D347" s="6">
        <f t="shared" ca="1" si="47"/>
        <v>0.61111111111111116</v>
      </c>
      <c r="E347" s="7">
        <f t="shared" ca="1" si="46"/>
        <v>0.36363636363636365</v>
      </c>
    </row>
    <row r="348" spans="1:5" x14ac:dyDescent="0.25">
      <c r="A348" s="5" t="s">
        <v>23</v>
      </c>
      <c r="B348" s="5" t="s">
        <v>875</v>
      </c>
      <c r="C348" s="7">
        <f t="shared" ca="1" si="47"/>
        <v>0</v>
      </c>
      <c r="D348" s="6">
        <f t="shared" ca="1" si="47"/>
        <v>0.88888888888888884</v>
      </c>
      <c r="E348" s="7">
        <f t="shared" ca="1" si="46"/>
        <v>0.36363636363636365</v>
      </c>
    </row>
    <row r="349" spans="1:5" x14ac:dyDescent="0.25">
      <c r="A349" s="5" t="s">
        <v>523</v>
      </c>
      <c r="B349" s="5" t="s">
        <v>886</v>
      </c>
      <c r="C349" s="7">
        <f t="shared" ca="1" si="47"/>
        <v>0.3888888888888889</v>
      </c>
      <c r="D349" s="6">
        <f t="shared" ca="1" si="47"/>
        <v>0.5</v>
      </c>
      <c r="E349" s="7">
        <f t="shared" ca="1" si="46"/>
        <v>0.36363636363636365</v>
      </c>
    </row>
    <row r="350" spans="1:5" x14ac:dyDescent="0.25">
      <c r="A350" s="5" t="s">
        <v>742</v>
      </c>
      <c r="B350" s="5" t="s">
        <v>887</v>
      </c>
      <c r="C350" s="7">
        <f t="shared" ca="1" si="47"/>
        <v>0</v>
      </c>
      <c r="D350" s="6">
        <f t="shared" ca="1" si="47"/>
        <v>0.88888888888888884</v>
      </c>
      <c r="E350" s="7">
        <f t="shared" ca="1" si="46"/>
        <v>0.36363636363636365</v>
      </c>
    </row>
    <row r="352" spans="1:5" x14ac:dyDescent="0.25">
      <c r="A352" s="4" t="s">
        <v>717</v>
      </c>
    </row>
    <row r="353" spans="1:5" x14ac:dyDescent="0.25">
      <c r="A353" s="5" t="str">
        <f>$B$3&amp;" - Wave C - Sample"</f>
        <v>ASB - Wave C - Sample</v>
      </c>
      <c r="B353" s="5" t="s">
        <v>879</v>
      </c>
      <c r="C353" s="5" t="s">
        <v>5</v>
      </c>
      <c r="D353" s="5" t="s">
        <v>4</v>
      </c>
      <c r="E353" s="5" t="s">
        <v>525</v>
      </c>
    </row>
    <row r="354" spans="1:5" x14ac:dyDescent="0.25">
      <c r="A354" s="5" t="s">
        <v>148</v>
      </c>
      <c r="B354" s="5" t="s">
        <v>888</v>
      </c>
      <c r="C354" s="2">
        <f ca="1">COUNTIFS(Table1[c08a_main_class], $B$4, INDIRECT("Table1[c01"&amp;$E$6&amp;"_area]"), "&lt;&gt;Unassigned", INDIRECT("Table1["&amp;$B354&amp;"]"), "Yes")</f>
        <v>2</v>
      </c>
      <c r="D354" s="3">
        <f ca="1">COUNTIFS(Table1[c08a_main_class], $B$4, INDIRECT("Table1[c01"&amp;$E$6&amp;"_area]"), "&lt;&gt;Unassigned", INDIRECT("Table1["&amp;$B354&amp;"]"), "No")</f>
        <v>1</v>
      </c>
      <c r="E354" s="2">
        <f t="shared" ref="E354:E363" ca="1" si="48">C354+D354</f>
        <v>3</v>
      </c>
    </row>
    <row r="355" spans="1:5" x14ac:dyDescent="0.25">
      <c r="A355" s="5" t="s">
        <v>499</v>
      </c>
      <c r="B355" s="5" t="s">
        <v>889</v>
      </c>
      <c r="C355" s="2">
        <f ca="1">COUNTIFS(Table1[c08a_main_class], $B$4, INDIRECT("Table1[c01"&amp;$E$6&amp;"_area]"), "&lt;&gt;Unassigned", INDIRECT("Table1["&amp;$B355&amp;"]"), "Yes")</f>
        <v>0</v>
      </c>
      <c r="D355" s="3">
        <f ca="1">COUNTIFS(Table1[c08a_main_class], $B$4, INDIRECT("Table1[c01"&amp;$E$6&amp;"_area]"), "&lt;&gt;Unassigned", INDIRECT("Table1["&amp;$B355&amp;"]"), "No")</f>
        <v>3</v>
      </c>
      <c r="E355" s="2">
        <f t="shared" ca="1" si="48"/>
        <v>3</v>
      </c>
    </row>
    <row r="356" spans="1:5" x14ac:dyDescent="0.25">
      <c r="A356" s="5" t="s">
        <v>740</v>
      </c>
      <c r="B356" s="5" t="s">
        <v>860</v>
      </c>
      <c r="C356" s="2">
        <f ca="1">COUNTIFS(Table1[c08a_main_class], $B$4, INDIRECT("Table1[c01"&amp;$E$6&amp;"_area]"), "&lt;&gt;Unassigned", INDIRECT("Table1["&amp;$B356&amp;"]"), "Yes")</f>
        <v>0</v>
      </c>
      <c r="D356" s="3">
        <f ca="1">COUNTIFS(Table1[c08a_main_class], $B$4, INDIRECT("Table1[c01"&amp;$E$6&amp;"_area]"), "&lt;&gt;Unassigned", INDIRECT("Table1["&amp;$B356&amp;"]"), "No")</f>
        <v>3</v>
      </c>
      <c r="E356" s="2">
        <f t="shared" ca="1" si="48"/>
        <v>3</v>
      </c>
    </row>
    <row r="357" spans="1:5" x14ac:dyDescent="0.25">
      <c r="A357" s="5" t="s">
        <v>719</v>
      </c>
      <c r="B357" s="5" t="s">
        <v>890</v>
      </c>
      <c r="C357" s="2">
        <f ca="1">COUNTIFS(Table1[c08a_main_class], $B$4, INDIRECT("Table1[c01"&amp;$E$6&amp;"_area]"), "&lt;&gt;Unassigned", INDIRECT("Table1["&amp;$B357&amp;"]"), "Yes")</f>
        <v>1</v>
      </c>
      <c r="D357" s="3">
        <f ca="1">COUNTIFS(Table1[c08a_main_class], $B$4, INDIRECT("Table1[c01"&amp;$E$6&amp;"_area]"), "&lt;&gt;Unassigned", INDIRECT("Table1["&amp;$B357&amp;"]"), "No")</f>
        <v>2</v>
      </c>
      <c r="E357" s="2">
        <f t="shared" ca="1" si="48"/>
        <v>3</v>
      </c>
    </row>
    <row r="358" spans="1:5" x14ac:dyDescent="0.25">
      <c r="A358" s="5" t="s">
        <v>720</v>
      </c>
      <c r="B358" s="5" t="s">
        <v>891</v>
      </c>
      <c r="C358" s="2">
        <f ca="1">COUNTIFS(Table1[c08a_main_class], $B$4, INDIRECT("Table1[c01"&amp;$E$6&amp;"_area]"), "&lt;&gt;Unassigned", INDIRECT("Table1["&amp;$B358&amp;"]"), "Yes")</f>
        <v>0</v>
      </c>
      <c r="D358" s="3">
        <f ca="1">COUNTIFS(Table1[c08a_main_class], $B$4, INDIRECT("Table1[c01"&amp;$E$6&amp;"_area]"), "&lt;&gt;Unassigned", INDIRECT("Table1["&amp;$B358&amp;"]"), "No")</f>
        <v>3</v>
      </c>
      <c r="E358" s="2">
        <f t="shared" ca="1" si="48"/>
        <v>3</v>
      </c>
    </row>
    <row r="359" spans="1:5" x14ac:dyDescent="0.25">
      <c r="A359" s="5" t="s">
        <v>524</v>
      </c>
      <c r="B359" s="5" t="s">
        <v>892</v>
      </c>
      <c r="C359" s="2">
        <f ca="1">COUNTIFS(Table1[c08a_main_class], $B$4, INDIRECT("Table1[c01"&amp;$E$6&amp;"_area]"), "&lt;&gt;Unassigned", INDIRECT("Table1["&amp;$B359&amp;"]"), "Yes")</f>
        <v>3</v>
      </c>
      <c r="D359" s="3">
        <f ca="1">COUNTIFS(Table1[c08a_main_class], $B$4, INDIRECT("Table1[c01"&amp;$E$6&amp;"_area]"), "&lt;&gt;Unassigned", INDIRECT("Table1["&amp;$B359&amp;"]"), "No")</f>
        <v>0</v>
      </c>
      <c r="E359" s="2">
        <f t="shared" ca="1" si="48"/>
        <v>3</v>
      </c>
    </row>
    <row r="360" spans="1:5" x14ac:dyDescent="0.25">
      <c r="A360" s="5" t="s">
        <v>522</v>
      </c>
      <c r="B360" s="5" t="s">
        <v>893</v>
      </c>
      <c r="C360" s="2">
        <f ca="1">COUNTIFS(Table1[c08a_main_class], $B$4, INDIRECT("Table1[c01"&amp;$E$6&amp;"_area]"), "&lt;&gt;Unassigned", INDIRECT("Table1["&amp;$B360&amp;"]"), "Yes")</f>
        <v>0</v>
      </c>
      <c r="D360" s="3">
        <f ca="1">COUNTIFS(Table1[c08a_main_class], $B$4, INDIRECT("Table1[c01"&amp;$E$6&amp;"_area]"), "&lt;&gt;Unassigned", INDIRECT("Table1["&amp;$B360&amp;"]"), "No")</f>
        <v>3</v>
      </c>
      <c r="E360" s="2">
        <f t="shared" ca="1" si="48"/>
        <v>3</v>
      </c>
    </row>
    <row r="361" spans="1:5" x14ac:dyDescent="0.25">
      <c r="A361" s="5" t="s">
        <v>23</v>
      </c>
      <c r="B361" s="5" t="s">
        <v>876</v>
      </c>
      <c r="C361" s="2">
        <f ca="1">COUNTIFS(Table1[c08a_main_class], $B$4, INDIRECT("Table1[c01"&amp;$E$6&amp;"_area]"), "&lt;&gt;Unassigned", INDIRECT("Table1["&amp;$B361&amp;"]"), "Yes")</f>
        <v>0</v>
      </c>
      <c r="D361" s="3">
        <f ca="1">COUNTIFS(Table1[c08a_main_class], $B$4, INDIRECT("Table1[c01"&amp;$E$6&amp;"_area]"), "&lt;&gt;Unassigned", INDIRECT("Table1["&amp;$B361&amp;"]"), "No")</f>
        <v>3</v>
      </c>
      <c r="E361" s="2">
        <f t="shared" ca="1" si="48"/>
        <v>3</v>
      </c>
    </row>
    <row r="362" spans="1:5" x14ac:dyDescent="0.25">
      <c r="A362" s="5" t="s">
        <v>523</v>
      </c>
      <c r="B362" s="5" t="s">
        <v>894</v>
      </c>
      <c r="C362" s="2">
        <f ca="1">COUNTIFS(Table1[c08a_main_class], $B$4, INDIRECT("Table1[c01"&amp;$E$6&amp;"_area]"), "&lt;&gt;Unassigned", INDIRECT("Table1["&amp;$B362&amp;"]"), "Yes")</f>
        <v>1</v>
      </c>
      <c r="D362" s="3">
        <f ca="1">COUNTIFS(Table1[c08a_main_class], $B$4, INDIRECT("Table1[c01"&amp;$E$6&amp;"_area]"), "&lt;&gt;Unassigned", INDIRECT("Table1["&amp;$B362&amp;"]"), "No")</f>
        <v>2</v>
      </c>
      <c r="E362" s="2">
        <f t="shared" ca="1" si="48"/>
        <v>3</v>
      </c>
    </row>
    <row r="363" spans="1:5" x14ac:dyDescent="0.25">
      <c r="A363" s="5" t="s">
        <v>742</v>
      </c>
      <c r="B363" s="5" t="s">
        <v>895</v>
      </c>
      <c r="C363" s="2">
        <f ca="1">COUNTIFS(Table1[c08a_main_class], $B$4, INDIRECT("Table1[c01"&amp;$E$6&amp;"_area]"), "&lt;&gt;Unassigned", INDIRECT("Table1["&amp;$B363&amp;"]"), "Yes")</f>
        <v>0</v>
      </c>
      <c r="D363" s="3">
        <f ca="1">COUNTIFS(Table1[c08a_main_class], $B$4, INDIRECT("Table1[c01"&amp;$E$6&amp;"_area]"), "&lt;&gt;Unassigned", INDIRECT("Table1["&amp;$B363&amp;"]"), "No")</f>
        <v>3</v>
      </c>
      <c r="E363" s="2">
        <f t="shared" ca="1" si="48"/>
        <v>3</v>
      </c>
    </row>
    <row r="365" spans="1:5" x14ac:dyDescent="0.25">
      <c r="A365" s="4" t="s">
        <v>721</v>
      </c>
    </row>
    <row r="366" spans="1:5" x14ac:dyDescent="0.25">
      <c r="A366" s="5" t="str">
        <f>$B$3&amp;" - Wave C - Sample"</f>
        <v>ASB - Wave C - Sample</v>
      </c>
      <c r="B366" s="5" t="s">
        <v>879</v>
      </c>
      <c r="C366" s="5" t="s">
        <v>5</v>
      </c>
      <c r="D366" s="5" t="s">
        <v>4</v>
      </c>
      <c r="E366" s="5" t="s">
        <v>525</v>
      </c>
    </row>
    <row r="367" spans="1:5" x14ac:dyDescent="0.25">
      <c r="A367" s="5" t="s">
        <v>148</v>
      </c>
      <c r="B367" s="5" t="s">
        <v>888</v>
      </c>
      <c r="C367" s="7">
        <f ca="1">C354/$D$11</f>
        <v>0.66666666666666663</v>
      </c>
      <c r="D367" s="6">
        <f ca="1">D354/$D$11</f>
        <v>0.33333333333333331</v>
      </c>
      <c r="E367" s="7">
        <f t="shared" ref="E367:E376" ca="1" si="49">E354/$F$11</f>
        <v>0.23076923076923078</v>
      </c>
    </row>
    <row r="368" spans="1:5" x14ac:dyDescent="0.25">
      <c r="A368" s="5" t="s">
        <v>499</v>
      </c>
      <c r="B368" s="5" t="s">
        <v>889</v>
      </c>
      <c r="C368" s="7">
        <f t="shared" ref="C368:D376" ca="1" si="50">C355/$D$11</f>
        <v>0</v>
      </c>
      <c r="D368" s="6">
        <f t="shared" ca="1" si="50"/>
        <v>1</v>
      </c>
      <c r="E368" s="7">
        <f t="shared" ca="1" si="49"/>
        <v>0.23076923076923078</v>
      </c>
    </row>
    <row r="369" spans="1:6" x14ac:dyDescent="0.25">
      <c r="A369" s="5" t="s">
        <v>740</v>
      </c>
      <c r="B369" s="5" t="s">
        <v>860</v>
      </c>
      <c r="C369" s="7">
        <f t="shared" ca="1" si="50"/>
        <v>0</v>
      </c>
      <c r="D369" s="6">
        <f t="shared" ca="1" si="50"/>
        <v>1</v>
      </c>
      <c r="E369" s="7">
        <f t="shared" ca="1" si="49"/>
        <v>0.23076923076923078</v>
      </c>
    </row>
    <row r="370" spans="1:6" x14ac:dyDescent="0.25">
      <c r="A370" s="5" t="s">
        <v>719</v>
      </c>
      <c r="B370" s="5" t="s">
        <v>890</v>
      </c>
      <c r="C370" s="7">
        <f t="shared" ca="1" si="50"/>
        <v>0.33333333333333331</v>
      </c>
      <c r="D370" s="6">
        <f t="shared" ca="1" si="50"/>
        <v>0.66666666666666663</v>
      </c>
      <c r="E370" s="7">
        <f t="shared" ca="1" si="49"/>
        <v>0.23076923076923078</v>
      </c>
    </row>
    <row r="371" spans="1:6" x14ac:dyDescent="0.25">
      <c r="A371" s="5" t="s">
        <v>720</v>
      </c>
      <c r="B371" s="5" t="s">
        <v>891</v>
      </c>
      <c r="C371" s="7">
        <f t="shared" ca="1" si="50"/>
        <v>0</v>
      </c>
      <c r="D371" s="6">
        <f t="shared" ca="1" si="50"/>
        <v>1</v>
      </c>
      <c r="E371" s="7">
        <f t="shared" ca="1" si="49"/>
        <v>0.23076923076923078</v>
      </c>
    </row>
    <row r="372" spans="1:6" x14ac:dyDescent="0.25">
      <c r="A372" s="5" t="s">
        <v>524</v>
      </c>
      <c r="B372" s="5" t="s">
        <v>892</v>
      </c>
      <c r="C372" s="7">
        <f t="shared" ca="1" si="50"/>
        <v>1</v>
      </c>
      <c r="D372" s="6">
        <f t="shared" ca="1" si="50"/>
        <v>0</v>
      </c>
      <c r="E372" s="7">
        <f t="shared" ca="1" si="49"/>
        <v>0.23076923076923078</v>
      </c>
    </row>
    <row r="373" spans="1:6" x14ac:dyDescent="0.25">
      <c r="A373" s="5" t="s">
        <v>522</v>
      </c>
      <c r="B373" s="5" t="s">
        <v>893</v>
      </c>
      <c r="C373" s="7">
        <f t="shared" ca="1" si="50"/>
        <v>0</v>
      </c>
      <c r="D373" s="6">
        <f t="shared" ca="1" si="50"/>
        <v>1</v>
      </c>
      <c r="E373" s="7">
        <f t="shared" ca="1" si="49"/>
        <v>0.23076923076923078</v>
      </c>
    </row>
    <row r="374" spans="1:6" x14ac:dyDescent="0.25">
      <c r="A374" s="5" t="s">
        <v>23</v>
      </c>
      <c r="B374" s="5" t="s">
        <v>876</v>
      </c>
      <c r="C374" s="7">
        <f t="shared" ca="1" si="50"/>
        <v>0</v>
      </c>
      <c r="D374" s="6">
        <f t="shared" ca="1" si="50"/>
        <v>1</v>
      </c>
      <c r="E374" s="7">
        <f t="shared" ca="1" si="49"/>
        <v>0.23076923076923078</v>
      </c>
    </row>
    <row r="375" spans="1:6" x14ac:dyDescent="0.25">
      <c r="A375" s="5" t="s">
        <v>523</v>
      </c>
      <c r="B375" s="5" t="s">
        <v>894</v>
      </c>
      <c r="C375" s="7">
        <f t="shared" ca="1" si="50"/>
        <v>0.33333333333333331</v>
      </c>
      <c r="D375" s="6">
        <f t="shared" ca="1" si="50"/>
        <v>0.66666666666666663</v>
      </c>
      <c r="E375" s="7">
        <f t="shared" ca="1" si="49"/>
        <v>0.23076923076923078</v>
      </c>
    </row>
    <row r="376" spans="1:6" x14ac:dyDescent="0.25">
      <c r="A376" s="5" t="s">
        <v>742</v>
      </c>
      <c r="B376" s="5" t="s">
        <v>895</v>
      </c>
      <c r="C376" s="7">
        <f t="shared" ca="1" si="50"/>
        <v>0</v>
      </c>
      <c r="D376" s="6">
        <f t="shared" ca="1" si="50"/>
        <v>1</v>
      </c>
      <c r="E376" s="7">
        <f t="shared" ca="1" si="49"/>
        <v>0.23076923076923078</v>
      </c>
    </row>
    <row r="377" spans="1:6" x14ac:dyDescent="0.25">
      <c r="C377" s="11"/>
      <c r="D377" s="11"/>
      <c r="E377" s="11"/>
    </row>
    <row r="378" spans="1:6" x14ac:dyDescent="0.25">
      <c r="A378" s="4" t="s">
        <v>717</v>
      </c>
      <c r="F378" s="27"/>
    </row>
    <row r="379" spans="1:6" x14ac:dyDescent="0.25">
      <c r="A379" s="5" t="str">
        <f>$B$3&amp;" - Wave A - All"</f>
        <v>ASB - Wave A - All</v>
      </c>
      <c r="B379" s="5" t="s">
        <v>879</v>
      </c>
      <c r="C379" s="5" t="s">
        <v>5</v>
      </c>
      <c r="D379" s="5" t="s">
        <v>4</v>
      </c>
      <c r="E379" s="5" t="s">
        <v>525</v>
      </c>
      <c r="F379" s="27"/>
    </row>
    <row r="380" spans="1:6" x14ac:dyDescent="0.25">
      <c r="A380" s="5" t="s">
        <v>148</v>
      </c>
      <c r="B380" s="5" t="s">
        <v>666</v>
      </c>
      <c r="C380" s="2">
        <f ca="1">COUNTIFS(INDIRECT("Table1["&amp;$B$5&amp;"]"),"Yes", INDIRECT("Table1["&amp;$B380&amp;"]"), "Yes")</f>
        <v>44</v>
      </c>
      <c r="D380" s="3">
        <f ca="1">COUNTIFS(INDIRECT("Table1["&amp;$B$5&amp;"]"),"Yes", INDIRECT("Table1["&amp;$B380&amp;"]"), "No")</f>
        <v>0</v>
      </c>
      <c r="E380" s="2">
        <f ca="1">C380+D380</f>
        <v>44</v>
      </c>
      <c r="F380" s="27"/>
    </row>
    <row r="381" spans="1:6" x14ac:dyDescent="0.25">
      <c r="A381" s="5" t="s">
        <v>499</v>
      </c>
      <c r="B381" s="5" t="s">
        <v>667</v>
      </c>
      <c r="C381" s="2">
        <f ca="1">COUNTIFS(INDIRECT("Table1["&amp;$B$5&amp;"]"),"Yes", INDIRECT("Table1["&amp;$B381&amp;"]"), "Yes")</f>
        <v>10</v>
      </c>
      <c r="D381" s="3">
        <f ca="1">COUNTIFS(INDIRECT("Table1["&amp;$B$5&amp;"]"),"Yes", INDIRECT("Table1["&amp;$B381&amp;"]"), "No")</f>
        <v>34</v>
      </c>
      <c r="E381" s="2">
        <f ca="1">C381+D381</f>
        <v>44</v>
      </c>
      <c r="F381" s="27"/>
    </row>
    <row r="382" spans="1:6" x14ac:dyDescent="0.25">
      <c r="A382" s="5" t="s">
        <v>740</v>
      </c>
      <c r="B382" s="5" t="s">
        <v>668</v>
      </c>
      <c r="C382" s="2">
        <f t="shared" ref="C382:C389" ca="1" si="51">COUNTIFS(INDIRECT("Table1["&amp;$B$5&amp;"]"),"Yes", INDIRECT("Table1["&amp;$B382&amp;"]"), "Yes")</f>
        <v>30</v>
      </c>
      <c r="D382" s="3">
        <f t="shared" ref="D382:D389" ca="1" si="52">COUNTIFS(INDIRECT("Table1["&amp;$B$5&amp;"]"),"Yes", INDIRECT("Table1["&amp;$B382&amp;"]"), "No")</f>
        <v>14</v>
      </c>
      <c r="E382" s="2">
        <f ca="1">C382+D382</f>
        <v>44</v>
      </c>
      <c r="F382" s="27"/>
    </row>
    <row r="383" spans="1:6" x14ac:dyDescent="0.25">
      <c r="A383" s="5" t="s">
        <v>719</v>
      </c>
      <c r="B383" s="5" t="s">
        <v>669</v>
      </c>
      <c r="C383" s="2">
        <f ca="1">COUNTIFS(INDIRECT("Table1["&amp;$B$5&amp;"]"),"Yes", INDIRECT("Table1["&amp;$B383&amp;"]"), "Yes")</f>
        <v>20</v>
      </c>
      <c r="D383" s="3">
        <f ca="1">COUNTIFS(INDIRECT("Table1["&amp;$B$5&amp;"]"),"Yes", INDIRECT("Table1["&amp;$B383&amp;"]"), "No")</f>
        <v>24</v>
      </c>
      <c r="E383" s="2">
        <f ca="1">C383+D383</f>
        <v>44</v>
      </c>
      <c r="F383" s="27"/>
    </row>
    <row r="384" spans="1:6" x14ac:dyDescent="0.25">
      <c r="A384" s="5" t="s">
        <v>720</v>
      </c>
      <c r="B384" s="5" t="s">
        <v>670</v>
      </c>
      <c r="C384" s="2">
        <f t="shared" ca="1" si="51"/>
        <v>11</v>
      </c>
      <c r="D384" s="3">
        <f t="shared" ca="1" si="52"/>
        <v>33</v>
      </c>
      <c r="E384" s="2">
        <f ca="1">C384+D384</f>
        <v>44</v>
      </c>
      <c r="F384" s="27"/>
    </row>
    <row r="385" spans="1:5" x14ac:dyDescent="0.25">
      <c r="A385" s="5" t="s">
        <v>524</v>
      </c>
      <c r="B385" s="5" t="s">
        <v>671</v>
      </c>
      <c r="C385" s="2">
        <f t="shared" ca="1" si="51"/>
        <v>6</v>
      </c>
      <c r="D385" s="3">
        <f t="shared" ca="1" si="52"/>
        <v>38</v>
      </c>
      <c r="E385" s="2">
        <f t="shared" ref="E385:E389" ca="1" si="53">C385+D385</f>
        <v>44</v>
      </c>
    </row>
    <row r="386" spans="1:5" x14ac:dyDescent="0.25">
      <c r="A386" s="5" t="s">
        <v>522</v>
      </c>
      <c r="B386" s="5" t="s">
        <v>672</v>
      </c>
      <c r="C386" s="2">
        <f t="shared" ca="1" si="51"/>
        <v>10</v>
      </c>
      <c r="D386" s="3">
        <f t="shared" ca="1" si="52"/>
        <v>34</v>
      </c>
      <c r="E386" s="2">
        <f ca="1">C386+D386</f>
        <v>44</v>
      </c>
    </row>
    <row r="387" spans="1:5" x14ac:dyDescent="0.25">
      <c r="A387" s="5" t="s">
        <v>23</v>
      </c>
      <c r="B387" s="5" t="s">
        <v>673</v>
      </c>
      <c r="C387" s="2">
        <f t="shared" ca="1" si="51"/>
        <v>2</v>
      </c>
      <c r="D387" s="3">
        <f t="shared" ca="1" si="52"/>
        <v>42</v>
      </c>
      <c r="E387" s="2">
        <f t="shared" ca="1" si="53"/>
        <v>44</v>
      </c>
    </row>
    <row r="388" spans="1:5" x14ac:dyDescent="0.25">
      <c r="A388" s="5" t="s">
        <v>523</v>
      </c>
      <c r="B388" s="5" t="s">
        <v>674</v>
      </c>
      <c r="C388" s="2">
        <f t="shared" ca="1" si="51"/>
        <v>19</v>
      </c>
      <c r="D388" s="3">
        <f t="shared" ca="1" si="52"/>
        <v>25</v>
      </c>
      <c r="E388" s="2">
        <f t="shared" ca="1" si="53"/>
        <v>44</v>
      </c>
    </row>
    <row r="389" spans="1:5" x14ac:dyDescent="0.25">
      <c r="A389" s="5" t="s">
        <v>742</v>
      </c>
      <c r="B389" s="5" t="s">
        <v>675</v>
      </c>
      <c r="C389" s="2">
        <f t="shared" ca="1" si="51"/>
        <v>1</v>
      </c>
      <c r="D389" s="3">
        <f t="shared" ca="1" si="52"/>
        <v>43</v>
      </c>
      <c r="E389" s="2">
        <f t="shared" ca="1" si="53"/>
        <v>44</v>
      </c>
    </row>
    <row r="391" spans="1:5" x14ac:dyDescent="0.25">
      <c r="A391" s="4" t="s">
        <v>721</v>
      </c>
    </row>
    <row r="392" spans="1:5" x14ac:dyDescent="0.25">
      <c r="A392" s="5" t="str">
        <f>$B$3&amp;" - Wave A - All"</f>
        <v>ASB - Wave A - All</v>
      </c>
      <c r="B392" s="5" t="s">
        <v>879</v>
      </c>
      <c r="C392" s="5" t="s">
        <v>5</v>
      </c>
      <c r="D392" s="5" t="s">
        <v>4</v>
      </c>
      <c r="E392" s="5" t="s">
        <v>525</v>
      </c>
    </row>
    <row r="393" spans="1:5" x14ac:dyDescent="0.25">
      <c r="A393" s="5" t="s">
        <v>148</v>
      </c>
      <c r="B393" s="5" t="s">
        <v>666</v>
      </c>
      <c r="C393" s="7">
        <f t="shared" ref="C393:E402" ca="1" si="54">C380/$E$11</f>
        <v>1</v>
      </c>
      <c r="D393" s="6">
        <f t="shared" ca="1" si="54"/>
        <v>0</v>
      </c>
      <c r="E393" s="7">
        <f t="shared" ca="1" si="54"/>
        <v>1</v>
      </c>
    </row>
    <row r="394" spans="1:5" x14ac:dyDescent="0.25">
      <c r="A394" s="5" t="s">
        <v>499</v>
      </c>
      <c r="B394" s="5" t="s">
        <v>667</v>
      </c>
      <c r="C394" s="7">
        <f t="shared" ca="1" si="54"/>
        <v>0.22727272727272727</v>
      </c>
      <c r="D394" s="6">
        <f t="shared" ca="1" si="54"/>
        <v>0.77272727272727271</v>
      </c>
      <c r="E394" s="7">
        <f t="shared" ca="1" si="54"/>
        <v>1</v>
      </c>
    </row>
    <row r="395" spans="1:5" x14ac:dyDescent="0.25">
      <c r="A395" s="5" t="s">
        <v>740</v>
      </c>
      <c r="B395" s="5" t="s">
        <v>668</v>
      </c>
      <c r="C395" s="7">
        <f t="shared" ca="1" si="54"/>
        <v>0.68181818181818177</v>
      </c>
      <c r="D395" s="6">
        <f t="shared" ca="1" si="54"/>
        <v>0.31818181818181818</v>
      </c>
      <c r="E395" s="7">
        <f t="shared" ca="1" si="54"/>
        <v>1</v>
      </c>
    </row>
    <row r="396" spans="1:5" x14ac:dyDescent="0.25">
      <c r="A396" s="5" t="s">
        <v>719</v>
      </c>
      <c r="B396" s="5" t="s">
        <v>669</v>
      </c>
      <c r="C396" s="7">
        <f t="shared" ca="1" si="54"/>
        <v>0.45454545454545453</v>
      </c>
      <c r="D396" s="6">
        <f t="shared" ca="1" si="54"/>
        <v>0.54545454545454541</v>
      </c>
      <c r="E396" s="7">
        <f t="shared" ca="1" si="54"/>
        <v>1</v>
      </c>
    </row>
    <row r="397" spans="1:5" x14ac:dyDescent="0.25">
      <c r="A397" s="5" t="s">
        <v>720</v>
      </c>
      <c r="B397" s="5" t="s">
        <v>670</v>
      </c>
      <c r="C397" s="7">
        <f t="shared" ca="1" si="54"/>
        <v>0.25</v>
      </c>
      <c r="D397" s="6">
        <f t="shared" ca="1" si="54"/>
        <v>0.75</v>
      </c>
      <c r="E397" s="7">
        <f t="shared" ca="1" si="54"/>
        <v>1</v>
      </c>
    </row>
    <row r="398" spans="1:5" x14ac:dyDescent="0.25">
      <c r="A398" s="5" t="s">
        <v>524</v>
      </c>
      <c r="B398" s="5" t="s">
        <v>671</v>
      </c>
      <c r="C398" s="7">
        <f t="shared" ca="1" si="54"/>
        <v>0.13636363636363635</v>
      </c>
      <c r="D398" s="6">
        <f t="shared" ca="1" si="54"/>
        <v>0.86363636363636365</v>
      </c>
      <c r="E398" s="7">
        <f t="shared" ca="1" si="54"/>
        <v>1</v>
      </c>
    </row>
    <row r="399" spans="1:5" x14ac:dyDescent="0.25">
      <c r="A399" s="5" t="s">
        <v>522</v>
      </c>
      <c r="B399" s="5" t="s">
        <v>672</v>
      </c>
      <c r="C399" s="7">
        <f t="shared" ca="1" si="54"/>
        <v>0.22727272727272727</v>
      </c>
      <c r="D399" s="6">
        <f t="shared" ca="1" si="54"/>
        <v>0.77272727272727271</v>
      </c>
      <c r="E399" s="7">
        <f t="shared" ca="1" si="54"/>
        <v>1</v>
      </c>
    </row>
    <row r="400" spans="1:5" x14ac:dyDescent="0.25">
      <c r="A400" s="5" t="s">
        <v>23</v>
      </c>
      <c r="B400" s="5" t="s">
        <v>673</v>
      </c>
      <c r="C400" s="7">
        <f t="shared" ca="1" si="54"/>
        <v>4.5454545454545456E-2</v>
      </c>
      <c r="D400" s="6">
        <f t="shared" ca="1" si="54"/>
        <v>0.95454545454545459</v>
      </c>
      <c r="E400" s="7">
        <f t="shared" ca="1" si="54"/>
        <v>1</v>
      </c>
    </row>
    <row r="401" spans="1:8" x14ac:dyDescent="0.25">
      <c r="A401" s="5" t="s">
        <v>523</v>
      </c>
      <c r="B401" s="5" t="s">
        <v>674</v>
      </c>
      <c r="C401" s="7">
        <f t="shared" ca="1" si="54"/>
        <v>0.43181818181818182</v>
      </c>
      <c r="D401" s="6">
        <f t="shared" ca="1" si="54"/>
        <v>0.56818181818181823</v>
      </c>
      <c r="E401" s="7">
        <f t="shared" ca="1" si="54"/>
        <v>1</v>
      </c>
    </row>
    <row r="402" spans="1:8" x14ac:dyDescent="0.25">
      <c r="A402" s="5" t="s">
        <v>742</v>
      </c>
      <c r="B402" s="5" t="s">
        <v>675</v>
      </c>
      <c r="C402" s="7">
        <f t="shared" ca="1" si="54"/>
        <v>2.2727272727272728E-2</v>
      </c>
      <c r="D402" s="6">
        <f t="shared" ca="1" si="54"/>
        <v>0.97727272727272729</v>
      </c>
      <c r="E402" s="7">
        <f t="shared" ca="1" si="54"/>
        <v>1</v>
      </c>
    </row>
    <row r="404" spans="1:8" x14ac:dyDescent="0.25">
      <c r="A404" s="4" t="s">
        <v>717</v>
      </c>
    </row>
    <row r="405" spans="1:8" x14ac:dyDescent="0.25">
      <c r="A405" s="5" t="str">
        <f>$B$3&amp;" - Wave B - All"</f>
        <v>ASB - Wave B - All</v>
      </c>
      <c r="B405" s="5" t="s">
        <v>879</v>
      </c>
      <c r="C405" s="5" t="s">
        <v>5</v>
      </c>
      <c r="D405" s="5" t="s">
        <v>4</v>
      </c>
      <c r="E405" s="5" t="s">
        <v>525</v>
      </c>
    </row>
    <row r="406" spans="1:8" x14ac:dyDescent="0.25">
      <c r="A406" s="5" t="s">
        <v>148</v>
      </c>
      <c r="B406" s="5" t="s">
        <v>880</v>
      </c>
      <c r="C406" s="2">
        <f ca="1">COUNTIFS(INDIRECT("Table1["&amp;$B$6&amp;"]"),"Yes", INDIRECT("Table1["&amp;$B406&amp;"]"), "Yes")</f>
        <v>13</v>
      </c>
      <c r="D406" s="3">
        <f ca="1">COUNTIFS(INDIRECT("Table1["&amp;$B$6&amp;"]"),"Yes", INDIRECT("Table1["&amp;$B406&amp;"]"), "No")</f>
        <v>0</v>
      </c>
      <c r="E406" s="2">
        <f ca="1">C406+D406</f>
        <v>13</v>
      </c>
    </row>
    <row r="407" spans="1:8" x14ac:dyDescent="0.25">
      <c r="A407" s="5" t="s">
        <v>499</v>
      </c>
      <c r="B407" s="5" t="s">
        <v>881</v>
      </c>
      <c r="C407" s="2">
        <f t="shared" ref="C407:C415" ca="1" si="55">COUNTIFS(INDIRECT("Table1["&amp;$B$6&amp;"]"),"Yes", INDIRECT("Table1["&amp;$B407&amp;"]"), "Yes")</f>
        <v>3</v>
      </c>
      <c r="D407" s="3">
        <f t="shared" ref="D407:D415" ca="1" si="56">COUNTIFS(INDIRECT("Table1["&amp;$B$6&amp;"]"),"Yes", INDIRECT("Table1["&amp;$B407&amp;"]"), "No")</f>
        <v>10</v>
      </c>
      <c r="E407" s="2">
        <f t="shared" ref="E407:E415" ca="1" si="57">C407+D407</f>
        <v>13</v>
      </c>
    </row>
    <row r="408" spans="1:8" x14ac:dyDescent="0.25">
      <c r="A408" s="5" t="s">
        <v>740</v>
      </c>
      <c r="B408" s="5" t="s">
        <v>859</v>
      </c>
      <c r="C408" s="2">
        <f t="shared" ca="1" si="55"/>
        <v>7</v>
      </c>
      <c r="D408" s="3">
        <f t="shared" ca="1" si="56"/>
        <v>6</v>
      </c>
      <c r="E408" s="2">
        <f t="shared" ca="1" si="57"/>
        <v>13</v>
      </c>
    </row>
    <row r="409" spans="1:8" x14ac:dyDescent="0.25">
      <c r="A409" s="5" t="s">
        <v>719</v>
      </c>
      <c r="B409" s="5" t="s">
        <v>882</v>
      </c>
      <c r="C409" s="2">
        <f t="shared" ca="1" si="55"/>
        <v>0</v>
      </c>
      <c r="D409" s="3">
        <f t="shared" ca="1" si="56"/>
        <v>13</v>
      </c>
      <c r="E409" s="2">
        <f t="shared" ca="1" si="57"/>
        <v>13</v>
      </c>
    </row>
    <row r="410" spans="1:8" x14ac:dyDescent="0.25">
      <c r="A410" s="5" t="s">
        <v>720</v>
      </c>
      <c r="B410" s="5" t="s">
        <v>883</v>
      </c>
      <c r="C410" s="2">
        <f t="shared" ca="1" si="55"/>
        <v>0</v>
      </c>
      <c r="D410" s="3">
        <f t="shared" ca="1" si="56"/>
        <v>13</v>
      </c>
      <c r="E410" s="2">
        <f t="shared" ca="1" si="57"/>
        <v>13</v>
      </c>
    </row>
    <row r="411" spans="1:8" x14ac:dyDescent="0.25">
      <c r="A411" s="5" t="s">
        <v>524</v>
      </c>
      <c r="B411" s="5" t="s">
        <v>884</v>
      </c>
      <c r="C411" s="2">
        <f t="shared" ca="1" si="55"/>
        <v>3</v>
      </c>
      <c r="D411" s="3">
        <f t="shared" ca="1" si="56"/>
        <v>10</v>
      </c>
      <c r="E411" s="2">
        <f t="shared" ca="1" si="57"/>
        <v>13</v>
      </c>
    </row>
    <row r="412" spans="1:8" x14ac:dyDescent="0.25">
      <c r="A412" s="5" t="s">
        <v>522</v>
      </c>
      <c r="B412" s="5" t="s">
        <v>885</v>
      </c>
      <c r="C412" s="2">
        <f t="shared" ca="1" si="55"/>
        <v>4</v>
      </c>
      <c r="D412" s="3">
        <f t="shared" ca="1" si="56"/>
        <v>9</v>
      </c>
      <c r="E412" s="2">
        <f t="shared" ca="1" si="57"/>
        <v>13</v>
      </c>
    </row>
    <row r="413" spans="1:8" x14ac:dyDescent="0.25">
      <c r="A413" s="5" t="s">
        <v>23</v>
      </c>
      <c r="B413" s="5" t="s">
        <v>875</v>
      </c>
      <c r="C413" s="2">
        <f t="shared" ca="1" si="55"/>
        <v>0</v>
      </c>
      <c r="D413" s="3">
        <f t="shared" ca="1" si="56"/>
        <v>13</v>
      </c>
      <c r="E413" s="2">
        <f t="shared" ca="1" si="57"/>
        <v>13</v>
      </c>
      <c r="H413" s="26"/>
    </row>
    <row r="414" spans="1:8" x14ac:dyDescent="0.25">
      <c r="A414" s="5" t="s">
        <v>523</v>
      </c>
      <c r="B414" s="5" t="s">
        <v>886</v>
      </c>
      <c r="C414" s="2">
        <f t="shared" ca="1" si="55"/>
        <v>4</v>
      </c>
      <c r="D414" s="3">
        <f t="shared" ca="1" si="56"/>
        <v>9</v>
      </c>
      <c r="E414" s="2">
        <f t="shared" ca="1" si="57"/>
        <v>13</v>
      </c>
      <c r="H414" s="26"/>
    </row>
    <row r="415" spans="1:8" x14ac:dyDescent="0.25">
      <c r="A415" s="5" t="s">
        <v>742</v>
      </c>
      <c r="B415" s="5" t="s">
        <v>887</v>
      </c>
      <c r="C415" s="2">
        <f t="shared" ca="1" si="55"/>
        <v>0</v>
      </c>
      <c r="D415" s="3">
        <f t="shared" ca="1" si="56"/>
        <v>13</v>
      </c>
      <c r="E415" s="2">
        <f t="shared" ca="1" si="57"/>
        <v>13</v>
      </c>
      <c r="H415" s="27"/>
    </row>
    <row r="416" spans="1:8" x14ac:dyDescent="0.25">
      <c r="H416" s="27"/>
    </row>
    <row r="417" spans="1:8" x14ac:dyDescent="0.25">
      <c r="A417" s="4" t="s">
        <v>721</v>
      </c>
      <c r="H417" s="27"/>
    </row>
    <row r="418" spans="1:8" x14ac:dyDescent="0.25">
      <c r="A418" s="5" t="str">
        <f>$B$3&amp;" - Wave B - All"</f>
        <v>ASB - Wave B - All</v>
      </c>
      <c r="B418" s="5" t="s">
        <v>879</v>
      </c>
      <c r="C418" s="5" t="s">
        <v>5</v>
      </c>
      <c r="D418" s="5" t="s">
        <v>4</v>
      </c>
      <c r="E418" s="5" t="s">
        <v>525</v>
      </c>
      <c r="H418" s="27"/>
    </row>
    <row r="419" spans="1:8" x14ac:dyDescent="0.25">
      <c r="A419" s="5" t="s">
        <v>148</v>
      </c>
      <c r="B419" s="5" t="s">
        <v>880</v>
      </c>
      <c r="C419" s="7">
        <f t="shared" ref="C419:E428" ca="1" si="58">C406/$F$11</f>
        <v>1</v>
      </c>
      <c r="D419" s="6">
        <f t="shared" ca="1" si="58"/>
        <v>0</v>
      </c>
      <c r="E419" s="7">
        <f t="shared" ca="1" si="58"/>
        <v>1</v>
      </c>
      <c r="H419" s="27"/>
    </row>
    <row r="420" spans="1:8" x14ac:dyDescent="0.25">
      <c r="A420" s="5" t="s">
        <v>499</v>
      </c>
      <c r="B420" s="5" t="s">
        <v>881</v>
      </c>
      <c r="C420" s="7">
        <f t="shared" ca="1" si="58"/>
        <v>0.23076923076923078</v>
      </c>
      <c r="D420" s="6">
        <f t="shared" ca="1" si="58"/>
        <v>0.76923076923076927</v>
      </c>
      <c r="E420" s="7">
        <f t="shared" ca="1" si="58"/>
        <v>1</v>
      </c>
      <c r="H420" s="27"/>
    </row>
    <row r="421" spans="1:8" x14ac:dyDescent="0.25">
      <c r="A421" s="5" t="s">
        <v>740</v>
      </c>
      <c r="B421" s="5" t="s">
        <v>859</v>
      </c>
      <c r="C421" s="7">
        <f t="shared" ca="1" si="58"/>
        <v>0.53846153846153844</v>
      </c>
      <c r="D421" s="6">
        <f t="shared" ca="1" si="58"/>
        <v>0.46153846153846156</v>
      </c>
      <c r="E421" s="7">
        <f t="shared" ca="1" si="58"/>
        <v>1</v>
      </c>
      <c r="H421" s="27"/>
    </row>
    <row r="422" spans="1:8" x14ac:dyDescent="0.25">
      <c r="A422" s="5" t="s">
        <v>719</v>
      </c>
      <c r="B422" s="5" t="s">
        <v>882</v>
      </c>
      <c r="C422" s="7">
        <f t="shared" ca="1" si="58"/>
        <v>0</v>
      </c>
      <c r="D422" s="6">
        <f t="shared" ca="1" si="58"/>
        <v>1</v>
      </c>
      <c r="E422" s="7">
        <f t="shared" ca="1" si="58"/>
        <v>1</v>
      </c>
      <c r="H422" s="27"/>
    </row>
    <row r="423" spans="1:8" x14ac:dyDescent="0.25">
      <c r="A423" s="5" t="s">
        <v>720</v>
      </c>
      <c r="B423" s="5" t="s">
        <v>883</v>
      </c>
      <c r="C423" s="7">
        <f t="shared" ca="1" si="58"/>
        <v>0</v>
      </c>
      <c r="D423" s="6">
        <f t="shared" ca="1" si="58"/>
        <v>1</v>
      </c>
      <c r="E423" s="7">
        <f t="shared" ca="1" si="58"/>
        <v>1</v>
      </c>
      <c r="H423" s="27"/>
    </row>
    <row r="424" spans="1:8" x14ac:dyDescent="0.25">
      <c r="A424" s="5" t="s">
        <v>524</v>
      </c>
      <c r="B424" s="5" t="s">
        <v>884</v>
      </c>
      <c r="C424" s="7">
        <f t="shared" ca="1" si="58"/>
        <v>0.23076923076923078</v>
      </c>
      <c r="D424" s="6">
        <f t="shared" ca="1" si="58"/>
        <v>0.76923076923076927</v>
      </c>
      <c r="E424" s="7">
        <f t="shared" ca="1" si="58"/>
        <v>1</v>
      </c>
      <c r="H424" s="27"/>
    </row>
    <row r="425" spans="1:8" x14ac:dyDescent="0.25">
      <c r="A425" s="5" t="s">
        <v>522</v>
      </c>
      <c r="B425" s="5" t="s">
        <v>885</v>
      </c>
      <c r="C425" s="7">
        <f t="shared" ca="1" si="58"/>
        <v>0.30769230769230771</v>
      </c>
      <c r="D425" s="6">
        <f t="shared" ca="1" si="58"/>
        <v>0.69230769230769229</v>
      </c>
      <c r="E425" s="7">
        <f t="shared" ca="1" si="58"/>
        <v>1</v>
      </c>
      <c r="H425" s="27"/>
    </row>
    <row r="426" spans="1:8" x14ac:dyDescent="0.25">
      <c r="A426" s="5" t="s">
        <v>23</v>
      </c>
      <c r="B426" s="5" t="s">
        <v>875</v>
      </c>
      <c r="C426" s="7">
        <f t="shared" ca="1" si="58"/>
        <v>0</v>
      </c>
      <c r="D426" s="6">
        <f t="shared" ca="1" si="58"/>
        <v>1</v>
      </c>
      <c r="E426" s="7">
        <f t="shared" ca="1" si="58"/>
        <v>1</v>
      </c>
      <c r="H426" s="27"/>
    </row>
    <row r="427" spans="1:8" x14ac:dyDescent="0.25">
      <c r="A427" s="5" t="s">
        <v>523</v>
      </c>
      <c r="B427" s="5" t="s">
        <v>886</v>
      </c>
      <c r="C427" s="7">
        <f t="shared" ca="1" si="58"/>
        <v>0.30769230769230771</v>
      </c>
      <c r="D427" s="6">
        <f t="shared" ca="1" si="58"/>
        <v>0.69230769230769229</v>
      </c>
      <c r="E427" s="7">
        <f t="shared" ca="1" si="58"/>
        <v>1</v>
      </c>
      <c r="H427" s="27"/>
    </row>
    <row r="428" spans="1:8" x14ac:dyDescent="0.25">
      <c r="A428" s="5" t="s">
        <v>742</v>
      </c>
      <c r="B428" s="5" t="s">
        <v>887</v>
      </c>
      <c r="C428" s="7">
        <f t="shared" ca="1" si="58"/>
        <v>0</v>
      </c>
      <c r="D428" s="6">
        <f t="shared" ca="1" si="58"/>
        <v>1</v>
      </c>
      <c r="E428" s="7">
        <f t="shared" ca="1" si="58"/>
        <v>1</v>
      </c>
      <c r="H428" s="27"/>
    </row>
    <row r="429" spans="1:8" x14ac:dyDescent="0.25">
      <c r="C429" s="11"/>
      <c r="D429" s="11"/>
      <c r="E429" s="11"/>
      <c r="H429" s="27"/>
    </row>
    <row r="430" spans="1:8" x14ac:dyDescent="0.25">
      <c r="A430" s="4" t="s">
        <v>717</v>
      </c>
      <c r="H430" s="27"/>
    </row>
    <row r="431" spans="1:8" x14ac:dyDescent="0.25">
      <c r="A431" s="5" t="str">
        <f>$B$3&amp;" - Wave C - All"</f>
        <v>ASB - Wave C - All</v>
      </c>
      <c r="B431" s="5" t="s">
        <v>879</v>
      </c>
      <c r="C431" s="5" t="s">
        <v>5</v>
      </c>
      <c r="D431" s="5" t="s">
        <v>4</v>
      </c>
      <c r="E431" s="5" t="s">
        <v>525</v>
      </c>
      <c r="H431" s="27"/>
    </row>
    <row r="432" spans="1:8" x14ac:dyDescent="0.25">
      <c r="A432" s="5" t="s">
        <v>148</v>
      </c>
      <c r="B432" s="5" t="s">
        <v>888</v>
      </c>
      <c r="C432" s="2">
        <f ca="1">COUNTIFS(INDIRECT("Table1["&amp;$B$7&amp;"]"),"Yes", INDIRECT("Table1["&amp;$B432&amp;"]"), "Yes")</f>
        <v>2</v>
      </c>
      <c r="D432" s="3">
        <f ca="1">COUNTIFS(INDIRECT("Table1["&amp;$B$7&amp;"]"),"Yes", INDIRECT("Table1["&amp;$B432&amp;"]"), "No")</f>
        <v>0</v>
      </c>
      <c r="E432" s="2">
        <f ca="1">C432+D432</f>
        <v>2</v>
      </c>
      <c r="H432" s="27"/>
    </row>
    <row r="433" spans="1:8" x14ac:dyDescent="0.25">
      <c r="A433" s="5" t="s">
        <v>499</v>
      </c>
      <c r="B433" s="5" t="s">
        <v>889</v>
      </c>
      <c r="C433" s="2">
        <f t="shared" ref="C433:C441" ca="1" si="59">COUNTIFS(INDIRECT("Table1["&amp;$B$7&amp;"]"),"Yes", INDIRECT("Table1["&amp;$B433&amp;"]"), "Yes")</f>
        <v>0</v>
      </c>
      <c r="D433" s="3">
        <f t="shared" ref="D433:D441" ca="1" si="60">COUNTIFS(INDIRECT("Table1["&amp;$B$7&amp;"]"),"Yes", INDIRECT("Table1["&amp;$B433&amp;"]"), "No")</f>
        <v>2</v>
      </c>
      <c r="E433" s="2">
        <f t="shared" ref="E433:E441" ca="1" si="61">C433+D433</f>
        <v>2</v>
      </c>
      <c r="H433" s="26"/>
    </row>
    <row r="434" spans="1:8" x14ac:dyDescent="0.25">
      <c r="A434" s="5" t="s">
        <v>740</v>
      </c>
      <c r="B434" s="5" t="s">
        <v>860</v>
      </c>
      <c r="C434" s="2">
        <f t="shared" ca="1" si="59"/>
        <v>0</v>
      </c>
      <c r="D434" s="3">
        <f t="shared" ca="1" si="60"/>
        <v>2</v>
      </c>
      <c r="E434" s="2">
        <f t="shared" ca="1" si="61"/>
        <v>2</v>
      </c>
    </row>
    <row r="435" spans="1:8" x14ac:dyDescent="0.25">
      <c r="A435" s="5" t="s">
        <v>719</v>
      </c>
      <c r="B435" s="5" t="s">
        <v>890</v>
      </c>
      <c r="C435" s="2">
        <f t="shared" ca="1" si="59"/>
        <v>1</v>
      </c>
      <c r="D435" s="3">
        <f t="shared" ca="1" si="60"/>
        <v>1</v>
      </c>
      <c r="E435" s="2">
        <f t="shared" ca="1" si="61"/>
        <v>2</v>
      </c>
    </row>
    <row r="436" spans="1:8" x14ac:dyDescent="0.25">
      <c r="A436" s="5" t="s">
        <v>720</v>
      </c>
      <c r="B436" s="5" t="s">
        <v>891</v>
      </c>
      <c r="C436" s="2">
        <f t="shared" ca="1" si="59"/>
        <v>0</v>
      </c>
      <c r="D436" s="3">
        <f t="shared" ca="1" si="60"/>
        <v>2</v>
      </c>
      <c r="E436" s="2">
        <f t="shared" ca="1" si="61"/>
        <v>2</v>
      </c>
    </row>
    <row r="437" spans="1:8" x14ac:dyDescent="0.25">
      <c r="A437" s="5" t="s">
        <v>524</v>
      </c>
      <c r="B437" s="5" t="s">
        <v>892</v>
      </c>
      <c r="C437" s="2">
        <f t="shared" ca="1" si="59"/>
        <v>2</v>
      </c>
      <c r="D437" s="3">
        <f t="shared" ca="1" si="60"/>
        <v>0</v>
      </c>
      <c r="E437" s="2">
        <f t="shared" ca="1" si="61"/>
        <v>2</v>
      </c>
    </row>
    <row r="438" spans="1:8" x14ac:dyDescent="0.25">
      <c r="A438" s="5" t="s">
        <v>522</v>
      </c>
      <c r="B438" s="5" t="s">
        <v>893</v>
      </c>
      <c r="C438" s="2">
        <f t="shared" ca="1" si="59"/>
        <v>0</v>
      </c>
      <c r="D438" s="3">
        <f t="shared" ca="1" si="60"/>
        <v>2</v>
      </c>
      <c r="E438" s="2">
        <f t="shared" ca="1" si="61"/>
        <v>2</v>
      </c>
    </row>
    <row r="439" spans="1:8" x14ac:dyDescent="0.25">
      <c r="A439" s="5" t="s">
        <v>23</v>
      </c>
      <c r="B439" s="5" t="s">
        <v>876</v>
      </c>
      <c r="C439" s="2">
        <f t="shared" ca="1" si="59"/>
        <v>0</v>
      </c>
      <c r="D439" s="3">
        <f t="shared" ca="1" si="60"/>
        <v>2</v>
      </c>
      <c r="E439" s="2">
        <f t="shared" ca="1" si="61"/>
        <v>2</v>
      </c>
    </row>
    <row r="440" spans="1:8" x14ac:dyDescent="0.25">
      <c r="A440" s="5" t="s">
        <v>523</v>
      </c>
      <c r="B440" s="5" t="s">
        <v>894</v>
      </c>
      <c r="C440" s="2">
        <f t="shared" ca="1" si="59"/>
        <v>1</v>
      </c>
      <c r="D440" s="3">
        <f t="shared" ca="1" si="60"/>
        <v>1</v>
      </c>
      <c r="E440" s="2">
        <f t="shared" ca="1" si="61"/>
        <v>2</v>
      </c>
    </row>
    <row r="441" spans="1:8" x14ac:dyDescent="0.25">
      <c r="A441" s="5" t="s">
        <v>742</v>
      </c>
      <c r="B441" s="5" t="s">
        <v>895</v>
      </c>
      <c r="C441" s="2">
        <f t="shared" ca="1" si="59"/>
        <v>0</v>
      </c>
      <c r="D441" s="3">
        <f t="shared" ca="1" si="60"/>
        <v>2</v>
      </c>
      <c r="E441" s="2">
        <f t="shared" ca="1" si="61"/>
        <v>2</v>
      </c>
    </row>
    <row r="443" spans="1:8" x14ac:dyDescent="0.25">
      <c r="A443" s="4" t="s">
        <v>721</v>
      </c>
    </row>
    <row r="444" spans="1:8" x14ac:dyDescent="0.25">
      <c r="A444" s="5" t="str">
        <f>$B$3&amp;" - Wave C - All"</f>
        <v>ASB - Wave C - All</v>
      </c>
      <c r="B444" s="5" t="s">
        <v>879</v>
      </c>
      <c r="C444" s="5" t="s">
        <v>5</v>
      </c>
      <c r="D444" s="5" t="s">
        <v>4</v>
      </c>
      <c r="E444" s="5" t="s">
        <v>525</v>
      </c>
    </row>
    <row r="445" spans="1:8" x14ac:dyDescent="0.25">
      <c r="A445" s="5" t="s">
        <v>148</v>
      </c>
      <c r="B445" s="5" t="s">
        <v>888</v>
      </c>
      <c r="C445" s="7">
        <f t="shared" ref="C445:E454" ca="1" si="62">C432/$G$11</f>
        <v>1</v>
      </c>
      <c r="D445" s="6">
        <f t="shared" ca="1" si="62"/>
        <v>0</v>
      </c>
      <c r="E445" s="7">
        <f t="shared" ca="1" si="62"/>
        <v>1</v>
      </c>
    </row>
    <row r="446" spans="1:8" x14ac:dyDescent="0.25">
      <c r="A446" s="5" t="s">
        <v>499</v>
      </c>
      <c r="B446" s="5" t="s">
        <v>889</v>
      </c>
      <c r="C446" s="7">
        <f t="shared" ca="1" si="62"/>
        <v>0</v>
      </c>
      <c r="D446" s="6">
        <f t="shared" ca="1" si="62"/>
        <v>1</v>
      </c>
      <c r="E446" s="7">
        <f t="shared" ca="1" si="62"/>
        <v>1</v>
      </c>
    </row>
    <row r="447" spans="1:8" x14ac:dyDescent="0.25">
      <c r="A447" s="5" t="s">
        <v>740</v>
      </c>
      <c r="B447" s="5" t="s">
        <v>860</v>
      </c>
      <c r="C447" s="7">
        <f t="shared" ca="1" si="62"/>
        <v>0</v>
      </c>
      <c r="D447" s="6">
        <f t="shared" ca="1" si="62"/>
        <v>1</v>
      </c>
      <c r="E447" s="7">
        <f t="shared" ca="1" si="62"/>
        <v>1</v>
      </c>
    </row>
    <row r="448" spans="1:8" x14ac:dyDescent="0.25">
      <c r="A448" s="5" t="s">
        <v>719</v>
      </c>
      <c r="B448" s="5" t="s">
        <v>890</v>
      </c>
      <c r="C448" s="7">
        <f t="shared" ca="1" si="62"/>
        <v>0.5</v>
      </c>
      <c r="D448" s="6">
        <f t="shared" ca="1" si="62"/>
        <v>0.5</v>
      </c>
      <c r="E448" s="7">
        <f t="shared" ca="1" si="62"/>
        <v>1</v>
      </c>
    </row>
    <row r="449" spans="1:6" x14ac:dyDescent="0.25">
      <c r="A449" s="5" t="s">
        <v>720</v>
      </c>
      <c r="B449" s="5" t="s">
        <v>891</v>
      </c>
      <c r="C449" s="7">
        <f t="shared" ca="1" si="62"/>
        <v>0</v>
      </c>
      <c r="D449" s="6">
        <f t="shared" ca="1" si="62"/>
        <v>1</v>
      </c>
      <c r="E449" s="7">
        <f t="shared" ca="1" si="62"/>
        <v>1</v>
      </c>
    </row>
    <row r="450" spans="1:6" x14ac:dyDescent="0.25">
      <c r="A450" s="5" t="s">
        <v>524</v>
      </c>
      <c r="B450" s="5" t="s">
        <v>892</v>
      </c>
      <c r="C450" s="7">
        <f t="shared" ca="1" si="62"/>
        <v>1</v>
      </c>
      <c r="D450" s="6">
        <f t="shared" ca="1" si="62"/>
        <v>0</v>
      </c>
      <c r="E450" s="7">
        <f t="shared" ca="1" si="62"/>
        <v>1</v>
      </c>
    </row>
    <row r="451" spans="1:6" x14ac:dyDescent="0.25">
      <c r="A451" s="5" t="s">
        <v>522</v>
      </c>
      <c r="B451" s="5" t="s">
        <v>893</v>
      </c>
      <c r="C451" s="7">
        <f t="shared" ca="1" si="62"/>
        <v>0</v>
      </c>
      <c r="D451" s="6">
        <f t="shared" ca="1" si="62"/>
        <v>1</v>
      </c>
      <c r="E451" s="7">
        <f t="shared" ca="1" si="62"/>
        <v>1</v>
      </c>
    </row>
    <row r="452" spans="1:6" x14ac:dyDescent="0.25">
      <c r="A452" s="5" t="s">
        <v>23</v>
      </c>
      <c r="B452" s="5" t="s">
        <v>876</v>
      </c>
      <c r="C452" s="7">
        <f t="shared" ca="1" si="62"/>
        <v>0</v>
      </c>
      <c r="D452" s="6">
        <f t="shared" ca="1" si="62"/>
        <v>1</v>
      </c>
      <c r="E452" s="7">
        <f t="shared" ca="1" si="62"/>
        <v>1</v>
      </c>
    </row>
    <row r="453" spans="1:6" x14ac:dyDescent="0.25">
      <c r="A453" s="5" t="s">
        <v>523</v>
      </c>
      <c r="B453" s="5" t="s">
        <v>894</v>
      </c>
      <c r="C453" s="7">
        <f t="shared" ca="1" si="62"/>
        <v>0.5</v>
      </c>
      <c r="D453" s="6">
        <f t="shared" ca="1" si="62"/>
        <v>0.5</v>
      </c>
      <c r="E453" s="7">
        <f t="shared" ca="1" si="62"/>
        <v>1</v>
      </c>
    </row>
    <row r="454" spans="1:6" x14ac:dyDescent="0.25">
      <c r="A454" s="5" t="s">
        <v>742</v>
      </c>
      <c r="B454" s="5" t="s">
        <v>895</v>
      </c>
      <c r="C454" s="7">
        <f t="shared" ca="1" si="62"/>
        <v>0</v>
      </c>
      <c r="D454" s="6">
        <f t="shared" ca="1" si="62"/>
        <v>1</v>
      </c>
      <c r="E454" s="7">
        <f t="shared" ca="1" si="62"/>
        <v>1</v>
      </c>
    </row>
    <row r="456" spans="1:6" x14ac:dyDescent="0.25">
      <c r="A456" s="4" t="s">
        <v>722</v>
      </c>
    </row>
    <row r="457" spans="1:6" x14ac:dyDescent="0.25">
      <c r="A457" s="5" t="str">
        <f>$B$3&amp;" - Wave A - Sample"</f>
        <v>ASB - Wave A - Sample</v>
      </c>
      <c r="B457" s="5" t="s">
        <v>879</v>
      </c>
      <c r="C457" s="5" t="s">
        <v>5</v>
      </c>
      <c r="D457" s="5" t="s">
        <v>4</v>
      </c>
      <c r="E457" s="5" t="s">
        <v>896</v>
      </c>
      <c r="F457" s="5" t="s">
        <v>525</v>
      </c>
    </row>
    <row r="458" spans="1:6" x14ac:dyDescent="0.25">
      <c r="A458" s="5" t="s">
        <v>723</v>
      </c>
      <c r="B458" s="28" t="s">
        <v>640</v>
      </c>
      <c r="C458" s="2">
        <f ca="1">COUNTIFS(Table1[c08a_main_class], $B$4, INDIRECT("Table1["&amp;$B458&amp;"]"), "Yes")</f>
        <v>13</v>
      </c>
      <c r="D458" s="3">
        <f ca="1">COUNTIFS(Table1[c08a_main_class], $B$4, INDIRECT("Table1["&amp;$B458&amp;"]"), "No")</f>
        <v>17</v>
      </c>
      <c r="E458" s="2">
        <f ca="1">COUNTIFS(Table1[c08a_main_class], $B$4, INDIRECT("Table1["&amp;$B458&amp;"]"), "Don't Know")</f>
        <v>2</v>
      </c>
      <c r="F458" s="3">
        <f ca="1">C458+D458+E458</f>
        <v>32</v>
      </c>
    </row>
    <row r="459" spans="1:6" x14ac:dyDescent="0.25">
      <c r="A459" s="5" t="s">
        <v>724</v>
      </c>
      <c r="B459" s="28" t="s">
        <v>641</v>
      </c>
      <c r="C459" s="2">
        <f ca="1">COUNTIFS(Table1[c08a_main_class], $B$4, INDIRECT("Table1["&amp;$B459&amp;"]"), "Yes")</f>
        <v>3</v>
      </c>
      <c r="D459" s="3">
        <f ca="1">COUNTIFS(Table1[c08a_main_class], $B$4, INDIRECT("Table1["&amp;$B459&amp;"]"), "No")</f>
        <v>27</v>
      </c>
      <c r="E459" s="2">
        <f ca="1">COUNTIFS(Table1[c08a_main_class], $B$4, INDIRECT("Table1["&amp;$B459&amp;"]"), "Don't Know")</f>
        <v>2</v>
      </c>
      <c r="F459" s="3">
        <f t="shared" ref="F459:F475" ca="1" si="63">C459+D459+E459</f>
        <v>32</v>
      </c>
    </row>
    <row r="460" spans="1:6" x14ac:dyDescent="0.25">
      <c r="A460" s="5" t="s">
        <v>725</v>
      </c>
      <c r="B460" s="28" t="s">
        <v>642</v>
      </c>
      <c r="C460" s="2">
        <f ca="1">COUNTIFS(Table1[c08a_main_class], $B$4, INDIRECT("Table1["&amp;$B460&amp;"]"), "Yes")</f>
        <v>5</v>
      </c>
      <c r="D460" s="3">
        <f ca="1">COUNTIFS(Table1[c08a_main_class], $B$4, INDIRECT("Table1["&amp;$B460&amp;"]"), "No")</f>
        <v>27</v>
      </c>
      <c r="E460" s="2">
        <f ca="1">COUNTIFS(Table1[c08a_main_class], $B$4, INDIRECT("Table1["&amp;$B460&amp;"]"), "Don't Know")</f>
        <v>0</v>
      </c>
      <c r="F460" s="3">
        <f t="shared" ca="1" si="63"/>
        <v>32</v>
      </c>
    </row>
    <row r="461" spans="1:6" x14ac:dyDescent="0.25">
      <c r="A461" s="5" t="s">
        <v>726</v>
      </c>
      <c r="B461" s="28" t="s">
        <v>643</v>
      </c>
      <c r="C461" s="2">
        <f ca="1">COUNTIFS(Table1[c08a_main_class], $B$4, INDIRECT("Table1["&amp;$B461&amp;"]"), "Yes")</f>
        <v>0</v>
      </c>
      <c r="D461" s="3">
        <f ca="1">COUNTIFS(Table1[c08a_main_class], $B$4, INDIRECT("Table1["&amp;$B461&amp;"]"), "No")</f>
        <v>32</v>
      </c>
      <c r="E461" s="2">
        <f ca="1">COUNTIFS(Table1[c08a_main_class], $B$4, INDIRECT("Table1["&amp;$B461&amp;"]"), "Don't Know")</f>
        <v>0</v>
      </c>
      <c r="F461" s="3">
        <f t="shared" ca="1" si="63"/>
        <v>32</v>
      </c>
    </row>
    <row r="462" spans="1:6" x14ac:dyDescent="0.25">
      <c r="A462" s="5" t="s">
        <v>727</v>
      </c>
      <c r="B462" s="28" t="s">
        <v>644</v>
      </c>
      <c r="C462" s="2">
        <f ca="1">COUNTIFS(Table1[c08a_main_class], $B$4, INDIRECT("Table1["&amp;$B462&amp;"]"), "Yes")</f>
        <v>0</v>
      </c>
      <c r="D462" s="3">
        <f ca="1">COUNTIFS(Table1[c08a_main_class], $B$4, INDIRECT("Table1["&amp;$B462&amp;"]"), "No")</f>
        <v>32</v>
      </c>
      <c r="E462" s="2">
        <f ca="1">COUNTIFS(Table1[c08a_main_class], $B$4, INDIRECT("Table1["&amp;$B462&amp;"]"), "Don't Know")</f>
        <v>0</v>
      </c>
      <c r="F462" s="3">
        <f t="shared" ca="1" si="63"/>
        <v>32</v>
      </c>
    </row>
    <row r="463" spans="1:6" x14ac:dyDescent="0.25">
      <c r="A463" s="5" t="s">
        <v>728</v>
      </c>
      <c r="B463" s="28" t="s">
        <v>645</v>
      </c>
      <c r="C463" s="2">
        <f ca="1">COUNTIFS(Table1[c08a_main_class], $B$4, INDIRECT("Table1["&amp;$B463&amp;"]"), "Yes")</f>
        <v>1</v>
      </c>
      <c r="D463" s="3">
        <f ca="1">COUNTIFS(Table1[c08a_main_class], $B$4, INDIRECT("Table1["&amp;$B463&amp;"]"), "No")</f>
        <v>31</v>
      </c>
      <c r="E463" s="2">
        <f ca="1">COUNTIFS(Table1[c08a_main_class], $B$4, INDIRECT("Table1["&amp;$B463&amp;"]"), "Don't Know")</f>
        <v>0</v>
      </c>
      <c r="F463" s="3">
        <f t="shared" ca="1" si="63"/>
        <v>32</v>
      </c>
    </row>
    <row r="464" spans="1:6" x14ac:dyDescent="0.25">
      <c r="A464" s="5" t="s">
        <v>729</v>
      </c>
      <c r="B464" s="28" t="s">
        <v>646</v>
      </c>
      <c r="C464" s="2">
        <f ca="1">COUNTIFS(Table1[c08a_main_class], $B$4, INDIRECT("Table1["&amp;$B464&amp;"]"), "Yes")</f>
        <v>9</v>
      </c>
      <c r="D464" s="3">
        <f ca="1">COUNTIFS(Table1[c08a_main_class], $B$4, INDIRECT("Table1["&amp;$B464&amp;"]"), "No")</f>
        <v>23</v>
      </c>
      <c r="E464" s="2">
        <f ca="1">COUNTIFS(Table1[c08a_main_class], $B$4, INDIRECT("Table1["&amp;$B464&amp;"]"), "Don't Know")</f>
        <v>0</v>
      </c>
      <c r="F464" s="3">
        <f t="shared" ca="1" si="63"/>
        <v>32</v>
      </c>
    </row>
    <row r="465" spans="1:6" x14ac:dyDescent="0.25">
      <c r="A465" s="5" t="s">
        <v>730</v>
      </c>
      <c r="B465" s="28" t="s">
        <v>647</v>
      </c>
      <c r="C465" s="2">
        <f ca="1">COUNTIFS(Table1[c08a_main_class], $B$4, INDIRECT("Table1["&amp;$B465&amp;"]"), "Yes")</f>
        <v>9</v>
      </c>
      <c r="D465" s="3">
        <f ca="1">COUNTIFS(Table1[c08a_main_class], $B$4, INDIRECT("Table1["&amp;$B465&amp;"]"), "No")</f>
        <v>23</v>
      </c>
      <c r="E465" s="2">
        <f ca="1">COUNTIFS(Table1[c08a_main_class], $B$4, INDIRECT("Table1["&amp;$B465&amp;"]"), "Don't Know")</f>
        <v>0</v>
      </c>
      <c r="F465" s="3">
        <f t="shared" ca="1" si="63"/>
        <v>32</v>
      </c>
    </row>
    <row r="466" spans="1:6" x14ac:dyDescent="0.25">
      <c r="A466" s="5" t="s">
        <v>731</v>
      </c>
      <c r="B466" s="28" t="s">
        <v>648</v>
      </c>
      <c r="C466" s="2">
        <f ca="1">COUNTIFS(Table1[c08a_main_class], $B$4, INDIRECT("Table1["&amp;$B466&amp;"]"), "Yes")</f>
        <v>6</v>
      </c>
      <c r="D466" s="3">
        <f ca="1">COUNTIFS(Table1[c08a_main_class], $B$4, INDIRECT("Table1["&amp;$B466&amp;"]"), "No")</f>
        <v>26</v>
      </c>
      <c r="E466" s="2">
        <f ca="1">COUNTIFS(Table1[c08a_main_class], $B$4, INDIRECT("Table1["&amp;$B466&amp;"]"), "Don't Know")</f>
        <v>0</v>
      </c>
      <c r="F466" s="3">
        <f t="shared" ca="1" si="63"/>
        <v>32</v>
      </c>
    </row>
    <row r="467" spans="1:6" x14ac:dyDescent="0.25">
      <c r="A467" s="5" t="s">
        <v>732</v>
      </c>
      <c r="B467" s="28" t="s">
        <v>649</v>
      </c>
      <c r="C467" s="2">
        <f ca="1">COUNTIFS(Table1[c08a_main_class], $B$4, INDIRECT("Table1["&amp;$B467&amp;"]"), "Yes")</f>
        <v>23</v>
      </c>
      <c r="D467" s="3">
        <f ca="1">COUNTIFS(Table1[c08a_main_class], $B$4, INDIRECT("Table1["&amp;$B467&amp;"]"), "No")</f>
        <v>9</v>
      </c>
      <c r="E467" s="2">
        <f ca="1">COUNTIFS(Table1[c08a_main_class], $B$4, INDIRECT("Table1["&amp;$B467&amp;"]"), "Don't Know")</f>
        <v>0</v>
      </c>
      <c r="F467" s="3">
        <f t="shared" ca="1" si="63"/>
        <v>32</v>
      </c>
    </row>
    <row r="468" spans="1:6" x14ac:dyDescent="0.25">
      <c r="A468" s="5" t="s">
        <v>733</v>
      </c>
      <c r="B468" s="28" t="s">
        <v>650</v>
      </c>
      <c r="C468" s="2">
        <f ca="1">COUNTIFS(Table1[c08a_main_class], $B$4, INDIRECT("Table1["&amp;$B468&amp;"]"), "Yes")</f>
        <v>0</v>
      </c>
      <c r="D468" s="3">
        <f ca="1">COUNTIFS(Table1[c08a_main_class], $B$4, INDIRECT("Table1["&amp;$B468&amp;"]"), "No")</f>
        <v>32</v>
      </c>
      <c r="E468" s="2">
        <f ca="1">COUNTIFS(Table1[c08a_main_class], $B$4, INDIRECT("Table1["&amp;$B468&amp;"]"), "Don't Know")</f>
        <v>0</v>
      </c>
      <c r="F468" s="3">
        <f t="shared" ca="1" si="63"/>
        <v>32</v>
      </c>
    </row>
    <row r="469" spans="1:6" x14ac:dyDescent="0.25">
      <c r="A469" s="5" t="s">
        <v>734</v>
      </c>
      <c r="B469" s="28" t="s">
        <v>651</v>
      </c>
      <c r="C469" s="2">
        <f ca="1">COUNTIFS(Table1[c08a_main_class], $B$4, INDIRECT("Table1["&amp;$B469&amp;"]"), "Yes")</f>
        <v>6</v>
      </c>
      <c r="D469" s="3">
        <f ca="1">COUNTIFS(Table1[c08a_main_class], $B$4, INDIRECT("Table1["&amp;$B469&amp;"]"), "No")</f>
        <v>26</v>
      </c>
      <c r="E469" s="2">
        <f ca="1">COUNTIFS(Table1[c08a_main_class], $B$4, INDIRECT("Table1["&amp;$B469&amp;"]"), "Don't Know")</f>
        <v>0</v>
      </c>
      <c r="F469" s="3">
        <f t="shared" ca="1" si="63"/>
        <v>32</v>
      </c>
    </row>
    <row r="470" spans="1:6" x14ac:dyDescent="0.25">
      <c r="A470" s="5" t="s">
        <v>735</v>
      </c>
      <c r="B470" s="28" t="s">
        <v>652</v>
      </c>
      <c r="C470" s="2">
        <f ca="1">COUNTIFS(Table1[c08a_main_class], $B$4, INDIRECT("Table1["&amp;$B470&amp;"]"), "Yes")</f>
        <v>0</v>
      </c>
      <c r="D470" s="3">
        <f ca="1">COUNTIFS(Table1[c08a_main_class], $B$4, INDIRECT("Table1["&amp;$B470&amp;"]"), "No")</f>
        <v>32</v>
      </c>
      <c r="E470" s="2">
        <f ca="1">COUNTIFS(Table1[c08a_main_class], $B$4, INDIRECT("Table1["&amp;$B470&amp;"]"), "Don't Know")</f>
        <v>0</v>
      </c>
      <c r="F470" s="3">
        <f t="shared" ca="1" si="63"/>
        <v>32</v>
      </c>
    </row>
    <row r="471" spans="1:6" x14ac:dyDescent="0.25">
      <c r="A471" s="5" t="s">
        <v>736</v>
      </c>
      <c r="B471" s="28" t="s">
        <v>653</v>
      </c>
      <c r="C471" s="2">
        <f ca="1">COUNTIFS(Table1[c08a_main_class], $B$4, INDIRECT("Table1["&amp;$B471&amp;"]"), "Yes")</f>
        <v>0</v>
      </c>
      <c r="D471" s="3">
        <f ca="1">COUNTIFS(Table1[c08a_main_class], $B$4, INDIRECT("Table1["&amp;$B471&amp;"]"), "No")</f>
        <v>32</v>
      </c>
      <c r="E471" s="2">
        <f ca="1">COUNTIFS(Table1[c08a_main_class], $B$4, INDIRECT("Table1["&amp;$B471&amp;"]"), "Don't Know")</f>
        <v>0</v>
      </c>
      <c r="F471" s="3">
        <f t="shared" ca="1" si="63"/>
        <v>32</v>
      </c>
    </row>
    <row r="472" spans="1:6" x14ac:dyDescent="0.25">
      <c r="A472" s="5" t="s">
        <v>737</v>
      </c>
      <c r="B472" s="28" t="s">
        <v>654</v>
      </c>
      <c r="C472" s="2">
        <f ca="1">COUNTIFS(Table1[c08a_main_class], $B$4, INDIRECT("Table1["&amp;$B472&amp;"]"), "Yes")</f>
        <v>2</v>
      </c>
      <c r="D472" s="3">
        <f ca="1">COUNTIFS(Table1[c08a_main_class], $B$4, INDIRECT("Table1["&amp;$B472&amp;"]"), "No")</f>
        <v>30</v>
      </c>
      <c r="E472" s="2">
        <f ca="1">COUNTIFS(Table1[c08a_main_class], $B$4, INDIRECT("Table1["&amp;$B472&amp;"]"), "Don't Know")</f>
        <v>0</v>
      </c>
      <c r="F472" s="3">
        <f t="shared" ca="1" si="63"/>
        <v>32</v>
      </c>
    </row>
    <row r="473" spans="1:6" x14ac:dyDescent="0.25">
      <c r="A473" s="5" t="s">
        <v>738</v>
      </c>
      <c r="B473" s="28" t="s">
        <v>655</v>
      </c>
      <c r="C473" s="2">
        <f ca="1">COUNTIFS(Table1[c08a_main_class], $B$4, INDIRECT("Table1["&amp;$B473&amp;"]"), "Yes")</f>
        <v>0</v>
      </c>
      <c r="D473" s="3">
        <f ca="1">COUNTIFS(Table1[c08a_main_class], $B$4, INDIRECT("Table1["&amp;$B473&amp;"]"), "No")</f>
        <v>32</v>
      </c>
      <c r="E473" s="2">
        <f ca="1">COUNTIFS(Table1[c08a_main_class], $B$4, INDIRECT("Table1["&amp;$B473&amp;"]"), "Don't Know")</f>
        <v>0</v>
      </c>
      <c r="F473" s="3">
        <f t="shared" ca="1" si="63"/>
        <v>32</v>
      </c>
    </row>
    <row r="474" spans="1:6" x14ac:dyDescent="0.25">
      <c r="A474" s="5" t="s">
        <v>742</v>
      </c>
      <c r="B474" s="28" t="s">
        <v>656</v>
      </c>
      <c r="C474" s="2">
        <f ca="1">COUNTIFS(Table1[c08a_main_class], $B$4, INDIRECT("Table1["&amp;$B474&amp;"]"), "Yes")</f>
        <v>0</v>
      </c>
      <c r="D474" s="3">
        <f ca="1">COUNTIFS(Table1[c08a_main_class], $B$4, INDIRECT("Table1["&amp;$B474&amp;"]"), "No")</f>
        <v>32</v>
      </c>
      <c r="E474" s="2">
        <f ca="1">COUNTIFS(Table1[c08a_main_class], $B$4, INDIRECT("Table1["&amp;$B474&amp;"]"), "Don't Know")</f>
        <v>0</v>
      </c>
      <c r="F474" s="3">
        <f t="shared" ca="1" si="63"/>
        <v>32</v>
      </c>
    </row>
    <row r="475" spans="1:6" x14ac:dyDescent="0.25">
      <c r="A475" s="5" t="s">
        <v>22</v>
      </c>
      <c r="B475" s="28" t="s">
        <v>657</v>
      </c>
      <c r="C475" s="2">
        <f ca="1">COUNTIFS(Table1[c08a_main_class], $B$4, INDIRECT("Table1["&amp;$B475&amp;"]"), "Yes")</f>
        <v>0</v>
      </c>
      <c r="D475" s="3">
        <f ca="1">COUNTIFS(Table1[c08a_main_class], $B$4, INDIRECT("Table1["&amp;$B475&amp;"]"), "No")</f>
        <v>32</v>
      </c>
      <c r="E475" s="2">
        <f ca="1">COUNTIFS(Table1[c08a_main_class], $B$4, INDIRECT("Table1["&amp;$B475&amp;"]"), "Don't Know")</f>
        <v>0</v>
      </c>
      <c r="F475" s="3">
        <f t="shared" ca="1" si="63"/>
        <v>32</v>
      </c>
    </row>
    <row r="477" spans="1:6" x14ac:dyDescent="0.25">
      <c r="A477" s="4" t="s">
        <v>739</v>
      </c>
    </row>
    <row r="478" spans="1:6" x14ac:dyDescent="0.25">
      <c r="A478" s="5" t="str">
        <f>$B$3&amp;" - Wave A - Sample"</f>
        <v>ASB - Wave A - Sample</v>
      </c>
      <c r="B478" s="5" t="s">
        <v>879</v>
      </c>
      <c r="C478" s="5" t="s">
        <v>5</v>
      </c>
      <c r="D478" s="5" t="s">
        <v>4</v>
      </c>
      <c r="E478" s="5" t="s">
        <v>896</v>
      </c>
      <c r="F478" s="5" t="s">
        <v>525</v>
      </c>
    </row>
    <row r="479" spans="1:6" x14ac:dyDescent="0.25">
      <c r="A479" s="5" t="s">
        <v>723</v>
      </c>
      <c r="B479" s="28" t="s">
        <v>640</v>
      </c>
      <c r="C479" s="7">
        <f ca="1">C458/$B$11</f>
        <v>0.40625</v>
      </c>
      <c r="D479" s="6">
        <f ca="1">D458/$B$11</f>
        <v>0.53125</v>
      </c>
      <c r="E479" s="7">
        <f ca="1">E458/$B$11</f>
        <v>6.25E-2</v>
      </c>
      <c r="F479" s="6">
        <f ca="1">F458/$B$11</f>
        <v>1</v>
      </c>
    </row>
    <row r="480" spans="1:6" x14ac:dyDescent="0.25">
      <c r="A480" s="5" t="s">
        <v>724</v>
      </c>
      <c r="B480" s="28" t="s">
        <v>641</v>
      </c>
      <c r="C480" s="7">
        <f t="shared" ref="C480:F495" ca="1" si="64">C459/$B$11</f>
        <v>9.375E-2</v>
      </c>
      <c r="D480" s="6">
        <f t="shared" ca="1" si="64"/>
        <v>0.84375</v>
      </c>
      <c r="E480" s="7">
        <f t="shared" ca="1" si="64"/>
        <v>6.25E-2</v>
      </c>
      <c r="F480" s="6">
        <f t="shared" ca="1" si="64"/>
        <v>1</v>
      </c>
    </row>
    <row r="481" spans="1:6" x14ac:dyDescent="0.25">
      <c r="A481" s="5" t="s">
        <v>725</v>
      </c>
      <c r="B481" s="28" t="s">
        <v>642</v>
      </c>
      <c r="C481" s="7">
        <f t="shared" ca="1" si="64"/>
        <v>0.15625</v>
      </c>
      <c r="D481" s="6">
        <f t="shared" ca="1" si="64"/>
        <v>0.84375</v>
      </c>
      <c r="E481" s="7">
        <f t="shared" ca="1" si="64"/>
        <v>0</v>
      </c>
      <c r="F481" s="6">
        <f t="shared" ca="1" si="64"/>
        <v>1</v>
      </c>
    </row>
    <row r="482" spans="1:6" x14ac:dyDescent="0.25">
      <c r="A482" s="5" t="s">
        <v>726</v>
      </c>
      <c r="B482" s="28" t="s">
        <v>643</v>
      </c>
      <c r="C482" s="7">
        <f t="shared" ca="1" si="64"/>
        <v>0</v>
      </c>
      <c r="D482" s="6">
        <f t="shared" ca="1" si="64"/>
        <v>1</v>
      </c>
      <c r="E482" s="7">
        <f t="shared" ca="1" si="64"/>
        <v>0</v>
      </c>
      <c r="F482" s="6">
        <f t="shared" ca="1" si="64"/>
        <v>1</v>
      </c>
    </row>
    <row r="483" spans="1:6" x14ac:dyDescent="0.25">
      <c r="A483" s="5" t="s">
        <v>727</v>
      </c>
      <c r="B483" s="28" t="s">
        <v>644</v>
      </c>
      <c r="C483" s="7">
        <f t="shared" ca="1" si="64"/>
        <v>0</v>
      </c>
      <c r="D483" s="6">
        <f t="shared" ca="1" si="64"/>
        <v>1</v>
      </c>
      <c r="E483" s="7">
        <f t="shared" ca="1" si="64"/>
        <v>0</v>
      </c>
      <c r="F483" s="6">
        <f t="shared" ca="1" si="64"/>
        <v>1</v>
      </c>
    </row>
    <row r="484" spans="1:6" x14ac:dyDescent="0.25">
      <c r="A484" s="5" t="s">
        <v>728</v>
      </c>
      <c r="B484" s="28" t="s">
        <v>645</v>
      </c>
      <c r="C484" s="7">
        <f t="shared" ca="1" si="64"/>
        <v>3.125E-2</v>
      </c>
      <c r="D484" s="6">
        <f t="shared" ca="1" si="64"/>
        <v>0.96875</v>
      </c>
      <c r="E484" s="7">
        <f t="shared" ca="1" si="64"/>
        <v>0</v>
      </c>
      <c r="F484" s="6">
        <f t="shared" ca="1" si="64"/>
        <v>1</v>
      </c>
    </row>
    <row r="485" spans="1:6" x14ac:dyDescent="0.25">
      <c r="A485" s="5" t="s">
        <v>729</v>
      </c>
      <c r="B485" s="28" t="s">
        <v>646</v>
      </c>
      <c r="C485" s="7">
        <f t="shared" ca="1" si="64"/>
        <v>0.28125</v>
      </c>
      <c r="D485" s="6">
        <f t="shared" ca="1" si="64"/>
        <v>0.71875</v>
      </c>
      <c r="E485" s="7">
        <f t="shared" ca="1" si="64"/>
        <v>0</v>
      </c>
      <c r="F485" s="6">
        <f t="shared" ca="1" si="64"/>
        <v>1</v>
      </c>
    </row>
    <row r="486" spans="1:6" x14ac:dyDescent="0.25">
      <c r="A486" s="5" t="s">
        <v>730</v>
      </c>
      <c r="B486" s="28" t="s">
        <v>647</v>
      </c>
      <c r="C486" s="7">
        <f t="shared" ca="1" si="64"/>
        <v>0.28125</v>
      </c>
      <c r="D486" s="6">
        <f t="shared" ca="1" si="64"/>
        <v>0.71875</v>
      </c>
      <c r="E486" s="7">
        <f t="shared" ca="1" si="64"/>
        <v>0</v>
      </c>
      <c r="F486" s="6">
        <f t="shared" ca="1" si="64"/>
        <v>1</v>
      </c>
    </row>
    <row r="487" spans="1:6" x14ac:dyDescent="0.25">
      <c r="A487" s="5" t="s">
        <v>731</v>
      </c>
      <c r="B487" s="28" t="s">
        <v>648</v>
      </c>
      <c r="C487" s="7">
        <f t="shared" ca="1" si="64"/>
        <v>0.1875</v>
      </c>
      <c r="D487" s="6">
        <f t="shared" ca="1" si="64"/>
        <v>0.8125</v>
      </c>
      <c r="E487" s="7">
        <f t="shared" ca="1" si="64"/>
        <v>0</v>
      </c>
      <c r="F487" s="6">
        <f t="shared" ca="1" si="64"/>
        <v>1</v>
      </c>
    </row>
    <row r="488" spans="1:6" x14ac:dyDescent="0.25">
      <c r="A488" s="5" t="s">
        <v>732</v>
      </c>
      <c r="B488" s="28" t="s">
        <v>649</v>
      </c>
      <c r="C488" s="7">
        <f t="shared" ca="1" si="64"/>
        <v>0.71875</v>
      </c>
      <c r="D488" s="6">
        <f t="shared" ca="1" si="64"/>
        <v>0.28125</v>
      </c>
      <c r="E488" s="7">
        <f t="shared" ca="1" si="64"/>
        <v>0</v>
      </c>
      <c r="F488" s="6">
        <f t="shared" ca="1" si="64"/>
        <v>1</v>
      </c>
    </row>
    <row r="489" spans="1:6" x14ac:dyDescent="0.25">
      <c r="A489" s="5" t="s">
        <v>733</v>
      </c>
      <c r="B489" s="28" t="s">
        <v>650</v>
      </c>
      <c r="C489" s="7">
        <f t="shared" ca="1" si="64"/>
        <v>0</v>
      </c>
      <c r="D489" s="6">
        <f t="shared" ca="1" si="64"/>
        <v>1</v>
      </c>
      <c r="E489" s="7">
        <f t="shared" ca="1" si="64"/>
        <v>0</v>
      </c>
      <c r="F489" s="6">
        <f t="shared" ca="1" si="64"/>
        <v>1</v>
      </c>
    </row>
    <row r="490" spans="1:6" x14ac:dyDescent="0.25">
      <c r="A490" s="5" t="s">
        <v>734</v>
      </c>
      <c r="B490" s="28" t="s">
        <v>651</v>
      </c>
      <c r="C490" s="7">
        <f t="shared" ca="1" si="64"/>
        <v>0.1875</v>
      </c>
      <c r="D490" s="6">
        <f t="shared" ca="1" si="64"/>
        <v>0.8125</v>
      </c>
      <c r="E490" s="7">
        <f t="shared" ca="1" si="64"/>
        <v>0</v>
      </c>
      <c r="F490" s="6">
        <f t="shared" ca="1" si="64"/>
        <v>1</v>
      </c>
    </row>
    <row r="491" spans="1:6" x14ac:dyDescent="0.25">
      <c r="A491" s="5" t="s">
        <v>735</v>
      </c>
      <c r="B491" s="28" t="s">
        <v>652</v>
      </c>
      <c r="C491" s="7">
        <f t="shared" ca="1" si="64"/>
        <v>0</v>
      </c>
      <c r="D491" s="6">
        <f t="shared" ca="1" si="64"/>
        <v>1</v>
      </c>
      <c r="E491" s="7">
        <f t="shared" ca="1" si="64"/>
        <v>0</v>
      </c>
      <c r="F491" s="6">
        <f t="shared" ca="1" si="64"/>
        <v>1</v>
      </c>
    </row>
    <row r="492" spans="1:6" x14ac:dyDescent="0.25">
      <c r="A492" s="5" t="s">
        <v>736</v>
      </c>
      <c r="B492" s="28" t="s">
        <v>653</v>
      </c>
      <c r="C492" s="7">
        <f t="shared" ca="1" si="64"/>
        <v>0</v>
      </c>
      <c r="D492" s="6">
        <f t="shared" ca="1" si="64"/>
        <v>1</v>
      </c>
      <c r="E492" s="7">
        <f t="shared" ca="1" si="64"/>
        <v>0</v>
      </c>
      <c r="F492" s="6">
        <f t="shared" ca="1" si="64"/>
        <v>1</v>
      </c>
    </row>
    <row r="493" spans="1:6" x14ac:dyDescent="0.25">
      <c r="A493" s="5" t="s">
        <v>737</v>
      </c>
      <c r="B493" s="28" t="s">
        <v>654</v>
      </c>
      <c r="C493" s="7">
        <f t="shared" ca="1" si="64"/>
        <v>6.25E-2</v>
      </c>
      <c r="D493" s="6">
        <f t="shared" ca="1" si="64"/>
        <v>0.9375</v>
      </c>
      <c r="E493" s="7">
        <f t="shared" ca="1" si="64"/>
        <v>0</v>
      </c>
      <c r="F493" s="6">
        <f t="shared" ca="1" si="64"/>
        <v>1</v>
      </c>
    </row>
    <row r="494" spans="1:6" x14ac:dyDescent="0.25">
      <c r="A494" s="5" t="s">
        <v>738</v>
      </c>
      <c r="B494" s="28" t="s">
        <v>655</v>
      </c>
      <c r="C494" s="7">
        <f t="shared" ca="1" si="64"/>
        <v>0</v>
      </c>
      <c r="D494" s="6">
        <f t="shared" ca="1" si="64"/>
        <v>1</v>
      </c>
      <c r="E494" s="7">
        <f t="shared" ca="1" si="64"/>
        <v>0</v>
      </c>
      <c r="F494" s="6">
        <f t="shared" ca="1" si="64"/>
        <v>1</v>
      </c>
    </row>
    <row r="495" spans="1:6" x14ac:dyDescent="0.25">
      <c r="A495" s="5" t="s">
        <v>742</v>
      </c>
      <c r="B495" s="28" t="s">
        <v>656</v>
      </c>
      <c r="C495" s="7">
        <f t="shared" ca="1" si="64"/>
        <v>0</v>
      </c>
      <c r="D495" s="6">
        <f t="shared" ca="1" si="64"/>
        <v>1</v>
      </c>
      <c r="E495" s="7">
        <f t="shared" ca="1" si="64"/>
        <v>0</v>
      </c>
      <c r="F495" s="6">
        <f t="shared" ca="1" si="64"/>
        <v>1</v>
      </c>
    </row>
    <row r="496" spans="1:6" x14ac:dyDescent="0.25">
      <c r="A496" s="5" t="s">
        <v>22</v>
      </c>
      <c r="B496" s="28" t="s">
        <v>657</v>
      </c>
      <c r="C496" s="7">
        <f ca="1">C475/$B$11</f>
        <v>0</v>
      </c>
      <c r="D496" s="6">
        <f ca="1">D475/$B$11</f>
        <v>1</v>
      </c>
      <c r="E496" s="7">
        <f ca="1">E475/$B$11</f>
        <v>0</v>
      </c>
      <c r="F496" s="6">
        <f ca="1">F475/$B$11</f>
        <v>1</v>
      </c>
    </row>
    <row r="498" spans="1:6" x14ac:dyDescent="0.25">
      <c r="A498" s="4" t="s">
        <v>722</v>
      </c>
    </row>
    <row r="499" spans="1:6" x14ac:dyDescent="0.25">
      <c r="A499" s="5" t="str">
        <f>$B$3&amp;" - Wave B - Sample"</f>
        <v>ASB - Wave B - Sample</v>
      </c>
      <c r="B499" s="5" t="s">
        <v>879</v>
      </c>
      <c r="C499" s="5" t="s">
        <v>5</v>
      </c>
      <c r="D499" s="5" t="s">
        <v>4</v>
      </c>
      <c r="E499" s="5" t="s">
        <v>896</v>
      </c>
      <c r="F499" s="5" t="s">
        <v>525</v>
      </c>
    </row>
    <row r="500" spans="1:6" x14ac:dyDescent="0.25">
      <c r="A500" s="5" t="s">
        <v>723</v>
      </c>
      <c r="B500" s="28" t="s">
        <v>926</v>
      </c>
      <c r="C500" s="2">
        <f ca="1">COUNTIFS(Table1[c08a_main_class], $B$4, INDIRECT("Table1[c01"&amp;$E$5&amp;"_area]"), "&lt;&gt;Unassigned", INDIRECT("Table1["&amp;$B500&amp;"]"), "Yes")</f>
        <v>7</v>
      </c>
      <c r="D500" s="3">
        <f ca="1">COUNTIFS(Table1[c08a_main_class], $B$4, INDIRECT("Table1[c01"&amp;$E$5&amp;"_area]"), "&lt;&gt;Unassigned", INDIRECT("Table1["&amp;$B500&amp;"]"), "No")</f>
        <v>9</v>
      </c>
      <c r="E500" s="2">
        <f ca="1">COUNTIFS(Table1[c08a_main_class], $B$4, INDIRECT("Table1[c01"&amp;$E$5&amp;"_area]"), "&lt;&gt;Unassigned", INDIRECT("Table1["&amp;$B500&amp;"]"), "Don't Know")</f>
        <v>0</v>
      </c>
      <c r="F500" s="3">
        <f ca="1">C500+D500+E500</f>
        <v>16</v>
      </c>
    </row>
    <row r="501" spans="1:6" x14ac:dyDescent="0.25">
      <c r="A501" s="5" t="s">
        <v>724</v>
      </c>
      <c r="B501" s="28" t="s">
        <v>927</v>
      </c>
      <c r="C501" s="2">
        <f ca="1">COUNTIFS(Table1[c08a_main_class], $B$4, INDIRECT("Table1[c01"&amp;$E$5&amp;"_area]"), "&lt;&gt;Unassigned", INDIRECT("Table1["&amp;$B501&amp;"]"), "Yes")</f>
        <v>2</v>
      </c>
      <c r="D501" s="3">
        <f ca="1">COUNTIFS(Table1[c08a_main_class], $B$4, INDIRECT("Table1[c01"&amp;$E$5&amp;"_area]"), "&lt;&gt;Unassigned", INDIRECT("Table1["&amp;$B501&amp;"]"), "No")</f>
        <v>14</v>
      </c>
      <c r="E501" s="2">
        <f ca="1">COUNTIFS(Table1[c08a_main_class], $B$4, INDIRECT("Table1[c01"&amp;$E$5&amp;"_area]"), "&lt;&gt;Unassigned", INDIRECT("Table1["&amp;$B501&amp;"]"), "Don't Know")</f>
        <v>0</v>
      </c>
      <c r="F501" s="3">
        <f t="shared" ref="F501:F517" ca="1" si="65">C501+D501+E501</f>
        <v>16</v>
      </c>
    </row>
    <row r="502" spans="1:6" x14ac:dyDescent="0.25">
      <c r="A502" s="5" t="s">
        <v>725</v>
      </c>
      <c r="B502" s="28" t="s">
        <v>928</v>
      </c>
      <c r="C502" s="2">
        <f ca="1">COUNTIFS(Table1[c08a_main_class], $B$4, INDIRECT("Table1[c01"&amp;$E$5&amp;"_area]"), "&lt;&gt;Unassigned", INDIRECT("Table1["&amp;$B502&amp;"]"), "Yes")</f>
        <v>4</v>
      </c>
      <c r="D502" s="3">
        <f ca="1">COUNTIFS(Table1[c08a_main_class], $B$4, INDIRECT("Table1[c01"&amp;$E$5&amp;"_area]"), "&lt;&gt;Unassigned", INDIRECT("Table1["&amp;$B502&amp;"]"), "No")</f>
        <v>12</v>
      </c>
      <c r="E502" s="2">
        <f ca="1">COUNTIFS(Table1[c08a_main_class], $B$4, INDIRECT("Table1[c01"&amp;$E$5&amp;"_area]"), "&lt;&gt;Unassigned", INDIRECT("Table1["&amp;$B502&amp;"]"), "Don't Know")</f>
        <v>0</v>
      </c>
      <c r="F502" s="3">
        <f t="shared" ca="1" si="65"/>
        <v>16</v>
      </c>
    </row>
    <row r="503" spans="1:6" x14ac:dyDescent="0.25">
      <c r="A503" s="5" t="s">
        <v>726</v>
      </c>
      <c r="B503" s="28" t="s">
        <v>929</v>
      </c>
      <c r="C503" s="2">
        <f ca="1">COUNTIFS(Table1[c08a_main_class], $B$4, INDIRECT("Table1[c01"&amp;$E$5&amp;"_area]"), "&lt;&gt;Unassigned", INDIRECT("Table1["&amp;$B503&amp;"]"), "Yes")</f>
        <v>0</v>
      </c>
      <c r="D503" s="3">
        <f ca="1">COUNTIFS(Table1[c08a_main_class], $B$4, INDIRECT("Table1[c01"&amp;$E$5&amp;"_area]"), "&lt;&gt;Unassigned", INDIRECT("Table1["&amp;$B503&amp;"]"), "No")</f>
        <v>16</v>
      </c>
      <c r="E503" s="2">
        <f ca="1">COUNTIFS(Table1[c08a_main_class], $B$4, INDIRECT("Table1[c01"&amp;$E$5&amp;"_area]"), "&lt;&gt;Unassigned", INDIRECT("Table1["&amp;$B503&amp;"]"), "Don't Know")</f>
        <v>0</v>
      </c>
      <c r="F503" s="3">
        <f t="shared" ca="1" si="65"/>
        <v>16</v>
      </c>
    </row>
    <row r="504" spans="1:6" x14ac:dyDescent="0.25">
      <c r="A504" s="5" t="s">
        <v>727</v>
      </c>
      <c r="B504" s="28" t="s">
        <v>930</v>
      </c>
      <c r="C504" s="2">
        <f ca="1">COUNTIFS(Table1[c08a_main_class], $B$4, INDIRECT("Table1[c01"&amp;$E$5&amp;"_area]"), "&lt;&gt;Unassigned", INDIRECT("Table1["&amp;$B504&amp;"]"), "Yes")</f>
        <v>0</v>
      </c>
      <c r="D504" s="3">
        <f ca="1">COUNTIFS(Table1[c08a_main_class], $B$4, INDIRECT("Table1[c01"&amp;$E$5&amp;"_area]"), "&lt;&gt;Unassigned", INDIRECT("Table1["&amp;$B504&amp;"]"), "No")</f>
        <v>16</v>
      </c>
      <c r="E504" s="2">
        <f ca="1">COUNTIFS(Table1[c08a_main_class], $B$4, INDIRECT("Table1[c01"&amp;$E$5&amp;"_area]"), "&lt;&gt;Unassigned", INDIRECT("Table1["&amp;$B504&amp;"]"), "Don't Know")</f>
        <v>0</v>
      </c>
      <c r="F504" s="3">
        <f t="shared" ca="1" si="65"/>
        <v>16</v>
      </c>
    </row>
    <row r="505" spans="1:6" x14ac:dyDescent="0.25">
      <c r="A505" s="5" t="s">
        <v>728</v>
      </c>
      <c r="B505" s="28" t="s">
        <v>931</v>
      </c>
      <c r="C505" s="2">
        <f ca="1">COUNTIFS(Table1[c08a_main_class], $B$4, INDIRECT("Table1[c01"&amp;$E$5&amp;"_area]"), "&lt;&gt;Unassigned", INDIRECT("Table1["&amp;$B505&amp;"]"), "Yes")</f>
        <v>1</v>
      </c>
      <c r="D505" s="3">
        <f ca="1">COUNTIFS(Table1[c08a_main_class], $B$4, INDIRECT("Table1[c01"&amp;$E$5&amp;"_area]"), "&lt;&gt;Unassigned", INDIRECT("Table1["&amp;$B505&amp;"]"), "No")</f>
        <v>15</v>
      </c>
      <c r="E505" s="2">
        <f ca="1">COUNTIFS(Table1[c08a_main_class], $B$4, INDIRECT("Table1[c01"&amp;$E$5&amp;"_area]"), "&lt;&gt;Unassigned", INDIRECT("Table1["&amp;$B505&amp;"]"), "Don't Know")</f>
        <v>0</v>
      </c>
      <c r="F505" s="3">
        <f t="shared" ca="1" si="65"/>
        <v>16</v>
      </c>
    </row>
    <row r="506" spans="1:6" x14ac:dyDescent="0.25">
      <c r="A506" s="5" t="s">
        <v>729</v>
      </c>
      <c r="B506" s="28" t="s">
        <v>932</v>
      </c>
      <c r="C506" s="2">
        <f ca="1">COUNTIFS(Table1[c08a_main_class], $B$4, INDIRECT("Table1[c01"&amp;$E$5&amp;"_area]"), "&lt;&gt;Unassigned", INDIRECT("Table1["&amp;$B506&amp;"]"), "Yes")</f>
        <v>5</v>
      </c>
      <c r="D506" s="3">
        <f ca="1">COUNTIFS(Table1[c08a_main_class], $B$4, INDIRECT("Table1[c01"&amp;$E$5&amp;"_area]"), "&lt;&gt;Unassigned", INDIRECT("Table1["&amp;$B506&amp;"]"), "No")</f>
        <v>11</v>
      </c>
      <c r="E506" s="2">
        <f ca="1">COUNTIFS(Table1[c08a_main_class], $B$4, INDIRECT("Table1[c01"&amp;$E$5&amp;"_area]"), "&lt;&gt;Unassigned", INDIRECT("Table1["&amp;$B506&amp;"]"), "Don't Know")</f>
        <v>0</v>
      </c>
      <c r="F506" s="3">
        <f t="shared" ca="1" si="65"/>
        <v>16</v>
      </c>
    </row>
    <row r="507" spans="1:6" x14ac:dyDescent="0.25">
      <c r="A507" s="5" t="s">
        <v>730</v>
      </c>
      <c r="B507" s="28" t="s">
        <v>933</v>
      </c>
      <c r="C507" s="2">
        <f ca="1">COUNTIFS(Table1[c08a_main_class], $B$4, INDIRECT("Table1[c01"&amp;$E$5&amp;"_area]"), "&lt;&gt;Unassigned", INDIRECT("Table1["&amp;$B507&amp;"]"), "Yes")</f>
        <v>5</v>
      </c>
      <c r="D507" s="3">
        <f ca="1">COUNTIFS(Table1[c08a_main_class], $B$4, INDIRECT("Table1[c01"&amp;$E$5&amp;"_area]"), "&lt;&gt;Unassigned", INDIRECT("Table1["&amp;$B507&amp;"]"), "No")</f>
        <v>11</v>
      </c>
      <c r="E507" s="2">
        <f ca="1">COUNTIFS(Table1[c08a_main_class], $B$4, INDIRECT("Table1[c01"&amp;$E$5&amp;"_area]"), "&lt;&gt;Unassigned", INDIRECT("Table1["&amp;$B507&amp;"]"), "Don't Know")</f>
        <v>0</v>
      </c>
      <c r="F507" s="3">
        <f t="shared" ca="1" si="65"/>
        <v>16</v>
      </c>
    </row>
    <row r="508" spans="1:6" x14ac:dyDescent="0.25">
      <c r="A508" s="5" t="s">
        <v>731</v>
      </c>
      <c r="B508" s="28" t="s">
        <v>934</v>
      </c>
      <c r="C508" s="2">
        <f ca="1">COUNTIFS(Table1[c08a_main_class], $B$4, INDIRECT("Table1[c01"&amp;$E$5&amp;"_area]"), "&lt;&gt;Unassigned", INDIRECT("Table1["&amp;$B508&amp;"]"), "Yes")</f>
        <v>4</v>
      </c>
      <c r="D508" s="3">
        <f ca="1">COUNTIFS(Table1[c08a_main_class], $B$4, INDIRECT("Table1[c01"&amp;$E$5&amp;"_area]"), "&lt;&gt;Unassigned", INDIRECT("Table1["&amp;$B508&amp;"]"), "No")</f>
        <v>12</v>
      </c>
      <c r="E508" s="2">
        <f ca="1">COUNTIFS(Table1[c08a_main_class], $B$4, INDIRECT("Table1[c01"&amp;$E$5&amp;"_area]"), "&lt;&gt;Unassigned", INDIRECT("Table1["&amp;$B508&amp;"]"), "Don't Know")</f>
        <v>0</v>
      </c>
      <c r="F508" s="3">
        <f t="shared" ca="1" si="65"/>
        <v>16</v>
      </c>
    </row>
    <row r="509" spans="1:6" x14ac:dyDescent="0.25">
      <c r="A509" s="5" t="s">
        <v>732</v>
      </c>
      <c r="B509" s="28" t="s">
        <v>935</v>
      </c>
      <c r="C509" s="2">
        <f ca="1">COUNTIFS(Table1[c08a_main_class], $B$4, INDIRECT("Table1[c01"&amp;$E$5&amp;"_area]"), "&lt;&gt;Unassigned", INDIRECT("Table1["&amp;$B509&amp;"]"), "Yes")</f>
        <v>15</v>
      </c>
      <c r="D509" s="3">
        <f ca="1">COUNTIFS(Table1[c08a_main_class], $B$4, INDIRECT("Table1[c01"&amp;$E$5&amp;"_area]"), "&lt;&gt;Unassigned", INDIRECT("Table1["&amp;$B509&amp;"]"), "No")</f>
        <v>1</v>
      </c>
      <c r="E509" s="2">
        <f ca="1">COUNTIFS(Table1[c08a_main_class], $B$4, INDIRECT("Table1[c01"&amp;$E$5&amp;"_area]"), "&lt;&gt;Unassigned", INDIRECT("Table1["&amp;$B509&amp;"]"), "Don't Know")</f>
        <v>0</v>
      </c>
      <c r="F509" s="3">
        <f t="shared" ca="1" si="65"/>
        <v>16</v>
      </c>
    </row>
    <row r="510" spans="1:6" x14ac:dyDescent="0.25">
      <c r="A510" s="5" t="s">
        <v>733</v>
      </c>
      <c r="B510" s="28" t="s">
        <v>936</v>
      </c>
      <c r="C510" s="2">
        <f ca="1">COUNTIFS(Table1[c08a_main_class], $B$4, INDIRECT("Table1[c01"&amp;$E$5&amp;"_area]"), "&lt;&gt;Unassigned", INDIRECT("Table1["&amp;$B510&amp;"]"), "Yes")</f>
        <v>0</v>
      </c>
      <c r="D510" s="3">
        <f ca="1">COUNTIFS(Table1[c08a_main_class], $B$4, INDIRECT("Table1[c01"&amp;$E$5&amp;"_area]"), "&lt;&gt;Unassigned", INDIRECT("Table1["&amp;$B510&amp;"]"), "No")</f>
        <v>16</v>
      </c>
      <c r="E510" s="2">
        <f ca="1">COUNTIFS(Table1[c08a_main_class], $B$4, INDIRECT("Table1[c01"&amp;$E$5&amp;"_area]"), "&lt;&gt;Unassigned", INDIRECT("Table1["&amp;$B510&amp;"]"), "Don't Know")</f>
        <v>0</v>
      </c>
      <c r="F510" s="3">
        <f t="shared" ca="1" si="65"/>
        <v>16</v>
      </c>
    </row>
    <row r="511" spans="1:6" x14ac:dyDescent="0.25">
      <c r="A511" s="5" t="s">
        <v>734</v>
      </c>
      <c r="B511" s="28" t="s">
        <v>937</v>
      </c>
      <c r="C511" s="2">
        <f ca="1">COUNTIFS(Table1[c08a_main_class], $B$4, INDIRECT("Table1[c01"&amp;$E$5&amp;"_area]"), "&lt;&gt;Unassigned", INDIRECT("Table1["&amp;$B511&amp;"]"), "Yes")</f>
        <v>2</v>
      </c>
      <c r="D511" s="3">
        <f ca="1">COUNTIFS(Table1[c08a_main_class], $B$4, INDIRECT("Table1[c01"&amp;$E$5&amp;"_area]"), "&lt;&gt;Unassigned", INDIRECT("Table1["&amp;$B511&amp;"]"), "No")</f>
        <v>14</v>
      </c>
      <c r="E511" s="2">
        <f ca="1">COUNTIFS(Table1[c08a_main_class], $B$4, INDIRECT("Table1[c01"&amp;$E$5&amp;"_area]"), "&lt;&gt;Unassigned", INDIRECT("Table1["&amp;$B511&amp;"]"), "Don't Know")</f>
        <v>0</v>
      </c>
      <c r="F511" s="3">
        <f ca="1">C511+D511+E511</f>
        <v>16</v>
      </c>
    </row>
    <row r="512" spans="1:6" x14ac:dyDescent="0.25">
      <c r="A512" s="5" t="s">
        <v>735</v>
      </c>
      <c r="B512" s="28" t="s">
        <v>938</v>
      </c>
      <c r="C512" s="2">
        <f ca="1">COUNTIFS(Table1[c08a_main_class], $B$4, INDIRECT("Table1[c01"&amp;$E$5&amp;"_area]"), "&lt;&gt;Unassigned", INDIRECT("Table1["&amp;$B512&amp;"]"), "Yes")</f>
        <v>0</v>
      </c>
      <c r="D512" s="3">
        <f ca="1">COUNTIFS(Table1[c08a_main_class], $B$4, INDIRECT("Table1[c01"&amp;$E$5&amp;"_area]"), "&lt;&gt;Unassigned", INDIRECT("Table1["&amp;$B512&amp;"]"), "No")</f>
        <v>16</v>
      </c>
      <c r="E512" s="2">
        <f ca="1">COUNTIFS(Table1[c08a_main_class], $B$4, INDIRECT("Table1[c01"&amp;$E$5&amp;"_area]"), "&lt;&gt;Unassigned", INDIRECT("Table1["&amp;$B512&amp;"]"), "Don't Know")</f>
        <v>0</v>
      </c>
      <c r="F512" s="3">
        <f t="shared" ca="1" si="65"/>
        <v>16</v>
      </c>
    </row>
    <row r="513" spans="1:6" x14ac:dyDescent="0.25">
      <c r="A513" s="5" t="s">
        <v>736</v>
      </c>
      <c r="B513" s="28" t="s">
        <v>939</v>
      </c>
      <c r="C513" s="2">
        <f ca="1">COUNTIFS(Table1[c08a_main_class], $B$4, INDIRECT("Table1[c01"&amp;$E$5&amp;"_area]"), "&lt;&gt;Unassigned", INDIRECT("Table1["&amp;$B513&amp;"]"), "Yes")</f>
        <v>0</v>
      </c>
      <c r="D513" s="3">
        <f ca="1">COUNTIFS(Table1[c08a_main_class], $B$4, INDIRECT("Table1[c01"&amp;$E$5&amp;"_area]"), "&lt;&gt;Unassigned", INDIRECT("Table1["&amp;$B513&amp;"]"), "No")</f>
        <v>16</v>
      </c>
      <c r="E513" s="2">
        <f ca="1">COUNTIFS(Table1[c08a_main_class], $B$4, INDIRECT("Table1[c01"&amp;$E$5&amp;"_area]"), "&lt;&gt;Unassigned", INDIRECT("Table1["&amp;$B513&amp;"]"), "Don't Know")</f>
        <v>0</v>
      </c>
      <c r="F513" s="3">
        <f t="shared" ca="1" si="65"/>
        <v>16</v>
      </c>
    </row>
    <row r="514" spans="1:6" x14ac:dyDescent="0.25">
      <c r="A514" s="5" t="s">
        <v>737</v>
      </c>
      <c r="B514" s="28" t="s">
        <v>940</v>
      </c>
      <c r="C514" s="2">
        <f ca="1">COUNTIFS(Table1[c08a_main_class], $B$4, INDIRECT("Table1[c01"&amp;$E$5&amp;"_area]"), "&lt;&gt;Unassigned", INDIRECT("Table1["&amp;$B514&amp;"]"), "Yes")</f>
        <v>0</v>
      </c>
      <c r="D514" s="3">
        <f ca="1">COUNTIFS(Table1[c08a_main_class], $B$4, INDIRECT("Table1[c01"&amp;$E$5&amp;"_area]"), "&lt;&gt;Unassigned", INDIRECT("Table1["&amp;$B514&amp;"]"), "No")</f>
        <v>16</v>
      </c>
      <c r="E514" s="2">
        <f ca="1">COUNTIFS(Table1[c08a_main_class], $B$4, INDIRECT("Table1[c01"&amp;$E$5&amp;"_area]"), "&lt;&gt;Unassigned", INDIRECT("Table1["&amp;$B514&amp;"]"), "Don't Know")</f>
        <v>0</v>
      </c>
      <c r="F514" s="3">
        <f t="shared" ca="1" si="65"/>
        <v>16</v>
      </c>
    </row>
    <row r="515" spans="1:6" x14ac:dyDescent="0.25">
      <c r="A515" s="5" t="s">
        <v>738</v>
      </c>
      <c r="B515" s="28" t="s">
        <v>941</v>
      </c>
      <c r="C515" s="2">
        <f ca="1">COUNTIFS(Table1[c08a_main_class], $B$4, INDIRECT("Table1[c01"&amp;$E$5&amp;"_area]"), "&lt;&gt;Unassigned", INDIRECT("Table1["&amp;$B515&amp;"]"), "Yes")</f>
        <v>1</v>
      </c>
      <c r="D515" s="3">
        <f ca="1">COUNTIFS(Table1[c08a_main_class], $B$4, INDIRECT("Table1[c01"&amp;$E$5&amp;"_area]"), "&lt;&gt;Unassigned", INDIRECT("Table1["&amp;$B515&amp;"]"), "No")</f>
        <v>15</v>
      </c>
      <c r="E515" s="2">
        <f ca="1">COUNTIFS(Table1[c08a_main_class], $B$4, INDIRECT("Table1[c01"&amp;$E$5&amp;"_area]"), "&lt;&gt;Unassigned", INDIRECT("Table1["&amp;$B515&amp;"]"), "Don't Know")</f>
        <v>0</v>
      </c>
      <c r="F515" s="3">
        <f t="shared" ca="1" si="65"/>
        <v>16</v>
      </c>
    </row>
    <row r="516" spans="1:6" x14ac:dyDescent="0.25">
      <c r="A516" s="5" t="s">
        <v>742</v>
      </c>
      <c r="B516" s="28" t="s">
        <v>942</v>
      </c>
      <c r="C516" s="2">
        <f ca="1">COUNTIFS(Table1[c08a_main_class], $B$4, INDIRECT("Table1[c01"&amp;$E$5&amp;"_area]"), "&lt;&gt;Unassigned", INDIRECT("Table1["&amp;$B516&amp;"]"), "Yes")</f>
        <v>0</v>
      </c>
      <c r="D516" s="3">
        <f ca="1">COUNTIFS(Table1[c08a_main_class], $B$4, INDIRECT("Table1[c01"&amp;$E$5&amp;"_area]"), "&lt;&gt;Unassigned", INDIRECT("Table1["&amp;$B516&amp;"]"), "No")</f>
        <v>16</v>
      </c>
      <c r="E516" s="2">
        <f ca="1">COUNTIFS(Table1[c08a_main_class], $B$4, INDIRECT("Table1[c01"&amp;$E$5&amp;"_area]"), "&lt;&gt;Unassigned", INDIRECT("Table1["&amp;$B516&amp;"]"), "Don't Know")</f>
        <v>0</v>
      </c>
      <c r="F516" s="3">
        <f t="shared" ca="1" si="65"/>
        <v>16</v>
      </c>
    </row>
    <row r="517" spans="1:6" x14ac:dyDescent="0.25">
      <c r="A517" s="5" t="s">
        <v>22</v>
      </c>
      <c r="B517" s="28" t="s">
        <v>943</v>
      </c>
      <c r="C517" s="2">
        <f ca="1">COUNTIFS(Table1[c08a_main_class], $B$4, INDIRECT("Table1[c01"&amp;$E$5&amp;"_area]"), "&lt;&gt;Unassigned", INDIRECT("Table1["&amp;$B517&amp;"]"), "Yes")</f>
        <v>0</v>
      </c>
      <c r="D517" s="3">
        <f ca="1">COUNTIFS(Table1[c08a_main_class], $B$4, INDIRECT("Table1[c01"&amp;$E$5&amp;"_area]"), "&lt;&gt;Unassigned", INDIRECT("Table1["&amp;$B517&amp;"]"), "No")</f>
        <v>16</v>
      </c>
      <c r="E517" s="2">
        <f ca="1">COUNTIFS(Table1[c08a_main_class], $B$4, INDIRECT("Table1[c01"&amp;$E$5&amp;"_area]"), "&lt;&gt;Unassigned", INDIRECT("Table1["&amp;$B517&amp;"]"), "Don't Know")</f>
        <v>0</v>
      </c>
      <c r="F517" s="3">
        <f t="shared" ca="1" si="65"/>
        <v>16</v>
      </c>
    </row>
    <row r="519" spans="1:6" x14ac:dyDescent="0.25">
      <c r="A519" s="4" t="s">
        <v>739</v>
      </c>
    </row>
    <row r="520" spans="1:6" x14ac:dyDescent="0.25">
      <c r="A520" s="5" t="str">
        <f>$B$3&amp;" - Wave B - Sample"</f>
        <v>ASB - Wave B - Sample</v>
      </c>
      <c r="B520" s="5" t="s">
        <v>879</v>
      </c>
      <c r="C520" s="5" t="s">
        <v>5</v>
      </c>
      <c r="D520" s="5" t="s">
        <v>4</v>
      </c>
      <c r="E520" s="5" t="s">
        <v>896</v>
      </c>
      <c r="F520" s="5" t="s">
        <v>525</v>
      </c>
    </row>
    <row r="521" spans="1:6" x14ac:dyDescent="0.25">
      <c r="A521" s="5" t="s">
        <v>723</v>
      </c>
      <c r="B521" s="28" t="s">
        <v>926</v>
      </c>
      <c r="C521" s="7">
        <f ca="1">C500/$C$11</f>
        <v>0.3888888888888889</v>
      </c>
      <c r="D521" s="6">
        <f ca="1">D500/$C$11</f>
        <v>0.5</v>
      </c>
      <c r="E521" s="7">
        <f ca="1">E500/$C$11</f>
        <v>0</v>
      </c>
      <c r="F521" s="6">
        <f ca="1">C521+D521+E521</f>
        <v>0.88888888888888884</v>
      </c>
    </row>
    <row r="522" spans="1:6" x14ac:dyDescent="0.25">
      <c r="A522" s="5" t="s">
        <v>724</v>
      </c>
      <c r="B522" s="28" t="s">
        <v>927</v>
      </c>
      <c r="C522" s="7">
        <f t="shared" ref="C522:E537" ca="1" si="66">C501/$C$11</f>
        <v>0.1111111111111111</v>
      </c>
      <c r="D522" s="6">
        <f t="shared" ca="1" si="66"/>
        <v>0.77777777777777779</v>
      </c>
      <c r="E522" s="7">
        <f t="shared" ca="1" si="66"/>
        <v>0</v>
      </c>
      <c r="F522" s="6">
        <f t="shared" ref="F522:F538" ca="1" si="67">C522+D522+E522</f>
        <v>0.88888888888888884</v>
      </c>
    </row>
    <row r="523" spans="1:6" x14ac:dyDescent="0.25">
      <c r="A523" s="5" t="s">
        <v>725</v>
      </c>
      <c r="B523" s="28" t="s">
        <v>928</v>
      </c>
      <c r="C523" s="7">
        <f t="shared" ca="1" si="66"/>
        <v>0.22222222222222221</v>
      </c>
      <c r="D523" s="6">
        <f t="shared" ca="1" si="66"/>
        <v>0.66666666666666663</v>
      </c>
      <c r="E523" s="7">
        <f t="shared" ca="1" si="66"/>
        <v>0</v>
      </c>
      <c r="F523" s="6">
        <f t="shared" ca="1" si="67"/>
        <v>0.88888888888888884</v>
      </c>
    </row>
    <row r="524" spans="1:6" x14ac:dyDescent="0.25">
      <c r="A524" s="5" t="s">
        <v>726</v>
      </c>
      <c r="B524" s="28" t="s">
        <v>929</v>
      </c>
      <c r="C524" s="7">
        <f t="shared" ca="1" si="66"/>
        <v>0</v>
      </c>
      <c r="D524" s="6">
        <f t="shared" ca="1" si="66"/>
        <v>0.88888888888888884</v>
      </c>
      <c r="E524" s="7">
        <f t="shared" ca="1" si="66"/>
        <v>0</v>
      </c>
      <c r="F524" s="6">
        <f t="shared" ca="1" si="67"/>
        <v>0.88888888888888884</v>
      </c>
    </row>
    <row r="525" spans="1:6" x14ac:dyDescent="0.25">
      <c r="A525" s="5" t="s">
        <v>727</v>
      </c>
      <c r="B525" s="28" t="s">
        <v>930</v>
      </c>
      <c r="C525" s="7">
        <f t="shared" ca="1" si="66"/>
        <v>0</v>
      </c>
      <c r="D525" s="6">
        <f t="shared" ca="1" si="66"/>
        <v>0.88888888888888884</v>
      </c>
      <c r="E525" s="7">
        <f t="shared" ca="1" si="66"/>
        <v>0</v>
      </c>
      <c r="F525" s="6">
        <f t="shared" ca="1" si="67"/>
        <v>0.88888888888888884</v>
      </c>
    </row>
    <row r="526" spans="1:6" x14ac:dyDescent="0.25">
      <c r="A526" s="5" t="s">
        <v>728</v>
      </c>
      <c r="B526" s="28" t="s">
        <v>931</v>
      </c>
      <c r="C526" s="7">
        <f t="shared" ca="1" si="66"/>
        <v>5.5555555555555552E-2</v>
      </c>
      <c r="D526" s="6">
        <f t="shared" ca="1" si="66"/>
        <v>0.83333333333333337</v>
      </c>
      <c r="E526" s="7">
        <f t="shared" ca="1" si="66"/>
        <v>0</v>
      </c>
      <c r="F526" s="6">
        <f t="shared" ca="1" si="67"/>
        <v>0.88888888888888895</v>
      </c>
    </row>
    <row r="527" spans="1:6" x14ac:dyDescent="0.25">
      <c r="A527" s="5" t="s">
        <v>729</v>
      </c>
      <c r="B527" s="28" t="s">
        <v>932</v>
      </c>
      <c r="C527" s="7">
        <f t="shared" ca="1" si="66"/>
        <v>0.27777777777777779</v>
      </c>
      <c r="D527" s="6">
        <f t="shared" ca="1" si="66"/>
        <v>0.61111111111111116</v>
      </c>
      <c r="E527" s="7">
        <f t="shared" ca="1" si="66"/>
        <v>0</v>
      </c>
      <c r="F527" s="6">
        <f t="shared" ca="1" si="67"/>
        <v>0.88888888888888895</v>
      </c>
    </row>
    <row r="528" spans="1:6" x14ac:dyDescent="0.25">
      <c r="A528" s="5" t="s">
        <v>730</v>
      </c>
      <c r="B528" s="28" t="s">
        <v>933</v>
      </c>
      <c r="C528" s="7">
        <f t="shared" ca="1" si="66"/>
        <v>0.27777777777777779</v>
      </c>
      <c r="D528" s="6">
        <f t="shared" ca="1" si="66"/>
        <v>0.61111111111111116</v>
      </c>
      <c r="E528" s="7">
        <f t="shared" ca="1" si="66"/>
        <v>0</v>
      </c>
      <c r="F528" s="6">
        <f t="shared" ca="1" si="67"/>
        <v>0.88888888888888895</v>
      </c>
    </row>
    <row r="529" spans="1:6" x14ac:dyDescent="0.25">
      <c r="A529" s="5" t="s">
        <v>731</v>
      </c>
      <c r="B529" s="28" t="s">
        <v>934</v>
      </c>
      <c r="C529" s="7">
        <f t="shared" ca="1" si="66"/>
        <v>0.22222222222222221</v>
      </c>
      <c r="D529" s="6">
        <f t="shared" ca="1" si="66"/>
        <v>0.66666666666666663</v>
      </c>
      <c r="E529" s="7">
        <f t="shared" ca="1" si="66"/>
        <v>0</v>
      </c>
      <c r="F529" s="6">
        <f t="shared" ca="1" si="67"/>
        <v>0.88888888888888884</v>
      </c>
    </row>
    <row r="530" spans="1:6" x14ac:dyDescent="0.25">
      <c r="A530" s="5" t="s">
        <v>732</v>
      </c>
      <c r="B530" s="28" t="s">
        <v>935</v>
      </c>
      <c r="C530" s="7">
        <f t="shared" ca="1" si="66"/>
        <v>0.83333333333333337</v>
      </c>
      <c r="D530" s="6">
        <f t="shared" ca="1" si="66"/>
        <v>5.5555555555555552E-2</v>
      </c>
      <c r="E530" s="7">
        <f t="shared" ca="1" si="66"/>
        <v>0</v>
      </c>
      <c r="F530" s="6">
        <f t="shared" ca="1" si="67"/>
        <v>0.88888888888888895</v>
      </c>
    </row>
    <row r="531" spans="1:6" x14ac:dyDescent="0.25">
      <c r="A531" s="5" t="s">
        <v>733</v>
      </c>
      <c r="B531" s="28" t="s">
        <v>936</v>
      </c>
      <c r="C531" s="7">
        <f t="shared" ca="1" si="66"/>
        <v>0</v>
      </c>
      <c r="D531" s="6">
        <f t="shared" ca="1" si="66"/>
        <v>0.88888888888888884</v>
      </c>
      <c r="E531" s="7">
        <f t="shared" ca="1" si="66"/>
        <v>0</v>
      </c>
      <c r="F531" s="6">
        <f t="shared" ca="1" si="67"/>
        <v>0.88888888888888884</v>
      </c>
    </row>
    <row r="532" spans="1:6" x14ac:dyDescent="0.25">
      <c r="A532" s="5" t="s">
        <v>734</v>
      </c>
      <c r="B532" s="28" t="s">
        <v>937</v>
      </c>
      <c r="C532" s="7">
        <f t="shared" ca="1" si="66"/>
        <v>0.1111111111111111</v>
      </c>
      <c r="D532" s="6">
        <f t="shared" ca="1" si="66"/>
        <v>0.77777777777777779</v>
      </c>
      <c r="E532" s="7">
        <f t="shared" ca="1" si="66"/>
        <v>0</v>
      </c>
      <c r="F532" s="6">
        <f t="shared" ca="1" si="67"/>
        <v>0.88888888888888884</v>
      </c>
    </row>
    <row r="533" spans="1:6" x14ac:dyDescent="0.25">
      <c r="A533" s="5" t="s">
        <v>735</v>
      </c>
      <c r="B533" s="28" t="s">
        <v>938</v>
      </c>
      <c r="C533" s="7">
        <f t="shared" ca="1" si="66"/>
        <v>0</v>
      </c>
      <c r="D533" s="6">
        <f t="shared" ca="1" si="66"/>
        <v>0.88888888888888884</v>
      </c>
      <c r="E533" s="7">
        <f t="shared" ca="1" si="66"/>
        <v>0</v>
      </c>
      <c r="F533" s="6">
        <f t="shared" ca="1" si="67"/>
        <v>0.88888888888888884</v>
      </c>
    </row>
    <row r="534" spans="1:6" x14ac:dyDescent="0.25">
      <c r="A534" s="5" t="s">
        <v>736</v>
      </c>
      <c r="B534" s="28" t="s">
        <v>939</v>
      </c>
      <c r="C534" s="7">
        <f t="shared" ca="1" si="66"/>
        <v>0</v>
      </c>
      <c r="D534" s="6">
        <f t="shared" ca="1" si="66"/>
        <v>0.88888888888888884</v>
      </c>
      <c r="E534" s="7">
        <f t="shared" ca="1" si="66"/>
        <v>0</v>
      </c>
      <c r="F534" s="6">
        <f t="shared" ca="1" si="67"/>
        <v>0.88888888888888884</v>
      </c>
    </row>
    <row r="535" spans="1:6" x14ac:dyDescent="0.25">
      <c r="A535" s="5" t="s">
        <v>737</v>
      </c>
      <c r="B535" s="28" t="s">
        <v>940</v>
      </c>
      <c r="C535" s="7">
        <f t="shared" ca="1" si="66"/>
        <v>0</v>
      </c>
      <c r="D535" s="6">
        <f t="shared" ca="1" si="66"/>
        <v>0.88888888888888884</v>
      </c>
      <c r="E535" s="7">
        <f t="shared" ca="1" si="66"/>
        <v>0</v>
      </c>
      <c r="F535" s="6">
        <f t="shared" ca="1" si="67"/>
        <v>0.88888888888888884</v>
      </c>
    </row>
    <row r="536" spans="1:6" x14ac:dyDescent="0.25">
      <c r="A536" s="5" t="s">
        <v>738</v>
      </c>
      <c r="B536" s="28" t="s">
        <v>941</v>
      </c>
      <c r="C536" s="7">
        <f t="shared" ca="1" si="66"/>
        <v>5.5555555555555552E-2</v>
      </c>
      <c r="D536" s="6">
        <f t="shared" ca="1" si="66"/>
        <v>0.83333333333333337</v>
      </c>
      <c r="E536" s="7">
        <f t="shared" ca="1" si="66"/>
        <v>0</v>
      </c>
      <c r="F536" s="6">
        <f t="shared" ca="1" si="67"/>
        <v>0.88888888888888895</v>
      </c>
    </row>
    <row r="537" spans="1:6" x14ac:dyDescent="0.25">
      <c r="A537" s="5" t="s">
        <v>742</v>
      </c>
      <c r="B537" s="28" t="s">
        <v>942</v>
      </c>
      <c r="C537" s="7">
        <f t="shared" ca="1" si="66"/>
        <v>0</v>
      </c>
      <c r="D537" s="6">
        <f t="shared" ca="1" si="66"/>
        <v>0.88888888888888884</v>
      </c>
      <c r="E537" s="7">
        <f t="shared" ca="1" si="66"/>
        <v>0</v>
      </c>
      <c r="F537" s="6">
        <f t="shared" ca="1" si="67"/>
        <v>0.88888888888888884</v>
      </c>
    </row>
    <row r="538" spans="1:6" x14ac:dyDescent="0.25">
      <c r="A538" s="5" t="s">
        <v>22</v>
      </c>
      <c r="B538" s="28" t="s">
        <v>943</v>
      </c>
      <c r="C538" s="7">
        <f t="shared" ref="C538:E538" ca="1" si="68">C517/$C$11</f>
        <v>0</v>
      </c>
      <c r="D538" s="6">
        <f t="shared" ca="1" si="68"/>
        <v>0.88888888888888884</v>
      </c>
      <c r="E538" s="7">
        <f t="shared" ca="1" si="68"/>
        <v>0</v>
      </c>
      <c r="F538" s="6">
        <f t="shared" ca="1" si="67"/>
        <v>0.88888888888888884</v>
      </c>
    </row>
    <row r="540" spans="1:6" x14ac:dyDescent="0.25">
      <c r="A540" s="4" t="s">
        <v>722</v>
      </c>
    </row>
    <row r="541" spans="1:6" x14ac:dyDescent="0.25">
      <c r="A541" s="5" t="str">
        <f>$B$3&amp;" - Wave C - Sample"</f>
        <v>ASB - Wave C - Sample</v>
      </c>
      <c r="B541" s="5" t="s">
        <v>879</v>
      </c>
      <c r="C541" s="5" t="s">
        <v>5</v>
      </c>
      <c r="D541" s="5" t="s">
        <v>4</v>
      </c>
      <c r="E541" s="5" t="s">
        <v>896</v>
      </c>
      <c r="F541" s="5" t="s">
        <v>525</v>
      </c>
    </row>
    <row r="542" spans="1:6" x14ac:dyDescent="0.25">
      <c r="A542" s="5" t="s">
        <v>723</v>
      </c>
      <c r="B542" s="28" t="s">
        <v>1006</v>
      </c>
      <c r="C542" s="2">
        <f ca="1">COUNTIFS(Table1[c08a_main_class], $B$4, INDIRECT("Table1[c01"&amp;$E$6&amp;"_area]"), "&lt;&gt;Unassigned", INDIRECT("Table1["&amp;$B542&amp;"]"), "Yes")</f>
        <v>0</v>
      </c>
      <c r="D542" s="3">
        <f ca="1">COUNTIFS(Table1[c08a_main_class], $B$4, INDIRECT("Table1[c01"&amp;$E$6&amp;"_area]"), "&lt;&gt;Unassigned", INDIRECT("Table1["&amp;$B542&amp;"]"), "No")</f>
        <v>3</v>
      </c>
      <c r="E542" s="2">
        <f ca="1">COUNTIFS(Table1[c08a_main_class], $B$4, INDIRECT("Table1[c01"&amp;$E$6&amp;"_area]"), "&lt;&gt;Unassigned", INDIRECT("Table1["&amp;$B542&amp;"]"), "Don't Know")</f>
        <v>0</v>
      </c>
      <c r="F542" s="3">
        <f ca="1">C542+D542+E542</f>
        <v>3</v>
      </c>
    </row>
    <row r="543" spans="1:6" x14ac:dyDescent="0.25">
      <c r="A543" s="5" t="s">
        <v>724</v>
      </c>
      <c r="B543" s="28" t="s">
        <v>1007</v>
      </c>
      <c r="C543" s="2">
        <f ca="1">COUNTIFS(Table1[c08a_main_class], $B$4, INDIRECT("Table1[c01"&amp;$E$6&amp;"_area]"), "&lt;&gt;Unassigned", INDIRECT("Table1["&amp;$B543&amp;"]"), "Yes")</f>
        <v>0</v>
      </c>
      <c r="D543" s="3">
        <f ca="1">COUNTIFS(Table1[c08a_main_class], $B$4, INDIRECT("Table1[c01"&amp;$E$6&amp;"_area]"), "&lt;&gt;Unassigned", INDIRECT("Table1["&amp;$B543&amp;"]"), "No")</f>
        <v>3</v>
      </c>
      <c r="E543" s="2">
        <f ca="1">COUNTIFS(Table1[c08a_main_class], $B$4, INDIRECT("Table1[c01"&amp;$E$6&amp;"_area]"), "&lt;&gt;Unassigned", INDIRECT("Table1["&amp;$B543&amp;"]"), "Don't Know")</f>
        <v>0</v>
      </c>
      <c r="F543" s="3">
        <f t="shared" ref="F543:F559" ca="1" si="69">C543+D543+E543</f>
        <v>3</v>
      </c>
    </row>
    <row r="544" spans="1:6" x14ac:dyDescent="0.25">
      <c r="A544" s="5" t="s">
        <v>725</v>
      </c>
      <c r="B544" s="28" t="s">
        <v>1008</v>
      </c>
      <c r="C544" s="2">
        <f ca="1">COUNTIFS(Table1[c08a_main_class], $B$4, INDIRECT("Table1[c01"&amp;$E$6&amp;"_area]"), "&lt;&gt;Unassigned", INDIRECT("Table1["&amp;$B544&amp;"]"), "Yes")</f>
        <v>3</v>
      </c>
      <c r="D544" s="3">
        <f ca="1">COUNTIFS(Table1[c08a_main_class], $B$4, INDIRECT("Table1[c01"&amp;$E$6&amp;"_area]"), "&lt;&gt;Unassigned", INDIRECT("Table1["&amp;$B544&amp;"]"), "No")</f>
        <v>0</v>
      </c>
      <c r="E544" s="2">
        <f ca="1">COUNTIFS(Table1[c08a_main_class], $B$4, INDIRECT("Table1[c01"&amp;$E$6&amp;"_area]"), "&lt;&gt;Unassigned", INDIRECT("Table1["&amp;$B544&amp;"]"), "Don't Know")</f>
        <v>0</v>
      </c>
      <c r="F544" s="3">
        <f t="shared" ca="1" si="69"/>
        <v>3</v>
      </c>
    </row>
    <row r="545" spans="1:6" x14ac:dyDescent="0.25">
      <c r="A545" s="5" t="s">
        <v>726</v>
      </c>
      <c r="B545" s="28" t="s">
        <v>1009</v>
      </c>
      <c r="C545" s="2">
        <f ca="1">COUNTIFS(Table1[c08a_main_class], $B$4, INDIRECT("Table1[c01"&amp;$E$6&amp;"_area]"), "&lt;&gt;Unassigned", INDIRECT("Table1["&amp;$B545&amp;"]"), "Yes")</f>
        <v>0</v>
      </c>
      <c r="D545" s="3">
        <f ca="1">COUNTIFS(Table1[c08a_main_class], $B$4, INDIRECT("Table1[c01"&amp;$E$6&amp;"_area]"), "&lt;&gt;Unassigned", INDIRECT("Table1["&amp;$B545&amp;"]"), "No")</f>
        <v>3</v>
      </c>
      <c r="E545" s="2">
        <f ca="1">COUNTIFS(Table1[c08a_main_class], $B$4, INDIRECT("Table1[c01"&amp;$E$6&amp;"_area]"), "&lt;&gt;Unassigned", INDIRECT("Table1["&amp;$B545&amp;"]"), "Don't Know")</f>
        <v>0</v>
      </c>
      <c r="F545" s="3">
        <f t="shared" ca="1" si="69"/>
        <v>3</v>
      </c>
    </row>
    <row r="546" spans="1:6" x14ac:dyDescent="0.25">
      <c r="A546" s="5" t="s">
        <v>727</v>
      </c>
      <c r="B546" s="28" t="s">
        <v>1010</v>
      </c>
      <c r="C546" s="2">
        <f ca="1">COUNTIFS(Table1[c08a_main_class], $B$4, INDIRECT("Table1[c01"&amp;$E$6&amp;"_area]"), "&lt;&gt;Unassigned", INDIRECT("Table1["&amp;$B546&amp;"]"), "Yes")</f>
        <v>0</v>
      </c>
      <c r="D546" s="3">
        <f ca="1">COUNTIFS(Table1[c08a_main_class], $B$4, INDIRECT("Table1[c01"&amp;$E$6&amp;"_area]"), "&lt;&gt;Unassigned", INDIRECT("Table1["&amp;$B546&amp;"]"), "No")</f>
        <v>3</v>
      </c>
      <c r="E546" s="2">
        <f ca="1">COUNTIFS(Table1[c08a_main_class], $B$4, INDIRECT("Table1[c01"&amp;$E$6&amp;"_area]"), "&lt;&gt;Unassigned", INDIRECT("Table1["&amp;$B546&amp;"]"), "Don't Know")</f>
        <v>0</v>
      </c>
      <c r="F546" s="3">
        <f t="shared" ca="1" si="69"/>
        <v>3</v>
      </c>
    </row>
    <row r="547" spans="1:6" x14ac:dyDescent="0.25">
      <c r="A547" s="5" t="s">
        <v>728</v>
      </c>
      <c r="B547" s="28" t="s">
        <v>1011</v>
      </c>
      <c r="C547" s="2">
        <f ca="1">COUNTIFS(Table1[c08a_main_class], $B$4, INDIRECT("Table1[c01"&amp;$E$6&amp;"_area]"), "&lt;&gt;Unassigned", INDIRECT("Table1["&amp;$B547&amp;"]"), "Yes")</f>
        <v>0</v>
      </c>
      <c r="D547" s="3">
        <f ca="1">COUNTIFS(Table1[c08a_main_class], $B$4, INDIRECT("Table1[c01"&amp;$E$6&amp;"_area]"), "&lt;&gt;Unassigned", INDIRECT("Table1["&amp;$B547&amp;"]"), "No")</f>
        <v>3</v>
      </c>
      <c r="E547" s="2">
        <f ca="1">COUNTIFS(Table1[c08a_main_class], $B$4, INDIRECT("Table1[c01"&amp;$E$6&amp;"_area]"), "&lt;&gt;Unassigned", INDIRECT("Table1["&amp;$B547&amp;"]"), "Don't Know")</f>
        <v>0</v>
      </c>
      <c r="F547" s="3">
        <f t="shared" ca="1" si="69"/>
        <v>3</v>
      </c>
    </row>
    <row r="548" spans="1:6" x14ac:dyDescent="0.25">
      <c r="A548" s="5" t="s">
        <v>729</v>
      </c>
      <c r="B548" s="28" t="s">
        <v>1012</v>
      </c>
      <c r="C548" s="2">
        <f ca="1">COUNTIFS(Table1[c08a_main_class], $B$4, INDIRECT("Table1[c01"&amp;$E$6&amp;"_area]"), "&lt;&gt;Unassigned", INDIRECT("Table1["&amp;$B548&amp;"]"), "Yes")</f>
        <v>0</v>
      </c>
      <c r="D548" s="3">
        <f ca="1">COUNTIFS(Table1[c08a_main_class], $B$4, INDIRECT("Table1[c01"&amp;$E$6&amp;"_area]"), "&lt;&gt;Unassigned", INDIRECT("Table1["&amp;$B548&amp;"]"), "No")</f>
        <v>3</v>
      </c>
      <c r="E548" s="2">
        <f ca="1">COUNTIFS(Table1[c08a_main_class], $B$4, INDIRECT("Table1[c01"&amp;$E$6&amp;"_area]"), "&lt;&gt;Unassigned", INDIRECT("Table1["&amp;$B548&amp;"]"), "Don't Know")</f>
        <v>0</v>
      </c>
      <c r="F548" s="3">
        <f t="shared" ca="1" si="69"/>
        <v>3</v>
      </c>
    </row>
    <row r="549" spans="1:6" x14ac:dyDescent="0.25">
      <c r="A549" s="5" t="s">
        <v>730</v>
      </c>
      <c r="B549" s="28" t="s">
        <v>1013</v>
      </c>
      <c r="C549" s="2">
        <f ca="1">COUNTIFS(Table1[c08a_main_class], $B$4, INDIRECT("Table1[c01"&amp;$E$6&amp;"_area]"), "&lt;&gt;Unassigned", INDIRECT("Table1["&amp;$B549&amp;"]"), "Yes")</f>
        <v>0</v>
      </c>
      <c r="D549" s="3">
        <f ca="1">COUNTIFS(Table1[c08a_main_class], $B$4, INDIRECT("Table1[c01"&amp;$E$6&amp;"_area]"), "&lt;&gt;Unassigned", INDIRECT("Table1["&amp;$B549&amp;"]"), "No")</f>
        <v>3</v>
      </c>
      <c r="E549" s="2">
        <f ca="1">COUNTIFS(Table1[c08a_main_class], $B$4, INDIRECT("Table1[c01"&amp;$E$6&amp;"_area]"), "&lt;&gt;Unassigned", INDIRECT("Table1["&amp;$B549&amp;"]"), "Don't Know")</f>
        <v>0</v>
      </c>
      <c r="F549" s="3">
        <f t="shared" ca="1" si="69"/>
        <v>3</v>
      </c>
    </row>
    <row r="550" spans="1:6" x14ac:dyDescent="0.25">
      <c r="A550" s="5" t="s">
        <v>731</v>
      </c>
      <c r="B550" s="28" t="s">
        <v>1014</v>
      </c>
      <c r="C550" s="2">
        <f ca="1">COUNTIFS(Table1[c08a_main_class], $B$4, INDIRECT("Table1[c01"&amp;$E$6&amp;"_area]"), "&lt;&gt;Unassigned", INDIRECT("Table1["&amp;$B550&amp;"]"), "Yes")</f>
        <v>0</v>
      </c>
      <c r="D550" s="3">
        <f ca="1">COUNTIFS(Table1[c08a_main_class], $B$4, INDIRECT("Table1[c01"&amp;$E$6&amp;"_area]"), "&lt;&gt;Unassigned", INDIRECT("Table1["&amp;$B550&amp;"]"), "No")</f>
        <v>3</v>
      </c>
      <c r="E550" s="2">
        <f ca="1">COUNTIFS(Table1[c08a_main_class], $B$4, INDIRECT("Table1[c01"&amp;$E$6&amp;"_area]"), "&lt;&gt;Unassigned", INDIRECT("Table1["&amp;$B550&amp;"]"), "Don't Know")</f>
        <v>0</v>
      </c>
      <c r="F550" s="3">
        <f t="shared" ca="1" si="69"/>
        <v>3</v>
      </c>
    </row>
    <row r="551" spans="1:6" x14ac:dyDescent="0.25">
      <c r="A551" s="5" t="s">
        <v>732</v>
      </c>
      <c r="B551" s="28" t="s">
        <v>1015</v>
      </c>
      <c r="C551" s="2">
        <f ca="1">COUNTIFS(Table1[c08a_main_class], $B$4, INDIRECT("Table1[c01"&amp;$E$6&amp;"_area]"), "&lt;&gt;Unassigned", INDIRECT("Table1["&amp;$B551&amp;"]"), "Yes")</f>
        <v>3</v>
      </c>
      <c r="D551" s="3">
        <f ca="1">COUNTIFS(Table1[c08a_main_class], $B$4, INDIRECT("Table1[c01"&amp;$E$6&amp;"_area]"), "&lt;&gt;Unassigned", INDIRECT("Table1["&amp;$B551&amp;"]"), "No")</f>
        <v>0</v>
      </c>
      <c r="E551" s="2">
        <f ca="1">COUNTIFS(Table1[c08a_main_class], $B$4, INDIRECT("Table1[c01"&amp;$E$6&amp;"_area]"), "&lt;&gt;Unassigned", INDIRECT("Table1["&amp;$B551&amp;"]"), "Don't Know")</f>
        <v>0</v>
      </c>
      <c r="F551" s="3">
        <f t="shared" ca="1" si="69"/>
        <v>3</v>
      </c>
    </row>
    <row r="552" spans="1:6" x14ac:dyDescent="0.25">
      <c r="A552" s="5" t="s">
        <v>733</v>
      </c>
      <c r="B552" s="28" t="s">
        <v>1016</v>
      </c>
      <c r="C552" s="2">
        <f ca="1">COUNTIFS(Table1[c08a_main_class], $B$4, INDIRECT("Table1[c01"&amp;$E$6&amp;"_area]"), "&lt;&gt;Unassigned", INDIRECT("Table1["&amp;$B552&amp;"]"), "Yes")</f>
        <v>0</v>
      </c>
      <c r="D552" s="3">
        <f ca="1">COUNTIFS(Table1[c08a_main_class], $B$4, INDIRECT("Table1[c01"&amp;$E$6&amp;"_area]"), "&lt;&gt;Unassigned", INDIRECT("Table1["&amp;$B552&amp;"]"), "No")</f>
        <v>3</v>
      </c>
      <c r="E552" s="2">
        <f ca="1">COUNTIFS(Table1[c08a_main_class], $B$4, INDIRECT("Table1[c01"&amp;$E$6&amp;"_area]"), "&lt;&gt;Unassigned", INDIRECT("Table1["&amp;$B552&amp;"]"), "Don't Know")</f>
        <v>0</v>
      </c>
      <c r="F552" s="3">
        <f t="shared" ca="1" si="69"/>
        <v>3</v>
      </c>
    </row>
    <row r="553" spans="1:6" x14ac:dyDescent="0.25">
      <c r="A553" s="5" t="s">
        <v>734</v>
      </c>
      <c r="B553" s="28" t="s">
        <v>1017</v>
      </c>
      <c r="C553" s="2">
        <f ca="1">COUNTIFS(Table1[c08a_main_class], $B$4, INDIRECT("Table1[c01"&amp;$E$6&amp;"_area]"), "&lt;&gt;Unassigned", INDIRECT("Table1["&amp;$B553&amp;"]"), "Yes")</f>
        <v>0</v>
      </c>
      <c r="D553" s="3">
        <f ca="1">COUNTIFS(Table1[c08a_main_class], $B$4, INDIRECT("Table1[c01"&amp;$E$6&amp;"_area]"), "&lt;&gt;Unassigned", INDIRECT("Table1["&amp;$B553&amp;"]"), "No")</f>
        <v>3</v>
      </c>
      <c r="E553" s="2">
        <f ca="1">COUNTIFS(Table1[c08a_main_class], $B$4, INDIRECT("Table1[c01"&amp;$E$6&amp;"_area]"), "&lt;&gt;Unassigned", INDIRECT("Table1["&amp;$B553&amp;"]"), "Don't Know")</f>
        <v>0</v>
      </c>
      <c r="F553" s="3">
        <f t="shared" ca="1" si="69"/>
        <v>3</v>
      </c>
    </row>
    <row r="554" spans="1:6" x14ac:dyDescent="0.25">
      <c r="A554" s="5" t="s">
        <v>735</v>
      </c>
      <c r="B554" s="28" t="s">
        <v>1018</v>
      </c>
      <c r="C554" s="2">
        <f ca="1">COUNTIFS(Table1[c08a_main_class], $B$4, INDIRECT("Table1[c01"&amp;$E$6&amp;"_area]"), "&lt;&gt;Unassigned", INDIRECT("Table1["&amp;$B554&amp;"]"), "Yes")</f>
        <v>0</v>
      </c>
      <c r="D554" s="3">
        <f ca="1">COUNTIFS(Table1[c08a_main_class], $B$4, INDIRECT("Table1[c01"&amp;$E$6&amp;"_area]"), "&lt;&gt;Unassigned", INDIRECT("Table1["&amp;$B554&amp;"]"), "No")</f>
        <v>3</v>
      </c>
      <c r="E554" s="2">
        <f ca="1">COUNTIFS(Table1[c08a_main_class], $B$4, INDIRECT("Table1[c01"&amp;$E$6&amp;"_area]"), "&lt;&gt;Unassigned", INDIRECT("Table1["&amp;$B554&amp;"]"), "Don't Know")</f>
        <v>0</v>
      </c>
      <c r="F554" s="3">
        <f t="shared" ca="1" si="69"/>
        <v>3</v>
      </c>
    </row>
    <row r="555" spans="1:6" x14ac:dyDescent="0.25">
      <c r="A555" s="5" t="s">
        <v>736</v>
      </c>
      <c r="B555" s="28" t="s">
        <v>1019</v>
      </c>
      <c r="C555" s="2">
        <f ca="1">COUNTIFS(Table1[c08a_main_class], $B$4, INDIRECT("Table1[c01"&amp;$E$6&amp;"_area]"), "&lt;&gt;Unassigned", INDIRECT("Table1["&amp;$B555&amp;"]"), "Yes")</f>
        <v>0</v>
      </c>
      <c r="D555" s="3">
        <f ca="1">COUNTIFS(Table1[c08a_main_class], $B$4, INDIRECT("Table1[c01"&amp;$E$6&amp;"_area]"), "&lt;&gt;Unassigned", INDIRECT("Table1["&amp;$B555&amp;"]"), "No")</f>
        <v>3</v>
      </c>
      <c r="E555" s="2">
        <f ca="1">COUNTIFS(Table1[c08a_main_class], $B$4, INDIRECT("Table1[c01"&amp;$E$6&amp;"_area]"), "&lt;&gt;Unassigned", INDIRECT("Table1["&amp;$B555&amp;"]"), "Don't Know")</f>
        <v>0</v>
      </c>
      <c r="F555" s="3">
        <f t="shared" ca="1" si="69"/>
        <v>3</v>
      </c>
    </row>
    <row r="556" spans="1:6" x14ac:dyDescent="0.25">
      <c r="A556" s="5" t="s">
        <v>737</v>
      </c>
      <c r="B556" s="28" t="s">
        <v>1020</v>
      </c>
      <c r="C556" s="2">
        <f ca="1">COUNTIFS(Table1[c08a_main_class], $B$4, INDIRECT("Table1[c01"&amp;$E$6&amp;"_area]"), "&lt;&gt;Unassigned", INDIRECT("Table1["&amp;$B556&amp;"]"), "Yes")</f>
        <v>0</v>
      </c>
      <c r="D556" s="3">
        <f ca="1">COUNTIFS(Table1[c08a_main_class], $B$4, INDIRECT("Table1[c01"&amp;$E$6&amp;"_area]"), "&lt;&gt;Unassigned", INDIRECT("Table1["&amp;$B556&amp;"]"), "No")</f>
        <v>3</v>
      </c>
      <c r="E556" s="2">
        <f ca="1">COUNTIFS(Table1[c08a_main_class], $B$4, INDIRECT("Table1[c01"&amp;$E$6&amp;"_area]"), "&lt;&gt;Unassigned", INDIRECT("Table1["&amp;$B556&amp;"]"), "Don't Know")</f>
        <v>0</v>
      </c>
      <c r="F556" s="3">
        <f t="shared" ca="1" si="69"/>
        <v>3</v>
      </c>
    </row>
    <row r="557" spans="1:6" x14ac:dyDescent="0.25">
      <c r="A557" s="5" t="s">
        <v>738</v>
      </c>
      <c r="B557" s="28" t="s">
        <v>1021</v>
      </c>
      <c r="C557" s="2">
        <f ca="1">COUNTIFS(Table1[c08a_main_class], $B$4, INDIRECT("Table1[c01"&amp;$E$6&amp;"_area]"), "&lt;&gt;Unassigned", INDIRECT("Table1["&amp;$B557&amp;"]"), "Yes")</f>
        <v>0</v>
      </c>
      <c r="D557" s="3">
        <f ca="1">COUNTIFS(Table1[c08a_main_class], $B$4, INDIRECT("Table1[c01"&amp;$E$6&amp;"_area]"), "&lt;&gt;Unassigned", INDIRECT("Table1["&amp;$B557&amp;"]"), "No")</f>
        <v>3</v>
      </c>
      <c r="E557" s="2">
        <f ca="1">COUNTIFS(Table1[c08a_main_class], $B$4, INDIRECT("Table1[c01"&amp;$E$6&amp;"_area]"), "&lt;&gt;Unassigned", INDIRECT("Table1["&amp;$B557&amp;"]"), "Don't Know")</f>
        <v>0</v>
      </c>
      <c r="F557" s="3">
        <f t="shared" ca="1" si="69"/>
        <v>3</v>
      </c>
    </row>
    <row r="558" spans="1:6" x14ac:dyDescent="0.25">
      <c r="A558" s="5" t="s">
        <v>742</v>
      </c>
      <c r="B558" s="28" t="s">
        <v>1022</v>
      </c>
      <c r="C558" s="2">
        <f ca="1">COUNTIFS(Table1[c08a_main_class], $B$4, INDIRECT("Table1[c01"&amp;$E$6&amp;"_area]"), "&lt;&gt;Unassigned", INDIRECT("Table1["&amp;$B558&amp;"]"), "Yes")</f>
        <v>0</v>
      </c>
      <c r="D558" s="3">
        <f ca="1">COUNTIFS(Table1[c08a_main_class], $B$4, INDIRECT("Table1[c01"&amp;$E$6&amp;"_area]"), "&lt;&gt;Unassigned", INDIRECT("Table1["&amp;$B558&amp;"]"), "No")</f>
        <v>3</v>
      </c>
      <c r="E558" s="2">
        <f ca="1">COUNTIFS(Table1[c08a_main_class], $B$4, INDIRECT("Table1[c01"&amp;$E$6&amp;"_area]"), "&lt;&gt;Unassigned", INDIRECT("Table1["&amp;$B558&amp;"]"), "Don't Know")</f>
        <v>0</v>
      </c>
      <c r="F558" s="3">
        <f t="shared" ca="1" si="69"/>
        <v>3</v>
      </c>
    </row>
    <row r="559" spans="1:6" x14ac:dyDescent="0.25">
      <c r="A559" s="5" t="s">
        <v>22</v>
      </c>
      <c r="B559" s="28" t="s">
        <v>1023</v>
      </c>
      <c r="C559" s="2">
        <f ca="1">COUNTIFS(Table1[c08a_main_class], $B$4, INDIRECT("Table1[c01"&amp;$E$6&amp;"_area]"), "&lt;&gt;Unassigned", INDIRECT("Table1["&amp;$B559&amp;"]"), "Yes")</f>
        <v>0</v>
      </c>
      <c r="D559" s="3">
        <f ca="1">COUNTIFS(Table1[c08a_main_class], $B$4, INDIRECT("Table1[c01"&amp;$E$6&amp;"_area]"), "&lt;&gt;Unassigned", INDIRECT("Table1["&amp;$B559&amp;"]"), "No")</f>
        <v>3</v>
      </c>
      <c r="E559" s="2">
        <f ca="1">COUNTIFS(Table1[c08a_main_class], $B$4, INDIRECT("Table1[c01"&amp;$E$6&amp;"_area]"), "&lt;&gt;Unassigned", INDIRECT("Table1["&amp;$B559&amp;"]"), "Don't Know")</f>
        <v>0</v>
      </c>
      <c r="F559" s="3">
        <f t="shared" ca="1" si="69"/>
        <v>3</v>
      </c>
    </row>
    <row r="561" spans="1:6" x14ac:dyDescent="0.25">
      <c r="A561" s="4" t="s">
        <v>739</v>
      </c>
    </row>
    <row r="562" spans="1:6" x14ac:dyDescent="0.25">
      <c r="A562" s="5" t="str">
        <f>$B$3&amp;" - Wave C - Sample"</f>
        <v>ASB - Wave C - Sample</v>
      </c>
      <c r="B562" s="5" t="s">
        <v>879</v>
      </c>
      <c r="C562" s="5" t="s">
        <v>5</v>
      </c>
      <c r="D562" s="5" t="s">
        <v>4</v>
      </c>
      <c r="E562" s="5" t="s">
        <v>896</v>
      </c>
      <c r="F562" s="5" t="s">
        <v>525</v>
      </c>
    </row>
    <row r="563" spans="1:6" x14ac:dyDescent="0.25">
      <c r="A563" s="5" t="s">
        <v>723</v>
      </c>
      <c r="B563" s="28" t="s">
        <v>1006</v>
      </c>
      <c r="C563" s="7">
        <f ca="1">C542/$D$11</f>
        <v>0</v>
      </c>
      <c r="D563" s="6">
        <f ca="1">D542/$D$11</f>
        <v>1</v>
      </c>
      <c r="E563" s="7">
        <f ca="1">E542/$D$11</f>
        <v>0</v>
      </c>
      <c r="F563" s="6">
        <f t="shared" ref="F563:F580" ca="1" si="70">F542/$F$11</f>
        <v>0.23076923076923078</v>
      </c>
    </row>
    <row r="564" spans="1:6" x14ac:dyDescent="0.25">
      <c r="A564" s="5" t="s">
        <v>724</v>
      </c>
      <c r="B564" s="28" t="s">
        <v>1007</v>
      </c>
      <c r="C564" s="7">
        <f t="shared" ref="C564:E579" ca="1" si="71">C543/$D$11</f>
        <v>0</v>
      </c>
      <c r="D564" s="6">
        <f t="shared" ca="1" si="71"/>
        <v>1</v>
      </c>
      <c r="E564" s="7">
        <f t="shared" ca="1" si="71"/>
        <v>0</v>
      </c>
      <c r="F564" s="6">
        <f t="shared" ca="1" si="70"/>
        <v>0.23076923076923078</v>
      </c>
    </row>
    <row r="565" spans="1:6" x14ac:dyDescent="0.25">
      <c r="A565" s="5" t="s">
        <v>725</v>
      </c>
      <c r="B565" s="28" t="s">
        <v>1008</v>
      </c>
      <c r="C565" s="7">
        <f t="shared" ca="1" si="71"/>
        <v>1</v>
      </c>
      <c r="D565" s="6">
        <f t="shared" ca="1" si="71"/>
        <v>0</v>
      </c>
      <c r="E565" s="7">
        <f t="shared" ca="1" si="71"/>
        <v>0</v>
      </c>
      <c r="F565" s="6">
        <f t="shared" ca="1" si="70"/>
        <v>0.23076923076923078</v>
      </c>
    </row>
    <row r="566" spans="1:6" x14ac:dyDescent="0.25">
      <c r="A566" s="5" t="s">
        <v>726</v>
      </c>
      <c r="B566" s="28" t="s">
        <v>1009</v>
      </c>
      <c r="C566" s="7">
        <f t="shared" ca="1" si="71"/>
        <v>0</v>
      </c>
      <c r="D566" s="6">
        <f t="shared" ca="1" si="71"/>
        <v>1</v>
      </c>
      <c r="E566" s="7">
        <f t="shared" ca="1" si="71"/>
        <v>0</v>
      </c>
      <c r="F566" s="6">
        <f t="shared" ca="1" si="70"/>
        <v>0.23076923076923078</v>
      </c>
    </row>
    <row r="567" spans="1:6" x14ac:dyDescent="0.25">
      <c r="A567" s="5" t="s">
        <v>727</v>
      </c>
      <c r="B567" s="28" t="s">
        <v>1010</v>
      </c>
      <c r="C567" s="7">
        <f t="shared" ca="1" si="71"/>
        <v>0</v>
      </c>
      <c r="D567" s="6">
        <f t="shared" ca="1" si="71"/>
        <v>1</v>
      </c>
      <c r="E567" s="7">
        <f t="shared" ca="1" si="71"/>
        <v>0</v>
      </c>
      <c r="F567" s="6">
        <f t="shared" ca="1" si="70"/>
        <v>0.23076923076923078</v>
      </c>
    </row>
    <row r="568" spans="1:6" x14ac:dyDescent="0.25">
      <c r="A568" s="5" t="s">
        <v>728</v>
      </c>
      <c r="B568" s="28" t="s">
        <v>1011</v>
      </c>
      <c r="C568" s="7">
        <f t="shared" ca="1" si="71"/>
        <v>0</v>
      </c>
      <c r="D568" s="6">
        <f t="shared" ca="1" si="71"/>
        <v>1</v>
      </c>
      <c r="E568" s="7">
        <f t="shared" ca="1" si="71"/>
        <v>0</v>
      </c>
      <c r="F568" s="6">
        <f t="shared" ca="1" si="70"/>
        <v>0.23076923076923078</v>
      </c>
    </row>
    <row r="569" spans="1:6" x14ac:dyDescent="0.25">
      <c r="A569" s="5" t="s">
        <v>729</v>
      </c>
      <c r="B569" s="28" t="s">
        <v>1012</v>
      </c>
      <c r="C569" s="7">
        <f t="shared" ca="1" si="71"/>
        <v>0</v>
      </c>
      <c r="D569" s="6">
        <f t="shared" ca="1" si="71"/>
        <v>1</v>
      </c>
      <c r="E569" s="7">
        <f t="shared" ca="1" si="71"/>
        <v>0</v>
      </c>
      <c r="F569" s="6">
        <f t="shared" ca="1" si="70"/>
        <v>0.23076923076923078</v>
      </c>
    </row>
    <row r="570" spans="1:6" x14ac:dyDescent="0.25">
      <c r="A570" s="5" t="s">
        <v>730</v>
      </c>
      <c r="B570" s="28" t="s">
        <v>1013</v>
      </c>
      <c r="C570" s="7">
        <f t="shared" ca="1" si="71"/>
        <v>0</v>
      </c>
      <c r="D570" s="6">
        <f t="shared" ca="1" si="71"/>
        <v>1</v>
      </c>
      <c r="E570" s="7">
        <f t="shared" ca="1" si="71"/>
        <v>0</v>
      </c>
      <c r="F570" s="6">
        <f t="shared" ca="1" si="70"/>
        <v>0.23076923076923078</v>
      </c>
    </row>
    <row r="571" spans="1:6" x14ac:dyDescent="0.25">
      <c r="A571" s="5" t="s">
        <v>731</v>
      </c>
      <c r="B571" s="28" t="s">
        <v>1014</v>
      </c>
      <c r="C571" s="7">
        <f t="shared" ca="1" si="71"/>
        <v>0</v>
      </c>
      <c r="D571" s="6">
        <f t="shared" ca="1" si="71"/>
        <v>1</v>
      </c>
      <c r="E571" s="7">
        <f t="shared" ca="1" si="71"/>
        <v>0</v>
      </c>
      <c r="F571" s="6">
        <f t="shared" ca="1" si="70"/>
        <v>0.23076923076923078</v>
      </c>
    </row>
    <row r="572" spans="1:6" x14ac:dyDescent="0.25">
      <c r="A572" s="5" t="s">
        <v>732</v>
      </c>
      <c r="B572" s="28" t="s">
        <v>1015</v>
      </c>
      <c r="C572" s="7">
        <f t="shared" ca="1" si="71"/>
        <v>1</v>
      </c>
      <c r="D572" s="6">
        <f t="shared" ca="1" si="71"/>
        <v>0</v>
      </c>
      <c r="E572" s="7">
        <f t="shared" ca="1" si="71"/>
        <v>0</v>
      </c>
      <c r="F572" s="6">
        <f t="shared" ca="1" si="70"/>
        <v>0.23076923076923078</v>
      </c>
    </row>
    <row r="573" spans="1:6" x14ac:dyDescent="0.25">
      <c r="A573" s="5" t="s">
        <v>733</v>
      </c>
      <c r="B573" s="28" t="s">
        <v>1016</v>
      </c>
      <c r="C573" s="7">
        <f t="shared" ca="1" si="71"/>
        <v>0</v>
      </c>
      <c r="D573" s="6">
        <f t="shared" ca="1" si="71"/>
        <v>1</v>
      </c>
      <c r="E573" s="7">
        <f t="shared" ca="1" si="71"/>
        <v>0</v>
      </c>
      <c r="F573" s="6">
        <f t="shared" ca="1" si="70"/>
        <v>0.23076923076923078</v>
      </c>
    </row>
    <row r="574" spans="1:6" x14ac:dyDescent="0.25">
      <c r="A574" s="5" t="s">
        <v>734</v>
      </c>
      <c r="B574" s="28" t="s">
        <v>1017</v>
      </c>
      <c r="C574" s="7">
        <f t="shared" ca="1" si="71"/>
        <v>0</v>
      </c>
      <c r="D574" s="6">
        <f t="shared" ca="1" si="71"/>
        <v>1</v>
      </c>
      <c r="E574" s="7">
        <f t="shared" ca="1" si="71"/>
        <v>0</v>
      </c>
      <c r="F574" s="6">
        <f t="shared" ca="1" si="70"/>
        <v>0.23076923076923078</v>
      </c>
    </row>
    <row r="575" spans="1:6" x14ac:dyDescent="0.25">
      <c r="A575" s="5" t="s">
        <v>735</v>
      </c>
      <c r="B575" s="28" t="s">
        <v>1018</v>
      </c>
      <c r="C575" s="7">
        <f t="shared" ca="1" si="71"/>
        <v>0</v>
      </c>
      <c r="D575" s="6">
        <f t="shared" ca="1" si="71"/>
        <v>1</v>
      </c>
      <c r="E575" s="7">
        <f t="shared" ca="1" si="71"/>
        <v>0</v>
      </c>
      <c r="F575" s="6">
        <f t="shared" ca="1" si="70"/>
        <v>0.23076923076923078</v>
      </c>
    </row>
    <row r="576" spans="1:6" x14ac:dyDescent="0.25">
      <c r="A576" s="5" t="s">
        <v>736</v>
      </c>
      <c r="B576" s="28" t="s">
        <v>1019</v>
      </c>
      <c r="C576" s="7">
        <f t="shared" ca="1" si="71"/>
        <v>0</v>
      </c>
      <c r="D576" s="6">
        <f t="shared" ca="1" si="71"/>
        <v>1</v>
      </c>
      <c r="E576" s="7">
        <f t="shared" ca="1" si="71"/>
        <v>0</v>
      </c>
      <c r="F576" s="6">
        <f t="shared" ca="1" si="70"/>
        <v>0.23076923076923078</v>
      </c>
    </row>
    <row r="577" spans="1:6" x14ac:dyDescent="0.25">
      <c r="A577" s="5" t="s">
        <v>737</v>
      </c>
      <c r="B577" s="28" t="s">
        <v>1020</v>
      </c>
      <c r="C577" s="7">
        <f t="shared" ca="1" si="71"/>
        <v>0</v>
      </c>
      <c r="D577" s="6">
        <f t="shared" ca="1" si="71"/>
        <v>1</v>
      </c>
      <c r="E577" s="7">
        <f t="shared" ca="1" si="71"/>
        <v>0</v>
      </c>
      <c r="F577" s="6">
        <f t="shared" ca="1" si="70"/>
        <v>0.23076923076923078</v>
      </c>
    </row>
    <row r="578" spans="1:6" x14ac:dyDescent="0.25">
      <c r="A578" s="5" t="s">
        <v>738</v>
      </c>
      <c r="B578" s="28" t="s">
        <v>1021</v>
      </c>
      <c r="C578" s="7">
        <f t="shared" ca="1" si="71"/>
        <v>0</v>
      </c>
      <c r="D578" s="6">
        <f t="shared" ca="1" si="71"/>
        <v>1</v>
      </c>
      <c r="E578" s="7">
        <f t="shared" ca="1" si="71"/>
        <v>0</v>
      </c>
      <c r="F578" s="6">
        <f t="shared" ca="1" si="70"/>
        <v>0.23076923076923078</v>
      </c>
    </row>
    <row r="579" spans="1:6" x14ac:dyDescent="0.25">
      <c r="A579" s="5" t="s">
        <v>742</v>
      </c>
      <c r="B579" s="28" t="s">
        <v>1022</v>
      </c>
      <c r="C579" s="7">
        <f t="shared" ca="1" si="71"/>
        <v>0</v>
      </c>
      <c r="D579" s="6">
        <f t="shared" ca="1" si="71"/>
        <v>1</v>
      </c>
      <c r="E579" s="7">
        <f t="shared" ca="1" si="71"/>
        <v>0</v>
      </c>
      <c r="F579" s="6">
        <f t="shared" ca="1" si="70"/>
        <v>0.23076923076923078</v>
      </c>
    </row>
    <row r="580" spans="1:6" x14ac:dyDescent="0.25">
      <c r="A580" s="5" t="s">
        <v>22</v>
      </c>
      <c r="B580" s="28" t="s">
        <v>1023</v>
      </c>
      <c r="C580" s="7">
        <f t="shared" ref="C580:E580" ca="1" si="72">C559/$D$11</f>
        <v>0</v>
      </c>
      <c r="D580" s="6">
        <f t="shared" ca="1" si="72"/>
        <v>1</v>
      </c>
      <c r="E580" s="7">
        <f t="shared" ca="1" si="72"/>
        <v>0</v>
      </c>
      <c r="F580" s="6">
        <f t="shared" ca="1" si="70"/>
        <v>0.23076923076923078</v>
      </c>
    </row>
    <row r="582" spans="1:6" x14ac:dyDescent="0.25">
      <c r="A582" s="4" t="s">
        <v>722</v>
      </c>
    </row>
    <row r="583" spans="1:6" x14ac:dyDescent="0.25">
      <c r="A583" s="5" t="str">
        <f>$B$3&amp;" - Wave A - All"</f>
        <v>ASB - Wave A - All</v>
      </c>
      <c r="B583" s="5" t="s">
        <v>879</v>
      </c>
      <c r="C583" s="5" t="s">
        <v>5</v>
      </c>
      <c r="D583" s="5" t="s">
        <v>4</v>
      </c>
      <c r="E583" s="5" t="s">
        <v>896</v>
      </c>
      <c r="F583" s="5" t="s">
        <v>525</v>
      </c>
    </row>
    <row r="584" spans="1:6" x14ac:dyDescent="0.25">
      <c r="A584" s="5" t="s">
        <v>723</v>
      </c>
      <c r="B584" s="28" t="s">
        <v>640</v>
      </c>
      <c r="C584" s="2">
        <f ca="1">COUNTIFS(INDIRECT("Table1["&amp;$B$5&amp;"]"),"Yes", INDIRECT("Table1["&amp;$B584&amp;"]"), "Yes")</f>
        <v>20</v>
      </c>
      <c r="D584" s="3">
        <f ca="1">COUNTIFS(INDIRECT("Table1["&amp;$B$5&amp;"]"),"Yes", INDIRECT("Table1["&amp;$B584&amp;"]"), "No")</f>
        <v>22</v>
      </c>
      <c r="E584" s="2">
        <f ca="1">COUNTIFS(INDIRECT("Table1["&amp;$B$5&amp;"]"),"Yes", INDIRECT("Table1["&amp;$B584&amp;"]"), "Don't Know")</f>
        <v>2</v>
      </c>
      <c r="F584" s="3">
        <f ca="1">C584+D584+E584</f>
        <v>44</v>
      </c>
    </row>
    <row r="585" spans="1:6" x14ac:dyDescent="0.25">
      <c r="A585" s="5" t="s">
        <v>724</v>
      </c>
      <c r="B585" s="28" t="s">
        <v>641</v>
      </c>
      <c r="C585" s="2">
        <f t="shared" ref="C585:C601" ca="1" si="73">COUNTIFS(INDIRECT("Table1["&amp;$B$5&amp;"]"),"Yes", INDIRECT("Table1["&amp;$B585&amp;"]"), "Yes")</f>
        <v>3</v>
      </c>
      <c r="D585" s="3">
        <f t="shared" ref="D585:D601" ca="1" si="74">COUNTIFS(INDIRECT("Table1["&amp;$B$5&amp;"]"),"Yes", INDIRECT("Table1["&amp;$B585&amp;"]"), "No")</f>
        <v>39</v>
      </c>
      <c r="E585" s="2">
        <f t="shared" ref="E585:E601" ca="1" si="75">COUNTIFS(INDIRECT("Table1["&amp;$B$5&amp;"]"),"Yes", INDIRECT("Table1["&amp;$B585&amp;"]"), "Don't Know")</f>
        <v>2</v>
      </c>
      <c r="F585" s="3">
        <f t="shared" ref="F585:F601" ca="1" si="76">C585+D585+E585</f>
        <v>44</v>
      </c>
    </row>
    <row r="586" spans="1:6" x14ac:dyDescent="0.25">
      <c r="A586" s="5" t="s">
        <v>725</v>
      </c>
      <c r="B586" s="28" t="s">
        <v>642</v>
      </c>
      <c r="C586" s="2">
        <f t="shared" ca="1" si="73"/>
        <v>6</v>
      </c>
      <c r="D586" s="3">
        <f t="shared" ca="1" si="74"/>
        <v>38</v>
      </c>
      <c r="E586" s="2">
        <f t="shared" ca="1" si="75"/>
        <v>0</v>
      </c>
      <c r="F586" s="3">
        <f t="shared" ca="1" si="76"/>
        <v>44</v>
      </c>
    </row>
    <row r="587" spans="1:6" x14ac:dyDescent="0.25">
      <c r="A587" s="5" t="s">
        <v>726</v>
      </c>
      <c r="B587" s="28" t="s">
        <v>643</v>
      </c>
      <c r="C587" s="2">
        <f t="shared" ca="1" si="73"/>
        <v>0</v>
      </c>
      <c r="D587" s="3">
        <f t="shared" ca="1" si="74"/>
        <v>44</v>
      </c>
      <c r="E587" s="2">
        <f t="shared" ca="1" si="75"/>
        <v>0</v>
      </c>
      <c r="F587" s="3">
        <f t="shared" ca="1" si="76"/>
        <v>44</v>
      </c>
    </row>
    <row r="588" spans="1:6" x14ac:dyDescent="0.25">
      <c r="A588" s="5" t="s">
        <v>727</v>
      </c>
      <c r="B588" s="28" t="s">
        <v>644</v>
      </c>
      <c r="C588" s="2">
        <f t="shared" ca="1" si="73"/>
        <v>0</v>
      </c>
      <c r="D588" s="3">
        <f t="shared" ca="1" si="74"/>
        <v>43</v>
      </c>
      <c r="E588" s="2">
        <f t="shared" ca="1" si="75"/>
        <v>1</v>
      </c>
      <c r="F588" s="3">
        <f t="shared" ca="1" si="76"/>
        <v>44</v>
      </c>
    </row>
    <row r="589" spans="1:6" x14ac:dyDescent="0.25">
      <c r="A589" s="5" t="s">
        <v>728</v>
      </c>
      <c r="B589" s="28" t="s">
        <v>645</v>
      </c>
      <c r="C589" s="2">
        <f t="shared" ca="1" si="73"/>
        <v>1</v>
      </c>
      <c r="D589" s="3">
        <f t="shared" ca="1" si="74"/>
        <v>43</v>
      </c>
      <c r="E589" s="2">
        <f t="shared" ca="1" si="75"/>
        <v>0</v>
      </c>
      <c r="F589" s="3">
        <f t="shared" ca="1" si="76"/>
        <v>44</v>
      </c>
    </row>
    <row r="590" spans="1:6" x14ac:dyDescent="0.25">
      <c r="A590" s="5" t="s">
        <v>729</v>
      </c>
      <c r="B590" s="28" t="s">
        <v>646</v>
      </c>
      <c r="C590" s="2">
        <f t="shared" ca="1" si="73"/>
        <v>13</v>
      </c>
      <c r="D590" s="3">
        <f t="shared" ca="1" si="74"/>
        <v>31</v>
      </c>
      <c r="E590" s="2">
        <f t="shared" ca="1" si="75"/>
        <v>0</v>
      </c>
      <c r="F590" s="3">
        <f t="shared" ca="1" si="76"/>
        <v>44</v>
      </c>
    </row>
    <row r="591" spans="1:6" x14ac:dyDescent="0.25">
      <c r="A591" s="5" t="s">
        <v>730</v>
      </c>
      <c r="B591" s="28" t="s">
        <v>647</v>
      </c>
      <c r="C591" s="2">
        <f t="shared" ca="1" si="73"/>
        <v>14</v>
      </c>
      <c r="D591" s="3">
        <f t="shared" ca="1" si="74"/>
        <v>30</v>
      </c>
      <c r="E591" s="2">
        <f t="shared" ca="1" si="75"/>
        <v>0</v>
      </c>
      <c r="F591" s="3">
        <f t="shared" ca="1" si="76"/>
        <v>44</v>
      </c>
    </row>
    <row r="592" spans="1:6" x14ac:dyDescent="0.25">
      <c r="A592" s="5" t="s">
        <v>731</v>
      </c>
      <c r="B592" s="28" t="s">
        <v>648</v>
      </c>
      <c r="C592" s="2">
        <f t="shared" ca="1" si="73"/>
        <v>8</v>
      </c>
      <c r="D592" s="3">
        <f t="shared" ca="1" si="74"/>
        <v>36</v>
      </c>
      <c r="E592" s="2">
        <f t="shared" ca="1" si="75"/>
        <v>0</v>
      </c>
      <c r="F592" s="3">
        <f t="shared" ca="1" si="76"/>
        <v>44</v>
      </c>
    </row>
    <row r="593" spans="1:6" x14ac:dyDescent="0.25">
      <c r="A593" s="5" t="s">
        <v>732</v>
      </c>
      <c r="B593" s="28" t="s">
        <v>649</v>
      </c>
      <c r="C593" s="2">
        <f t="shared" ca="1" si="73"/>
        <v>32</v>
      </c>
      <c r="D593" s="3">
        <f t="shared" ca="1" si="74"/>
        <v>12</v>
      </c>
      <c r="E593" s="2">
        <f t="shared" ca="1" si="75"/>
        <v>0</v>
      </c>
      <c r="F593" s="3">
        <f t="shared" ca="1" si="76"/>
        <v>44</v>
      </c>
    </row>
    <row r="594" spans="1:6" x14ac:dyDescent="0.25">
      <c r="A594" s="5" t="s">
        <v>733</v>
      </c>
      <c r="B594" s="28" t="s">
        <v>650</v>
      </c>
      <c r="C594" s="2">
        <f t="shared" ca="1" si="73"/>
        <v>0</v>
      </c>
      <c r="D594" s="3">
        <f t="shared" ca="1" si="74"/>
        <v>44</v>
      </c>
      <c r="E594" s="2">
        <f t="shared" ca="1" si="75"/>
        <v>0</v>
      </c>
      <c r="F594" s="3">
        <f t="shared" ca="1" si="76"/>
        <v>44</v>
      </c>
    </row>
    <row r="595" spans="1:6" x14ac:dyDescent="0.25">
      <c r="A595" s="5" t="s">
        <v>734</v>
      </c>
      <c r="B595" s="28" t="s">
        <v>651</v>
      </c>
      <c r="C595" s="2">
        <f t="shared" ca="1" si="73"/>
        <v>7</v>
      </c>
      <c r="D595" s="3">
        <f t="shared" ca="1" si="74"/>
        <v>37</v>
      </c>
      <c r="E595" s="2">
        <f t="shared" ca="1" si="75"/>
        <v>0</v>
      </c>
      <c r="F595" s="3">
        <f t="shared" ca="1" si="76"/>
        <v>44</v>
      </c>
    </row>
    <row r="596" spans="1:6" x14ac:dyDescent="0.25">
      <c r="A596" s="5" t="s">
        <v>735</v>
      </c>
      <c r="B596" s="28" t="s">
        <v>652</v>
      </c>
      <c r="C596" s="2">
        <f t="shared" ca="1" si="73"/>
        <v>0</v>
      </c>
      <c r="D596" s="3">
        <f t="shared" ca="1" si="74"/>
        <v>44</v>
      </c>
      <c r="E596" s="2">
        <f t="shared" ca="1" si="75"/>
        <v>0</v>
      </c>
      <c r="F596" s="3">
        <f t="shared" ca="1" si="76"/>
        <v>44</v>
      </c>
    </row>
    <row r="597" spans="1:6" x14ac:dyDescent="0.25">
      <c r="A597" s="5" t="s">
        <v>736</v>
      </c>
      <c r="B597" s="28" t="s">
        <v>653</v>
      </c>
      <c r="C597" s="2">
        <f t="shared" ca="1" si="73"/>
        <v>0</v>
      </c>
      <c r="D597" s="3">
        <f t="shared" ca="1" si="74"/>
        <v>44</v>
      </c>
      <c r="E597" s="2">
        <f t="shared" ca="1" si="75"/>
        <v>0</v>
      </c>
      <c r="F597" s="3">
        <f t="shared" ca="1" si="76"/>
        <v>44</v>
      </c>
    </row>
    <row r="598" spans="1:6" x14ac:dyDescent="0.25">
      <c r="A598" s="5" t="s">
        <v>737</v>
      </c>
      <c r="B598" s="28" t="s">
        <v>654</v>
      </c>
      <c r="C598" s="2">
        <f t="shared" ca="1" si="73"/>
        <v>4</v>
      </c>
      <c r="D598" s="3">
        <f t="shared" ca="1" si="74"/>
        <v>40</v>
      </c>
      <c r="E598" s="2">
        <f t="shared" ca="1" si="75"/>
        <v>0</v>
      </c>
      <c r="F598" s="3">
        <f t="shared" ca="1" si="76"/>
        <v>44</v>
      </c>
    </row>
    <row r="599" spans="1:6" x14ac:dyDescent="0.25">
      <c r="A599" s="5" t="s">
        <v>738</v>
      </c>
      <c r="B599" s="28" t="s">
        <v>655</v>
      </c>
      <c r="C599" s="2">
        <f t="shared" ca="1" si="73"/>
        <v>0</v>
      </c>
      <c r="D599" s="3">
        <f t="shared" ca="1" si="74"/>
        <v>44</v>
      </c>
      <c r="E599" s="2">
        <f t="shared" ca="1" si="75"/>
        <v>0</v>
      </c>
      <c r="F599" s="3">
        <f t="shared" ca="1" si="76"/>
        <v>44</v>
      </c>
    </row>
    <row r="600" spans="1:6" x14ac:dyDescent="0.25">
      <c r="A600" s="5" t="s">
        <v>742</v>
      </c>
      <c r="B600" s="28" t="s">
        <v>656</v>
      </c>
      <c r="C600" s="2">
        <f t="shared" ca="1" si="73"/>
        <v>0</v>
      </c>
      <c r="D600" s="3">
        <f t="shared" ca="1" si="74"/>
        <v>44</v>
      </c>
      <c r="E600" s="2">
        <f t="shared" ca="1" si="75"/>
        <v>0</v>
      </c>
      <c r="F600" s="3">
        <f t="shared" ca="1" si="76"/>
        <v>44</v>
      </c>
    </row>
    <row r="601" spans="1:6" x14ac:dyDescent="0.25">
      <c r="A601" s="5" t="s">
        <v>22</v>
      </c>
      <c r="B601" s="28" t="s">
        <v>657</v>
      </c>
      <c r="C601" s="2">
        <f t="shared" ca="1" si="73"/>
        <v>1</v>
      </c>
      <c r="D601" s="3">
        <f t="shared" ca="1" si="74"/>
        <v>43</v>
      </c>
      <c r="E601" s="2">
        <f t="shared" ca="1" si="75"/>
        <v>0</v>
      </c>
      <c r="F601" s="3">
        <f t="shared" ca="1" si="76"/>
        <v>44</v>
      </c>
    </row>
    <row r="603" spans="1:6" x14ac:dyDescent="0.25">
      <c r="A603" s="4" t="s">
        <v>739</v>
      </c>
    </row>
    <row r="604" spans="1:6" x14ac:dyDescent="0.25">
      <c r="A604" s="5" t="str">
        <f>$B$3&amp;" - Wave A - All"</f>
        <v>ASB - Wave A - All</v>
      </c>
      <c r="B604" s="5" t="s">
        <v>879</v>
      </c>
      <c r="C604" s="5" t="s">
        <v>5</v>
      </c>
      <c r="D604" s="5" t="s">
        <v>4</v>
      </c>
      <c r="E604" s="5" t="s">
        <v>896</v>
      </c>
      <c r="F604" s="5" t="s">
        <v>525</v>
      </c>
    </row>
    <row r="605" spans="1:6" x14ac:dyDescent="0.25">
      <c r="A605" s="5" t="s">
        <v>723</v>
      </c>
      <c r="B605" s="28" t="s">
        <v>640</v>
      </c>
      <c r="C605" s="7">
        <f t="shared" ref="C605:F620" ca="1" si="77">C584/$E$11</f>
        <v>0.45454545454545453</v>
      </c>
      <c r="D605" s="6">
        <f t="shared" ca="1" si="77"/>
        <v>0.5</v>
      </c>
      <c r="E605" s="7">
        <f t="shared" ca="1" si="77"/>
        <v>4.5454545454545456E-2</v>
      </c>
      <c r="F605" s="6">
        <f ca="1">C605+D605+E605</f>
        <v>1</v>
      </c>
    </row>
    <row r="606" spans="1:6" x14ac:dyDescent="0.25">
      <c r="A606" s="5" t="s">
        <v>724</v>
      </c>
      <c r="B606" s="28" t="s">
        <v>641</v>
      </c>
      <c r="C606" s="7">
        <f t="shared" ca="1" si="77"/>
        <v>6.8181818181818177E-2</v>
      </c>
      <c r="D606" s="6">
        <f t="shared" ca="1" si="77"/>
        <v>0.88636363636363635</v>
      </c>
      <c r="E606" s="7">
        <f t="shared" ca="1" si="77"/>
        <v>4.5454545454545456E-2</v>
      </c>
      <c r="F606" s="6">
        <f t="shared" ca="1" si="77"/>
        <v>1</v>
      </c>
    </row>
    <row r="607" spans="1:6" x14ac:dyDescent="0.25">
      <c r="A607" s="5" t="s">
        <v>725</v>
      </c>
      <c r="B607" s="28" t="s">
        <v>642</v>
      </c>
      <c r="C607" s="7">
        <f t="shared" ca="1" si="77"/>
        <v>0.13636363636363635</v>
      </c>
      <c r="D607" s="6">
        <f t="shared" ca="1" si="77"/>
        <v>0.86363636363636365</v>
      </c>
      <c r="E607" s="7">
        <f t="shared" ca="1" si="77"/>
        <v>0</v>
      </c>
      <c r="F607" s="6">
        <f t="shared" ca="1" si="77"/>
        <v>1</v>
      </c>
    </row>
    <row r="608" spans="1:6" x14ac:dyDescent="0.25">
      <c r="A608" s="5" t="s">
        <v>726</v>
      </c>
      <c r="B608" s="28" t="s">
        <v>643</v>
      </c>
      <c r="C608" s="7">
        <f t="shared" ca="1" si="77"/>
        <v>0</v>
      </c>
      <c r="D608" s="6">
        <f t="shared" ca="1" si="77"/>
        <v>1</v>
      </c>
      <c r="E608" s="7">
        <f t="shared" ca="1" si="77"/>
        <v>0</v>
      </c>
      <c r="F608" s="6">
        <f t="shared" ca="1" si="77"/>
        <v>1</v>
      </c>
    </row>
    <row r="609" spans="1:6" x14ac:dyDescent="0.25">
      <c r="A609" s="5" t="s">
        <v>727</v>
      </c>
      <c r="B609" s="28" t="s">
        <v>644</v>
      </c>
      <c r="C609" s="7">
        <f t="shared" ca="1" si="77"/>
        <v>0</v>
      </c>
      <c r="D609" s="6">
        <f t="shared" ca="1" si="77"/>
        <v>0.97727272727272729</v>
      </c>
      <c r="E609" s="7">
        <f t="shared" ca="1" si="77"/>
        <v>2.2727272727272728E-2</v>
      </c>
      <c r="F609" s="6">
        <f t="shared" ca="1" si="77"/>
        <v>1</v>
      </c>
    </row>
    <row r="610" spans="1:6" x14ac:dyDescent="0.25">
      <c r="A610" s="5" t="s">
        <v>728</v>
      </c>
      <c r="B610" s="28" t="s">
        <v>645</v>
      </c>
      <c r="C610" s="7">
        <f t="shared" ca="1" si="77"/>
        <v>2.2727272727272728E-2</v>
      </c>
      <c r="D610" s="6">
        <f t="shared" ca="1" si="77"/>
        <v>0.97727272727272729</v>
      </c>
      <c r="E610" s="7">
        <f t="shared" ca="1" si="77"/>
        <v>0</v>
      </c>
      <c r="F610" s="6">
        <f t="shared" ca="1" si="77"/>
        <v>1</v>
      </c>
    </row>
    <row r="611" spans="1:6" x14ac:dyDescent="0.25">
      <c r="A611" s="5" t="s">
        <v>729</v>
      </c>
      <c r="B611" s="28" t="s">
        <v>646</v>
      </c>
      <c r="C611" s="7">
        <f t="shared" ca="1" si="77"/>
        <v>0.29545454545454547</v>
      </c>
      <c r="D611" s="6">
        <f t="shared" ca="1" si="77"/>
        <v>0.70454545454545459</v>
      </c>
      <c r="E611" s="7">
        <f t="shared" ca="1" si="77"/>
        <v>0</v>
      </c>
      <c r="F611" s="6">
        <f t="shared" ca="1" si="77"/>
        <v>1</v>
      </c>
    </row>
    <row r="612" spans="1:6" x14ac:dyDescent="0.25">
      <c r="A612" s="5" t="s">
        <v>730</v>
      </c>
      <c r="B612" s="28" t="s">
        <v>647</v>
      </c>
      <c r="C612" s="7">
        <f t="shared" ca="1" si="77"/>
        <v>0.31818181818181818</v>
      </c>
      <c r="D612" s="6">
        <f t="shared" ca="1" si="77"/>
        <v>0.68181818181818177</v>
      </c>
      <c r="E612" s="7">
        <f t="shared" ca="1" si="77"/>
        <v>0</v>
      </c>
      <c r="F612" s="6">
        <f t="shared" ca="1" si="77"/>
        <v>1</v>
      </c>
    </row>
    <row r="613" spans="1:6" x14ac:dyDescent="0.25">
      <c r="A613" s="5" t="s">
        <v>731</v>
      </c>
      <c r="B613" s="28" t="s">
        <v>648</v>
      </c>
      <c r="C613" s="7">
        <f t="shared" ca="1" si="77"/>
        <v>0.18181818181818182</v>
      </c>
      <c r="D613" s="6">
        <f t="shared" ca="1" si="77"/>
        <v>0.81818181818181823</v>
      </c>
      <c r="E613" s="7">
        <f t="shared" ca="1" si="77"/>
        <v>0</v>
      </c>
      <c r="F613" s="6">
        <f t="shared" ca="1" si="77"/>
        <v>1</v>
      </c>
    </row>
    <row r="614" spans="1:6" x14ac:dyDescent="0.25">
      <c r="A614" s="5" t="s">
        <v>732</v>
      </c>
      <c r="B614" s="28" t="s">
        <v>649</v>
      </c>
      <c r="C614" s="7">
        <f t="shared" ca="1" si="77"/>
        <v>0.72727272727272729</v>
      </c>
      <c r="D614" s="6">
        <f t="shared" ca="1" si="77"/>
        <v>0.27272727272727271</v>
      </c>
      <c r="E614" s="7">
        <f t="shared" ca="1" si="77"/>
        <v>0</v>
      </c>
      <c r="F614" s="6">
        <f t="shared" ca="1" si="77"/>
        <v>1</v>
      </c>
    </row>
    <row r="615" spans="1:6" x14ac:dyDescent="0.25">
      <c r="A615" s="5" t="s">
        <v>733</v>
      </c>
      <c r="B615" s="28" t="s">
        <v>650</v>
      </c>
      <c r="C615" s="7">
        <f t="shared" ca="1" si="77"/>
        <v>0</v>
      </c>
      <c r="D615" s="6">
        <f t="shared" ca="1" si="77"/>
        <v>1</v>
      </c>
      <c r="E615" s="7">
        <f t="shared" ca="1" si="77"/>
        <v>0</v>
      </c>
      <c r="F615" s="6">
        <f t="shared" ca="1" si="77"/>
        <v>1</v>
      </c>
    </row>
    <row r="616" spans="1:6" x14ac:dyDescent="0.25">
      <c r="A616" s="5" t="s">
        <v>734</v>
      </c>
      <c r="B616" s="28" t="s">
        <v>651</v>
      </c>
      <c r="C616" s="7">
        <f t="shared" ca="1" si="77"/>
        <v>0.15909090909090909</v>
      </c>
      <c r="D616" s="6">
        <f t="shared" ca="1" si="77"/>
        <v>0.84090909090909094</v>
      </c>
      <c r="E616" s="7">
        <f t="shared" ca="1" si="77"/>
        <v>0</v>
      </c>
      <c r="F616" s="6">
        <f t="shared" ca="1" si="77"/>
        <v>1</v>
      </c>
    </row>
    <row r="617" spans="1:6" x14ac:dyDescent="0.25">
      <c r="A617" s="5" t="s">
        <v>735</v>
      </c>
      <c r="B617" s="28" t="s">
        <v>652</v>
      </c>
      <c r="C617" s="7">
        <f t="shared" ca="1" si="77"/>
        <v>0</v>
      </c>
      <c r="D617" s="6">
        <f t="shared" ca="1" si="77"/>
        <v>1</v>
      </c>
      <c r="E617" s="7">
        <f t="shared" ca="1" si="77"/>
        <v>0</v>
      </c>
      <c r="F617" s="6">
        <f t="shared" ca="1" si="77"/>
        <v>1</v>
      </c>
    </row>
    <row r="618" spans="1:6" x14ac:dyDescent="0.25">
      <c r="A618" s="5" t="s">
        <v>736</v>
      </c>
      <c r="B618" s="28" t="s">
        <v>653</v>
      </c>
      <c r="C618" s="7">
        <f t="shared" ca="1" si="77"/>
        <v>0</v>
      </c>
      <c r="D618" s="6">
        <f t="shared" ca="1" si="77"/>
        <v>1</v>
      </c>
      <c r="E618" s="7">
        <f t="shared" ca="1" si="77"/>
        <v>0</v>
      </c>
      <c r="F618" s="6">
        <f t="shared" ca="1" si="77"/>
        <v>1</v>
      </c>
    </row>
    <row r="619" spans="1:6" x14ac:dyDescent="0.25">
      <c r="A619" s="5" t="s">
        <v>737</v>
      </c>
      <c r="B619" s="28" t="s">
        <v>654</v>
      </c>
      <c r="C619" s="7">
        <f t="shared" ca="1" si="77"/>
        <v>9.0909090909090912E-2</v>
      </c>
      <c r="D619" s="6">
        <f t="shared" ca="1" si="77"/>
        <v>0.90909090909090906</v>
      </c>
      <c r="E619" s="7">
        <f t="shared" ca="1" si="77"/>
        <v>0</v>
      </c>
      <c r="F619" s="6">
        <f t="shared" ca="1" si="77"/>
        <v>1</v>
      </c>
    </row>
    <row r="620" spans="1:6" x14ac:dyDescent="0.25">
      <c r="A620" s="5" t="s">
        <v>738</v>
      </c>
      <c r="B620" s="28" t="s">
        <v>655</v>
      </c>
      <c r="C620" s="7">
        <f t="shared" ca="1" si="77"/>
        <v>0</v>
      </c>
      <c r="D620" s="6">
        <f t="shared" ca="1" si="77"/>
        <v>1</v>
      </c>
      <c r="E620" s="7">
        <f t="shared" ca="1" si="77"/>
        <v>0</v>
      </c>
      <c r="F620" s="6">
        <f t="shared" ca="1" si="77"/>
        <v>1</v>
      </c>
    </row>
    <row r="621" spans="1:6" x14ac:dyDescent="0.25">
      <c r="A621" s="5" t="s">
        <v>742</v>
      </c>
      <c r="B621" s="28" t="s">
        <v>656</v>
      </c>
      <c r="C621" s="7">
        <f t="shared" ref="C621:F622" ca="1" si="78">C600/$E$11</f>
        <v>0</v>
      </c>
      <c r="D621" s="6">
        <f t="shared" ca="1" si="78"/>
        <v>1</v>
      </c>
      <c r="E621" s="7">
        <f t="shared" ca="1" si="78"/>
        <v>0</v>
      </c>
      <c r="F621" s="6">
        <f t="shared" ca="1" si="78"/>
        <v>1</v>
      </c>
    </row>
    <row r="622" spans="1:6" x14ac:dyDescent="0.25">
      <c r="A622" s="5" t="s">
        <v>22</v>
      </c>
      <c r="B622" s="28" t="s">
        <v>657</v>
      </c>
      <c r="C622" s="7">
        <f t="shared" ca="1" si="78"/>
        <v>2.2727272727272728E-2</v>
      </c>
      <c r="D622" s="6">
        <f t="shared" ca="1" si="78"/>
        <v>0.97727272727272729</v>
      </c>
      <c r="E622" s="7">
        <f t="shared" ca="1" si="78"/>
        <v>0</v>
      </c>
      <c r="F622" s="6">
        <f t="shared" ca="1" si="78"/>
        <v>1</v>
      </c>
    </row>
    <row r="624" spans="1:6" x14ac:dyDescent="0.25">
      <c r="A624" s="4" t="s">
        <v>722</v>
      </c>
    </row>
    <row r="625" spans="1:6" x14ac:dyDescent="0.25">
      <c r="A625" s="5" t="str">
        <f>$B$3&amp;" - Wave B - All"</f>
        <v>ASB - Wave B - All</v>
      </c>
      <c r="B625" s="5" t="s">
        <v>879</v>
      </c>
      <c r="C625" s="5" t="s">
        <v>5</v>
      </c>
      <c r="D625" s="5" t="s">
        <v>4</v>
      </c>
      <c r="E625" s="5" t="s">
        <v>896</v>
      </c>
      <c r="F625" s="5" t="s">
        <v>525</v>
      </c>
    </row>
    <row r="626" spans="1:6" x14ac:dyDescent="0.25">
      <c r="A626" s="5" t="s">
        <v>723</v>
      </c>
      <c r="B626" s="28" t="s">
        <v>926</v>
      </c>
      <c r="C626" s="2">
        <f ca="1">COUNTIFS(INDIRECT("Table1["&amp;$B$6&amp;"]"),"Yes", INDIRECT("Table1["&amp;$B626&amp;"]"), "Yes")</f>
        <v>4</v>
      </c>
      <c r="D626" s="3">
        <f ca="1">COUNTIFS(INDIRECT("Table1["&amp;$B$6&amp;"]"),"Yes", INDIRECT("Table1["&amp;$B626&amp;"]"), "No")</f>
        <v>9</v>
      </c>
      <c r="E626" s="2">
        <f ca="1">COUNTIFS(INDIRECT("Table1["&amp;$B$6&amp;"]"),"Yes", INDIRECT("Table1["&amp;$B626&amp;"]"), "Don't Know")</f>
        <v>0</v>
      </c>
      <c r="F626" s="3">
        <f ca="1">C626+D626+E626</f>
        <v>13</v>
      </c>
    </row>
    <row r="627" spans="1:6" x14ac:dyDescent="0.25">
      <c r="A627" s="5" t="s">
        <v>724</v>
      </c>
      <c r="B627" s="28" t="s">
        <v>927</v>
      </c>
      <c r="C627" s="2">
        <f t="shared" ref="C627:C643" ca="1" si="79">COUNTIFS(INDIRECT("Table1["&amp;$B$6&amp;"]"),"Yes", INDIRECT("Table1["&amp;$B627&amp;"]"), "Yes")</f>
        <v>3</v>
      </c>
      <c r="D627" s="3">
        <f t="shared" ref="D627:D643" ca="1" si="80">COUNTIFS(INDIRECT("Table1["&amp;$B$6&amp;"]"),"Yes", INDIRECT("Table1["&amp;$B627&amp;"]"), "No")</f>
        <v>10</v>
      </c>
      <c r="E627" s="2">
        <f t="shared" ref="E627:E643" ca="1" si="81">COUNTIFS(INDIRECT("Table1["&amp;$B$6&amp;"]"),"Yes", INDIRECT("Table1["&amp;$B627&amp;"]"), "Don't Know")</f>
        <v>0</v>
      </c>
      <c r="F627" s="3">
        <f t="shared" ref="F627:F643" ca="1" si="82">C627+D627+E627</f>
        <v>13</v>
      </c>
    </row>
    <row r="628" spans="1:6" x14ac:dyDescent="0.25">
      <c r="A628" s="5" t="s">
        <v>725</v>
      </c>
      <c r="B628" s="28" t="s">
        <v>928</v>
      </c>
      <c r="C628" s="2">
        <f t="shared" ca="1" si="79"/>
        <v>4</v>
      </c>
      <c r="D628" s="3">
        <f t="shared" ca="1" si="80"/>
        <v>9</v>
      </c>
      <c r="E628" s="2">
        <f t="shared" ca="1" si="81"/>
        <v>0</v>
      </c>
      <c r="F628" s="3">
        <f t="shared" ca="1" si="82"/>
        <v>13</v>
      </c>
    </row>
    <row r="629" spans="1:6" x14ac:dyDescent="0.25">
      <c r="A629" s="5" t="s">
        <v>726</v>
      </c>
      <c r="B629" s="28" t="s">
        <v>929</v>
      </c>
      <c r="C629" s="2">
        <f t="shared" ca="1" si="79"/>
        <v>0</v>
      </c>
      <c r="D629" s="3">
        <f t="shared" ca="1" si="80"/>
        <v>13</v>
      </c>
      <c r="E629" s="2">
        <f t="shared" ca="1" si="81"/>
        <v>0</v>
      </c>
      <c r="F629" s="3">
        <f t="shared" ca="1" si="82"/>
        <v>13</v>
      </c>
    </row>
    <row r="630" spans="1:6" x14ac:dyDescent="0.25">
      <c r="A630" s="5" t="s">
        <v>727</v>
      </c>
      <c r="B630" s="28" t="s">
        <v>930</v>
      </c>
      <c r="C630" s="2">
        <f t="shared" ca="1" si="79"/>
        <v>0</v>
      </c>
      <c r="D630" s="3">
        <f t="shared" ca="1" si="80"/>
        <v>13</v>
      </c>
      <c r="E630" s="2">
        <f t="shared" ca="1" si="81"/>
        <v>0</v>
      </c>
      <c r="F630" s="3">
        <f t="shared" ca="1" si="82"/>
        <v>13</v>
      </c>
    </row>
    <row r="631" spans="1:6" x14ac:dyDescent="0.25">
      <c r="A631" s="5" t="s">
        <v>728</v>
      </c>
      <c r="B631" s="28" t="s">
        <v>931</v>
      </c>
      <c r="C631" s="2">
        <f t="shared" ca="1" si="79"/>
        <v>0</v>
      </c>
      <c r="D631" s="3">
        <f t="shared" ca="1" si="80"/>
        <v>13</v>
      </c>
      <c r="E631" s="2">
        <f t="shared" ca="1" si="81"/>
        <v>0</v>
      </c>
      <c r="F631" s="3">
        <f t="shared" ca="1" si="82"/>
        <v>13</v>
      </c>
    </row>
    <row r="632" spans="1:6" x14ac:dyDescent="0.25">
      <c r="A632" s="5" t="s">
        <v>729</v>
      </c>
      <c r="B632" s="28" t="s">
        <v>932</v>
      </c>
      <c r="C632" s="2">
        <f t="shared" ca="1" si="79"/>
        <v>3</v>
      </c>
      <c r="D632" s="3">
        <f t="shared" ca="1" si="80"/>
        <v>10</v>
      </c>
      <c r="E632" s="2">
        <f t="shared" ca="1" si="81"/>
        <v>0</v>
      </c>
      <c r="F632" s="3">
        <f t="shared" ca="1" si="82"/>
        <v>13</v>
      </c>
    </row>
    <row r="633" spans="1:6" x14ac:dyDescent="0.25">
      <c r="A633" s="5" t="s">
        <v>730</v>
      </c>
      <c r="B633" s="28" t="s">
        <v>933</v>
      </c>
      <c r="C633" s="2">
        <f t="shared" ca="1" si="79"/>
        <v>3</v>
      </c>
      <c r="D633" s="3">
        <f t="shared" ca="1" si="80"/>
        <v>10</v>
      </c>
      <c r="E633" s="2">
        <f t="shared" ca="1" si="81"/>
        <v>0</v>
      </c>
      <c r="F633" s="3">
        <f t="shared" ca="1" si="82"/>
        <v>13</v>
      </c>
    </row>
    <row r="634" spans="1:6" x14ac:dyDescent="0.25">
      <c r="A634" s="5" t="s">
        <v>731</v>
      </c>
      <c r="B634" s="28" t="s">
        <v>934</v>
      </c>
      <c r="C634" s="2">
        <f t="shared" ca="1" si="79"/>
        <v>3</v>
      </c>
      <c r="D634" s="3">
        <f t="shared" ca="1" si="80"/>
        <v>10</v>
      </c>
      <c r="E634" s="2">
        <f t="shared" ca="1" si="81"/>
        <v>0</v>
      </c>
      <c r="F634" s="3">
        <f t="shared" ca="1" si="82"/>
        <v>13</v>
      </c>
    </row>
    <row r="635" spans="1:6" x14ac:dyDescent="0.25">
      <c r="A635" s="5" t="s">
        <v>732</v>
      </c>
      <c r="B635" s="28" t="s">
        <v>935</v>
      </c>
      <c r="C635" s="2">
        <f t="shared" ca="1" si="79"/>
        <v>12</v>
      </c>
      <c r="D635" s="3">
        <f t="shared" ca="1" si="80"/>
        <v>1</v>
      </c>
      <c r="E635" s="2">
        <f t="shared" ca="1" si="81"/>
        <v>0</v>
      </c>
      <c r="F635" s="3">
        <f t="shared" ca="1" si="82"/>
        <v>13</v>
      </c>
    </row>
    <row r="636" spans="1:6" x14ac:dyDescent="0.25">
      <c r="A636" s="5" t="s">
        <v>733</v>
      </c>
      <c r="B636" s="28" t="s">
        <v>936</v>
      </c>
      <c r="C636" s="2">
        <f t="shared" ca="1" si="79"/>
        <v>0</v>
      </c>
      <c r="D636" s="3">
        <f t="shared" ca="1" si="80"/>
        <v>13</v>
      </c>
      <c r="E636" s="2">
        <f t="shared" ca="1" si="81"/>
        <v>0</v>
      </c>
      <c r="F636" s="3">
        <f t="shared" ca="1" si="82"/>
        <v>13</v>
      </c>
    </row>
    <row r="637" spans="1:6" x14ac:dyDescent="0.25">
      <c r="A637" s="5" t="s">
        <v>734</v>
      </c>
      <c r="B637" s="28" t="s">
        <v>937</v>
      </c>
      <c r="C637" s="2">
        <f t="shared" ca="1" si="79"/>
        <v>1</v>
      </c>
      <c r="D637" s="3">
        <f t="shared" ca="1" si="80"/>
        <v>12</v>
      </c>
      <c r="E637" s="2">
        <f t="shared" ca="1" si="81"/>
        <v>0</v>
      </c>
      <c r="F637" s="3">
        <f t="shared" ca="1" si="82"/>
        <v>13</v>
      </c>
    </row>
    <row r="638" spans="1:6" x14ac:dyDescent="0.25">
      <c r="A638" s="5" t="s">
        <v>735</v>
      </c>
      <c r="B638" s="28" t="s">
        <v>938</v>
      </c>
      <c r="C638" s="2">
        <f t="shared" ca="1" si="79"/>
        <v>0</v>
      </c>
      <c r="D638" s="3">
        <f t="shared" ca="1" si="80"/>
        <v>13</v>
      </c>
      <c r="E638" s="2">
        <f t="shared" ca="1" si="81"/>
        <v>0</v>
      </c>
      <c r="F638" s="3">
        <f t="shared" ca="1" si="82"/>
        <v>13</v>
      </c>
    </row>
    <row r="639" spans="1:6" x14ac:dyDescent="0.25">
      <c r="A639" s="5" t="s">
        <v>736</v>
      </c>
      <c r="B639" s="28" t="s">
        <v>939</v>
      </c>
      <c r="C639" s="2">
        <f t="shared" ca="1" si="79"/>
        <v>0</v>
      </c>
      <c r="D639" s="3">
        <f t="shared" ca="1" si="80"/>
        <v>13</v>
      </c>
      <c r="E639" s="2">
        <f t="shared" ca="1" si="81"/>
        <v>0</v>
      </c>
      <c r="F639" s="3">
        <f t="shared" ca="1" si="82"/>
        <v>13</v>
      </c>
    </row>
    <row r="640" spans="1:6" x14ac:dyDescent="0.25">
      <c r="A640" s="5" t="s">
        <v>737</v>
      </c>
      <c r="B640" s="28" t="s">
        <v>940</v>
      </c>
      <c r="C640" s="2">
        <f t="shared" ca="1" si="79"/>
        <v>0</v>
      </c>
      <c r="D640" s="3">
        <f t="shared" ca="1" si="80"/>
        <v>13</v>
      </c>
      <c r="E640" s="2">
        <f t="shared" ca="1" si="81"/>
        <v>0</v>
      </c>
      <c r="F640" s="3">
        <f t="shared" ca="1" si="82"/>
        <v>13</v>
      </c>
    </row>
    <row r="641" spans="1:6" x14ac:dyDescent="0.25">
      <c r="A641" s="5" t="s">
        <v>738</v>
      </c>
      <c r="B641" s="28" t="s">
        <v>941</v>
      </c>
      <c r="C641" s="2">
        <f t="shared" ca="1" si="79"/>
        <v>2</v>
      </c>
      <c r="D641" s="3">
        <f t="shared" ca="1" si="80"/>
        <v>11</v>
      </c>
      <c r="E641" s="2">
        <f t="shared" ca="1" si="81"/>
        <v>0</v>
      </c>
      <c r="F641" s="3">
        <f t="shared" ca="1" si="82"/>
        <v>13</v>
      </c>
    </row>
    <row r="642" spans="1:6" x14ac:dyDescent="0.25">
      <c r="A642" s="5" t="s">
        <v>742</v>
      </c>
      <c r="B642" s="28" t="s">
        <v>942</v>
      </c>
      <c r="C642" s="2">
        <f t="shared" ca="1" si="79"/>
        <v>0</v>
      </c>
      <c r="D642" s="3">
        <f t="shared" ca="1" si="80"/>
        <v>13</v>
      </c>
      <c r="E642" s="2">
        <f t="shared" ca="1" si="81"/>
        <v>0</v>
      </c>
      <c r="F642" s="3">
        <f t="shared" ca="1" si="82"/>
        <v>13</v>
      </c>
    </row>
    <row r="643" spans="1:6" x14ac:dyDescent="0.25">
      <c r="A643" s="5" t="s">
        <v>22</v>
      </c>
      <c r="B643" s="28" t="s">
        <v>943</v>
      </c>
      <c r="C643" s="2">
        <f t="shared" ca="1" si="79"/>
        <v>0</v>
      </c>
      <c r="D643" s="3">
        <f t="shared" ca="1" si="80"/>
        <v>13</v>
      </c>
      <c r="E643" s="2">
        <f t="shared" ca="1" si="81"/>
        <v>0</v>
      </c>
      <c r="F643" s="3">
        <f t="shared" ca="1" si="82"/>
        <v>13</v>
      </c>
    </row>
    <row r="645" spans="1:6" x14ac:dyDescent="0.25">
      <c r="A645" s="4" t="s">
        <v>739</v>
      </c>
    </row>
    <row r="646" spans="1:6" x14ac:dyDescent="0.25">
      <c r="A646" s="5" t="str">
        <f>$B$3&amp;" - Wave B - All"</f>
        <v>ASB - Wave B - All</v>
      </c>
      <c r="B646" s="5" t="s">
        <v>879</v>
      </c>
      <c r="C646" s="5" t="s">
        <v>5</v>
      </c>
      <c r="D646" s="5" t="s">
        <v>4</v>
      </c>
      <c r="E646" s="5" t="s">
        <v>896</v>
      </c>
      <c r="F646" s="5" t="s">
        <v>525</v>
      </c>
    </row>
    <row r="647" spans="1:6" x14ac:dyDescent="0.25">
      <c r="A647" s="5" t="s">
        <v>723</v>
      </c>
      <c r="B647" s="28" t="s">
        <v>926</v>
      </c>
      <c r="C647" s="7">
        <f t="shared" ref="C647:F662" ca="1" si="83">C626/$F$11</f>
        <v>0.30769230769230771</v>
      </c>
      <c r="D647" s="6">
        <f t="shared" ca="1" si="83"/>
        <v>0.69230769230769229</v>
      </c>
      <c r="E647" s="7">
        <f t="shared" ca="1" si="83"/>
        <v>0</v>
      </c>
      <c r="F647" s="6">
        <f ca="1">F626/$F$11</f>
        <v>1</v>
      </c>
    </row>
    <row r="648" spans="1:6" x14ac:dyDescent="0.25">
      <c r="A648" s="5" t="s">
        <v>724</v>
      </c>
      <c r="B648" s="28" t="s">
        <v>927</v>
      </c>
      <c r="C648" s="7">
        <f t="shared" ca="1" si="83"/>
        <v>0.23076923076923078</v>
      </c>
      <c r="D648" s="6">
        <f t="shared" ca="1" si="83"/>
        <v>0.76923076923076927</v>
      </c>
      <c r="E648" s="7">
        <f t="shared" ca="1" si="83"/>
        <v>0</v>
      </c>
      <c r="F648" s="6">
        <f t="shared" ca="1" si="83"/>
        <v>1</v>
      </c>
    </row>
    <row r="649" spans="1:6" x14ac:dyDescent="0.25">
      <c r="A649" s="5" t="s">
        <v>725</v>
      </c>
      <c r="B649" s="28" t="s">
        <v>928</v>
      </c>
      <c r="C649" s="7">
        <f t="shared" ca="1" si="83"/>
        <v>0.30769230769230771</v>
      </c>
      <c r="D649" s="6">
        <f t="shared" ca="1" si="83"/>
        <v>0.69230769230769229</v>
      </c>
      <c r="E649" s="7">
        <f t="shared" ca="1" si="83"/>
        <v>0</v>
      </c>
      <c r="F649" s="6">
        <f t="shared" ca="1" si="83"/>
        <v>1</v>
      </c>
    </row>
    <row r="650" spans="1:6" x14ac:dyDescent="0.25">
      <c r="A650" s="5" t="s">
        <v>726</v>
      </c>
      <c r="B650" s="28" t="s">
        <v>929</v>
      </c>
      <c r="C650" s="7">
        <f t="shared" ca="1" si="83"/>
        <v>0</v>
      </c>
      <c r="D650" s="6">
        <f t="shared" ca="1" si="83"/>
        <v>1</v>
      </c>
      <c r="E650" s="7">
        <f t="shared" ca="1" si="83"/>
        <v>0</v>
      </c>
      <c r="F650" s="6">
        <f t="shared" ca="1" si="83"/>
        <v>1</v>
      </c>
    </row>
    <row r="651" spans="1:6" x14ac:dyDescent="0.25">
      <c r="A651" s="5" t="s">
        <v>727</v>
      </c>
      <c r="B651" s="28" t="s">
        <v>930</v>
      </c>
      <c r="C651" s="7">
        <f t="shared" ca="1" si="83"/>
        <v>0</v>
      </c>
      <c r="D651" s="6">
        <f t="shared" ca="1" si="83"/>
        <v>1</v>
      </c>
      <c r="E651" s="7">
        <f t="shared" ca="1" si="83"/>
        <v>0</v>
      </c>
      <c r="F651" s="6">
        <f t="shared" ca="1" si="83"/>
        <v>1</v>
      </c>
    </row>
    <row r="652" spans="1:6" x14ac:dyDescent="0.25">
      <c r="A652" s="5" t="s">
        <v>728</v>
      </c>
      <c r="B652" s="28" t="s">
        <v>931</v>
      </c>
      <c r="C652" s="7">
        <f t="shared" ca="1" si="83"/>
        <v>0</v>
      </c>
      <c r="D652" s="6">
        <f t="shared" ca="1" si="83"/>
        <v>1</v>
      </c>
      <c r="E652" s="7">
        <f t="shared" ca="1" si="83"/>
        <v>0</v>
      </c>
      <c r="F652" s="6">
        <f t="shared" ca="1" si="83"/>
        <v>1</v>
      </c>
    </row>
    <row r="653" spans="1:6" x14ac:dyDescent="0.25">
      <c r="A653" s="5" t="s">
        <v>729</v>
      </c>
      <c r="B653" s="28" t="s">
        <v>932</v>
      </c>
      <c r="C653" s="7">
        <f t="shared" ca="1" si="83"/>
        <v>0.23076923076923078</v>
      </c>
      <c r="D653" s="6">
        <f t="shared" ca="1" si="83"/>
        <v>0.76923076923076927</v>
      </c>
      <c r="E653" s="7">
        <f t="shared" ca="1" si="83"/>
        <v>0</v>
      </c>
      <c r="F653" s="6">
        <f t="shared" ca="1" si="83"/>
        <v>1</v>
      </c>
    </row>
    <row r="654" spans="1:6" x14ac:dyDescent="0.25">
      <c r="A654" s="5" t="s">
        <v>730</v>
      </c>
      <c r="B654" s="28" t="s">
        <v>933</v>
      </c>
      <c r="C654" s="7">
        <f t="shared" ca="1" si="83"/>
        <v>0.23076923076923078</v>
      </c>
      <c r="D654" s="6">
        <f t="shared" ca="1" si="83"/>
        <v>0.76923076923076927</v>
      </c>
      <c r="E654" s="7">
        <f t="shared" ca="1" si="83"/>
        <v>0</v>
      </c>
      <c r="F654" s="6">
        <f t="shared" ca="1" si="83"/>
        <v>1</v>
      </c>
    </row>
    <row r="655" spans="1:6" x14ac:dyDescent="0.25">
      <c r="A655" s="5" t="s">
        <v>731</v>
      </c>
      <c r="B655" s="28" t="s">
        <v>934</v>
      </c>
      <c r="C655" s="7">
        <f t="shared" ca="1" si="83"/>
        <v>0.23076923076923078</v>
      </c>
      <c r="D655" s="6">
        <f t="shared" ca="1" si="83"/>
        <v>0.76923076923076927</v>
      </c>
      <c r="E655" s="7">
        <f t="shared" ca="1" si="83"/>
        <v>0</v>
      </c>
      <c r="F655" s="6">
        <f t="shared" ca="1" si="83"/>
        <v>1</v>
      </c>
    </row>
    <row r="656" spans="1:6" x14ac:dyDescent="0.25">
      <c r="A656" s="5" t="s">
        <v>732</v>
      </c>
      <c r="B656" s="28" t="s">
        <v>935</v>
      </c>
      <c r="C656" s="7">
        <f t="shared" ca="1" si="83"/>
        <v>0.92307692307692313</v>
      </c>
      <c r="D656" s="6">
        <f t="shared" ca="1" si="83"/>
        <v>7.6923076923076927E-2</v>
      </c>
      <c r="E656" s="7">
        <f t="shared" ca="1" si="83"/>
        <v>0</v>
      </c>
      <c r="F656" s="6">
        <f t="shared" ca="1" si="83"/>
        <v>1</v>
      </c>
    </row>
    <row r="657" spans="1:6" x14ac:dyDescent="0.25">
      <c r="A657" s="5" t="s">
        <v>733</v>
      </c>
      <c r="B657" s="28" t="s">
        <v>936</v>
      </c>
      <c r="C657" s="7">
        <f t="shared" ca="1" si="83"/>
        <v>0</v>
      </c>
      <c r="D657" s="6">
        <f t="shared" ca="1" si="83"/>
        <v>1</v>
      </c>
      <c r="E657" s="7">
        <f t="shared" ca="1" si="83"/>
        <v>0</v>
      </c>
      <c r="F657" s="6">
        <f t="shared" ca="1" si="83"/>
        <v>1</v>
      </c>
    </row>
    <row r="658" spans="1:6" x14ac:dyDescent="0.25">
      <c r="A658" s="5" t="s">
        <v>734</v>
      </c>
      <c r="B658" s="28" t="s">
        <v>937</v>
      </c>
      <c r="C658" s="7">
        <f t="shared" ca="1" si="83"/>
        <v>7.6923076923076927E-2</v>
      </c>
      <c r="D658" s="6">
        <f t="shared" ca="1" si="83"/>
        <v>0.92307692307692313</v>
      </c>
      <c r="E658" s="7">
        <f t="shared" ca="1" si="83"/>
        <v>0</v>
      </c>
      <c r="F658" s="6">
        <f t="shared" ca="1" si="83"/>
        <v>1</v>
      </c>
    </row>
    <row r="659" spans="1:6" x14ac:dyDescent="0.25">
      <c r="A659" s="5" t="s">
        <v>735</v>
      </c>
      <c r="B659" s="28" t="s">
        <v>938</v>
      </c>
      <c r="C659" s="7">
        <f t="shared" ca="1" si="83"/>
        <v>0</v>
      </c>
      <c r="D659" s="6">
        <f t="shared" ca="1" si="83"/>
        <v>1</v>
      </c>
      <c r="E659" s="7">
        <f t="shared" ca="1" si="83"/>
        <v>0</v>
      </c>
      <c r="F659" s="6">
        <f t="shared" ca="1" si="83"/>
        <v>1</v>
      </c>
    </row>
    <row r="660" spans="1:6" x14ac:dyDescent="0.25">
      <c r="A660" s="5" t="s">
        <v>736</v>
      </c>
      <c r="B660" s="28" t="s">
        <v>939</v>
      </c>
      <c r="C660" s="7">
        <f t="shared" ca="1" si="83"/>
        <v>0</v>
      </c>
      <c r="D660" s="6">
        <f t="shared" ca="1" si="83"/>
        <v>1</v>
      </c>
      <c r="E660" s="7">
        <f t="shared" ca="1" si="83"/>
        <v>0</v>
      </c>
      <c r="F660" s="6">
        <f t="shared" ca="1" si="83"/>
        <v>1</v>
      </c>
    </row>
    <row r="661" spans="1:6" x14ac:dyDescent="0.25">
      <c r="A661" s="5" t="s">
        <v>737</v>
      </c>
      <c r="B661" s="28" t="s">
        <v>940</v>
      </c>
      <c r="C661" s="7">
        <f t="shared" ca="1" si="83"/>
        <v>0</v>
      </c>
      <c r="D661" s="6">
        <f t="shared" ca="1" si="83"/>
        <v>1</v>
      </c>
      <c r="E661" s="7">
        <f t="shared" ca="1" si="83"/>
        <v>0</v>
      </c>
      <c r="F661" s="6">
        <f t="shared" ca="1" si="83"/>
        <v>1</v>
      </c>
    </row>
    <row r="662" spans="1:6" x14ac:dyDescent="0.25">
      <c r="A662" s="5" t="s">
        <v>738</v>
      </c>
      <c r="B662" s="28" t="s">
        <v>941</v>
      </c>
      <c r="C662" s="7">
        <f t="shared" ca="1" si="83"/>
        <v>0.15384615384615385</v>
      </c>
      <c r="D662" s="6">
        <f t="shared" ca="1" si="83"/>
        <v>0.84615384615384615</v>
      </c>
      <c r="E662" s="7">
        <f t="shared" ca="1" si="83"/>
        <v>0</v>
      </c>
      <c r="F662" s="6">
        <f t="shared" ca="1" si="83"/>
        <v>1</v>
      </c>
    </row>
    <row r="663" spans="1:6" x14ac:dyDescent="0.25">
      <c r="A663" s="5" t="s">
        <v>742</v>
      </c>
      <c r="B663" s="28" t="s">
        <v>942</v>
      </c>
      <c r="C663" s="7">
        <f t="shared" ref="C663:F664" ca="1" si="84">C642/$F$11</f>
        <v>0</v>
      </c>
      <c r="D663" s="6">
        <f t="shared" ca="1" si="84"/>
        <v>1</v>
      </c>
      <c r="E663" s="7">
        <f t="shared" ca="1" si="84"/>
        <v>0</v>
      </c>
      <c r="F663" s="6">
        <f t="shared" ca="1" si="84"/>
        <v>1</v>
      </c>
    </row>
    <row r="664" spans="1:6" x14ac:dyDescent="0.25">
      <c r="A664" s="5" t="s">
        <v>22</v>
      </c>
      <c r="B664" s="28" t="s">
        <v>943</v>
      </c>
      <c r="C664" s="7">
        <f t="shared" ca="1" si="84"/>
        <v>0</v>
      </c>
      <c r="D664" s="6">
        <f t="shared" ca="1" si="84"/>
        <v>1</v>
      </c>
      <c r="E664" s="7">
        <f t="shared" ca="1" si="84"/>
        <v>0</v>
      </c>
      <c r="F664" s="6">
        <f t="shared" ca="1" si="84"/>
        <v>1</v>
      </c>
    </row>
    <row r="666" spans="1:6" x14ac:dyDescent="0.25">
      <c r="A666" s="4" t="s">
        <v>722</v>
      </c>
    </row>
    <row r="667" spans="1:6" x14ac:dyDescent="0.25">
      <c r="A667" s="5" t="str">
        <f>$B$3&amp;" - Wave C - All"</f>
        <v>ASB - Wave C - All</v>
      </c>
      <c r="B667" s="5" t="s">
        <v>879</v>
      </c>
      <c r="C667" s="5" t="s">
        <v>5</v>
      </c>
      <c r="D667" s="5" t="s">
        <v>4</v>
      </c>
      <c r="E667" s="5" t="s">
        <v>896</v>
      </c>
      <c r="F667" s="5" t="s">
        <v>525</v>
      </c>
    </row>
    <row r="668" spans="1:6" x14ac:dyDescent="0.25">
      <c r="A668" s="5" t="s">
        <v>723</v>
      </c>
      <c r="B668" s="28" t="s">
        <v>1006</v>
      </c>
      <c r="C668" s="2">
        <f ca="1">COUNTIFS(INDIRECT("Table1["&amp;$B$7&amp;"]"),"Yes", INDIRECT("Table1["&amp;$B668&amp;"]"), "Yes")</f>
        <v>0</v>
      </c>
      <c r="D668" s="3">
        <f ca="1">COUNTIFS(INDIRECT("Table1["&amp;$B$7&amp;"]"),"Yes", INDIRECT("Table1["&amp;$B668&amp;"]"), "No")</f>
        <v>2</v>
      </c>
      <c r="E668" s="2">
        <f ca="1">COUNTIFS(INDIRECT("Table1["&amp;$B$7&amp;"]"),"Yes", INDIRECT("Table1["&amp;$B668&amp;"]"), "Don't Know")</f>
        <v>0</v>
      </c>
      <c r="F668" s="3">
        <f ca="1">C668+D668+E668</f>
        <v>2</v>
      </c>
    </row>
    <row r="669" spans="1:6" x14ac:dyDescent="0.25">
      <c r="A669" s="5" t="s">
        <v>724</v>
      </c>
      <c r="B669" s="28" t="s">
        <v>1007</v>
      </c>
      <c r="C669" s="2">
        <f t="shared" ref="C669:C685" ca="1" si="85">COUNTIFS(INDIRECT("Table1["&amp;$B$7&amp;"]"),"Yes", INDIRECT("Table1["&amp;$B669&amp;"]"), "Yes")</f>
        <v>0</v>
      </c>
      <c r="D669" s="3">
        <f t="shared" ref="D669:D685" ca="1" si="86">COUNTIFS(INDIRECT("Table1["&amp;$B$7&amp;"]"),"Yes", INDIRECT("Table1["&amp;$B669&amp;"]"), "No")</f>
        <v>2</v>
      </c>
      <c r="E669" s="2">
        <f t="shared" ref="E669:E685" ca="1" si="87">COUNTIFS(INDIRECT("Table1["&amp;$B$7&amp;"]"),"Yes", INDIRECT("Table1["&amp;$B669&amp;"]"), "Don't Know")</f>
        <v>0</v>
      </c>
      <c r="F669" s="3">
        <f t="shared" ref="F669:F685" ca="1" si="88">C669+D669+E669</f>
        <v>2</v>
      </c>
    </row>
    <row r="670" spans="1:6" x14ac:dyDescent="0.25">
      <c r="A670" s="5" t="s">
        <v>725</v>
      </c>
      <c r="B670" s="28" t="s">
        <v>1008</v>
      </c>
      <c r="C670" s="2">
        <f t="shared" ca="1" si="85"/>
        <v>2</v>
      </c>
      <c r="D670" s="3">
        <f t="shared" ca="1" si="86"/>
        <v>0</v>
      </c>
      <c r="E670" s="2">
        <f t="shared" ca="1" si="87"/>
        <v>0</v>
      </c>
      <c r="F670" s="3">
        <f t="shared" ca="1" si="88"/>
        <v>2</v>
      </c>
    </row>
    <row r="671" spans="1:6" x14ac:dyDescent="0.25">
      <c r="A671" s="5" t="s">
        <v>726</v>
      </c>
      <c r="B671" s="28" t="s">
        <v>1009</v>
      </c>
      <c r="C671" s="2">
        <f t="shared" ca="1" si="85"/>
        <v>0</v>
      </c>
      <c r="D671" s="3">
        <f t="shared" ca="1" si="86"/>
        <v>2</v>
      </c>
      <c r="E671" s="2">
        <f t="shared" ca="1" si="87"/>
        <v>0</v>
      </c>
      <c r="F671" s="3">
        <f t="shared" ca="1" si="88"/>
        <v>2</v>
      </c>
    </row>
    <row r="672" spans="1:6" x14ac:dyDescent="0.25">
      <c r="A672" s="5" t="s">
        <v>727</v>
      </c>
      <c r="B672" s="28" t="s">
        <v>1010</v>
      </c>
      <c r="C672" s="2">
        <f t="shared" ca="1" si="85"/>
        <v>0</v>
      </c>
      <c r="D672" s="3">
        <f t="shared" ca="1" si="86"/>
        <v>2</v>
      </c>
      <c r="E672" s="2">
        <f t="shared" ca="1" si="87"/>
        <v>0</v>
      </c>
      <c r="F672" s="3">
        <f t="shared" ca="1" si="88"/>
        <v>2</v>
      </c>
    </row>
    <row r="673" spans="1:6" x14ac:dyDescent="0.25">
      <c r="A673" s="5" t="s">
        <v>728</v>
      </c>
      <c r="B673" s="28" t="s">
        <v>1011</v>
      </c>
      <c r="C673" s="2">
        <f t="shared" ca="1" si="85"/>
        <v>0</v>
      </c>
      <c r="D673" s="3">
        <f t="shared" ca="1" si="86"/>
        <v>2</v>
      </c>
      <c r="E673" s="2">
        <f t="shared" ca="1" si="87"/>
        <v>0</v>
      </c>
      <c r="F673" s="3">
        <f t="shared" ca="1" si="88"/>
        <v>2</v>
      </c>
    </row>
    <row r="674" spans="1:6" x14ac:dyDescent="0.25">
      <c r="A674" s="5" t="s">
        <v>729</v>
      </c>
      <c r="B674" s="28" t="s">
        <v>1012</v>
      </c>
      <c r="C674" s="2">
        <f t="shared" ca="1" si="85"/>
        <v>0</v>
      </c>
      <c r="D674" s="3">
        <f t="shared" ca="1" si="86"/>
        <v>2</v>
      </c>
      <c r="E674" s="2">
        <f t="shared" ca="1" si="87"/>
        <v>0</v>
      </c>
      <c r="F674" s="3">
        <f t="shared" ca="1" si="88"/>
        <v>2</v>
      </c>
    </row>
    <row r="675" spans="1:6" x14ac:dyDescent="0.25">
      <c r="A675" s="5" t="s">
        <v>730</v>
      </c>
      <c r="B675" s="28" t="s">
        <v>1013</v>
      </c>
      <c r="C675" s="2">
        <f t="shared" ca="1" si="85"/>
        <v>0</v>
      </c>
      <c r="D675" s="3">
        <f t="shared" ca="1" si="86"/>
        <v>2</v>
      </c>
      <c r="E675" s="2">
        <f t="shared" ca="1" si="87"/>
        <v>0</v>
      </c>
      <c r="F675" s="3">
        <f t="shared" ca="1" si="88"/>
        <v>2</v>
      </c>
    </row>
    <row r="676" spans="1:6" x14ac:dyDescent="0.25">
      <c r="A676" s="5" t="s">
        <v>731</v>
      </c>
      <c r="B676" s="28" t="s">
        <v>1014</v>
      </c>
      <c r="C676" s="2">
        <f t="shared" ca="1" si="85"/>
        <v>0</v>
      </c>
      <c r="D676" s="3">
        <f t="shared" ca="1" si="86"/>
        <v>2</v>
      </c>
      <c r="E676" s="2">
        <f t="shared" ca="1" si="87"/>
        <v>0</v>
      </c>
      <c r="F676" s="3">
        <f t="shared" ca="1" si="88"/>
        <v>2</v>
      </c>
    </row>
    <row r="677" spans="1:6" x14ac:dyDescent="0.25">
      <c r="A677" s="5" t="s">
        <v>732</v>
      </c>
      <c r="B677" s="28" t="s">
        <v>1015</v>
      </c>
      <c r="C677" s="2">
        <f t="shared" ca="1" si="85"/>
        <v>2</v>
      </c>
      <c r="D677" s="3">
        <f t="shared" ca="1" si="86"/>
        <v>0</v>
      </c>
      <c r="E677" s="2">
        <f t="shared" ca="1" si="87"/>
        <v>0</v>
      </c>
      <c r="F677" s="3">
        <f t="shared" ca="1" si="88"/>
        <v>2</v>
      </c>
    </row>
    <row r="678" spans="1:6" x14ac:dyDescent="0.25">
      <c r="A678" s="5" t="s">
        <v>733</v>
      </c>
      <c r="B678" s="28" t="s">
        <v>1016</v>
      </c>
      <c r="C678" s="2">
        <f t="shared" ca="1" si="85"/>
        <v>0</v>
      </c>
      <c r="D678" s="3">
        <f t="shared" ca="1" si="86"/>
        <v>2</v>
      </c>
      <c r="E678" s="2">
        <f t="shared" ca="1" si="87"/>
        <v>0</v>
      </c>
      <c r="F678" s="3">
        <f t="shared" ca="1" si="88"/>
        <v>2</v>
      </c>
    </row>
    <row r="679" spans="1:6" x14ac:dyDescent="0.25">
      <c r="A679" s="5" t="s">
        <v>734</v>
      </c>
      <c r="B679" s="28" t="s">
        <v>1017</v>
      </c>
      <c r="C679" s="2">
        <f t="shared" ca="1" si="85"/>
        <v>0</v>
      </c>
      <c r="D679" s="3">
        <f t="shared" ca="1" si="86"/>
        <v>2</v>
      </c>
      <c r="E679" s="2">
        <f t="shared" ca="1" si="87"/>
        <v>0</v>
      </c>
      <c r="F679" s="3">
        <f t="shared" ca="1" si="88"/>
        <v>2</v>
      </c>
    </row>
    <row r="680" spans="1:6" x14ac:dyDescent="0.25">
      <c r="A680" s="5" t="s">
        <v>735</v>
      </c>
      <c r="B680" s="28" t="s">
        <v>1018</v>
      </c>
      <c r="C680" s="2">
        <f t="shared" ca="1" si="85"/>
        <v>0</v>
      </c>
      <c r="D680" s="3">
        <f t="shared" ca="1" si="86"/>
        <v>2</v>
      </c>
      <c r="E680" s="2">
        <f t="shared" ca="1" si="87"/>
        <v>0</v>
      </c>
      <c r="F680" s="3">
        <f t="shared" ca="1" si="88"/>
        <v>2</v>
      </c>
    </row>
    <row r="681" spans="1:6" x14ac:dyDescent="0.25">
      <c r="A681" s="5" t="s">
        <v>736</v>
      </c>
      <c r="B681" s="28" t="s">
        <v>1019</v>
      </c>
      <c r="C681" s="2">
        <f t="shared" ca="1" si="85"/>
        <v>0</v>
      </c>
      <c r="D681" s="3">
        <f t="shared" ca="1" si="86"/>
        <v>2</v>
      </c>
      <c r="E681" s="2">
        <f t="shared" ca="1" si="87"/>
        <v>0</v>
      </c>
      <c r="F681" s="3">
        <f t="shared" ca="1" si="88"/>
        <v>2</v>
      </c>
    </row>
    <row r="682" spans="1:6" x14ac:dyDescent="0.25">
      <c r="A682" s="5" t="s">
        <v>737</v>
      </c>
      <c r="B682" s="28" t="s">
        <v>1020</v>
      </c>
      <c r="C682" s="2">
        <f t="shared" ca="1" si="85"/>
        <v>0</v>
      </c>
      <c r="D682" s="3">
        <f t="shared" ca="1" si="86"/>
        <v>2</v>
      </c>
      <c r="E682" s="2">
        <f t="shared" ca="1" si="87"/>
        <v>0</v>
      </c>
      <c r="F682" s="3">
        <f t="shared" ca="1" si="88"/>
        <v>2</v>
      </c>
    </row>
    <row r="683" spans="1:6" x14ac:dyDescent="0.25">
      <c r="A683" s="5" t="s">
        <v>738</v>
      </c>
      <c r="B683" s="28" t="s">
        <v>1021</v>
      </c>
      <c r="C683" s="2">
        <f t="shared" ca="1" si="85"/>
        <v>0</v>
      </c>
      <c r="D683" s="3">
        <f t="shared" ca="1" si="86"/>
        <v>2</v>
      </c>
      <c r="E683" s="2">
        <f t="shared" ca="1" si="87"/>
        <v>0</v>
      </c>
      <c r="F683" s="3">
        <f t="shared" ca="1" si="88"/>
        <v>2</v>
      </c>
    </row>
    <row r="684" spans="1:6" x14ac:dyDescent="0.25">
      <c r="A684" s="5" t="s">
        <v>742</v>
      </c>
      <c r="B684" s="28" t="s">
        <v>1022</v>
      </c>
      <c r="C684" s="2">
        <f t="shared" ca="1" si="85"/>
        <v>0</v>
      </c>
      <c r="D684" s="3">
        <f t="shared" ca="1" si="86"/>
        <v>2</v>
      </c>
      <c r="E684" s="2">
        <f t="shared" ca="1" si="87"/>
        <v>0</v>
      </c>
      <c r="F684" s="3">
        <f t="shared" ca="1" si="88"/>
        <v>2</v>
      </c>
    </row>
    <row r="685" spans="1:6" x14ac:dyDescent="0.25">
      <c r="A685" s="5" t="s">
        <v>22</v>
      </c>
      <c r="B685" s="28" t="s">
        <v>1023</v>
      </c>
      <c r="C685" s="2">
        <f t="shared" ca="1" si="85"/>
        <v>0</v>
      </c>
      <c r="D685" s="3">
        <f t="shared" ca="1" si="86"/>
        <v>2</v>
      </c>
      <c r="E685" s="2">
        <f t="shared" ca="1" si="87"/>
        <v>0</v>
      </c>
      <c r="F685" s="3">
        <f t="shared" ca="1" si="88"/>
        <v>2</v>
      </c>
    </row>
    <row r="687" spans="1:6" x14ac:dyDescent="0.25">
      <c r="A687" s="4" t="s">
        <v>739</v>
      </c>
    </row>
    <row r="688" spans="1:6" x14ac:dyDescent="0.25">
      <c r="A688" s="5" t="str">
        <f>$B$3&amp;" - Wave C - All"</f>
        <v>ASB - Wave C - All</v>
      </c>
      <c r="B688" s="5" t="s">
        <v>879</v>
      </c>
      <c r="C688" s="5" t="s">
        <v>5</v>
      </c>
      <c r="D688" s="5" t="s">
        <v>4</v>
      </c>
      <c r="E688" s="5" t="s">
        <v>896</v>
      </c>
      <c r="F688" s="5" t="s">
        <v>525</v>
      </c>
    </row>
    <row r="689" spans="1:6" x14ac:dyDescent="0.25">
      <c r="A689" s="5" t="s">
        <v>723</v>
      </c>
      <c r="B689" s="28" t="s">
        <v>1006</v>
      </c>
      <c r="C689" s="7">
        <f t="shared" ref="C689:F704" ca="1" si="89">C668/$G$11</f>
        <v>0</v>
      </c>
      <c r="D689" s="6">
        <f t="shared" ca="1" si="89"/>
        <v>1</v>
      </c>
      <c r="E689" s="7">
        <f t="shared" ca="1" si="89"/>
        <v>0</v>
      </c>
      <c r="F689" s="6">
        <f t="shared" ca="1" si="89"/>
        <v>1</v>
      </c>
    </row>
    <row r="690" spans="1:6" x14ac:dyDescent="0.25">
      <c r="A690" s="5" t="s">
        <v>724</v>
      </c>
      <c r="B690" s="28" t="s">
        <v>1007</v>
      </c>
      <c r="C690" s="7">
        <f t="shared" ca="1" si="89"/>
        <v>0</v>
      </c>
      <c r="D690" s="6">
        <f t="shared" ca="1" si="89"/>
        <v>1</v>
      </c>
      <c r="E690" s="7">
        <f t="shared" ca="1" si="89"/>
        <v>0</v>
      </c>
      <c r="F690" s="6">
        <f t="shared" ca="1" si="89"/>
        <v>1</v>
      </c>
    </row>
    <row r="691" spans="1:6" x14ac:dyDescent="0.25">
      <c r="A691" s="5" t="s">
        <v>725</v>
      </c>
      <c r="B691" s="28" t="s">
        <v>1008</v>
      </c>
      <c r="C691" s="7">
        <f t="shared" ca="1" si="89"/>
        <v>1</v>
      </c>
      <c r="D691" s="6">
        <f t="shared" ca="1" si="89"/>
        <v>0</v>
      </c>
      <c r="E691" s="7">
        <f t="shared" ca="1" si="89"/>
        <v>0</v>
      </c>
      <c r="F691" s="6">
        <f t="shared" ca="1" si="89"/>
        <v>1</v>
      </c>
    </row>
    <row r="692" spans="1:6" x14ac:dyDescent="0.25">
      <c r="A692" s="5" t="s">
        <v>726</v>
      </c>
      <c r="B692" s="28" t="s">
        <v>1009</v>
      </c>
      <c r="C692" s="7">
        <f t="shared" ca="1" si="89"/>
        <v>0</v>
      </c>
      <c r="D692" s="6">
        <f t="shared" ca="1" si="89"/>
        <v>1</v>
      </c>
      <c r="E692" s="7">
        <f t="shared" ca="1" si="89"/>
        <v>0</v>
      </c>
      <c r="F692" s="6">
        <f t="shared" ca="1" si="89"/>
        <v>1</v>
      </c>
    </row>
    <row r="693" spans="1:6" x14ac:dyDescent="0.25">
      <c r="A693" s="5" t="s">
        <v>727</v>
      </c>
      <c r="B693" s="28" t="s">
        <v>1010</v>
      </c>
      <c r="C693" s="7">
        <f t="shared" ca="1" si="89"/>
        <v>0</v>
      </c>
      <c r="D693" s="6">
        <f t="shared" ca="1" si="89"/>
        <v>1</v>
      </c>
      <c r="E693" s="7">
        <f t="shared" ca="1" si="89"/>
        <v>0</v>
      </c>
      <c r="F693" s="6">
        <f t="shared" ca="1" si="89"/>
        <v>1</v>
      </c>
    </row>
    <row r="694" spans="1:6" x14ac:dyDescent="0.25">
      <c r="A694" s="5" t="s">
        <v>728</v>
      </c>
      <c r="B694" s="28" t="s">
        <v>1011</v>
      </c>
      <c r="C694" s="7">
        <f t="shared" ca="1" si="89"/>
        <v>0</v>
      </c>
      <c r="D694" s="6">
        <f t="shared" ca="1" si="89"/>
        <v>1</v>
      </c>
      <c r="E694" s="7">
        <f t="shared" ca="1" si="89"/>
        <v>0</v>
      </c>
      <c r="F694" s="6">
        <f t="shared" ca="1" si="89"/>
        <v>1</v>
      </c>
    </row>
    <row r="695" spans="1:6" x14ac:dyDescent="0.25">
      <c r="A695" s="5" t="s">
        <v>729</v>
      </c>
      <c r="B695" s="28" t="s">
        <v>1012</v>
      </c>
      <c r="C695" s="7">
        <f t="shared" ca="1" si="89"/>
        <v>0</v>
      </c>
      <c r="D695" s="6">
        <f t="shared" ca="1" si="89"/>
        <v>1</v>
      </c>
      <c r="E695" s="7">
        <f t="shared" ca="1" si="89"/>
        <v>0</v>
      </c>
      <c r="F695" s="6">
        <f t="shared" ca="1" si="89"/>
        <v>1</v>
      </c>
    </row>
    <row r="696" spans="1:6" x14ac:dyDescent="0.25">
      <c r="A696" s="5" t="s">
        <v>730</v>
      </c>
      <c r="B696" s="28" t="s">
        <v>1013</v>
      </c>
      <c r="C696" s="7">
        <f t="shared" ca="1" si="89"/>
        <v>0</v>
      </c>
      <c r="D696" s="6">
        <f t="shared" ca="1" si="89"/>
        <v>1</v>
      </c>
      <c r="E696" s="7">
        <f t="shared" ca="1" si="89"/>
        <v>0</v>
      </c>
      <c r="F696" s="6">
        <f t="shared" ca="1" si="89"/>
        <v>1</v>
      </c>
    </row>
    <row r="697" spans="1:6" x14ac:dyDescent="0.25">
      <c r="A697" s="5" t="s">
        <v>731</v>
      </c>
      <c r="B697" s="28" t="s">
        <v>1014</v>
      </c>
      <c r="C697" s="7">
        <f t="shared" ca="1" si="89"/>
        <v>0</v>
      </c>
      <c r="D697" s="6">
        <f t="shared" ca="1" si="89"/>
        <v>1</v>
      </c>
      <c r="E697" s="7">
        <f t="shared" ca="1" si="89"/>
        <v>0</v>
      </c>
      <c r="F697" s="6">
        <f t="shared" ca="1" si="89"/>
        <v>1</v>
      </c>
    </row>
    <row r="698" spans="1:6" x14ac:dyDescent="0.25">
      <c r="A698" s="5" t="s">
        <v>732</v>
      </c>
      <c r="B698" s="28" t="s">
        <v>1015</v>
      </c>
      <c r="C698" s="7">
        <f t="shared" ca="1" si="89"/>
        <v>1</v>
      </c>
      <c r="D698" s="6">
        <f t="shared" ca="1" si="89"/>
        <v>0</v>
      </c>
      <c r="E698" s="7">
        <f t="shared" ca="1" si="89"/>
        <v>0</v>
      </c>
      <c r="F698" s="6">
        <f t="shared" ca="1" si="89"/>
        <v>1</v>
      </c>
    </row>
    <row r="699" spans="1:6" x14ac:dyDescent="0.25">
      <c r="A699" s="5" t="s">
        <v>733</v>
      </c>
      <c r="B699" s="28" t="s">
        <v>1016</v>
      </c>
      <c r="C699" s="7">
        <f t="shared" ca="1" si="89"/>
        <v>0</v>
      </c>
      <c r="D699" s="6">
        <f t="shared" ca="1" si="89"/>
        <v>1</v>
      </c>
      <c r="E699" s="7">
        <f t="shared" ca="1" si="89"/>
        <v>0</v>
      </c>
      <c r="F699" s="6">
        <f t="shared" ca="1" si="89"/>
        <v>1</v>
      </c>
    </row>
    <row r="700" spans="1:6" x14ac:dyDescent="0.25">
      <c r="A700" s="5" t="s">
        <v>734</v>
      </c>
      <c r="B700" s="28" t="s">
        <v>1017</v>
      </c>
      <c r="C700" s="7">
        <f t="shared" ca="1" si="89"/>
        <v>0</v>
      </c>
      <c r="D700" s="6">
        <f t="shared" ca="1" si="89"/>
        <v>1</v>
      </c>
      <c r="E700" s="7">
        <f t="shared" ca="1" si="89"/>
        <v>0</v>
      </c>
      <c r="F700" s="6">
        <f t="shared" ca="1" si="89"/>
        <v>1</v>
      </c>
    </row>
    <row r="701" spans="1:6" x14ac:dyDescent="0.25">
      <c r="A701" s="5" t="s">
        <v>735</v>
      </c>
      <c r="B701" s="28" t="s">
        <v>1018</v>
      </c>
      <c r="C701" s="7">
        <f t="shared" ca="1" si="89"/>
        <v>0</v>
      </c>
      <c r="D701" s="6">
        <f t="shared" ca="1" si="89"/>
        <v>1</v>
      </c>
      <c r="E701" s="7">
        <f t="shared" ca="1" si="89"/>
        <v>0</v>
      </c>
      <c r="F701" s="6">
        <f t="shared" ca="1" si="89"/>
        <v>1</v>
      </c>
    </row>
    <row r="702" spans="1:6" x14ac:dyDescent="0.25">
      <c r="A702" s="5" t="s">
        <v>736</v>
      </c>
      <c r="B702" s="28" t="s">
        <v>1019</v>
      </c>
      <c r="C702" s="7">
        <f t="shared" ca="1" si="89"/>
        <v>0</v>
      </c>
      <c r="D702" s="6">
        <f t="shared" ca="1" si="89"/>
        <v>1</v>
      </c>
      <c r="E702" s="7">
        <f t="shared" ca="1" si="89"/>
        <v>0</v>
      </c>
      <c r="F702" s="6">
        <f t="shared" ca="1" si="89"/>
        <v>1</v>
      </c>
    </row>
    <row r="703" spans="1:6" x14ac:dyDescent="0.25">
      <c r="A703" s="5" t="s">
        <v>737</v>
      </c>
      <c r="B703" s="28" t="s">
        <v>1020</v>
      </c>
      <c r="C703" s="7">
        <f t="shared" ca="1" si="89"/>
        <v>0</v>
      </c>
      <c r="D703" s="6">
        <f t="shared" ca="1" si="89"/>
        <v>1</v>
      </c>
      <c r="E703" s="7">
        <f t="shared" ca="1" si="89"/>
        <v>0</v>
      </c>
      <c r="F703" s="6">
        <f t="shared" ca="1" si="89"/>
        <v>1</v>
      </c>
    </row>
    <row r="704" spans="1:6" x14ac:dyDescent="0.25">
      <c r="A704" s="5" t="s">
        <v>738</v>
      </c>
      <c r="B704" s="28" t="s">
        <v>1021</v>
      </c>
      <c r="C704" s="7">
        <f t="shared" ca="1" si="89"/>
        <v>0</v>
      </c>
      <c r="D704" s="6">
        <f t="shared" ca="1" si="89"/>
        <v>1</v>
      </c>
      <c r="E704" s="7">
        <f t="shared" ca="1" si="89"/>
        <v>0</v>
      </c>
      <c r="F704" s="6">
        <f t="shared" ca="1" si="89"/>
        <v>1</v>
      </c>
    </row>
    <row r="705" spans="1:6" x14ac:dyDescent="0.25">
      <c r="A705" s="5" t="s">
        <v>742</v>
      </c>
      <c r="B705" s="28" t="s">
        <v>1022</v>
      </c>
      <c r="C705" s="7">
        <f t="shared" ref="C705:F706" ca="1" si="90">C684/$G$11</f>
        <v>0</v>
      </c>
      <c r="D705" s="6">
        <f t="shared" ca="1" si="90"/>
        <v>1</v>
      </c>
      <c r="E705" s="7">
        <f t="shared" ca="1" si="90"/>
        <v>0</v>
      </c>
      <c r="F705" s="6">
        <f t="shared" ca="1" si="90"/>
        <v>1</v>
      </c>
    </row>
    <row r="706" spans="1:6" x14ac:dyDescent="0.25">
      <c r="A706" s="5" t="s">
        <v>22</v>
      </c>
      <c r="B706" s="28" t="s">
        <v>1023</v>
      </c>
      <c r="C706" s="7">
        <f t="shared" ca="1" si="90"/>
        <v>0</v>
      </c>
      <c r="D706" s="6">
        <f t="shared" ca="1" si="90"/>
        <v>1</v>
      </c>
      <c r="E706" s="7">
        <f t="shared" ca="1" si="90"/>
        <v>0</v>
      </c>
      <c r="F706" s="6">
        <f t="shared" ca="1" si="90"/>
        <v>1</v>
      </c>
    </row>
  </sheetData>
  <mergeCells count="2">
    <mergeCell ref="A1:I1"/>
    <mergeCell ref="D7:E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6"/>
  <sheetViews>
    <sheetView workbookViewId="0">
      <selection activeCell="A9" sqref="A9:I706"/>
    </sheetView>
  </sheetViews>
  <sheetFormatPr defaultRowHeight="15" x14ac:dyDescent="0.25"/>
  <cols>
    <col min="1" max="2" width="29" style="4" customWidth="1"/>
    <col min="3" max="3" width="28" style="4" customWidth="1"/>
    <col min="4" max="4" width="27" style="4" customWidth="1"/>
    <col min="5" max="5" width="24.5703125" style="4" customWidth="1"/>
    <col min="6" max="6" width="22.85546875" style="4" customWidth="1"/>
    <col min="7" max="7" width="24" style="4" customWidth="1"/>
    <col min="8" max="8" width="19.5703125" style="4" customWidth="1"/>
    <col min="9" max="16384" width="9.140625" style="4"/>
  </cols>
  <sheetData>
    <row r="1" spans="1:9" ht="30.75" customHeight="1" x14ac:dyDescent="0.25">
      <c r="A1" s="38" t="s">
        <v>530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10" t="s">
        <v>878</v>
      </c>
      <c r="B2" s="10"/>
      <c r="C2" s="10"/>
      <c r="D2" s="10"/>
      <c r="E2" s="10"/>
      <c r="F2" s="10"/>
      <c r="G2" s="10"/>
      <c r="H2" s="10"/>
      <c r="I2" s="10"/>
    </row>
    <row r="3" spans="1:9" ht="39" x14ac:dyDescent="0.25">
      <c r="A3" s="21" t="s">
        <v>855</v>
      </c>
      <c r="B3" s="29" t="s">
        <v>499</v>
      </c>
      <c r="D3" s="22" t="s">
        <v>877</v>
      </c>
      <c r="E3" s="25" t="s">
        <v>871</v>
      </c>
    </row>
    <row r="4" spans="1:9" x14ac:dyDescent="0.25">
      <c r="A4" s="21" t="s">
        <v>862</v>
      </c>
      <c r="B4" s="29" t="s">
        <v>499</v>
      </c>
      <c r="D4" s="21" t="s">
        <v>867</v>
      </c>
      <c r="E4" s="24" t="s">
        <v>864</v>
      </c>
    </row>
    <row r="5" spans="1:9" x14ac:dyDescent="0.25">
      <c r="A5" s="22" t="s">
        <v>856</v>
      </c>
      <c r="B5" s="29" t="s">
        <v>667</v>
      </c>
      <c r="D5" s="22" t="s">
        <v>868</v>
      </c>
      <c r="E5" s="24" t="s">
        <v>865</v>
      </c>
    </row>
    <row r="6" spans="1:9" x14ac:dyDescent="0.25">
      <c r="A6" s="22" t="s">
        <v>857</v>
      </c>
      <c r="B6" s="29" t="s">
        <v>881</v>
      </c>
      <c r="D6" s="22" t="s">
        <v>869</v>
      </c>
      <c r="E6" s="24" t="s">
        <v>866</v>
      </c>
    </row>
    <row r="7" spans="1:9" ht="60" customHeight="1" x14ac:dyDescent="0.25">
      <c r="A7" s="22" t="s">
        <v>858</v>
      </c>
      <c r="B7" s="29" t="s">
        <v>889</v>
      </c>
      <c r="D7" s="39" t="s">
        <v>873</v>
      </c>
      <c r="E7" s="39"/>
    </row>
    <row r="8" spans="1:9" x14ac:dyDescent="0.25">
      <c r="D8" s="39"/>
      <c r="E8" s="39"/>
    </row>
    <row r="9" spans="1:9" x14ac:dyDescent="0.25">
      <c r="A9" s="34" t="s">
        <v>1024</v>
      </c>
    </row>
    <row r="10" spans="1:9" x14ac:dyDescent="0.25">
      <c r="A10" s="5"/>
      <c r="B10" s="5" t="str">
        <f>$B$3&amp;" - Wave A - Sample"</f>
        <v>FIP - Wave A - Sample</v>
      </c>
      <c r="C10" s="5" t="str">
        <f>$B$3&amp;" - Wave B - Sample"</f>
        <v>FIP - Wave B - Sample</v>
      </c>
      <c r="D10" s="5" t="str">
        <f>$B$3&amp;" - Wave C - Sample"</f>
        <v>FIP - Wave C - Sample</v>
      </c>
      <c r="E10" s="20" t="str">
        <f>$B$3&amp;" - Wave A - All"</f>
        <v>FIP - Wave A - All</v>
      </c>
      <c r="F10" s="20" t="str">
        <f>$B$3&amp;" - Wave B - All"</f>
        <v>FIP - Wave B - All</v>
      </c>
      <c r="G10" s="20" t="str">
        <f>$B$3&amp;" - Wave C - All"</f>
        <v>FIP - Wave C - All</v>
      </c>
    </row>
    <row r="11" spans="1:9" x14ac:dyDescent="0.25">
      <c r="A11" s="5" t="s">
        <v>680</v>
      </c>
      <c r="B11" s="2">
        <f>COUNTIF(Table1[c08a_main_class], $B$4)</f>
        <v>8</v>
      </c>
      <c r="C11" s="33">
        <f ca="1">COUNTIFS(Table1[c08a_main_class], $B$4, INDIRECT("Table1[c01"&amp;$E$5&amp;"_area]"), "&lt;&gt;Unassigned")</f>
        <v>2</v>
      </c>
      <c r="D11" s="2">
        <f ca="1">COUNTIFS(Table1[c08a_main_class], $B$4, INDIRECT("Table1[c01"&amp;$E$6&amp;"_area]"), "&lt;&gt;Unassigned")</f>
        <v>0</v>
      </c>
      <c r="E11" s="3">
        <f ca="1">COUNTIF(INDIRECT("Table1["&amp;$B$5&amp;"]"), "Yes")</f>
        <v>14</v>
      </c>
      <c r="F11" s="2">
        <f ca="1">COUNTIF(INDIRECT("Table1["&amp;$B$6&amp;"]"), "Yes")</f>
        <v>6</v>
      </c>
      <c r="G11" s="3">
        <f ca="1">COUNTIF(INDIRECT("Table1["&amp;$B$7&amp;"]"), "Yes")</f>
        <v>0</v>
      </c>
    </row>
    <row r="13" spans="1:9" x14ac:dyDescent="0.25">
      <c r="A13" s="10" t="s">
        <v>681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 t="s">
        <v>861</v>
      </c>
      <c r="B14" s="10"/>
      <c r="C14" s="10"/>
      <c r="D14" s="10"/>
      <c r="E14" s="10"/>
      <c r="F14" s="10"/>
      <c r="G14" s="10"/>
      <c r="H14" s="10"/>
      <c r="I14" s="10"/>
    </row>
    <row r="16" spans="1:9" x14ac:dyDescent="0.25">
      <c r="A16" s="4" t="s">
        <v>531</v>
      </c>
    </row>
    <row r="17" spans="1:4" x14ac:dyDescent="0.25">
      <c r="A17" s="5"/>
      <c r="B17" s="5" t="s">
        <v>19</v>
      </c>
      <c r="C17" s="5" t="s">
        <v>8</v>
      </c>
      <c r="D17" s="5" t="s">
        <v>525</v>
      </c>
    </row>
    <row r="18" spans="1:4" x14ac:dyDescent="0.25">
      <c r="A18" s="5" t="str">
        <f>$B$3&amp;" - Wave A - Sample"</f>
        <v>FIP - Wave A - Sample</v>
      </c>
      <c r="B18" s="2">
        <f>COUNTIFS(Table1[c08a_main_class], $B$4, Table1[c03a_gender], "Male")</f>
        <v>2</v>
      </c>
      <c r="C18" s="3">
        <f>COUNTIFS(Table1[c08a_main_class], $B$4, Table1[c03a_gender], "Female")</f>
        <v>6</v>
      </c>
      <c r="D18" s="2">
        <f t="shared" ref="D18:D23" si="0">SUM(B18:C18)</f>
        <v>8</v>
      </c>
    </row>
    <row r="19" spans="1:4" x14ac:dyDescent="0.25">
      <c r="A19" s="5" t="str">
        <f>$B$3&amp;" - Wave B - Sample"</f>
        <v>FIP - Wave B - Sample</v>
      </c>
      <c r="B19" s="2">
        <f ca="1">COUNTIFS(Table1[c08a_main_class], $B$4, INDIRECT("Table1[c01"&amp;$E5&amp;"_area]"), "&lt;&gt;Unassigned", Table1[c03a_gender], "Male")</f>
        <v>0</v>
      </c>
      <c r="C19" s="3">
        <f ca="1">COUNTIFS(Table1[c08a_main_class], $B$4, INDIRECT("Table1[c01"&amp;$E5&amp;"_area]"), "&lt;&gt;Unassigned", Table1[c03a_gender], "Female")</f>
        <v>2</v>
      </c>
      <c r="D19" s="2">
        <f t="shared" ca="1" si="0"/>
        <v>2</v>
      </c>
    </row>
    <row r="20" spans="1:4" x14ac:dyDescent="0.25">
      <c r="A20" s="5" t="str">
        <f>$B$3&amp;" - Wave C - Sample"</f>
        <v>FIP - Wave C - Sample</v>
      </c>
      <c r="B20" s="2">
        <f ca="1">COUNTIFS(Table1[c08a_main_class], $B$4, INDIRECT("Table1[c01"&amp;$E6&amp;"_area]"), "&lt;&gt;Unassigned", Table1[c03a_gender], "Male")</f>
        <v>0</v>
      </c>
      <c r="C20" s="3">
        <f ca="1">COUNTIFS(Table1[c08a_main_class], $B$4, INDIRECT("Table1[c01"&amp;$E6&amp;"_area]"), "&lt;&gt;Unassigned", Table1[c03a_gender], "Female")</f>
        <v>0</v>
      </c>
      <c r="D20" s="2">
        <f t="shared" ca="1" si="0"/>
        <v>0</v>
      </c>
    </row>
    <row r="21" spans="1:4" x14ac:dyDescent="0.25">
      <c r="A21" s="5" t="str">
        <f>$B$3&amp;" - Wave A - All"</f>
        <v>FIP - Wave A - All</v>
      </c>
      <c r="B21" s="2">
        <f ca="1">COUNTIFS(INDIRECT("Table1["&amp;$B5&amp;"]"), "Yes", Table1[c03a_gender], "Male")</f>
        <v>4</v>
      </c>
      <c r="C21" s="3">
        <f ca="1">COUNTIFS(INDIRECT("Table1["&amp;$B5&amp;"]"), "Yes", Table1[c03a_gender], "Female")</f>
        <v>10</v>
      </c>
      <c r="D21" s="2">
        <f t="shared" ca="1" si="0"/>
        <v>14</v>
      </c>
    </row>
    <row r="22" spans="1:4" x14ac:dyDescent="0.25">
      <c r="A22" s="5" t="str">
        <f>$B$3&amp;" - Wave B - All"</f>
        <v>FIP - Wave B - All</v>
      </c>
      <c r="B22" s="2">
        <f ca="1">COUNTIFS(INDIRECT("Table1["&amp;$B6&amp;"]"), "Yes", Table1[c03a_gender], "Male")</f>
        <v>1</v>
      </c>
      <c r="C22" s="3">
        <f ca="1">COUNTIFS(INDIRECT("Table1["&amp;$B6&amp;"]"), "Yes", Table1[c03a_gender], "Female")</f>
        <v>5</v>
      </c>
      <c r="D22" s="2">
        <f t="shared" ca="1" si="0"/>
        <v>6</v>
      </c>
    </row>
    <row r="23" spans="1:4" x14ac:dyDescent="0.25">
      <c r="A23" s="5" t="str">
        <f>$B$3&amp;" - Wave C - All"</f>
        <v>FIP - Wave C - All</v>
      </c>
      <c r="B23" s="2">
        <f ca="1">COUNTIFS(INDIRECT("Table1["&amp;$B7&amp;"]"), "Yes", Table1[c03a_gender], "Male")</f>
        <v>0</v>
      </c>
      <c r="C23" s="3">
        <f ca="1">COUNTIFS(INDIRECT("Table1["&amp;$B7&amp;"]"), "Yes", Table1[c03a_gender], "Female")</f>
        <v>0</v>
      </c>
      <c r="D23" s="2">
        <f t="shared" ca="1" si="0"/>
        <v>0</v>
      </c>
    </row>
    <row r="25" spans="1:4" x14ac:dyDescent="0.25">
      <c r="A25" s="4" t="s">
        <v>532</v>
      </c>
    </row>
    <row r="26" spans="1:4" x14ac:dyDescent="0.25">
      <c r="A26" s="5"/>
      <c r="B26" s="5" t="s">
        <v>19</v>
      </c>
      <c r="C26" s="5" t="s">
        <v>8</v>
      </c>
      <c r="D26" s="5" t="s">
        <v>525</v>
      </c>
    </row>
    <row r="27" spans="1:4" x14ac:dyDescent="0.25">
      <c r="A27" s="5" t="str">
        <f>$B$3&amp;" - Wave A - Sample"</f>
        <v>FIP - Wave A - Sample</v>
      </c>
      <c r="B27" s="7">
        <f t="shared" ref="B27:D31" si="1">B18/$D18</f>
        <v>0.25</v>
      </c>
      <c r="C27" s="6">
        <f t="shared" si="1"/>
        <v>0.75</v>
      </c>
      <c r="D27" s="7">
        <f t="shared" si="1"/>
        <v>1</v>
      </c>
    </row>
    <row r="28" spans="1:4" x14ac:dyDescent="0.25">
      <c r="A28" s="5" t="str">
        <f>$B$3&amp;" - Wave B - Sample"</f>
        <v>FIP - Wave B - Sample</v>
      </c>
      <c r="B28" s="7">
        <f t="shared" ca="1" si="1"/>
        <v>0</v>
      </c>
      <c r="C28" s="6">
        <f t="shared" ca="1" si="1"/>
        <v>1</v>
      </c>
      <c r="D28" s="7">
        <f t="shared" ca="1" si="1"/>
        <v>1</v>
      </c>
    </row>
    <row r="29" spans="1:4" x14ac:dyDescent="0.25">
      <c r="A29" s="5" t="str">
        <f>$B$3&amp;" - Wave C - Sample"</f>
        <v>FIP - Wave C - Sample</v>
      </c>
      <c r="B29" s="7" t="e">
        <f t="shared" ca="1" si="1"/>
        <v>#DIV/0!</v>
      </c>
      <c r="C29" s="6" t="e">
        <f t="shared" ca="1" si="1"/>
        <v>#DIV/0!</v>
      </c>
      <c r="D29" s="7" t="e">
        <f t="shared" ca="1" si="1"/>
        <v>#DIV/0!</v>
      </c>
    </row>
    <row r="30" spans="1:4" x14ac:dyDescent="0.25">
      <c r="A30" s="5" t="str">
        <f>$B$3&amp;" - Wave A - All"</f>
        <v>FIP - Wave A - All</v>
      </c>
      <c r="B30" s="7">
        <f t="shared" ca="1" si="1"/>
        <v>0.2857142857142857</v>
      </c>
      <c r="C30" s="6">
        <f t="shared" ca="1" si="1"/>
        <v>0.7142857142857143</v>
      </c>
      <c r="D30" s="7">
        <f t="shared" ca="1" si="1"/>
        <v>1</v>
      </c>
    </row>
    <row r="31" spans="1:4" x14ac:dyDescent="0.25">
      <c r="A31" s="5" t="str">
        <f>$B$3&amp;" - Wave B - All"</f>
        <v>FIP - Wave B - All</v>
      </c>
      <c r="B31" s="7">
        <f t="shared" ca="1" si="1"/>
        <v>0.16666666666666666</v>
      </c>
      <c r="C31" s="6">
        <f t="shared" ca="1" si="1"/>
        <v>0.83333333333333337</v>
      </c>
      <c r="D31" s="7">
        <f t="shared" ca="1" si="1"/>
        <v>1</v>
      </c>
    </row>
    <row r="32" spans="1:4" x14ac:dyDescent="0.25">
      <c r="A32" s="5" t="str">
        <f>$B$3&amp;" - Wave C - All"</f>
        <v>FIP - Wave C - All</v>
      </c>
      <c r="B32" s="7" t="e">
        <f ca="1">B23/$D23</f>
        <v>#DIV/0!</v>
      </c>
      <c r="C32" s="6" t="e">
        <f ca="1">C23/$D23</f>
        <v>#DIV/0!</v>
      </c>
      <c r="D32" s="7" t="e">
        <f ca="1">D23/$D23</f>
        <v>#DIV/0!</v>
      </c>
    </row>
    <row r="33" spans="1:7" x14ac:dyDescent="0.25">
      <c r="B33" s="11"/>
      <c r="C33" s="11"/>
      <c r="D33" s="11"/>
    </row>
    <row r="34" spans="1:7" x14ac:dyDescent="0.25">
      <c r="A34" s="4" t="s">
        <v>533</v>
      </c>
    </row>
    <row r="35" spans="1:7" x14ac:dyDescent="0.25">
      <c r="A35" s="5"/>
      <c r="B35" s="5" t="s">
        <v>775</v>
      </c>
      <c r="C35" s="5" t="s">
        <v>534</v>
      </c>
      <c r="D35" s="5" t="s">
        <v>535</v>
      </c>
      <c r="E35" s="5" t="s">
        <v>536</v>
      </c>
      <c r="F35" s="5" t="s">
        <v>776</v>
      </c>
      <c r="G35" s="5" t="s">
        <v>525</v>
      </c>
    </row>
    <row r="36" spans="1:7" x14ac:dyDescent="0.25">
      <c r="A36" s="5" t="str">
        <f>$B$3&amp;" - Wave A - Sample"</f>
        <v>FIP - Wave A - Sample</v>
      </c>
      <c r="B36" s="2">
        <f>COUNTIFS(Table1[c08a_main_class], $B$4, Table1[c04a_age], "&lt;18")</f>
        <v>0</v>
      </c>
      <c r="C36" s="3">
        <f>COUNTIFS(Table1[c08a_main_class], $B$4, Table1[c04a_age], "&gt;=18", Table1[c04a_age],"&lt;=24")</f>
        <v>0</v>
      </c>
      <c r="D36" s="2">
        <f>COUNTIFS(Table1[c08a_main_class], $B$4, Table1[c04a_age], "&gt;=25", Table1[c04a_age],"&lt;=49")</f>
        <v>7</v>
      </c>
      <c r="E36" s="3">
        <f>COUNTIFS(Table1[c08a_main_class], $B$4, Table1[c04a_age], "&gt;=50", Table1[c04a_age],"&lt;=64")</f>
        <v>1</v>
      </c>
      <c r="F36" s="2">
        <f>COUNTIFS(Table1[c08a_main_class], $B$4, Table1[c04a_age], "&gt;64")</f>
        <v>0</v>
      </c>
      <c r="G36" s="3">
        <f>SUM(B36:F36)</f>
        <v>8</v>
      </c>
    </row>
    <row r="37" spans="1:7" x14ac:dyDescent="0.25">
      <c r="A37" s="5" t="str">
        <f>$B$3&amp;" - Wave B - Sample"</f>
        <v>FIP - Wave B - Sample</v>
      </c>
      <c r="B37" s="2">
        <f ca="1">COUNTIFS(Table1[c08a_main_class], $B$4, INDIRECT("Table1[c01"&amp;$E5&amp;"_area]"), "&lt;&gt;Unassigned",  INDIRECT("Table1[c04"&amp;$E5&amp;"_age]"), "&lt;18")</f>
        <v>0</v>
      </c>
      <c r="C37" s="3">
        <f ca="1">COUNTIFS(Table1[c08a_main_class], $B$4, INDIRECT("Table1[c01"&amp;$E5&amp;"_area]"), "&lt;&gt;Unassigned", INDIRECT("Table1[c04"&amp;$E5&amp;"_age]"), "&gt;=18", INDIRECT("Table1[c04"&amp;$E5&amp;"_age]"), "&lt;=24")</f>
        <v>0</v>
      </c>
      <c r="D37" s="2">
        <f ca="1">COUNTIFS(Table1[c08a_main_class], $B$4, INDIRECT("Table1[c01"&amp;$E5&amp;"_area]"), "&lt;&gt;Unassigned", INDIRECT("Table1[c04"&amp;$E5&amp;"_age]"), "&gt;=25", INDIRECT("Table1[c04"&amp;$E5&amp;"_age]"), "&lt;=49")</f>
        <v>0</v>
      </c>
      <c r="E37" s="3">
        <f ca="1">COUNTIFS(Table1[c08a_main_class], $B$4, INDIRECT("Table1[c01"&amp;$E5&amp;"_area]"), "&lt;&gt;Unassigned", INDIRECT("Table1[c04"&amp;$E5&amp;"_age]"), "&gt;=50", INDIRECT("Table1[c04"&amp;$E5&amp;"_age]"), "&lt;=64")</f>
        <v>0</v>
      </c>
      <c r="F37" s="2">
        <f ca="1">COUNTIFS(Table1[c08a_main_class], $B$4, INDIRECT("Table1[c01"&amp;$E5&amp;"_area]"), "&lt;&gt;Unassigned", INDIRECT("Table1[c04"&amp;$E5&amp;"_age]"), "&gt;64")</f>
        <v>0</v>
      </c>
      <c r="G37" s="3">
        <f t="shared" ref="G37:G41" ca="1" si="2">SUM(B37:F37)</f>
        <v>0</v>
      </c>
    </row>
    <row r="38" spans="1:7" x14ac:dyDescent="0.25">
      <c r="A38" s="5" t="str">
        <f>$B$3&amp;" - Wave C - Sample"</f>
        <v>FIP - Wave C - Sample</v>
      </c>
      <c r="B38" s="2">
        <f ca="1">COUNTIFS(Table1[c08a_main_class], $B$4, INDIRECT("Table1[c01"&amp;$E6&amp;"_area]"), "&lt;&gt;Unassigned",  INDIRECT("Table1[c04"&amp;$E6&amp;"_age]"), "&lt;18")</f>
        <v>0</v>
      </c>
      <c r="C38" s="3">
        <f ca="1">COUNTIFS(Table1[c08a_main_class], $B$4, INDIRECT("Table1[c01"&amp;$E6&amp;"_area]"), "&lt;&gt;Unassigned", INDIRECT("Table1[c04"&amp;$E6&amp;"_age]"), "&gt;=18", INDIRECT("Table1[c04"&amp;$E6&amp;"_age]"), "&lt;=24")</f>
        <v>0</v>
      </c>
      <c r="D38" s="2">
        <f ca="1">COUNTIFS(Table1[c08a_main_class], $B$4, INDIRECT("Table1[c01"&amp;$E6&amp;"_area]"), "&lt;&gt;Unassigned", INDIRECT("Table1[c04"&amp;$E6&amp;"_age]"), "&gt;=25", INDIRECT("Table1[c04"&amp;$E6&amp;"_age]"), "&lt;=49")</f>
        <v>0</v>
      </c>
      <c r="E38" s="3">
        <f ca="1">COUNTIFS(Table1[c08a_main_class], $B$4, INDIRECT("Table1[c01"&amp;$E6&amp;"_area]"), "&lt;&gt;Unassigned", INDIRECT("Table1[c04"&amp;$E6&amp;"_age]"), "&gt;=50", INDIRECT("Table1[c04"&amp;$E6&amp;"_age]"), "&lt;=64")</f>
        <v>0</v>
      </c>
      <c r="F38" s="2">
        <f ca="1">COUNTIFS(Table1[c08a_main_class], $B$4, INDIRECT("Table1[c01"&amp;$E6&amp;"_area]"), "&lt;&gt;Unassigned", INDIRECT("Table1[c04"&amp;$E6&amp;"_age]"), "&gt;64")</f>
        <v>0</v>
      </c>
      <c r="G38" s="3">
        <f t="shared" ca="1" si="2"/>
        <v>0</v>
      </c>
    </row>
    <row r="39" spans="1:7" x14ac:dyDescent="0.25">
      <c r="A39" s="5" t="str">
        <f>$B$3&amp;" - Wave A - All"</f>
        <v>FIP - Wave A - All</v>
      </c>
      <c r="B39" s="2">
        <f ca="1">COUNTIFS(INDIRECT("Table1["&amp;$B5&amp;"]"), "Yes", Table1[c04a_age], "&lt;18")</f>
        <v>0</v>
      </c>
      <c r="C39" s="3">
        <f ca="1">COUNTIFS(INDIRECT("Table1["&amp;$B5&amp;"]"), "Yes", Table1[c04a_age], "&gt;=18", Table1[c04a_age],"&lt;=24")</f>
        <v>0</v>
      </c>
      <c r="D39" s="2">
        <f ca="1">COUNTIFS(INDIRECT("Table1["&amp;$B5&amp;"]"), "Yes", Table1[c04a_age], "&gt;=25", Table1[c04a_age],"&lt;=49")</f>
        <v>12</v>
      </c>
      <c r="E39" s="3">
        <f ca="1">COUNTIFS(INDIRECT("Table1["&amp;$B5&amp;"]"), "Yes", Table1[c04a_age], "&gt;=50", Table1[c04a_age],"&lt;=64")</f>
        <v>2</v>
      </c>
      <c r="F39" s="2">
        <f ca="1">COUNTIFS(INDIRECT("Table1["&amp;$B5&amp;"]"), "Yes", Table1[c04a_age], "&gt;64")</f>
        <v>0</v>
      </c>
      <c r="G39" s="3">
        <f t="shared" ca="1" si="2"/>
        <v>14</v>
      </c>
    </row>
    <row r="40" spans="1:7" x14ac:dyDescent="0.25">
      <c r="A40" s="5" t="str">
        <f>$B$3&amp;" - Wave B - All"</f>
        <v>FIP - Wave B - All</v>
      </c>
      <c r="B40" s="2">
        <f ca="1">COUNTIFS(INDIRECT("Table1["&amp;$B6&amp;"]"), "Yes", INDIRECT("Table1[c04"&amp;$E5&amp;"_age]"), "&lt;18")</f>
        <v>0</v>
      </c>
      <c r="C40" s="3">
        <f ca="1">COUNTIFS(INDIRECT("Table1["&amp;$B6&amp;"]"), "Yes", INDIRECT("Table1[c04"&amp;$E5&amp;"_age]"), "&gt;=18", INDIRECT("Table1[c04"&amp;$E5&amp;"_age]"),"&lt;=24")</f>
        <v>1</v>
      </c>
      <c r="D40" s="2">
        <f ca="1">COUNTIFS(INDIRECT("Table1["&amp;$B6&amp;"]"), "Yes", INDIRECT("Table1[c04"&amp;$E5&amp;"_age]"), "&gt;=25", INDIRECT("Table1[c04"&amp;$E5&amp;"_age]"),"&lt;=49")</f>
        <v>3</v>
      </c>
      <c r="E40" s="3">
        <f ca="1">COUNTIFS(INDIRECT("Table1["&amp;$B6&amp;"]"), "Yes", INDIRECT("Table1[c04"&amp;$E5&amp;"_age]"), "&gt;=50", INDIRECT("Table1[c04"&amp;$E5&amp;"_age]"),"&lt;=64")</f>
        <v>1</v>
      </c>
      <c r="F40" s="2">
        <f ca="1">COUNTIFS(INDIRECT("Table1["&amp;$B6&amp;"]"), "Yes", INDIRECT("Table1[c04"&amp;$E5&amp;"_age]"), "&gt;64")</f>
        <v>0</v>
      </c>
      <c r="G40" s="3">
        <f t="shared" ca="1" si="2"/>
        <v>5</v>
      </c>
    </row>
    <row r="41" spans="1:7" x14ac:dyDescent="0.25">
      <c r="A41" s="5" t="str">
        <f>$B$3&amp;" - Wave C - All"</f>
        <v>FIP - Wave C - All</v>
      </c>
      <c r="B41" s="2">
        <f ca="1">COUNTIFS(INDIRECT("Table1["&amp;$B7&amp;"]"), "Yes", INDIRECT("Table1[c04"&amp;$E6&amp;"_age]"), "&lt;18")</f>
        <v>0</v>
      </c>
      <c r="C41" s="3">
        <f ca="1">COUNTIFS(INDIRECT("Table1["&amp;$B7&amp;"]"), "Yes", INDIRECT("Table1[c04"&amp;$E6&amp;"_age]"), "&gt;=18", INDIRECT("Table1[c04"&amp;$E6&amp;"_age]"),"&lt;=24")</f>
        <v>0</v>
      </c>
      <c r="D41" s="2">
        <f ca="1">COUNTIFS(INDIRECT("Table1["&amp;$B7&amp;"]"), "Yes", INDIRECT("Table1[c04"&amp;$E6&amp;"_age]"), "&gt;=25", INDIRECT("Table1[c04"&amp;$E6&amp;"_age]"),"&lt;=49")</f>
        <v>0</v>
      </c>
      <c r="E41" s="3">
        <f ca="1">COUNTIFS(INDIRECT("Table1["&amp;$B7&amp;"]"), "Yes", INDIRECT("Table1[c04"&amp;$E6&amp;"_age]"), "&gt;=50", INDIRECT("Table1[c04"&amp;$E6&amp;"_age]"),"&lt;=64")</f>
        <v>0</v>
      </c>
      <c r="F41" s="2">
        <f ca="1">COUNTIFS(INDIRECT("Table1["&amp;$B7&amp;"]"), "Yes", INDIRECT("Table1[c04"&amp;$E6&amp;"_age]"), "&gt;64")</f>
        <v>0</v>
      </c>
      <c r="G41" s="3">
        <f t="shared" ca="1" si="2"/>
        <v>0</v>
      </c>
    </row>
    <row r="43" spans="1:7" x14ac:dyDescent="0.25">
      <c r="A43" s="4" t="s">
        <v>537</v>
      </c>
    </row>
    <row r="44" spans="1:7" x14ac:dyDescent="0.25">
      <c r="A44" s="5"/>
      <c r="B44" s="5" t="s">
        <v>775</v>
      </c>
      <c r="C44" s="5" t="s">
        <v>534</v>
      </c>
      <c r="D44" s="5" t="s">
        <v>535</v>
      </c>
      <c r="E44" s="5" t="s">
        <v>536</v>
      </c>
      <c r="F44" s="5" t="s">
        <v>776</v>
      </c>
      <c r="G44" s="5" t="s">
        <v>525</v>
      </c>
    </row>
    <row r="45" spans="1:7" x14ac:dyDescent="0.25">
      <c r="A45" s="5" t="str">
        <f>$B$3&amp;" - Wave A - Sample"</f>
        <v>FIP - Wave A - Sample</v>
      </c>
      <c r="B45" s="15">
        <f t="shared" ref="B45:G50" si="3">B36/$G36</f>
        <v>0</v>
      </c>
      <c r="C45" s="13">
        <f t="shared" si="3"/>
        <v>0</v>
      </c>
      <c r="D45" s="15">
        <f t="shared" si="3"/>
        <v>0.875</v>
      </c>
      <c r="E45" s="13">
        <f t="shared" si="3"/>
        <v>0.125</v>
      </c>
      <c r="F45" s="15">
        <f t="shared" si="3"/>
        <v>0</v>
      </c>
      <c r="G45" s="13">
        <f t="shared" si="3"/>
        <v>1</v>
      </c>
    </row>
    <row r="46" spans="1:7" x14ac:dyDescent="0.25">
      <c r="A46" s="5" t="str">
        <f>$B$3&amp;" - Wave B - Sample"</f>
        <v>FIP - Wave B - Sample</v>
      </c>
      <c r="B46" s="15" t="e">
        <f t="shared" ca="1" si="3"/>
        <v>#DIV/0!</v>
      </c>
      <c r="C46" s="13" t="e">
        <f t="shared" ca="1" si="3"/>
        <v>#DIV/0!</v>
      </c>
      <c r="D46" s="15" t="e">
        <f t="shared" ca="1" si="3"/>
        <v>#DIV/0!</v>
      </c>
      <c r="E46" s="13" t="e">
        <f t="shared" ca="1" si="3"/>
        <v>#DIV/0!</v>
      </c>
      <c r="F46" s="15" t="e">
        <f t="shared" ca="1" si="3"/>
        <v>#DIV/0!</v>
      </c>
      <c r="G46" s="13" t="e">
        <f t="shared" ca="1" si="3"/>
        <v>#DIV/0!</v>
      </c>
    </row>
    <row r="47" spans="1:7" x14ac:dyDescent="0.25">
      <c r="A47" s="5" t="str">
        <f>$B$3&amp;" - Wave C - Sample"</f>
        <v>FIP - Wave C - Sample</v>
      </c>
      <c r="B47" s="15" t="e">
        <f t="shared" ca="1" si="3"/>
        <v>#DIV/0!</v>
      </c>
      <c r="C47" s="13" t="e">
        <f t="shared" ca="1" si="3"/>
        <v>#DIV/0!</v>
      </c>
      <c r="D47" s="15" t="e">
        <f t="shared" ca="1" si="3"/>
        <v>#DIV/0!</v>
      </c>
      <c r="E47" s="13" t="e">
        <f t="shared" ca="1" si="3"/>
        <v>#DIV/0!</v>
      </c>
      <c r="F47" s="15" t="e">
        <f t="shared" ca="1" si="3"/>
        <v>#DIV/0!</v>
      </c>
      <c r="G47" s="13" t="e">
        <f t="shared" ca="1" si="3"/>
        <v>#DIV/0!</v>
      </c>
    </row>
    <row r="48" spans="1:7" x14ac:dyDescent="0.25">
      <c r="A48" s="5" t="str">
        <f>$B$3&amp;" - Wave A - All"</f>
        <v>FIP - Wave A - All</v>
      </c>
      <c r="B48" s="15">
        <f t="shared" ca="1" si="3"/>
        <v>0</v>
      </c>
      <c r="C48" s="13">
        <f t="shared" ca="1" si="3"/>
        <v>0</v>
      </c>
      <c r="D48" s="15">
        <f t="shared" ca="1" si="3"/>
        <v>0.8571428571428571</v>
      </c>
      <c r="E48" s="13">
        <f t="shared" ca="1" si="3"/>
        <v>0.14285714285714285</v>
      </c>
      <c r="F48" s="15">
        <f t="shared" ca="1" si="3"/>
        <v>0</v>
      </c>
      <c r="G48" s="13">
        <f t="shared" ca="1" si="3"/>
        <v>1</v>
      </c>
    </row>
    <row r="49" spans="1:7" x14ac:dyDescent="0.25">
      <c r="A49" s="5" t="str">
        <f>$B$3&amp;" - Wave B - All"</f>
        <v>FIP - Wave B - All</v>
      </c>
      <c r="B49" s="15">
        <f t="shared" ca="1" si="3"/>
        <v>0</v>
      </c>
      <c r="C49" s="13">
        <f t="shared" ca="1" si="3"/>
        <v>0.2</v>
      </c>
      <c r="D49" s="15">
        <f t="shared" ca="1" si="3"/>
        <v>0.6</v>
      </c>
      <c r="E49" s="13">
        <f t="shared" ca="1" si="3"/>
        <v>0.2</v>
      </c>
      <c r="F49" s="15">
        <f t="shared" ca="1" si="3"/>
        <v>0</v>
      </c>
      <c r="G49" s="13">
        <f t="shared" ca="1" si="3"/>
        <v>1</v>
      </c>
    </row>
    <row r="50" spans="1:7" x14ac:dyDescent="0.25">
      <c r="A50" s="5" t="str">
        <f>$B$3&amp;" - Wave C - All"</f>
        <v>FIP - Wave C - All</v>
      </c>
      <c r="B50" s="15" t="e">
        <f t="shared" ca="1" si="3"/>
        <v>#DIV/0!</v>
      </c>
      <c r="C50" s="13" t="e">
        <f t="shared" ca="1" si="3"/>
        <v>#DIV/0!</v>
      </c>
      <c r="D50" s="15" t="e">
        <f t="shared" ca="1" si="3"/>
        <v>#DIV/0!</v>
      </c>
      <c r="E50" s="13" t="e">
        <f t="shared" ca="1" si="3"/>
        <v>#DIV/0!</v>
      </c>
      <c r="F50" s="15" t="e">
        <f t="shared" ca="1" si="3"/>
        <v>#DIV/0!</v>
      </c>
      <c r="G50" s="13" t="e">
        <f t="shared" ca="1" si="3"/>
        <v>#DIV/0!</v>
      </c>
    </row>
    <row r="51" spans="1:7" x14ac:dyDescent="0.25">
      <c r="B51" s="11"/>
      <c r="C51" s="11"/>
      <c r="D51" s="11"/>
      <c r="E51" s="11"/>
    </row>
    <row r="52" spans="1:7" x14ac:dyDescent="0.25">
      <c r="A52" s="4" t="s">
        <v>538</v>
      </c>
    </row>
    <row r="53" spans="1:7" x14ac:dyDescent="0.25">
      <c r="A53" s="5"/>
      <c r="B53" s="5" t="s">
        <v>539</v>
      </c>
      <c r="C53" s="5" t="s">
        <v>541</v>
      </c>
      <c r="D53" s="5" t="s">
        <v>525</v>
      </c>
    </row>
    <row r="54" spans="1:7" x14ac:dyDescent="0.25">
      <c r="A54" s="5" t="str">
        <f>$B$3&amp;" - Wave A - Sample"</f>
        <v>FIP - Wave A - Sample</v>
      </c>
      <c r="B54" s="2">
        <f>COUNTIFS(Table1[c08a_main_class], $B$4, Table1[c06a_ethnicity], "English / Welsh / Scottish / Northern Irish / British")+COUNTIFS(Table1[c08a_main_class], $B$4, Table1[c06a_ethnicity], "Gypsy or Irish Traveller")+COUNTIFS(Table1[c08a_main_class], $B$4, Table1[c06a_ethnicity], "Any other White background")</f>
        <v>4</v>
      </c>
      <c r="C54" s="3">
        <f>COUNTIFS(Table1[c08a_main_class], $B$4, Table1[c06a_ethnicity], "White and Black Caribbean")+COUNTIFS(Table1[c08a_main_class], $B$4, Table1[c06a_ethnicity], "White and Black African")+COUNTIFS(Table1[c08a_main_class], $B$4, Table1[c06a_ethnicity], "White and Asian")+COUNTIFS(Table1[c08a_main_class], $B$4, Table1[c06a_ethnicity], "Any other Mixed / Multiple ethnic background")+COUNTIFS(Table1[c08a_main_class], $B$4, Table1[c06a_ethnicity], "Indian")+COUNTIFS(Table1[c08a_main_class], $B$4, Table1[c06a_ethnicity], "Pakistani")+COUNTIFS(Table1[c08a_main_class], $B$4, Table1[c06a_ethnicity], "Bangladeshi")+COUNTIFS(Table1[c08a_main_class], $B$4, Table1[c06a_ethnicity], "Chinese")+COUNTIFS(Table1[c08a_main_class], $B$4, Table1[c06a_ethnicity], "Any other Asian background")+COUNTIFS(Table1[c08a_main_class], $B$4, Table1[c06a_ethnicity], "African")+COUNTIFS(Table1[c08a_main_class], $B$4, Table1[c06a_ethnicity], "Caribbean")+COUNTIFS(Table1[c08a_main_class], $B$4, Table1[c06a_ethnicity], "Any other Black / African / Caribbean background")+COUNTIFS(Table1[c08a_main_class], $B$4, Table1[c06a_ethnicity], "Arab")+COUNTIFS(Table1[c08a_main_class], $B$4, Table1[c06a_ethnicity], "Any other ethnic group")</f>
        <v>4</v>
      </c>
      <c r="D54" s="2">
        <f>SUM(B54:C54)</f>
        <v>8</v>
      </c>
    </row>
    <row r="55" spans="1:7" x14ac:dyDescent="0.25">
      <c r="A55" s="5" t="str">
        <f>$B$3&amp;" - Wave B - Sample"</f>
        <v>FIP - Wave B - Sample</v>
      </c>
      <c r="B55" s="2">
        <f ca="1">COUNTIFS(Table1[c08a_main_class], $B$4, INDIRECT("Table1[c01"&amp;$E5&amp;"_area]"), "&lt;&gt;Unassigned", Table1[c06a_ethnicity], "English / Welsh / Scottish / Northern Irish / British")+COUNTIFS(Table1[c08a_main_class], $B$4, INDIRECT("Table1[c01"&amp;$E5&amp;"_area]"), "&lt;&gt;Unassigned", Table1[c06a_ethnicity], "Irish")+COUNTIFS(Table1[c08a_main_class], $B$4, INDIRECT("Table1[c01"&amp;$E5&amp;"_area]"), "&lt;&gt;Unassigned", Table1[c06a_ethnicity], "Gypsy or Irish Traveller")+COUNTIFS(Table1[c08a_main_class], $B$4, INDIRECT("Table1[c01"&amp;$E5&amp;"_area]"), "&lt;&gt;Unassigned", Table1[c06a_ethnicity], "Any other White background")</f>
        <v>2</v>
      </c>
      <c r="C55" s="3">
        <f ca="1">COUNTIFS(Table1[c08a_main_class], $B$4, INDIRECT("Table1[c01"&amp;$E5&amp;"_area]"), "&lt;&gt;Unassigned", Table1[c06a_ethnicity], "White and Black Caribbean")+COUNTIFS(Table1[c08a_main_class], $B$4, INDIRECT("Table1[c01"&amp;$E5&amp;"_area]"), "&lt;&gt;Unassigned", Table1[c06a_ethnicity], "White and Black African")+COUNTIFS(Table1[c08a_main_class], $B$4, INDIRECT("Table1[c01"&amp;$E5&amp;"_area]"), "&lt;&gt;Unassigned", Table1[c06a_ethnicity], "White and Asian")+COUNTIFS(Table1[c08a_main_class], $B$4, INDIRECT("Table1[c01"&amp;$E5&amp;"_area]"), "&lt;&gt;Unassigned", Table1[c06a_ethnicity], "Any other Mixed / Multiple ethnic background")+COUNTIFS(Table1[c08a_main_class], $B$4, INDIRECT("Table1[c01"&amp;$E5&amp;"_area]"), "&lt;&gt;Unassigned", Table1[c06a_ethnicity], "Indian")+COUNTIFS(Table1[c08a_main_class], $B$4, INDIRECT("Table1[c01"&amp;$E5&amp;"_area]"), "&lt;&gt;Unassigned", Table1[c06a_ethnicity], "Pakistani")+COUNTIFS(Table1[c08a_main_class], $B$4, INDIRECT("Table1[c01"&amp;$E5&amp;"_area]"), "&lt;&gt;Unassigned", Table1[c06a_ethnicity], "Bangladeshi")+COUNTIFS(Table1[c08a_main_class], $B$4, INDIRECT("Table1[c01"&amp;$E5&amp;"_area]"), "&lt;&gt;Unassigned", Table1[c06a_ethnicity], "Chinese")+COUNTIFS(Table1[c08a_main_class], $B$4, INDIRECT("Table1[c01"&amp;$E5&amp;"_area]"), "&lt;&gt;Unassigned", Table1[c06a_ethnicity], "Any other Asian background")+COUNTIFS(Table1[c08a_main_class], $B$4, INDIRECT("Table1[c01"&amp;$E5&amp;"_area]"), "&lt;&gt;Unassigned", Table1[c06a_ethnicity], "African")+COUNTIFS(Table1[c08a_main_class], $B$4, INDIRECT("Table1[c01"&amp;$E5&amp;"_area]"), "&lt;&gt;Unassigned", Table1[c06a_ethnicity], "Caribbean")+COUNTIFS(Table1[c08a_main_class], $B$4, INDIRECT("Table1[c01"&amp;$E5&amp;"_area]"), "&lt;&gt;Unassigned", Table1[c06a_ethnicity], "Any other Black / African / Caribbean background")+COUNTIFS(Table1[c08a_main_class], $B$4, INDIRECT("Table1[c01"&amp;$E5&amp;"_area]"), "&lt;&gt;Unassigned", Table1[c06a_ethnicity], "Arab")+COUNTIFS(Table1[c08a_main_class], $B$4, INDIRECT("Table1[c01"&amp;$E5&amp;"_area]"), "&lt;&gt;Unassigned", Table1[c06a_ethnicity], "Any other ethnic group")</f>
        <v>0</v>
      </c>
      <c r="D55" s="2">
        <f t="shared" ref="D55:D56" ca="1" si="4">SUM(B55:C55)</f>
        <v>2</v>
      </c>
    </row>
    <row r="56" spans="1:7" x14ac:dyDescent="0.25">
      <c r="A56" s="5" t="str">
        <f>$B$3&amp;" - Wave C - Sample"</f>
        <v>FIP - Wave C - Sample</v>
      </c>
      <c r="B56" s="2">
        <f ca="1">COUNTIFS(Table1[c08a_main_class], $B$4, INDIRECT("Table1[c01"&amp;$E6&amp;"_area]"), "&lt;&gt;Unassigned", Table1[c06a_ethnicity], "English / Welsh / Scottish / Northern Irish / British")+COUNTIFS(Table1[c08a_main_class], $B$4, INDIRECT("Table1[c01"&amp;$E6&amp;"_area]"), "&lt;&gt;Unassigned", Table1[c06a_ethnicity], "Irish")+COUNTIFS(Table1[c08a_main_class], $B$4, INDIRECT("Table1[c01"&amp;$E6&amp;"_area]"), "&lt;&gt;Unassigned", Table1[c06a_ethnicity], "Gypsy or Irish Traveller")+COUNTIFS(Table1[c08a_main_class], $B$4, INDIRECT("Table1[c01"&amp;$E6&amp;"_area]"), "&lt;&gt;Unassigned", Table1[c06a_ethnicity], "Any other White background")</f>
        <v>0</v>
      </c>
      <c r="C56" s="3">
        <f ca="1">COUNTIFS(Table1[c08a_main_class], $B$4, INDIRECT("Table1[c01"&amp;$E6&amp;"_area]"), "&lt;&gt;Unassigned", Table1[c06a_ethnicity], "White and Black Caribbean")+COUNTIFS(Table1[c08a_main_class], $B$4, INDIRECT("Table1[c01"&amp;$E6&amp;"_area]"), "&lt;&gt;Unassigned", Table1[c06a_ethnicity], "White and Black African")+COUNTIFS(Table1[c08a_main_class], $B$4, INDIRECT("Table1[c01"&amp;$E6&amp;"_area]"), "&lt;&gt;Unassigned", Table1[c06a_ethnicity], "White and Asian")+COUNTIFS(Table1[c08a_main_class], $B$4, INDIRECT("Table1[c01"&amp;$E6&amp;"_area]"), "&lt;&gt;Unassigned", Table1[c06a_ethnicity], "Any other Mixed / Multiple ethnic background")+COUNTIFS(Table1[c08a_main_class], $B$4, INDIRECT("Table1[c01"&amp;$E6&amp;"_area]"), "&lt;&gt;Unassigned", Table1[c06a_ethnicity], "Indian")+COUNTIFS(Table1[c08a_main_class], $B$4, INDIRECT("Table1[c01"&amp;$E6&amp;"_area]"), "&lt;&gt;Unassigned", Table1[c06a_ethnicity], "Pakistani")+COUNTIFS(Table1[c08a_main_class], $B$4, INDIRECT("Table1[c01"&amp;$E6&amp;"_area]"), "&lt;&gt;Unassigned", Table1[c06a_ethnicity], "Bangladeshi")+COUNTIFS(Table1[c08a_main_class], $B$4, INDIRECT("Table1[c01"&amp;$E6&amp;"_area]"), "&lt;&gt;Unassigned", Table1[c06a_ethnicity], "Chinese")+COUNTIFS(Table1[c08a_main_class], $B$4, INDIRECT("Table1[c01"&amp;$E6&amp;"_area]"), "&lt;&gt;Unassigned", Table1[c06a_ethnicity], "Any other Asian background")+COUNTIFS(Table1[c08a_main_class], $B$4, INDIRECT("Table1[c01"&amp;$E6&amp;"_area]"), "&lt;&gt;Unassigned", Table1[c06a_ethnicity], "African")+COUNTIFS(Table1[c08a_main_class], $B$4, INDIRECT("Table1[c01"&amp;$E6&amp;"_area]"), "&lt;&gt;Unassigned", Table1[c06a_ethnicity], "Caribbean")+COUNTIFS(Table1[c08a_main_class], $B$4, INDIRECT("Table1[c01"&amp;$E6&amp;"_area]"), "&lt;&gt;Unassigned", Table1[c06a_ethnicity], "Any other Black / African / Caribbean background")+COUNTIFS(Table1[c08a_main_class], $B$4, INDIRECT("Table1[c01"&amp;$E6&amp;"_area]"), "&lt;&gt;Unassigned", Table1[c06a_ethnicity], "Arab")+COUNTIFS(Table1[c08a_main_class], $B$4, INDIRECT("Table1[c01"&amp;$E6&amp;"_area]"), "&lt;&gt;Unassigned", Table1[c06a_ethnicity], "Any other ethnic group")</f>
        <v>0</v>
      </c>
      <c r="D56" s="2">
        <f t="shared" ca="1" si="4"/>
        <v>0</v>
      </c>
    </row>
    <row r="57" spans="1:7" x14ac:dyDescent="0.25">
      <c r="A57" s="5" t="str">
        <f>$B$3&amp;" - Wave A - All"</f>
        <v>FIP - Wave A - All</v>
      </c>
      <c r="B57" s="2">
        <f ca="1">COUNTIFS(INDIRECT("Table1["&amp;$B5&amp;"]"), "Yes", Table1[c06a_ethnicity], "English / Welsh / Scottish / Northern Irish / British")+COUNTIFS(INDIRECT("Table1["&amp;$B5&amp;"]"), "Yes", Table1[c06a_ethnicity], "Irish")+COUNTIFS(INDIRECT("Table1["&amp;$B5&amp;"]"), "Yes", Table1[c06a_ethnicity], "Gypsy or Irish Traveller")+COUNTIFS(INDIRECT("Table1["&amp;$B5&amp;"]"), "Yes", Table1[c06a_ethnicity], "Any other White background")</f>
        <v>9</v>
      </c>
      <c r="C57" s="3">
        <f ca="1">COUNTIFS(INDIRECT("Table1["&amp;$B5&amp;"]"), "Yes", Table1[c06a_ethnicity], "White and Black Caribbean")+COUNTIFS(INDIRECT("Table1["&amp;$B5&amp;"]"), "Yes", Table1[c06a_ethnicity], "White and Black African")+COUNTIFS(INDIRECT("Table1["&amp;$B5&amp;"]"), "Yes", Table1[c06a_ethnicity], "White and Asian")+COUNTIFS(INDIRECT("Table1["&amp;$B5&amp;"]"), "Yes", Table1[c06a_ethnicity], "Any other Mixed / Multiple ethnic background")+COUNTIFS(INDIRECT("Table1["&amp;$B5&amp;"]"), "Yes", Table1[c06a_ethnicity], "Indian")+COUNTIFS(INDIRECT("Table1["&amp;$B5&amp;"]"), "Yes", Table1[c06a_ethnicity], "Pakistani")+COUNTIFS(INDIRECT("Table1["&amp;$B5&amp;"]"), "Yes", Table1[c06a_ethnicity], "Bangladeshi")+COUNTIFS(INDIRECT("Table1["&amp;$B5&amp;"]"), "Yes", Table1[c06a_ethnicity], "Chinese")+COUNTIFS(INDIRECT("Table1["&amp;$B5&amp;"]"), "Yes", Table1[c06a_ethnicity], "Any other Asian background")+COUNTIFS(INDIRECT("Table1["&amp;$B5&amp;"]"), "Yes", Table1[c06a_ethnicity], "African")+COUNTIFS(INDIRECT("Table1["&amp;$B5&amp;"]"), "Yes", Table1[c06a_ethnicity], "Caribbean")+COUNTIFS(INDIRECT("Table1["&amp;$B5&amp;"]"), "Yes", Table1[c06a_ethnicity], "Any other Black / African / Caribbean background")+COUNTIFS(INDIRECT("Table1["&amp;$B5&amp;"]"), "Yes", Table1[c06a_ethnicity], "Arab")+COUNTIFS(INDIRECT("Table1["&amp;$B5&amp;"]"), "Yes", Table1[c06a_ethnicity], "Any other ethnic group")</f>
        <v>5</v>
      </c>
      <c r="D57" s="2">
        <f ca="1">SUM(B57+C57)</f>
        <v>14</v>
      </c>
    </row>
    <row r="58" spans="1:7" x14ac:dyDescent="0.25">
      <c r="A58" s="5" t="str">
        <f>$B$3&amp;" - Wave B - All"</f>
        <v>FIP - Wave B - All</v>
      </c>
      <c r="B58" s="2">
        <f ca="1">COUNTIFS(INDIRECT("Table1["&amp;$B6&amp;"]"), "Yes", Table1[c06a_ethnicity], "English / Welsh / Scottish / Northern Irish / British")+COUNTIFS(INDIRECT("Table1["&amp;$B6&amp;"]"), "Yes", Table1[c06a_ethnicity], "Irish")+COUNTIFS(INDIRECT("Table1["&amp;$B6&amp;"]"), "Yes", Table1[c06a_ethnicity], "Gypsy or Irish Traveller")+COUNTIFS(INDIRECT("Table1["&amp;$B6&amp;"]"), "Yes", Table1[c06a_ethnicity], "Any other White background")</f>
        <v>6</v>
      </c>
      <c r="C58" s="3">
        <f ca="1">COUNTIFS(INDIRECT("Table1["&amp;$B6&amp;"]"), "Yes", Table1[c06a_ethnicity], "White and Black Caribbean")+COUNTIFS(INDIRECT("Table1["&amp;$B6&amp;"]"), "Yes", Table1[c06a_ethnicity], "White and Black African")+COUNTIFS(INDIRECT("Table1["&amp;$B6&amp;"]"), "Yes", Table1[c06a_ethnicity], "White and Asian")+COUNTIFS(INDIRECT("Table1["&amp;$B6&amp;"]"), "Yes", Table1[c06a_ethnicity], "Any other Mixed / Multiple ethnic background")+COUNTIFS(INDIRECT("Table1["&amp;$B6&amp;"]"), "Yes", Table1[c06a_ethnicity], "Indian")+COUNTIFS(INDIRECT("Table1["&amp;$B6&amp;"]"), "Yes", Table1[c06a_ethnicity], "Pakistani")+COUNTIFS(INDIRECT("Table1["&amp;$B6&amp;"]"), "Yes", Table1[c06a_ethnicity], "Bangladeshi")+COUNTIFS(INDIRECT("Table1["&amp;$B6&amp;"]"), "Yes", Table1[c06a_ethnicity], "Chinese")+COUNTIFS(INDIRECT("Table1["&amp;$B6&amp;"]"), "Yes", Table1[c06a_ethnicity], "Any other Asian background")+COUNTIFS(INDIRECT("Table1["&amp;$B6&amp;"]"), "Yes", Table1[c06a_ethnicity], "African")+COUNTIFS(INDIRECT("Table1["&amp;$B6&amp;"]"), "Yes", Table1[c06a_ethnicity], "Caribbean")+COUNTIFS(INDIRECT("Table1["&amp;$B6&amp;"]"), "Yes", Table1[c06a_ethnicity], "Any other Black / African / Caribbean background")+COUNTIFS(INDIRECT("Table1["&amp;$B6&amp;"]"), "Yes", Table1[c06a_ethnicity], "Arab")+COUNTIFS(INDIRECT("Table1["&amp;$B6&amp;"]"), "Yes", Table1[c06a_ethnicity], "Any other ethnic group")</f>
        <v>0</v>
      </c>
      <c r="D58" s="2">
        <f ca="1">SUM(B58:C58)</f>
        <v>6</v>
      </c>
    </row>
    <row r="59" spans="1:7" x14ac:dyDescent="0.25">
      <c r="A59" s="5" t="str">
        <f>$B$3&amp;" - Wave C - All"</f>
        <v>FIP - Wave C - All</v>
      </c>
      <c r="B59" s="2">
        <f ca="1">COUNTIFS(INDIRECT("Table1["&amp;$B7&amp;"]"), "Yes", Table1[c06a_ethnicity], "English / Welsh / Scottish / Northern Irish / British")+COUNTIFS(INDIRECT("Table1["&amp;$B7&amp;"]"), "Yes", Table1[c06a_ethnicity], "Irish")+COUNTIFS(INDIRECT("Table1["&amp;$B7&amp;"]"), "Yes", Table1[c06a_ethnicity], "Gypsy or Irish Traveller")+COUNTIFS(INDIRECT("Table1["&amp;$B7&amp;"]"), "Yes", Table1[c06a_ethnicity], "Any other White background")</f>
        <v>0</v>
      </c>
      <c r="C59" s="3">
        <f ca="1">COUNTIFS(INDIRECT("Table1["&amp;$B7&amp;"]"), "Yes", Table1[c06a_ethnicity], "White and Black Caribbean")+COUNTIFS(INDIRECT("Table1["&amp;$B7&amp;"]"), "Yes", Table1[c06a_ethnicity], "White and Black African")+COUNTIFS(INDIRECT("Table1["&amp;$B7&amp;"]"), "Yes", Table1[c06a_ethnicity], "White and Asian")+COUNTIFS(INDIRECT("Table1["&amp;$B7&amp;"]"), "Yes", Table1[c06a_ethnicity], "Any other Mixed / Multiple ethnic background")+COUNTIFS(INDIRECT("Table1["&amp;$B7&amp;"]"), "Yes", Table1[c06a_ethnicity], "Indian")+COUNTIFS(INDIRECT("Table1["&amp;$B7&amp;"]"), "Yes", Table1[c06a_ethnicity], "Pakistani")+COUNTIFS(INDIRECT("Table1["&amp;$B7&amp;"]"), "Yes", Table1[c06a_ethnicity], "Bangladeshi")+COUNTIFS(INDIRECT("Table1["&amp;$B7&amp;"]"), "Yes", Table1[c06a_ethnicity], "Chinese")+COUNTIFS(INDIRECT("Table1["&amp;$B7&amp;"]"), "Yes", Table1[c06a_ethnicity], "Any other Asian background")+COUNTIFS(INDIRECT("Table1["&amp;$B7&amp;"]"), "Yes", Table1[c06a_ethnicity], "African")+COUNTIFS(INDIRECT("Table1["&amp;$B7&amp;"]"), "Yes", Table1[c06a_ethnicity], "Caribbean")+COUNTIFS(INDIRECT("Table1["&amp;$B7&amp;"]"), "Yes", Table1[c06a_ethnicity], "Any other Black / African / Caribbean background")+COUNTIFS(INDIRECT("Table1["&amp;$B7&amp;"]"), "Yes", Table1[c06a_ethnicity], "Arab")+COUNTIFS(INDIRECT("Table1["&amp;$B7&amp;"]"), "Yes", Table1[c06a_ethnicity], "Any other ethnic group")</f>
        <v>0</v>
      </c>
      <c r="D59" s="2">
        <f ca="1">SUM(B59:C59)</f>
        <v>0</v>
      </c>
      <c r="E59" s="11"/>
    </row>
    <row r="61" spans="1:7" x14ac:dyDescent="0.25">
      <c r="A61" s="4" t="s">
        <v>540</v>
      </c>
    </row>
    <row r="62" spans="1:7" x14ac:dyDescent="0.25">
      <c r="A62" s="5"/>
      <c r="B62" s="5" t="s">
        <v>539</v>
      </c>
      <c r="C62" s="5" t="s">
        <v>541</v>
      </c>
      <c r="D62" s="5" t="s">
        <v>525</v>
      </c>
    </row>
    <row r="63" spans="1:7" x14ac:dyDescent="0.25">
      <c r="A63" s="5" t="str">
        <f>$B$3&amp;" - Wave A - Sample"</f>
        <v>FIP - Wave A - Sample</v>
      </c>
      <c r="B63" s="15">
        <f>B54/$D54</f>
        <v>0.5</v>
      </c>
      <c r="C63" s="13">
        <f>C54/$D54</f>
        <v>0.5</v>
      </c>
      <c r="D63" s="15">
        <f>D54/$D54</f>
        <v>1</v>
      </c>
    </row>
    <row r="64" spans="1:7" x14ac:dyDescent="0.25">
      <c r="A64" s="5" t="str">
        <f>$B$3&amp;" - Wave B - Sample"</f>
        <v>FIP - Wave B - Sample</v>
      </c>
      <c r="B64" s="15">
        <f t="shared" ref="B64:D68" ca="1" si="5">B55/$D55</f>
        <v>1</v>
      </c>
      <c r="C64" s="13">
        <f t="shared" ca="1" si="5"/>
        <v>0</v>
      </c>
      <c r="D64" s="15">
        <f t="shared" ca="1" si="5"/>
        <v>1</v>
      </c>
    </row>
    <row r="65" spans="1:5" x14ac:dyDescent="0.25">
      <c r="A65" s="5" t="str">
        <f>$B$3&amp;" - Wave C - Sample"</f>
        <v>FIP - Wave C - Sample</v>
      </c>
      <c r="B65" s="15" t="e">
        <f t="shared" ca="1" si="5"/>
        <v>#DIV/0!</v>
      </c>
      <c r="C65" s="13" t="e">
        <f t="shared" ca="1" si="5"/>
        <v>#DIV/0!</v>
      </c>
      <c r="D65" s="15" t="e">
        <f t="shared" ca="1" si="5"/>
        <v>#DIV/0!</v>
      </c>
    </row>
    <row r="66" spans="1:5" x14ac:dyDescent="0.25">
      <c r="A66" s="5" t="str">
        <f>$B$3&amp;" - Wave A - All"</f>
        <v>FIP - Wave A - All</v>
      </c>
      <c r="B66" s="15">
        <f t="shared" ca="1" si="5"/>
        <v>0.6428571428571429</v>
      </c>
      <c r="C66" s="13">
        <f ca="1">C57/$D57</f>
        <v>0.35714285714285715</v>
      </c>
      <c r="D66" s="15">
        <f t="shared" ca="1" si="5"/>
        <v>1</v>
      </c>
    </row>
    <row r="67" spans="1:5" x14ac:dyDescent="0.25">
      <c r="A67" s="5" t="str">
        <f>$B$3&amp;" - Wave B - All"</f>
        <v>FIP - Wave B - All</v>
      </c>
      <c r="B67" s="15">
        <f t="shared" ca="1" si="5"/>
        <v>1</v>
      </c>
      <c r="C67" s="13">
        <f t="shared" ca="1" si="5"/>
        <v>0</v>
      </c>
      <c r="D67" s="15">
        <f t="shared" ca="1" si="5"/>
        <v>1</v>
      </c>
    </row>
    <row r="68" spans="1:5" x14ac:dyDescent="0.25">
      <c r="A68" s="5" t="str">
        <f>$B$3&amp;" - Wave C - All"</f>
        <v>FIP - Wave C - All</v>
      </c>
      <c r="B68" s="15" t="e">
        <f t="shared" ca="1" si="5"/>
        <v>#DIV/0!</v>
      </c>
      <c r="C68" s="13" t="e">
        <f t="shared" ca="1" si="5"/>
        <v>#DIV/0!</v>
      </c>
      <c r="D68" s="15" t="e">
        <f t="shared" ca="1" si="5"/>
        <v>#DIV/0!</v>
      </c>
    </row>
    <row r="69" spans="1:5" x14ac:dyDescent="0.25">
      <c r="B69" s="11"/>
      <c r="C69" s="11"/>
      <c r="D69" s="11"/>
      <c r="E69" s="11"/>
    </row>
    <row r="70" spans="1:5" x14ac:dyDescent="0.25">
      <c r="A70" s="4" t="s">
        <v>682</v>
      </c>
    </row>
    <row r="71" spans="1:5" x14ac:dyDescent="0.25">
      <c r="A71" s="5"/>
      <c r="B71" s="5" t="s">
        <v>683</v>
      </c>
      <c r="C71" s="5" t="s">
        <v>684</v>
      </c>
      <c r="D71" s="5" t="s">
        <v>525</v>
      </c>
    </row>
    <row r="72" spans="1:5" x14ac:dyDescent="0.25">
      <c r="A72" s="5" t="str">
        <f>$B$3&amp;" - Wave A - Sample"</f>
        <v>FIP - Wave A - Sample</v>
      </c>
      <c r="B72" s="2">
        <f>COUNTIFS(Table1[c08a_main_class], $B$4, Table1[c02a_rural], "Yes")</f>
        <v>0</v>
      </c>
      <c r="C72" s="3">
        <f>COUNTIFS(Table1[c08a_main_class], $B$4, Table1[c02a_rural], "No")</f>
        <v>8</v>
      </c>
      <c r="D72" s="2">
        <f>SUM(B72:C72)</f>
        <v>8</v>
      </c>
    </row>
    <row r="73" spans="1:5" x14ac:dyDescent="0.25">
      <c r="A73" s="5" t="str">
        <f>$B$3&amp;" - Wave B - Sample"</f>
        <v>FIP - Wave B - Sample</v>
      </c>
      <c r="B73" s="2">
        <f ca="1">COUNTIFS(Table1[c08a_main_class], $B$4, INDIRECT("Table1[c01"&amp;$E5&amp;"_area]"), "&lt;&gt;Unassigned", INDIRECT("Table1[c02"&amp;$E4&amp;"_rural]"),"Yes")</f>
        <v>0</v>
      </c>
      <c r="C73" s="3">
        <f ca="1">COUNTIFS(Table1[c08a_main_class], $B$4, INDIRECT("Table1[c01"&amp;$E5&amp;"_area]"), "&lt;&gt;Unassigned", INDIRECT("Table1[c02"&amp;$E4&amp;"_rural]"),"No")</f>
        <v>2</v>
      </c>
      <c r="D73" s="2">
        <f t="shared" ref="D73:D74" ca="1" si="6">SUM(B73:C73)</f>
        <v>2</v>
      </c>
    </row>
    <row r="74" spans="1:5" x14ac:dyDescent="0.25">
      <c r="A74" s="5" t="str">
        <f>$B$3&amp;" - Wave C - Sample"</f>
        <v>FIP - Wave C - Sample</v>
      </c>
      <c r="B74" s="2">
        <f ca="1">COUNTIFS(Table1[c08a_main_class], $B$4, INDIRECT("Table1[c01"&amp;$E6&amp;"_area]"), "&lt;&gt;Unassigned", INDIRECT("Table1[c02"&amp;$E5&amp;"_rural]"),"Yes")</f>
        <v>0</v>
      </c>
      <c r="C74" s="3">
        <f ca="1">COUNTIFS(Table1[c08a_main_class], $B$4, INDIRECT("Table1[c01"&amp;$E6&amp;"_area]"), "&lt;&gt;Unassigned", INDIRECT("Table1[c02"&amp;$E5&amp;"_rural]"),"No")</f>
        <v>0</v>
      </c>
      <c r="D74" s="2">
        <f t="shared" ca="1" si="6"/>
        <v>0</v>
      </c>
    </row>
    <row r="75" spans="1:5" x14ac:dyDescent="0.25">
      <c r="A75" s="5" t="str">
        <f>$B$3&amp;" - Wave A - All"</f>
        <v>FIP - Wave A - All</v>
      </c>
      <c r="B75" s="2">
        <f ca="1">COUNTIFS(INDIRECT("Table1["&amp;$B5&amp;"]"), "Yes", INDIRECT("Table1[c02"&amp;$E4&amp;"_rural]"),"Yes")</f>
        <v>0</v>
      </c>
      <c r="C75" s="3">
        <f ca="1">COUNTIFS(INDIRECT("Table1["&amp;$B5&amp;"]"), "Yes", INDIRECT("Table1[c02"&amp;$E4&amp;"_rural]"),"No")</f>
        <v>14</v>
      </c>
      <c r="D75" s="2">
        <f ca="1">SUM(B75:C75)</f>
        <v>14</v>
      </c>
    </row>
    <row r="76" spans="1:5" x14ac:dyDescent="0.25">
      <c r="A76" s="5" t="str">
        <f>$B$3&amp;" - Wave B - All"</f>
        <v>FIP - Wave B - All</v>
      </c>
      <c r="B76" s="2">
        <f ca="1">COUNTIFS(INDIRECT("Table1["&amp;$B6&amp;"]"), "Yes", INDIRECT("Table1[c02"&amp;$E5&amp;"_rural]"),"Yes")</f>
        <v>0</v>
      </c>
      <c r="C76" s="3">
        <f ca="1">COUNTIFS(INDIRECT("Table1["&amp;$B6&amp;"]"), "Yes", INDIRECT("Table1[c02"&amp;$E5&amp;"_rural]"),"No")</f>
        <v>6</v>
      </c>
      <c r="D76" s="2">
        <f ca="1">SUM(B76:C76)</f>
        <v>6</v>
      </c>
    </row>
    <row r="77" spans="1:5" x14ac:dyDescent="0.25">
      <c r="A77" s="5" t="str">
        <f>$B$3&amp;" - Wave C - All"</f>
        <v>FIP - Wave C - All</v>
      </c>
      <c r="B77" s="2">
        <f ca="1">COUNTIFS(INDIRECT("Table1["&amp;$B7&amp;"]"), "Yes", INDIRECT("Table1[c02"&amp;$E6&amp;"_rural]"),"Yes")</f>
        <v>0</v>
      </c>
      <c r="C77" s="3">
        <f ca="1">COUNTIFS(INDIRECT("Table1["&amp;$B7&amp;"]"), "Yes", INDIRECT("Table1[c02"&amp;$E6&amp;"_rural]"),"No")</f>
        <v>0</v>
      </c>
      <c r="D77" s="2">
        <f ca="1">SUM(B77:C77)</f>
        <v>0</v>
      </c>
    </row>
    <row r="79" spans="1:5" x14ac:dyDescent="0.25">
      <c r="A79" s="4" t="s">
        <v>690</v>
      </c>
    </row>
    <row r="80" spans="1:5" x14ac:dyDescent="0.25">
      <c r="A80" s="5"/>
      <c r="B80" s="5" t="s">
        <v>5</v>
      </c>
      <c r="C80" s="5" t="s">
        <v>4</v>
      </c>
      <c r="D80" s="5" t="s">
        <v>525</v>
      </c>
    </row>
    <row r="81" spans="1:7" x14ac:dyDescent="0.25">
      <c r="A81" s="5" t="str">
        <f>$B$3&amp;" - Wave A - Sample"</f>
        <v>FIP - Wave A - Sample</v>
      </c>
      <c r="B81" s="7">
        <f>B72/$D72</f>
        <v>0</v>
      </c>
      <c r="C81" s="6">
        <f>C72/$D72</f>
        <v>1</v>
      </c>
      <c r="D81" s="7">
        <f>D72/$D72</f>
        <v>1</v>
      </c>
    </row>
    <row r="82" spans="1:7" x14ac:dyDescent="0.25">
      <c r="A82" s="5" t="str">
        <f>$B$3&amp;" - Wave B - Sample"</f>
        <v>FIP - Wave B - Sample</v>
      </c>
      <c r="B82" s="7">
        <f t="shared" ref="B82:D86" ca="1" si="7">B73/$D73</f>
        <v>0</v>
      </c>
      <c r="C82" s="6">
        <f t="shared" ca="1" si="7"/>
        <v>1</v>
      </c>
      <c r="D82" s="7">
        <f t="shared" ca="1" si="7"/>
        <v>1</v>
      </c>
    </row>
    <row r="83" spans="1:7" x14ac:dyDescent="0.25">
      <c r="A83" s="5" t="str">
        <f>$B$3&amp;" - Wave C - Sample"</f>
        <v>FIP - Wave C - Sample</v>
      </c>
      <c r="B83" s="7" t="e">
        <f t="shared" ca="1" si="7"/>
        <v>#DIV/0!</v>
      </c>
      <c r="C83" s="6" t="e">
        <f t="shared" ca="1" si="7"/>
        <v>#DIV/0!</v>
      </c>
      <c r="D83" s="7" t="e">
        <f t="shared" ca="1" si="7"/>
        <v>#DIV/0!</v>
      </c>
    </row>
    <row r="84" spans="1:7" x14ac:dyDescent="0.25">
      <c r="A84" s="5" t="str">
        <f>$B$3&amp;" - Wave A - All"</f>
        <v>FIP - Wave A - All</v>
      </c>
      <c r="B84" s="7">
        <f t="shared" ca="1" si="7"/>
        <v>0</v>
      </c>
      <c r="C84" s="6">
        <f t="shared" ca="1" si="7"/>
        <v>1</v>
      </c>
      <c r="D84" s="7">
        <f t="shared" ca="1" si="7"/>
        <v>1</v>
      </c>
    </row>
    <row r="85" spans="1:7" x14ac:dyDescent="0.25">
      <c r="A85" s="5" t="str">
        <f>$B$3&amp;" - Wave B - All"</f>
        <v>FIP - Wave B - All</v>
      </c>
      <c r="B85" s="7">
        <f t="shared" ca="1" si="7"/>
        <v>0</v>
      </c>
      <c r="C85" s="6">
        <f t="shared" ca="1" si="7"/>
        <v>1</v>
      </c>
      <c r="D85" s="7">
        <f t="shared" ca="1" si="7"/>
        <v>1</v>
      </c>
    </row>
    <row r="86" spans="1:7" x14ac:dyDescent="0.25">
      <c r="A86" s="5" t="str">
        <f>$B$3&amp;" - Wave C - All"</f>
        <v>FIP - Wave C - All</v>
      </c>
      <c r="B86" s="7" t="e">
        <f t="shared" ca="1" si="7"/>
        <v>#DIV/0!</v>
      </c>
      <c r="C86" s="6" t="e">
        <f t="shared" ca="1" si="7"/>
        <v>#DIV/0!</v>
      </c>
      <c r="D86" s="7" t="e">
        <f t="shared" ca="1" si="7"/>
        <v>#DIV/0!</v>
      </c>
    </row>
    <row r="88" spans="1:7" x14ac:dyDescent="0.25">
      <c r="A88" s="4" t="s">
        <v>685</v>
      </c>
    </row>
    <row r="89" spans="1:7" x14ac:dyDescent="0.25">
      <c r="A89" s="5"/>
      <c r="B89" s="5" t="str">
        <f>$B$3&amp;" - Wave A - Sample"</f>
        <v>FIP - Wave A - Sample</v>
      </c>
      <c r="C89" s="5" t="str">
        <f>$B$3&amp;" - Wave B - Sample"</f>
        <v>FIP - Wave B - Sample</v>
      </c>
      <c r="D89" s="5" t="str">
        <f>$B$3&amp;" - Wave C - Sample"</f>
        <v>FIP - Wave C - Sample</v>
      </c>
      <c r="E89" s="5" t="str">
        <f>$B$3&amp;" - Wave A - All"</f>
        <v>FIP - Wave A - All</v>
      </c>
      <c r="F89" s="5" t="str">
        <f>$B$3&amp;" - Wave B - All"</f>
        <v>FIP - Wave B - All</v>
      </c>
      <c r="G89" s="5" t="str">
        <f>$B$3&amp;" - Wave C - All"</f>
        <v>FIP - Wave C - All</v>
      </c>
    </row>
    <row r="90" spans="1:7" x14ac:dyDescent="0.25">
      <c r="A90" s="5" t="s">
        <v>57</v>
      </c>
      <c r="B90" s="31">
        <f>COUNTIFS(Table1[c08a_main_class], $B$4, Table1[c05a_household], $A90)</f>
        <v>3</v>
      </c>
      <c r="C90" s="33">
        <f ca="1">COUNTIFS(Table1[c08a_main_class], $B$4, INDIRECT("Table1[c01"&amp;$E$5&amp;"_area]"), "&lt;&gt;Unassigned", INDIRECT("Table1[c05"&amp;$E$5&amp;"_household]"), $A90)</f>
        <v>2</v>
      </c>
      <c r="D90" s="31">
        <f ca="1">COUNTIFS(Table1[c08a_main_class], $B$4, INDIRECT("Table1[c01"&amp;$E$6&amp;"_area]"), "&lt;&gt;Unassigned", INDIRECT("Table1[c05"&amp;$E$6&amp;"_household]"), $A90)</f>
        <v>0</v>
      </c>
      <c r="E90" s="33">
        <f t="shared" ref="E90:E95" ca="1" si="8">COUNTIFS(INDIRECT("Table1["&amp;$B$5&amp;"]"), "Yes", INDIRECT("Table1[c05"&amp;$E$4&amp;"_household]"), $A90)</f>
        <v>7</v>
      </c>
      <c r="F90" s="31">
        <f t="shared" ref="F90:F95" ca="1" si="9">COUNTIFS(INDIRECT("Table1["&amp;$B$6&amp;"]"), "Yes", INDIRECT("Table1[c05"&amp;$E$5&amp;"_household]"), $A90)</f>
        <v>6</v>
      </c>
      <c r="G90" s="33">
        <f t="shared" ref="G90:G95" ca="1" si="10">COUNTIFS(INDIRECT("Table1["&amp;$B$7&amp;"]"), "Yes", INDIRECT("Table1[c05"&amp;$E$6&amp;"_household]"), $A90)</f>
        <v>0</v>
      </c>
    </row>
    <row r="91" spans="1:7" x14ac:dyDescent="0.25">
      <c r="A91" s="5" t="s">
        <v>686</v>
      </c>
      <c r="B91" s="31">
        <f>COUNTIFS(Table1[c08a_main_class], $B$4, Table1[c05a_household], $A91)</f>
        <v>0</v>
      </c>
      <c r="C91" s="33">
        <f ca="1">COUNTIFS(Table1[c08a_main_class], $B$4, INDIRECT("Table1[c01"&amp;$E$5&amp;"_area]"), "&lt;&gt;Unassigned", INDIRECT("Table1[c05"&amp;$E$5&amp;"_household]"), $A91)</f>
        <v>0</v>
      </c>
      <c r="D91" s="31">
        <f ca="1">COUNTIFS(Table1[c08a_main_class], $B$4, INDIRECT("Table1[c01"&amp;$E$6&amp;"_area]"), "&lt;&gt;Unassigned", INDIRECT("Table1[c05"&amp;$E$6&amp;"_household]"), $A91)</f>
        <v>0</v>
      </c>
      <c r="E91" s="33">
        <f t="shared" ca="1" si="8"/>
        <v>1</v>
      </c>
      <c r="F91" s="31">
        <f t="shared" ca="1" si="9"/>
        <v>0</v>
      </c>
      <c r="G91" s="33">
        <f t="shared" ca="1" si="10"/>
        <v>0</v>
      </c>
    </row>
    <row r="92" spans="1:7" x14ac:dyDescent="0.25">
      <c r="A92" s="5" t="s">
        <v>872</v>
      </c>
      <c r="B92" s="31">
        <f>COUNTIFS(Table1[c08a_main_class], $B$4, Table1[c05a_household], $A92)</f>
        <v>0</v>
      </c>
      <c r="C92" s="33">
        <f ca="1">COUNTIFS(Table1[c08a_main_class], $B$4, INDIRECT("Table1[c01"&amp;$E$5&amp;"_area]"), "&lt;&gt;Unassigned", INDIRECT("Table1[c05"&amp;$E$5&amp;"_household]"), $A92)</f>
        <v>0</v>
      </c>
      <c r="D92" s="31">
        <f ca="1">COUNTIFS(Table1[c08a_main_class], $B$4, INDIRECT("Table1[c01"&amp;$E$6&amp;"_area]"), "&lt;&gt;Unassigned", INDIRECT("Table1[c05"&amp;$E$6&amp;"_household]"), $A92)</f>
        <v>0</v>
      </c>
      <c r="E92" s="33">
        <f t="shared" ca="1" si="8"/>
        <v>0</v>
      </c>
      <c r="F92" s="31">
        <f t="shared" ca="1" si="9"/>
        <v>0</v>
      </c>
      <c r="G92" s="33">
        <f t="shared" ca="1" si="10"/>
        <v>0</v>
      </c>
    </row>
    <row r="93" spans="1:7" x14ac:dyDescent="0.25">
      <c r="A93" s="5" t="s">
        <v>688</v>
      </c>
      <c r="B93" s="31">
        <f>COUNTIFS(Table1[c08a_main_class], $B$4, Table1[c05a_household], $A93)</f>
        <v>5</v>
      </c>
      <c r="C93" s="33">
        <f ca="1">COUNTIFS(Table1[c08a_main_class], $B$4, INDIRECT("Table1[c01"&amp;$E$5&amp;"_area]"), "&lt;&gt;Unassigned", INDIRECT("Table1[c05"&amp;$E$5&amp;"_household]"), $A93)</f>
        <v>0</v>
      </c>
      <c r="D93" s="31">
        <f ca="1">COUNTIFS(Table1[c08a_main_class], $B$4, INDIRECT("Table1[c01"&amp;$E$6&amp;"_area]"), "&lt;&gt;Unassigned", INDIRECT("Table1[c05"&amp;$E$6&amp;"_household]"), $A93)</f>
        <v>0</v>
      </c>
      <c r="E93" s="33">
        <f t="shared" ca="1" si="8"/>
        <v>6</v>
      </c>
      <c r="F93" s="31">
        <f t="shared" ca="1" si="9"/>
        <v>0</v>
      </c>
      <c r="G93" s="33">
        <f t="shared" ca="1" si="10"/>
        <v>0</v>
      </c>
    </row>
    <row r="94" spans="1:7" x14ac:dyDescent="0.25">
      <c r="A94" s="5" t="s">
        <v>689</v>
      </c>
      <c r="B94" s="31">
        <f>COUNTIFS(Table1[c08a_main_class], $B$4, Table1[c05a_household], $A94)</f>
        <v>0</v>
      </c>
      <c r="C94" s="33">
        <f ca="1">COUNTIFS(Table1[c08a_main_class], $B$4, INDIRECT("Table1[c01"&amp;$E$5&amp;"_area]"), "&lt;&gt;Unassigned", INDIRECT("Table1[c05"&amp;$E$5&amp;"_household]"), $A94)</f>
        <v>0</v>
      </c>
      <c r="D94" s="31">
        <f ca="1">COUNTIFS(Table1[c08a_main_class], $B$4, INDIRECT("Table1[c01"&amp;$E$6&amp;"_area]"), "&lt;&gt;Unassigned", INDIRECT("Table1[c05"&amp;$E$6&amp;"_household]"), $A94)</f>
        <v>0</v>
      </c>
      <c r="E94" s="33">
        <f t="shared" ca="1" si="8"/>
        <v>0</v>
      </c>
      <c r="F94" s="31">
        <f t="shared" ca="1" si="9"/>
        <v>0</v>
      </c>
      <c r="G94" s="33">
        <f t="shared" ca="1" si="10"/>
        <v>0</v>
      </c>
    </row>
    <row r="95" spans="1:7" x14ac:dyDescent="0.25">
      <c r="A95" s="5" t="s">
        <v>22</v>
      </c>
      <c r="B95" s="31">
        <f>COUNTIFS(Table1[c08a_main_class], $B$4, Table1[c05a_household], $A95)</f>
        <v>0</v>
      </c>
      <c r="C95" s="33">
        <f ca="1">COUNTIFS(Table1[c08a_main_class], $B$4, INDIRECT("Table1[c01"&amp;$E$5&amp;"_area]"), "&lt;&gt;Unassigned", INDIRECT("Table1[c05"&amp;$E$5&amp;"_household]"), $A95)</f>
        <v>0</v>
      </c>
      <c r="D95" s="31">
        <f ca="1">COUNTIFS(Table1[c08a_main_class], $B$4, INDIRECT("Table1[c01"&amp;$E$6&amp;"_area]"), "&lt;&gt;Unassigned", INDIRECT("Table1[c05"&amp;$E$6&amp;"_household]"), $A95)</f>
        <v>0</v>
      </c>
      <c r="E95" s="33">
        <f t="shared" ca="1" si="8"/>
        <v>0</v>
      </c>
      <c r="F95" s="31">
        <f t="shared" ca="1" si="9"/>
        <v>0</v>
      </c>
      <c r="G95" s="33">
        <f t="shared" ca="1" si="10"/>
        <v>0</v>
      </c>
    </row>
    <row r="96" spans="1:7" x14ac:dyDescent="0.25">
      <c r="A96" s="5" t="s">
        <v>525</v>
      </c>
      <c r="B96" s="31">
        <f>SUM(B90:B95)</f>
        <v>8</v>
      </c>
      <c r="C96" s="33">
        <f t="shared" ref="C96:D96" ca="1" si="11">SUM(C90:C95)</f>
        <v>2</v>
      </c>
      <c r="D96" s="31">
        <f t="shared" ca="1" si="11"/>
        <v>0</v>
      </c>
      <c r="E96" s="33">
        <f ca="1">SUM(E90:E95)</f>
        <v>14</v>
      </c>
      <c r="F96" s="31">
        <f ca="1">SUM(F90:F95)</f>
        <v>6</v>
      </c>
      <c r="G96" s="33">
        <f ca="1">SUM(G90:G95)</f>
        <v>0</v>
      </c>
    </row>
    <row r="98" spans="1:7" x14ac:dyDescent="0.25">
      <c r="A98" s="4" t="s">
        <v>691</v>
      </c>
    </row>
    <row r="99" spans="1:7" x14ac:dyDescent="0.25">
      <c r="A99" s="5"/>
      <c r="B99" s="5" t="str">
        <f>$B$3&amp;" - Wave A - Sample"</f>
        <v>FIP - Wave A - Sample</v>
      </c>
      <c r="C99" s="5" t="str">
        <f>$B$3&amp;" - Wave B - Sample"</f>
        <v>FIP - Wave B - Sample</v>
      </c>
      <c r="D99" s="5" t="str">
        <f>$B$3&amp;" - Wave C - Sample"</f>
        <v>FIP - Wave C - Sample</v>
      </c>
      <c r="E99" s="5" t="str">
        <f>$B$3&amp;" - Wave A - All"</f>
        <v>FIP - Wave A - All</v>
      </c>
      <c r="F99" s="5" t="str">
        <f>$B$3&amp;" - Wave B - All"</f>
        <v>FIP - Wave B - All</v>
      </c>
      <c r="G99" s="5" t="str">
        <f>$B$3&amp;" - Wave C - All"</f>
        <v>FIP - Wave C - All</v>
      </c>
    </row>
    <row r="100" spans="1:7" x14ac:dyDescent="0.25">
      <c r="A100" s="5" t="s">
        <v>57</v>
      </c>
      <c r="B100" s="15">
        <f>B90/B$96</f>
        <v>0.375</v>
      </c>
      <c r="C100" s="13">
        <f t="shared" ref="C100:G106" ca="1" si="12">C90/C$96</f>
        <v>1</v>
      </c>
      <c r="D100" s="15" t="e">
        <f t="shared" ca="1" si="12"/>
        <v>#DIV/0!</v>
      </c>
      <c r="E100" s="13">
        <f t="shared" ca="1" si="12"/>
        <v>0.5</v>
      </c>
      <c r="F100" s="15">
        <f t="shared" ca="1" si="12"/>
        <v>1</v>
      </c>
      <c r="G100" s="13" t="e">
        <f t="shared" ca="1" si="12"/>
        <v>#DIV/0!</v>
      </c>
    </row>
    <row r="101" spans="1:7" x14ac:dyDescent="0.25">
      <c r="A101" s="5" t="s">
        <v>686</v>
      </c>
      <c r="B101" s="15">
        <f t="shared" ref="B101:D106" si="13">B91/B$96</f>
        <v>0</v>
      </c>
      <c r="C101" s="13">
        <f t="shared" ca="1" si="13"/>
        <v>0</v>
      </c>
      <c r="D101" s="15" t="e">
        <f t="shared" ca="1" si="13"/>
        <v>#DIV/0!</v>
      </c>
      <c r="E101" s="13">
        <f t="shared" ca="1" si="12"/>
        <v>7.1428571428571425E-2</v>
      </c>
      <c r="F101" s="15">
        <f t="shared" ca="1" si="12"/>
        <v>0</v>
      </c>
      <c r="G101" s="13" t="e">
        <f t="shared" ca="1" si="12"/>
        <v>#DIV/0!</v>
      </c>
    </row>
    <row r="102" spans="1:7" x14ac:dyDescent="0.25">
      <c r="A102" s="5" t="s">
        <v>687</v>
      </c>
      <c r="B102" s="15">
        <f t="shared" si="13"/>
        <v>0</v>
      </c>
      <c r="C102" s="13">
        <f t="shared" ca="1" si="13"/>
        <v>0</v>
      </c>
      <c r="D102" s="15" t="e">
        <f t="shared" ca="1" si="13"/>
        <v>#DIV/0!</v>
      </c>
      <c r="E102" s="13">
        <f t="shared" ca="1" si="12"/>
        <v>0</v>
      </c>
      <c r="F102" s="15">
        <f t="shared" ca="1" si="12"/>
        <v>0</v>
      </c>
      <c r="G102" s="13" t="e">
        <f t="shared" ca="1" si="12"/>
        <v>#DIV/0!</v>
      </c>
    </row>
    <row r="103" spans="1:7" x14ac:dyDescent="0.25">
      <c r="A103" s="5" t="s">
        <v>688</v>
      </c>
      <c r="B103" s="15">
        <f t="shared" si="13"/>
        <v>0.625</v>
      </c>
      <c r="C103" s="13">
        <f t="shared" ca="1" si="13"/>
        <v>0</v>
      </c>
      <c r="D103" s="15" t="e">
        <f t="shared" ca="1" si="13"/>
        <v>#DIV/0!</v>
      </c>
      <c r="E103" s="13">
        <f t="shared" ca="1" si="12"/>
        <v>0.42857142857142855</v>
      </c>
      <c r="F103" s="15">
        <f t="shared" ca="1" si="12"/>
        <v>0</v>
      </c>
      <c r="G103" s="13" t="e">
        <f t="shared" ca="1" si="12"/>
        <v>#DIV/0!</v>
      </c>
    </row>
    <row r="104" spans="1:7" x14ac:dyDescent="0.25">
      <c r="A104" s="5" t="s">
        <v>689</v>
      </c>
      <c r="B104" s="15">
        <f t="shared" si="13"/>
        <v>0</v>
      </c>
      <c r="C104" s="13">
        <f t="shared" ca="1" si="13"/>
        <v>0</v>
      </c>
      <c r="D104" s="15" t="e">
        <f t="shared" ca="1" si="13"/>
        <v>#DIV/0!</v>
      </c>
      <c r="E104" s="13">
        <f t="shared" ca="1" si="12"/>
        <v>0</v>
      </c>
      <c r="F104" s="15">
        <f t="shared" ca="1" si="12"/>
        <v>0</v>
      </c>
      <c r="G104" s="13" t="e">
        <f t="shared" ca="1" si="12"/>
        <v>#DIV/0!</v>
      </c>
    </row>
    <row r="105" spans="1:7" x14ac:dyDescent="0.25">
      <c r="A105" s="5" t="s">
        <v>22</v>
      </c>
      <c r="B105" s="15">
        <f t="shared" si="13"/>
        <v>0</v>
      </c>
      <c r="C105" s="13">
        <f t="shared" ca="1" si="13"/>
        <v>0</v>
      </c>
      <c r="D105" s="15" t="e">
        <f t="shared" ca="1" si="13"/>
        <v>#DIV/0!</v>
      </c>
      <c r="E105" s="13">
        <f t="shared" ca="1" si="12"/>
        <v>0</v>
      </c>
      <c r="F105" s="15">
        <f t="shared" ca="1" si="12"/>
        <v>0</v>
      </c>
      <c r="G105" s="13" t="e">
        <f t="shared" ca="1" si="12"/>
        <v>#DIV/0!</v>
      </c>
    </row>
    <row r="106" spans="1:7" x14ac:dyDescent="0.25">
      <c r="A106" s="5" t="s">
        <v>525</v>
      </c>
      <c r="B106" s="15">
        <f t="shared" si="13"/>
        <v>1</v>
      </c>
      <c r="C106" s="13">
        <f t="shared" ca="1" si="13"/>
        <v>1</v>
      </c>
      <c r="D106" s="15" t="e">
        <f t="shared" ca="1" si="13"/>
        <v>#DIV/0!</v>
      </c>
      <c r="E106" s="13">
        <f t="shared" ca="1" si="12"/>
        <v>1</v>
      </c>
      <c r="F106" s="15">
        <f t="shared" ca="1" si="12"/>
        <v>1</v>
      </c>
      <c r="G106" s="13" t="e">
        <f t="shared" ca="1" si="12"/>
        <v>#DIV/0!</v>
      </c>
    </row>
    <row r="108" spans="1:7" x14ac:dyDescent="0.25">
      <c r="A108" s="4" t="s">
        <v>692</v>
      </c>
    </row>
    <row r="109" spans="1:7" x14ac:dyDescent="0.25">
      <c r="A109" s="5"/>
      <c r="B109" s="5" t="str">
        <f>$B$3&amp;" - Wave A - Sample"</f>
        <v>FIP - Wave A - Sample</v>
      </c>
      <c r="C109" s="5" t="str">
        <f>$B$3&amp;" - Wave B - Sample"</f>
        <v>FIP - Wave B - Sample</v>
      </c>
      <c r="D109" s="5" t="str">
        <f>$B$3&amp;" - Wave C - Sample"</f>
        <v>FIP - Wave C - Sample</v>
      </c>
      <c r="E109" s="5" t="str">
        <f>$B$3&amp;" - Wave A - All"</f>
        <v>FIP - Wave A - All</v>
      </c>
      <c r="F109" s="5" t="str">
        <f>$B$3&amp;" - Wave B - All"</f>
        <v>FIP - Wave B - All</v>
      </c>
      <c r="G109" s="5" t="str">
        <f>$B$3&amp;" - Wave C - All"</f>
        <v>FIP - Wave C - All</v>
      </c>
    </row>
    <row r="110" spans="1:7" x14ac:dyDescent="0.25">
      <c r="A110" s="5" t="s">
        <v>11</v>
      </c>
      <c r="B110" s="2">
        <f>COUNTIFS(Table1[c08a_main_class], $B$4, Table1[c07a_nationality], $A110)</f>
        <v>1</v>
      </c>
      <c r="C110" s="33">
        <f ca="1">COUNTIFS(Table1[c08a_main_class], $B$4, INDIRECT("Table1[c01"&amp;$E$5&amp;"_area]"), "&lt;&gt;Unassigned", Table1[c07a_nationality], $A110)</f>
        <v>0</v>
      </c>
      <c r="D110" s="31">
        <f ca="1">COUNTIFS(Table1[c08a_main_class], $B$4, INDIRECT("Table1[c01"&amp;$E$6&amp;"_area]"), "&lt;&gt;Unassigned", Table1[c07a_nationality], $A110)</f>
        <v>0</v>
      </c>
      <c r="E110" s="3">
        <f ca="1">COUNTIFS(INDIRECT("Table1["&amp;$B$5&amp;"]"), "Yes", Table1[c07a_nationality], $A110)</f>
        <v>3</v>
      </c>
      <c r="F110" s="2">
        <f ca="1">COUNTIFS(INDIRECT("Table1["&amp;$B$6&amp;"]"), "Yes", Table1[c07a_nationality], $A110)</f>
        <v>4</v>
      </c>
      <c r="G110" s="3">
        <f ca="1">COUNTIFS(INDIRECT("Table1["&amp;$B$7&amp;"]"), "Yes", Table1[c07a_nationality], $A110)</f>
        <v>0</v>
      </c>
    </row>
    <row r="111" spans="1:7" x14ac:dyDescent="0.25">
      <c r="A111" s="5" t="s">
        <v>144</v>
      </c>
      <c r="B111" s="2">
        <f>COUNTIFS(Table1[c08a_main_class], $B$4, Table1[c07a_nationality], $A111)</f>
        <v>0</v>
      </c>
      <c r="C111" s="33">
        <f ca="1">COUNTIFS(Table1[c08a_main_class], $B$4, INDIRECT("Table1[c01"&amp;$E$5&amp;"_area]"), "&lt;&gt;Unassigned", Table1[c07a_nationality], $A111)</f>
        <v>0</v>
      </c>
      <c r="D111" s="31">
        <f ca="1">COUNTIFS(Table1[c08a_main_class], $B$4, INDIRECT("Table1[c01"&amp;$E$6&amp;"_area]"), "&lt;&gt;Unassigned", Table1[c07a_nationality], $A111)</f>
        <v>0</v>
      </c>
      <c r="E111" s="3">
        <f ca="1">COUNTIFS(INDIRECT("Table1["&amp;$B$5&amp;"]"), "Yes", Table1[c07a_nationality], $A111)</f>
        <v>0</v>
      </c>
      <c r="F111" s="2">
        <f ca="1">COUNTIFS(INDIRECT("Table1["&amp;$B$6&amp;"]"), "Yes", Table1[c07a_nationality], $A111)</f>
        <v>0</v>
      </c>
      <c r="G111" s="3">
        <f ca="1">COUNTIFS(INDIRECT("Table1["&amp;$B$7&amp;"]"), "Yes", Table1[c07a_nationality], $A111)</f>
        <v>0</v>
      </c>
    </row>
    <row r="112" spans="1:7" x14ac:dyDescent="0.25">
      <c r="A112" s="5" t="s">
        <v>56</v>
      </c>
      <c r="B112" s="2">
        <f>COUNTIFS(Table1[c08a_main_class], $B$4, Table1[c07a_nationality], $A112)</f>
        <v>0</v>
      </c>
      <c r="C112" s="33">
        <f ca="1">COUNTIFS(Table1[c08a_main_class], $B$4, INDIRECT("Table1[c01"&amp;$E$5&amp;"_area]"), "&lt;&gt;Unassigned", Table1[c07a_nationality], $A112)</f>
        <v>0</v>
      </c>
      <c r="D112" s="31">
        <f ca="1">COUNTIFS(Table1[c08a_main_class], $B$4, INDIRECT("Table1[c01"&amp;$E$6&amp;"_area]"), "&lt;&gt;Unassigned", Table1[c07a_nationality], $A112)</f>
        <v>0</v>
      </c>
      <c r="E112" s="3">
        <f ca="1">COUNTIFS(INDIRECT("Table1["&amp;$B$5&amp;"]"), "Yes", Table1[c07a_nationality], $A112)</f>
        <v>0</v>
      </c>
      <c r="F112" s="2">
        <f ca="1">COUNTIFS(INDIRECT("Table1["&amp;$B$6&amp;"]"), "Yes", Table1[c07a_nationality], $A112)</f>
        <v>0</v>
      </c>
      <c r="G112" s="3">
        <f ca="1">COUNTIFS(INDIRECT("Table1["&amp;$B$7&amp;"]"), "Yes", Table1[c07a_nationality], $A112)</f>
        <v>0</v>
      </c>
    </row>
    <row r="113" spans="1:7" x14ac:dyDescent="0.25">
      <c r="A113" s="5" t="s">
        <v>87</v>
      </c>
      <c r="B113" s="2">
        <f>COUNTIFS(Table1[c08a_main_class], $B$4, Table1[c07a_nationality], $A113)</f>
        <v>0</v>
      </c>
      <c r="C113" s="33">
        <f ca="1">COUNTIFS(Table1[c08a_main_class], $B$4, INDIRECT("Table1[c01"&amp;$E$5&amp;"_area]"), "&lt;&gt;Unassigned", Table1[c07a_nationality], $A113)</f>
        <v>0</v>
      </c>
      <c r="D113" s="31">
        <f ca="1">COUNTIFS(Table1[c08a_main_class], $B$4, INDIRECT("Table1[c01"&amp;$E$6&amp;"_area]"), "&lt;&gt;Unassigned", Table1[c07a_nationality], $A113)</f>
        <v>0</v>
      </c>
      <c r="E113" s="3">
        <f ca="1">COUNTIFS(INDIRECT("Table1["&amp;$B$5&amp;"]"), "Yes", Table1[c07a_nationality], $A113)</f>
        <v>0</v>
      </c>
      <c r="F113" s="2">
        <f ca="1">COUNTIFS(INDIRECT("Table1["&amp;$B$6&amp;"]"), "Yes", Table1[c07a_nationality], $A113)</f>
        <v>0</v>
      </c>
      <c r="G113" s="3">
        <f ca="1">COUNTIFS(INDIRECT("Table1["&amp;$B$7&amp;"]"), "Yes", Table1[c07a_nationality], $A113)</f>
        <v>0</v>
      </c>
    </row>
    <row r="114" spans="1:7" x14ac:dyDescent="0.25">
      <c r="A114" s="5" t="s">
        <v>40</v>
      </c>
      <c r="B114" s="2">
        <f>COUNTIFS(Table1[c08a_main_class], $B$4, Table1[c07a_nationality], $A114)</f>
        <v>7</v>
      </c>
      <c r="C114" s="33">
        <f ca="1">COUNTIFS(Table1[c08a_main_class], $B$4, INDIRECT("Table1[c01"&amp;$E$5&amp;"_area]"), "&lt;&gt;Unassigned", Table1[c07a_nationality], $A114)</f>
        <v>2</v>
      </c>
      <c r="D114" s="31">
        <f ca="1">COUNTIFS(Table1[c08a_main_class], $B$4, INDIRECT("Table1[c01"&amp;$E$6&amp;"_area]"), "&lt;&gt;Unassigned", Table1[c07a_nationality], $A114)</f>
        <v>0</v>
      </c>
      <c r="E114" s="3">
        <f ca="1">COUNTIFS(INDIRECT("Table1["&amp;$B$5&amp;"]"), "Yes", Table1[c07a_nationality], $A114)</f>
        <v>10</v>
      </c>
      <c r="F114" s="2">
        <f ca="1">COUNTIFS(INDIRECT("Table1["&amp;$B$6&amp;"]"), "Yes", Table1[c07a_nationality], $A114)</f>
        <v>2</v>
      </c>
      <c r="G114" s="3">
        <f ca="1">COUNTIFS(INDIRECT("Table1["&amp;$B$7&amp;"]"), "Yes", Table1[c07a_nationality], $A114)</f>
        <v>0</v>
      </c>
    </row>
    <row r="115" spans="1:7" x14ac:dyDescent="0.25">
      <c r="A115" s="5" t="s">
        <v>22</v>
      </c>
      <c r="B115" s="2">
        <f>COUNTIFS(Table1[c08a_main_class], $B$4, Table1[c07a_nationality], $A115)</f>
        <v>0</v>
      </c>
      <c r="C115" s="33">
        <f ca="1">COUNTIFS(Table1[c08a_main_class], $B$4, INDIRECT("Table1[c01"&amp;$E$5&amp;"_area]"), "&lt;&gt;Unassigned", Table1[c07a_nationality], $A115)</f>
        <v>0</v>
      </c>
      <c r="D115" s="31">
        <f ca="1">COUNTIFS(Table1[c08a_main_class], $B$4, INDIRECT("Table1[c01"&amp;$E$6&amp;"_area]"), "&lt;&gt;Unassigned", Table1[c07a_nationality], $A115)</f>
        <v>0</v>
      </c>
      <c r="E115" s="3">
        <f ca="1">COUNTIFS(INDIRECT("Table1["&amp;$B$5&amp;"]"), "Yes", Table1[c07a_nationality], $A115)</f>
        <v>1</v>
      </c>
      <c r="F115" s="2">
        <f ca="1">COUNTIFS(INDIRECT("Table1["&amp;$B$6&amp;"]"), "Yes", Table1[c07a_nationality], $A115)</f>
        <v>0</v>
      </c>
      <c r="G115" s="3">
        <f ca="1">COUNTIFS(INDIRECT("Table1["&amp;$B$7&amp;"]"), "Yes", Table1[c07a_nationality], $A115)</f>
        <v>0</v>
      </c>
    </row>
    <row r="116" spans="1:7" x14ac:dyDescent="0.25">
      <c r="A116" s="5" t="s">
        <v>525</v>
      </c>
      <c r="B116" s="2">
        <f>SUM(B110:B115)</f>
        <v>8</v>
      </c>
      <c r="C116" s="33">
        <f t="shared" ref="C116:D116" ca="1" si="14">SUM(C110:C115)</f>
        <v>2</v>
      </c>
      <c r="D116" s="2">
        <f t="shared" ca="1" si="14"/>
        <v>0</v>
      </c>
      <c r="E116" s="3">
        <f ca="1">SUM(E110:E115)</f>
        <v>14</v>
      </c>
      <c r="F116" s="2">
        <f ca="1">SUM(F110:F115)</f>
        <v>6</v>
      </c>
      <c r="G116" s="3">
        <f ca="1">SUM(G110:G115)</f>
        <v>0</v>
      </c>
    </row>
    <row r="118" spans="1:7" x14ac:dyDescent="0.25">
      <c r="A118" s="4" t="s">
        <v>704</v>
      </c>
    </row>
    <row r="119" spans="1:7" x14ac:dyDescent="0.25">
      <c r="A119" s="5"/>
      <c r="B119" s="5" t="str">
        <f>$B$3&amp;" - Wave A - Sample"</f>
        <v>FIP - Wave A - Sample</v>
      </c>
      <c r="C119" s="5" t="str">
        <f>$B$3&amp;" - Wave B - Sample"</f>
        <v>FIP - Wave B - Sample</v>
      </c>
      <c r="D119" s="5" t="str">
        <f>$B$3&amp;" - Wave C - Sample"</f>
        <v>FIP - Wave C - Sample</v>
      </c>
      <c r="E119" s="5" t="str">
        <f>$B$3&amp;" - Wave A - All"</f>
        <v>FIP - Wave A - All</v>
      </c>
      <c r="F119" s="5" t="str">
        <f>$B$3&amp;" - Wave B - All"</f>
        <v>FIP - Wave B - All</v>
      </c>
      <c r="G119" s="5" t="str">
        <f>$B$3&amp;" - Wave C - All"</f>
        <v>FIP - Wave C - All</v>
      </c>
    </row>
    <row r="120" spans="1:7" x14ac:dyDescent="0.25">
      <c r="A120" s="5" t="s">
        <v>11</v>
      </c>
      <c r="B120" s="15">
        <f>B110/B$116</f>
        <v>0.125</v>
      </c>
      <c r="C120" s="13">
        <f t="shared" ref="C120:G126" ca="1" si="15">C110/C$116</f>
        <v>0</v>
      </c>
      <c r="D120" s="15" t="e">
        <f t="shared" ca="1" si="15"/>
        <v>#DIV/0!</v>
      </c>
      <c r="E120" s="13">
        <f t="shared" ca="1" si="15"/>
        <v>0.21428571428571427</v>
      </c>
      <c r="F120" s="15">
        <f t="shared" ca="1" si="15"/>
        <v>0.66666666666666663</v>
      </c>
      <c r="G120" s="13" t="e">
        <f t="shared" ca="1" si="15"/>
        <v>#DIV/0!</v>
      </c>
    </row>
    <row r="121" spans="1:7" x14ac:dyDescent="0.25">
      <c r="A121" s="5" t="s">
        <v>144</v>
      </c>
      <c r="B121" s="15">
        <f t="shared" ref="B121:D126" si="16">B111/B$116</f>
        <v>0</v>
      </c>
      <c r="C121" s="13">
        <f t="shared" ca="1" si="16"/>
        <v>0</v>
      </c>
      <c r="D121" s="15" t="e">
        <f t="shared" ca="1" si="16"/>
        <v>#DIV/0!</v>
      </c>
      <c r="E121" s="13">
        <f t="shared" ca="1" si="15"/>
        <v>0</v>
      </c>
      <c r="F121" s="15">
        <f t="shared" ca="1" si="15"/>
        <v>0</v>
      </c>
      <c r="G121" s="13" t="e">
        <f t="shared" ca="1" si="15"/>
        <v>#DIV/0!</v>
      </c>
    </row>
    <row r="122" spans="1:7" x14ac:dyDescent="0.25">
      <c r="A122" s="5" t="s">
        <v>56</v>
      </c>
      <c r="B122" s="15">
        <f t="shared" si="16"/>
        <v>0</v>
      </c>
      <c r="C122" s="13">
        <f t="shared" ca="1" si="16"/>
        <v>0</v>
      </c>
      <c r="D122" s="15" t="e">
        <f t="shared" ca="1" si="16"/>
        <v>#DIV/0!</v>
      </c>
      <c r="E122" s="13">
        <f t="shared" ca="1" si="15"/>
        <v>0</v>
      </c>
      <c r="F122" s="15">
        <f t="shared" ca="1" si="15"/>
        <v>0</v>
      </c>
      <c r="G122" s="13" t="e">
        <f t="shared" ca="1" si="15"/>
        <v>#DIV/0!</v>
      </c>
    </row>
    <row r="123" spans="1:7" x14ac:dyDescent="0.25">
      <c r="A123" s="5" t="s">
        <v>87</v>
      </c>
      <c r="B123" s="15">
        <f t="shared" si="16"/>
        <v>0</v>
      </c>
      <c r="C123" s="13">
        <f t="shared" ca="1" si="16"/>
        <v>0</v>
      </c>
      <c r="D123" s="15" t="e">
        <f t="shared" ca="1" si="16"/>
        <v>#DIV/0!</v>
      </c>
      <c r="E123" s="13">
        <f t="shared" ca="1" si="15"/>
        <v>0</v>
      </c>
      <c r="F123" s="15">
        <f t="shared" ca="1" si="15"/>
        <v>0</v>
      </c>
      <c r="G123" s="13" t="e">
        <f t="shared" ca="1" si="15"/>
        <v>#DIV/0!</v>
      </c>
    </row>
    <row r="124" spans="1:7" x14ac:dyDescent="0.25">
      <c r="A124" s="5" t="s">
        <v>40</v>
      </c>
      <c r="B124" s="15">
        <f t="shared" si="16"/>
        <v>0.875</v>
      </c>
      <c r="C124" s="13">
        <f t="shared" ca="1" si="16"/>
        <v>1</v>
      </c>
      <c r="D124" s="15" t="e">
        <f t="shared" ca="1" si="16"/>
        <v>#DIV/0!</v>
      </c>
      <c r="E124" s="13">
        <f t="shared" ca="1" si="15"/>
        <v>0.7142857142857143</v>
      </c>
      <c r="F124" s="15">
        <f t="shared" ca="1" si="15"/>
        <v>0.33333333333333331</v>
      </c>
      <c r="G124" s="13" t="e">
        <f t="shared" ca="1" si="15"/>
        <v>#DIV/0!</v>
      </c>
    </row>
    <row r="125" spans="1:7" x14ac:dyDescent="0.25">
      <c r="A125" s="5" t="s">
        <v>22</v>
      </c>
      <c r="B125" s="15">
        <f t="shared" si="16"/>
        <v>0</v>
      </c>
      <c r="C125" s="13">
        <f t="shared" ca="1" si="16"/>
        <v>0</v>
      </c>
      <c r="D125" s="15" t="e">
        <f t="shared" ca="1" si="16"/>
        <v>#DIV/0!</v>
      </c>
      <c r="E125" s="13">
        <f t="shared" ca="1" si="15"/>
        <v>7.1428571428571425E-2</v>
      </c>
      <c r="F125" s="15">
        <f t="shared" ca="1" si="15"/>
        <v>0</v>
      </c>
      <c r="G125" s="13" t="e">
        <f t="shared" ca="1" si="15"/>
        <v>#DIV/0!</v>
      </c>
    </row>
    <row r="126" spans="1:7" x14ac:dyDescent="0.25">
      <c r="A126" s="5" t="s">
        <v>525</v>
      </c>
      <c r="B126" s="15">
        <f t="shared" si="16"/>
        <v>1</v>
      </c>
      <c r="C126" s="13">
        <f t="shared" ca="1" si="16"/>
        <v>1</v>
      </c>
      <c r="D126" s="15" t="e">
        <f t="shared" ca="1" si="16"/>
        <v>#DIV/0!</v>
      </c>
      <c r="E126" s="13">
        <f t="shared" ca="1" si="15"/>
        <v>1</v>
      </c>
      <c r="F126" s="15">
        <f t="shared" ca="1" si="15"/>
        <v>1</v>
      </c>
      <c r="G126" s="13" t="e">
        <f t="shared" ca="1" si="15"/>
        <v>#DIV/0!</v>
      </c>
    </row>
    <row r="128" spans="1:7" x14ac:dyDescent="0.25">
      <c r="A128" s="4" t="s">
        <v>694</v>
      </c>
    </row>
    <row r="129" spans="1:7" x14ac:dyDescent="0.25">
      <c r="A129" s="5"/>
      <c r="B129" s="5" t="str">
        <f>$B$3&amp;" - Wave A - Sample"</f>
        <v>FIP - Wave A - Sample</v>
      </c>
      <c r="C129" s="5" t="str">
        <f>$B$3&amp;" - Wave B - Sample"</f>
        <v>FIP - Wave B - Sample</v>
      </c>
      <c r="D129" s="5" t="str">
        <f>$B$3&amp;" - Wave C - Sample"</f>
        <v>FIP - Wave C - Sample</v>
      </c>
      <c r="E129" s="5" t="str">
        <f>$B$3&amp;" - Wave A - All"</f>
        <v>FIP - Wave A - All</v>
      </c>
      <c r="F129" s="5" t="str">
        <f>$B$3&amp;" - Wave B - All"</f>
        <v>FIP - Wave B - All</v>
      </c>
      <c r="G129" s="5" t="str">
        <f>$B$3&amp;" - Wave C - All"</f>
        <v>FIP - Wave C - All</v>
      </c>
    </row>
    <row r="130" spans="1:7" x14ac:dyDescent="0.25">
      <c r="A130" s="5" t="s">
        <v>67</v>
      </c>
      <c r="B130" s="2">
        <f>COUNTIFS(Table1[c08a_main_class], $B$4, Table1[c10a_main_employ], $A130)</f>
        <v>0</v>
      </c>
      <c r="C130" s="33">
        <f ca="1">COUNTIFS(Table1[c08a_main_class], $B$4, INDIRECT("Table1[c01"&amp;$E$5&amp;"_area]"), "&lt;&gt;Unassigned",INDIRECT("Table1[c10"&amp;$E$5&amp;"_main_employ]"), $A130)</f>
        <v>0</v>
      </c>
      <c r="D130" s="31">
        <f ca="1">COUNTIFS(Table1[c08a_main_class], $B$4, INDIRECT("Table1[c01"&amp;$E$6&amp;"_area]"), "&lt;&gt;Unassigned",INDIRECT("Table1[c10"&amp;$E$5&amp;"_main_employ]"), $A130)</f>
        <v>0</v>
      </c>
      <c r="E130" s="3">
        <f t="shared" ref="E130:E136" ca="1" si="17">COUNTIFS(INDIRECT("Table1["&amp;$B$5&amp;"]"), "Yes", INDIRECT("Table1[c10"&amp;$E$4&amp;"_main_employ]"), $A130)</f>
        <v>0</v>
      </c>
      <c r="F130" s="2">
        <f t="shared" ref="F130:F136" ca="1" si="18">COUNTIFS(INDIRECT("Table1["&amp;$B$6&amp;"]"), "Yes", INDIRECT("Table1[c10"&amp;$E$5&amp;"_main_employ]"), $A130)</f>
        <v>0</v>
      </c>
      <c r="G130" s="3">
        <f t="shared" ref="G130:G136" ca="1" si="19">COUNTIFS(INDIRECT("Table1["&amp;$B$7&amp;"]"), "Yes", INDIRECT("Table1[c10"&amp;$E$6&amp;"_main_employ]"), $A130)</f>
        <v>0</v>
      </c>
    </row>
    <row r="131" spans="1:7" x14ac:dyDescent="0.25">
      <c r="A131" s="5" t="s">
        <v>194</v>
      </c>
      <c r="B131" s="2">
        <f>COUNTIFS(Table1[c08a_main_class], $B$4, Table1[c10a_main_employ], $A131)</f>
        <v>2</v>
      </c>
      <c r="C131" s="33">
        <f ca="1">COUNTIFS(Table1[c08a_main_class], $B$4, INDIRECT("Table1[c01"&amp;$E$5&amp;"_area]"), "&lt;&gt;Unassigned",INDIRECT("Table1[c10"&amp;$E$5&amp;"_main_employ]"), $A131)</f>
        <v>1</v>
      </c>
      <c r="D131" s="31">
        <f ca="1">COUNTIFS(Table1[c08a_main_class], $B$4, INDIRECT("Table1[c01"&amp;$E$6&amp;"_area]"), "&lt;&gt;Unassigned",INDIRECT("Table1[c10"&amp;$E$5&amp;"_main_employ]"), $A131)</f>
        <v>0</v>
      </c>
      <c r="E131" s="3">
        <f t="shared" ca="1" si="17"/>
        <v>2</v>
      </c>
      <c r="F131" s="2">
        <f t="shared" ca="1" si="18"/>
        <v>1</v>
      </c>
      <c r="G131" s="3">
        <f t="shared" ca="1" si="19"/>
        <v>0</v>
      </c>
    </row>
    <row r="132" spans="1:7" x14ac:dyDescent="0.25">
      <c r="A132" s="5" t="s">
        <v>69</v>
      </c>
      <c r="B132" s="2">
        <f>COUNTIFS(Table1[c08a_main_class], $B$4, Table1[c10a_main_employ], $A132)</f>
        <v>0</v>
      </c>
      <c r="C132" s="33">
        <f ca="1">COUNTIFS(Table1[c08a_main_class], $B$4, INDIRECT("Table1[c01"&amp;$E$5&amp;"_area]"), "&lt;&gt;Unassigned",INDIRECT("Table1[c10"&amp;$E$5&amp;"_main_employ]"), $A132)</f>
        <v>0</v>
      </c>
      <c r="D132" s="31">
        <f ca="1">COUNTIFS(Table1[c08a_main_class], $B$4, INDIRECT("Table1[c01"&amp;$E$6&amp;"_area]"), "&lt;&gt;Unassigned",INDIRECT("Table1[c10"&amp;$E$5&amp;"_main_employ]"), $A132)</f>
        <v>0</v>
      </c>
      <c r="E132" s="3">
        <f t="shared" ca="1" si="17"/>
        <v>0</v>
      </c>
      <c r="F132" s="2">
        <f t="shared" ca="1" si="18"/>
        <v>0</v>
      </c>
      <c r="G132" s="3">
        <f t="shared" ca="1" si="19"/>
        <v>0</v>
      </c>
    </row>
    <row r="133" spans="1:7" x14ac:dyDescent="0.25">
      <c r="A133" s="5" t="s">
        <v>64</v>
      </c>
      <c r="B133" s="2">
        <f>COUNTIFS(Table1[c08a_main_class], $B$4, Table1[c10a_main_employ], $A133)</f>
        <v>0</v>
      </c>
      <c r="C133" s="33">
        <f ca="1">COUNTIFS(Table1[c08a_main_class], $B$4, INDIRECT("Table1[c01"&amp;$E$5&amp;"_area]"), "&lt;&gt;Unassigned",INDIRECT("Table1[c10"&amp;$E$5&amp;"_main_employ]"), $A133)</f>
        <v>0</v>
      </c>
      <c r="D133" s="31">
        <f ca="1">COUNTIFS(Table1[c08a_main_class], $B$4, INDIRECT("Table1[c01"&amp;$E$6&amp;"_area]"), "&lt;&gt;Unassigned",INDIRECT("Table1[c10"&amp;$E$5&amp;"_main_employ]"), $A133)</f>
        <v>0</v>
      </c>
      <c r="E133" s="3">
        <f t="shared" ca="1" si="17"/>
        <v>0</v>
      </c>
      <c r="F133" s="2">
        <f t="shared" ca="1" si="18"/>
        <v>0</v>
      </c>
      <c r="G133" s="3">
        <f t="shared" ca="1" si="19"/>
        <v>0</v>
      </c>
    </row>
    <row r="134" spans="1:7" x14ac:dyDescent="0.25">
      <c r="A134" s="5" t="s">
        <v>3</v>
      </c>
      <c r="B134" s="2">
        <f>COUNTIFS(Table1[c08a_main_class], $B$4, Table1[c10a_main_employ], $A134)</f>
        <v>6</v>
      </c>
      <c r="C134" s="33">
        <f ca="1">COUNTIFS(Table1[c08a_main_class], $B$4, INDIRECT("Table1[c01"&amp;$E$5&amp;"_area]"), "&lt;&gt;Unassigned",INDIRECT("Table1[c10"&amp;$E$5&amp;"_main_employ]"), $A134)</f>
        <v>1</v>
      </c>
      <c r="D134" s="31">
        <f ca="1">COUNTIFS(Table1[c08a_main_class], $B$4, INDIRECT("Table1[c01"&amp;$E$6&amp;"_area]"), "&lt;&gt;Unassigned",INDIRECT("Table1[c10"&amp;$E$5&amp;"_main_employ]"), $A134)</f>
        <v>0</v>
      </c>
      <c r="E134" s="3">
        <f t="shared" ca="1" si="17"/>
        <v>12</v>
      </c>
      <c r="F134" s="2">
        <f t="shared" ca="1" si="18"/>
        <v>5</v>
      </c>
      <c r="G134" s="3">
        <f t="shared" ca="1" si="19"/>
        <v>0</v>
      </c>
    </row>
    <row r="135" spans="1:7" x14ac:dyDescent="0.25">
      <c r="A135" s="5" t="s">
        <v>90</v>
      </c>
      <c r="B135" s="2">
        <f>COUNTIFS(Table1[c08a_main_class], $B$4, Table1[c10a_main_employ], $A135)</f>
        <v>0</v>
      </c>
      <c r="C135" s="33">
        <f ca="1">COUNTIFS(Table1[c08a_main_class], $B$4, INDIRECT("Table1[c01"&amp;$E$5&amp;"_area]"), "&lt;&gt;Unassigned",INDIRECT("Table1[c10"&amp;$E$5&amp;"_main_employ]"), $A135)</f>
        <v>0</v>
      </c>
      <c r="D135" s="31">
        <f ca="1">COUNTIFS(Table1[c08a_main_class], $B$4, INDIRECT("Table1[c01"&amp;$E$6&amp;"_area]"), "&lt;&gt;Unassigned",INDIRECT("Table1[c10"&amp;$E$5&amp;"_main_employ]"), $A135)</f>
        <v>0</v>
      </c>
      <c r="E135" s="3">
        <f t="shared" ca="1" si="17"/>
        <v>0</v>
      </c>
      <c r="F135" s="2">
        <f t="shared" ca="1" si="18"/>
        <v>0</v>
      </c>
      <c r="G135" s="3">
        <f t="shared" ca="1" si="19"/>
        <v>0</v>
      </c>
    </row>
    <row r="136" spans="1:7" x14ac:dyDescent="0.25">
      <c r="A136" s="5" t="s">
        <v>693</v>
      </c>
      <c r="B136" s="2">
        <f>COUNTIFS(Table1[c08a_main_class], $B$4, Table1[c10a_main_employ], $A136)</f>
        <v>0</v>
      </c>
      <c r="C136" s="33">
        <f ca="1">COUNTIFS(Table1[c08a_main_class], $B$4, INDIRECT("Table1[c01"&amp;$E$5&amp;"_area]"), "&lt;&gt;Unassigned",INDIRECT("Table1[c10"&amp;$E$5&amp;"_main_employ]"), $A136)</f>
        <v>0</v>
      </c>
      <c r="D136" s="31">
        <f ca="1">COUNTIFS(Table1[c08a_main_class], $B$4, INDIRECT("Table1[c01"&amp;$E$6&amp;"_area]"), "&lt;&gt;Unassigned",INDIRECT("Table1[c10"&amp;$E$5&amp;"_main_employ]"), $A136)</f>
        <v>0</v>
      </c>
      <c r="E136" s="3">
        <f t="shared" ca="1" si="17"/>
        <v>0</v>
      </c>
      <c r="F136" s="2">
        <f t="shared" ca="1" si="18"/>
        <v>0</v>
      </c>
      <c r="G136" s="3">
        <f t="shared" ca="1" si="19"/>
        <v>0</v>
      </c>
    </row>
    <row r="137" spans="1:7" x14ac:dyDescent="0.25">
      <c r="A137" s="5" t="s">
        <v>525</v>
      </c>
      <c r="B137" s="2">
        <f>SUM(B130:B136)</f>
        <v>8</v>
      </c>
      <c r="C137" s="33">
        <f t="shared" ref="C137:D137" ca="1" si="20">SUM(C130:C136)</f>
        <v>2</v>
      </c>
      <c r="D137" s="2">
        <f t="shared" ca="1" si="20"/>
        <v>0</v>
      </c>
      <c r="E137" s="3">
        <f ca="1">SUM(E130:E136)</f>
        <v>14</v>
      </c>
      <c r="F137" s="2">
        <f ca="1">SUM(F130:F136)</f>
        <v>6</v>
      </c>
      <c r="G137" s="3">
        <f ca="1">SUM(G130:G136)</f>
        <v>0</v>
      </c>
    </row>
    <row r="139" spans="1:7" x14ac:dyDescent="0.25">
      <c r="A139" s="4" t="s">
        <v>695</v>
      </c>
    </row>
    <row r="140" spans="1:7" x14ac:dyDescent="0.25">
      <c r="A140" s="5"/>
      <c r="B140" s="5" t="str">
        <f>$B$3&amp;" - Wave A - Sample"</f>
        <v>FIP - Wave A - Sample</v>
      </c>
      <c r="C140" s="5" t="str">
        <f>$B$3&amp;" - Wave B - Sample"</f>
        <v>FIP - Wave B - Sample</v>
      </c>
      <c r="D140" s="5" t="str">
        <f>$B$3&amp;" - Wave C - Sample"</f>
        <v>FIP - Wave C - Sample</v>
      </c>
      <c r="E140" s="5" t="str">
        <f>$B$3&amp;" - Wave A - All"</f>
        <v>FIP - Wave A - All</v>
      </c>
      <c r="F140" s="5" t="str">
        <f>$B$3&amp;" - Wave B - All"</f>
        <v>FIP - Wave B - All</v>
      </c>
      <c r="G140" s="5" t="str">
        <f>$B$3&amp;" - Wave C - All"</f>
        <v>FIP - Wave C - All</v>
      </c>
    </row>
    <row r="141" spans="1:7" x14ac:dyDescent="0.25">
      <c r="A141" s="5" t="s">
        <v>67</v>
      </c>
      <c r="B141" s="15">
        <f t="shared" ref="B141:G148" si="21">B130/B$137</f>
        <v>0</v>
      </c>
      <c r="C141" s="13">
        <f t="shared" ca="1" si="21"/>
        <v>0</v>
      </c>
      <c r="D141" s="15" t="e">
        <f t="shared" ca="1" si="21"/>
        <v>#DIV/0!</v>
      </c>
      <c r="E141" s="13">
        <f t="shared" ca="1" si="21"/>
        <v>0</v>
      </c>
      <c r="F141" s="15">
        <f t="shared" ca="1" si="21"/>
        <v>0</v>
      </c>
      <c r="G141" s="13" t="e">
        <f t="shared" ca="1" si="21"/>
        <v>#DIV/0!</v>
      </c>
    </row>
    <row r="142" spans="1:7" x14ac:dyDescent="0.25">
      <c r="A142" s="5" t="s">
        <v>194</v>
      </c>
      <c r="B142" s="15">
        <f t="shared" si="21"/>
        <v>0.25</v>
      </c>
      <c r="C142" s="13">
        <f t="shared" ca="1" si="21"/>
        <v>0.5</v>
      </c>
      <c r="D142" s="15" t="e">
        <f t="shared" ca="1" si="21"/>
        <v>#DIV/0!</v>
      </c>
      <c r="E142" s="13">
        <f t="shared" ca="1" si="21"/>
        <v>0.14285714285714285</v>
      </c>
      <c r="F142" s="15">
        <f t="shared" ca="1" si="21"/>
        <v>0.16666666666666666</v>
      </c>
      <c r="G142" s="13" t="e">
        <f t="shared" ca="1" si="21"/>
        <v>#DIV/0!</v>
      </c>
    </row>
    <row r="143" spans="1:7" x14ac:dyDescent="0.25">
      <c r="A143" s="5" t="s">
        <v>69</v>
      </c>
      <c r="B143" s="15">
        <f t="shared" si="21"/>
        <v>0</v>
      </c>
      <c r="C143" s="13">
        <f t="shared" ca="1" si="21"/>
        <v>0</v>
      </c>
      <c r="D143" s="15" t="e">
        <f t="shared" ca="1" si="21"/>
        <v>#DIV/0!</v>
      </c>
      <c r="E143" s="13">
        <f t="shared" ca="1" si="21"/>
        <v>0</v>
      </c>
      <c r="F143" s="15">
        <f t="shared" ca="1" si="21"/>
        <v>0</v>
      </c>
      <c r="G143" s="13" t="e">
        <f t="shared" ca="1" si="21"/>
        <v>#DIV/0!</v>
      </c>
    </row>
    <row r="144" spans="1:7" x14ac:dyDescent="0.25">
      <c r="A144" s="5" t="s">
        <v>64</v>
      </c>
      <c r="B144" s="15">
        <f t="shared" si="21"/>
        <v>0</v>
      </c>
      <c r="C144" s="13">
        <f t="shared" ca="1" si="21"/>
        <v>0</v>
      </c>
      <c r="D144" s="15" t="e">
        <f t="shared" ca="1" si="21"/>
        <v>#DIV/0!</v>
      </c>
      <c r="E144" s="13">
        <f t="shared" ca="1" si="21"/>
        <v>0</v>
      </c>
      <c r="F144" s="15">
        <f t="shared" ca="1" si="21"/>
        <v>0</v>
      </c>
      <c r="G144" s="13" t="e">
        <f t="shared" ca="1" si="21"/>
        <v>#DIV/0!</v>
      </c>
    </row>
    <row r="145" spans="1:7" x14ac:dyDescent="0.25">
      <c r="A145" s="5" t="s">
        <v>3</v>
      </c>
      <c r="B145" s="15">
        <f t="shared" si="21"/>
        <v>0.75</v>
      </c>
      <c r="C145" s="13">
        <f t="shared" ca="1" si="21"/>
        <v>0.5</v>
      </c>
      <c r="D145" s="15" t="e">
        <f t="shared" ca="1" si="21"/>
        <v>#DIV/0!</v>
      </c>
      <c r="E145" s="13">
        <f t="shared" ca="1" si="21"/>
        <v>0.8571428571428571</v>
      </c>
      <c r="F145" s="15">
        <f t="shared" ca="1" si="21"/>
        <v>0.83333333333333337</v>
      </c>
      <c r="G145" s="13" t="e">
        <f t="shared" ca="1" si="21"/>
        <v>#DIV/0!</v>
      </c>
    </row>
    <row r="146" spans="1:7" x14ac:dyDescent="0.25">
      <c r="A146" s="5" t="s">
        <v>90</v>
      </c>
      <c r="B146" s="15">
        <f t="shared" si="21"/>
        <v>0</v>
      </c>
      <c r="C146" s="13">
        <f t="shared" ca="1" si="21"/>
        <v>0</v>
      </c>
      <c r="D146" s="15" t="e">
        <f t="shared" ca="1" si="21"/>
        <v>#DIV/0!</v>
      </c>
      <c r="E146" s="13">
        <f t="shared" ca="1" si="21"/>
        <v>0</v>
      </c>
      <c r="F146" s="15">
        <f t="shared" ca="1" si="21"/>
        <v>0</v>
      </c>
      <c r="G146" s="13" t="e">
        <f t="shared" ca="1" si="21"/>
        <v>#DIV/0!</v>
      </c>
    </row>
    <row r="147" spans="1:7" x14ac:dyDescent="0.25">
      <c r="A147" s="5" t="s">
        <v>693</v>
      </c>
      <c r="B147" s="15">
        <f t="shared" si="21"/>
        <v>0</v>
      </c>
      <c r="C147" s="13">
        <f t="shared" ca="1" si="21"/>
        <v>0</v>
      </c>
      <c r="D147" s="15" t="e">
        <f t="shared" ca="1" si="21"/>
        <v>#DIV/0!</v>
      </c>
      <c r="E147" s="13">
        <f t="shared" ca="1" si="21"/>
        <v>0</v>
      </c>
      <c r="F147" s="15">
        <f t="shared" ca="1" si="21"/>
        <v>0</v>
      </c>
      <c r="G147" s="13" t="e">
        <f t="shared" ca="1" si="21"/>
        <v>#DIV/0!</v>
      </c>
    </row>
    <row r="148" spans="1:7" x14ac:dyDescent="0.25">
      <c r="A148" s="5" t="s">
        <v>525</v>
      </c>
      <c r="B148" s="15">
        <f t="shared" si="21"/>
        <v>1</v>
      </c>
      <c r="C148" s="13">
        <f t="shared" ca="1" si="21"/>
        <v>1</v>
      </c>
      <c r="D148" s="15" t="e">
        <f t="shared" ca="1" si="21"/>
        <v>#DIV/0!</v>
      </c>
      <c r="E148" s="13">
        <f t="shared" ca="1" si="21"/>
        <v>1</v>
      </c>
      <c r="F148" s="15">
        <f t="shared" ca="1" si="21"/>
        <v>1</v>
      </c>
      <c r="G148" s="13" t="e">
        <f t="shared" ca="1" si="21"/>
        <v>#DIV/0!</v>
      </c>
    </row>
    <row r="150" spans="1:7" x14ac:dyDescent="0.25">
      <c r="A150" s="4" t="s">
        <v>696</v>
      </c>
    </row>
    <row r="151" spans="1:7" x14ac:dyDescent="0.25">
      <c r="A151" s="5"/>
      <c r="B151" s="5" t="s">
        <v>697</v>
      </c>
      <c r="C151" s="5" t="s">
        <v>698</v>
      </c>
      <c r="D151" s="5" t="s">
        <v>680</v>
      </c>
    </row>
    <row r="152" spans="1:7" x14ac:dyDescent="0.25">
      <c r="A152" s="5" t="str">
        <f>$B$3&amp;" - Wave A - Sample"</f>
        <v>FIP - Wave A - Sample</v>
      </c>
      <c r="B152" s="2">
        <f>COUNTIFS(Table1[c08a_main_class], $B$4, Table1[c10a_main_employ], "Employed full-time")+COUNTIFS(Table1[c08a_main_class], $B$4, Table1[c10a_main_employ], "Employed part-time")+COUNTIFS(Table1[c08a_main_class], $B$4, Table1[c10a_main_employ], "Employed variable hours")+COUNTIFS(Table1[c08a_main_class], $B$4, Table1[c10a_main_employ], "Employed short-hours")+COUNTIFS(Table1[c08a_main_class], $B$4, Table1[c10a_main_employ], "Self-employed")</f>
        <v>2</v>
      </c>
      <c r="C152" s="3">
        <f>COUNTIFS(Table1[c08a_main_class], $B$4, Table1[c10a_main_employ], "Not in paid work")+COUNTIFS(Table1[c08a_main_class], $B$4, Table1[c10a_main_employ], "Retired")</f>
        <v>6</v>
      </c>
      <c r="D152" s="2">
        <f t="shared" ref="D152:D157" si="22">B152+C152</f>
        <v>8</v>
      </c>
    </row>
    <row r="153" spans="1:7" x14ac:dyDescent="0.25">
      <c r="A153" s="5" t="str">
        <f>$B$3&amp;" - Wave B - Sample"</f>
        <v>FIP - Wave B - Sample</v>
      </c>
      <c r="B153" s="2">
        <f ca="1">COUNTIFS(Table1[c08a_main_class], $B$4, INDIRECT("Table1[c01"&amp;$E5&amp;"_area]"), "&lt;&gt;Unassigned", INDIRECT("Table1[c10"&amp;$E5&amp;"_main_employ]"), "Employed full-time")+COUNTIFS(Table1[c08a_main_class], $B$4, INDIRECT("Table1[c01"&amp;$E5&amp;"_area]"), "&lt;&gt;Unassigned", INDIRECT("Table1[c10"&amp;$E5&amp;"_main_employ]"), "Employed part-time")+COUNTIFS(Table1[c08a_main_class], $B$4, INDIRECT("Table1[c01"&amp;$E5&amp;"_area]"), "&lt;&gt;Unassigned", INDIRECT("Table1[c10"&amp;$E5&amp;"_main_employ]"), "Employed variable hours")+COUNTIFS(Table1[c08a_main_class], $B$4, INDIRECT("Table1[c01"&amp;$E5&amp;"_area]"), "&lt;&gt;Unassigned", INDIRECT("Table1[c10"&amp;$E5&amp;"_main_employ]"), "Self-employed")+COUNTIFS(Table1[c08a_main_class], $B$4, INDIRECT("Table1[c01"&amp;$E5&amp;"_area]"), "&lt;&gt;Unassigned", INDIRECT("Table1[c10"&amp;$E5&amp;"_main_employ]"), "Employed short-hours")</f>
        <v>1</v>
      </c>
      <c r="C153" s="3">
        <f ca="1">COUNTIFS(Table1[c08a_main_class], $B$4, INDIRECT("Table1[c01"&amp;$E5&amp;"_area]"), "&lt;&gt;Unassigned", INDIRECT("Table1[c10"&amp;$E5&amp;"_main_employ]"),"Not in paid work")+COUNTIFS(Table1[c08a_main_class], $B$4, INDIRECT("Table1[c01"&amp;$E5&amp;"_area]"), "&lt;&gt;Unassigned", INDIRECT("Table1[c10"&amp;$E5&amp;"_main_employ]"),"Retired")</f>
        <v>1</v>
      </c>
      <c r="D153" s="2">
        <f t="shared" ca="1" si="22"/>
        <v>2</v>
      </c>
    </row>
    <row r="154" spans="1:7" x14ac:dyDescent="0.25">
      <c r="A154" s="5" t="str">
        <f>$B$3&amp;" - Wave C - Sample"</f>
        <v>FIP - Wave C - Sample</v>
      </c>
      <c r="B154" s="2">
        <f ca="1">COUNTIFS(Table1[c08a_main_class], $B$4, INDIRECT("Table1[c01"&amp;$E6&amp;"_area]"), "&lt;&gt;Unassigned", INDIRECT("Table1[c10"&amp;$E6&amp;"_main_employ]"), "Employed full-time")+COUNTIFS(Table1[c08a_main_class], $B$4, INDIRECT("Table1[c01"&amp;$E6&amp;"_area]"), "&lt;&gt;Unassigned", INDIRECT("Table1[c10"&amp;$E6&amp;"_main_employ]"), "Employed part-time")+COUNTIFS(Table1[c08a_main_class], $B$4, INDIRECT("Table1[c01"&amp;$E6&amp;"_area]"), "&lt;&gt;Unassigned", INDIRECT("Table1[c10"&amp;$E6&amp;"_main_employ]"), "Employed variable hours")+COUNTIFS(Table1[c08a_main_class], $B$4, INDIRECT("Table1[c01"&amp;$E6&amp;"_area]"), "&lt;&gt;Unassigned", INDIRECT("Table1[c10"&amp;$E6&amp;"_main_employ]"), "Self-employed")+COUNTIFS(Table1[c08a_main_class], $B$4, INDIRECT("Table1[c01"&amp;$E6&amp;"_area]"), "&lt;&gt;Unassigned", INDIRECT("Table1[c10"&amp;$E6&amp;"_main_employ]"), "Employed short-hours")</f>
        <v>0</v>
      </c>
      <c r="C154" s="3">
        <f ca="1">COUNTIFS(Table1[c08a_main_class], $B$4, INDIRECT("Table1[c01"&amp;$E6&amp;"_area]"), "&lt;&gt;Unassigned", INDIRECT("Table1[c10"&amp;$E6&amp;"_main_employ]"),"Not in paid work")+COUNTIFS(Table1[c08a_main_class], $B$4, INDIRECT("Table1[c01"&amp;$E6&amp;"_area]"), "&lt;&gt;Unassigned", INDIRECT("Table1[c10"&amp;$E6&amp;"_main_employ]"),"Retired")</f>
        <v>0</v>
      </c>
      <c r="D154" s="2">
        <f t="shared" ca="1" si="22"/>
        <v>0</v>
      </c>
    </row>
    <row r="155" spans="1:7" x14ac:dyDescent="0.25">
      <c r="A155" s="5" t="str">
        <f>$B$3&amp;" - Wave A - All"</f>
        <v>FIP - Wave A - All</v>
      </c>
      <c r="B155" s="2">
        <f ca="1">COUNTIFS(INDIRECT("Table1["&amp;$B5&amp;"]"), "Yes", INDIRECT("Table1[c10"&amp;$E4&amp;"_main_employ]"), "Employed full-time")+COUNTIFS(INDIRECT("Table1["&amp;$B5&amp;"]"), "Yes", INDIRECT("Table1[c10"&amp;$E4&amp;"_main_employ]"), "Employed part-time")+COUNTIFS(INDIRECT("Table1["&amp;$B5&amp;"]"), "Yes", INDIRECT("Table1[c10"&amp;$E4&amp;"_main_employ]"), "Employed variable hours")+COUNTIFS(INDIRECT("Table1["&amp;$B5&amp;"]"), "Yes", INDIRECT("Table1[c10"&amp;$E4&amp;"_main_employ]"), "Self-employed")+COUNTIFS(INDIRECT("Table1["&amp;$B5&amp;"]"), "Yes", INDIRECT("Table1[c10"&amp;$E4&amp;"_main_employ]"), "Employed short-hours")</f>
        <v>2</v>
      </c>
      <c r="C155" s="3">
        <f ca="1">COUNTIFS(INDIRECT("Table1["&amp;$B5&amp;"]"),"Yes",INDIRECT("Table1[c10"&amp;$E4&amp;"_main_employ]"),"Not in paid work")+COUNTIFS(INDIRECT("Table1["&amp;$B5&amp;"]"),"Yes",INDIRECT("Table1[c10"&amp;$E4&amp;"_main_employ]"),"Retired")</f>
        <v>12</v>
      </c>
      <c r="D155" s="2">
        <f t="shared" ca="1" si="22"/>
        <v>14</v>
      </c>
    </row>
    <row r="156" spans="1:7" x14ac:dyDescent="0.25">
      <c r="A156" s="5" t="str">
        <f>$B$3&amp;" - Wave B - All"</f>
        <v>FIP - Wave B - All</v>
      </c>
      <c r="B156" s="2">
        <f ca="1">COUNTIFS(INDIRECT("Table1["&amp;$B6&amp;"]"), "Yes", INDIRECT("Table1[c10"&amp;$E5&amp;"_main_employ]"), "Employed full-time")+COUNTIFS(INDIRECT("Table1["&amp;$B6&amp;"]"), "Yes", INDIRECT("Table1[c10"&amp;$E5&amp;"_main_employ]"), "Employed part-time")+COUNTIFS(INDIRECT("Table1["&amp;$B6&amp;"]"), "Yes", INDIRECT("Table1[c10"&amp;$E5&amp;"_main_employ]"), "Employed variable hours")+COUNTIFS(INDIRECT("Table1["&amp;$B6&amp;"]"), "Yes", INDIRECT("Table1[c10"&amp;$E5&amp;"_main_employ]"), "Self-employed")+COUNTIFS(INDIRECT("Table1["&amp;$B6&amp;"]"), "Yes", INDIRECT("Table1[c10"&amp;$E5&amp;"_main_employ]"), "Employed short-hours")</f>
        <v>1</v>
      </c>
      <c r="C156" s="3">
        <f ca="1">COUNTIFS(INDIRECT("Table1["&amp;$B6&amp;"]"),"Yes",INDIRECT("Table1[c10"&amp;$E5&amp;"_main_employ]"),"Not in paid work")+COUNTIFS(INDIRECT("Table1["&amp;$B6&amp;"]"),"Yes",INDIRECT("Table1[c10"&amp;$E5&amp;"_main_employ]"),"Retired")</f>
        <v>5</v>
      </c>
      <c r="D156" s="2">
        <f t="shared" ca="1" si="22"/>
        <v>6</v>
      </c>
    </row>
    <row r="157" spans="1:7" x14ac:dyDescent="0.25">
      <c r="A157" s="5" t="str">
        <f>$B$3&amp;" - Wave C - All"</f>
        <v>FIP - Wave C - All</v>
      </c>
      <c r="B157" s="2">
        <f ca="1">COUNTIFS(INDIRECT("Table1["&amp;$B7&amp;"]"), "Yes", INDIRECT("Table1[c10"&amp;$E6&amp;"_main_employ]"), "Employed full-time")+COUNTIFS(INDIRECT("Table1["&amp;$B7&amp;"]"), "Yes", INDIRECT("Table1[c10"&amp;$E6&amp;"_main_employ]"), "Employed part-time")+COUNTIFS(INDIRECT("Table1["&amp;$B7&amp;"]"), "Yes", INDIRECT("Table1[c10"&amp;$E6&amp;"_main_employ]"), "Employed variable hours")+COUNTIFS(INDIRECT("Table1["&amp;$B7&amp;"]"), "Yes", INDIRECT("Table1[c10"&amp;$E6&amp;"_main_employ]"), "Self-employed")+COUNTIFS(INDIRECT("Table1["&amp;$B7&amp;"]"), "Yes", INDIRECT("Table1[c10"&amp;$E6&amp;"_main_employ]"), "Employed short-hours")</f>
        <v>0</v>
      </c>
      <c r="C157" s="3">
        <f ca="1">COUNTIFS(INDIRECT("Table1["&amp;$B7&amp;"]"),"Yes",INDIRECT("Table1[c10"&amp;$E6&amp;"_main_employ]"),"Not in paid work")+COUNTIFS(INDIRECT("Table1["&amp;$B7&amp;"]"),"Yes",INDIRECT("Table1[c10"&amp;$E6&amp;"_main_employ]"),"Retired")</f>
        <v>0</v>
      </c>
      <c r="D157" s="2">
        <f t="shared" ca="1" si="22"/>
        <v>0</v>
      </c>
    </row>
    <row r="159" spans="1:7" x14ac:dyDescent="0.25">
      <c r="A159" s="4" t="s">
        <v>699</v>
      </c>
    </row>
    <row r="160" spans="1:7" x14ac:dyDescent="0.25">
      <c r="A160" s="5"/>
      <c r="B160" s="5" t="s">
        <v>697</v>
      </c>
      <c r="C160" s="5" t="s">
        <v>698</v>
      </c>
      <c r="D160" s="5" t="s">
        <v>680</v>
      </c>
    </row>
    <row r="161" spans="1:4" x14ac:dyDescent="0.25">
      <c r="A161" s="5" t="str">
        <f>$B$3&amp;" - Wave A - Sample"</f>
        <v>FIP - Wave A - Sample</v>
      </c>
      <c r="B161" s="7">
        <f t="shared" ref="B161:D166" si="23">B152/$D152</f>
        <v>0.25</v>
      </c>
      <c r="C161" s="6">
        <f t="shared" si="23"/>
        <v>0.75</v>
      </c>
      <c r="D161" s="7">
        <f t="shared" si="23"/>
        <v>1</v>
      </c>
    </row>
    <row r="162" spans="1:4" x14ac:dyDescent="0.25">
      <c r="A162" s="5" t="str">
        <f>$B$3&amp;" - Wave B - Sample"</f>
        <v>FIP - Wave B - Sample</v>
      </c>
      <c r="B162" s="7">
        <f t="shared" ca="1" si="23"/>
        <v>0.5</v>
      </c>
      <c r="C162" s="6">
        <f t="shared" ca="1" si="23"/>
        <v>0.5</v>
      </c>
      <c r="D162" s="7">
        <f t="shared" ca="1" si="23"/>
        <v>1</v>
      </c>
    </row>
    <row r="163" spans="1:4" x14ac:dyDescent="0.25">
      <c r="A163" s="5" t="str">
        <f>$B$3&amp;" - Wave C - Sample"</f>
        <v>FIP - Wave C - Sample</v>
      </c>
      <c r="B163" s="7" t="e">
        <f t="shared" ca="1" si="23"/>
        <v>#DIV/0!</v>
      </c>
      <c r="C163" s="6" t="e">
        <f t="shared" ca="1" si="23"/>
        <v>#DIV/0!</v>
      </c>
      <c r="D163" s="7" t="e">
        <f t="shared" ca="1" si="23"/>
        <v>#DIV/0!</v>
      </c>
    </row>
    <row r="164" spans="1:4" x14ac:dyDescent="0.25">
      <c r="A164" s="5" t="str">
        <f>$B$3&amp;" - Wave A - All"</f>
        <v>FIP - Wave A - All</v>
      </c>
      <c r="B164" s="7">
        <f t="shared" ca="1" si="23"/>
        <v>0.14285714285714285</v>
      </c>
      <c r="C164" s="6">
        <f t="shared" ca="1" si="23"/>
        <v>0.8571428571428571</v>
      </c>
      <c r="D164" s="7">
        <f t="shared" ca="1" si="23"/>
        <v>1</v>
      </c>
    </row>
    <row r="165" spans="1:4" x14ac:dyDescent="0.25">
      <c r="A165" s="5" t="str">
        <f>$B$3&amp;" - Wave B - All"</f>
        <v>FIP - Wave B - All</v>
      </c>
      <c r="B165" s="7">
        <f t="shared" ca="1" si="23"/>
        <v>0.16666666666666666</v>
      </c>
      <c r="C165" s="6">
        <f t="shared" ca="1" si="23"/>
        <v>0.83333333333333337</v>
      </c>
      <c r="D165" s="7">
        <f t="shared" ca="1" si="23"/>
        <v>1</v>
      </c>
    </row>
    <row r="166" spans="1:4" x14ac:dyDescent="0.25">
      <c r="A166" s="5" t="str">
        <f>$B$3&amp;" - Wave C - All"</f>
        <v>FIP - Wave C - All</v>
      </c>
      <c r="B166" s="7" t="e">
        <f t="shared" ca="1" si="23"/>
        <v>#DIV/0!</v>
      </c>
      <c r="C166" s="6" t="e">
        <f t="shared" ca="1" si="23"/>
        <v>#DIV/0!</v>
      </c>
      <c r="D166" s="7" t="e">
        <f t="shared" ca="1" si="23"/>
        <v>#DIV/0!</v>
      </c>
    </row>
    <row r="168" spans="1:4" x14ac:dyDescent="0.25">
      <c r="A168" s="4" t="s">
        <v>700</v>
      </c>
    </row>
    <row r="169" spans="1:4" x14ac:dyDescent="0.25">
      <c r="A169" s="5"/>
      <c r="B169" s="5" t="s">
        <v>5</v>
      </c>
      <c r="C169" s="5" t="s">
        <v>4</v>
      </c>
      <c r="D169" s="5" t="s">
        <v>680</v>
      </c>
    </row>
    <row r="170" spans="1:4" x14ac:dyDescent="0.25">
      <c r="A170" s="5" t="str">
        <f>$B$3&amp;" - Wave A - Sample"</f>
        <v>FIP - Wave A - Sample</v>
      </c>
      <c r="B170" s="2">
        <f>COUNTIFS(Table1[c08a_main_class], $B$4, Table1[c11a_multiple_jobs], "Yes")</f>
        <v>0</v>
      </c>
      <c r="C170" s="3">
        <f>COUNTIFS(Table1[c08a_main_class], $B$4, Table1[c11a_multiple_jobs], "No")</f>
        <v>8</v>
      </c>
      <c r="D170" s="2">
        <f>B170+C170</f>
        <v>8</v>
      </c>
    </row>
    <row r="171" spans="1:4" x14ac:dyDescent="0.25">
      <c r="A171" s="5" t="str">
        <f>$B$3&amp;" - Wave B - Sample"</f>
        <v>FIP - Wave B - Sample</v>
      </c>
      <c r="B171" s="2">
        <f ca="1">COUNTIFS(Table1[c08a_main_class], $B$4, INDIRECT("Table1[c01"&amp;$E5&amp;"_area]"), "&lt;&gt;Unassigned", INDIRECT("Table1[c11"&amp;$E5&amp;"_multiple_jobs]"), "Yes")</f>
        <v>0</v>
      </c>
      <c r="C171" s="3">
        <f ca="1">COUNTIFS(Table1[c08a_main_class], $B$4, INDIRECT("Table1[c01"&amp;$E5&amp;"_area]"), "&lt;&gt;Unassigned", INDIRECT("Table1[c11"&amp;$E5&amp;"_multiple_jobs]"), "No")</f>
        <v>2</v>
      </c>
      <c r="D171" s="2">
        <f t="shared" ref="D171:D172" ca="1" si="24">B171+C171</f>
        <v>2</v>
      </c>
    </row>
    <row r="172" spans="1:4" x14ac:dyDescent="0.25">
      <c r="A172" s="5" t="str">
        <f>$B$3&amp;" - Wave C - Sample"</f>
        <v>FIP - Wave C - Sample</v>
      </c>
      <c r="B172" s="2">
        <f ca="1">COUNTIFS(Table1[c08a_main_class], $B$4, INDIRECT("Table1[c01"&amp;$E6&amp;"_area]"), "&lt;&gt;Unassigned", INDIRECT("Table1[c11"&amp;$E6&amp;"_multiple_jobs]"), "Yes")</f>
        <v>0</v>
      </c>
      <c r="C172" s="3">
        <f ca="1">COUNTIFS(Table1[c08a_main_class], $B$4, INDIRECT("Table1[c01"&amp;$E6&amp;"_area]"), "&lt;&gt;Unassigned", INDIRECT("Table1[c11"&amp;$E6&amp;"_multiple_jobs]"), "No")</f>
        <v>0</v>
      </c>
      <c r="D172" s="2">
        <f t="shared" ca="1" si="24"/>
        <v>0</v>
      </c>
    </row>
    <row r="173" spans="1:4" x14ac:dyDescent="0.25">
      <c r="A173" s="5" t="str">
        <f>$B$3&amp;" - Wave A - All"</f>
        <v>FIP - Wave A - All</v>
      </c>
      <c r="B173" s="2">
        <f ca="1">COUNTIFS(INDIRECT("Table1["&amp;$B5&amp;"]"),"Yes", INDIRECT("Table1[c11"&amp;$E4&amp;"_multiple_jobs]"), "Yes")</f>
        <v>2</v>
      </c>
      <c r="C173" s="3">
        <f ca="1">COUNTIFS(INDIRECT("Table1["&amp;$B5&amp;"]"),"Yes", INDIRECT("Table1[c11"&amp;$E4&amp;"_multiple_jobs]"), "No")</f>
        <v>12</v>
      </c>
      <c r="D173" s="2">
        <f ca="1">B173+C173</f>
        <v>14</v>
      </c>
    </row>
    <row r="174" spans="1:4" x14ac:dyDescent="0.25">
      <c r="A174" s="5" t="str">
        <f>$B$3&amp;" - Wave B - All"</f>
        <v>FIP - Wave B - All</v>
      </c>
      <c r="B174" s="2">
        <f ca="1">COUNTIFS(INDIRECT("Table1["&amp;$B6&amp;"]"),"Yes", INDIRECT("Table1[c11"&amp;$E5&amp;"_multiple_jobs]"), "Yes")</f>
        <v>1</v>
      </c>
      <c r="C174" s="3">
        <f ca="1">COUNTIFS(INDIRECT("Table1["&amp;$B6&amp;"]"),"Yes", INDIRECT("Table1[c11"&amp;$E5&amp;"_multiple_jobs]"), "No")</f>
        <v>5</v>
      </c>
      <c r="D174" s="2">
        <f ca="1">B174+C174</f>
        <v>6</v>
      </c>
    </row>
    <row r="175" spans="1:4" x14ac:dyDescent="0.25">
      <c r="A175" s="5" t="str">
        <f>$B$3&amp;" - Wave C - All"</f>
        <v>FIP - Wave C - All</v>
      </c>
      <c r="B175" s="2">
        <f ca="1">COUNTIFS(INDIRECT("Table1["&amp;$B7&amp;"]"),"Yes", INDIRECT("Table1[c11"&amp;$E6&amp;"_multiple_jobs]"), "Yes")</f>
        <v>0</v>
      </c>
      <c r="C175" s="3">
        <f ca="1">COUNTIFS(INDIRECT("Table1["&amp;$B7&amp;"]"),"Yes", INDIRECT("Table1[c11"&amp;$E6&amp;"_multiple_jobs]"), "No")</f>
        <v>0</v>
      </c>
      <c r="D175" s="2">
        <f ca="1">B175+C175</f>
        <v>0</v>
      </c>
    </row>
    <row r="177" spans="1:5" x14ac:dyDescent="0.25">
      <c r="A177" s="4" t="s">
        <v>701</v>
      </c>
    </row>
    <row r="178" spans="1:5" x14ac:dyDescent="0.25">
      <c r="A178" s="5"/>
      <c r="B178" s="5" t="s">
        <v>5</v>
      </c>
      <c r="C178" s="5" t="s">
        <v>4</v>
      </c>
      <c r="D178" s="5" t="s">
        <v>680</v>
      </c>
    </row>
    <row r="179" spans="1:5" x14ac:dyDescent="0.25">
      <c r="A179" s="5" t="str">
        <f>$B$3&amp;" - Wave A - Sample"</f>
        <v>FIP - Wave A - Sample</v>
      </c>
      <c r="B179" s="7">
        <f t="shared" ref="B179:D184" si="25">B170/$D170</f>
        <v>0</v>
      </c>
      <c r="C179" s="6">
        <f t="shared" si="25"/>
        <v>1</v>
      </c>
      <c r="D179" s="7">
        <f t="shared" si="25"/>
        <v>1</v>
      </c>
    </row>
    <row r="180" spans="1:5" x14ac:dyDescent="0.25">
      <c r="A180" s="5" t="str">
        <f>$B$3&amp;" - Wave B - Sample"</f>
        <v>FIP - Wave B - Sample</v>
      </c>
      <c r="B180" s="7">
        <f t="shared" ca="1" si="25"/>
        <v>0</v>
      </c>
      <c r="C180" s="6">
        <f t="shared" ca="1" si="25"/>
        <v>1</v>
      </c>
      <c r="D180" s="7">
        <f t="shared" ca="1" si="25"/>
        <v>1</v>
      </c>
    </row>
    <row r="181" spans="1:5" x14ac:dyDescent="0.25">
      <c r="A181" s="5" t="str">
        <f>$B$3&amp;" - Wave C - Sample"</f>
        <v>FIP - Wave C - Sample</v>
      </c>
      <c r="B181" s="7" t="e">
        <f t="shared" ca="1" si="25"/>
        <v>#DIV/0!</v>
      </c>
      <c r="C181" s="6" t="e">
        <f t="shared" ca="1" si="25"/>
        <v>#DIV/0!</v>
      </c>
      <c r="D181" s="7" t="e">
        <f t="shared" ca="1" si="25"/>
        <v>#DIV/0!</v>
      </c>
    </row>
    <row r="182" spans="1:5" x14ac:dyDescent="0.25">
      <c r="A182" s="5" t="str">
        <f>$B$3&amp;" - Wave A - All"</f>
        <v>FIP - Wave A - All</v>
      </c>
      <c r="B182" s="7">
        <f t="shared" ca="1" si="25"/>
        <v>0.14285714285714285</v>
      </c>
      <c r="C182" s="6">
        <f t="shared" ca="1" si="25"/>
        <v>0.8571428571428571</v>
      </c>
      <c r="D182" s="7">
        <f t="shared" ca="1" si="25"/>
        <v>1</v>
      </c>
    </row>
    <row r="183" spans="1:5" x14ac:dyDescent="0.25">
      <c r="A183" s="5" t="str">
        <f>$B$3&amp;" - Wave B - All"</f>
        <v>FIP - Wave B - All</v>
      </c>
      <c r="B183" s="7">
        <f t="shared" ca="1" si="25"/>
        <v>0.16666666666666666</v>
      </c>
      <c r="C183" s="6">
        <f t="shared" ca="1" si="25"/>
        <v>0.83333333333333337</v>
      </c>
      <c r="D183" s="7">
        <f t="shared" ca="1" si="25"/>
        <v>1</v>
      </c>
    </row>
    <row r="184" spans="1:5" x14ac:dyDescent="0.25">
      <c r="A184" s="5" t="str">
        <f>$B$3&amp;" - Wave C - All"</f>
        <v>FIP - Wave C - All</v>
      </c>
      <c r="B184" s="7" t="e">
        <f t="shared" ca="1" si="25"/>
        <v>#DIV/0!</v>
      </c>
      <c r="C184" s="6" t="e">
        <f t="shared" ca="1" si="25"/>
        <v>#DIV/0!</v>
      </c>
      <c r="D184" s="7" t="e">
        <f t="shared" ca="1" si="25"/>
        <v>#DIV/0!</v>
      </c>
    </row>
    <row r="186" spans="1:5" x14ac:dyDescent="0.25">
      <c r="A186" s="4" t="s">
        <v>703</v>
      </c>
    </row>
    <row r="187" spans="1:5" x14ac:dyDescent="0.25">
      <c r="A187" s="5"/>
      <c r="B187" s="5" t="s">
        <v>5</v>
      </c>
      <c r="C187" s="5" t="s">
        <v>4</v>
      </c>
      <c r="D187" s="5" t="s">
        <v>41</v>
      </c>
      <c r="E187" s="5" t="s">
        <v>680</v>
      </c>
    </row>
    <row r="188" spans="1:5" x14ac:dyDescent="0.25">
      <c r="A188" s="5" t="str">
        <f>$B$3&amp;" - Wave A - Sample"</f>
        <v>FIP - Wave A - Sample</v>
      </c>
      <c r="B188" s="2">
        <f>COUNTIFS(Table1[c08a_main_class], $B$4, Table1[c12a_risk_sanction], "Yes")</f>
        <v>4</v>
      </c>
      <c r="C188" s="3">
        <f>COUNTIFS(Table1[c08a_main_class], $B$4, Table1[c12a_risk_sanction], "No")</f>
        <v>4</v>
      </c>
      <c r="D188" s="2">
        <f>COUNTIFS(Table1[c08a_main_class], $B$4, Table1[c12a_risk_sanction], "Don't Know")</f>
        <v>0</v>
      </c>
      <c r="E188" s="3">
        <f>SUM(B188:D188)</f>
        <v>8</v>
      </c>
    </row>
    <row r="189" spans="1:5" x14ac:dyDescent="0.25">
      <c r="A189" s="5" t="str">
        <f>$B$3&amp;" - Wave B - Sample"</f>
        <v>FIP - Wave B - Sample</v>
      </c>
      <c r="B189" s="2">
        <f ca="1">COUNTIFS(Table1[c08a_main_class], $B$4, INDIRECT("Table1[c01"&amp;$E5&amp;"_area]"), "&lt;&gt;Unassigned",INDIRECT("Table1[c12"&amp;$E5&amp;"_risk_sanction]"), "Yes")</f>
        <v>1</v>
      </c>
      <c r="C189" s="3">
        <f ca="1">COUNTIFS(Table1[c08a_main_class], $B$4, INDIRECT("Table1[c01"&amp;$E5&amp;"_area]"), "&lt;&gt;Unassigned",INDIRECT("Table1[c12"&amp;$E5&amp;"_risk_sanction]"), "No")</f>
        <v>1</v>
      </c>
      <c r="D189" s="2">
        <f ca="1">COUNTIFS(Table1[c08a_main_class], $B$4, INDIRECT("Table1[c01"&amp;$E5&amp;"_area]"), "&lt;&gt;Unassigned",INDIRECT("Table1[c12"&amp;$E5&amp;"_risk_sanction]"), "Don't know")</f>
        <v>0</v>
      </c>
      <c r="E189" s="3">
        <f t="shared" ref="E189:E190" ca="1" si="26">SUM(B189:D189)</f>
        <v>2</v>
      </c>
    </row>
    <row r="190" spans="1:5" x14ac:dyDescent="0.25">
      <c r="A190" s="5" t="str">
        <f>$B$3&amp;" - Wave C - Sample"</f>
        <v>FIP - Wave C - Sample</v>
      </c>
      <c r="B190" s="2">
        <f ca="1">COUNTIFS(Table1[c08a_main_class], $B$4, INDIRECT("Table1[c01"&amp;$E6&amp;"_area]"), "&lt;&gt;Unassigned",INDIRECT("Table1[c12"&amp;$E6&amp;"_risk_sanction]"), "Yes")</f>
        <v>0</v>
      </c>
      <c r="C190" s="3">
        <f ca="1">COUNTIFS(Table1[c08a_main_class], $B$4, INDIRECT("Table1[c01"&amp;$E6&amp;"_area]"), "&lt;&gt;Unassigned",INDIRECT("Table1[c12"&amp;$E6&amp;"_risk_sanction]"), "No")</f>
        <v>0</v>
      </c>
      <c r="D190" s="2">
        <f ca="1">COUNTIFS(Table1[c08a_main_class], $B$4, INDIRECT("Table1[c01"&amp;$E6&amp;"_area]"), "&lt;&gt;Unassigned",INDIRECT("Table1[c12"&amp;$E6&amp;"_risk_sanction]"), "Don't know")</f>
        <v>0</v>
      </c>
      <c r="E190" s="3">
        <f t="shared" ca="1" si="26"/>
        <v>0</v>
      </c>
    </row>
    <row r="191" spans="1:5" x14ac:dyDescent="0.25">
      <c r="A191" s="5" t="str">
        <f>$B$3&amp;" - Wave A - All"</f>
        <v>FIP - Wave A - All</v>
      </c>
      <c r="B191" s="2">
        <f ca="1">COUNTIFS(INDIRECT("Table1["&amp;$B5&amp;"]"),"Yes", INDIRECT("Table1[c12"&amp;$E4&amp;"_risk_sanction]"), "Yes")</f>
        <v>7</v>
      </c>
      <c r="C191" s="3">
        <f ca="1">COUNTIFS(INDIRECT("Table1["&amp;$B5&amp;"]"),"Yes", INDIRECT("Table1[c12"&amp;$E4&amp;"_risk_sanction]"), "No")</f>
        <v>7</v>
      </c>
      <c r="D191" s="2">
        <f ca="1">COUNTIFS(INDIRECT("Table1["&amp;$B5&amp;"]"),"Yes", INDIRECT("Table1[c12"&amp;$E4&amp;"_risk_sanction]"), "Don't Know")</f>
        <v>0</v>
      </c>
      <c r="E191" s="3">
        <f ca="1">SUM(B191:D191)</f>
        <v>14</v>
      </c>
    </row>
    <row r="192" spans="1:5" x14ac:dyDescent="0.25">
      <c r="A192" s="5" t="str">
        <f>$B$3&amp;" - Wave B - All"</f>
        <v>FIP - Wave B - All</v>
      </c>
      <c r="B192" s="2">
        <f ca="1">COUNTIFS(INDIRECT("Table1["&amp;$B6&amp;"]"),"Yes", INDIRECT("Table1[c12"&amp;$E5&amp;"_risk_sanction]"), "Yes")</f>
        <v>0</v>
      </c>
      <c r="C192" s="3">
        <f ca="1">COUNTIFS(INDIRECT("Table1["&amp;$B6&amp;"]"),"Yes", INDIRECT("Table1[c12"&amp;$E5&amp;"_risk_sanction]"), "No")</f>
        <v>5</v>
      </c>
      <c r="D192" s="2">
        <f ca="1">COUNTIFS(INDIRECT("Table1["&amp;$B6&amp;"]"),"Yes", INDIRECT("Table1[c12"&amp;$E5&amp;"_risk_sanction]"), "Don't Know")</f>
        <v>1</v>
      </c>
      <c r="E192" s="3">
        <f ca="1">SUM(B192:D192)</f>
        <v>6</v>
      </c>
    </row>
    <row r="193" spans="1:7" x14ac:dyDescent="0.25">
      <c r="A193" s="5" t="str">
        <f>$B$3&amp;" - Wave C - All"</f>
        <v>FIP - Wave C - All</v>
      </c>
      <c r="B193" s="2">
        <f ca="1">COUNTIFS(INDIRECT("Table1["&amp;$B7&amp;"]"),"Yes", INDIRECT("Table1[c12"&amp;$E6&amp;"_risk_sanction]"), "Yes")</f>
        <v>0</v>
      </c>
      <c r="C193" s="3">
        <f ca="1">COUNTIFS(INDIRECT("Table1["&amp;$B7&amp;"]"),"Yes", INDIRECT("Table1[c12"&amp;$E6&amp;"_risk_sanction]"), "No")</f>
        <v>0</v>
      </c>
      <c r="D193" s="2">
        <f ca="1">COUNTIFS(INDIRECT("Table1["&amp;$B7&amp;"]"),"Yes", INDIRECT("Table1[c12"&amp;$E6&amp;"_risk_sanction]"), "Don't Know")</f>
        <v>0</v>
      </c>
      <c r="E193" s="3">
        <f ca="1">SUM(B193:D193)</f>
        <v>0</v>
      </c>
    </row>
    <row r="195" spans="1:7" x14ac:dyDescent="0.25">
      <c r="A195" s="4" t="s">
        <v>702</v>
      </c>
    </row>
    <row r="196" spans="1:7" x14ac:dyDescent="0.25">
      <c r="A196" s="5"/>
      <c r="B196" s="5" t="s">
        <v>5</v>
      </c>
      <c r="C196" s="5" t="s">
        <v>4</v>
      </c>
      <c r="D196" s="5" t="s">
        <v>41</v>
      </c>
      <c r="E196" s="5" t="s">
        <v>680</v>
      </c>
    </row>
    <row r="197" spans="1:7" x14ac:dyDescent="0.25">
      <c r="A197" s="5" t="str">
        <f>$B$3&amp;" - Wave A - Sample"</f>
        <v>FIP - Wave A - Sample</v>
      </c>
      <c r="B197" s="7">
        <f t="shared" ref="B197:E202" si="27">B188/$E188</f>
        <v>0.5</v>
      </c>
      <c r="C197" s="6">
        <f t="shared" si="27"/>
        <v>0.5</v>
      </c>
      <c r="D197" s="7">
        <f t="shared" si="27"/>
        <v>0</v>
      </c>
      <c r="E197" s="6">
        <f t="shared" si="27"/>
        <v>1</v>
      </c>
    </row>
    <row r="198" spans="1:7" x14ac:dyDescent="0.25">
      <c r="A198" s="5" t="str">
        <f>$B$3&amp;" - Wave B - Sample"</f>
        <v>FIP - Wave B - Sample</v>
      </c>
      <c r="B198" s="7">
        <f t="shared" ca="1" si="27"/>
        <v>0.5</v>
      </c>
      <c r="C198" s="6">
        <f t="shared" ca="1" si="27"/>
        <v>0.5</v>
      </c>
      <c r="D198" s="7">
        <f t="shared" ca="1" si="27"/>
        <v>0</v>
      </c>
      <c r="E198" s="6">
        <f t="shared" ca="1" si="27"/>
        <v>1</v>
      </c>
    </row>
    <row r="199" spans="1:7" x14ac:dyDescent="0.25">
      <c r="A199" s="5" t="str">
        <f>$B$3&amp;" - Wave C - Sample"</f>
        <v>FIP - Wave C - Sample</v>
      </c>
      <c r="B199" s="7" t="e">
        <f t="shared" ca="1" si="27"/>
        <v>#DIV/0!</v>
      </c>
      <c r="C199" s="6" t="e">
        <f t="shared" ca="1" si="27"/>
        <v>#DIV/0!</v>
      </c>
      <c r="D199" s="7" t="e">
        <f t="shared" ca="1" si="27"/>
        <v>#DIV/0!</v>
      </c>
      <c r="E199" s="6" t="e">
        <f t="shared" ca="1" si="27"/>
        <v>#DIV/0!</v>
      </c>
    </row>
    <row r="200" spans="1:7" x14ac:dyDescent="0.25">
      <c r="A200" s="5" t="str">
        <f>$B$3&amp;" - Wave A - All"</f>
        <v>FIP - Wave A - All</v>
      </c>
      <c r="B200" s="7">
        <f t="shared" ca="1" si="27"/>
        <v>0.5</v>
      </c>
      <c r="C200" s="6">
        <f t="shared" ca="1" si="27"/>
        <v>0.5</v>
      </c>
      <c r="D200" s="7">
        <f t="shared" ca="1" si="27"/>
        <v>0</v>
      </c>
      <c r="E200" s="6">
        <f t="shared" ca="1" si="27"/>
        <v>1</v>
      </c>
    </row>
    <row r="201" spans="1:7" x14ac:dyDescent="0.25">
      <c r="A201" s="5" t="str">
        <f>$B$3&amp;" - Wave B - All"</f>
        <v>FIP - Wave B - All</v>
      </c>
      <c r="B201" s="7">
        <f t="shared" ca="1" si="27"/>
        <v>0</v>
      </c>
      <c r="C201" s="6">
        <f t="shared" ca="1" si="27"/>
        <v>0.83333333333333337</v>
      </c>
      <c r="D201" s="7">
        <f t="shared" ca="1" si="27"/>
        <v>0.16666666666666666</v>
      </c>
      <c r="E201" s="6">
        <f t="shared" ca="1" si="27"/>
        <v>1</v>
      </c>
    </row>
    <row r="202" spans="1:7" x14ac:dyDescent="0.25">
      <c r="A202" s="5" t="str">
        <f>$B$3&amp;" - Wave C - All"</f>
        <v>FIP - Wave C - All</v>
      </c>
      <c r="B202" s="7" t="e">
        <f t="shared" ca="1" si="27"/>
        <v>#DIV/0!</v>
      </c>
      <c r="C202" s="6" t="e">
        <f t="shared" ca="1" si="27"/>
        <v>#DIV/0!</v>
      </c>
      <c r="D202" s="7" t="e">
        <f t="shared" ca="1" si="27"/>
        <v>#DIV/0!</v>
      </c>
      <c r="E202" s="6" t="e">
        <f t="shared" ca="1" si="27"/>
        <v>#DIV/0!</v>
      </c>
    </row>
    <row r="204" spans="1:7" x14ac:dyDescent="0.25">
      <c r="A204" s="4" t="s">
        <v>705</v>
      </c>
    </row>
    <row r="205" spans="1:7" x14ac:dyDescent="0.25">
      <c r="A205" s="5"/>
      <c r="B205" s="5" t="str">
        <f>$B$3&amp;" - Wave A - Sample"</f>
        <v>FIP - Wave A - Sample</v>
      </c>
      <c r="C205" s="5" t="str">
        <f>$B$3&amp;" - Wave B - Sample"</f>
        <v>FIP - Wave B - Sample</v>
      </c>
      <c r="D205" s="5" t="str">
        <f>$B$3&amp;" - Wave C - Sample"</f>
        <v>FIP - Wave C - Sample</v>
      </c>
      <c r="E205" s="5" t="str">
        <f>$B$3&amp;" - Wave A - All"</f>
        <v>FIP - Wave A - All</v>
      </c>
      <c r="F205" s="5" t="str">
        <f>$B$3&amp;" - Wave B - All"</f>
        <v>FIP - Wave B - All</v>
      </c>
      <c r="G205" s="5" t="str">
        <f>$B$3&amp;" - Wave C - All"</f>
        <v>FIP - Wave C - All</v>
      </c>
    </row>
    <row r="206" spans="1:7" x14ac:dyDescent="0.25">
      <c r="A206" s="5" t="s">
        <v>17</v>
      </c>
      <c r="B206" s="2">
        <f>COUNTIFS(Table1[c08a_main_class], $B$4, Table1[c13a_times_sanctioned], $A206)</f>
        <v>6</v>
      </c>
      <c r="C206" s="33">
        <f ca="1">COUNTIFS(Table1[c08a_main_class], $B$4, INDIRECT("Table1[c01"&amp;$E$5&amp;"_area]"), "&lt;&gt;Unassigned", INDIRECT("Table1[c13"&amp;$E$5&amp;"_times_sanctioned]"), $A206)</f>
        <v>2</v>
      </c>
      <c r="D206" s="31">
        <f ca="1">COUNTIFS(Table1[c08a_main_class], $B$4, INDIRECT("Table1[c01"&amp;$E$6&amp;"_area]"), "&lt;&gt;Unassigned", INDIRECT("Table1[c13"&amp;$E$6&amp;"_times_sanctioned]"), $A206)</f>
        <v>0</v>
      </c>
      <c r="E206" s="3">
        <f ca="1">COUNTIFS(INDIRECT("Table1["&amp;$B$5&amp;"]"),"Yes", INDIRECT("Table1[c13"&amp;$E$4&amp;"_times_sanctioned]"), $A206)</f>
        <v>9</v>
      </c>
      <c r="F206" s="2">
        <f ca="1">COUNTIFS(INDIRECT("Table1["&amp;$B$6&amp;"]"),"Yes", INDIRECT("Table1[c13"&amp;$E$5&amp;"_times_sanctioned]"), $A206)</f>
        <v>2</v>
      </c>
      <c r="G206" s="3">
        <f ca="1">COUNTIFS(INDIRECT("Table1["&amp;$B$7&amp;"]"),"Yes", INDIRECT("Table1[c13"&amp;$E$6&amp;"_times_sanctioned]"), $A206)</f>
        <v>0</v>
      </c>
    </row>
    <row r="207" spans="1:7" x14ac:dyDescent="0.25">
      <c r="A207" s="5" t="s">
        <v>26</v>
      </c>
      <c r="B207" s="2">
        <f>COUNTIFS(Table1[c08a_main_class], $B$4, Table1[c13a_times_sanctioned], $A207)</f>
        <v>1</v>
      </c>
      <c r="C207" s="33">
        <f ca="1">COUNTIFS(Table1[c08a_main_class], $B$4, INDIRECT("Table1[c01"&amp;$E$5&amp;"_area]"), "&lt;&gt;Unassigned", INDIRECT("Table1[c13"&amp;$E$5&amp;"_times_sanctioned]"), $A207)</f>
        <v>0</v>
      </c>
      <c r="D207" s="31">
        <f ca="1">COUNTIFS(Table1[c08a_main_class], $B$4, INDIRECT("Table1[c01"&amp;$E$6&amp;"_area]"), "&lt;&gt;Unassigned", INDIRECT("Table1[c13"&amp;$E$6&amp;"_times_sanctioned]"), $A207)</f>
        <v>0</v>
      </c>
      <c r="E207" s="3">
        <f ca="1">COUNTIFS(INDIRECT("Table1["&amp;$B$5&amp;"]"),"Yes", INDIRECT("Table1[c13"&amp;$E$4&amp;"_times_sanctioned]"), $A207)</f>
        <v>3</v>
      </c>
      <c r="F207" s="2">
        <f ca="1">COUNTIFS(INDIRECT("Table1["&amp;$B$6&amp;"]"),"Yes", INDIRECT("Table1[c13"&amp;$E$5&amp;"_times_sanctioned]"), $A207)</f>
        <v>0</v>
      </c>
      <c r="G207" s="3">
        <f ca="1">COUNTIFS(INDIRECT("Table1["&amp;$B$7&amp;"]"),"Yes", INDIRECT("Table1[c13"&amp;$E$6&amp;"_times_sanctioned]"), $A207)</f>
        <v>0</v>
      </c>
    </row>
    <row r="208" spans="1:7" x14ac:dyDescent="0.25">
      <c r="A208" s="5" t="s">
        <v>77</v>
      </c>
      <c r="B208" s="2">
        <f>COUNTIFS(Table1[c08a_main_class], $B$4, Table1[c13a_times_sanctioned], $A208)</f>
        <v>1</v>
      </c>
      <c r="C208" s="33">
        <f ca="1">COUNTIFS(Table1[c08a_main_class], $B$4, INDIRECT("Table1[c01"&amp;$E$5&amp;"_area]"), "&lt;&gt;Unassigned", INDIRECT("Table1[c13"&amp;$E$5&amp;"_times_sanctioned]"), $A208)</f>
        <v>0</v>
      </c>
      <c r="D208" s="31">
        <f ca="1">COUNTIFS(Table1[c08a_main_class], $B$4, INDIRECT("Table1[c01"&amp;$E$6&amp;"_area]"), "&lt;&gt;Unassigned", INDIRECT("Table1[c13"&amp;$E$6&amp;"_times_sanctioned]"), $A208)</f>
        <v>0</v>
      </c>
      <c r="E208" s="3">
        <f ca="1">COUNTIFS(INDIRECT("Table1["&amp;$B$5&amp;"]"),"Yes", INDIRECT("Table1[c13"&amp;$E$4&amp;"_times_sanctioned]"), $A208)</f>
        <v>2</v>
      </c>
      <c r="F208" s="2">
        <f ca="1">COUNTIFS(INDIRECT("Table1["&amp;$B$6&amp;"]"),"Yes", INDIRECT("Table1[c13"&amp;$E$5&amp;"_times_sanctioned]"), $A208)</f>
        <v>0</v>
      </c>
      <c r="G208" s="3">
        <f ca="1">COUNTIFS(INDIRECT("Table1["&amp;$B$7&amp;"]"),"Yes", INDIRECT("Table1[c13"&amp;$E$6&amp;"_times_sanctioned]"), $A208)</f>
        <v>0</v>
      </c>
    </row>
    <row r="209" spans="1:7" x14ac:dyDescent="0.25">
      <c r="A209" s="5" t="s">
        <v>48</v>
      </c>
      <c r="B209" s="2">
        <f>COUNTIFS(Table1[c08a_main_class], $B$4, Table1[c13a_times_sanctioned], $A209)</f>
        <v>0</v>
      </c>
      <c r="C209" s="33">
        <f ca="1">COUNTIFS(Table1[c08a_main_class], $B$4, INDIRECT("Table1[c01"&amp;$E$5&amp;"_area]"), "&lt;&gt;Unassigned", INDIRECT("Table1[c13"&amp;$E$5&amp;"_times_sanctioned]"), $A209)</f>
        <v>0</v>
      </c>
      <c r="D209" s="31">
        <f ca="1">COUNTIFS(Table1[c08a_main_class], $B$4, INDIRECT("Table1[c01"&amp;$E$6&amp;"_area]"), "&lt;&gt;Unassigned", INDIRECT("Table1[c13"&amp;$E$6&amp;"_times_sanctioned]"), $A209)</f>
        <v>0</v>
      </c>
      <c r="E209" s="3">
        <f ca="1">COUNTIFS(INDIRECT("Table1["&amp;$B$5&amp;"]"),"Yes", INDIRECT("Table1[c13"&amp;$E$4&amp;"_times_sanctioned]"), $A209)</f>
        <v>0</v>
      </c>
      <c r="F209" s="2">
        <f ca="1">COUNTIFS(INDIRECT("Table1["&amp;$B$6&amp;"]"),"Yes", INDIRECT("Table1[c13"&amp;$E$5&amp;"_times_sanctioned]"), $A209)</f>
        <v>0</v>
      </c>
      <c r="G209" s="3">
        <f ca="1">COUNTIFS(INDIRECT("Table1["&amp;$B$7&amp;"]"),"Yes", INDIRECT("Table1[c13"&amp;$E$6&amp;"_times_sanctioned]"), $A209)</f>
        <v>0</v>
      </c>
    </row>
    <row r="210" spans="1:7" x14ac:dyDescent="0.25">
      <c r="A210" s="5" t="s">
        <v>41</v>
      </c>
      <c r="B210" s="2">
        <f>COUNTIFS(Table1[c08a_main_class], $B$4, Table1[c13a_times_sanctioned], $A210)</f>
        <v>0</v>
      </c>
      <c r="C210" s="33">
        <f ca="1">COUNTIFS(Table1[c08a_main_class], $B$4, INDIRECT("Table1[c01"&amp;$E$5&amp;"_area]"), "&lt;&gt;Unassigned", INDIRECT("Table1[c13"&amp;$E$5&amp;"_times_sanctioned]"), $A210)</f>
        <v>0</v>
      </c>
      <c r="D210" s="31">
        <f ca="1">COUNTIFS(Table1[c08a_main_class], $B$4, INDIRECT("Table1[c01"&amp;$E$6&amp;"_area]"), "&lt;&gt;Unassigned", INDIRECT("Table1[c13"&amp;$E$6&amp;"_times_sanctioned]"), $A210)</f>
        <v>0</v>
      </c>
      <c r="E210" s="3">
        <f ca="1">COUNTIFS(INDIRECT("Table1["&amp;$B$5&amp;"]"),"Yes", INDIRECT("Table1[c13"&amp;$E$4&amp;"_times_sanctioned]"), $A210)</f>
        <v>0</v>
      </c>
      <c r="F210" s="2">
        <f ca="1">COUNTIFS(INDIRECT("Table1["&amp;$B$6&amp;"]"),"Yes", INDIRECT("Table1[c13"&amp;$E$5&amp;"_times_sanctioned]"), $A210)</f>
        <v>1</v>
      </c>
      <c r="G210" s="3">
        <f ca="1">COUNTIFS(INDIRECT("Table1["&amp;$B$7&amp;"]"),"Yes", INDIRECT("Table1[c13"&amp;$E$6&amp;"_times_sanctioned]"), $A210)</f>
        <v>0</v>
      </c>
    </row>
    <row r="211" spans="1:7" x14ac:dyDescent="0.25">
      <c r="A211" s="5" t="s">
        <v>525</v>
      </c>
      <c r="B211" s="2">
        <f>SUM(B206:B210)</f>
        <v>8</v>
      </c>
      <c r="C211" s="33">
        <f ca="1">SUM(C206:C210)</f>
        <v>2</v>
      </c>
      <c r="D211" s="31">
        <f ca="1">COUNTIFS(Table1[c08a_main_class], $B$4, INDIRECT("Table1[c01"&amp;$E$6&amp;"_area]"), "&lt;&gt;Unassigned", INDIRECT("Table1[c13"&amp;$E$6&amp;"_times_sanctioned]"), $A211)</f>
        <v>0</v>
      </c>
      <c r="E211" s="3">
        <f ca="1">SUM(E206:E210)</f>
        <v>14</v>
      </c>
      <c r="F211" s="2">
        <f ca="1">SUM(F206:F210)</f>
        <v>3</v>
      </c>
      <c r="G211" s="3">
        <f ca="1">SUM(G206:G210)</f>
        <v>0</v>
      </c>
    </row>
    <row r="213" spans="1:7" x14ac:dyDescent="0.25">
      <c r="A213" s="4" t="s">
        <v>870</v>
      </c>
    </row>
    <row r="214" spans="1:7" x14ac:dyDescent="0.25">
      <c r="A214" s="5"/>
      <c r="B214" s="5" t="str">
        <f>$B$3&amp;" - Wave A - Sample"</f>
        <v>FIP - Wave A - Sample</v>
      </c>
      <c r="C214" s="5" t="str">
        <f>$B$3&amp;" - Wave B - Sample"</f>
        <v>FIP - Wave B - Sample</v>
      </c>
      <c r="D214" s="5" t="str">
        <f>$B$3&amp;" - Wave C - Sample"</f>
        <v>FIP - Wave C - Sample</v>
      </c>
      <c r="E214" s="5" t="str">
        <f>$B$3&amp;" - Wave A - All"</f>
        <v>FIP - Wave A - All</v>
      </c>
      <c r="F214" s="5" t="str">
        <f>$B$3&amp;" - Wave B - All"</f>
        <v>FIP - Wave B - All</v>
      </c>
      <c r="G214" s="5" t="str">
        <f>$B$3&amp;" - Wave C - All"</f>
        <v>FIP - Wave C - All</v>
      </c>
    </row>
    <row r="215" spans="1:7" x14ac:dyDescent="0.25">
      <c r="A215" s="5" t="s">
        <v>17</v>
      </c>
      <c r="B215" s="15">
        <f>B206/B$211</f>
        <v>0.75</v>
      </c>
      <c r="C215" s="13">
        <f t="shared" ref="C215:G220" ca="1" si="28">C206/C$211</f>
        <v>1</v>
      </c>
      <c r="D215" s="15" t="e">
        <f t="shared" ca="1" si="28"/>
        <v>#DIV/0!</v>
      </c>
      <c r="E215" s="13">
        <f t="shared" ca="1" si="28"/>
        <v>0.6428571428571429</v>
      </c>
      <c r="F215" s="15">
        <f t="shared" ca="1" si="28"/>
        <v>0.66666666666666663</v>
      </c>
      <c r="G215" s="13" t="e">
        <f t="shared" ca="1" si="28"/>
        <v>#DIV/0!</v>
      </c>
    </row>
    <row r="216" spans="1:7" x14ac:dyDescent="0.25">
      <c r="A216" s="5" t="s">
        <v>706</v>
      </c>
      <c r="B216" s="15">
        <f t="shared" ref="B216:D220" si="29">B207/B$211</f>
        <v>0.125</v>
      </c>
      <c r="C216" s="13">
        <f t="shared" ca="1" si="29"/>
        <v>0</v>
      </c>
      <c r="D216" s="15" t="e">
        <f t="shared" ca="1" si="29"/>
        <v>#DIV/0!</v>
      </c>
      <c r="E216" s="13">
        <f t="shared" ca="1" si="28"/>
        <v>0.21428571428571427</v>
      </c>
      <c r="F216" s="15">
        <f t="shared" ca="1" si="28"/>
        <v>0</v>
      </c>
      <c r="G216" s="13" t="e">
        <f t="shared" ca="1" si="28"/>
        <v>#DIV/0!</v>
      </c>
    </row>
    <row r="217" spans="1:7" x14ac:dyDescent="0.25">
      <c r="A217" s="5" t="s">
        <v>77</v>
      </c>
      <c r="B217" s="15">
        <f t="shared" si="29"/>
        <v>0.125</v>
      </c>
      <c r="C217" s="13">
        <f t="shared" ca="1" si="29"/>
        <v>0</v>
      </c>
      <c r="D217" s="15" t="e">
        <f t="shared" ca="1" si="29"/>
        <v>#DIV/0!</v>
      </c>
      <c r="E217" s="13">
        <f t="shared" ca="1" si="28"/>
        <v>0.14285714285714285</v>
      </c>
      <c r="F217" s="15">
        <f t="shared" ca="1" si="28"/>
        <v>0</v>
      </c>
      <c r="G217" s="13" t="e">
        <f t="shared" ca="1" si="28"/>
        <v>#DIV/0!</v>
      </c>
    </row>
    <row r="218" spans="1:7" x14ac:dyDescent="0.25">
      <c r="A218" s="5" t="s">
        <v>48</v>
      </c>
      <c r="B218" s="15">
        <f t="shared" si="29"/>
        <v>0</v>
      </c>
      <c r="C218" s="13">
        <f t="shared" ca="1" si="29"/>
        <v>0</v>
      </c>
      <c r="D218" s="15" t="e">
        <f t="shared" ca="1" si="29"/>
        <v>#DIV/0!</v>
      </c>
      <c r="E218" s="13">
        <f t="shared" ca="1" si="28"/>
        <v>0</v>
      </c>
      <c r="F218" s="15">
        <f t="shared" ca="1" si="28"/>
        <v>0</v>
      </c>
      <c r="G218" s="13" t="e">
        <f t="shared" ca="1" si="28"/>
        <v>#DIV/0!</v>
      </c>
    </row>
    <row r="219" spans="1:7" x14ac:dyDescent="0.25">
      <c r="A219" s="5" t="s">
        <v>707</v>
      </c>
      <c r="B219" s="15">
        <f t="shared" si="29"/>
        <v>0</v>
      </c>
      <c r="C219" s="13">
        <f t="shared" ca="1" si="29"/>
        <v>0</v>
      </c>
      <c r="D219" s="15" t="e">
        <f t="shared" ca="1" si="29"/>
        <v>#DIV/0!</v>
      </c>
      <c r="E219" s="13">
        <f t="shared" ca="1" si="28"/>
        <v>0</v>
      </c>
      <c r="F219" s="15">
        <f t="shared" ca="1" si="28"/>
        <v>0.33333333333333331</v>
      </c>
      <c r="G219" s="13" t="e">
        <f t="shared" ca="1" si="28"/>
        <v>#DIV/0!</v>
      </c>
    </row>
    <row r="220" spans="1:7" x14ac:dyDescent="0.25">
      <c r="A220" s="5" t="s">
        <v>525</v>
      </c>
      <c r="B220" s="15">
        <f t="shared" si="29"/>
        <v>1</v>
      </c>
      <c r="C220" s="13">
        <f t="shared" ca="1" si="29"/>
        <v>1</v>
      </c>
      <c r="D220" s="15" t="e">
        <f t="shared" ca="1" si="29"/>
        <v>#DIV/0!</v>
      </c>
      <c r="E220" s="13">
        <f t="shared" ca="1" si="28"/>
        <v>1</v>
      </c>
      <c r="F220" s="15">
        <f t="shared" ca="1" si="28"/>
        <v>1</v>
      </c>
      <c r="G220" s="13" t="e">
        <f t="shared" ca="1" si="28"/>
        <v>#DIV/0!</v>
      </c>
    </row>
    <row r="222" spans="1:7" x14ac:dyDescent="0.25">
      <c r="A222" s="4" t="s">
        <v>708</v>
      </c>
    </row>
    <row r="223" spans="1:7" x14ac:dyDescent="0.25">
      <c r="A223" s="5"/>
      <c r="B223" s="5" t="s">
        <v>5</v>
      </c>
      <c r="C223" s="5" t="s">
        <v>4</v>
      </c>
      <c r="D223" s="5" t="s">
        <v>41</v>
      </c>
      <c r="E223" s="5" t="s">
        <v>680</v>
      </c>
    </row>
    <row r="224" spans="1:7" x14ac:dyDescent="0.25">
      <c r="A224" s="5" t="str">
        <f>$B$3&amp;" - Wave A - Sample"</f>
        <v>FIP - Wave A - Sample</v>
      </c>
      <c r="B224" s="2">
        <f>COUNTIFS(Table1[c08a_main_class], $B$4, Table1[c13a_times_sanctioned], "Once")+COUNTIFS(Table1[c08a_main_class], $B$4, Table1[c13a_times_sanctioned], "2-5 times")+COUNTIFS(Table1[c08a_main_class], $B$4, Table1[c13a_times_sanctioned], "More than 5 times")</f>
        <v>2</v>
      </c>
      <c r="C224" s="3">
        <f>COUNTIFS(Table1[c08a_main_class], $B$4, Table1[c13a_times_sanctioned], $A206)</f>
        <v>6</v>
      </c>
      <c r="D224" s="2">
        <f>COUNTIFS(Table1[c08a_main_class], $B$4, Table1[c13a_times_sanctioned], $A210)</f>
        <v>0</v>
      </c>
      <c r="E224" s="3">
        <f>SUM(B224:D224)</f>
        <v>8</v>
      </c>
    </row>
    <row r="225" spans="1:5" x14ac:dyDescent="0.25">
      <c r="A225" s="5" t="str">
        <f>$B$3&amp;" - Wave B - Sample"</f>
        <v>FIP - Wave B - Sample</v>
      </c>
      <c r="B225" s="2">
        <f ca="1">COUNTIFS(Table1[c08a_main_class], $B$4, INDIRECT("Table1[c01"&amp;$E5&amp;"_area]"), "&lt;&gt;Unassigned", INDIRECT("Table1[c13"&amp;$E5&amp;"_times_sanctioned]"), "Once")+COUNTIFS(Table1[c08a_main_class], $B$4, INDIRECT("Table1[c01"&amp;$E5&amp;"_area]"), "&lt;&gt;Unassigned", INDIRECT("Table1[c13"&amp;$E5&amp;"_times_sanctioned]"), "2-5 times")+COUNTIFS(Table1[c08a_main_class], $B$4, INDIRECT("Table1[c01"&amp;$E5&amp;"_area]"), "&lt;&gt;Unassigned", INDIRECT("Table1[c13"&amp;$E5&amp;"_times_sanctioned]"), "More than 5 times")</f>
        <v>0</v>
      </c>
      <c r="C225" s="3">
        <f ca="1">COUNTIFS(Table1[c08a_main_class], $B$4, INDIRECT("Table1[c01"&amp;$E5&amp;"_area]"), "&lt;&gt;Unassigned", INDIRECT("Table1[c13"&amp;$E5&amp;"_times_sanctioned]"), $A$206)</f>
        <v>2</v>
      </c>
      <c r="D225" s="2">
        <f ca="1">COUNTIFS(Table1[c08a_main_class], $B$4, INDIRECT("Table1[c01"&amp;$E5&amp;"_area]"), "&lt;&gt;Unassigned", INDIRECT("Table1[c13"&amp;$E5&amp;"_times_sanctioned]"), $A$210)</f>
        <v>0</v>
      </c>
      <c r="E225" s="3">
        <f t="shared" ref="E225:E226" ca="1" si="30">SUM(B225:D225)</f>
        <v>2</v>
      </c>
    </row>
    <row r="226" spans="1:5" x14ac:dyDescent="0.25">
      <c r="A226" s="5" t="str">
        <f>$B$3&amp;" - Wave C - Sample"</f>
        <v>FIP - Wave C - Sample</v>
      </c>
      <c r="B226" s="2">
        <f ca="1">COUNTIFS(Table1[c08a_main_class], $B$4, INDIRECT("Table1[c01"&amp;$E6&amp;"_area]"), "&lt;&gt;Unassigned", INDIRECT("Table1[c13"&amp;$E6&amp;"_times_sanctioned]"), "Once")+COUNTIFS(Table1[c08a_main_class], $B$4, INDIRECT("Table1[c01"&amp;$E6&amp;"_area]"), "&lt;&gt;Unassigned", INDIRECT("Table1[c13"&amp;$E6&amp;"_times_sanctioned]"), "2-5 times")+COUNTIFS(Table1[c08a_main_class], $B$4, INDIRECT("Table1[c01"&amp;$E6&amp;"_area]"), "&lt;&gt;Unassigned", INDIRECT("Table1[c13"&amp;$E6&amp;"_times_sanctioned]"), "More than 5 times")</f>
        <v>0</v>
      </c>
      <c r="C226" s="3">
        <f ca="1">COUNTIFS(Table1[c08a_main_class], $B$4, INDIRECT("Table1[c01"&amp;$E6&amp;"_area]"), "&lt;&gt;Unassigned", INDIRECT("Table1[c13"&amp;$E6&amp;"_times_sanctioned]"), $A$206)</f>
        <v>0</v>
      </c>
      <c r="D226" s="2">
        <f ca="1">COUNTIFS(Table1[c08a_main_class], $B$4, INDIRECT("Table1[c01"&amp;$E6&amp;"_area]"), "&lt;&gt;Unassigned", INDIRECT("Table1[c13"&amp;$E6&amp;"_times_sanctioned]"), $A$210)</f>
        <v>0</v>
      </c>
      <c r="E226" s="3">
        <f t="shared" ca="1" si="30"/>
        <v>0</v>
      </c>
    </row>
    <row r="227" spans="1:5" x14ac:dyDescent="0.25">
      <c r="A227" s="5" t="str">
        <f>$B$3&amp;" - Wave A - All"</f>
        <v>FIP - Wave A - All</v>
      </c>
      <c r="B227" s="2">
        <f ca="1">COUNTIFS(INDIRECT("Table1["&amp;$B5&amp;"]"),"Yes", INDIRECT("Table1[c13"&amp;$E4&amp;"_times_sanctioned]"), "Once")+COUNTIFS(INDIRECT("Table1["&amp;$B5&amp;"]"),"Yes", INDIRECT("Table1[c13"&amp;$E4&amp;"_times_sanctioned]"), "2-5 times")+COUNTIFS(INDIRECT("Table1["&amp;$B5&amp;"]"),"Yes", INDIRECT("Table1[c13"&amp;$E4&amp;"_times_sanctioned]"), "More than 5 times")</f>
        <v>5</v>
      </c>
      <c r="C227" s="3">
        <f ca="1">COUNTIFS(INDIRECT("Table1["&amp;$B$5&amp;"]"),"Yes", INDIRECT("Table1[c13"&amp;$E$4&amp;"_times_sanctioned]"), $A206)</f>
        <v>9</v>
      </c>
      <c r="D227" s="2">
        <f ca="1">COUNTIFS(INDIRECT("Table1["&amp;$B$5&amp;"]"),"Yes", INDIRECT("Table1[c13"&amp;$E$4&amp;"_times_sanctioned]"), $A210)</f>
        <v>0</v>
      </c>
      <c r="E227" s="3">
        <f ca="1">SUM(B227:D227)</f>
        <v>14</v>
      </c>
    </row>
    <row r="228" spans="1:5" x14ac:dyDescent="0.25">
      <c r="A228" s="5" t="str">
        <f>$B$3&amp;" - Wave B - All"</f>
        <v>FIP - Wave B - All</v>
      </c>
      <c r="B228" s="2">
        <f ca="1">COUNTIFS(INDIRECT("Table1["&amp;$B6&amp;"]"),"Yes", INDIRECT("Table1[c13"&amp;$E5&amp;"_times_sanctioned]"), "Once")+COUNTIFS(INDIRECT("Table1["&amp;$B6&amp;"]"),"Yes", INDIRECT("Table1[c13"&amp;$E5&amp;"_times_sanctioned]"), "2-5 times")+COUNTIFS(INDIRECT("Table1["&amp;$B6&amp;"]"),"Yes", INDIRECT("Table1[c13"&amp;$E5&amp;"_times_sanctioned]"), "More than 5 times")</f>
        <v>0</v>
      </c>
      <c r="C228" s="3">
        <f ca="1">COUNTIFS(INDIRECT("Table1["&amp;$B$6&amp;"]"),"Yes", INDIRECT("Table1[c13"&amp;$E$5&amp;"_times_sanctioned]"), $A206)</f>
        <v>2</v>
      </c>
      <c r="D228" s="2">
        <f ca="1">COUNTIFS(INDIRECT("Table1["&amp;$B$6&amp;"]"),"Yes", INDIRECT("Table1[c13"&amp;$E$5&amp;"_times_sanctioned]"), $A210)</f>
        <v>1</v>
      </c>
      <c r="E228" s="3">
        <f ca="1">SUM(B228:D228)</f>
        <v>3</v>
      </c>
    </row>
    <row r="229" spans="1:5" x14ac:dyDescent="0.25">
      <c r="A229" s="5" t="str">
        <f>$B$3&amp;" - Wave C - All"</f>
        <v>FIP - Wave C - All</v>
      </c>
      <c r="B229" s="2">
        <f ca="1">COUNTIFS(INDIRECT("Table1["&amp;$B7&amp;"]"),"Yes", INDIRECT("Table1[c13"&amp;$E6&amp;"_times_sanctioned]"), "Once")+COUNTIFS(INDIRECT("Table1["&amp;$B7&amp;"]"),"Yes", INDIRECT("Table1[c13"&amp;$E6&amp;"_times_sanctioned]"), "2-5 times")+COUNTIFS(INDIRECT("Table1["&amp;$B7&amp;"]"),"Yes", INDIRECT("Table1[c13"&amp;$E6&amp;"_times_sanctioned]"), "More than 5 times")</f>
        <v>0</v>
      </c>
      <c r="C229" s="3">
        <f ca="1">COUNTIFS(INDIRECT("Table1["&amp;$B$7&amp;"]"),"Yes", INDIRECT("Table1[c13"&amp;$E$6&amp;"_times_sanctioned]"), $A206)</f>
        <v>0</v>
      </c>
      <c r="D229" s="2">
        <f ca="1">COUNTIFS(INDIRECT("Table1["&amp;$B$7&amp;"]"),"Yes", INDIRECT("Table1[c13"&amp;$E$6&amp;"_times_sanctioned]"), $A210)</f>
        <v>0</v>
      </c>
      <c r="E229" s="3">
        <f ca="1">SUM(B229:D229)</f>
        <v>0</v>
      </c>
    </row>
    <row r="231" spans="1:5" x14ac:dyDescent="0.25">
      <c r="A231" s="4" t="s">
        <v>709</v>
      </c>
    </row>
    <row r="232" spans="1:5" x14ac:dyDescent="0.25">
      <c r="A232" s="5"/>
      <c r="B232" s="5" t="s">
        <v>5</v>
      </c>
      <c r="C232" s="5" t="s">
        <v>4</v>
      </c>
      <c r="D232" s="5" t="s">
        <v>41</v>
      </c>
      <c r="E232" s="5" t="s">
        <v>680</v>
      </c>
    </row>
    <row r="233" spans="1:5" x14ac:dyDescent="0.25">
      <c r="A233" s="5" t="str">
        <f>$B$3&amp;" - Wave A - Sample"</f>
        <v>FIP - Wave A - Sample</v>
      </c>
      <c r="B233" s="7">
        <f t="shared" ref="B233:E238" si="31">B224/$E224</f>
        <v>0.25</v>
      </c>
      <c r="C233" s="6">
        <f t="shared" si="31"/>
        <v>0.75</v>
      </c>
      <c r="D233" s="7">
        <f t="shared" si="31"/>
        <v>0</v>
      </c>
      <c r="E233" s="6">
        <f t="shared" si="31"/>
        <v>1</v>
      </c>
    </row>
    <row r="234" spans="1:5" x14ac:dyDescent="0.25">
      <c r="A234" s="5" t="str">
        <f>$B$3&amp;" - Wave B - Sample"</f>
        <v>FIP - Wave B - Sample</v>
      </c>
      <c r="B234" s="7">
        <f t="shared" ca="1" si="31"/>
        <v>0</v>
      </c>
      <c r="C234" s="6">
        <f t="shared" ca="1" si="31"/>
        <v>1</v>
      </c>
      <c r="D234" s="7">
        <f t="shared" ca="1" si="31"/>
        <v>0</v>
      </c>
      <c r="E234" s="6">
        <f t="shared" ca="1" si="31"/>
        <v>1</v>
      </c>
    </row>
    <row r="235" spans="1:5" x14ac:dyDescent="0.25">
      <c r="A235" s="5" t="str">
        <f>$B$3&amp;" - Wave C - Sample"</f>
        <v>FIP - Wave C - Sample</v>
      </c>
      <c r="B235" s="7" t="e">
        <f t="shared" ca="1" si="31"/>
        <v>#DIV/0!</v>
      </c>
      <c r="C235" s="6" t="e">
        <f t="shared" ca="1" si="31"/>
        <v>#DIV/0!</v>
      </c>
      <c r="D235" s="7" t="e">
        <f t="shared" ca="1" si="31"/>
        <v>#DIV/0!</v>
      </c>
      <c r="E235" s="6" t="e">
        <f t="shared" ca="1" si="31"/>
        <v>#DIV/0!</v>
      </c>
    </row>
    <row r="236" spans="1:5" x14ac:dyDescent="0.25">
      <c r="A236" s="5" t="str">
        <f>$B$3&amp;" - Wave A - All"</f>
        <v>FIP - Wave A - All</v>
      </c>
      <c r="B236" s="7">
        <f t="shared" ca="1" si="31"/>
        <v>0.35714285714285715</v>
      </c>
      <c r="C236" s="6">
        <f t="shared" ca="1" si="31"/>
        <v>0.6428571428571429</v>
      </c>
      <c r="D236" s="7">
        <f t="shared" ca="1" si="31"/>
        <v>0</v>
      </c>
      <c r="E236" s="6">
        <f t="shared" ca="1" si="31"/>
        <v>1</v>
      </c>
    </row>
    <row r="237" spans="1:5" x14ac:dyDescent="0.25">
      <c r="A237" s="5" t="str">
        <f>$B$3&amp;" - Wave B - All"</f>
        <v>FIP - Wave B - All</v>
      </c>
      <c r="B237" s="7">
        <f t="shared" ca="1" si="31"/>
        <v>0</v>
      </c>
      <c r="C237" s="6">
        <f t="shared" ca="1" si="31"/>
        <v>0.66666666666666663</v>
      </c>
      <c r="D237" s="7">
        <f t="shared" ca="1" si="31"/>
        <v>0.33333333333333331</v>
      </c>
      <c r="E237" s="6">
        <f t="shared" ca="1" si="31"/>
        <v>1</v>
      </c>
    </row>
    <row r="238" spans="1:5" x14ac:dyDescent="0.25">
      <c r="A238" s="5" t="str">
        <f>$B$3&amp;" - Wave C - All"</f>
        <v>FIP - Wave C - All</v>
      </c>
      <c r="B238" s="7" t="e">
        <f t="shared" ca="1" si="31"/>
        <v>#DIV/0!</v>
      </c>
      <c r="C238" s="6" t="e">
        <f t="shared" ca="1" si="31"/>
        <v>#DIV/0!</v>
      </c>
      <c r="D238" s="7" t="e">
        <f t="shared" ca="1" si="31"/>
        <v>#DIV/0!</v>
      </c>
      <c r="E238" s="6" t="e">
        <f t="shared" ca="1" si="31"/>
        <v>#DIV/0!</v>
      </c>
    </row>
    <row r="240" spans="1:5" x14ac:dyDescent="0.25">
      <c r="A240" s="4" t="s">
        <v>710</v>
      </c>
    </row>
    <row r="241" spans="1:7" x14ac:dyDescent="0.25">
      <c r="A241" s="5"/>
      <c r="B241" s="5" t="str">
        <f>$B$3&amp;" - Wave A - Sample"</f>
        <v>FIP - Wave A - Sample</v>
      </c>
      <c r="C241" s="5" t="str">
        <f>$B$3&amp;" - Wave B - Sample"</f>
        <v>FIP - Wave B - Sample</v>
      </c>
      <c r="D241" s="5" t="str">
        <f>$B$3&amp;" - Wave C - Sample"</f>
        <v>FIP - Wave C - Sample</v>
      </c>
      <c r="E241" s="5" t="str">
        <f>$B$3&amp;" - Wave A - All"</f>
        <v>FIP - Wave A - All</v>
      </c>
      <c r="F241" s="5" t="str">
        <f>$B$3&amp;" - Wave B - All"</f>
        <v>FIP - Wave B - All</v>
      </c>
      <c r="G241" s="5" t="str">
        <f>$B$3&amp;" - Wave C - All"</f>
        <v>FIP - Wave C - All</v>
      </c>
    </row>
    <row r="242" spans="1:7" x14ac:dyDescent="0.25">
      <c r="A242" s="5" t="s">
        <v>54</v>
      </c>
      <c r="B242" s="2">
        <f>COUNTIFS(Table1[c08a_main_class], $B$4, Table1[c14a_last_sanctioned], $A242)</f>
        <v>0</v>
      </c>
      <c r="C242" s="3">
        <f ca="1">COUNTIFS(Table1[c08a_main_class], $B$4, INDIRECT("Table1[c01"&amp;$E$5&amp;"_area]"), "&lt;&gt;Unassigned", INDIRECT("Table1[c14"&amp;$E$5&amp;"_last_sanctioned]"), $A242)</f>
        <v>1</v>
      </c>
      <c r="D242" s="2">
        <f ca="1">COUNTIFS(Table1[c08a_main_class], $B$4, INDIRECT("Table1[c01"&amp;$E$6&amp;"_area]"), "&lt;&gt;Unassigned", INDIRECT("Table1[c14"&amp;$E$6&amp;"_last_sanctioned]"), $A242)</f>
        <v>0</v>
      </c>
      <c r="E242" s="3">
        <f ca="1">COUNTIFS(INDIRECT("Table1["&amp;$B$5&amp;"]"),"Yes", INDIRECT("Table1[c14"&amp;$E$4&amp;"_last_sanctioned]"), $A242)</f>
        <v>1</v>
      </c>
      <c r="F242" s="2">
        <f ca="1">COUNTIFS(INDIRECT("Table1["&amp;$B$6&amp;"]"),"Yes", INDIRECT("Table1[c14"&amp;$E$5&amp;"_last_sanctioned]"), $A242)</f>
        <v>1</v>
      </c>
      <c r="G242" s="3">
        <f ca="1">COUNTIFS(INDIRECT("Table1["&amp;$B$7&amp;"]"),"Yes", INDIRECT("Table1[c14"&amp;$E$6&amp;"_last_sanctioned]"), $A242)</f>
        <v>0</v>
      </c>
    </row>
    <row r="243" spans="1:7" x14ac:dyDescent="0.25">
      <c r="A243" s="5" t="s">
        <v>78</v>
      </c>
      <c r="B243" s="2">
        <f>COUNTIFS(Table1[c08a_main_class], $B$4, Table1[c14a_last_sanctioned], $A243)</f>
        <v>0</v>
      </c>
      <c r="C243" s="3">
        <f ca="1">COUNTIFS(Table1[c08a_main_class], $B$4, INDIRECT("Table1[c01"&amp;$E$5&amp;"_area]"), "&lt;&gt;Unassigned", INDIRECT("Table1[c14"&amp;$E$5&amp;"_last_sanctioned]"), $A243)</f>
        <v>0</v>
      </c>
      <c r="D243" s="2">
        <f ca="1">COUNTIFS(Table1[c08a_main_class], $B$4, INDIRECT("Table1[c01"&amp;$E$6&amp;"_area]"), "&lt;&gt;Unassigned", INDIRECT("Table1[c14"&amp;$E$6&amp;"_last_sanctioned]"), $A243)</f>
        <v>0</v>
      </c>
      <c r="E243" s="3">
        <f ca="1">COUNTIFS(INDIRECT("Table1["&amp;$B$5&amp;"]"),"Yes", INDIRECT("Table1[c14"&amp;$E$4&amp;"_last_sanctioned]"), $A243)</f>
        <v>1</v>
      </c>
      <c r="F243" s="2">
        <f ca="1">COUNTIFS(INDIRECT("Table1["&amp;$B$6&amp;"]"),"Yes", INDIRECT("Table1[c14"&amp;$E$5&amp;"_last_sanctioned]"), $A243)</f>
        <v>0</v>
      </c>
      <c r="G243" s="3">
        <f ca="1">COUNTIFS(INDIRECT("Table1["&amp;$B$7&amp;"]"),"Yes", INDIRECT("Table1[c14"&amp;$E$6&amp;"_last_sanctioned]"), $A243)</f>
        <v>0</v>
      </c>
    </row>
    <row r="244" spans="1:7" x14ac:dyDescent="0.25">
      <c r="A244" s="5" t="s">
        <v>105</v>
      </c>
      <c r="B244" s="2">
        <f>COUNTIFS(Table1[c08a_main_class], $B$4, Table1[c14a_last_sanctioned], $A244)</f>
        <v>1</v>
      </c>
      <c r="C244" s="3">
        <f ca="1">COUNTIFS(Table1[c08a_main_class], $B$4, INDIRECT("Table1[c01"&amp;$E$5&amp;"_area]"), "&lt;&gt;Unassigned", INDIRECT("Table1[c14"&amp;$E$5&amp;"_last_sanctioned]"), $A244)</f>
        <v>0</v>
      </c>
      <c r="D244" s="2">
        <f ca="1">COUNTIFS(Table1[c08a_main_class], $B$4, INDIRECT("Table1[c01"&amp;$E$6&amp;"_area]"), "&lt;&gt;Unassigned", INDIRECT("Table1[c14"&amp;$E$6&amp;"_last_sanctioned]"), $A244)</f>
        <v>0</v>
      </c>
      <c r="E244" s="3">
        <f ca="1">COUNTIFS(INDIRECT("Table1["&amp;$B$5&amp;"]"),"Yes", INDIRECT("Table1[c14"&amp;$E$4&amp;"_last_sanctioned]"), $A244)</f>
        <v>2</v>
      </c>
      <c r="F244" s="2">
        <f ca="1">COUNTIFS(INDIRECT("Table1["&amp;$B$6&amp;"]"),"Yes", INDIRECT("Table1[c14"&amp;$E$5&amp;"_last_sanctioned]"), $A244)</f>
        <v>0</v>
      </c>
      <c r="G244" s="3">
        <f ca="1">COUNTIFS(INDIRECT("Table1["&amp;$B$7&amp;"]"),"Yes", INDIRECT("Table1[c14"&amp;$E$6&amp;"_last_sanctioned]"), $A244)</f>
        <v>0</v>
      </c>
    </row>
    <row r="245" spans="1:7" x14ac:dyDescent="0.25">
      <c r="A245" s="5" t="s">
        <v>27</v>
      </c>
      <c r="B245" s="2">
        <f>COUNTIFS(Table1[c08a_main_class], $B$4, Table1[c14a_last_sanctioned], $A245)</f>
        <v>1</v>
      </c>
      <c r="C245" s="3">
        <f ca="1">COUNTIFS(Table1[c08a_main_class], $B$4, INDIRECT("Table1[c01"&amp;$E$5&amp;"_area]"), "&lt;&gt;Unassigned", INDIRECT("Table1[c14"&amp;$E$5&amp;"_last_sanctioned]"), $A245)</f>
        <v>0</v>
      </c>
      <c r="D245" s="2">
        <f ca="1">COUNTIFS(Table1[c08a_main_class], $B$4, INDIRECT("Table1[c01"&amp;$E$6&amp;"_area]"), "&lt;&gt;Unassigned", INDIRECT("Table1[c14"&amp;$E$6&amp;"_last_sanctioned]"), $A245)</f>
        <v>0</v>
      </c>
      <c r="E245" s="3">
        <f ca="1">COUNTIFS(INDIRECT("Table1["&amp;$B$5&amp;"]"),"Yes", INDIRECT("Table1[c14"&amp;$E$4&amp;"_last_sanctioned]"), $A245)</f>
        <v>1</v>
      </c>
      <c r="F245" s="2">
        <f ca="1">COUNTIFS(INDIRECT("Table1["&amp;$B$6&amp;"]"),"Yes", INDIRECT("Table1[c14"&amp;$E$5&amp;"_last_sanctioned]"), $A245)</f>
        <v>0</v>
      </c>
      <c r="G245" s="3">
        <f ca="1">COUNTIFS(INDIRECT("Table1["&amp;$B$7&amp;"]"),"Yes", INDIRECT("Table1[c14"&amp;$E$6&amp;"_last_sanctioned]"), $A245)</f>
        <v>0</v>
      </c>
    </row>
    <row r="246" spans="1:7" x14ac:dyDescent="0.25">
      <c r="A246" s="5" t="s">
        <v>525</v>
      </c>
      <c r="B246" s="2">
        <f>SUM(B242:B245)</f>
        <v>2</v>
      </c>
      <c r="C246" s="3">
        <f t="shared" ref="C246:D246" ca="1" si="32">SUM(C242:C245)</f>
        <v>1</v>
      </c>
      <c r="D246" s="2">
        <f t="shared" ca="1" si="32"/>
        <v>0</v>
      </c>
      <c r="E246" s="3">
        <f ca="1">SUM(E242:E245)</f>
        <v>5</v>
      </c>
      <c r="F246" s="2">
        <f ca="1">SUM(F242:F245)</f>
        <v>1</v>
      </c>
      <c r="G246" s="3">
        <f ca="1">SUM(G242:G245)</f>
        <v>0</v>
      </c>
    </row>
    <row r="248" spans="1:7" x14ac:dyDescent="0.25">
      <c r="A248" s="4" t="s">
        <v>741</v>
      </c>
    </row>
    <row r="249" spans="1:7" x14ac:dyDescent="0.25">
      <c r="A249" s="5"/>
      <c r="B249" s="5" t="str">
        <f>$B$3&amp;" - Wave A - Sample"</f>
        <v>FIP - Wave A - Sample</v>
      </c>
      <c r="C249" s="5" t="str">
        <f>$B$3&amp;" - Wave B - Sample"</f>
        <v>FIP - Wave B - Sample</v>
      </c>
      <c r="D249" s="5" t="str">
        <f>$B$3&amp;" - Wave C - Sample"</f>
        <v>FIP - Wave C - Sample</v>
      </c>
      <c r="E249" s="5" t="str">
        <f>$B$3&amp;" - Wave A - All"</f>
        <v>FIP - Wave A - All</v>
      </c>
      <c r="F249" s="5" t="str">
        <f>$B$3&amp;" - Wave B - All"</f>
        <v>FIP - Wave B - All</v>
      </c>
      <c r="G249" s="5" t="str">
        <f>$B$3&amp;" - Wave C - All"</f>
        <v>FIP - Wave C - All</v>
      </c>
    </row>
    <row r="250" spans="1:7" x14ac:dyDescent="0.25">
      <c r="A250" s="5" t="s">
        <v>54</v>
      </c>
      <c r="B250" s="15">
        <f t="shared" ref="B250:G254" si="33">B242/B$246</f>
        <v>0</v>
      </c>
      <c r="C250" s="13">
        <f t="shared" ca="1" si="33"/>
        <v>1</v>
      </c>
      <c r="D250" s="15" t="e">
        <f t="shared" ca="1" si="33"/>
        <v>#DIV/0!</v>
      </c>
      <c r="E250" s="13">
        <f t="shared" ca="1" si="33"/>
        <v>0.2</v>
      </c>
      <c r="F250" s="15">
        <f t="shared" ca="1" si="33"/>
        <v>1</v>
      </c>
      <c r="G250" s="13" t="e">
        <f t="shared" ca="1" si="33"/>
        <v>#DIV/0!</v>
      </c>
    </row>
    <row r="251" spans="1:7" x14ac:dyDescent="0.25">
      <c r="A251" s="5" t="s">
        <v>78</v>
      </c>
      <c r="B251" s="15">
        <f t="shared" si="33"/>
        <v>0</v>
      </c>
      <c r="C251" s="13">
        <f t="shared" ca="1" si="33"/>
        <v>0</v>
      </c>
      <c r="D251" s="15" t="e">
        <f t="shared" ca="1" si="33"/>
        <v>#DIV/0!</v>
      </c>
      <c r="E251" s="13">
        <f t="shared" ca="1" si="33"/>
        <v>0.2</v>
      </c>
      <c r="F251" s="15">
        <f t="shared" ca="1" si="33"/>
        <v>0</v>
      </c>
      <c r="G251" s="13" t="e">
        <f t="shared" ca="1" si="33"/>
        <v>#DIV/0!</v>
      </c>
    </row>
    <row r="252" spans="1:7" x14ac:dyDescent="0.25">
      <c r="A252" s="5" t="s">
        <v>105</v>
      </c>
      <c r="B252" s="15">
        <f t="shared" si="33"/>
        <v>0.5</v>
      </c>
      <c r="C252" s="13">
        <f t="shared" ca="1" si="33"/>
        <v>0</v>
      </c>
      <c r="D252" s="15" t="e">
        <f t="shared" ca="1" si="33"/>
        <v>#DIV/0!</v>
      </c>
      <c r="E252" s="13">
        <f t="shared" ca="1" si="33"/>
        <v>0.4</v>
      </c>
      <c r="F252" s="15">
        <f t="shared" ca="1" si="33"/>
        <v>0</v>
      </c>
      <c r="G252" s="13" t="e">
        <f t="shared" ca="1" si="33"/>
        <v>#DIV/0!</v>
      </c>
    </row>
    <row r="253" spans="1:7" x14ac:dyDescent="0.25">
      <c r="A253" s="5" t="s">
        <v>27</v>
      </c>
      <c r="B253" s="15">
        <f t="shared" si="33"/>
        <v>0.5</v>
      </c>
      <c r="C253" s="13">
        <f t="shared" ca="1" si="33"/>
        <v>0</v>
      </c>
      <c r="D253" s="15" t="e">
        <f t="shared" ca="1" si="33"/>
        <v>#DIV/0!</v>
      </c>
      <c r="E253" s="13">
        <f t="shared" ca="1" si="33"/>
        <v>0.2</v>
      </c>
      <c r="F253" s="15">
        <f t="shared" ca="1" si="33"/>
        <v>0</v>
      </c>
      <c r="G253" s="13" t="e">
        <f t="shared" ca="1" si="33"/>
        <v>#DIV/0!</v>
      </c>
    </row>
    <row r="254" spans="1:7" x14ac:dyDescent="0.25">
      <c r="A254" s="5" t="s">
        <v>525</v>
      </c>
      <c r="B254" s="15">
        <f>B246/B$246</f>
        <v>1</v>
      </c>
      <c r="C254" s="13">
        <f t="shared" ca="1" si="33"/>
        <v>1</v>
      </c>
      <c r="D254" s="15" t="e">
        <f t="shared" ca="1" si="33"/>
        <v>#DIV/0!</v>
      </c>
      <c r="E254" s="13">
        <f t="shared" ca="1" si="33"/>
        <v>1</v>
      </c>
      <c r="F254" s="15">
        <f t="shared" ca="1" si="33"/>
        <v>1</v>
      </c>
      <c r="G254" s="13" t="e">
        <f t="shared" ca="1" si="33"/>
        <v>#DIV/0!</v>
      </c>
    </row>
    <row r="256" spans="1:7" x14ac:dyDescent="0.25">
      <c r="A256" s="4" t="s">
        <v>711</v>
      </c>
    </row>
    <row r="257" spans="1:4" x14ac:dyDescent="0.25">
      <c r="A257" s="5"/>
      <c r="B257" s="5" t="s">
        <v>5</v>
      </c>
      <c r="C257" s="5" t="s">
        <v>4</v>
      </c>
      <c r="D257" s="5" t="s">
        <v>680</v>
      </c>
    </row>
    <row r="258" spans="1:4" x14ac:dyDescent="0.25">
      <c r="A258" s="5" t="str">
        <f>$B$3&amp;" - Wave A - Sample"</f>
        <v>FIP - Wave A - Sample</v>
      </c>
      <c r="B258" s="2">
        <f>COUNTIFS(Table1[c08a_main_class], $B$4, Table1[c15a_any_income], "Yes")</f>
        <v>8</v>
      </c>
      <c r="C258" s="3">
        <f>COUNTIFS(Table1[c08a_main_class], $B$4, Table1[c15a_any_income], "No")</f>
        <v>0</v>
      </c>
      <c r="D258" s="2">
        <f>B258+C258</f>
        <v>8</v>
      </c>
    </row>
    <row r="259" spans="1:4" x14ac:dyDescent="0.25">
      <c r="A259" s="5" t="str">
        <f>$B$3&amp;" - Wave B - Sample"</f>
        <v>FIP - Wave B - Sample</v>
      </c>
      <c r="B259" s="2">
        <f ca="1">COUNTIFS(Table1[c08a_main_class], $B$4, INDIRECT("Table1[c01"&amp;$E5&amp;"_area]"), "&lt;&gt;Unassigned",INDIRECT("Table1[c15"&amp;E5&amp;"_any_income]"), "Yes")</f>
        <v>2</v>
      </c>
      <c r="C259" s="3">
        <f ca="1">COUNTIFS(Table1[c08a_main_class], $B$4, INDIRECT("Table1[c01"&amp;$E5&amp;"_area]"), "&lt;&gt;Unassigned",INDIRECT("Table1[c15"&amp;E5&amp;"_any_income]"), "No")</f>
        <v>0</v>
      </c>
      <c r="D259" s="2">
        <f t="shared" ref="D259:D260" ca="1" si="34">B259+C259</f>
        <v>2</v>
      </c>
    </row>
    <row r="260" spans="1:4" x14ac:dyDescent="0.25">
      <c r="A260" s="5" t="str">
        <f>$B$3&amp;" - Wave C - Sample"</f>
        <v>FIP - Wave C - Sample</v>
      </c>
      <c r="B260" s="2">
        <f ca="1">COUNTIFS(Table1[c08a_main_class], $B$4, INDIRECT("Table1[c01"&amp;$E6&amp;"_area]"), "&lt;&gt;Unassigned",INDIRECT("Table1[c15"&amp;E6&amp;"_any_income]"), "Yes")</f>
        <v>0</v>
      </c>
      <c r="C260" s="3">
        <f ca="1">COUNTIFS(Table1[c08a_main_class], $B$4, INDIRECT("Table1[c01"&amp;$E6&amp;"_area]"), "&lt;&gt;Unassigned",INDIRECT("Table1[c15"&amp;E6&amp;"_any_income]"), "No")</f>
        <v>0</v>
      </c>
      <c r="D260" s="2">
        <f t="shared" ca="1" si="34"/>
        <v>0</v>
      </c>
    </row>
    <row r="261" spans="1:4" x14ac:dyDescent="0.25">
      <c r="A261" s="5" t="str">
        <f>$B$3&amp;" - Wave A - All"</f>
        <v>FIP - Wave A - All</v>
      </c>
      <c r="B261" s="2">
        <f ca="1">COUNTIFS(INDIRECT("Table1["&amp;$B5&amp;"]"),"Yes", Table1[c15a_any_income], "Yes")</f>
        <v>13</v>
      </c>
      <c r="C261" s="3">
        <f ca="1">COUNTIFS(INDIRECT("Table1["&amp;$B5&amp;"]"),"Yes", Table1[c15a_any_income], "No")</f>
        <v>1</v>
      </c>
      <c r="D261" s="2">
        <f ca="1">B261+C261</f>
        <v>14</v>
      </c>
    </row>
    <row r="262" spans="1:4" x14ac:dyDescent="0.25">
      <c r="A262" s="5" t="str">
        <f>$B$3&amp;" - Wave B - All"</f>
        <v>FIP - Wave B - All</v>
      </c>
      <c r="B262" s="2">
        <f ca="1">COUNTIFS(INDIRECT("Table1["&amp;$B6&amp;"]"),"Yes", INDIRECT("Table1[c15"&amp;E5&amp;"_any_income]"), "Yes")</f>
        <v>6</v>
      </c>
      <c r="C262" s="3">
        <f ca="1">COUNTIFS(INDIRECT("Table1["&amp;$B6&amp;"]"),"Yes", INDIRECT("Table1[c15"&amp;E5&amp;"_any_income]"), "No")</f>
        <v>0</v>
      </c>
      <c r="D262" s="2">
        <f ca="1">B262+C262</f>
        <v>6</v>
      </c>
    </row>
    <row r="263" spans="1:4" x14ac:dyDescent="0.25">
      <c r="A263" s="5" t="str">
        <f>$B$3&amp;" - Wave C - All"</f>
        <v>FIP - Wave C - All</v>
      </c>
      <c r="B263" s="2">
        <f ca="1">COUNTIFS(INDIRECT("Table1["&amp;$B7&amp;"]"),"Yes", INDIRECT("Table1[c15"&amp;E6&amp;"_any_income]"), "Yes")</f>
        <v>0</v>
      </c>
      <c r="C263" s="3">
        <f ca="1">COUNTIFS(INDIRECT("Table1["&amp;$B7&amp;"]"),"Yes", INDIRECT("Table1[c15"&amp;E6&amp;"_any_income]"), "No")</f>
        <v>0</v>
      </c>
      <c r="D263" s="2">
        <f ca="1">B263+C263</f>
        <v>0</v>
      </c>
    </row>
    <row r="265" spans="1:4" x14ac:dyDescent="0.25">
      <c r="A265" s="4" t="s">
        <v>712</v>
      </c>
    </row>
    <row r="266" spans="1:4" x14ac:dyDescent="0.25">
      <c r="A266" s="5"/>
      <c r="B266" s="5" t="s">
        <v>5</v>
      </c>
      <c r="C266" s="5" t="s">
        <v>4</v>
      </c>
      <c r="D266" s="5" t="s">
        <v>680</v>
      </c>
    </row>
    <row r="267" spans="1:4" x14ac:dyDescent="0.25">
      <c r="A267" s="5" t="str">
        <f>$B$3&amp;" - Wave A - Sample"</f>
        <v>FIP - Wave A - Sample</v>
      </c>
      <c r="B267" s="7">
        <f t="shared" ref="B267:D268" si="35">B258/$D258</f>
        <v>1</v>
      </c>
      <c r="C267" s="6">
        <f t="shared" si="35"/>
        <v>0</v>
      </c>
      <c r="D267" s="7">
        <f t="shared" si="35"/>
        <v>1</v>
      </c>
    </row>
    <row r="268" spans="1:4" x14ac:dyDescent="0.25">
      <c r="A268" s="5" t="str">
        <f>$B$3&amp;" - Wave B - Sample"</f>
        <v>FIP - Wave B - Sample</v>
      </c>
      <c r="B268" s="7">
        <f ca="1">B259/$D259</f>
        <v>1</v>
      </c>
      <c r="C268" s="6">
        <f ca="1">C259/$D259</f>
        <v>0</v>
      </c>
      <c r="D268" s="7">
        <f t="shared" ca="1" si="35"/>
        <v>1</v>
      </c>
    </row>
    <row r="269" spans="1:4" x14ac:dyDescent="0.25">
      <c r="A269" s="5" t="str">
        <f>$B$3&amp;" - Wave C - Sample"</f>
        <v>FIP - Wave C - Sample</v>
      </c>
      <c r="B269" s="7" t="e">
        <f t="shared" ref="B269:D272" ca="1" si="36">B260/$D260</f>
        <v>#DIV/0!</v>
      </c>
      <c r="C269" s="6" t="e">
        <f t="shared" ca="1" si="36"/>
        <v>#DIV/0!</v>
      </c>
      <c r="D269" s="7" t="e">
        <f t="shared" ca="1" si="36"/>
        <v>#DIV/0!</v>
      </c>
    </row>
    <row r="270" spans="1:4" x14ac:dyDescent="0.25">
      <c r="A270" s="5" t="str">
        <f>$B$3&amp;" - Wave A - All"</f>
        <v>FIP - Wave A - All</v>
      </c>
      <c r="B270" s="7">
        <f t="shared" ca="1" si="36"/>
        <v>0.9285714285714286</v>
      </c>
      <c r="C270" s="6">
        <f t="shared" ca="1" si="36"/>
        <v>7.1428571428571425E-2</v>
      </c>
      <c r="D270" s="7">
        <f t="shared" ca="1" si="36"/>
        <v>1</v>
      </c>
    </row>
    <row r="271" spans="1:4" x14ac:dyDescent="0.25">
      <c r="A271" s="5" t="str">
        <f>$B$3&amp;" - Wave B - All"</f>
        <v>FIP - Wave B - All</v>
      </c>
      <c r="B271" s="7">
        <f t="shared" ca="1" si="36"/>
        <v>1</v>
      </c>
      <c r="C271" s="6">
        <f t="shared" ca="1" si="36"/>
        <v>0</v>
      </c>
      <c r="D271" s="7">
        <f t="shared" ca="1" si="36"/>
        <v>1</v>
      </c>
    </row>
    <row r="272" spans="1:4" x14ac:dyDescent="0.25">
      <c r="A272" s="5" t="str">
        <f>$B$3&amp;" - Wave C - All"</f>
        <v>FIP - Wave C - All</v>
      </c>
      <c r="B272" s="7" t="e">
        <f t="shared" ca="1" si="36"/>
        <v>#DIV/0!</v>
      </c>
      <c r="C272" s="6" t="e">
        <f t="shared" ca="1" si="36"/>
        <v>#DIV/0!</v>
      </c>
      <c r="D272" s="7" t="e">
        <f t="shared" ca="1" si="36"/>
        <v>#DIV/0!</v>
      </c>
    </row>
    <row r="274" spans="1:7" x14ac:dyDescent="0.25">
      <c r="A274" s="4" t="s">
        <v>713</v>
      </c>
    </row>
    <row r="275" spans="1:7" x14ac:dyDescent="0.25">
      <c r="A275" s="5"/>
      <c r="B275" s="5" t="str">
        <f>$B$3&amp;" - Wave A - Sample"</f>
        <v>FIP - Wave A - Sample</v>
      </c>
      <c r="C275" s="5" t="str">
        <f>$B$3&amp;" - Wave B - Sample"</f>
        <v>FIP - Wave B - Sample</v>
      </c>
      <c r="D275" s="5" t="str">
        <f>$B$3&amp;" - Wave C - Sample"</f>
        <v>FIP - Wave C - Sample</v>
      </c>
      <c r="E275" s="5" t="str">
        <f>$B$3&amp;" - Wave A - All"</f>
        <v>FIP - Wave A - All</v>
      </c>
      <c r="F275" s="5" t="str">
        <f>$B$3&amp;" - Wave B - All"</f>
        <v>FIP - Wave B - All</v>
      </c>
      <c r="G275" s="5" t="str">
        <f>$B$3&amp;" - Wave C - All"</f>
        <v>FIP - Wave C - All</v>
      </c>
    </row>
    <row r="276" spans="1:7" x14ac:dyDescent="0.25">
      <c r="A276" s="5" t="s">
        <v>70</v>
      </c>
      <c r="B276" s="2">
        <f>COUNTIFS(Table1[c08a_main_class], $B$4, Table1[c16a_housing_status], $A276)</f>
        <v>1</v>
      </c>
      <c r="C276" s="3">
        <f ca="1">COUNTIFS(Table1[c08a_main_class], $B$4, INDIRECT("Table1[c01"&amp;$E$5&amp;"_area]"), "&lt;&gt;Unassigned",INDIRECT("Table1[c16"&amp;$E$5&amp;"_housing_status]"), $A276)</f>
        <v>1</v>
      </c>
      <c r="D276" s="2">
        <f ca="1">COUNTIFS(Table1[c08a_main_class], $B$4, INDIRECT("Table1[c01"&amp;$E$6&amp;"_area]"), "&lt;&gt;Unassigned",INDIRECT("Table1[c16"&amp;$E$6&amp;"_housing_status]"), $A276)</f>
        <v>0</v>
      </c>
      <c r="E276" s="3">
        <f t="shared" ref="E276:E284" ca="1" si="37">COUNTIFS(INDIRECT("Table1["&amp;$B$5&amp;"]"),"Yes", INDIRECT("Table1[c16"&amp;$E$4&amp;"_housing_status]"), $A276)</f>
        <v>1</v>
      </c>
      <c r="F276" s="2">
        <f t="shared" ref="F276:F284" ca="1" si="38">COUNTIFS(INDIRECT("Table1["&amp;$B$6&amp;"]"),"Yes", INDIRECT("Table1[c16"&amp;$E$5&amp;"_housing_status]"), $A276)</f>
        <v>1</v>
      </c>
      <c r="G276" s="3">
        <f t="shared" ref="G276:G284" ca="1" si="39">COUNTIFS(INDIRECT("Table1["&amp;$B$7&amp;"]"),"Yes", INDIRECT("Table1[c16"&amp;$E$6&amp;"_housing_status]"), $A276)</f>
        <v>0</v>
      </c>
    </row>
    <row r="277" spans="1:7" x14ac:dyDescent="0.25">
      <c r="A277" s="5" t="s">
        <v>6</v>
      </c>
      <c r="B277" s="2">
        <f>COUNTIFS(Table1[c08a_main_class], $B$4, Table1[c16a_housing_status], $A277)</f>
        <v>6</v>
      </c>
      <c r="C277" s="3">
        <f ca="1">COUNTIFS(Table1[c08a_main_class], $B$4, INDIRECT("Table1[c01"&amp;$E$5&amp;"_area]"), "&lt;&gt;Unassigned",INDIRECT("Table1[c16"&amp;$E$5&amp;"_housing_status]"), $A277)</f>
        <v>1</v>
      </c>
      <c r="D277" s="2">
        <f ca="1">COUNTIFS(Table1[c08a_main_class], $B$4, INDIRECT("Table1[c01"&amp;$E$6&amp;"_area]"), "&lt;&gt;Unassigned",INDIRECT("Table1[c16"&amp;$E$6&amp;"_housing_status]"), $A277)</f>
        <v>0</v>
      </c>
      <c r="E277" s="3">
        <f t="shared" ca="1" si="37"/>
        <v>11</v>
      </c>
      <c r="F277" s="2">
        <f t="shared" ca="1" si="38"/>
        <v>5</v>
      </c>
      <c r="G277" s="3">
        <f t="shared" ca="1" si="39"/>
        <v>0</v>
      </c>
    </row>
    <row r="278" spans="1:7" x14ac:dyDescent="0.25">
      <c r="A278" s="5" t="s">
        <v>18</v>
      </c>
      <c r="B278" s="2">
        <f>COUNTIFS(Table1[c08a_main_class], $B$4, Table1[c16a_housing_status], $A278)</f>
        <v>1</v>
      </c>
      <c r="C278" s="3">
        <f ca="1">COUNTIFS(Table1[c08a_main_class], $B$4, INDIRECT("Table1[c01"&amp;$E$5&amp;"_area]"), "&lt;&gt;Unassigned",INDIRECT("Table1[c16"&amp;$E$5&amp;"_housing_status]"), $A278)</f>
        <v>0</v>
      </c>
      <c r="D278" s="2">
        <f ca="1">COUNTIFS(Table1[c08a_main_class], $B$4, INDIRECT("Table1[c01"&amp;$E$6&amp;"_area]"), "&lt;&gt;Unassigned",INDIRECT("Table1[c16"&amp;$E$6&amp;"_housing_status]"), $A278)</f>
        <v>0</v>
      </c>
      <c r="E278" s="3">
        <f t="shared" ca="1" si="37"/>
        <v>1</v>
      </c>
      <c r="F278" s="2">
        <f t="shared" ca="1" si="38"/>
        <v>0</v>
      </c>
      <c r="G278" s="3">
        <f t="shared" ca="1" si="39"/>
        <v>0</v>
      </c>
    </row>
    <row r="279" spans="1:7" x14ac:dyDescent="0.25">
      <c r="A279" s="5" t="s">
        <v>100</v>
      </c>
      <c r="B279" s="2">
        <f>COUNTIFS(Table1[c08a_main_class], $B$4, Table1[c16a_housing_status], $A279)</f>
        <v>0</v>
      </c>
      <c r="C279" s="3">
        <f ca="1">COUNTIFS(Table1[c08a_main_class], $B$4, INDIRECT("Table1[c01"&amp;$E$5&amp;"_area]"), "&lt;&gt;Unassigned",INDIRECT("Table1[c16"&amp;$E$5&amp;"_housing_status]"), $A279)</f>
        <v>0</v>
      </c>
      <c r="D279" s="2">
        <f ca="1">COUNTIFS(Table1[c08a_main_class], $B$4, INDIRECT("Table1[c01"&amp;$E$6&amp;"_area]"), "&lt;&gt;Unassigned",INDIRECT("Table1[c16"&amp;$E$6&amp;"_housing_status]"), $A279)</f>
        <v>0</v>
      </c>
      <c r="E279" s="3">
        <f t="shared" ca="1" si="37"/>
        <v>0</v>
      </c>
      <c r="F279" s="2">
        <f t="shared" ca="1" si="38"/>
        <v>0</v>
      </c>
      <c r="G279" s="3">
        <f t="shared" ca="1" si="39"/>
        <v>0</v>
      </c>
    </row>
    <row r="280" spans="1:7" x14ac:dyDescent="0.25">
      <c r="A280" s="5" t="s">
        <v>39</v>
      </c>
      <c r="B280" s="2">
        <f>COUNTIFS(Table1[c08a_main_class], $B$4, Table1[c16a_housing_status], $A280)</f>
        <v>0</v>
      </c>
      <c r="C280" s="3">
        <f ca="1">COUNTIFS(Table1[c08a_main_class], $B$4, INDIRECT("Table1[c01"&amp;$E$5&amp;"_area]"), "&lt;&gt;Unassigned",INDIRECT("Table1[c16"&amp;$E$5&amp;"_housing_status]"), $A280)</f>
        <v>0</v>
      </c>
      <c r="D280" s="2">
        <f ca="1">COUNTIFS(Table1[c08a_main_class], $B$4, INDIRECT("Table1[c01"&amp;$E$6&amp;"_area]"), "&lt;&gt;Unassigned",INDIRECT("Table1[c16"&amp;$E$6&amp;"_housing_status]"), $A280)</f>
        <v>0</v>
      </c>
      <c r="E280" s="3">
        <f t="shared" ca="1" si="37"/>
        <v>0</v>
      </c>
      <c r="F280" s="2">
        <f t="shared" ca="1" si="38"/>
        <v>0</v>
      </c>
      <c r="G280" s="3">
        <f t="shared" ca="1" si="39"/>
        <v>0</v>
      </c>
    </row>
    <row r="281" spans="1:7" x14ac:dyDescent="0.25">
      <c r="A281" s="5" t="s">
        <v>714</v>
      </c>
      <c r="B281" s="2">
        <f>COUNTIFS(Table1[c08a_main_class], $B$4, Table1[c16a_housing_status], $A281)</f>
        <v>0</v>
      </c>
      <c r="C281" s="3">
        <f ca="1">COUNTIFS(Table1[c08a_main_class], $B$4, INDIRECT("Table1[c01"&amp;$E$5&amp;"_area]"), "&lt;&gt;Unassigned",INDIRECT("Table1[c16"&amp;$E$5&amp;"_housing_status]"), $A281)</f>
        <v>0</v>
      </c>
      <c r="D281" s="2">
        <f ca="1">COUNTIFS(Table1[c08a_main_class], $B$4, INDIRECT("Table1[c01"&amp;$E$6&amp;"_area]"), "&lt;&gt;Unassigned",INDIRECT("Table1[c16"&amp;$E$6&amp;"_housing_status]"), $A281)</f>
        <v>0</v>
      </c>
      <c r="E281" s="3">
        <f t="shared" ca="1" si="37"/>
        <v>0</v>
      </c>
      <c r="F281" s="2">
        <f t="shared" ca="1" si="38"/>
        <v>0</v>
      </c>
      <c r="G281" s="3">
        <f t="shared" ca="1" si="39"/>
        <v>0</v>
      </c>
    </row>
    <row r="282" spans="1:7" x14ac:dyDescent="0.25">
      <c r="A282" s="5" t="s">
        <v>715</v>
      </c>
      <c r="B282" s="2">
        <f>COUNTIFS(Table1[c08a_main_class], $B$4, Table1[c16a_housing_status], $A282)</f>
        <v>0</v>
      </c>
      <c r="C282" s="3">
        <f ca="1">COUNTIFS(Table1[c08a_main_class], $B$4, INDIRECT("Table1[c01"&amp;$E$5&amp;"_area]"), "&lt;&gt;Unassigned",INDIRECT("Table1[c16"&amp;$E$5&amp;"_housing_status]"), $A282)</f>
        <v>0</v>
      </c>
      <c r="D282" s="2">
        <f ca="1">COUNTIFS(Table1[c08a_main_class], $B$4, INDIRECT("Table1[c01"&amp;$E$6&amp;"_area]"), "&lt;&gt;Unassigned",INDIRECT("Table1[c16"&amp;$E$6&amp;"_housing_status]"), $A282)</f>
        <v>0</v>
      </c>
      <c r="E282" s="3">
        <f t="shared" ca="1" si="37"/>
        <v>0</v>
      </c>
      <c r="F282" s="2">
        <f t="shared" ca="1" si="38"/>
        <v>0</v>
      </c>
      <c r="G282" s="3">
        <f t="shared" ca="1" si="39"/>
        <v>0</v>
      </c>
    </row>
    <row r="283" spans="1:7" x14ac:dyDescent="0.25">
      <c r="A283" s="5" t="s">
        <v>32</v>
      </c>
      <c r="B283" s="2">
        <f>COUNTIFS(Table1[c08a_main_class], $B$4, Table1[c16a_housing_status], $A283)</f>
        <v>0</v>
      </c>
      <c r="C283" s="3">
        <f ca="1">COUNTIFS(Table1[c08a_main_class], $B$4, INDIRECT("Table1[c01"&amp;$E$5&amp;"_area]"), "&lt;&gt;Unassigned",INDIRECT("Table1[c16"&amp;$E$5&amp;"_housing_status]"), $A283)</f>
        <v>0</v>
      </c>
      <c r="D283" s="2">
        <f ca="1">COUNTIFS(Table1[c08a_main_class], $B$4, INDIRECT("Table1[c01"&amp;$E$6&amp;"_area]"), "&lt;&gt;Unassigned",INDIRECT("Table1[c16"&amp;$E$6&amp;"_housing_status]"), $A283)</f>
        <v>0</v>
      </c>
      <c r="E283" s="3">
        <f t="shared" ca="1" si="37"/>
        <v>1</v>
      </c>
      <c r="F283" s="2">
        <f t="shared" ca="1" si="38"/>
        <v>0</v>
      </c>
      <c r="G283" s="3">
        <f t="shared" ca="1" si="39"/>
        <v>0</v>
      </c>
    </row>
    <row r="284" spans="1:7" x14ac:dyDescent="0.25">
      <c r="A284" s="5" t="s">
        <v>22</v>
      </c>
      <c r="B284" s="2">
        <f>COUNTIFS(Table1[c08a_main_class], $B$4, Table1[c16a_housing_status], $A284)</f>
        <v>0</v>
      </c>
      <c r="C284" s="3">
        <f ca="1">COUNTIFS(Table1[c08a_main_class], $B$4, INDIRECT("Table1[c01"&amp;$E$5&amp;"_area]"), "&lt;&gt;Unassigned",INDIRECT("Table1[c16"&amp;$E$5&amp;"_housing_status]"), $A284)</f>
        <v>0</v>
      </c>
      <c r="D284" s="2">
        <f ca="1">COUNTIFS(Table1[c08a_main_class], $B$4, INDIRECT("Table1[c01"&amp;$E$6&amp;"_area]"), "&lt;&gt;Unassigned",INDIRECT("Table1[c16"&amp;$E$6&amp;"_housing_status]"), $A284)</f>
        <v>0</v>
      </c>
      <c r="E284" s="3">
        <f t="shared" ca="1" si="37"/>
        <v>0</v>
      </c>
      <c r="F284" s="2">
        <f t="shared" ca="1" si="38"/>
        <v>0</v>
      </c>
      <c r="G284" s="3">
        <f t="shared" ca="1" si="39"/>
        <v>0</v>
      </c>
    </row>
    <row r="285" spans="1:7" x14ac:dyDescent="0.25">
      <c r="A285" s="5" t="s">
        <v>525</v>
      </c>
      <c r="B285" s="2">
        <f t="shared" ref="B285:G285" si="40">SUM(B276:B284)</f>
        <v>8</v>
      </c>
      <c r="C285" s="3">
        <f t="shared" ca="1" si="40"/>
        <v>2</v>
      </c>
      <c r="D285" s="2">
        <f t="shared" ca="1" si="40"/>
        <v>0</v>
      </c>
      <c r="E285" s="3">
        <f t="shared" ca="1" si="40"/>
        <v>14</v>
      </c>
      <c r="F285" s="2">
        <f t="shared" ca="1" si="40"/>
        <v>6</v>
      </c>
      <c r="G285" s="3">
        <f t="shared" ca="1" si="40"/>
        <v>0</v>
      </c>
    </row>
    <row r="287" spans="1:7" x14ac:dyDescent="0.25">
      <c r="A287" s="4" t="s">
        <v>716</v>
      </c>
    </row>
    <row r="288" spans="1:7" x14ac:dyDescent="0.25">
      <c r="A288" s="5"/>
      <c r="B288" s="5" t="str">
        <f>$B$3&amp;" - Wave A - Sample"</f>
        <v>FIP - Wave A - Sample</v>
      </c>
      <c r="C288" s="5" t="str">
        <f>$B$3&amp;" - Wave B - Sample"</f>
        <v>FIP - Wave B - Sample</v>
      </c>
      <c r="D288" s="5" t="str">
        <f>$B$3&amp;" - Wave C - Sample"</f>
        <v>FIP - Wave C - Sample</v>
      </c>
      <c r="E288" s="5" t="str">
        <f>$B$3&amp;" - Wave A - All"</f>
        <v>FIP - Wave A - All</v>
      </c>
      <c r="F288" s="5" t="str">
        <f>$B$3&amp;" - Wave B - All"</f>
        <v>FIP - Wave B - All</v>
      </c>
      <c r="G288" s="5" t="str">
        <f>$B$3&amp;" - Wave C - All"</f>
        <v>FIP - Wave C - All</v>
      </c>
    </row>
    <row r="289" spans="1:7" x14ac:dyDescent="0.25">
      <c r="A289" s="5" t="s">
        <v>70</v>
      </c>
      <c r="B289" s="15">
        <f>B276/B$285</f>
        <v>0.125</v>
      </c>
      <c r="C289" s="15">
        <f t="shared" ref="C289:G298" ca="1" si="41">C276/C$285</f>
        <v>0.5</v>
      </c>
      <c r="D289" s="15" t="e">
        <f t="shared" ca="1" si="41"/>
        <v>#DIV/0!</v>
      </c>
      <c r="E289" s="13">
        <f t="shared" ca="1" si="41"/>
        <v>7.1428571428571425E-2</v>
      </c>
      <c r="F289" s="15">
        <f t="shared" ca="1" si="41"/>
        <v>0.16666666666666666</v>
      </c>
      <c r="G289" s="13" t="e">
        <f t="shared" ca="1" si="41"/>
        <v>#DIV/0!</v>
      </c>
    </row>
    <row r="290" spans="1:7" x14ac:dyDescent="0.25">
      <c r="A290" s="5" t="s">
        <v>6</v>
      </c>
      <c r="B290" s="15">
        <f t="shared" ref="B290:D298" si="42">B277/B$285</f>
        <v>0.75</v>
      </c>
      <c r="C290" s="15">
        <f t="shared" ca="1" si="42"/>
        <v>0.5</v>
      </c>
      <c r="D290" s="15" t="e">
        <f t="shared" ca="1" si="42"/>
        <v>#DIV/0!</v>
      </c>
      <c r="E290" s="13">
        <f t="shared" ca="1" si="41"/>
        <v>0.7857142857142857</v>
      </c>
      <c r="F290" s="15">
        <f t="shared" ca="1" si="41"/>
        <v>0.83333333333333337</v>
      </c>
      <c r="G290" s="13" t="e">
        <f t="shared" ca="1" si="41"/>
        <v>#DIV/0!</v>
      </c>
    </row>
    <row r="291" spans="1:7" x14ac:dyDescent="0.25">
      <c r="A291" s="5" t="s">
        <v>18</v>
      </c>
      <c r="B291" s="15">
        <f t="shared" si="42"/>
        <v>0.125</v>
      </c>
      <c r="C291" s="15">
        <f t="shared" ca="1" si="42"/>
        <v>0</v>
      </c>
      <c r="D291" s="15" t="e">
        <f t="shared" ca="1" si="42"/>
        <v>#DIV/0!</v>
      </c>
      <c r="E291" s="13">
        <f t="shared" ca="1" si="41"/>
        <v>7.1428571428571425E-2</v>
      </c>
      <c r="F291" s="15">
        <f t="shared" ca="1" si="41"/>
        <v>0</v>
      </c>
      <c r="G291" s="13" t="e">
        <f t="shared" ca="1" si="41"/>
        <v>#DIV/0!</v>
      </c>
    </row>
    <row r="292" spans="1:7" x14ac:dyDescent="0.25">
      <c r="A292" s="5" t="s">
        <v>100</v>
      </c>
      <c r="B292" s="15">
        <f t="shared" si="42"/>
        <v>0</v>
      </c>
      <c r="C292" s="15">
        <f t="shared" ca="1" si="42"/>
        <v>0</v>
      </c>
      <c r="D292" s="15" t="e">
        <f t="shared" ca="1" si="42"/>
        <v>#DIV/0!</v>
      </c>
      <c r="E292" s="13">
        <f t="shared" ca="1" si="41"/>
        <v>0</v>
      </c>
      <c r="F292" s="15">
        <f t="shared" ca="1" si="41"/>
        <v>0</v>
      </c>
      <c r="G292" s="13" t="e">
        <f t="shared" ca="1" si="41"/>
        <v>#DIV/0!</v>
      </c>
    </row>
    <row r="293" spans="1:7" x14ac:dyDescent="0.25">
      <c r="A293" s="5" t="s">
        <v>39</v>
      </c>
      <c r="B293" s="15">
        <f t="shared" si="42"/>
        <v>0</v>
      </c>
      <c r="C293" s="15">
        <f t="shared" ca="1" si="42"/>
        <v>0</v>
      </c>
      <c r="D293" s="15" t="e">
        <f t="shared" ca="1" si="42"/>
        <v>#DIV/0!</v>
      </c>
      <c r="E293" s="13">
        <f t="shared" ca="1" si="41"/>
        <v>0</v>
      </c>
      <c r="F293" s="15">
        <f t="shared" ca="1" si="41"/>
        <v>0</v>
      </c>
      <c r="G293" s="13" t="e">
        <f t="shared" ca="1" si="41"/>
        <v>#DIV/0!</v>
      </c>
    </row>
    <row r="294" spans="1:7" x14ac:dyDescent="0.25">
      <c r="A294" s="5" t="s">
        <v>714</v>
      </c>
      <c r="B294" s="15">
        <f t="shared" si="42"/>
        <v>0</v>
      </c>
      <c r="C294" s="15">
        <f t="shared" ca="1" si="42"/>
        <v>0</v>
      </c>
      <c r="D294" s="15" t="e">
        <f t="shared" ca="1" si="42"/>
        <v>#DIV/0!</v>
      </c>
      <c r="E294" s="13">
        <f t="shared" ca="1" si="41"/>
        <v>0</v>
      </c>
      <c r="F294" s="15">
        <f t="shared" ca="1" si="41"/>
        <v>0</v>
      </c>
      <c r="G294" s="13" t="e">
        <f t="shared" ca="1" si="41"/>
        <v>#DIV/0!</v>
      </c>
    </row>
    <row r="295" spans="1:7" x14ac:dyDescent="0.25">
      <c r="A295" s="5" t="s">
        <v>715</v>
      </c>
      <c r="B295" s="15">
        <f t="shared" si="42"/>
        <v>0</v>
      </c>
      <c r="C295" s="15">
        <f t="shared" ca="1" si="42"/>
        <v>0</v>
      </c>
      <c r="D295" s="15" t="e">
        <f t="shared" ca="1" si="42"/>
        <v>#DIV/0!</v>
      </c>
      <c r="E295" s="13">
        <f t="shared" ca="1" si="41"/>
        <v>0</v>
      </c>
      <c r="F295" s="15">
        <f t="shared" ca="1" si="41"/>
        <v>0</v>
      </c>
      <c r="G295" s="13" t="e">
        <f t="shared" ca="1" si="41"/>
        <v>#DIV/0!</v>
      </c>
    </row>
    <row r="296" spans="1:7" x14ac:dyDescent="0.25">
      <c r="A296" s="5" t="s">
        <v>32</v>
      </c>
      <c r="B296" s="15">
        <f t="shared" si="42"/>
        <v>0</v>
      </c>
      <c r="C296" s="15">
        <f t="shared" ca="1" si="42"/>
        <v>0</v>
      </c>
      <c r="D296" s="15" t="e">
        <f t="shared" ca="1" si="42"/>
        <v>#DIV/0!</v>
      </c>
      <c r="E296" s="13">
        <f t="shared" ca="1" si="41"/>
        <v>7.1428571428571425E-2</v>
      </c>
      <c r="F296" s="15">
        <f t="shared" ca="1" si="41"/>
        <v>0</v>
      </c>
      <c r="G296" s="13" t="e">
        <f t="shared" ca="1" si="41"/>
        <v>#DIV/0!</v>
      </c>
    </row>
    <row r="297" spans="1:7" x14ac:dyDescent="0.25">
      <c r="A297" s="5" t="s">
        <v>22</v>
      </c>
      <c r="B297" s="15">
        <f t="shared" si="42"/>
        <v>0</v>
      </c>
      <c r="C297" s="15">
        <f t="shared" ca="1" si="42"/>
        <v>0</v>
      </c>
      <c r="D297" s="15" t="e">
        <f t="shared" ca="1" si="42"/>
        <v>#DIV/0!</v>
      </c>
      <c r="E297" s="13">
        <f t="shared" ca="1" si="41"/>
        <v>0</v>
      </c>
      <c r="F297" s="15">
        <f t="shared" ca="1" si="41"/>
        <v>0</v>
      </c>
      <c r="G297" s="13" t="e">
        <f t="shared" ca="1" si="41"/>
        <v>#DIV/0!</v>
      </c>
    </row>
    <row r="298" spans="1:7" x14ac:dyDescent="0.25">
      <c r="A298" s="5" t="s">
        <v>525</v>
      </c>
      <c r="B298" s="15">
        <f t="shared" si="42"/>
        <v>1</v>
      </c>
      <c r="C298" s="15">
        <f t="shared" ca="1" si="42"/>
        <v>1</v>
      </c>
      <c r="D298" s="15" t="e">
        <f t="shared" ca="1" si="42"/>
        <v>#DIV/0!</v>
      </c>
      <c r="E298" s="13">
        <f t="shared" ca="1" si="41"/>
        <v>1</v>
      </c>
      <c r="F298" s="15">
        <f t="shared" ca="1" si="41"/>
        <v>1</v>
      </c>
      <c r="G298" s="13" t="e">
        <f t="shared" ca="1" si="41"/>
        <v>#DIV/0!</v>
      </c>
    </row>
    <row r="299" spans="1:7" x14ac:dyDescent="0.25">
      <c r="B299" s="10" t="s">
        <v>718</v>
      </c>
      <c r="C299" s="10"/>
      <c r="D299" s="10"/>
    </row>
    <row r="300" spans="1:7" x14ac:dyDescent="0.25">
      <c r="A300" s="4" t="s">
        <v>717</v>
      </c>
    </row>
    <row r="301" spans="1:7" x14ac:dyDescent="0.25">
      <c r="A301" s="5" t="str">
        <f>$B$3&amp;" - Wave A - Sample"</f>
        <v>FIP - Wave A - Sample</v>
      </c>
      <c r="B301" s="5" t="s">
        <v>879</v>
      </c>
      <c r="C301" s="5" t="s">
        <v>5</v>
      </c>
      <c r="D301" s="5" t="s">
        <v>4</v>
      </c>
      <c r="E301" s="5" t="s">
        <v>525</v>
      </c>
    </row>
    <row r="302" spans="1:7" x14ac:dyDescent="0.25">
      <c r="A302" s="5" t="s">
        <v>148</v>
      </c>
      <c r="B302" s="5" t="s">
        <v>666</v>
      </c>
      <c r="C302" s="2">
        <f ca="1">COUNTIFS(Table1[c08a_main_class], $B$4, INDIRECT("Table1["&amp;$B302&amp;"]"), "Yes")</f>
        <v>5</v>
      </c>
      <c r="D302" s="3">
        <f ca="1">COUNTIFS(Table1[c08a_main_class], $B$4, INDIRECT("Table1["&amp;$B302&amp;"]"), "No")</f>
        <v>3</v>
      </c>
      <c r="E302" s="2">
        <f ca="1">C302+D302</f>
        <v>8</v>
      </c>
    </row>
    <row r="303" spans="1:7" x14ac:dyDescent="0.25">
      <c r="A303" s="5" t="s">
        <v>499</v>
      </c>
      <c r="B303" s="5" t="s">
        <v>667</v>
      </c>
      <c r="C303" s="2">
        <f ca="1">COUNTIFS(Table1[c08a_main_class], $B$4, INDIRECT("Table1["&amp;$B303&amp;"]"), "Yes")</f>
        <v>8</v>
      </c>
      <c r="D303" s="3">
        <f ca="1">COUNTIFS(Table1[c08a_main_class], $B$4, INDIRECT("Table1["&amp;$B303&amp;"]"), "No")</f>
        <v>0</v>
      </c>
      <c r="E303" s="2">
        <f t="shared" ref="E303:E311" ca="1" si="43">C303+D303</f>
        <v>8</v>
      </c>
    </row>
    <row r="304" spans="1:7" x14ac:dyDescent="0.25">
      <c r="A304" s="5" t="s">
        <v>740</v>
      </c>
      <c r="B304" s="5" t="s">
        <v>668</v>
      </c>
      <c r="C304" s="2">
        <f ca="1">COUNTIFS(Table1[c08a_main_class], $B$4, INDIRECT("Table1["&amp;$B304&amp;"]"), "Yes")</f>
        <v>3</v>
      </c>
      <c r="D304" s="3">
        <f ca="1">COUNTIFS(Table1[c08a_main_class], $B$4, INDIRECT("Table1["&amp;$B304&amp;"]"), "No")</f>
        <v>5</v>
      </c>
      <c r="E304" s="2">
        <f t="shared" ca="1" si="43"/>
        <v>8</v>
      </c>
    </row>
    <row r="305" spans="1:9" x14ac:dyDescent="0.25">
      <c r="A305" s="5" t="s">
        <v>719</v>
      </c>
      <c r="B305" s="5" t="s">
        <v>669</v>
      </c>
      <c r="C305" s="2">
        <f ca="1">COUNTIFS(Table1[c08a_main_class], $B$4, INDIRECT("Table1["&amp;$B305&amp;"]"), "Yes")</f>
        <v>1</v>
      </c>
      <c r="D305" s="3">
        <f ca="1">COUNTIFS(Table1[c08a_main_class], $B$4, INDIRECT("Table1["&amp;$B305&amp;"]"), "No")</f>
        <v>7</v>
      </c>
      <c r="E305" s="2">
        <f t="shared" ca="1" si="43"/>
        <v>8</v>
      </c>
    </row>
    <row r="306" spans="1:9" x14ac:dyDescent="0.25">
      <c r="A306" s="5" t="s">
        <v>720</v>
      </c>
      <c r="B306" s="5" t="s">
        <v>670</v>
      </c>
      <c r="C306" s="2">
        <f ca="1">COUNTIFS(Table1[c08a_main_class], $B$4, INDIRECT("Table1["&amp;$B306&amp;"]"), "Yes")</f>
        <v>0</v>
      </c>
      <c r="D306" s="3">
        <f ca="1">COUNTIFS(Table1[c08a_main_class], $B$4, INDIRECT("Table1["&amp;$B306&amp;"]"), "No")</f>
        <v>8</v>
      </c>
      <c r="E306" s="2">
        <f t="shared" ca="1" si="43"/>
        <v>8</v>
      </c>
    </row>
    <row r="307" spans="1:9" x14ac:dyDescent="0.25">
      <c r="A307" s="5" t="s">
        <v>524</v>
      </c>
      <c r="B307" s="5" t="s">
        <v>671</v>
      </c>
      <c r="C307" s="2">
        <f ca="1">COUNTIFS(Table1[c08a_main_class], $B$4, INDIRECT("Table1["&amp;$B307&amp;"]"), "Yes")</f>
        <v>0</v>
      </c>
      <c r="D307" s="3">
        <f ca="1">COUNTIFS(Table1[c08a_main_class], $B$4, INDIRECT("Table1["&amp;$B307&amp;"]"), "No")</f>
        <v>8</v>
      </c>
      <c r="E307" s="2">
        <f t="shared" ca="1" si="43"/>
        <v>8</v>
      </c>
    </row>
    <row r="308" spans="1:9" x14ac:dyDescent="0.25">
      <c r="A308" s="5" t="s">
        <v>522</v>
      </c>
      <c r="B308" s="5" t="s">
        <v>672</v>
      </c>
      <c r="C308" s="2">
        <f ca="1">COUNTIFS(Table1[c08a_main_class], $B$4, INDIRECT("Table1["&amp;$B308&amp;"]"), "Yes")</f>
        <v>3</v>
      </c>
      <c r="D308" s="3">
        <f ca="1">COUNTIFS(Table1[c08a_main_class], $B$4, INDIRECT("Table1["&amp;$B308&amp;"]"), "No")</f>
        <v>5</v>
      </c>
      <c r="E308" s="2">
        <f t="shared" ca="1" si="43"/>
        <v>8</v>
      </c>
    </row>
    <row r="309" spans="1:9" x14ac:dyDescent="0.25">
      <c r="A309" s="5" t="s">
        <v>23</v>
      </c>
      <c r="B309" s="5" t="s">
        <v>673</v>
      </c>
      <c r="C309" s="2">
        <f ca="1">COUNTIFS(Table1[c08a_main_class], $B$4, INDIRECT("Table1["&amp;$B309&amp;"]"), "Yes")</f>
        <v>0</v>
      </c>
      <c r="D309" s="3">
        <f ca="1">COUNTIFS(Table1[c08a_main_class], $B$4, INDIRECT("Table1["&amp;$B309&amp;"]"), "No")</f>
        <v>8</v>
      </c>
      <c r="E309" s="2">
        <f t="shared" ca="1" si="43"/>
        <v>8</v>
      </c>
    </row>
    <row r="310" spans="1:9" x14ac:dyDescent="0.25">
      <c r="A310" s="5" t="s">
        <v>523</v>
      </c>
      <c r="B310" s="5" t="s">
        <v>674</v>
      </c>
      <c r="C310" s="2">
        <f ca="1">COUNTIFS(Table1[c08a_main_class], $B$4, INDIRECT("Table1["&amp;$B310&amp;"]"), "Yes")</f>
        <v>6</v>
      </c>
      <c r="D310" s="3">
        <f ca="1">COUNTIFS(Table1[c08a_main_class], $B$4, INDIRECT("Table1["&amp;$B310&amp;"]"), "No")</f>
        <v>2</v>
      </c>
      <c r="E310" s="2">
        <f t="shared" ca="1" si="43"/>
        <v>8</v>
      </c>
    </row>
    <row r="311" spans="1:9" x14ac:dyDescent="0.25">
      <c r="A311" s="5" t="s">
        <v>742</v>
      </c>
      <c r="B311" s="5" t="s">
        <v>675</v>
      </c>
      <c r="C311" s="2">
        <f ca="1">COUNTIFS(Table1[c08a_main_class], $B$4, INDIRECT("Table1["&amp;$B311&amp;"]"), "Yes")</f>
        <v>0</v>
      </c>
      <c r="D311" s="3">
        <f ca="1">COUNTIFS(Table1[c08a_main_class], $B$4, INDIRECT("Table1["&amp;$B311&amp;"]"), "No")</f>
        <v>8</v>
      </c>
      <c r="E311" s="2">
        <f t="shared" ca="1" si="43"/>
        <v>8</v>
      </c>
    </row>
    <row r="313" spans="1:9" x14ac:dyDescent="0.25">
      <c r="A313" s="4" t="s">
        <v>721</v>
      </c>
    </row>
    <row r="314" spans="1:9" x14ac:dyDescent="0.25">
      <c r="A314" s="5" t="str">
        <f>$B$3&amp;" - Wave A - Sample"</f>
        <v>FIP - Wave A - Sample</v>
      </c>
      <c r="B314" s="5" t="s">
        <v>879</v>
      </c>
      <c r="C314" s="5" t="s">
        <v>5</v>
      </c>
      <c r="D314" s="5" t="s">
        <v>4</v>
      </c>
      <c r="E314" s="5" t="s">
        <v>525</v>
      </c>
    </row>
    <row r="315" spans="1:9" x14ac:dyDescent="0.25">
      <c r="A315" s="5" t="s">
        <v>148</v>
      </c>
      <c r="B315" s="5" t="s">
        <v>666</v>
      </c>
      <c r="C315" s="7">
        <f ca="1">C302/$B$11</f>
        <v>0.625</v>
      </c>
      <c r="D315" s="6">
        <f ca="1">D302/$B$11</f>
        <v>0.375</v>
      </c>
      <c r="E315" s="7">
        <f ca="1">E302/$B$11</f>
        <v>1</v>
      </c>
    </row>
    <row r="316" spans="1:9" x14ac:dyDescent="0.25">
      <c r="A316" s="5" t="s">
        <v>499</v>
      </c>
      <c r="B316" s="5" t="s">
        <v>667</v>
      </c>
      <c r="C316" s="7">
        <f t="shared" ref="C316:E324" ca="1" si="44">C303/$B$11</f>
        <v>1</v>
      </c>
      <c r="D316" s="6">
        <f t="shared" ca="1" si="44"/>
        <v>0</v>
      </c>
      <c r="E316" s="7">
        <f t="shared" ca="1" si="44"/>
        <v>1</v>
      </c>
    </row>
    <row r="317" spans="1:9" x14ac:dyDescent="0.25">
      <c r="A317" s="5" t="s">
        <v>740</v>
      </c>
      <c r="B317" s="5" t="s">
        <v>668</v>
      </c>
      <c r="C317" s="7">
        <f t="shared" ca="1" si="44"/>
        <v>0.375</v>
      </c>
      <c r="D317" s="6">
        <f t="shared" ca="1" si="44"/>
        <v>0.625</v>
      </c>
      <c r="E317" s="7">
        <f t="shared" ca="1" si="44"/>
        <v>1</v>
      </c>
    </row>
    <row r="318" spans="1:9" x14ac:dyDescent="0.25">
      <c r="A318" s="5" t="s">
        <v>719</v>
      </c>
      <c r="B318" s="5" t="s">
        <v>669</v>
      </c>
      <c r="C318" s="7">
        <f t="shared" ca="1" si="44"/>
        <v>0.125</v>
      </c>
      <c r="D318" s="6">
        <f t="shared" ca="1" si="44"/>
        <v>0.875</v>
      </c>
      <c r="E318" s="7">
        <f t="shared" ca="1" si="44"/>
        <v>1</v>
      </c>
    </row>
    <row r="319" spans="1:9" x14ac:dyDescent="0.25">
      <c r="A319" s="5" t="s">
        <v>720</v>
      </c>
      <c r="B319" s="5" t="s">
        <v>670</v>
      </c>
      <c r="C319" s="7">
        <f t="shared" ca="1" si="44"/>
        <v>0</v>
      </c>
      <c r="D319" s="6">
        <f t="shared" ca="1" si="44"/>
        <v>1</v>
      </c>
      <c r="E319" s="7">
        <f t="shared" ca="1" si="44"/>
        <v>1</v>
      </c>
    </row>
    <row r="320" spans="1:9" x14ac:dyDescent="0.25">
      <c r="A320" s="5" t="s">
        <v>524</v>
      </c>
      <c r="B320" s="5" t="s">
        <v>671</v>
      </c>
      <c r="C320" s="7">
        <f t="shared" ca="1" si="44"/>
        <v>0</v>
      </c>
      <c r="D320" s="6">
        <f t="shared" ca="1" si="44"/>
        <v>1</v>
      </c>
      <c r="E320" s="7">
        <f t="shared" ca="1" si="44"/>
        <v>1</v>
      </c>
      <c r="I320" s="26"/>
    </row>
    <row r="321" spans="1:9" x14ac:dyDescent="0.25">
      <c r="A321" s="5" t="s">
        <v>522</v>
      </c>
      <c r="B321" s="5" t="s">
        <v>672</v>
      </c>
      <c r="C321" s="7">
        <f t="shared" ca="1" si="44"/>
        <v>0.375</v>
      </c>
      <c r="D321" s="6">
        <f t="shared" ca="1" si="44"/>
        <v>0.625</v>
      </c>
      <c r="E321" s="7">
        <f t="shared" ca="1" si="44"/>
        <v>1</v>
      </c>
      <c r="I321" s="26"/>
    </row>
    <row r="322" spans="1:9" x14ac:dyDescent="0.25">
      <c r="A322" s="5" t="s">
        <v>23</v>
      </c>
      <c r="B322" s="5" t="s">
        <v>673</v>
      </c>
      <c r="C322" s="7">
        <f t="shared" ca="1" si="44"/>
        <v>0</v>
      </c>
      <c r="D322" s="6">
        <f t="shared" ca="1" si="44"/>
        <v>1</v>
      </c>
      <c r="E322" s="7">
        <f t="shared" ca="1" si="44"/>
        <v>1</v>
      </c>
      <c r="F322" s="26"/>
      <c r="I322" s="26"/>
    </row>
    <row r="323" spans="1:9" x14ac:dyDescent="0.25">
      <c r="A323" s="5" t="s">
        <v>523</v>
      </c>
      <c r="B323" s="5" t="s">
        <v>674</v>
      </c>
      <c r="C323" s="7">
        <f t="shared" ca="1" si="44"/>
        <v>0.75</v>
      </c>
      <c r="D323" s="6">
        <f t="shared" ca="1" si="44"/>
        <v>0.25</v>
      </c>
      <c r="E323" s="7">
        <f t="shared" ca="1" si="44"/>
        <v>1</v>
      </c>
      <c r="F323" s="27"/>
      <c r="I323" s="27"/>
    </row>
    <row r="324" spans="1:9" x14ac:dyDescent="0.25">
      <c r="A324" s="5" t="s">
        <v>742</v>
      </c>
      <c r="B324" s="5" t="s">
        <v>675</v>
      </c>
      <c r="C324" s="7">
        <f t="shared" ca="1" si="44"/>
        <v>0</v>
      </c>
      <c r="D324" s="6">
        <f t="shared" ca="1" si="44"/>
        <v>1</v>
      </c>
      <c r="E324" s="7">
        <f t="shared" ca="1" si="44"/>
        <v>1</v>
      </c>
      <c r="F324" s="27"/>
      <c r="I324" s="27"/>
    </row>
    <row r="325" spans="1:9" x14ac:dyDescent="0.25">
      <c r="F325" s="27"/>
      <c r="I325" s="27"/>
    </row>
    <row r="326" spans="1:9" x14ac:dyDescent="0.25">
      <c r="A326" s="4" t="s">
        <v>717</v>
      </c>
      <c r="F326" s="27"/>
      <c r="G326" s="26"/>
      <c r="H326" s="26"/>
      <c r="I326" s="27"/>
    </row>
    <row r="327" spans="1:9" x14ac:dyDescent="0.25">
      <c r="A327" s="5" t="str">
        <f>$B$3&amp;" - Wave B - Sample"</f>
        <v>FIP - Wave B - Sample</v>
      </c>
      <c r="B327" s="5" t="s">
        <v>879</v>
      </c>
      <c r="C327" s="5" t="s">
        <v>5</v>
      </c>
      <c r="D327" s="5" t="s">
        <v>4</v>
      </c>
      <c r="E327" s="5" t="s">
        <v>525</v>
      </c>
      <c r="F327" s="27"/>
      <c r="G327" s="26"/>
      <c r="H327" s="26"/>
      <c r="I327" s="27"/>
    </row>
    <row r="328" spans="1:9" x14ac:dyDescent="0.25">
      <c r="A328" s="5" t="s">
        <v>148</v>
      </c>
      <c r="B328" s="5" t="s">
        <v>880</v>
      </c>
      <c r="C328" s="2">
        <f ca="1">COUNTIFS(Table1[c08a_main_class], $B$4, INDIRECT("Table1[c01"&amp;$E$5&amp;"_area]"), "&lt;&gt;Unassigned", INDIRECT("Table1["&amp;$B328&amp;"]"), "Yes")</f>
        <v>1</v>
      </c>
      <c r="D328" s="3">
        <f ca="1">COUNTIFS(Table1[c08a_main_class], $B$4, INDIRECT("Table1[c01"&amp;$E$5&amp;"_area]"), "&lt;&gt;Unassigned", INDIRECT("Table1["&amp;$B328&amp;"]"), "No")</f>
        <v>1</v>
      </c>
      <c r="E328" s="2">
        <f ca="1">C328+D328</f>
        <v>2</v>
      </c>
      <c r="F328" s="27"/>
      <c r="G328" s="26"/>
      <c r="H328" s="26"/>
      <c r="I328" s="27"/>
    </row>
    <row r="329" spans="1:9" x14ac:dyDescent="0.25">
      <c r="A329" s="5" t="s">
        <v>499</v>
      </c>
      <c r="B329" s="5" t="s">
        <v>881</v>
      </c>
      <c r="C329" s="2">
        <f ca="1">COUNTIFS(Table1[c08a_main_class], $B$4, INDIRECT("Table1[c01"&amp;$E$5&amp;"_area]"), "&lt;&gt;Unassigned", INDIRECT("Table1["&amp;$B329&amp;"]"), "Yes")</f>
        <v>1</v>
      </c>
      <c r="D329" s="3">
        <f ca="1">COUNTIFS(Table1[c08a_main_class], $B$4, INDIRECT("Table1[c01"&amp;$E$5&amp;"_area]"), "&lt;&gt;Unassigned", INDIRECT("Table1["&amp;$B329&amp;"]"), "No")</f>
        <v>1</v>
      </c>
      <c r="E329" s="2">
        <f t="shared" ref="E329:E337" ca="1" si="45">C329+D329</f>
        <v>2</v>
      </c>
      <c r="F329" s="27"/>
      <c r="G329" s="27"/>
      <c r="H329" s="27"/>
      <c r="I329" s="27"/>
    </row>
    <row r="330" spans="1:9" x14ac:dyDescent="0.25">
      <c r="A330" s="5" t="s">
        <v>740</v>
      </c>
      <c r="B330" s="5" t="s">
        <v>859</v>
      </c>
      <c r="C330" s="2">
        <f ca="1">COUNTIFS(Table1[c08a_main_class], $B$4, INDIRECT("Table1[c01"&amp;$E$5&amp;"_area]"), "&lt;&gt;Unassigned", INDIRECT("Table1["&amp;$B330&amp;"]"), "Yes")</f>
        <v>2</v>
      </c>
      <c r="D330" s="3">
        <f ca="1">COUNTIFS(Table1[c08a_main_class], $B$4, INDIRECT("Table1[c01"&amp;$E$5&amp;"_area]"), "&lt;&gt;Unassigned", INDIRECT("Table1["&amp;$B330&amp;"]"), "No")</f>
        <v>0</v>
      </c>
      <c r="E330" s="2">
        <f t="shared" ca="1" si="45"/>
        <v>2</v>
      </c>
      <c r="F330" s="27"/>
      <c r="G330" s="27"/>
      <c r="H330" s="27"/>
      <c r="I330" s="27"/>
    </row>
    <row r="331" spans="1:9" x14ac:dyDescent="0.25">
      <c r="A331" s="5" t="s">
        <v>719</v>
      </c>
      <c r="B331" s="5" t="s">
        <v>882</v>
      </c>
      <c r="C331" s="2">
        <f ca="1">COUNTIFS(Table1[c08a_main_class], $B$4, INDIRECT("Table1[c01"&amp;$E$5&amp;"_area]"), "&lt;&gt;Unassigned", INDIRECT("Table1["&amp;$B331&amp;"]"), "Yes")</f>
        <v>0</v>
      </c>
      <c r="D331" s="3">
        <f ca="1">COUNTIFS(Table1[c08a_main_class], $B$4, INDIRECT("Table1[c01"&amp;$E$5&amp;"_area]"), "&lt;&gt;Unassigned", INDIRECT("Table1["&amp;$B331&amp;"]"), "No")</f>
        <v>2</v>
      </c>
      <c r="E331" s="2">
        <f t="shared" ca="1" si="45"/>
        <v>2</v>
      </c>
      <c r="F331" s="27"/>
      <c r="G331" s="27"/>
      <c r="H331" s="27"/>
      <c r="I331" s="27"/>
    </row>
    <row r="332" spans="1:9" x14ac:dyDescent="0.25">
      <c r="A332" s="5" t="s">
        <v>720</v>
      </c>
      <c r="B332" s="5" t="s">
        <v>883</v>
      </c>
      <c r="C332" s="2">
        <f ca="1">COUNTIFS(Table1[c08a_main_class], $B$4, INDIRECT("Table1[c01"&amp;$E$5&amp;"_area]"), "&lt;&gt;Unassigned", INDIRECT("Table1["&amp;$B332&amp;"]"), "Yes")</f>
        <v>0</v>
      </c>
      <c r="D332" s="3">
        <f ca="1">COUNTIFS(Table1[c08a_main_class], $B$4, INDIRECT("Table1[c01"&amp;$E$5&amp;"_area]"), "&lt;&gt;Unassigned", INDIRECT("Table1["&amp;$B332&amp;"]"), "No")</f>
        <v>2</v>
      </c>
      <c r="E332" s="2">
        <f t="shared" ca="1" si="45"/>
        <v>2</v>
      </c>
      <c r="F332" s="27"/>
      <c r="G332" s="27"/>
      <c r="H332" s="27"/>
      <c r="I332" s="27"/>
    </row>
    <row r="333" spans="1:9" x14ac:dyDescent="0.25">
      <c r="A333" s="5" t="s">
        <v>524</v>
      </c>
      <c r="B333" s="5" t="s">
        <v>884</v>
      </c>
      <c r="C333" s="2">
        <f ca="1">COUNTIFS(Table1[c08a_main_class], $B$4, INDIRECT("Table1[c01"&amp;$E$5&amp;"_area]"), "&lt;&gt;Unassigned", INDIRECT("Table1["&amp;$B333&amp;"]"), "Yes")</f>
        <v>0</v>
      </c>
      <c r="D333" s="3">
        <f ca="1">COUNTIFS(Table1[c08a_main_class], $B$4, INDIRECT("Table1[c01"&amp;$E$5&amp;"_area]"), "&lt;&gt;Unassigned", INDIRECT("Table1["&amp;$B333&amp;"]"), "No")</f>
        <v>2</v>
      </c>
      <c r="E333" s="2">
        <f t="shared" ca="1" si="45"/>
        <v>2</v>
      </c>
      <c r="G333" s="26"/>
      <c r="H333" s="26"/>
      <c r="I333" s="26"/>
    </row>
    <row r="334" spans="1:9" x14ac:dyDescent="0.25">
      <c r="A334" s="5" t="s">
        <v>522</v>
      </c>
      <c r="B334" s="5" t="s">
        <v>885</v>
      </c>
      <c r="C334" s="2">
        <f ca="1">COUNTIFS(Table1[c08a_main_class], $B$4, INDIRECT("Table1[c01"&amp;$E$5&amp;"_area]"), "&lt;&gt;Unassigned", INDIRECT("Table1["&amp;$B334&amp;"]"), "Yes")</f>
        <v>2</v>
      </c>
      <c r="D334" s="3">
        <f ca="1">COUNTIFS(Table1[c08a_main_class], $B$4, INDIRECT("Table1[c01"&amp;$E$5&amp;"_area]"), "&lt;&gt;Unassigned", INDIRECT("Table1["&amp;$B334&amp;"]"), "No")</f>
        <v>0</v>
      </c>
      <c r="E334" s="2">
        <f t="shared" ca="1" si="45"/>
        <v>2</v>
      </c>
      <c r="G334" s="26"/>
      <c r="H334" s="26"/>
      <c r="I334" s="26"/>
    </row>
    <row r="335" spans="1:9" x14ac:dyDescent="0.25">
      <c r="A335" s="5" t="s">
        <v>23</v>
      </c>
      <c r="B335" s="5" t="s">
        <v>875</v>
      </c>
      <c r="C335" s="2">
        <f ca="1">COUNTIFS(Table1[c08a_main_class], $B$4, INDIRECT("Table1[c01"&amp;$E$5&amp;"_area]"), "&lt;&gt;Unassigned", INDIRECT("Table1["&amp;$B335&amp;"]"), "Yes")</f>
        <v>0</v>
      </c>
      <c r="D335" s="3">
        <f ca="1">COUNTIFS(Table1[c08a_main_class], $B$4, INDIRECT("Table1[c01"&amp;$E$5&amp;"_area]"), "&lt;&gt;Unassigned", INDIRECT("Table1["&amp;$B335&amp;"]"), "No")</f>
        <v>2</v>
      </c>
      <c r="E335" s="2">
        <f t="shared" ca="1" si="45"/>
        <v>2</v>
      </c>
    </row>
    <row r="336" spans="1:9" x14ac:dyDescent="0.25">
      <c r="A336" s="5" t="s">
        <v>523</v>
      </c>
      <c r="B336" s="5" t="s">
        <v>886</v>
      </c>
      <c r="C336" s="2">
        <f ca="1">COUNTIFS(Table1[c08a_main_class], $B$4, INDIRECT("Table1[c01"&amp;$E$5&amp;"_area]"), "&lt;&gt;Unassigned", INDIRECT("Table1["&amp;$B336&amp;"]"), "Yes")</f>
        <v>0</v>
      </c>
      <c r="D336" s="3">
        <f ca="1">COUNTIFS(Table1[c08a_main_class], $B$4, INDIRECT("Table1[c01"&amp;$E$5&amp;"_area]"), "&lt;&gt;Unassigned", INDIRECT("Table1["&amp;$B336&amp;"]"), "No")</f>
        <v>2</v>
      </c>
      <c r="E336" s="2">
        <f t="shared" ca="1" si="45"/>
        <v>2</v>
      </c>
    </row>
    <row r="337" spans="1:5" x14ac:dyDescent="0.25">
      <c r="A337" s="5" t="s">
        <v>742</v>
      </c>
      <c r="B337" s="5" t="s">
        <v>887</v>
      </c>
      <c r="C337" s="2">
        <f ca="1">COUNTIFS(Table1[c08a_main_class], $B$4, INDIRECT("Table1[c01"&amp;$E$5&amp;"_area]"), "&lt;&gt;Unassigned", INDIRECT("Table1["&amp;$B337&amp;"]"), "Yes")</f>
        <v>0</v>
      </c>
      <c r="D337" s="3">
        <f ca="1">COUNTIFS(Table1[c08a_main_class], $B$4, INDIRECT("Table1[c01"&amp;$E$5&amp;"_area]"), "&lt;&gt;Unassigned", INDIRECT("Table1["&amp;$B337&amp;"]"), "No")</f>
        <v>2</v>
      </c>
      <c r="E337" s="2">
        <f t="shared" ca="1" si="45"/>
        <v>2</v>
      </c>
    </row>
    <row r="339" spans="1:5" x14ac:dyDescent="0.25">
      <c r="A339" s="4" t="s">
        <v>721</v>
      </c>
    </row>
    <row r="340" spans="1:5" x14ac:dyDescent="0.25">
      <c r="A340" s="5" t="str">
        <f>$B$3&amp;" - Wave B - Sample"</f>
        <v>FIP - Wave B - Sample</v>
      </c>
      <c r="B340" s="5" t="s">
        <v>879</v>
      </c>
      <c r="C340" s="5" t="s">
        <v>5</v>
      </c>
      <c r="D340" s="5" t="s">
        <v>4</v>
      </c>
      <c r="E340" s="5" t="s">
        <v>525</v>
      </c>
    </row>
    <row r="341" spans="1:5" x14ac:dyDescent="0.25">
      <c r="A341" s="5" t="s">
        <v>148</v>
      </c>
      <c r="B341" s="5" t="s">
        <v>880</v>
      </c>
      <c r="C341" s="7">
        <f ca="1">C328/$C$11</f>
        <v>0.5</v>
      </c>
      <c r="D341" s="6">
        <f ca="1">D328/$C$11</f>
        <v>0.5</v>
      </c>
      <c r="E341" s="7">
        <f t="shared" ref="E341:E350" ca="1" si="46">E328/$E$11</f>
        <v>0.14285714285714285</v>
      </c>
    </row>
    <row r="342" spans="1:5" x14ac:dyDescent="0.25">
      <c r="A342" s="5" t="s">
        <v>499</v>
      </c>
      <c r="B342" s="5" t="s">
        <v>881</v>
      </c>
      <c r="C342" s="7">
        <f t="shared" ref="C342:D350" ca="1" si="47">C329/$C$11</f>
        <v>0.5</v>
      </c>
      <c r="D342" s="6">
        <f t="shared" ca="1" si="47"/>
        <v>0.5</v>
      </c>
      <c r="E342" s="7">
        <f t="shared" ca="1" si="46"/>
        <v>0.14285714285714285</v>
      </c>
    </row>
    <row r="343" spans="1:5" x14ac:dyDescent="0.25">
      <c r="A343" s="5" t="s">
        <v>740</v>
      </c>
      <c r="B343" s="5" t="s">
        <v>859</v>
      </c>
      <c r="C343" s="7">
        <f t="shared" ca="1" si="47"/>
        <v>1</v>
      </c>
      <c r="D343" s="6">
        <f t="shared" ca="1" si="47"/>
        <v>0</v>
      </c>
      <c r="E343" s="7">
        <f t="shared" ca="1" si="46"/>
        <v>0.14285714285714285</v>
      </c>
    </row>
    <row r="344" spans="1:5" x14ac:dyDescent="0.25">
      <c r="A344" s="5" t="s">
        <v>719</v>
      </c>
      <c r="B344" s="5" t="s">
        <v>882</v>
      </c>
      <c r="C344" s="7">
        <f t="shared" ca="1" si="47"/>
        <v>0</v>
      </c>
      <c r="D344" s="6">
        <f t="shared" ca="1" si="47"/>
        <v>1</v>
      </c>
      <c r="E344" s="7">
        <f t="shared" ca="1" si="46"/>
        <v>0.14285714285714285</v>
      </c>
    </row>
    <row r="345" spans="1:5" x14ac:dyDescent="0.25">
      <c r="A345" s="5" t="s">
        <v>720</v>
      </c>
      <c r="B345" s="5" t="s">
        <v>883</v>
      </c>
      <c r="C345" s="7">
        <f t="shared" ca="1" si="47"/>
        <v>0</v>
      </c>
      <c r="D345" s="6">
        <f t="shared" ca="1" si="47"/>
        <v>1</v>
      </c>
      <c r="E345" s="7">
        <f t="shared" ca="1" si="46"/>
        <v>0.14285714285714285</v>
      </c>
    </row>
    <row r="346" spans="1:5" x14ac:dyDescent="0.25">
      <c r="A346" s="5" t="s">
        <v>524</v>
      </c>
      <c r="B346" s="5" t="s">
        <v>884</v>
      </c>
      <c r="C346" s="7">
        <f t="shared" ca="1" si="47"/>
        <v>0</v>
      </c>
      <c r="D346" s="6">
        <f t="shared" ca="1" si="47"/>
        <v>1</v>
      </c>
      <c r="E346" s="7">
        <f t="shared" ca="1" si="46"/>
        <v>0.14285714285714285</v>
      </c>
    </row>
    <row r="347" spans="1:5" x14ac:dyDescent="0.25">
      <c r="A347" s="5" t="s">
        <v>522</v>
      </c>
      <c r="B347" s="5" t="s">
        <v>885</v>
      </c>
      <c r="C347" s="7">
        <f t="shared" ca="1" si="47"/>
        <v>1</v>
      </c>
      <c r="D347" s="6">
        <f t="shared" ca="1" si="47"/>
        <v>0</v>
      </c>
      <c r="E347" s="7">
        <f t="shared" ca="1" si="46"/>
        <v>0.14285714285714285</v>
      </c>
    </row>
    <row r="348" spans="1:5" x14ac:dyDescent="0.25">
      <c r="A348" s="5" t="s">
        <v>23</v>
      </c>
      <c r="B348" s="5" t="s">
        <v>875</v>
      </c>
      <c r="C348" s="7">
        <f t="shared" ca="1" si="47"/>
        <v>0</v>
      </c>
      <c r="D348" s="6">
        <f t="shared" ca="1" si="47"/>
        <v>1</v>
      </c>
      <c r="E348" s="7">
        <f t="shared" ca="1" si="46"/>
        <v>0.14285714285714285</v>
      </c>
    </row>
    <row r="349" spans="1:5" x14ac:dyDescent="0.25">
      <c r="A349" s="5" t="s">
        <v>523</v>
      </c>
      <c r="B349" s="5" t="s">
        <v>886</v>
      </c>
      <c r="C349" s="7">
        <f t="shared" ca="1" si="47"/>
        <v>0</v>
      </c>
      <c r="D349" s="6">
        <f t="shared" ca="1" si="47"/>
        <v>1</v>
      </c>
      <c r="E349" s="7">
        <f t="shared" ca="1" si="46"/>
        <v>0.14285714285714285</v>
      </c>
    </row>
    <row r="350" spans="1:5" x14ac:dyDescent="0.25">
      <c r="A350" s="5" t="s">
        <v>742</v>
      </c>
      <c r="B350" s="5" t="s">
        <v>887</v>
      </c>
      <c r="C350" s="7">
        <f t="shared" ca="1" si="47"/>
        <v>0</v>
      </c>
      <c r="D350" s="6">
        <f t="shared" ca="1" si="47"/>
        <v>1</v>
      </c>
      <c r="E350" s="7">
        <f t="shared" ca="1" si="46"/>
        <v>0.14285714285714285</v>
      </c>
    </row>
    <row r="352" spans="1:5" x14ac:dyDescent="0.25">
      <c r="A352" s="4" t="s">
        <v>717</v>
      </c>
    </row>
    <row r="353" spans="1:5" x14ac:dyDescent="0.25">
      <c r="A353" s="5" t="str">
        <f>$B$3&amp;" - Wave C - Sample"</f>
        <v>FIP - Wave C - Sample</v>
      </c>
      <c r="B353" s="5" t="s">
        <v>879</v>
      </c>
      <c r="C353" s="5" t="s">
        <v>5</v>
      </c>
      <c r="D353" s="5" t="s">
        <v>4</v>
      </c>
      <c r="E353" s="5" t="s">
        <v>525</v>
      </c>
    </row>
    <row r="354" spans="1:5" x14ac:dyDescent="0.25">
      <c r="A354" s="5" t="s">
        <v>148</v>
      </c>
      <c r="B354" s="5" t="s">
        <v>888</v>
      </c>
      <c r="C354" s="2">
        <f ca="1">COUNTIFS(Table1[c08a_main_class], $B$4, INDIRECT("Table1[c01"&amp;$E$6&amp;"_area]"), "&lt;&gt;Unassigned", INDIRECT("Table1["&amp;$B354&amp;"]"), "Yes")</f>
        <v>0</v>
      </c>
      <c r="D354" s="3">
        <f ca="1">COUNTIFS(Table1[c08a_main_class], $B$4, INDIRECT("Table1[c01"&amp;$E$6&amp;"_area]"), "&lt;&gt;Unassigned", INDIRECT("Table1["&amp;$B354&amp;"]"), "No")</f>
        <v>0</v>
      </c>
      <c r="E354" s="2">
        <f t="shared" ref="E354:E363" ca="1" si="48">C354+D354</f>
        <v>0</v>
      </c>
    </row>
    <row r="355" spans="1:5" x14ac:dyDescent="0.25">
      <c r="A355" s="5" t="s">
        <v>499</v>
      </c>
      <c r="B355" s="5" t="s">
        <v>889</v>
      </c>
      <c r="C355" s="2">
        <f ca="1">COUNTIFS(Table1[c08a_main_class], $B$4, INDIRECT("Table1[c01"&amp;$E$6&amp;"_area]"), "&lt;&gt;Unassigned", INDIRECT("Table1["&amp;$B355&amp;"]"), "Yes")</f>
        <v>0</v>
      </c>
      <c r="D355" s="3">
        <f ca="1">COUNTIFS(Table1[c08a_main_class], $B$4, INDIRECT("Table1[c01"&amp;$E$6&amp;"_area]"), "&lt;&gt;Unassigned", INDIRECT("Table1["&amp;$B355&amp;"]"), "No")</f>
        <v>0</v>
      </c>
      <c r="E355" s="2">
        <f t="shared" ca="1" si="48"/>
        <v>0</v>
      </c>
    </row>
    <row r="356" spans="1:5" x14ac:dyDescent="0.25">
      <c r="A356" s="5" t="s">
        <v>740</v>
      </c>
      <c r="B356" s="5" t="s">
        <v>860</v>
      </c>
      <c r="C356" s="2">
        <f ca="1">COUNTIFS(Table1[c08a_main_class], $B$4, INDIRECT("Table1[c01"&amp;$E$6&amp;"_area]"), "&lt;&gt;Unassigned", INDIRECT("Table1["&amp;$B356&amp;"]"), "Yes")</f>
        <v>0</v>
      </c>
      <c r="D356" s="3">
        <f ca="1">COUNTIFS(Table1[c08a_main_class], $B$4, INDIRECT("Table1[c01"&amp;$E$6&amp;"_area]"), "&lt;&gt;Unassigned", INDIRECT("Table1["&amp;$B356&amp;"]"), "No")</f>
        <v>0</v>
      </c>
      <c r="E356" s="2">
        <f t="shared" ca="1" si="48"/>
        <v>0</v>
      </c>
    </row>
    <row r="357" spans="1:5" x14ac:dyDescent="0.25">
      <c r="A357" s="5" t="s">
        <v>719</v>
      </c>
      <c r="B357" s="5" t="s">
        <v>890</v>
      </c>
      <c r="C357" s="2">
        <f ca="1">COUNTIFS(Table1[c08a_main_class], $B$4, INDIRECT("Table1[c01"&amp;$E$6&amp;"_area]"), "&lt;&gt;Unassigned", INDIRECT("Table1["&amp;$B357&amp;"]"), "Yes")</f>
        <v>0</v>
      </c>
      <c r="D357" s="3">
        <f ca="1">COUNTIFS(Table1[c08a_main_class], $B$4, INDIRECT("Table1[c01"&amp;$E$6&amp;"_area]"), "&lt;&gt;Unassigned", INDIRECT("Table1["&amp;$B357&amp;"]"), "No")</f>
        <v>0</v>
      </c>
      <c r="E357" s="2">
        <f t="shared" ca="1" si="48"/>
        <v>0</v>
      </c>
    </row>
    <row r="358" spans="1:5" x14ac:dyDescent="0.25">
      <c r="A358" s="5" t="s">
        <v>720</v>
      </c>
      <c r="B358" s="5" t="s">
        <v>891</v>
      </c>
      <c r="C358" s="2">
        <f ca="1">COUNTIFS(Table1[c08a_main_class], $B$4, INDIRECT("Table1[c01"&amp;$E$6&amp;"_area]"), "&lt;&gt;Unassigned", INDIRECT("Table1["&amp;$B358&amp;"]"), "Yes")</f>
        <v>0</v>
      </c>
      <c r="D358" s="3">
        <f ca="1">COUNTIFS(Table1[c08a_main_class], $B$4, INDIRECT("Table1[c01"&amp;$E$6&amp;"_area]"), "&lt;&gt;Unassigned", INDIRECT("Table1["&amp;$B358&amp;"]"), "No")</f>
        <v>0</v>
      </c>
      <c r="E358" s="2">
        <f t="shared" ca="1" si="48"/>
        <v>0</v>
      </c>
    </row>
    <row r="359" spans="1:5" x14ac:dyDescent="0.25">
      <c r="A359" s="5" t="s">
        <v>524</v>
      </c>
      <c r="B359" s="5" t="s">
        <v>892</v>
      </c>
      <c r="C359" s="2">
        <f ca="1">COUNTIFS(Table1[c08a_main_class], $B$4, INDIRECT("Table1[c01"&amp;$E$6&amp;"_area]"), "&lt;&gt;Unassigned", INDIRECT("Table1["&amp;$B359&amp;"]"), "Yes")</f>
        <v>0</v>
      </c>
      <c r="D359" s="3">
        <f ca="1">COUNTIFS(Table1[c08a_main_class], $B$4, INDIRECT("Table1[c01"&amp;$E$6&amp;"_area]"), "&lt;&gt;Unassigned", INDIRECT("Table1["&amp;$B359&amp;"]"), "No")</f>
        <v>0</v>
      </c>
      <c r="E359" s="2">
        <f t="shared" ca="1" si="48"/>
        <v>0</v>
      </c>
    </row>
    <row r="360" spans="1:5" x14ac:dyDescent="0.25">
      <c r="A360" s="5" t="s">
        <v>522</v>
      </c>
      <c r="B360" s="5" t="s">
        <v>893</v>
      </c>
      <c r="C360" s="2">
        <f ca="1">COUNTIFS(Table1[c08a_main_class], $B$4, INDIRECT("Table1[c01"&amp;$E$6&amp;"_area]"), "&lt;&gt;Unassigned", INDIRECT("Table1["&amp;$B360&amp;"]"), "Yes")</f>
        <v>0</v>
      </c>
      <c r="D360" s="3">
        <f ca="1">COUNTIFS(Table1[c08a_main_class], $B$4, INDIRECT("Table1[c01"&amp;$E$6&amp;"_area]"), "&lt;&gt;Unassigned", INDIRECT("Table1["&amp;$B360&amp;"]"), "No")</f>
        <v>0</v>
      </c>
      <c r="E360" s="2">
        <f t="shared" ca="1" si="48"/>
        <v>0</v>
      </c>
    </row>
    <row r="361" spans="1:5" x14ac:dyDescent="0.25">
      <c r="A361" s="5" t="s">
        <v>23</v>
      </c>
      <c r="B361" s="5" t="s">
        <v>876</v>
      </c>
      <c r="C361" s="2">
        <f ca="1">COUNTIFS(Table1[c08a_main_class], $B$4, INDIRECT("Table1[c01"&amp;$E$6&amp;"_area]"), "&lt;&gt;Unassigned", INDIRECT("Table1["&amp;$B361&amp;"]"), "Yes")</f>
        <v>0</v>
      </c>
      <c r="D361" s="3">
        <f ca="1">COUNTIFS(Table1[c08a_main_class], $B$4, INDIRECT("Table1[c01"&amp;$E$6&amp;"_area]"), "&lt;&gt;Unassigned", INDIRECT("Table1["&amp;$B361&amp;"]"), "No")</f>
        <v>0</v>
      </c>
      <c r="E361" s="2">
        <f t="shared" ca="1" si="48"/>
        <v>0</v>
      </c>
    </row>
    <row r="362" spans="1:5" x14ac:dyDescent="0.25">
      <c r="A362" s="5" t="s">
        <v>523</v>
      </c>
      <c r="B362" s="5" t="s">
        <v>894</v>
      </c>
      <c r="C362" s="2">
        <f ca="1">COUNTIFS(Table1[c08a_main_class], $B$4, INDIRECT("Table1[c01"&amp;$E$6&amp;"_area]"), "&lt;&gt;Unassigned", INDIRECT("Table1["&amp;$B362&amp;"]"), "Yes")</f>
        <v>0</v>
      </c>
      <c r="D362" s="3">
        <f ca="1">COUNTIFS(Table1[c08a_main_class], $B$4, INDIRECT("Table1[c01"&amp;$E$6&amp;"_area]"), "&lt;&gt;Unassigned", INDIRECT("Table1["&amp;$B362&amp;"]"), "No")</f>
        <v>0</v>
      </c>
      <c r="E362" s="2">
        <f t="shared" ca="1" si="48"/>
        <v>0</v>
      </c>
    </row>
    <row r="363" spans="1:5" x14ac:dyDescent="0.25">
      <c r="A363" s="5" t="s">
        <v>742</v>
      </c>
      <c r="B363" s="5" t="s">
        <v>895</v>
      </c>
      <c r="C363" s="2">
        <f ca="1">COUNTIFS(Table1[c08a_main_class], $B$4, INDIRECT("Table1[c01"&amp;$E$6&amp;"_area]"), "&lt;&gt;Unassigned", INDIRECT("Table1["&amp;$B363&amp;"]"), "Yes")</f>
        <v>0</v>
      </c>
      <c r="D363" s="3">
        <f ca="1">COUNTIFS(Table1[c08a_main_class], $B$4, INDIRECT("Table1[c01"&amp;$E$6&amp;"_area]"), "&lt;&gt;Unassigned", INDIRECT("Table1["&amp;$B363&amp;"]"), "No")</f>
        <v>0</v>
      </c>
      <c r="E363" s="2">
        <f t="shared" ca="1" si="48"/>
        <v>0</v>
      </c>
    </row>
    <row r="365" spans="1:5" x14ac:dyDescent="0.25">
      <c r="A365" s="4" t="s">
        <v>721</v>
      </c>
    </row>
    <row r="366" spans="1:5" x14ac:dyDescent="0.25">
      <c r="A366" s="5" t="str">
        <f>$B$3&amp;" - Wave C - Sample"</f>
        <v>FIP - Wave C - Sample</v>
      </c>
      <c r="B366" s="5" t="s">
        <v>879</v>
      </c>
      <c r="C366" s="5" t="s">
        <v>5</v>
      </c>
      <c r="D366" s="5" t="s">
        <v>4</v>
      </c>
      <c r="E366" s="5" t="s">
        <v>525</v>
      </c>
    </row>
    <row r="367" spans="1:5" x14ac:dyDescent="0.25">
      <c r="A367" s="5" t="s">
        <v>148</v>
      </c>
      <c r="B367" s="5" t="s">
        <v>888</v>
      </c>
      <c r="C367" s="7" t="e">
        <f ca="1">C354/$D$11</f>
        <v>#DIV/0!</v>
      </c>
      <c r="D367" s="6" t="e">
        <f ca="1">D354/$D$11</f>
        <v>#DIV/0!</v>
      </c>
      <c r="E367" s="7">
        <f t="shared" ref="E367:E376" ca="1" si="49">E354/$F$11</f>
        <v>0</v>
      </c>
    </row>
    <row r="368" spans="1:5" x14ac:dyDescent="0.25">
      <c r="A368" s="5" t="s">
        <v>499</v>
      </c>
      <c r="B368" s="5" t="s">
        <v>889</v>
      </c>
      <c r="C368" s="7" t="e">
        <f t="shared" ref="C368:D376" ca="1" si="50">C355/$D$11</f>
        <v>#DIV/0!</v>
      </c>
      <c r="D368" s="6" t="e">
        <f t="shared" ca="1" si="50"/>
        <v>#DIV/0!</v>
      </c>
      <c r="E368" s="7">
        <f t="shared" ca="1" si="49"/>
        <v>0</v>
      </c>
    </row>
    <row r="369" spans="1:6" x14ac:dyDescent="0.25">
      <c r="A369" s="5" t="s">
        <v>740</v>
      </c>
      <c r="B369" s="5" t="s">
        <v>860</v>
      </c>
      <c r="C369" s="7" t="e">
        <f t="shared" ca="1" si="50"/>
        <v>#DIV/0!</v>
      </c>
      <c r="D369" s="6" t="e">
        <f t="shared" ca="1" si="50"/>
        <v>#DIV/0!</v>
      </c>
      <c r="E369" s="7">
        <f t="shared" ca="1" si="49"/>
        <v>0</v>
      </c>
    </row>
    <row r="370" spans="1:6" x14ac:dyDescent="0.25">
      <c r="A370" s="5" t="s">
        <v>719</v>
      </c>
      <c r="B370" s="5" t="s">
        <v>890</v>
      </c>
      <c r="C370" s="7" t="e">
        <f t="shared" ca="1" si="50"/>
        <v>#DIV/0!</v>
      </c>
      <c r="D370" s="6" t="e">
        <f t="shared" ca="1" si="50"/>
        <v>#DIV/0!</v>
      </c>
      <c r="E370" s="7">
        <f t="shared" ca="1" si="49"/>
        <v>0</v>
      </c>
    </row>
    <row r="371" spans="1:6" x14ac:dyDescent="0.25">
      <c r="A371" s="5" t="s">
        <v>720</v>
      </c>
      <c r="B371" s="5" t="s">
        <v>891</v>
      </c>
      <c r="C371" s="7" t="e">
        <f t="shared" ca="1" si="50"/>
        <v>#DIV/0!</v>
      </c>
      <c r="D371" s="6" t="e">
        <f t="shared" ca="1" si="50"/>
        <v>#DIV/0!</v>
      </c>
      <c r="E371" s="7">
        <f t="shared" ca="1" si="49"/>
        <v>0</v>
      </c>
    </row>
    <row r="372" spans="1:6" x14ac:dyDescent="0.25">
      <c r="A372" s="5" t="s">
        <v>524</v>
      </c>
      <c r="B372" s="5" t="s">
        <v>892</v>
      </c>
      <c r="C372" s="7" t="e">
        <f t="shared" ca="1" si="50"/>
        <v>#DIV/0!</v>
      </c>
      <c r="D372" s="6" t="e">
        <f t="shared" ca="1" si="50"/>
        <v>#DIV/0!</v>
      </c>
      <c r="E372" s="7">
        <f t="shared" ca="1" si="49"/>
        <v>0</v>
      </c>
    </row>
    <row r="373" spans="1:6" x14ac:dyDescent="0.25">
      <c r="A373" s="5" t="s">
        <v>522</v>
      </c>
      <c r="B373" s="5" t="s">
        <v>893</v>
      </c>
      <c r="C373" s="7" t="e">
        <f t="shared" ca="1" si="50"/>
        <v>#DIV/0!</v>
      </c>
      <c r="D373" s="6" t="e">
        <f t="shared" ca="1" si="50"/>
        <v>#DIV/0!</v>
      </c>
      <c r="E373" s="7">
        <f t="shared" ca="1" si="49"/>
        <v>0</v>
      </c>
    </row>
    <row r="374" spans="1:6" x14ac:dyDescent="0.25">
      <c r="A374" s="5" t="s">
        <v>23</v>
      </c>
      <c r="B374" s="5" t="s">
        <v>876</v>
      </c>
      <c r="C374" s="7" t="e">
        <f t="shared" ca="1" si="50"/>
        <v>#DIV/0!</v>
      </c>
      <c r="D374" s="6" t="e">
        <f t="shared" ca="1" si="50"/>
        <v>#DIV/0!</v>
      </c>
      <c r="E374" s="7">
        <f t="shared" ca="1" si="49"/>
        <v>0</v>
      </c>
    </row>
    <row r="375" spans="1:6" x14ac:dyDescent="0.25">
      <c r="A375" s="5" t="s">
        <v>523</v>
      </c>
      <c r="B375" s="5" t="s">
        <v>894</v>
      </c>
      <c r="C375" s="7" t="e">
        <f t="shared" ca="1" si="50"/>
        <v>#DIV/0!</v>
      </c>
      <c r="D375" s="6" t="e">
        <f t="shared" ca="1" si="50"/>
        <v>#DIV/0!</v>
      </c>
      <c r="E375" s="7">
        <f t="shared" ca="1" si="49"/>
        <v>0</v>
      </c>
    </row>
    <row r="376" spans="1:6" x14ac:dyDescent="0.25">
      <c r="A376" s="5" t="s">
        <v>742</v>
      </c>
      <c r="B376" s="5" t="s">
        <v>895</v>
      </c>
      <c r="C376" s="7" t="e">
        <f t="shared" ca="1" si="50"/>
        <v>#DIV/0!</v>
      </c>
      <c r="D376" s="6" t="e">
        <f t="shared" ca="1" si="50"/>
        <v>#DIV/0!</v>
      </c>
      <c r="E376" s="7">
        <f t="shared" ca="1" si="49"/>
        <v>0</v>
      </c>
    </row>
    <row r="377" spans="1:6" x14ac:dyDescent="0.25">
      <c r="C377" s="11"/>
      <c r="D377" s="11"/>
      <c r="E377" s="11"/>
    </row>
    <row r="378" spans="1:6" x14ac:dyDescent="0.25">
      <c r="A378" s="4" t="s">
        <v>717</v>
      </c>
      <c r="F378" s="27"/>
    </row>
    <row r="379" spans="1:6" x14ac:dyDescent="0.25">
      <c r="A379" s="5" t="str">
        <f>$B$3&amp;" - Wave A - All"</f>
        <v>FIP - Wave A - All</v>
      </c>
      <c r="B379" s="5" t="s">
        <v>879</v>
      </c>
      <c r="C379" s="5" t="s">
        <v>5</v>
      </c>
      <c r="D379" s="5" t="s">
        <v>4</v>
      </c>
      <c r="E379" s="5" t="s">
        <v>525</v>
      </c>
      <c r="F379" s="27"/>
    </row>
    <row r="380" spans="1:6" x14ac:dyDescent="0.25">
      <c r="A380" s="5" t="s">
        <v>148</v>
      </c>
      <c r="B380" s="5" t="s">
        <v>666</v>
      </c>
      <c r="C380" s="2">
        <f ca="1">COUNTIFS(INDIRECT("Table1["&amp;$B$5&amp;"]"),"Yes", INDIRECT("Table1["&amp;$B380&amp;"]"), "Yes")</f>
        <v>10</v>
      </c>
      <c r="D380" s="3">
        <f ca="1">COUNTIFS(INDIRECT("Table1["&amp;$B$5&amp;"]"),"Yes", INDIRECT("Table1["&amp;$B380&amp;"]"), "No")</f>
        <v>4</v>
      </c>
      <c r="E380" s="2">
        <f ca="1">C380+D380</f>
        <v>14</v>
      </c>
      <c r="F380" s="27"/>
    </row>
    <row r="381" spans="1:6" x14ac:dyDescent="0.25">
      <c r="A381" s="5" t="s">
        <v>499</v>
      </c>
      <c r="B381" s="5" t="s">
        <v>667</v>
      </c>
      <c r="C381" s="2">
        <f ca="1">COUNTIFS(INDIRECT("Table1["&amp;$B$5&amp;"]"),"Yes", INDIRECT("Table1["&amp;$B381&amp;"]"), "Yes")</f>
        <v>14</v>
      </c>
      <c r="D381" s="3">
        <f ca="1">COUNTIFS(INDIRECT("Table1["&amp;$B$5&amp;"]"),"Yes", INDIRECT("Table1["&amp;$B381&amp;"]"), "No")</f>
        <v>0</v>
      </c>
      <c r="E381" s="2">
        <f ca="1">C381+D381</f>
        <v>14</v>
      </c>
      <c r="F381" s="27"/>
    </row>
    <row r="382" spans="1:6" x14ac:dyDescent="0.25">
      <c r="A382" s="5" t="s">
        <v>740</v>
      </c>
      <c r="B382" s="5" t="s">
        <v>668</v>
      </c>
      <c r="C382" s="2">
        <f t="shared" ref="C382:C389" ca="1" si="51">COUNTIFS(INDIRECT("Table1["&amp;$B$5&amp;"]"),"Yes", INDIRECT("Table1["&amp;$B382&amp;"]"), "Yes")</f>
        <v>7</v>
      </c>
      <c r="D382" s="3">
        <f t="shared" ref="D382:D389" ca="1" si="52">COUNTIFS(INDIRECT("Table1["&amp;$B$5&amp;"]"),"Yes", INDIRECT("Table1["&amp;$B382&amp;"]"), "No")</f>
        <v>7</v>
      </c>
      <c r="E382" s="2">
        <f ca="1">C382+D382</f>
        <v>14</v>
      </c>
      <c r="F382" s="27"/>
    </row>
    <row r="383" spans="1:6" x14ac:dyDescent="0.25">
      <c r="A383" s="5" t="s">
        <v>719</v>
      </c>
      <c r="B383" s="5" t="s">
        <v>669</v>
      </c>
      <c r="C383" s="2">
        <f ca="1">COUNTIFS(INDIRECT("Table1["&amp;$B$5&amp;"]"),"Yes", INDIRECT("Table1["&amp;$B383&amp;"]"), "Yes")</f>
        <v>1</v>
      </c>
      <c r="D383" s="3">
        <f ca="1">COUNTIFS(INDIRECT("Table1["&amp;$B$5&amp;"]"),"Yes", INDIRECT("Table1["&amp;$B383&amp;"]"), "No")</f>
        <v>13</v>
      </c>
      <c r="E383" s="2">
        <f ca="1">C383+D383</f>
        <v>14</v>
      </c>
      <c r="F383" s="27"/>
    </row>
    <row r="384" spans="1:6" x14ac:dyDescent="0.25">
      <c r="A384" s="5" t="s">
        <v>720</v>
      </c>
      <c r="B384" s="5" t="s">
        <v>670</v>
      </c>
      <c r="C384" s="2">
        <f t="shared" ca="1" si="51"/>
        <v>1</v>
      </c>
      <c r="D384" s="3">
        <f t="shared" ca="1" si="52"/>
        <v>13</v>
      </c>
      <c r="E384" s="2">
        <f ca="1">C384+D384</f>
        <v>14</v>
      </c>
      <c r="F384" s="27"/>
    </row>
    <row r="385" spans="1:5" x14ac:dyDescent="0.25">
      <c r="A385" s="5" t="s">
        <v>524</v>
      </c>
      <c r="B385" s="5" t="s">
        <v>671</v>
      </c>
      <c r="C385" s="2">
        <f t="shared" ca="1" si="51"/>
        <v>3</v>
      </c>
      <c r="D385" s="3">
        <f t="shared" ca="1" si="52"/>
        <v>11</v>
      </c>
      <c r="E385" s="2">
        <f t="shared" ref="E385:E389" ca="1" si="53">C385+D385</f>
        <v>14</v>
      </c>
    </row>
    <row r="386" spans="1:5" x14ac:dyDescent="0.25">
      <c r="A386" s="5" t="s">
        <v>522</v>
      </c>
      <c r="B386" s="5" t="s">
        <v>672</v>
      </c>
      <c r="C386" s="2">
        <f t="shared" ca="1" si="51"/>
        <v>7</v>
      </c>
      <c r="D386" s="3">
        <f t="shared" ca="1" si="52"/>
        <v>7</v>
      </c>
      <c r="E386" s="2">
        <f ca="1">C386+D386</f>
        <v>14</v>
      </c>
    </row>
    <row r="387" spans="1:5" x14ac:dyDescent="0.25">
      <c r="A387" s="5" t="s">
        <v>23</v>
      </c>
      <c r="B387" s="5" t="s">
        <v>673</v>
      </c>
      <c r="C387" s="2">
        <f t="shared" ca="1" si="51"/>
        <v>1</v>
      </c>
      <c r="D387" s="3">
        <f t="shared" ca="1" si="52"/>
        <v>13</v>
      </c>
      <c r="E387" s="2">
        <f t="shared" ca="1" si="53"/>
        <v>14</v>
      </c>
    </row>
    <row r="388" spans="1:5" x14ac:dyDescent="0.25">
      <c r="A388" s="5" t="s">
        <v>523</v>
      </c>
      <c r="B388" s="5" t="s">
        <v>674</v>
      </c>
      <c r="C388" s="2">
        <f t="shared" ca="1" si="51"/>
        <v>10</v>
      </c>
      <c r="D388" s="3">
        <f t="shared" ca="1" si="52"/>
        <v>4</v>
      </c>
      <c r="E388" s="2">
        <f t="shared" ca="1" si="53"/>
        <v>14</v>
      </c>
    </row>
    <row r="389" spans="1:5" x14ac:dyDescent="0.25">
      <c r="A389" s="5" t="s">
        <v>742</v>
      </c>
      <c r="B389" s="5" t="s">
        <v>675</v>
      </c>
      <c r="C389" s="2">
        <f t="shared" ca="1" si="51"/>
        <v>0</v>
      </c>
      <c r="D389" s="3">
        <f t="shared" ca="1" si="52"/>
        <v>14</v>
      </c>
      <c r="E389" s="2">
        <f t="shared" ca="1" si="53"/>
        <v>14</v>
      </c>
    </row>
    <row r="391" spans="1:5" x14ac:dyDescent="0.25">
      <c r="A391" s="4" t="s">
        <v>721</v>
      </c>
    </row>
    <row r="392" spans="1:5" x14ac:dyDescent="0.25">
      <c r="A392" s="5" t="str">
        <f>$B$3&amp;" - Wave A - All"</f>
        <v>FIP - Wave A - All</v>
      </c>
      <c r="B392" s="5" t="s">
        <v>879</v>
      </c>
      <c r="C392" s="5" t="s">
        <v>5</v>
      </c>
      <c r="D392" s="5" t="s">
        <v>4</v>
      </c>
      <c r="E392" s="5" t="s">
        <v>525</v>
      </c>
    </row>
    <row r="393" spans="1:5" x14ac:dyDescent="0.25">
      <c r="A393" s="5" t="s">
        <v>148</v>
      </c>
      <c r="B393" s="5" t="s">
        <v>666</v>
      </c>
      <c r="C393" s="7">
        <f t="shared" ref="C393:E402" ca="1" si="54">C380/$E$11</f>
        <v>0.7142857142857143</v>
      </c>
      <c r="D393" s="6">
        <f t="shared" ca="1" si="54"/>
        <v>0.2857142857142857</v>
      </c>
      <c r="E393" s="7">
        <f t="shared" ca="1" si="54"/>
        <v>1</v>
      </c>
    </row>
    <row r="394" spans="1:5" x14ac:dyDescent="0.25">
      <c r="A394" s="5" t="s">
        <v>499</v>
      </c>
      <c r="B394" s="5" t="s">
        <v>667</v>
      </c>
      <c r="C394" s="7">
        <f t="shared" ca="1" si="54"/>
        <v>1</v>
      </c>
      <c r="D394" s="6">
        <f t="shared" ca="1" si="54"/>
        <v>0</v>
      </c>
      <c r="E394" s="7">
        <f t="shared" ca="1" si="54"/>
        <v>1</v>
      </c>
    </row>
    <row r="395" spans="1:5" x14ac:dyDescent="0.25">
      <c r="A395" s="5" t="s">
        <v>740</v>
      </c>
      <c r="B395" s="5" t="s">
        <v>668</v>
      </c>
      <c r="C395" s="7">
        <f t="shared" ca="1" si="54"/>
        <v>0.5</v>
      </c>
      <c r="D395" s="6">
        <f t="shared" ca="1" si="54"/>
        <v>0.5</v>
      </c>
      <c r="E395" s="7">
        <f t="shared" ca="1" si="54"/>
        <v>1</v>
      </c>
    </row>
    <row r="396" spans="1:5" x14ac:dyDescent="0.25">
      <c r="A396" s="5" t="s">
        <v>719</v>
      </c>
      <c r="B396" s="5" t="s">
        <v>669</v>
      </c>
      <c r="C396" s="7">
        <f t="shared" ca="1" si="54"/>
        <v>7.1428571428571425E-2</v>
      </c>
      <c r="D396" s="6">
        <f t="shared" ca="1" si="54"/>
        <v>0.9285714285714286</v>
      </c>
      <c r="E396" s="7">
        <f t="shared" ca="1" si="54"/>
        <v>1</v>
      </c>
    </row>
    <row r="397" spans="1:5" x14ac:dyDescent="0.25">
      <c r="A397" s="5" t="s">
        <v>720</v>
      </c>
      <c r="B397" s="5" t="s">
        <v>670</v>
      </c>
      <c r="C397" s="7">
        <f t="shared" ca="1" si="54"/>
        <v>7.1428571428571425E-2</v>
      </c>
      <c r="D397" s="6">
        <f t="shared" ca="1" si="54"/>
        <v>0.9285714285714286</v>
      </c>
      <c r="E397" s="7">
        <f t="shared" ca="1" si="54"/>
        <v>1</v>
      </c>
    </row>
    <row r="398" spans="1:5" x14ac:dyDescent="0.25">
      <c r="A398" s="5" t="s">
        <v>524</v>
      </c>
      <c r="B398" s="5" t="s">
        <v>671</v>
      </c>
      <c r="C398" s="7">
        <f t="shared" ca="1" si="54"/>
        <v>0.21428571428571427</v>
      </c>
      <c r="D398" s="6">
        <f t="shared" ca="1" si="54"/>
        <v>0.7857142857142857</v>
      </c>
      <c r="E398" s="7">
        <f t="shared" ca="1" si="54"/>
        <v>1</v>
      </c>
    </row>
    <row r="399" spans="1:5" x14ac:dyDescent="0.25">
      <c r="A399" s="5" t="s">
        <v>522</v>
      </c>
      <c r="B399" s="5" t="s">
        <v>672</v>
      </c>
      <c r="C399" s="7">
        <f t="shared" ca="1" si="54"/>
        <v>0.5</v>
      </c>
      <c r="D399" s="6">
        <f t="shared" ca="1" si="54"/>
        <v>0.5</v>
      </c>
      <c r="E399" s="7">
        <f t="shared" ca="1" si="54"/>
        <v>1</v>
      </c>
    </row>
    <row r="400" spans="1:5" x14ac:dyDescent="0.25">
      <c r="A400" s="5" t="s">
        <v>23</v>
      </c>
      <c r="B400" s="5" t="s">
        <v>673</v>
      </c>
      <c r="C400" s="7">
        <f t="shared" ca="1" si="54"/>
        <v>7.1428571428571425E-2</v>
      </c>
      <c r="D400" s="6">
        <f t="shared" ca="1" si="54"/>
        <v>0.9285714285714286</v>
      </c>
      <c r="E400" s="7">
        <f t="shared" ca="1" si="54"/>
        <v>1</v>
      </c>
    </row>
    <row r="401" spans="1:8" x14ac:dyDescent="0.25">
      <c r="A401" s="5" t="s">
        <v>523</v>
      </c>
      <c r="B401" s="5" t="s">
        <v>674</v>
      </c>
      <c r="C401" s="7">
        <f t="shared" ca="1" si="54"/>
        <v>0.7142857142857143</v>
      </c>
      <c r="D401" s="6">
        <f t="shared" ca="1" si="54"/>
        <v>0.2857142857142857</v>
      </c>
      <c r="E401" s="7">
        <f t="shared" ca="1" si="54"/>
        <v>1</v>
      </c>
    </row>
    <row r="402" spans="1:8" x14ac:dyDescent="0.25">
      <c r="A402" s="5" t="s">
        <v>742</v>
      </c>
      <c r="B402" s="5" t="s">
        <v>675</v>
      </c>
      <c r="C402" s="7">
        <f t="shared" ca="1" si="54"/>
        <v>0</v>
      </c>
      <c r="D402" s="6">
        <f t="shared" ca="1" si="54"/>
        <v>1</v>
      </c>
      <c r="E402" s="7">
        <f t="shared" ca="1" si="54"/>
        <v>1</v>
      </c>
    </row>
    <row r="404" spans="1:8" x14ac:dyDescent="0.25">
      <c r="A404" s="4" t="s">
        <v>717</v>
      </c>
    </row>
    <row r="405" spans="1:8" x14ac:dyDescent="0.25">
      <c r="A405" s="5" t="str">
        <f>$B$3&amp;" - Wave B - All"</f>
        <v>FIP - Wave B - All</v>
      </c>
      <c r="B405" s="5" t="s">
        <v>879</v>
      </c>
      <c r="C405" s="5" t="s">
        <v>5</v>
      </c>
      <c r="D405" s="5" t="s">
        <v>4</v>
      </c>
      <c r="E405" s="5" t="s">
        <v>525</v>
      </c>
    </row>
    <row r="406" spans="1:8" x14ac:dyDescent="0.25">
      <c r="A406" s="5" t="s">
        <v>148</v>
      </c>
      <c r="B406" s="5" t="s">
        <v>880</v>
      </c>
      <c r="C406" s="2">
        <f ca="1">COUNTIFS(INDIRECT("Table1["&amp;$B$6&amp;"]"),"Yes", INDIRECT("Table1["&amp;$B406&amp;"]"), "Yes")</f>
        <v>3</v>
      </c>
      <c r="D406" s="3">
        <f ca="1">COUNTIFS(INDIRECT("Table1["&amp;$B$6&amp;"]"),"Yes", INDIRECT("Table1["&amp;$B406&amp;"]"), "No")</f>
        <v>3</v>
      </c>
      <c r="E406" s="2">
        <f ca="1">C406+D406</f>
        <v>6</v>
      </c>
    </row>
    <row r="407" spans="1:8" x14ac:dyDescent="0.25">
      <c r="A407" s="5" t="s">
        <v>499</v>
      </c>
      <c r="B407" s="5" t="s">
        <v>881</v>
      </c>
      <c r="C407" s="2">
        <f t="shared" ref="C407:C415" ca="1" si="55">COUNTIFS(INDIRECT("Table1["&amp;$B$6&amp;"]"),"Yes", INDIRECT("Table1["&amp;$B407&amp;"]"), "Yes")</f>
        <v>6</v>
      </c>
      <c r="D407" s="3">
        <f t="shared" ref="D407:D415" ca="1" si="56">COUNTIFS(INDIRECT("Table1["&amp;$B$6&amp;"]"),"Yes", INDIRECT("Table1["&amp;$B407&amp;"]"), "No")</f>
        <v>0</v>
      </c>
      <c r="E407" s="2">
        <f t="shared" ref="E407:E415" ca="1" si="57">C407+D407</f>
        <v>6</v>
      </c>
    </row>
    <row r="408" spans="1:8" x14ac:dyDescent="0.25">
      <c r="A408" s="5" t="s">
        <v>740</v>
      </c>
      <c r="B408" s="5" t="s">
        <v>859</v>
      </c>
      <c r="C408" s="2">
        <f t="shared" ca="1" si="55"/>
        <v>2</v>
      </c>
      <c r="D408" s="3">
        <f t="shared" ca="1" si="56"/>
        <v>4</v>
      </c>
      <c r="E408" s="2">
        <f t="shared" ca="1" si="57"/>
        <v>6</v>
      </c>
    </row>
    <row r="409" spans="1:8" x14ac:dyDescent="0.25">
      <c r="A409" s="5" t="s">
        <v>719</v>
      </c>
      <c r="B409" s="5" t="s">
        <v>882</v>
      </c>
      <c r="C409" s="2">
        <f t="shared" ca="1" si="55"/>
        <v>0</v>
      </c>
      <c r="D409" s="3">
        <f t="shared" ca="1" si="56"/>
        <v>6</v>
      </c>
      <c r="E409" s="2">
        <f t="shared" ca="1" si="57"/>
        <v>6</v>
      </c>
    </row>
    <row r="410" spans="1:8" x14ac:dyDescent="0.25">
      <c r="A410" s="5" t="s">
        <v>720</v>
      </c>
      <c r="B410" s="5" t="s">
        <v>883</v>
      </c>
      <c r="C410" s="2">
        <f t="shared" ca="1" si="55"/>
        <v>0</v>
      </c>
      <c r="D410" s="3">
        <f t="shared" ca="1" si="56"/>
        <v>6</v>
      </c>
      <c r="E410" s="2">
        <f t="shared" ca="1" si="57"/>
        <v>6</v>
      </c>
    </row>
    <row r="411" spans="1:8" x14ac:dyDescent="0.25">
      <c r="A411" s="5" t="s">
        <v>524</v>
      </c>
      <c r="B411" s="5" t="s">
        <v>884</v>
      </c>
      <c r="C411" s="2">
        <f t="shared" ca="1" si="55"/>
        <v>1</v>
      </c>
      <c r="D411" s="3">
        <f t="shared" ca="1" si="56"/>
        <v>5</v>
      </c>
      <c r="E411" s="2">
        <f t="shared" ca="1" si="57"/>
        <v>6</v>
      </c>
    </row>
    <row r="412" spans="1:8" x14ac:dyDescent="0.25">
      <c r="A412" s="5" t="s">
        <v>522</v>
      </c>
      <c r="B412" s="5" t="s">
        <v>885</v>
      </c>
      <c r="C412" s="2">
        <f t="shared" ca="1" si="55"/>
        <v>6</v>
      </c>
      <c r="D412" s="3">
        <f t="shared" ca="1" si="56"/>
        <v>0</v>
      </c>
      <c r="E412" s="2">
        <f t="shared" ca="1" si="57"/>
        <v>6</v>
      </c>
    </row>
    <row r="413" spans="1:8" x14ac:dyDescent="0.25">
      <c r="A413" s="5" t="s">
        <v>23</v>
      </c>
      <c r="B413" s="5" t="s">
        <v>875</v>
      </c>
      <c r="C413" s="2">
        <f t="shared" ca="1" si="55"/>
        <v>0</v>
      </c>
      <c r="D413" s="3">
        <f t="shared" ca="1" si="56"/>
        <v>6</v>
      </c>
      <c r="E413" s="2">
        <f t="shared" ca="1" si="57"/>
        <v>6</v>
      </c>
      <c r="H413" s="26"/>
    </row>
    <row r="414" spans="1:8" x14ac:dyDescent="0.25">
      <c r="A414" s="5" t="s">
        <v>523</v>
      </c>
      <c r="B414" s="5" t="s">
        <v>886</v>
      </c>
      <c r="C414" s="2">
        <f t="shared" ca="1" si="55"/>
        <v>4</v>
      </c>
      <c r="D414" s="3">
        <f t="shared" ca="1" si="56"/>
        <v>2</v>
      </c>
      <c r="E414" s="2">
        <f t="shared" ca="1" si="57"/>
        <v>6</v>
      </c>
      <c r="H414" s="26"/>
    </row>
    <row r="415" spans="1:8" x14ac:dyDescent="0.25">
      <c r="A415" s="5" t="s">
        <v>742</v>
      </c>
      <c r="B415" s="5" t="s">
        <v>887</v>
      </c>
      <c r="C415" s="2">
        <f t="shared" ca="1" si="55"/>
        <v>0</v>
      </c>
      <c r="D415" s="3">
        <f t="shared" ca="1" si="56"/>
        <v>6</v>
      </c>
      <c r="E415" s="2">
        <f t="shared" ca="1" si="57"/>
        <v>6</v>
      </c>
      <c r="H415" s="27"/>
    </row>
    <row r="416" spans="1:8" x14ac:dyDescent="0.25">
      <c r="H416" s="27"/>
    </row>
    <row r="417" spans="1:8" x14ac:dyDescent="0.25">
      <c r="A417" s="4" t="s">
        <v>721</v>
      </c>
      <c r="H417" s="27"/>
    </row>
    <row r="418" spans="1:8" x14ac:dyDescent="0.25">
      <c r="A418" s="5" t="str">
        <f>$B$3&amp;" - Wave B - All"</f>
        <v>FIP - Wave B - All</v>
      </c>
      <c r="B418" s="5" t="s">
        <v>879</v>
      </c>
      <c r="C418" s="5" t="s">
        <v>5</v>
      </c>
      <c r="D418" s="5" t="s">
        <v>4</v>
      </c>
      <c r="E418" s="5" t="s">
        <v>525</v>
      </c>
      <c r="H418" s="27"/>
    </row>
    <row r="419" spans="1:8" x14ac:dyDescent="0.25">
      <c r="A419" s="5" t="s">
        <v>148</v>
      </c>
      <c r="B419" s="5" t="s">
        <v>880</v>
      </c>
      <c r="C419" s="7">
        <f t="shared" ref="C419:E428" ca="1" si="58">C406/$F$11</f>
        <v>0.5</v>
      </c>
      <c r="D419" s="6">
        <f t="shared" ca="1" si="58"/>
        <v>0.5</v>
      </c>
      <c r="E419" s="7">
        <f t="shared" ca="1" si="58"/>
        <v>1</v>
      </c>
      <c r="H419" s="27"/>
    </row>
    <row r="420" spans="1:8" x14ac:dyDescent="0.25">
      <c r="A420" s="5" t="s">
        <v>499</v>
      </c>
      <c r="B420" s="5" t="s">
        <v>881</v>
      </c>
      <c r="C420" s="7">
        <f t="shared" ca="1" si="58"/>
        <v>1</v>
      </c>
      <c r="D420" s="6">
        <f t="shared" ca="1" si="58"/>
        <v>0</v>
      </c>
      <c r="E420" s="7">
        <f t="shared" ca="1" si="58"/>
        <v>1</v>
      </c>
      <c r="H420" s="27"/>
    </row>
    <row r="421" spans="1:8" x14ac:dyDescent="0.25">
      <c r="A421" s="5" t="s">
        <v>740</v>
      </c>
      <c r="B421" s="5" t="s">
        <v>859</v>
      </c>
      <c r="C421" s="7">
        <f t="shared" ca="1" si="58"/>
        <v>0.33333333333333331</v>
      </c>
      <c r="D421" s="6">
        <f t="shared" ca="1" si="58"/>
        <v>0.66666666666666663</v>
      </c>
      <c r="E421" s="7">
        <f t="shared" ca="1" si="58"/>
        <v>1</v>
      </c>
      <c r="H421" s="27"/>
    </row>
    <row r="422" spans="1:8" x14ac:dyDescent="0.25">
      <c r="A422" s="5" t="s">
        <v>719</v>
      </c>
      <c r="B422" s="5" t="s">
        <v>882</v>
      </c>
      <c r="C422" s="7">
        <f t="shared" ca="1" si="58"/>
        <v>0</v>
      </c>
      <c r="D422" s="6">
        <f t="shared" ca="1" si="58"/>
        <v>1</v>
      </c>
      <c r="E422" s="7">
        <f t="shared" ca="1" si="58"/>
        <v>1</v>
      </c>
      <c r="H422" s="27"/>
    </row>
    <row r="423" spans="1:8" x14ac:dyDescent="0.25">
      <c r="A423" s="5" t="s">
        <v>720</v>
      </c>
      <c r="B423" s="5" t="s">
        <v>883</v>
      </c>
      <c r="C423" s="7">
        <f t="shared" ca="1" si="58"/>
        <v>0</v>
      </c>
      <c r="D423" s="6">
        <f t="shared" ca="1" si="58"/>
        <v>1</v>
      </c>
      <c r="E423" s="7">
        <f t="shared" ca="1" si="58"/>
        <v>1</v>
      </c>
      <c r="H423" s="27"/>
    </row>
    <row r="424" spans="1:8" x14ac:dyDescent="0.25">
      <c r="A424" s="5" t="s">
        <v>524</v>
      </c>
      <c r="B424" s="5" t="s">
        <v>884</v>
      </c>
      <c r="C424" s="7">
        <f t="shared" ca="1" si="58"/>
        <v>0.16666666666666666</v>
      </c>
      <c r="D424" s="6">
        <f t="shared" ca="1" si="58"/>
        <v>0.83333333333333337</v>
      </c>
      <c r="E424" s="7">
        <f t="shared" ca="1" si="58"/>
        <v>1</v>
      </c>
      <c r="H424" s="27"/>
    </row>
    <row r="425" spans="1:8" x14ac:dyDescent="0.25">
      <c r="A425" s="5" t="s">
        <v>522</v>
      </c>
      <c r="B425" s="5" t="s">
        <v>885</v>
      </c>
      <c r="C425" s="7">
        <f t="shared" ca="1" si="58"/>
        <v>1</v>
      </c>
      <c r="D425" s="6">
        <f t="shared" ca="1" si="58"/>
        <v>0</v>
      </c>
      <c r="E425" s="7">
        <f t="shared" ca="1" si="58"/>
        <v>1</v>
      </c>
      <c r="H425" s="27"/>
    </row>
    <row r="426" spans="1:8" x14ac:dyDescent="0.25">
      <c r="A426" s="5" t="s">
        <v>23</v>
      </c>
      <c r="B426" s="5" t="s">
        <v>875</v>
      </c>
      <c r="C426" s="7">
        <f t="shared" ca="1" si="58"/>
        <v>0</v>
      </c>
      <c r="D426" s="6">
        <f t="shared" ca="1" si="58"/>
        <v>1</v>
      </c>
      <c r="E426" s="7">
        <f t="shared" ca="1" si="58"/>
        <v>1</v>
      </c>
      <c r="H426" s="27"/>
    </row>
    <row r="427" spans="1:8" x14ac:dyDescent="0.25">
      <c r="A427" s="5" t="s">
        <v>523</v>
      </c>
      <c r="B427" s="5" t="s">
        <v>886</v>
      </c>
      <c r="C427" s="7">
        <f t="shared" ca="1" si="58"/>
        <v>0.66666666666666663</v>
      </c>
      <c r="D427" s="6">
        <f t="shared" ca="1" si="58"/>
        <v>0.33333333333333331</v>
      </c>
      <c r="E427" s="7">
        <f t="shared" ca="1" si="58"/>
        <v>1</v>
      </c>
      <c r="H427" s="27"/>
    </row>
    <row r="428" spans="1:8" x14ac:dyDescent="0.25">
      <c r="A428" s="5" t="s">
        <v>742</v>
      </c>
      <c r="B428" s="5" t="s">
        <v>887</v>
      </c>
      <c r="C428" s="7">
        <f t="shared" ca="1" si="58"/>
        <v>0</v>
      </c>
      <c r="D428" s="6">
        <f t="shared" ca="1" si="58"/>
        <v>1</v>
      </c>
      <c r="E428" s="7">
        <f t="shared" ca="1" si="58"/>
        <v>1</v>
      </c>
      <c r="H428" s="27"/>
    </row>
    <row r="429" spans="1:8" x14ac:dyDescent="0.25">
      <c r="C429" s="11"/>
      <c r="D429" s="11"/>
      <c r="E429" s="11"/>
      <c r="H429" s="27"/>
    </row>
    <row r="430" spans="1:8" x14ac:dyDescent="0.25">
      <c r="A430" s="4" t="s">
        <v>717</v>
      </c>
      <c r="H430" s="27"/>
    </row>
    <row r="431" spans="1:8" x14ac:dyDescent="0.25">
      <c r="A431" s="5" t="str">
        <f>$B$3&amp;" - Wave C - All"</f>
        <v>FIP - Wave C - All</v>
      </c>
      <c r="B431" s="5" t="s">
        <v>879</v>
      </c>
      <c r="C431" s="5" t="s">
        <v>5</v>
      </c>
      <c r="D431" s="5" t="s">
        <v>4</v>
      </c>
      <c r="E431" s="5" t="s">
        <v>525</v>
      </c>
      <c r="H431" s="27"/>
    </row>
    <row r="432" spans="1:8" x14ac:dyDescent="0.25">
      <c r="A432" s="5" t="s">
        <v>148</v>
      </c>
      <c r="B432" s="5" t="s">
        <v>888</v>
      </c>
      <c r="C432" s="2">
        <f ca="1">COUNTIFS(INDIRECT("Table1["&amp;$B$7&amp;"]"),"Yes", INDIRECT("Table1["&amp;$B432&amp;"]"), "Yes")</f>
        <v>0</v>
      </c>
      <c r="D432" s="3">
        <f ca="1">COUNTIFS(INDIRECT("Table1["&amp;$B$7&amp;"]"),"Yes", INDIRECT("Table1["&amp;$B432&amp;"]"), "No")</f>
        <v>0</v>
      </c>
      <c r="E432" s="2">
        <f ca="1">C432+D432</f>
        <v>0</v>
      </c>
      <c r="H432" s="27"/>
    </row>
    <row r="433" spans="1:8" x14ac:dyDescent="0.25">
      <c r="A433" s="5" t="s">
        <v>499</v>
      </c>
      <c r="B433" s="5" t="s">
        <v>889</v>
      </c>
      <c r="C433" s="2">
        <f t="shared" ref="C433:C441" ca="1" si="59">COUNTIFS(INDIRECT("Table1["&amp;$B$7&amp;"]"),"Yes", INDIRECT("Table1["&amp;$B433&amp;"]"), "Yes")</f>
        <v>0</v>
      </c>
      <c r="D433" s="3">
        <f t="shared" ref="D433:D441" ca="1" si="60">COUNTIFS(INDIRECT("Table1["&amp;$B$7&amp;"]"),"Yes", INDIRECT("Table1["&amp;$B433&amp;"]"), "No")</f>
        <v>0</v>
      </c>
      <c r="E433" s="2">
        <f t="shared" ref="E433:E441" ca="1" si="61">C433+D433</f>
        <v>0</v>
      </c>
      <c r="H433" s="26"/>
    </row>
    <row r="434" spans="1:8" x14ac:dyDescent="0.25">
      <c r="A434" s="5" t="s">
        <v>740</v>
      </c>
      <c r="B434" s="5" t="s">
        <v>860</v>
      </c>
      <c r="C434" s="2">
        <f t="shared" ca="1" si="59"/>
        <v>0</v>
      </c>
      <c r="D434" s="3">
        <f t="shared" ca="1" si="60"/>
        <v>0</v>
      </c>
      <c r="E434" s="2">
        <f t="shared" ca="1" si="61"/>
        <v>0</v>
      </c>
    </row>
    <row r="435" spans="1:8" x14ac:dyDescent="0.25">
      <c r="A435" s="5" t="s">
        <v>719</v>
      </c>
      <c r="B435" s="5" t="s">
        <v>890</v>
      </c>
      <c r="C435" s="2">
        <f t="shared" ca="1" si="59"/>
        <v>0</v>
      </c>
      <c r="D435" s="3">
        <f t="shared" ca="1" si="60"/>
        <v>0</v>
      </c>
      <c r="E435" s="2">
        <f t="shared" ca="1" si="61"/>
        <v>0</v>
      </c>
    </row>
    <row r="436" spans="1:8" x14ac:dyDescent="0.25">
      <c r="A436" s="5" t="s">
        <v>720</v>
      </c>
      <c r="B436" s="5" t="s">
        <v>891</v>
      </c>
      <c r="C436" s="2">
        <f t="shared" ca="1" si="59"/>
        <v>0</v>
      </c>
      <c r="D436" s="3">
        <f t="shared" ca="1" si="60"/>
        <v>0</v>
      </c>
      <c r="E436" s="2">
        <f t="shared" ca="1" si="61"/>
        <v>0</v>
      </c>
    </row>
    <row r="437" spans="1:8" x14ac:dyDescent="0.25">
      <c r="A437" s="5" t="s">
        <v>524</v>
      </c>
      <c r="B437" s="5" t="s">
        <v>892</v>
      </c>
      <c r="C437" s="2">
        <f t="shared" ca="1" si="59"/>
        <v>0</v>
      </c>
      <c r="D437" s="3">
        <f t="shared" ca="1" si="60"/>
        <v>0</v>
      </c>
      <c r="E437" s="2">
        <f t="shared" ca="1" si="61"/>
        <v>0</v>
      </c>
    </row>
    <row r="438" spans="1:8" x14ac:dyDescent="0.25">
      <c r="A438" s="5" t="s">
        <v>522</v>
      </c>
      <c r="B438" s="5" t="s">
        <v>893</v>
      </c>
      <c r="C438" s="2">
        <f t="shared" ca="1" si="59"/>
        <v>0</v>
      </c>
      <c r="D438" s="3">
        <f t="shared" ca="1" si="60"/>
        <v>0</v>
      </c>
      <c r="E438" s="2">
        <f t="shared" ca="1" si="61"/>
        <v>0</v>
      </c>
    </row>
    <row r="439" spans="1:8" x14ac:dyDescent="0.25">
      <c r="A439" s="5" t="s">
        <v>23</v>
      </c>
      <c r="B439" s="5" t="s">
        <v>876</v>
      </c>
      <c r="C439" s="2">
        <f t="shared" ca="1" si="59"/>
        <v>0</v>
      </c>
      <c r="D439" s="3">
        <f t="shared" ca="1" si="60"/>
        <v>0</v>
      </c>
      <c r="E439" s="2">
        <f t="shared" ca="1" si="61"/>
        <v>0</v>
      </c>
    </row>
    <row r="440" spans="1:8" x14ac:dyDescent="0.25">
      <c r="A440" s="5" t="s">
        <v>523</v>
      </c>
      <c r="B440" s="5" t="s">
        <v>894</v>
      </c>
      <c r="C440" s="2">
        <f t="shared" ca="1" si="59"/>
        <v>0</v>
      </c>
      <c r="D440" s="3">
        <f t="shared" ca="1" si="60"/>
        <v>0</v>
      </c>
      <c r="E440" s="2">
        <f t="shared" ca="1" si="61"/>
        <v>0</v>
      </c>
    </row>
    <row r="441" spans="1:8" x14ac:dyDescent="0.25">
      <c r="A441" s="5" t="s">
        <v>742</v>
      </c>
      <c r="B441" s="5" t="s">
        <v>895</v>
      </c>
      <c r="C441" s="2">
        <f t="shared" ca="1" si="59"/>
        <v>0</v>
      </c>
      <c r="D441" s="3">
        <f t="shared" ca="1" si="60"/>
        <v>0</v>
      </c>
      <c r="E441" s="2">
        <f t="shared" ca="1" si="61"/>
        <v>0</v>
      </c>
    </row>
    <row r="443" spans="1:8" x14ac:dyDescent="0.25">
      <c r="A443" s="4" t="s">
        <v>721</v>
      </c>
    </row>
    <row r="444" spans="1:8" x14ac:dyDescent="0.25">
      <c r="A444" s="5" t="str">
        <f>$B$3&amp;" - Wave C - All"</f>
        <v>FIP - Wave C - All</v>
      </c>
      <c r="B444" s="5" t="s">
        <v>879</v>
      </c>
      <c r="C444" s="5" t="s">
        <v>5</v>
      </c>
      <c r="D444" s="5" t="s">
        <v>4</v>
      </c>
      <c r="E444" s="5" t="s">
        <v>525</v>
      </c>
    </row>
    <row r="445" spans="1:8" x14ac:dyDescent="0.25">
      <c r="A445" s="5" t="s">
        <v>148</v>
      </c>
      <c r="B445" s="5" t="s">
        <v>888</v>
      </c>
      <c r="C445" s="7" t="e">
        <f t="shared" ref="C445:E454" ca="1" si="62">C432/$G$11</f>
        <v>#DIV/0!</v>
      </c>
      <c r="D445" s="6" t="e">
        <f t="shared" ca="1" si="62"/>
        <v>#DIV/0!</v>
      </c>
      <c r="E445" s="7" t="e">
        <f t="shared" ca="1" si="62"/>
        <v>#DIV/0!</v>
      </c>
    </row>
    <row r="446" spans="1:8" x14ac:dyDescent="0.25">
      <c r="A446" s="5" t="s">
        <v>499</v>
      </c>
      <c r="B446" s="5" t="s">
        <v>889</v>
      </c>
      <c r="C446" s="7" t="e">
        <f t="shared" ca="1" si="62"/>
        <v>#DIV/0!</v>
      </c>
      <c r="D446" s="6" t="e">
        <f t="shared" ca="1" si="62"/>
        <v>#DIV/0!</v>
      </c>
      <c r="E446" s="7" t="e">
        <f t="shared" ca="1" si="62"/>
        <v>#DIV/0!</v>
      </c>
    </row>
    <row r="447" spans="1:8" x14ac:dyDescent="0.25">
      <c r="A447" s="5" t="s">
        <v>740</v>
      </c>
      <c r="B447" s="5" t="s">
        <v>860</v>
      </c>
      <c r="C447" s="7" t="e">
        <f t="shared" ca="1" si="62"/>
        <v>#DIV/0!</v>
      </c>
      <c r="D447" s="6" t="e">
        <f t="shared" ca="1" si="62"/>
        <v>#DIV/0!</v>
      </c>
      <c r="E447" s="7" t="e">
        <f t="shared" ca="1" si="62"/>
        <v>#DIV/0!</v>
      </c>
    </row>
    <row r="448" spans="1:8" x14ac:dyDescent="0.25">
      <c r="A448" s="5" t="s">
        <v>719</v>
      </c>
      <c r="B448" s="5" t="s">
        <v>890</v>
      </c>
      <c r="C448" s="7" t="e">
        <f t="shared" ca="1" si="62"/>
        <v>#DIV/0!</v>
      </c>
      <c r="D448" s="6" t="e">
        <f t="shared" ca="1" si="62"/>
        <v>#DIV/0!</v>
      </c>
      <c r="E448" s="7" t="e">
        <f t="shared" ca="1" si="62"/>
        <v>#DIV/0!</v>
      </c>
    </row>
    <row r="449" spans="1:6" x14ac:dyDescent="0.25">
      <c r="A449" s="5" t="s">
        <v>720</v>
      </c>
      <c r="B449" s="5" t="s">
        <v>891</v>
      </c>
      <c r="C449" s="7" t="e">
        <f t="shared" ca="1" si="62"/>
        <v>#DIV/0!</v>
      </c>
      <c r="D449" s="6" t="e">
        <f t="shared" ca="1" si="62"/>
        <v>#DIV/0!</v>
      </c>
      <c r="E449" s="7" t="e">
        <f t="shared" ca="1" si="62"/>
        <v>#DIV/0!</v>
      </c>
    </row>
    <row r="450" spans="1:6" x14ac:dyDescent="0.25">
      <c r="A450" s="5" t="s">
        <v>524</v>
      </c>
      <c r="B450" s="5" t="s">
        <v>892</v>
      </c>
      <c r="C450" s="7" t="e">
        <f t="shared" ca="1" si="62"/>
        <v>#DIV/0!</v>
      </c>
      <c r="D450" s="6" t="e">
        <f t="shared" ca="1" si="62"/>
        <v>#DIV/0!</v>
      </c>
      <c r="E450" s="7" t="e">
        <f t="shared" ca="1" si="62"/>
        <v>#DIV/0!</v>
      </c>
    </row>
    <row r="451" spans="1:6" x14ac:dyDescent="0.25">
      <c r="A451" s="5" t="s">
        <v>522</v>
      </c>
      <c r="B451" s="5" t="s">
        <v>893</v>
      </c>
      <c r="C451" s="7" t="e">
        <f t="shared" ca="1" si="62"/>
        <v>#DIV/0!</v>
      </c>
      <c r="D451" s="6" t="e">
        <f t="shared" ca="1" si="62"/>
        <v>#DIV/0!</v>
      </c>
      <c r="E451" s="7" t="e">
        <f t="shared" ca="1" si="62"/>
        <v>#DIV/0!</v>
      </c>
    </row>
    <row r="452" spans="1:6" x14ac:dyDescent="0.25">
      <c r="A452" s="5" t="s">
        <v>23</v>
      </c>
      <c r="B452" s="5" t="s">
        <v>876</v>
      </c>
      <c r="C452" s="7" t="e">
        <f t="shared" ca="1" si="62"/>
        <v>#DIV/0!</v>
      </c>
      <c r="D452" s="6" t="e">
        <f t="shared" ca="1" si="62"/>
        <v>#DIV/0!</v>
      </c>
      <c r="E452" s="7" t="e">
        <f t="shared" ca="1" si="62"/>
        <v>#DIV/0!</v>
      </c>
    </row>
    <row r="453" spans="1:6" x14ac:dyDescent="0.25">
      <c r="A453" s="5" t="s">
        <v>523</v>
      </c>
      <c r="B453" s="5" t="s">
        <v>894</v>
      </c>
      <c r="C453" s="7" t="e">
        <f t="shared" ca="1" si="62"/>
        <v>#DIV/0!</v>
      </c>
      <c r="D453" s="6" t="e">
        <f t="shared" ca="1" si="62"/>
        <v>#DIV/0!</v>
      </c>
      <c r="E453" s="7" t="e">
        <f t="shared" ca="1" si="62"/>
        <v>#DIV/0!</v>
      </c>
    </row>
    <row r="454" spans="1:6" x14ac:dyDescent="0.25">
      <c r="A454" s="5" t="s">
        <v>742</v>
      </c>
      <c r="B454" s="5" t="s">
        <v>895</v>
      </c>
      <c r="C454" s="7" t="e">
        <f t="shared" ca="1" si="62"/>
        <v>#DIV/0!</v>
      </c>
      <c r="D454" s="6" t="e">
        <f t="shared" ca="1" si="62"/>
        <v>#DIV/0!</v>
      </c>
      <c r="E454" s="7" t="e">
        <f t="shared" ca="1" si="62"/>
        <v>#DIV/0!</v>
      </c>
    </row>
    <row r="456" spans="1:6" x14ac:dyDescent="0.25">
      <c r="A456" s="4" t="s">
        <v>722</v>
      </c>
    </row>
    <row r="457" spans="1:6" x14ac:dyDescent="0.25">
      <c r="A457" s="5" t="str">
        <f>$B$3&amp;" - Wave A - Sample"</f>
        <v>FIP - Wave A - Sample</v>
      </c>
      <c r="B457" s="5" t="s">
        <v>879</v>
      </c>
      <c r="C457" s="5" t="s">
        <v>5</v>
      </c>
      <c r="D457" s="5" t="s">
        <v>4</v>
      </c>
      <c r="E457" s="5" t="s">
        <v>896</v>
      </c>
      <c r="F457" s="5" t="s">
        <v>525</v>
      </c>
    </row>
    <row r="458" spans="1:6" x14ac:dyDescent="0.25">
      <c r="A458" s="5" t="s">
        <v>723</v>
      </c>
      <c r="B458" s="28" t="s">
        <v>640</v>
      </c>
      <c r="C458" s="2">
        <f ca="1">COUNTIFS(Table1[c08a_main_class], $B$4, INDIRECT("Table1["&amp;$B458&amp;"]"), "Yes")</f>
        <v>3</v>
      </c>
      <c r="D458" s="3">
        <f ca="1">COUNTIFS(Table1[c08a_main_class], $B$4, INDIRECT("Table1["&amp;$B458&amp;"]"), "No")</f>
        <v>5</v>
      </c>
      <c r="E458" s="2">
        <f ca="1">COUNTIFS(Table1[c08a_main_class], $B$4, INDIRECT("Table1["&amp;$B458&amp;"]"), "Don't Know")</f>
        <v>0</v>
      </c>
      <c r="F458" s="3">
        <f ca="1">C458+D458+E458</f>
        <v>8</v>
      </c>
    </row>
    <row r="459" spans="1:6" x14ac:dyDescent="0.25">
      <c r="A459" s="5" t="s">
        <v>724</v>
      </c>
      <c r="B459" s="28" t="s">
        <v>641</v>
      </c>
      <c r="C459" s="2">
        <f ca="1">COUNTIFS(Table1[c08a_main_class], $B$4, INDIRECT("Table1["&amp;$B459&amp;"]"), "Yes")</f>
        <v>0</v>
      </c>
      <c r="D459" s="3">
        <f ca="1">COUNTIFS(Table1[c08a_main_class], $B$4, INDIRECT("Table1["&amp;$B459&amp;"]"), "No")</f>
        <v>8</v>
      </c>
      <c r="E459" s="2">
        <f ca="1">COUNTIFS(Table1[c08a_main_class], $B$4, INDIRECT("Table1["&amp;$B459&amp;"]"), "Don't Know")</f>
        <v>0</v>
      </c>
      <c r="F459" s="3">
        <f t="shared" ref="F459:F475" ca="1" si="63">C459+D459+E459</f>
        <v>8</v>
      </c>
    </row>
    <row r="460" spans="1:6" x14ac:dyDescent="0.25">
      <c r="A460" s="5" t="s">
        <v>725</v>
      </c>
      <c r="B460" s="28" t="s">
        <v>642</v>
      </c>
      <c r="C460" s="2">
        <f ca="1">COUNTIFS(Table1[c08a_main_class], $B$4, INDIRECT("Table1["&amp;$B460&amp;"]"), "Yes")</f>
        <v>0</v>
      </c>
      <c r="D460" s="3">
        <f ca="1">COUNTIFS(Table1[c08a_main_class], $B$4, INDIRECT("Table1["&amp;$B460&amp;"]"), "No")</f>
        <v>8</v>
      </c>
      <c r="E460" s="2">
        <f ca="1">COUNTIFS(Table1[c08a_main_class], $B$4, INDIRECT("Table1["&amp;$B460&amp;"]"), "Don't Know")</f>
        <v>0</v>
      </c>
      <c r="F460" s="3">
        <f t="shared" ca="1" si="63"/>
        <v>8</v>
      </c>
    </row>
    <row r="461" spans="1:6" x14ac:dyDescent="0.25">
      <c r="A461" s="5" t="s">
        <v>726</v>
      </c>
      <c r="B461" s="28" t="s">
        <v>643</v>
      </c>
      <c r="C461" s="2">
        <f ca="1">COUNTIFS(Table1[c08a_main_class], $B$4, INDIRECT("Table1["&amp;$B461&amp;"]"), "Yes")</f>
        <v>1</v>
      </c>
      <c r="D461" s="3">
        <f ca="1">COUNTIFS(Table1[c08a_main_class], $B$4, INDIRECT("Table1["&amp;$B461&amp;"]"), "No")</f>
        <v>7</v>
      </c>
      <c r="E461" s="2">
        <f ca="1">COUNTIFS(Table1[c08a_main_class], $B$4, INDIRECT("Table1["&amp;$B461&amp;"]"), "Don't Know")</f>
        <v>0</v>
      </c>
      <c r="F461" s="3">
        <f t="shared" ca="1" si="63"/>
        <v>8</v>
      </c>
    </row>
    <row r="462" spans="1:6" x14ac:dyDescent="0.25">
      <c r="A462" s="5" t="s">
        <v>727</v>
      </c>
      <c r="B462" s="28" t="s">
        <v>644</v>
      </c>
      <c r="C462" s="2">
        <f ca="1">COUNTIFS(Table1[c08a_main_class], $B$4, INDIRECT("Table1["&amp;$B462&amp;"]"), "Yes")</f>
        <v>0</v>
      </c>
      <c r="D462" s="3">
        <f ca="1">COUNTIFS(Table1[c08a_main_class], $B$4, INDIRECT("Table1["&amp;$B462&amp;"]"), "No")</f>
        <v>7</v>
      </c>
      <c r="E462" s="2">
        <f ca="1">COUNTIFS(Table1[c08a_main_class], $B$4, INDIRECT("Table1["&amp;$B462&amp;"]"), "Don't Know")</f>
        <v>1</v>
      </c>
      <c r="F462" s="3">
        <f t="shared" ca="1" si="63"/>
        <v>8</v>
      </c>
    </row>
    <row r="463" spans="1:6" x14ac:dyDescent="0.25">
      <c r="A463" s="5" t="s">
        <v>728</v>
      </c>
      <c r="B463" s="28" t="s">
        <v>645</v>
      </c>
      <c r="C463" s="2">
        <f ca="1">COUNTIFS(Table1[c08a_main_class], $B$4, INDIRECT("Table1["&amp;$B463&amp;"]"), "Yes")</f>
        <v>0</v>
      </c>
      <c r="D463" s="3">
        <f ca="1">COUNTIFS(Table1[c08a_main_class], $B$4, INDIRECT("Table1["&amp;$B463&amp;"]"), "No")</f>
        <v>8</v>
      </c>
      <c r="E463" s="2">
        <f ca="1">COUNTIFS(Table1[c08a_main_class], $B$4, INDIRECT("Table1["&amp;$B463&amp;"]"), "Don't Know")</f>
        <v>0</v>
      </c>
      <c r="F463" s="3">
        <f t="shared" ca="1" si="63"/>
        <v>8</v>
      </c>
    </row>
    <row r="464" spans="1:6" x14ac:dyDescent="0.25">
      <c r="A464" s="5" t="s">
        <v>729</v>
      </c>
      <c r="B464" s="28" t="s">
        <v>646</v>
      </c>
      <c r="C464" s="2">
        <f ca="1">COUNTIFS(Table1[c08a_main_class], $B$4, INDIRECT("Table1["&amp;$B464&amp;"]"), "Yes")</f>
        <v>7</v>
      </c>
      <c r="D464" s="3">
        <f ca="1">COUNTIFS(Table1[c08a_main_class], $B$4, INDIRECT("Table1["&amp;$B464&amp;"]"), "No")</f>
        <v>1</v>
      </c>
      <c r="E464" s="2">
        <f ca="1">COUNTIFS(Table1[c08a_main_class], $B$4, INDIRECT("Table1["&amp;$B464&amp;"]"), "Don't Know")</f>
        <v>0</v>
      </c>
      <c r="F464" s="3">
        <f t="shared" ca="1" si="63"/>
        <v>8</v>
      </c>
    </row>
    <row r="465" spans="1:6" x14ac:dyDescent="0.25">
      <c r="A465" s="5" t="s">
        <v>730</v>
      </c>
      <c r="B465" s="28" t="s">
        <v>647</v>
      </c>
      <c r="C465" s="2">
        <f ca="1">COUNTIFS(Table1[c08a_main_class], $B$4, INDIRECT("Table1["&amp;$B465&amp;"]"), "Yes")</f>
        <v>8</v>
      </c>
      <c r="D465" s="3">
        <f ca="1">COUNTIFS(Table1[c08a_main_class], $B$4, INDIRECT("Table1["&amp;$B465&amp;"]"), "No")</f>
        <v>0</v>
      </c>
      <c r="E465" s="2">
        <f ca="1">COUNTIFS(Table1[c08a_main_class], $B$4, INDIRECT("Table1["&amp;$B465&amp;"]"), "Don't Know")</f>
        <v>0</v>
      </c>
      <c r="F465" s="3">
        <f t="shared" ca="1" si="63"/>
        <v>8</v>
      </c>
    </row>
    <row r="466" spans="1:6" x14ac:dyDescent="0.25">
      <c r="A466" s="5" t="s">
        <v>731</v>
      </c>
      <c r="B466" s="28" t="s">
        <v>648</v>
      </c>
      <c r="C466" s="2">
        <f ca="1">COUNTIFS(Table1[c08a_main_class], $B$4, INDIRECT("Table1["&amp;$B466&amp;"]"), "Yes")</f>
        <v>0</v>
      </c>
      <c r="D466" s="3">
        <f ca="1">COUNTIFS(Table1[c08a_main_class], $B$4, INDIRECT("Table1["&amp;$B466&amp;"]"), "No")</f>
        <v>8</v>
      </c>
      <c r="E466" s="2">
        <f ca="1">COUNTIFS(Table1[c08a_main_class], $B$4, INDIRECT("Table1["&amp;$B466&amp;"]"), "Don't Know")</f>
        <v>0</v>
      </c>
      <c r="F466" s="3">
        <f t="shared" ca="1" si="63"/>
        <v>8</v>
      </c>
    </row>
    <row r="467" spans="1:6" x14ac:dyDescent="0.25">
      <c r="A467" s="5" t="s">
        <v>732</v>
      </c>
      <c r="B467" s="28" t="s">
        <v>649</v>
      </c>
      <c r="C467" s="2">
        <f ca="1">COUNTIFS(Table1[c08a_main_class], $B$4, INDIRECT("Table1["&amp;$B467&amp;"]"), "Yes")</f>
        <v>6</v>
      </c>
      <c r="D467" s="3">
        <f ca="1">COUNTIFS(Table1[c08a_main_class], $B$4, INDIRECT("Table1["&amp;$B467&amp;"]"), "No")</f>
        <v>2</v>
      </c>
      <c r="E467" s="2">
        <f ca="1">COUNTIFS(Table1[c08a_main_class], $B$4, INDIRECT("Table1["&amp;$B467&amp;"]"), "Don't Know")</f>
        <v>0</v>
      </c>
      <c r="F467" s="3">
        <f t="shared" ca="1" si="63"/>
        <v>8</v>
      </c>
    </row>
    <row r="468" spans="1:6" x14ac:dyDescent="0.25">
      <c r="A468" s="5" t="s">
        <v>733</v>
      </c>
      <c r="B468" s="28" t="s">
        <v>650</v>
      </c>
      <c r="C468" s="2">
        <f ca="1">COUNTIFS(Table1[c08a_main_class], $B$4, INDIRECT("Table1["&amp;$B468&amp;"]"), "Yes")</f>
        <v>0</v>
      </c>
      <c r="D468" s="3">
        <f ca="1">COUNTIFS(Table1[c08a_main_class], $B$4, INDIRECT("Table1["&amp;$B468&amp;"]"), "No")</f>
        <v>8</v>
      </c>
      <c r="E468" s="2">
        <f ca="1">COUNTIFS(Table1[c08a_main_class], $B$4, INDIRECT("Table1["&amp;$B468&amp;"]"), "Don't Know")</f>
        <v>0</v>
      </c>
      <c r="F468" s="3">
        <f t="shared" ca="1" si="63"/>
        <v>8</v>
      </c>
    </row>
    <row r="469" spans="1:6" x14ac:dyDescent="0.25">
      <c r="A469" s="5" t="s">
        <v>734</v>
      </c>
      <c r="B469" s="28" t="s">
        <v>651</v>
      </c>
      <c r="C469" s="2">
        <f ca="1">COUNTIFS(Table1[c08a_main_class], $B$4, INDIRECT("Table1["&amp;$B469&amp;"]"), "Yes")</f>
        <v>1</v>
      </c>
      <c r="D469" s="3">
        <f ca="1">COUNTIFS(Table1[c08a_main_class], $B$4, INDIRECT("Table1["&amp;$B469&amp;"]"), "No")</f>
        <v>7</v>
      </c>
      <c r="E469" s="2">
        <f ca="1">COUNTIFS(Table1[c08a_main_class], $B$4, INDIRECT("Table1["&amp;$B469&amp;"]"), "Don't Know")</f>
        <v>0</v>
      </c>
      <c r="F469" s="3">
        <f t="shared" ca="1" si="63"/>
        <v>8</v>
      </c>
    </row>
    <row r="470" spans="1:6" x14ac:dyDescent="0.25">
      <c r="A470" s="5" t="s">
        <v>735</v>
      </c>
      <c r="B470" s="28" t="s">
        <v>652</v>
      </c>
      <c r="C470" s="2">
        <f ca="1">COUNTIFS(Table1[c08a_main_class], $B$4, INDIRECT("Table1["&amp;$B470&amp;"]"), "Yes")</f>
        <v>0</v>
      </c>
      <c r="D470" s="3">
        <f ca="1">COUNTIFS(Table1[c08a_main_class], $B$4, INDIRECT("Table1["&amp;$B470&amp;"]"), "No")</f>
        <v>8</v>
      </c>
      <c r="E470" s="2">
        <f ca="1">COUNTIFS(Table1[c08a_main_class], $B$4, INDIRECT("Table1["&amp;$B470&amp;"]"), "Don't Know")</f>
        <v>0</v>
      </c>
      <c r="F470" s="3">
        <f t="shared" ca="1" si="63"/>
        <v>8</v>
      </c>
    </row>
    <row r="471" spans="1:6" x14ac:dyDescent="0.25">
      <c r="A471" s="5" t="s">
        <v>736</v>
      </c>
      <c r="B471" s="28" t="s">
        <v>653</v>
      </c>
      <c r="C471" s="2">
        <f ca="1">COUNTIFS(Table1[c08a_main_class], $B$4, INDIRECT("Table1["&amp;$B471&amp;"]"), "Yes")</f>
        <v>0</v>
      </c>
      <c r="D471" s="3">
        <f ca="1">COUNTIFS(Table1[c08a_main_class], $B$4, INDIRECT("Table1["&amp;$B471&amp;"]"), "No")</f>
        <v>8</v>
      </c>
      <c r="E471" s="2">
        <f ca="1">COUNTIFS(Table1[c08a_main_class], $B$4, INDIRECT("Table1["&amp;$B471&amp;"]"), "Don't Know")</f>
        <v>0</v>
      </c>
      <c r="F471" s="3">
        <f t="shared" ca="1" si="63"/>
        <v>8</v>
      </c>
    </row>
    <row r="472" spans="1:6" x14ac:dyDescent="0.25">
      <c r="A472" s="5" t="s">
        <v>737</v>
      </c>
      <c r="B472" s="28" t="s">
        <v>654</v>
      </c>
      <c r="C472" s="2">
        <f ca="1">COUNTIFS(Table1[c08a_main_class], $B$4, INDIRECT("Table1["&amp;$B472&amp;"]"), "Yes")</f>
        <v>2</v>
      </c>
      <c r="D472" s="3">
        <f ca="1">COUNTIFS(Table1[c08a_main_class], $B$4, INDIRECT("Table1["&amp;$B472&amp;"]"), "No")</f>
        <v>6</v>
      </c>
      <c r="E472" s="2">
        <f ca="1">COUNTIFS(Table1[c08a_main_class], $B$4, INDIRECT("Table1["&amp;$B472&amp;"]"), "Don't Know")</f>
        <v>0</v>
      </c>
      <c r="F472" s="3">
        <f t="shared" ca="1" si="63"/>
        <v>8</v>
      </c>
    </row>
    <row r="473" spans="1:6" x14ac:dyDescent="0.25">
      <c r="A473" s="5" t="s">
        <v>738</v>
      </c>
      <c r="B473" s="28" t="s">
        <v>655</v>
      </c>
      <c r="C473" s="2">
        <f ca="1">COUNTIFS(Table1[c08a_main_class], $B$4, INDIRECT("Table1["&amp;$B473&amp;"]"), "Yes")</f>
        <v>0</v>
      </c>
      <c r="D473" s="3">
        <f ca="1">COUNTIFS(Table1[c08a_main_class], $B$4, INDIRECT("Table1["&amp;$B473&amp;"]"), "No")</f>
        <v>8</v>
      </c>
      <c r="E473" s="2">
        <f ca="1">COUNTIFS(Table1[c08a_main_class], $B$4, INDIRECT("Table1["&amp;$B473&amp;"]"), "Don't Know")</f>
        <v>0</v>
      </c>
      <c r="F473" s="3">
        <f t="shared" ca="1" si="63"/>
        <v>8</v>
      </c>
    </row>
    <row r="474" spans="1:6" x14ac:dyDescent="0.25">
      <c r="A474" s="5" t="s">
        <v>742</v>
      </c>
      <c r="B474" s="28" t="s">
        <v>656</v>
      </c>
      <c r="C474" s="2">
        <f ca="1">COUNTIFS(Table1[c08a_main_class], $B$4, INDIRECT("Table1["&amp;$B474&amp;"]"), "Yes")</f>
        <v>0</v>
      </c>
      <c r="D474" s="3">
        <f ca="1">COUNTIFS(Table1[c08a_main_class], $B$4, INDIRECT("Table1["&amp;$B474&amp;"]"), "No")</f>
        <v>8</v>
      </c>
      <c r="E474" s="2">
        <f ca="1">COUNTIFS(Table1[c08a_main_class], $B$4, INDIRECT("Table1["&amp;$B474&amp;"]"), "Don't Know")</f>
        <v>0</v>
      </c>
      <c r="F474" s="3">
        <f t="shared" ca="1" si="63"/>
        <v>8</v>
      </c>
    </row>
    <row r="475" spans="1:6" x14ac:dyDescent="0.25">
      <c r="A475" s="5" t="s">
        <v>22</v>
      </c>
      <c r="B475" s="28" t="s">
        <v>657</v>
      </c>
      <c r="C475" s="2">
        <f ca="1">COUNTIFS(Table1[c08a_main_class], $B$4, INDIRECT("Table1["&amp;$B475&amp;"]"), "Yes")</f>
        <v>0</v>
      </c>
      <c r="D475" s="3">
        <f ca="1">COUNTIFS(Table1[c08a_main_class], $B$4, INDIRECT("Table1["&amp;$B475&amp;"]"), "No")</f>
        <v>8</v>
      </c>
      <c r="E475" s="2">
        <f ca="1">COUNTIFS(Table1[c08a_main_class], $B$4, INDIRECT("Table1["&amp;$B475&amp;"]"), "Don't Know")</f>
        <v>0</v>
      </c>
      <c r="F475" s="3">
        <f t="shared" ca="1" si="63"/>
        <v>8</v>
      </c>
    </row>
    <row r="477" spans="1:6" x14ac:dyDescent="0.25">
      <c r="A477" s="4" t="s">
        <v>739</v>
      </c>
    </row>
    <row r="478" spans="1:6" x14ac:dyDescent="0.25">
      <c r="A478" s="5" t="str">
        <f>$B$3&amp;" - Wave A - Sample"</f>
        <v>FIP - Wave A - Sample</v>
      </c>
      <c r="B478" s="5" t="s">
        <v>879</v>
      </c>
      <c r="C478" s="5" t="s">
        <v>5</v>
      </c>
      <c r="D478" s="5" t="s">
        <v>4</v>
      </c>
      <c r="E478" s="5" t="s">
        <v>896</v>
      </c>
      <c r="F478" s="5" t="s">
        <v>525</v>
      </c>
    </row>
    <row r="479" spans="1:6" x14ac:dyDescent="0.25">
      <c r="A479" s="5" t="s">
        <v>723</v>
      </c>
      <c r="B479" s="28" t="s">
        <v>640</v>
      </c>
      <c r="C479" s="7">
        <f ca="1">C458/$B$11</f>
        <v>0.375</v>
      </c>
      <c r="D479" s="6">
        <f ca="1">D458/$B$11</f>
        <v>0.625</v>
      </c>
      <c r="E479" s="7">
        <f ca="1">E458/$B$11</f>
        <v>0</v>
      </c>
      <c r="F479" s="6">
        <f ca="1">F458/$B$11</f>
        <v>1</v>
      </c>
    </row>
    <row r="480" spans="1:6" x14ac:dyDescent="0.25">
      <c r="A480" s="5" t="s">
        <v>724</v>
      </c>
      <c r="B480" s="28" t="s">
        <v>641</v>
      </c>
      <c r="C480" s="7">
        <f t="shared" ref="C480:F495" ca="1" si="64">C459/$B$11</f>
        <v>0</v>
      </c>
      <c r="D480" s="6">
        <f t="shared" ca="1" si="64"/>
        <v>1</v>
      </c>
      <c r="E480" s="7">
        <f t="shared" ca="1" si="64"/>
        <v>0</v>
      </c>
      <c r="F480" s="6">
        <f t="shared" ca="1" si="64"/>
        <v>1</v>
      </c>
    </row>
    <row r="481" spans="1:6" x14ac:dyDescent="0.25">
      <c r="A481" s="5" t="s">
        <v>725</v>
      </c>
      <c r="B481" s="28" t="s">
        <v>642</v>
      </c>
      <c r="C481" s="7">
        <f t="shared" ca="1" si="64"/>
        <v>0</v>
      </c>
      <c r="D481" s="6">
        <f t="shared" ca="1" si="64"/>
        <v>1</v>
      </c>
      <c r="E481" s="7">
        <f t="shared" ca="1" si="64"/>
        <v>0</v>
      </c>
      <c r="F481" s="6">
        <f t="shared" ca="1" si="64"/>
        <v>1</v>
      </c>
    </row>
    <row r="482" spans="1:6" x14ac:dyDescent="0.25">
      <c r="A482" s="5" t="s">
        <v>726</v>
      </c>
      <c r="B482" s="28" t="s">
        <v>643</v>
      </c>
      <c r="C482" s="7">
        <f t="shared" ca="1" si="64"/>
        <v>0.125</v>
      </c>
      <c r="D482" s="6">
        <f t="shared" ca="1" si="64"/>
        <v>0.875</v>
      </c>
      <c r="E482" s="7">
        <f t="shared" ca="1" si="64"/>
        <v>0</v>
      </c>
      <c r="F482" s="6">
        <f t="shared" ca="1" si="64"/>
        <v>1</v>
      </c>
    </row>
    <row r="483" spans="1:6" x14ac:dyDescent="0.25">
      <c r="A483" s="5" t="s">
        <v>727</v>
      </c>
      <c r="B483" s="28" t="s">
        <v>644</v>
      </c>
      <c r="C483" s="7">
        <f t="shared" ca="1" si="64"/>
        <v>0</v>
      </c>
      <c r="D483" s="6">
        <f t="shared" ca="1" si="64"/>
        <v>0.875</v>
      </c>
      <c r="E483" s="7">
        <f t="shared" ca="1" si="64"/>
        <v>0.125</v>
      </c>
      <c r="F483" s="6">
        <f t="shared" ca="1" si="64"/>
        <v>1</v>
      </c>
    </row>
    <row r="484" spans="1:6" x14ac:dyDescent="0.25">
      <c r="A484" s="5" t="s">
        <v>728</v>
      </c>
      <c r="B484" s="28" t="s">
        <v>645</v>
      </c>
      <c r="C484" s="7">
        <f t="shared" ca="1" si="64"/>
        <v>0</v>
      </c>
      <c r="D484" s="6">
        <f t="shared" ca="1" si="64"/>
        <v>1</v>
      </c>
      <c r="E484" s="7">
        <f t="shared" ca="1" si="64"/>
        <v>0</v>
      </c>
      <c r="F484" s="6">
        <f t="shared" ca="1" si="64"/>
        <v>1</v>
      </c>
    </row>
    <row r="485" spans="1:6" x14ac:dyDescent="0.25">
      <c r="A485" s="5" t="s">
        <v>729</v>
      </c>
      <c r="B485" s="28" t="s">
        <v>646</v>
      </c>
      <c r="C485" s="7">
        <f t="shared" ca="1" si="64"/>
        <v>0.875</v>
      </c>
      <c r="D485" s="6">
        <f t="shared" ca="1" si="64"/>
        <v>0.125</v>
      </c>
      <c r="E485" s="7">
        <f t="shared" ca="1" si="64"/>
        <v>0</v>
      </c>
      <c r="F485" s="6">
        <f t="shared" ca="1" si="64"/>
        <v>1</v>
      </c>
    </row>
    <row r="486" spans="1:6" x14ac:dyDescent="0.25">
      <c r="A486" s="5" t="s">
        <v>730</v>
      </c>
      <c r="B486" s="28" t="s">
        <v>647</v>
      </c>
      <c r="C486" s="7">
        <f t="shared" ca="1" si="64"/>
        <v>1</v>
      </c>
      <c r="D486" s="6">
        <f t="shared" ca="1" si="64"/>
        <v>0</v>
      </c>
      <c r="E486" s="7">
        <f t="shared" ca="1" si="64"/>
        <v>0</v>
      </c>
      <c r="F486" s="6">
        <f t="shared" ca="1" si="64"/>
        <v>1</v>
      </c>
    </row>
    <row r="487" spans="1:6" x14ac:dyDescent="0.25">
      <c r="A487" s="5" t="s">
        <v>731</v>
      </c>
      <c r="B487" s="28" t="s">
        <v>648</v>
      </c>
      <c r="C487" s="7">
        <f t="shared" ca="1" si="64"/>
        <v>0</v>
      </c>
      <c r="D487" s="6">
        <f t="shared" ca="1" si="64"/>
        <v>1</v>
      </c>
      <c r="E487" s="7">
        <f t="shared" ca="1" si="64"/>
        <v>0</v>
      </c>
      <c r="F487" s="6">
        <f t="shared" ca="1" si="64"/>
        <v>1</v>
      </c>
    </row>
    <row r="488" spans="1:6" x14ac:dyDescent="0.25">
      <c r="A488" s="5" t="s">
        <v>732</v>
      </c>
      <c r="B488" s="28" t="s">
        <v>649</v>
      </c>
      <c r="C488" s="7">
        <f t="shared" ca="1" si="64"/>
        <v>0.75</v>
      </c>
      <c r="D488" s="6">
        <f t="shared" ca="1" si="64"/>
        <v>0.25</v>
      </c>
      <c r="E488" s="7">
        <f t="shared" ca="1" si="64"/>
        <v>0</v>
      </c>
      <c r="F488" s="6">
        <f t="shared" ca="1" si="64"/>
        <v>1</v>
      </c>
    </row>
    <row r="489" spans="1:6" x14ac:dyDescent="0.25">
      <c r="A489" s="5" t="s">
        <v>733</v>
      </c>
      <c r="B489" s="28" t="s">
        <v>650</v>
      </c>
      <c r="C489" s="7">
        <f t="shared" ca="1" si="64"/>
        <v>0</v>
      </c>
      <c r="D489" s="6">
        <f t="shared" ca="1" si="64"/>
        <v>1</v>
      </c>
      <c r="E489" s="7">
        <f t="shared" ca="1" si="64"/>
        <v>0</v>
      </c>
      <c r="F489" s="6">
        <f t="shared" ca="1" si="64"/>
        <v>1</v>
      </c>
    </row>
    <row r="490" spans="1:6" x14ac:dyDescent="0.25">
      <c r="A490" s="5" t="s">
        <v>734</v>
      </c>
      <c r="B490" s="28" t="s">
        <v>651</v>
      </c>
      <c r="C490" s="7">
        <f t="shared" ca="1" si="64"/>
        <v>0.125</v>
      </c>
      <c r="D490" s="6">
        <f t="shared" ca="1" si="64"/>
        <v>0.875</v>
      </c>
      <c r="E490" s="7">
        <f t="shared" ca="1" si="64"/>
        <v>0</v>
      </c>
      <c r="F490" s="6">
        <f t="shared" ca="1" si="64"/>
        <v>1</v>
      </c>
    </row>
    <row r="491" spans="1:6" x14ac:dyDescent="0.25">
      <c r="A491" s="5" t="s">
        <v>735</v>
      </c>
      <c r="B491" s="28" t="s">
        <v>652</v>
      </c>
      <c r="C491" s="7">
        <f t="shared" ca="1" si="64"/>
        <v>0</v>
      </c>
      <c r="D491" s="6">
        <f t="shared" ca="1" si="64"/>
        <v>1</v>
      </c>
      <c r="E491" s="7">
        <f t="shared" ca="1" si="64"/>
        <v>0</v>
      </c>
      <c r="F491" s="6">
        <f t="shared" ca="1" si="64"/>
        <v>1</v>
      </c>
    </row>
    <row r="492" spans="1:6" x14ac:dyDescent="0.25">
      <c r="A492" s="5" t="s">
        <v>736</v>
      </c>
      <c r="B492" s="28" t="s">
        <v>653</v>
      </c>
      <c r="C492" s="7">
        <f t="shared" ca="1" si="64"/>
        <v>0</v>
      </c>
      <c r="D492" s="6">
        <f t="shared" ca="1" si="64"/>
        <v>1</v>
      </c>
      <c r="E492" s="7">
        <f t="shared" ca="1" si="64"/>
        <v>0</v>
      </c>
      <c r="F492" s="6">
        <f t="shared" ca="1" si="64"/>
        <v>1</v>
      </c>
    </row>
    <row r="493" spans="1:6" x14ac:dyDescent="0.25">
      <c r="A493" s="5" t="s">
        <v>737</v>
      </c>
      <c r="B493" s="28" t="s">
        <v>654</v>
      </c>
      <c r="C493" s="7">
        <f t="shared" ca="1" si="64"/>
        <v>0.25</v>
      </c>
      <c r="D493" s="6">
        <f t="shared" ca="1" si="64"/>
        <v>0.75</v>
      </c>
      <c r="E493" s="7">
        <f t="shared" ca="1" si="64"/>
        <v>0</v>
      </c>
      <c r="F493" s="6">
        <f t="shared" ca="1" si="64"/>
        <v>1</v>
      </c>
    </row>
    <row r="494" spans="1:6" x14ac:dyDescent="0.25">
      <c r="A494" s="5" t="s">
        <v>738</v>
      </c>
      <c r="B494" s="28" t="s">
        <v>655</v>
      </c>
      <c r="C494" s="7">
        <f t="shared" ca="1" si="64"/>
        <v>0</v>
      </c>
      <c r="D494" s="6">
        <f t="shared" ca="1" si="64"/>
        <v>1</v>
      </c>
      <c r="E494" s="7">
        <f t="shared" ca="1" si="64"/>
        <v>0</v>
      </c>
      <c r="F494" s="6">
        <f t="shared" ca="1" si="64"/>
        <v>1</v>
      </c>
    </row>
    <row r="495" spans="1:6" x14ac:dyDescent="0.25">
      <c r="A495" s="5" t="s">
        <v>742</v>
      </c>
      <c r="B495" s="28" t="s">
        <v>656</v>
      </c>
      <c r="C495" s="7">
        <f t="shared" ca="1" si="64"/>
        <v>0</v>
      </c>
      <c r="D495" s="6">
        <f t="shared" ca="1" si="64"/>
        <v>1</v>
      </c>
      <c r="E495" s="7">
        <f t="shared" ca="1" si="64"/>
        <v>0</v>
      </c>
      <c r="F495" s="6">
        <f t="shared" ca="1" si="64"/>
        <v>1</v>
      </c>
    </row>
    <row r="496" spans="1:6" x14ac:dyDescent="0.25">
      <c r="A496" s="5" t="s">
        <v>22</v>
      </c>
      <c r="B496" s="28" t="s">
        <v>657</v>
      </c>
      <c r="C496" s="7">
        <f ca="1">C475/$B$11</f>
        <v>0</v>
      </c>
      <c r="D496" s="6">
        <f ca="1">D475/$B$11</f>
        <v>1</v>
      </c>
      <c r="E496" s="7">
        <f ca="1">E475/$B$11</f>
        <v>0</v>
      </c>
      <c r="F496" s="6">
        <f ca="1">F475/$B$11</f>
        <v>1</v>
      </c>
    </row>
    <row r="498" spans="1:6" x14ac:dyDescent="0.25">
      <c r="A498" s="4" t="s">
        <v>722</v>
      </c>
    </row>
    <row r="499" spans="1:6" x14ac:dyDescent="0.25">
      <c r="A499" s="5" t="str">
        <f>$B$3&amp;" - Wave B - Sample"</f>
        <v>FIP - Wave B - Sample</v>
      </c>
      <c r="B499" s="5" t="s">
        <v>879</v>
      </c>
      <c r="C499" s="5" t="s">
        <v>5</v>
      </c>
      <c r="D499" s="5" t="s">
        <v>4</v>
      </c>
      <c r="E499" s="5" t="s">
        <v>896</v>
      </c>
      <c r="F499" s="5" t="s">
        <v>525</v>
      </c>
    </row>
    <row r="500" spans="1:6" x14ac:dyDescent="0.25">
      <c r="A500" s="5" t="s">
        <v>723</v>
      </c>
      <c r="B500" s="28" t="s">
        <v>926</v>
      </c>
      <c r="C500" s="2">
        <f ca="1">COUNTIFS(Table1[c08a_main_class], $B$4, INDIRECT("Table1[c01"&amp;$E$5&amp;"_area]"), "&lt;&gt;Unassigned", INDIRECT("Table1["&amp;$B500&amp;"]"), "Yes")</f>
        <v>0</v>
      </c>
      <c r="D500" s="3">
        <f ca="1">COUNTIFS(Table1[c08a_main_class], $B$4, INDIRECT("Table1[c01"&amp;$E$5&amp;"_area]"), "&lt;&gt;Unassigned", INDIRECT("Table1["&amp;$B500&amp;"]"), "No")</f>
        <v>2</v>
      </c>
      <c r="E500" s="2">
        <f ca="1">COUNTIFS(Table1[c08a_main_class], $B$4, INDIRECT("Table1[c01"&amp;$E$5&amp;"_area]"), "&lt;&gt;Unassigned", INDIRECT("Table1["&amp;$B500&amp;"]"), "Don't Know")</f>
        <v>0</v>
      </c>
      <c r="F500" s="3">
        <f ca="1">C500+D500+E500</f>
        <v>2</v>
      </c>
    </row>
    <row r="501" spans="1:6" x14ac:dyDescent="0.25">
      <c r="A501" s="5" t="s">
        <v>724</v>
      </c>
      <c r="B501" s="28" t="s">
        <v>927</v>
      </c>
      <c r="C501" s="2">
        <f ca="1">COUNTIFS(Table1[c08a_main_class], $B$4, INDIRECT("Table1[c01"&amp;$E$5&amp;"_area]"), "&lt;&gt;Unassigned", INDIRECT("Table1["&amp;$B501&amp;"]"), "Yes")</f>
        <v>1</v>
      </c>
      <c r="D501" s="3">
        <f ca="1">COUNTIFS(Table1[c08a_main_class], $B$4, INDIRECT("Table1[c01"&amp;$E$5&amp;"_area]"), "&lt;&gt;Unassigned", INDIRECT("Table1["&amp;$B501&amp;"]"), "No")</f>
        <v>1</v>
      </c>
      <c r="E501" s="2">
        <f ca="1">COUNTIFS(Table1[c08a_main_class], $B$4, INDIRECT("Table1[c01"&amp;$E$5&amp;"_area]"), "&lt;&gt;Unassigned", INDIRECT("Table1["&amp;$B501&amp;"]"), "Don't Know")</f>
        <v>0</v>
      </c>
      <c r="F501" s="3">
        <f t="shared" ref="F501:F517" ca="1" si="65">C501+D501+E501</f>
        <v>2</v>
      </c>
    </row>
    <row r="502" spans="1:6" x14ac:dyDescent="0.25">
      <c r="A502" s="5" t="s">
        <v>725</v>
      </c>
      <c r="B502" s="28" t="s">
        <v>928</v>
      </c>
      <c r="C502" s="2">
        <f ca="1">COUNTIFS(Table1[c08a_main_class], $B$4, INDIRECT("Table1[c01"&amp;$E$5&amp;"_area]"), "&lt;&gt;Unassigned", INDIRECT("Table1["&amp;$B502&amp;"]"), "Yes")</f>
        <v>0</v>
      </c>
      <c r="D502" s="3">
        <f ca="1">COUNTIFS(Table1[c08a_main_class], $B$4, INDIRECT("Table1[c01"&amp;$E$5&amp;"_area]"), "&lt;&gt;Unassigned", INDIRECT("Table1["&amp;$B502&amp;"]"), "No")</f>
        <v>2</v>
      </c>
      <c r="E502" s="2">
        <f ca="1">COUNTIFS(Table1[c08a_main_class], $B$4, INDIRECT("Table1[c01"&amp;$E$5&amp;"_area]"), "&lt;&gt;Unassigned", INDIRECT("Table1["&amp;$B502&amp;"]"), "Don't Know")</f>
        <v>0</v>
      </c>
      <c r="F502" s="3">
        <f t="shared" ca="1" si="65"/>
        <v>2</v>
      </c>
    </row>
    <row r="503" spans="1:6" x14ac:dyDescent="0.25">
      <c r="A503" s="5" t="s">
        <v>726</v>
      </c>
      <c r="B503" s="28" t="s">
        <v>929</v>
      </c>
      <c r="C503" s="2">
        <f ca="1">COUNTIFS(Table1[c08a_main_class], $B$4, INDIRECT("Table1[c01"&amp;$E$5&amp;"_area]"), "&lt;&gt;Unassigned", INDIRECT("Table1["&amp;$B503&amp;"]"), "Yes")</f>
        <v>1</v>
      </c>
      <c r="D503" s="3">
        <f ca="1">COUNTIFS(Table1[c08a_main_class], $B$4, INDIRECT("Table1[c01"&amp;$E$5&amp;"_area]"), "&lt;&gt;Unassigned", INDIRECT("Table1["&amp;$B503&amp;"]"), "No")</f>
        <v>1</v>
      </c>
      <c r="E503" s="2">
        <f ca="1">COUNTIFS(Table1[c08a_main_class], $B$4, INDIRECT("Table1[c01"&amp;$E$5&amp;"_area]"), "&lt;&gt;Unassigned", INDIRECT("Table1["&amp;$B503&amp;"]"), "Don't Know")</f>
        <v>0</v>
      </c>
      <c r="F503" s="3">
        <f t="shared" ca="1" si="65"/>
        <v>2</v>
      </c>
    </row>
    <row r="504" spans="1:6" x14ac:dyDescent="0.25">
      <c r="A504" s="5" t="s">
        <v>727</v>
      </c>
      <c r="B504" s="28" t="s">
        <v>930</v>
      </c>
      <c r="C504" s="2">
        <f ca="1">COUNTIFS(Table1[c08a_main_class], $B$4, INDIRECT("Table1[c01"&amp;$E$5&amp;"_area]"), "&lt;&gt;Unassigned", INDIRECT("Table1["&amp;$B504&amp;"]"), "Yes")</f>
        <v>0</v>
      </c>
      <c r="D504" s="3">
        <f ca="1">COUNTIFS(Table1[c08a_main_class], $B$4, INDIRECT("Table1[c01"&amp;$E$5&amp;"_area]"), "&lt;&gt;Unassigned", INDIRECT("Table1["&amp;$B504&amp;"]"), "No")</f>
        <v>2</v>
      </c>
      <c r="E504" s="2">
        <f ca="1">COUNTIFS(Table1[c08a_main_class], $B$4, INDIRECT("Table1[c01"&amp;$E$5&amp;"_area]"), "&lt;&gt;Unassigned", INDIRECT("Table1["&amp;$B504&amp;"]"), "Don't Know")</f>
        <v>0</v>
      </c>
      <c r="F504" s="3">
        <f t="shared" ca="1" si="65"/>
        <v>2</v>
      </c>
    </row>
    <row r="505" spans="1:6" x14ac:dyDescent="0.25">
      <c r="A505" s="5" t="s">
        <v>728</v>
      </c>
      <c r="B505" s="28" t="s">
        <v>931</v>
      </c>
      <c r="C505" s="2">
        <f ca="1">COUNTIFS(Table1[c08a_main_class], $B$4, INDIRECT("Table1[c01"&amp;$E$5&amp;"_area]"), "&lt;&gt;Unassigned", INDIRECT("Table1["&amp;$B505&amp;"]"), "Yes")</f>
        <v>0</v>
      </c>
      <c r="D505" s="3">
        <f ca="1">COUNTIFS(Table1[c08a_main_class], $B$4, INDIRECT("Table1[c01"&amp;$E$5&amp;"_area]"), "&lt;&gt;Unassigned", INDIRECT("Table1["&amp;$B505&amp;"]"), "No")</f>
        <v>2</v>
      </c>
      <c r="E505" s="2">
        <f ca="1">COUNTIFS(Table1[c08a_main_class], $B$4, INDIRECT("Table1[c01"&amp;$E$5&amp;"_area]"), "&lt;&gt;Unassigned", INDIRECT("Table1["&amp;$B505&amp;"]"), "Don't Know")</f>
        <v>0</v>
      </c>
      <c r="F505" s="3">
        <f t="shared" ca="1" si="65"/>
        <v>2</v>
      </c>
    </row>
    <row r="506" spans="1:6" x14ac:dyDescent="0.25">
      <c r="A506" s="5" t="s">
        <v>729</v>
      </c>
      <c r="B506" s="28" t="s">
        <v>932</v>
      </c>
      <c r="C506" s="2">
        <f ca="1">COUNTIFS(Table1[c08a_main_class], $B$4, INDIRECT("Table1[c01"&amp;$E$5&amp;"_area]"), "&lt;&gt;Unassigned", INDIRECT("Table1["&amp;$B506&amp;"]"), "Yes")</f>
        <v>1</v>
      </c>
      <c r="D506" s="3">
        <f ca="1">COUNTIFS(Table1[c08a_main_class], $B$4, INDIRECT("Table1[c01"&amp;$E$5&amp;"_area]"), "&lt;&gt;Unassigned", INDIRECT("Table1["&amp;$B506&amp;"]"), "No")</f>
        <v>1</v>
      </c>
      <c r="E506" s="2">
        <f ca="1">COUNTIFS(Table1[c08a_main_class], $B$4, INDIRECT("Table1[c01"&amp;$E$5&amp;"_area]"), "&lt;&gt;Unassigned", INDIRECT("Table1["&amp;$B506&amp;"]"), "Don't Know")</f>
        <v>0</v>
      </c>
      <c r="F506" s="3">
        <f t="shared" ca="1" si="65"/>
        <v>2</v>
      </c>
    </row>
    <row r="507" spans="1:6" x14ac:dyDescent="0.25">
      <c r="A507" s="5" t="s">
        <v>730</v>
      </c>
      <c r="B507" s="28" t="s">
        <v>933</v>
      </c>
      <c r="C507" s="2">
        <f ca="1">COUNTIFS(Table1[c08a_main_class], $B$4, INDIRECT("Table1[c01"&amp;$E$5&amp;"_area]"), "&lt;&gt;Unassigned", INDIRECT("Table1["&amp;$B507&amp;"]"), "Yes")</f>
        <v>1</v>
      </c>
      <c r="D507" s="3">
        <f ca="1">COUNTIFS(Table1[c08a_main_class], $B$4, INDIRECT("Table1[c01"&amp;$E$5&amp;"_area]"), "&lt;&gt;Unassigned", INDIRECT("Table1["&amp;$B507&amp;"]"), "No")</f>
        <v>1</v>
      </c>
      <c r="E507" s="2">
        <f ca="1">COUNTIFS(Table1[c08a_main_class], $B$4, INDIRECT("Table1[c01"&amp;$E$5&amp;"_area]"), "&lt;&gt;Unassigned", INDIRECT("Table1["&amp;$B507&amp;"]"), "Don't Know")</f>
        <v>0</v>
      </c>
      <c r="F507" s="3">
        <f t="shared" ca="1" si="65"/>
        <v>2</v>
      </c>
    </row>
    <row r="508" spans="1:6" x14ac:dyDescent="0.25">
      <c r="A508" s="5" t="s">
        <v>731</v>
      </c>
      <c r="B508" s="28" t="s">
        <v>934</v>
      </c>
      <c r="C508" s="2">
        <f ca="1">COUNTIFS(Table1[c08a_main_class], $B$4, INDIRECT("Table1[c01"&amp;$E$5&amp;"_area]"), "&lt;&gt;Unassigned", INDIRECT("Table1["&amp;$B508&amp;"]"), "Yes")</f>
        <v>0</v>
      </c>
      <c r="D508" s="3">
        <f ca="1">COUNTIFS(Table1[c08a_main_class], $B$4, INDIRECT("Table1[c01"&amp;$E$5&amp;"_area]"), "&lt;&gt;Unassigned", INDIRECT("Table1["&amp;$B508&amp;"]"), "No")</f>
        <v>2</v>
      </c>
      <c r="E508" s="2">
        <f ca="1">COUNTIFS(Table1[c08a_main_class], $B$4, INDIRECT("Table1[c01"&amp;$E$5&amp;"_area]"), "&lt;&gt;Unassigned", INDIRECT("Table1["&amp;$B508&amp;"]"), "Don't Know")</f>
        <v>0</v>
      </c>
      <c r="F508" s="3">
        <f t="shared" ca="1" si="65"/>
        <v>2</v>
      </c>
    </row>
    <row r="509" spans="1:6" x14ac:dyDescent="0.25">
      <c r="A509" s="5" t="s">
        <v>732</v>
      </c>
      <c r="B509" s="28" t="s">
        <v>935</v>
      </c>
      <c r="C509" s="2">
        <f ca="1">COUNTIFS(Table1[c08a_main_class], $B$4, INDIRECT("Table1[c01"&amp;$E$5&amp;"_area]"), "&lt;&gt;Unassigned", INDIRECT("Table1["&amp;$B509&amp;"]"), "Yes")</f>
        <v>1</v>
      </c>
      <c r="D509" s="3">
        <f ca="1">COUNTIFS(Table1[c08a_main_class], $B$4, INDIRECT("Table1[c01"&amp;$E$5&amp;"_area]"), "&lt;&gt;Unassigned", INDIRECT("Table1["&amp;$B509&amp;"]"), "No")</f>
        <v>1</v>
      </c>
      <c r="E509" s="2">
        <f ca="1">COUNTIFS(Table1[c08a_main_class], $B$4, INDIRECT("Table1[c01"&amp;$E$5&amp;"_area]"), "&lt;&gt;Unassigned", INDIRECT("Table1["&amp;$B509&amp;"]"), "Don't Know")</f>
        <v>0</v>
      </c>
      <c r="F509" s="3">
        <f t="shared" ca="1" si="65"/>
        <v>2</v>
      </c>
    </row>
    <row r="510" spans="1:6" x14ac:dyDescent="0.25">
      <c r="A510" s="5" t="s">
        <v>733</v>
      </c>
      <c r="B510" s="28" t="s">
        <v>936</v>
      </c>
      <c r="C510" s="2">
        <f ca="1">COUNTIFS(Table1[c08a_main_class], $B$4, INDIRECT("Table1[c01"&amp;$E$5&amp;"_area]"), "&lt;&gt;Unassigned", INDIRECT("Table1["&amp;$B510&amp;"]"), "Yes")</f>
        <v>0</v>
      </c>
      <c r="D510" s="3">
        <f ca="1">COUNTIFS(Table1[c08a_main_class], $B$4, INDIRECT("Table1[c01"&amp;$E$5&amp;"_area]"), "&lt;&gt;Unassigned", INDIRECT("Table1["&amp;$B510&amp;"]"), "No")</f>
        <v>2</v>
      </c>
      <c r="E510" s="2">
        <f ca="1">COUNTIFS(Table1[c08a_main_class], $B$4, INDIRECT("Table1[c01"&amp;$E$5&amp;"_area]"), "&lt;&gt;Unassigned", INDIRECT("Table1["&amp;$B510&amp;"]"), "Don't Know")</f>
        <v>0</v>
      </c>
      <c r="F510" s="3">
        <f t="shared" ca="1" si="65"/>
        <v>2</v>
      </c>
    </row>
    <row r="511" spans="1:6" x14ac:dyDescent="0.25">
      <c r="A511" s="5" t="s">
        <v>734</v>
      </c>
      <c r="B511" s="28" t="s">
        <v>937</v>
      </c>
      <c r="C511" s="2">
        <f ca="1">COUNTIFS(Table1[c08a_main_class], $B$4, INDIRECT("Table1[c01"&amp;$E$5&amp;"_area]"), "&lt;&gt;Unassigned", INDIRECT("Table1["&amp;$B511&amp;"]"), "Yes")</f>
        <v>0</v>
      </c>
      <c r="D511" s="3">
        <f ca="1">COUNTIFS(Table1[c08a_main_class], $B$4, INDIRECT("Table1[c01"&amp;$E$5&amp;"_area]"), "&lt;&gt;Unassigned", INDIRECT("Table1["&amp;$B511&amp;"]"), "No")</f>
        <v>2</v>
      </c>
      <c r="E511" s="2">
        <f ca="1">COUNTIFS(Table1[c08a_main_class], $B$4, INDIRECT("Table1[c01"&amp;$E$5&amp;"_area]"), "&lt;&gt;Unassigned", INDIRECT("Table1["&amp;$B511&amp;"]"), "Don't Know")</f>
        <v>0</v>
      </c>
      <c r="F511" s="3">
        <f ca="1">C511+D511+E511</f>
        <v>2</v>
      </c>
    </row>
    <row r="512" spans="1:6" x14ac:dyDescent="0.25">
      <c r="A512" s="5" t="s">
        <v>735</v>
      </c>
      <c r="B512" s="28" t="s">
        <v>938</v>
      </c>
      <c r="C512" s="2">
        <f ca="1">COUNTIFS(Table1[c08a_main_class], $B$4, INDIRECT("Table1[c01"&amp;$E$5&amp;"_area]"), "&lt;&gt;Unassigned", INDIRECT("Table1["&amp;$B512&amp;"]"), "Yes")</f>
        <v>0</v>
      </c>
      <c r="D512" s="3">
        <f ca="1">COUNTIFS(Table1[c08a_main_class], $B$4, INDIRECT("Table1[c01"&amp;$E$5&amp;"_area]"), "&lt;&gt;Unassigned", INDIRECT("Table1["&amp;$B512&amp;"]"), "No")</f>
        <v>2</v>
      </c>
      <c r="E512" s="2">
        <f ca="1">COUNTIFS(Table1[c08a_main_class], $B$4, INDIRECT("Table1[c01"&amp;$E$5&amp;"_area]"), "&lt;&gt;Unassigned", INDIRECT("Table1["&amp;$B512&amp;"]"), "Don't Know")</f>
        <v>0</v>
      </c>
      <c r="F512" s="3">
        <f t="shared" ca="1" si="65"/>
        <v>2</v>
      </c>
    </row>
    <row r="513" spans="1:6" x14ac:dyDescent="0.25">
      <c r="A513" s="5" t="s">
        <v>736</v>
      </c>
      <c r="B513" s="28" t="s">
        <v>939</v>
      </c>
      <c r="C513" s="2">
        <f ca="1">COUNTIFS(Table1[c08a_main_class], $B$4, INDIRECT("Table1[c01"&amp;$E$5&amp;"_area]"), "&lt;&gt;Unassigned", INDIRECT("Table1["&amp;$B513&amp;"]"), "Yes")</f>
        <v>0</v>
      </c>
      <c r="D513" s="3">
        <f ca="1">COUNTIFS(Table1[c08a_main_class], $B$4, INDIRECT("Table1[c01"&amp;$E$5&amp;"_area]"), "&lt;&gt;Unassigned", INDIRECT("Table1["&amp;$B513&amp;"]"), "No")</f>
        <v>2</v>
      </c>
      <c r="E513" s="2">
        <f ca="1">COUNTIFS(Table1[c08a_main_class], $B$4, INDIRECT("Table1[c01"&amp;$E$5&amp;"_area]"), "&lt;&gt;Unassigned", INDIRECT("Table1["&amp;$B513&amp;"]"), "Don't Know")</f>
        <v>0</v>
      </c>
      <c r="F513" s="3">
        <f t="shared" ca="1" si="65"/>
        <v>2</v>
      </c>
    </row>
    <row r="514" spans="1:6" x14ac:dyDescent="0.25">
      <c r="A514" s="5" t="s">
        <v>737</v>
      </c>
      <c r="B514" s="28" t="s">
        <v>940</v>
      </c>
      <c r="C514" s="2">
        <f ca="1">COUNTIFS(Table1[c08a_main_class], $B$4, INDIRECT("Table1[c01"&amp;$E$5&amp;"_area]"), "&lt;&gt;Unassigned", INDIRECT("Table1["&amp;$B514&amp;"]"), "Yes")</f>
        <v>0</v>
      </c>
      <c r="D514" s="3">
        <f ca="1">COUNTIFS(Table1[c08a_main_class], $B$4, INDIRECT("Table1[c01"&amp;$E$5&amp;"_area]"), "&lt;&gt;Unassigned", INDIRECT("Table1["&amp;$B514&amp;"]"), "No")</f>
        <v>2</v>
      </c>
      <c r="E514" s="2">
        <f ca="1">COUNTIFS(Table1[c08a_main_class], $B$4, INDIRECT("Table1[c01"&amp;$E$5&amp;"_area]"), "&lt;&gt;Unassigned", INDIRECT("Table1["&amp;$B514&amp;"]"), "Don't Know")</f>
        <v>0</v>
      </c>
      <c r="F514" s="3">
        <f t="shared" ca="1" si="65"/>
        <v>2</v>
      </c>
    </row>
    <row r="515" spans="1:6" x14ac:dyDescent="0.25">
      <c r="A515" s="5" t="s">
        <v>738</v>
      </c>
      <c r="B515" s="28" t="s">
        <v>941</v>
      </c>
      <c r="C515" s="2">
        <f ca="1">COUNTIFS(Table1[c08a_main_class], $B$4, INDIRECT("Table1[c01"&amp;$E$5&amp;"_area]"), "&lt;&gt;Unassigned", INDIRECT("Table1["&amp;$B515&amp;"]"), "Yes")</f>
        <v>1</v>
      </c>
      <c r="D515" s="3">
        <f ca="1">COUNTIFS(Table1[c08a_main_class], $B$4, INDIRECT("Table1[c01"&amp;$E$5&amp;"_area]"), "&lt;&gt;Unassigned", INDIRECT("Table1["&amp;$B515&amp;"]"), "No")</f>
        <v>1</v>
      </c>
      <c r="E515" s="2">
        <f ca="1">COUNTIFS(Table1[c08a_main_class], $B$4, INDIRECT("Table1[c01"&amp;$E$5&amp;"_area]"), "&lt;&gt;Unassigned", INDIRECT("Table1["&amp;$B515&amp;"]"), "Don't Know")</f>
        <v>0</v>
      </c>
      <c r="F515" s="3">
        <f t="shared" ca="1" si="65"/>
        <v>2</v>
      </c>
    </row>
    <row r="516" spans="1:6" x14ac:dyDescent="0.25">
      <c r="A516" s="5" t="s">
        <v>742</v>
      </c>
      <c r="B516" s="28" t="s">
        <v>942</v>
      </c>
      <c r="C516" s="2">
        <f ca="1">COUNTIFS(Table1[c08a_main_class], $B$4, INDIRECT("Table1[c01"&amp;$E$5&amp;"_area]"), "&lt;&gt;Unassigned", INDIRECT("Table1["&amp;$B516&amp;"]"), "Yes")</f>
        <v>0</v>
      </c>
      <c r="D516" s="3">
        <f ca="1">COUNTIFS(Table1[c08a_main_class], $B$4, INDIRECT("Table1[c01"&amp;$E$5&amp;"_area]"), "&lt;&gt;Unassigned", INDIRECT("Table1["&amp;$B516&amp;"]"), "No")</f>
        <v>2</v>
      </c>
      <c r="E516" s="2">
        <f ca="1">COUNTIFS(Table1[c08a_main_class], $B$4, INDIRECT("Table1[c01"&amp;$E$5&amp;"_area]"), "&lt;&gt;Unassigned", INDIRECT("Table1["&amp;$B516&amp;"]"), "Don't Know")</f>
        <v>0</v>
      </c>
      <c r="F516" s="3">
        <f t="shared" ca="1" si="65"/>
        <v>2</v>
      </c>
    </row>
    <row r="517" spans="1:6" x14ac:dyDescent="0.25">
      <c r="A517" s="5" t="s">
        <v>22</v>
      </c>
      <c r="B517" s="28" t="s">
        <v>943</v>
      </c>
      <c r="C517" s="2">
        <f ca="1">COUNTIFS(Table1[c08a_main_class], $B$4, INDIRECT("Table1[c01"&amp;$E$5&amp;"_area]"), "&lt;&gt;Unassigned", INDIRECT("Table1["&amp;$B517&amp;"]"), "Yes")</f>
        <v>0</v>
      </c>
      <c r="D517" s="3">
        <f ca="1">COUNTIFS(Table1[c08a_main_class], $B$4, INDIRECT("Table1[c01"&amp;$E$5&amp;"_area]"), "&lt;&gt;Unassigned", INDIRECT("Table1["&amp;$B517&amp;"]"), "No")</f>
        <v>2</v>
      </c>
      <c r="E517" s="2">
        <f ca="1">COUNTIFS(Table1[c08a_main_class], $B$4, INDIRECT("Table1[c01"&amp;$E$5&amp;"_area]"), "&lt;&gt;Unassigned", INDIRECT("Table1["&amp;$B517&amp;"]"), "Don't Know")</f>
        <v>0</v>
      </c>
      <c r="F517" s="3">
        <f t="shared" ca="1" si="65"/>
        <v>2</v>
      </c>
    </row>
    <row r="519" spans="1:6" x14ac:dyDescent="0.25">
      <c r="A519" s="4" t="s">
        <v>739</v>
      </c>
    </row>
    <row r="520" spans="1:6" x14ac:dyDescent="0.25">
      <c r="A520" s="5" t="str">
        <f>$B$3&amp;" - Wave B - Sample"</f>
        <v>FIP - Wave B - Sample</v>
      </c>
      <c r="B520" s="5" t="s">
        <v>879</v>
      </c>
      <c r="C520" s="5" t="s">
        <v>5</v>
      </c>
      <c r="D520" s="5" t="s">
        <v>4</v>
      </c>
      <c r="E520" s="5" t="s">
        <v>896</v>
      </c>
      <c r="F520" s="5" t="s">
        <v>525</v>
      </c>
    </row>
    <row r="521" spans="1:6" x14ac:dyDescent="0.25">
      <c r="A521" s="5" t="s">
        <v>723</v>
      </c>
      <c r="B521" s="28" t="s">
        <v>926</v>
      </c>
      <c r="C521" s="7">
        <f ca="1">C500/$C$11</f>
        <v>0</v>
      </c>
      <c r="D521" s="6">
        <f ca="1">D500/$C$11</f>
        <v>1</v>
      </c>
      <c r="E521" s="7">
        <f ca="1">E500/$C$11</f>
        <v>0</v>
      </c>
      <c r="F521" s="6">
        <f ca="1">C521+D521+E521</f>
        <v>1</v>
      </c>
    </row>
    <row r="522" spans="1:6" x14ac:dyDescent="0.25">
      <c r="A522" s="5" t="s">
        <v>724</v>
      </c>
      <c r="B522" s="28" t="s">
        <v>927</v>
      </c>
      <c r="C522" s="7">
        <f t="shared" ref="C522:E537" ca="1" si="66">C501/$C$11</f>
        <v>0.5</v>
      </c>
      <c r="D522" s="6">
        <f t="shared" ca="1" si="66"/>
        <v>0.5</v>
      </c>
      <c r="E522" s="7">
        <f t="shared" ca="1" si="66"/>
        <v>0</v>
      </c>
      <c r="F522" s="6">
        <f t="shared" ref="F522:F538" ca="1" si="67">C522+D522+E522</f>
        <v>1</v>
      </c>
    </row>
    <row r="523" spans="1:6" x14ac:dyDescent="0.25">
      <c r="A523" s="5" t="s">
        <v>725</v>
      </c>
      <c r="B523" s="28" t="s">
        <v>928</v>
      </c>
      <c r="C523" s="7">
        <f t="shared" ca="1" si="66"/>
        <v>0</v>
      </c>
      <c r="D523" s="6">
        <f t="shared" ca="1" si="66"/>
        <v>1</v>
      </c>
      <c r="E523" s="7">
        <f t="shared" ca="1" si="66"/>
        <v>0</v>
      </c>
      <c r="F523" s="6">
        <f t="shared" ca="1" si="67"/>
        <v>1</v>
      </c>
    </row>
    <row r="524" spans="1:6" x14ac:dyDescent="0.25">
      <c r="A524" s="5" t="s">
        <v>726</v>
      </c>
      <c r="B524" s="28" t="s">
        <v>929</v>
      </c>
      <c r="C524" s="7">
        <f t="shared" ca="1" si="66"/>
        <v>0.5</v>
      </c>
      <c r="D524" s="6">
        <f t="shared" ca="1" si="66"/>
        <v>0.5</v>
      </c>
      <c r="E524" s="7">
        <f t="shared" ca="1" si="66"/>
        <v>0</v>
      </c>
      <c r="F524" s="6">
        <f t="shared" ca="1" si="67"/>
        <v>1</v>
      </c>
    </row>
    <row r="525" spans="1:6" x14ac:dyDescent="0.25">
      <c r="A525" s="5" t="s">
        <v>727</v>
      </c>
      <c r="B525" s="28" t="s">
        <v>930</v>
      </c>
      <c r="C525" s="7">
        <f t="shared" ca="1" si="66"/>
        <v>0</v>
      </c>
      <c r="D525" s="6">
        <f t="shared" ca="1" si="66"/>
        <v>1</v>
      </c>
      <c r="E525" s="7">
        <f t="shared" ca="1" si="66"/>
        <v>0</v>
      </c>
      <c r="F525" s="6">
        <f t="shared" ca="1" si="67"/>
        <v>1</v>
      </c>
    </row>
    <row r="526" spans="1:6" x14ac:dyDescent="0.25">
      <c r="A526" s="5" t="s">
        <v>728</v>
      </c>
      <c r="B526" s="28" t="s">
        <v>931</v>
      </c>
      <c r="C526" s="7">
        <f t="shared" ca="1" si="66"/>
        <v>0</v>
      </c>
      <c r="D526" s="6">
        <f t="shared" ca="1" si="66"/>
        <v>1</v>
      </c>
      <c r="E526" s="7">
        <f t="shared" ca="1" si="66"/>
        <v>0</v>
      </c>
      <c r="F526" s="6">
        <f t="shared" ca="1" si="67"/>
        <v>1</v>
      </c>
    </row>
    <row r="527" spans="1:6" x14ac:dyDescent="0.25">
      <c r="A527" s="5" t="s">
        <v>729</v>
      </c>
      <c r="B527" s="28" t="s">
        <v>932</v>
      </c>
      <c r="C527" s="7">
        <f t="shared" ca="1" si="66"/>
        <v>0.5</v>
      </c>
      <c r="D527" s="6">
        <f t="shared" ca="1" si="66"/>
        <v>0.5</v>
      </c>
      <c r="E527" s="7">
        <f t="shared" ca="1" si="66"/>
        <v>0</v>
      </c>
      <c r="F527" s="6">
        <f t="shared" ca="1" si="67"/>
        <v>1</v>
      </c>
    </row>
    <row r="528" spans="1:6" x14ac:dyDescent="0.25">
      <c r="A528" s="5" t="s">
        <v>730</v>
      </c>
      <c r="B528" s="28" t="s">
        <v>933</v>
      </c>
      <c r="C528" s="7">
        <f t="shared" ca="1" si="66"/>
        <v>0.5</v>
      </c>
      <c r="D528" s="6">
        <f t="shared" ca="1" si="66"/>
        <v>0.5</v>
      </c>
      <c r="E528" s="7">
        <f t="shared" ca="1" si="66"/>
        <v>0</v>
      </c>
      <c r="F528" s="6">
        <f t="shared" ca="1" si="67"/>
        <v>1</v>
      </c>
    </row>
    <row r="529" spans="1:6" x14ac:dyDescent="0.25">
      <c r="A529" s="5" t="s">
        <v>731</v>
      </c>
      <c r="B529" s="28" t="s">
        <v>934</v>
      </c>
      <c r="C529" s="7">
        <f t="shared" ca="1" si="66"/>
        <v>0</v>
      </c>
      <c r="D529" s="6">
        <f t="shared" ca="1" si="66"/>
        <v>1</v>
      </c>
      <c r="E529" s="7">
        <f t="shared" ca="1" si="66"/>
        <v>0</v>
      </c>
      <c r="F529" s="6">
        <f t="shared" ca="1" si="67"/>
        <v>1</v>
      </c>
    </row>
    <row r="530" spans="1:6" x14ac:dyDescent="0.25">
      <c r="A530" s="5" t="s">
        <v>732</v>
      </c>
      <c r="B530" s="28" t="s">
        <v>935</v>
      </c>
      <c r="C530" s="7">
        <f t="shared" ca="1" si="66"/>
        <v>0.5</v>
      </c>
      <c r="D530" s="6">
        <f t="shared" ca="1" si="66"/>
        <v>0.5</v>
      </c>
      <c r="E530" s="7">
        <f t="shared" ca="1" si="66"/>
        <v>0</v>
      </c>
      <c r="F530" s="6">
        <f t="shared" ca="1" si="67"/>
        <v>1</v>
      </c>
    </row>
    <row r="531" spans="1:6" x14ac:dyDescent="0.25">
      <c r="A531" s="5" t="s">
        <v>733</v>
      </c>
      <c r="B531" s="28" t="s">
        <v>936</v>
      </c>
      <c r="C531" s="7">
        <f t="shared" ca="1" si="66"/>
        <v>0</v>
      </c>
      <c r="D531" s="6">
        <f t="shared" ca="1" si="66"/>
        <v>1</v>
      </c>
      <c r="E531" s="7">
        <f t="shared" ca="1" si="66"/>
        <v>0</v>
      </c>
      <c r="F531" s="6">
        <f t="shared" ca="1" si="67"/>
        <v>1</v>
      </c>
    </row>
    <row r="532" spans="1:6" x14ac:dyDescent="0.25">
      <c r="A532" s="5" t="s">
        <v>734</v>
      </c>
      <c r="B532" s="28" t="s">
        <v>937</v>
      </c>
      <c r="C532" s="7">
        <f t="shared" ca="1" si="66"/>
        <v>0</v>
      </c>
      <c r="D532" s="6">
        <f t="shared" ca="1" si="66"/>
        <v>1</v>
      </c>
      <c r="E532" s="7">
        <f t="shared" ca="1" si="66"/>
        <v>0</v>
      </c>
      <c r="F532" s="6">
        <f t="shared" ca="1" si="67"/>
        <v>1</v>
      </c>
    </row>
    <row r="533" spans="1:6" x14ac:dyDescent="0.25">
      <c r="A533" s="5" t="s">
        <v>735</v>
      </c>
      <c r="B533" s="28" t="s">
        <v>938</v>
      </c>
      <c r="C533" s="7">
        <f t="shared" ca="1" si="66"/>
        <v>0</v>
      </c>
      <c r="D533" s="6">
        <f t="shared" ca="1" si="66"/>
        <v>1</v>
      </c>
      <c r="E533" s="7">
        <f t="shared" ca="1" si="66"/>
        <v>0</v>
      </c>
      <c r="F533" s="6">
        <f t="shared" ca="1" si="67"/>
        <v>1</v>
      </c>
    </row>
    <row r="534" spans="1:6" x14ac:dyDescent="0.25">
      <c r="A534" s="5" t="s">
        <v>736</v>
      </c>
      <c r="B534" s="28" t="s">
        <v>939</v>
      </c>
      <c r="C534" s="7">
        <f t="shared" ca="1" si="66"/>
        <v>0</v>
      </c>
      <c r="D534" s="6">
        <f t="shared" ca="1" si="66"/>
        <v>1</v>
      </c>
      <c r="E534" s="7">
        <f t="shared" ca="1" si="66"/>
        <v>0</v>
      </c>
      <c r="F534" s="6">
        <f t="shared" ca="1" si="67"/>
        <v>1</v>
      </c>
    </row>
    <row r="535" spans="1:6" x14ac:dyDescent="0.25">
      <c r="A535" s="5" t="s">
        <v>737</v>
      </c>
      <c r="B535" s="28" t="s">
        <v>940</v>
      </c>
      <c r="C535" s="7">
        <f t="shared" ca="1" si="66"/>
        <v>0</v>
      </c>
      <c r="D535" s="6">
        <f t="shared" ca="1" si="66"/>
        <v>1</v>
      </c>
      <c r="E535" s="7">
        <f t="shared" ca="1" si="66"/>
        <v>0</v>
      </c>
      <c r="F535" s="6">
        <f t="shared" ca="1" si="67"/>
        <v>1</v>
      </c>
    </row>
    <row r="536" spans="1:6" x14ac:dyDescent="0.25">
      <c r="A536" s="5" t="s">
        <v>738</v>
      </c>
      <c r="B536" s="28" t="s">
        <v>941</v>
      </c>
      <c r="C536" s="7">
        <f t="shared" ca="1" si="66"/>
        <v>0.5</v>
      </c>
      <c r="D536" s="6">
        <f t="shared" ca="1" si="66"/>
        <v>0.5</v>
      </c>
      <c r="E536" s="7">
        <f t="shared" ca="1" si="66"/>
        <v>0</v>
      </c>
      <c r="F536" s="6">
        <f t="shared" ca="1" si="67"/>
        <v>1</v>
      </c>
    </row>
    <row r="537" spans="1:6" x14ac:dyDescent="0.25">
      <c r="A537" s="5" t="s">
        <v>742</v>
      </c>
      <c r="B537" s="28" t="s">
        <v>942</v>
      </c>
      <c r="C537" s="7">
        <f t="shared" ca="1" si="66"/>
        <v>0</v>
      </c>
      <c r="D537" s="6">
        <f t="shared" ca="1" si="66"/>
        <v>1</v>
      </c>
      <c r="E537" s="7">
        <f t="shared" ca="1" si="66"/>
        <v>0</v>
      </c>
      <c r="F537" s="6">
        <f t="shared" ca="1" si="67"/>
        <v>1</v>
      </c>
    </row>
    <row r="538" spans="1:6" x14ac:dyDescent="0.25">
      <c r="A538" s="5" t="s">
        <v>22</v>
      </c>
      <c r="B538" s="28" t="s">
        <v>943</v>
      </c>
      <c r="C538" s="7">
        <f t="shared" ref="C538:E538" ca="1" si="68">C517/$C$11</f>
        <v>0</v>
      </c>
      <c r="D538" s="6">
        <f t="shared" ca="1" si="68"/>
        <v>1</v>
      </c>
      <c r="E538" s="7">
        <f t="shared" ca="1" si="68"/>
        <v>0</v>
      </c>
      <c r="F538" s="6">
        <f t="shared" ca="1" si="67"/>
        <v>1</v>
      </c>
    </row>
    <row r="540" spans="1:6" x14ac:dyDescent="0.25">
      <c r="A540" s="4" t="s">
        <v>722</v>
      </c>
    </row>
    <row r="541" spans="1:6" x14ac:dyDescent="0.25">
      <c r="A541" s="5" t="str">
        <f>$B$3&amp;" - Wave C - Sample"</f>
        <v>FIP - Wave C - Sample</v>
      </c>
      <c r="B541" s="5" t="s">
        <v>879</v>
      </c>
      <c r="C541" s="5" t="s">
        <v>5</v>
      </c>
      <c r="D541" s="5" t="s">
        <v>4</v>
      </c>
      <c r="E541" s="5" t="s">
        <v>896</v>
      </c>
      <c r="F541" s="5" t="s">
        <v>525</v>
      </c>
    </row>
    <row r="542" spans="1:6" x14ac:dyDescent="0.25">
      <c r="A542" s="5" t="s">
        <v>723</v>
      </c>
      <c r="B542" s="28" t="s">
        <v>1006</v>
      </c>
      <c r="C542" s="2">
        <f ca="1">COUNTIFS(Table1[c08a_main_class], $B$4, INDIRECT("Table1[c01"&amp;$E$6&amp;"_area]"), "&lt;&gt;Unassigned", INDIRECT("Table1["&amp;$B542&amp;"]"), "Yes")</f>
        <v>0</v>
      </c>
      <c r="D542" s="3">
        <f ca="1">COUNTIFS(Table1[c08a_main_class], $B$4, INDIRECT("Table1[c01"&amp;$E$6&amp;"_area]"), "&lt;&gt;Unassigned", INDIRECT("Table1["&amp;$B542&amp;"]"), "No")</f>
        <v>0</v>
      </c>
      <c r="E542" s="2">
        <f ca="1">COUNTIFS(Table1[c08a_main_class], $B$4, INDIRECT("Table1[c01"&amp;$E$6&amp;"_area]"), "&lt;&gt;Unassigned", INDIRECT("Table1["&amp;$B542&amp;"]"), "Don't Know")</f>
        <v>0</v>
      </c>
      <c r="F542" s="3">
        <f ca="1">C542+D542+E542</f>
        <v>0</v>
      </c>
    </row>
    <row r="543" spans="1:6" x14ac:dyDescent="0.25">
      <c r="A543" s="5" t="s">
        <v>724</v>
      </c>
      <c r="B543" s="28" t="s">
        <v>1007</v>
      </c>
      <c r="C543" s="2">
        <f ca="1">COUNTIFS(Table1[c08a_main_class], $B$4, INDIRECT("Table1[c01"&amp;$E$6&amp;"_area]"), "&lt;&gt;Unassigned", INDIRECT("Table1["&amp;$B543&amp;"]"), "Yes")</f>
        <v>0</v>
      </c>
      <c r="D543" s="3">
        <f ca="1">COUNTIFS(Table1[c08a_main_class], $B$4, INDIRECT("Table1[c01"&amp;$E$6&amp;"_area]"), "&lt;&gt;Unassigned", INDIRECT("Table1["&amp;$B543&amp;"]"), "No")</f>
        <v>0</v>
      </c>
      <c r="E543" s="2">
        <f ca="1">COUNTIFS(Table1[c08a_main_class], $B$4, INDIRECT("Table1[c01"&amp;$E$6&amp;"_area]"), "&lt;&gt;Unassigned", INDIRECT("Table1["&amp;$B543&amp;"]"), "Don't Know")</f>
        <v>0</v>
      </c>
      <c r="F543" s="3">
        <f t="shared" ref="F543:F559" ca="1" si="69">C543+D543+E543</f>
        <v>0</v>
      </c>
    </row>
    <row r="544" spans="1:6" x14ac:dyDescent="0.25">
      <c r="A544" s="5" t="s">
        <v>725</v>
      </c>
      <c r="B544" s="28" t="s">
        <v>1008</v>
      </c>
      <c r="C544" s="2">
        <f ca="1">COUNTIFS(Table1[c08a_main_class], $B$4, INDIRECT("Table1[c01"&amp;$E$6&amp;"_area]"), "&lt;&gt;Unassigned", INDIRECT("Table1["&amp;$B544&amp;"]"), "Yes")</f>
        <v>0</v>
      </c>
      <c r="D544" s="3">
        <f ca="1">COUNTIFS(Table1[c08a_main_class], $B$4, INDIRECT("Table1[c01"&amp;$E$6&amp;"_area]"), "&lt;&gt;Unassigned", INDIRECT("Table1["&amp;$B544&amp;"]"), "No")</f>
        <v>0</v>
      </c>
      <c r="E544" s="2">
        <f ca="1">COUNTIFS(Table1[c08a_main_class], $B$4, INDIRECT("Table1[c01"&amp;$E$6&amp;"_area]"), "&lt;&gt;Unassigned", INDIRECT("Table1["&amp;$B544&amp;"]"), "Don't Know")</f>
        <v>0</v>
      </c>
      <c r="F544" s="3">
        <f t="shared" ca="1" si="69"/>
        <v>0</v>
      </c>
    </row>
    <row r="545" spans="1:6" x14ac:dyDescent="0.25">
      <c r="A545" s="5" t="s">
        <v>726</v>
      </c>
      <c r="B545" s="28" t="s">
        <v>1009</v>
      </c>
      <c r="C545" s="2">
        <f ca="1">COUNTIFS(Table1[c08a_main_class], $B$4, INDIRECT("Table1[c01"&amp;$E$6&amp;"_area]"), "&lt;&gt;Unassigned", INDIRECT("Table1["&amp;$B545&amp;"]"), "Yes")</f>
        <v>0</v>
      </c>
      <c r="D545" s="3">
        <f ca="1">COUNTIFS(Table1[c08a_main_class], $B$4, INDIRECT("Table1[c01"&amp;$E$6&amp;"_area]"), "&lt;&gt;Unassigned", INDIRECT("Table1["&amp;$B545&amp;"]"), "No")</f>
        <v>0</v>
      </c>
      <c r="E545" s="2">
        <f ca="1">COUNTIFS(Table1[c08a_main_class], $B$4, INDIRECT("Table1[c01"&amp;$E$6&amp;"_area]"), "&lt;&gt;Unassigned", INDIRECT("Table1["&amp;$B545&amp;"]"), "Don't Know")</f>
        <v>0</v>
      </c>
      <c r="F545" s="3">
        <f t="shared" ca="1" si="69"/>
        <v>0</v>
      </c>
    </row>
    <row r="546" spans="1:6" x14ac:dyDescent="0.25">
      <c r="A546" s="5" t="s">
        <v>727</v>
      </c>
      <c r="B546" s="28" t="s">
        <v>1010</v>
      </c>
      <c r="C546" s="2">
        <f ca="1">COUNTIFS(Table1[c08a_main_class], $B$4, INDIRECT("Table1[c01"&amp;$E$6&amp;"_area]"), "&lt;&gt;Unassigned", INDIRECT("Table1["&amp;$B546&amp;"]"), "Yes")</f>
        <v>0</v>
      </c>
      <c r="D546" s="3">
        <f ca="1">COUNTIFS(Table1[c08a_main_class], $B$4, INDIRECT("Table1[c01"&amp;$E$6&amp;"_area]"), "&lt;&gt;Unassigned", INDIRECT("Table1["&amp;$B546&amp;"]"), "No")</f>
        <v>0</v>
      </c>
      <c r="E546" s="2">
        <f ca="1">COUNTIFS(Table1[c08a_main_class], $B$4, INDIRECT("Table1[c01"&amp;$E$6&amp;"_area]"), "&lt;&gt;Unassigned", INDIRECT("Table1["&amp;$B546&amp;"]"), "Don't Know")</f>
        <v>0</v>
      </c>
      <c r="F546" s="3">
        <f t="shared" ca="1" si="69"/>
        <v>0</v>
      </c>
    </row>
    <row r="547" spans="1:6" x14ac:dyDescent="0.25">
      <c r="A547" s="5" t="s">
        <v>728</v>
      </c>
      <c r="B547" s="28" t="s">
        <v>1011</v>
      </c>
      <c r="C547" s="2">
        <f ca="1">COUNTIFS(Table1[c08a_main_class], $B$4, INDIRECT("Table1[c01"&amp;$E$6&amp;"_area]"), "&lt;&gt;Unassigned", INDIRECT("Table1["&amp;$B547&amp;"]"), "Yes")</f>
        <v>0</v>
      </c>
      <c r="D547" s="3">
        <f ca="1">COUNTIFS(Table1[c08a_main_class], $B$4, INDIRECT("Table1[c01"&amp;$E$6&amp;"_area]"), "&lt;&gt;Unassigned", INDIRECT("Table1["&amp;$B547&amp;"]"), "No")</f>
        <v>0</v>
      </c>
      <c r="E547" s="2">
        <f ca="1">COUNTIFS(Table1[c08a_main_class], $B$4, INDIRECT("Table1[c01"&amp;$E$6&amp;"_area]"), "&lt;&gt;Unassigned", INDIRECT("Table1["&amp;$B547&amp;"]"), "Don't Know")</f>
        <v>0</v>
      </c>
      <c r="F547" s="3">
        <f t="shared" ca="1" si="69"/>
        <v>0</v>
      </c>
    </row>
    <row r="548" spans="1:6" x14ac:dyDescent="0.25">
      <c r="A548" s="5" t="s">
        <v>729</v>
      </c>
      <c r="B548" s="28" t="s">
        <v>1012</v>
      </c>
      <c r="C548" s="2">
        <f ca="1">COUNTIFS(Table1[c08a_main_class], $B$4, INDIRECT("Table1[c01"&amp;$E$6&amp;"_area]"), "&lt;&gt;Unassigned", INDIRECT("Table1["&amp;$B548&amp;"]"), "Yes")</f>
        <v>0</v>
      </c>
      <c r="D548" s="3">
        <f ca="1">COUNTIFS(Table1[c08a_main_class], $B$4, INDIRECT("Table1[c01"&amp;$E$6&amp;"_area]"), "&lt;&gt;Unassigned", INDIRECT("Table1["&amp;$B548&amp;"]"), "No")</f>
        <v>0</v>
      </c>
      <c r="E548" s="2">
        <f ca="1">COUNTIFS(Table1[c08a_main_class], $B$4, INDIRECT("Table1[c01"&amp;$E$6&amp;"_area]"), "&lt;&gt;Unassigned", INDIRECT("Table1["&amp;$B548&amp;"]"), "Don't Know")</f>
        <v>0</v>
      </c>
      <c r="F548" s="3">
        <f t="shared" ca="1" si="69"/>
        <v>0</v>
      </c>
    </row>
    <row r="549" spans="1:6" x14ac:dyDescent="0.25">
      <c r="A549" s="5" t="s">
        <v>730</v>
      </c>
      <c r="B549" s="28" t="s">
        <v>1013</v>
      </c>
      <c r="C549" s="2">
        <f ca="1">COUNTIFS(Table1[c08a_main_class], $B$4, INDIRECT("Table1[c01"&amp;$E$6&amp;"_area]"), "&lt;&gt;Unassigned", INDIRECT("Table1["&amp;$B549&amp;"]"), "Yes")</f>
        <v>0</v>
      </c>
      <c r="D549" s="3">
        <f ca="1">COUNTIFS(Table1[c08a_main_class], $B$4, INDIRECT("Table1[c01"&amp;$E$6&amp;"_area]"), "&lt;&gt;Unassigned", INDIRECT("Table1["&amp;$B549&amp;"]"), "No")</f>
        <v>0</v>
      </c>
      <c r="E549" s="2">
        <f ca="1">COUNTIFS(Table1[c08a_main_class], $B$4, INDIRECT("Table1[c01"&amp;$E$6&amp;"_area]"), "&lt;&gt;Unassigned", INDIRECT("Table1["&amp;$B549&amp;"]"), "Don't Know")</f>
        <v>0</v>
      </c>
      <c r="F549" s="3">
        <f t="shared" ca="1" si="69"/>
        <v>0</v>
      </c>
    </row>
    <row r="550" spans="1:6" x14ac:dyDescent="0.25">
      <c r="A550" s="5" t="s">
        <v>731</v>
      </c>
      <c r="B550" s="28" t="s">
        <v>1014</v>
      </c>
      <c r="C550" s="2">
        <f ca="1">COUNTIFS(Table1[c08a_main_class], $B$4, INDIRECT("Table1[c01"&amp;$E$6&amp;"_area]"), "&lt;&gt;Unassigned", INDIRECT("Table1["&amp;$B550&amp;"]"), "Yes")</f>
        <v>0</v>
      </c>
      <c r="D550" s="3">
        <f ca="1">COUNTIFS(Table1[c08a_main_class], $B$4, INDIRECT("Table1[c01"&amp;$E$6&amp;"_area]"), "&lt;&gt;Unassigned", INDIRECT("Table1["&amp;$B550&amp;"]"), "No")</f>
        <v>0</v>
      </c>
      <c r="E550" s="2">
        <f ca="1">COUNTIFS(Table1[c08a_main_class], $B$4, INDIRECT("Table1[c01"&amp;$E$6&amp;"_area]"), "&lt;&gt;Unassigned", INDIRECT("Table1["&amp;$B550&amp;"]"), "Don't Know")</f>
        <v>0</v>
      </c>
      <c r="F550" s="3">
        <f t="shared" ca="1" si="69"/>
        <v>0</v>
      </c>
    </row>
    <row r="551" spans="1:6" x14ac:dyDescent="0.25">
      <c r="A551" s="5" t="s">
        <v>732</v>
      </c>
      <c r="B551" s="28" t="s">
        <v>1015</v>
      </c>
      <c r="C551" s="2">
        <f ca="1">COUNTIFS(Table1[c08a_main_class], $B$4, INDIRECT("Table1[c01"&amp;$E$6&amp;"_area]"), "&lt;&gt;Unassigned", INDIRECT("Table1["&amp;$B551&amp;"]"), "Yes")</f>
        <v>0</v>
      </c>
      <c r="D551" s="3">
        <f ca="1">COUNTIFS(Table1[c08a_main_class], $B$4, INDIRECT("Table1[c01"&amp;$E$6&amp;"_area]"), "&lt;&gt;Unassigned", INDIRECT("Table1["&amp;$B551&amp;"]"), "No")</f>
        <v>0</v>
      </c>
      <c r="E551" s="2">
        <f ca="1">COUNTIFS(Table1[c08a_main_class], $B$4, INDIRECT("Table1[c01"&amp;$E$6&amp;"_area]"), "&lt;&gt;Unassigned", INDIRECT("Table1["&amp;$B551&amp;"]"), "Don't Know")</f>
        <v>0</v>
      </c>
      <c r="F551" s="3">
        <f t="shared" ca="1" si="69"/>
        <v>0</v>
      </c>
    </row>
    <row r="552" spans="1:6" x14ac:dyDescent="0.25">
      <c r="A552" s="5" t="s">
        <v>733</v>
      </c>
      <c r="B552" s="28" t="s">
        <v>1016</v>
      </c>
      <c r="C552" s="2">
        <f ca="1">COUNTIFS(Table1[c08a_main_class], $B$4, INDIRECT("Table1[c01"&amp;$E$6&amp;"_area]"), "&lt;&gt;Unassigned", INDIRECT("Table1["&amp;$B552&amp;"]"), "Yes")</f>
        <v>0</v>
      </c>
      <c r="D552" s="3">
        <f ca="1">COUNTIFS(Table1[c08a_main_class], $B$4, INDIRECT("Table1[c01"&amp;$E$6&amp;"_area]"), "&lt;&gt;Unassigned", INDIRECT("Table1["&amp;$B552&amp;"]"), "No")</f>
        <v>0</v>
      </c>
      <c r="E552" s="2">
        <f ca="1">COUNTIFS(Table1[c08a_main_class], $B$4, INDIRECT("Table1[c01"&amp;$E$6&amp;"_area]"), "&lt;&gt;Unassigned", INDIRECT("Table1["&amp;$B552&amp;"]"), "Don't Know")</f>
        <v>0</v>
      </c>
      <c r="F552" s="3">
        <f t="shared" ca="1" si="69"/>
        <v>0</v>
      </c>
    </row>
    <row r="553" spans="1:6" x14ac:dyDescent="0.25">
      <c r="A553" s="5" t="s">
        <v>734</v>
      </c>
      <c r="B553" s="28" t="s">
        <v>1017</v>
      </c>
      <c r="C553" s="2">
        <f ca="1">COUNTIFS(Table1[c08a_main_class], $B$4, INDIRECT("Table1[c01"&amp;$E$6&amp;"_area]"), "&lt;&gt;Unassigned", INDIRECT("Table1["&amp;$B553&amp;"]"), "Yes")</f>
        <v>0</v>
      </c>
      <c r="D553" s="3">
        <f ca="1">COUNTIFS(Table1[c08a_main_class], $B$4, INDIRECT("Table1[c01"&amp;$E$6&amp;"_area]"), "&lt;&gt;Unassigned", INDIRECT("Table1["&amp;$B553&amp;"]"), "No")</f>
        <v>0</v>
      </c>
      <c r="E553" s="2">
        <f ca="1">COUNTIFS(Table1[c08a_main_class], $B$4, INDIRECT("Table1[c01"&amp;$E$6&amp;"_area]"), "&lt;&gt;Unassigned", INDIRECT("Table1["&amp;$B553&amp;"]"), "Don't Know")</f>
        <v>0</v>
      </c>
      <c r="F553" s="3">
        <f t="shared" ca="1" si="69"/>
        <v>0</v>
      </c>
    </row>
    <row r="554" spans="1:6" x14ac:dyDescent="0.25">
      <c r="A554" s="5" t="s">
        <v>735</v>
      </c>
      <c r="B554" s="28" t="s">
        <v>1018</v>
      </c>
      <c r="C554" s="2">
        <f ca="1">COUNTIFS(Table1[c08a_main_class], $B$4, INDIRECT("Table1[c01"&amp;$E$6&amp;"_area]"), "&lt;&gt;Unassigned", INDIRECT("Table1["&amp;$B554&amp;"]"), "Yes")</f>
        <v>0</v>
      </c>
      <c r="D554" s="3">
        <f ca="1">COUNTIFS(Table1[c08a_main_class], $B$4, INDIRECT("Table1[c01"&amp;$E$6&amp;"_area]"), "&lt;&gt;Unassigned", INDIRECT("Table1["&amp;$B554&amp;"]"), "No")</f>
        <v>0</v>
      </c>
      <c r="E554" s="2">
        <f ca="1">COUNTIFS(Table1[c08a_main_class], $B$4, INDIRECT("Table1[c01"&amp;$E$6&amp;"_area]"), "&lt;&gt;Unassigned", INDIRECT("Table1["&amp;$B554&amp;"]"), "Don't Know")</f>
        <v>0</v>
      </c>
      <c r="F554" s="3">
        <f t="shared" ca="1" si="69"/>
        <v>0</v>
      </c>
    </row>
    <row r="555" spans="1:6" x14ac:dyDescent="0.25">
      <c r="A555" s="5" t="s">
        <v>736</v>
      </c>
      <c r="B555" s="28" t="s">
        <v>1019</v>
      </c>
      <c r="C555" s="2">
        <f ca="1">COUNTIFS(Table1[c08a_main_class], $B$4, INDIRECT("Table1[c01"&amp;$E$6&amp;"_area]"), "&lt;&gt;Unassigned", INDIRECT("Table1["&amp;$B555&amp;"]"), "Yes")</f>
        <v>0</v>
      </c>
      <c r="D555" s="3">
        <f ca="1">COUNTIFS(Table1[c08a_main_class], $B$4, INDIRECT("Table1[c01"&amp;$E$6&amp;"_area]"), "&lt;&gt;Unassigned", INDIRECT("Table1["&amp;$B555&amp;"]"), "No")</f>
        <v>0</v>
      </c>
      <c r="E555" s="2">
        <f ca="1">COUNTIFS(Table1[c08a_main_class], $B$4, INDIRECT("Table1[c01"&amp;$E$6&amp;"_area]"), "&lt;&gt;Unassigned", INDIRECT("Table1["&amp;$B555&amp;"]"), "Don't Know")</f>
        <v>0</v>
      </c>
      <c r="F555" s="3">
        <f t="shared" ca="1" si="69"/>
        <v>0</v>
      </c>
    </row>
    <row r="556" spans="1:6" x14ac:dyDescent="0.25">
      <c r="A556" s="5" t="s">
        <v>737</v>
      </c>
      <c r="B556" s="28" t="s">
        <v>1020</v>
      </c>
      <c r="C556" s="2">
        <f ca="1">COUNTIFS(Table1[c08a_main_class], $B$4, INDIRECT("Table1[c01"&amp;$E$6&amp;"_area]"), "&lt;&gt;Unassigned", INDIRECT("Table1["&amp;$B556&amp;"]"), "Yes")</f>
        <v>0</v>
      </c>
      <c r="D556" s="3">
        <f ca="1">COUNTIFS(Table1[c08a_main_class], $B$4, INDIRECT("Table1[c01"&amp;$E$6&amp;"_area]"), "&lt;&gt;Unassigned", INDIRECT("Table1["&amp;$B556&amp;"]"), "No")</f>
        <v>0</v>
      </c>
      <c r="E556" s="2">
        <f ca="1">COUNTIFS(Table1[c08a_main_class], $B$4, INDIRECT("Table1[c01"&amp;$E$6&amp;"_area]"), "&lt;&gt;Unassigned", INDIRECT("Table1["&amp;$B556&amp;"]"), "Don't Know")</f>
        <v>0</v>
      </c>
      <c r="F556" s="3">
        <f t="shared" ca="1" si="69"/>
        <v>0</v>
      </c>
    </row>
    <row r="557" spans="1:6" x14ac:dyDescent="0.25">
      <c r="A557" s="5" t="s">
        <v>738</v>
      </c>
      <c r="B557" s="28" t="s">
        <v>1021</v>
      </c>
      <c r="C557" s="2">
        <f ca="1">COUNTIFS(Table1[c08a_main_class], $B$4, INDIRECT("Table1[c01"&amp;$E$6&amp;"_area]"), "&lt;&gt;Unassigned", INDIRECT("Table1["&amp;$B557&amp;"]"), "Yes")</f>
        <v>0</v>
      </c>
      <c r="D557" s="3">
        <f ca="1">COUNTIFS(Table1[c08a_main_class], $B$4, INDIRECT("Table1[c01"&amp;$E$6&amp;"_area]"), "&lt;&gt;Unassigned", INDIRECT("Table1["&amp;$B557&amp;"]"), "No")</f>
        <v>0</v>
      </c>
      <c r="E557" s="2">
        <f ca="1">COUNTIFS(Table1[c08a_main_class], $B$4, INDIRECT("Table1[c01"&amp;$E$6&amp;"_area]"), "&lt;&gt;Unassigned", INDIRECT("Table1["&amp;$B557&amp;"]"), "Don't Know")</f>
        <v>0</v>
      </c>
      <c r="F557" s="3">
        <f t="shared" ca="1" si="69"/>
        <v>0</v>
      </c>
    </row>
    <row r="558" spans="1:6" x14ac:dyDescent="0.25">
      <c r="A558" s="5" t="s">
        <v>742</v>
      </c>
      <c r="B558" s="28" t="s">
        <v>1022</v>
      </c>
      <c r="C558" s="2">
        <f ca="1">COUNTIFS(Table1[c08a_main_class], $B$4, INDIRECT("Table1[c01"&amp;$E$6&amp;"_area]"), "&lt;&gt;Unassigned", INDIRECT("Table1["&amp;$B558&amp;"]"), "Yes")</f>
        <v>0</v>
      </c>
      <c r="D558" s="3">
        <f ca="1">COUNTIFS(Table1[c08a_main_class], $B$4, INDIRECT("Table1[c01"&amp;$E$6&amp;"_area]"), "&lt;&gt;Unassigned", INDIRECT("Table1["&amp;$B558&amp;"]"), "No")</f>
        <v>0</v>
      </c>
      <c r="E558" s="2">
        <f ca="1">COUNTIFS(Table1[c08a_main_class], $B$4, INDIRECT("Table1[c01"&amp;$E$6&amp;"_area]"), "&lt;&gt;Unassigned", INDIRECT("Table1["&amp;$B558&amp;"]"), "Don't Know")</f>
        <v>0</v>
      </c>
      <c r="F558" s="3">
        <f t="shared" ca="1" si="69"/>
        <v>0</v>
      </c>
    </row>
    <row r="559" spans="1:6" x14ac:dyDescent="0.25">
      <c r="A559" s="5" t="s">
        <v>22</v>
      </c>
      <c r="B559" s="28" t="s">
        <v>1023</v>
      </c>
      <c r="C559" s="2">
        <f ca="1">COUNTIFS(Table1[c08a_main_class], $B$4, INDIRECT("Table1[c01"&amp;$E$6&amp;"_area]"), "&lt;&gt;Unassigned", INDIRECT("Table1["&amp;$B559&amp;"]"), "Yes")</f>
        <v>0</v>
      </c>
      <c r="D559" s="3">
        <f ca="1">COUNTIFS(Table1[c08a_main_class], $B$4, INDIRECT("Table1[c01"&amp;$E$6&amp;"_area]"), "&lt;&gt;Unassigned", INDIRECT("Table1["&amp;$B559&amp;"]"), "No")</f>
        <v>0</v>
      </c>
      <c r="E559" s="2">
        <f ca="1">COUNTIFS(Table1[c08a_main_class], $B$4, INDIRECT("Table1[c01"&amp;$E$6&amp;"_area]"), "&lt;&gt;Unassigned", INDIRECT("Table1["&amp;$B559&amp;"]"), "Don't Know")</f>
        <v>0</v>
      </c>
      <c r="F559" s="3">
        <f t="shared" ca="1" si="69"/>
        <v>0</v>
      </c>
    </row>
    <row r="561" spans="1:6" x14ac:dyDescent="0.25">
      <c r="A561" s="4" t="s">
        <v>739</v>
      </c>
    </row>
    <row r="562" spans="1:6" x14ac:dyDescent="0.25">
      <c r="A562" s="5" t="str">
        <f>$B$3&amp;" - Wave C - Sample"</f>
        <v>FIP - Wave C - Sample</v>
      </c>
      <c r="B562" s="5" t="s">
        <v>879</v>
      </c>
      <c r="C562" s="5" t="s">
        <v>5</v>
      </c>
      <c r="D562" s="5" t="s">
        <v>4</v>
      </c>
      <c r="E562" s="5" t="s">
        <v>896</v>
      </c>
      <c r="F562" s="5" t="s">
        <v>525</v>
      </c>
    </row>
    <row r="563" spans="1:6" x14ac:dyDescent="0.25">
      <c r="A563" s="5" t="s">
        <v>723</v>
      </c>
      <c r="B563" s="28" t="s">
        <v>1006</v>
      </c>
      <c r="C563" s="7" t="e">
        <f ca="1">C542/$D$11</f>
        <v>#DIV/0!</v>
      </c>
      <c r="D563" s="6" t="e">
        <f ca="1">D542/$D$11</f>
        <v>#DIV/0!</v>
      </c>
      <c r="E563" s="7" t="e">
        <f ca="1">E542/$D$11</f>
        <v>#DIV/0!</v>
      </c>
      <c r="F563" s="6">
        <f t="shared" ref="F563:F580" ca="1" si="70">F542/$F$11</f>
        <v>0</v>
      </c>
    </row>
    <row r="564" spans="1:6" x14ac:dyDescent="0.25">
      <c r="A564" s="5" t="s">
        <v>724</v>
      </c>
      <c r="B564" s="28" t="s">
        <v>1007</v>
      </c>
      <c r="C564" s="7" t="e">
        <f t="shared" ref="C564:E579" ca="1" si="71">C543/$D$11</f>
        <v>#DIV/0!</v>
      </c>
      <c r="D564" s="6" t="e">
        <f t="shared" ca="1" si="71"/>
        <v>#DIV/0!</v>
      </c>
      <c r="E564" s="7" t="e">
        <f t="shared" ca="1" si="71"/>
        <v>#DIV/0!</v>
      </c>
      <c r="F564" s="6">
        <f t="shared" ca="1" si="70"/>
        <v>0</v>
      </c>
    </row>
    <row r="565" spans="1:6" x14ac:dyDescent="0.25">
      <c r="A565" s="5" t="s">
        <v>725</v>
      </c>
      <c r="B565" s="28" t="s">
        <v>1008</v>
      </c>
      <c r="C565" s="7" t="e">
        <f t="shared" ca="1" si="71"/>
        <v>#DIV/0!</v>
      </c>
      <c r="D565" s="6" t="e">
        <f t="shared" ca="1" si="71"/>
        <v>#DIV/0!</v>
      </c>
      <c r="E565" s="7" t="e">
        <f t="shared" ca="1" si="71"/>
        <v>#DIV/0!</v>
      </c>
      <c r="F565" s="6">
        <f t="shared" ca="1" si="70"/>
        <v>0</v>
      </c>
    </row>
    <row r="566" spans="1:6" x14ac:dyDescent="0.25">
      <c r="A566" s="5" t="s">
        <v>726</v>
      </c>
      <c r="B566" s="28" t="s">
        <v>1009</v>
      </c>
      <c r="C566" s="7" t="e">
        <f t="shared" ca="1" si="71"/>
        <v>#DIV/0!</v>
      </c>
      <c r="D566" s="6" t="e">
        <f t="shared" ca="1" si="71"/>
        <v>#DIV/0!</v>
      </c>
      <c r="E566" s="7" t="e">
        <f t="shared" ca="1" si="71"/>
        <v>#DIV/0!</v>
      </c>
      <c r="F566" s="6">
        <f t="shared" ca="1" si="70"/>
        <v>0</v>
      </c>
    </row>
    <row r="567" spans="1:6" x14ac:dyDescent="0.25">
      <c r="A567" s="5" t="s">
        <v>727</v>
      </c>
      <c r="B567" s="28" t="s">
        <v>1010</v>
      </c>
      <c r="C567" s="7" t="e">
        <f t="shared" ca="1" si="71"/>
        <v>#DIV/0!</v>
      </c>
      <c r="D567" s="6" t="e">
        <f t="shared" ca="1" si="71"/>
        <v>#DIV/0!</v>
      </c>
      <c r="E567" s="7" t="e">
        <f t="shared" ca="1" si="71"/>
        <v>#DIV/0!</v>
      </c>
      <c r="F567" s="6">
        <f t="shared" ca="1" si="70"/>
        <v>0</v>
      </c>
    </row>
    <row r="568" spans="1:6" x14ac:dyDescent="0.25">
      <c r="A568" s="5" t="s">
        <v>728</v>
      </c>
      <c r="B568" s="28" t="s">
        <v>1011</v>
      </c>
      <c r="C568" s="7" t="e">
        <f t="shared" ca="1" si="71"/>
        <v>#DIV/0!</v>
      </c>
      <c r="D568" s="6" t="e">
        <f t="shared" ca="1" si="71"/>
        <v>#DIV/0!</v>
      </c>
      <c r="E568" s="7" t="e">
        <f t="shared" ca="1" si="71"/>
        <v>#DIV/0!</v>
      </c>
      <c r="F568" s="6">
        <f t="shared" ca="1" si="70"/>
        <v>0</v>
      </c>
    </row>
    <row r="569" spans="1:6" x14ac:dyDescent="0.25">
      <c r="A569" s="5" t="s">
        <v>729</v>
      </c>
      <c r="B569" s="28" t="s">
        <v>1012</v>
      </c>
      <c r="C569" s="7" t="e">
        <f t="shared" ca="1" si="71"/>
        <v>#DIV/0!</v>
      </c>
      <c r="D569" s="6" t="e">
        <f t="shared" ca="1" si="71"/>
        <v>#DIV/0!</v>
      </c>
      <c r="E569" s="7" t="e">
        <f t="shared" ca="1" si="71"/>
        <v>#DIV/0!</v>
      </c>
      <c r="F569" s="6">
        <f t="shared" ca="1" si="70"/>
        <v>0</v>
      </c>
    </row>
    <row r="570" spans="1:6" x14ac:dyDescent="0.25">
      <c r="A570" s="5" t="s">
        <v>730</v>
      </c>
      <c r="B570" s="28" t="s">
        <v>1013</v>
      </c>
      <c r="C570" s="7" t="e">
        <f t="shared" ca="1" si="71"/>
        <v>#DIV/0!</v>
      </c>
      <c r="D570" s="6" t="e">
        <f t="shared" ca="1" si="71"/>
        <v>#DIV/0!</v>
      </c>
      <c r="E570" s="7" t="e">
        <f t="shared" ca="1" si="71"/>
        <v>#DIV/0!</v>
      </c>
      <c r="F570" s="6">
        <f t="shared" ca="1" si="70"/>
        <v>0</v>
      </c>
    </row>
    <row r="571" spans="1:6" x14ac:dyDescent="0.25">
      <c r="A571" s="5" t="s">
        <v>731</v>
      </c>
      <c r="B571" s="28" t="s">
        <v>1014</v>
      </c>
      <c r="C571" s="7" t="e">
        <f t="shared" ca="1" si="71"/>
        <v>#DIV/0!</v>
      </c>
      <c r="D571" s="6" t="e">
        <f t="shared" ca="1" si="71"/>
        <v>#DIV/0!</v>
      </c>
      <c r="E571" s="7" t="e">
        <f t="shared" ca="1" si="71"/>
        <v>#DIV/0!</v>
      </c>
      <c r="F571" s="6">
        <f t="shared" ca="1" si="70"/>
        <v>0</v>
      </c>
    </row>
    <row r="572" spans="1:6" x14ac:dyDescent="0.25">
      <c r="A572" s="5" t="s">
        <v>732</v>
      </c>
      <c r="B572" s="28" t="s">
        <v>1015</v>
      </c>
      <c r="C572" s="7" t="e">
        <f t="shared" ca="1" si="71"/>
        <v>#DIV/0!</v>
      </c>
      <c r="D572" s="6" t="e">
        <f t="shared" ca="1" si="71"/>
        <v>#DIV/0!</v>
      </c>
      <c r="E572" s="7" t="e">
        <f t="shared" ca="1" si="71"/>
        <v>#DIV/0!</v>
      </c>
      <c r="F572" s="6">
        <f t="shared" ca="1" si="70"/>
        <v>0</v>
      </c>
    </row>
    <row r="573" spans="1:6" x14ac:dyDescent="0.25">
      <c r="A573" s="5" t="s">
        <v>733</v>
      </c>
      <c r="B573" s="28" t="s">
        <v>1016</v>
      </c>
      <c r="C573" s="7" t="e">
        <f t="shared" ca="1" si="71"/>
        <v>#DIV/0!</v>
      </c>
      <c r="D573" s="6" t="e">
        <f t="shared" ca="1" si="71"/>
        <v>#DIV/0!</v>
      </c>
      <c r="E573" s="7" t="e">
        <f t="shared" ca="1" si="71"/>
        <v>#DIV/0!</v>
      </c>
      <c r="F573" s="6">
        <f t="shared" ca="1" si="70"/>
        <v>0</v>
      </c>
    </row>
    <row r="574" spans="1:6" x14ac:dyDescent="0.25">
      <c r="A574" s="5" t="s">
        <v>734</v>
      </c>
      <c r="B574" s="28" t="s">
        <v>1017</v>
      </c>
      <c r="C574" s="7" t="e">
        <f t="shared" ca="1" si="71"/>
        <v>#DIV/0!</v>
      </c>
      <c r="D574" s="6" t="e">
        <f t="shared" ca="1" si="71"/>
        <v>#DIV/0!</v>
      </c>
      <c r="E574" s="7" t="e">
        <f t="shared" ca="1" si="71"/>
        <v>#DIV/0!</v>
      </c>
      <c r="F574" s="6">
        <f t="shared" ca="1" si="70"/>
        <v>0</v>
      </c>
    </row>
    <row r="575" spans="1:6" x14ac:dyDescent="0.25">
      <c r="A575" s="5" t="s">
        <v>735</v>
      </c>
      <c r="B575" s="28" t="s">
        <v>1018</v>
      </c>
      <c r="C575" s="7" t="e">
        <f t="shared" ca="1" si="71"/>
        <v>#DIV/0!</v>
      </c>
      <c r="D575" s="6" t="e">
        <f t="shared" ca="1" si="71"/>
        <v>#DIV/0!</v>
      </c>
      <c r="E575" s="7" t="e">
        <f t="shared" ca="1" si="71"/>
        <v>#DIV/0!</v>
      </c>
      <c r="F575" s="6">
        <f t="shared" ca="1" si="70"/>
        <v>0</v>
      </c>
    </row>
    <row r="576" spans="1:6" x14ac:dyDescent="0.25">
      <c r="A576" s="5" t="s">
        <v>736</v>
      </c>
      <c r="B576" s="28" t="s">
        <v>1019</v>
      </c>
      <c r="C576" s="7" t="e">
        <f t="shared" ca="1" si="71"/>
        <v>#DIV/0!</v>
      </c>
      <c r="D576" s="6" t="e">
        <f t="shared" ca="1" si="71"/>
        <v>#DIV/0!</v>
      </c>
      <c r="E576" s="7" t="e">
        <f t="shared" ca="1" si="71"/>
        <v>#DIV/0!</v>
      </c>
      <c r="F576" s="6">
        <f t="shared" ca="1" si="70"/>
        <v>0</v>
      </c>
    </row>
    <row r="577" spans="1:6" x14ac:dyDescent="0.25">
      <c r="A577" s="5" t="s">
        <v>737</v>
      </c>
      <c r="B577" s="28" t="s">
        <v>1020</v>
      </c>
      <c r="C577" s="7" t="e">
        <f t="shared" ca="1" si="71"/>
        <v>#DIV/0!</v>
      </c>
      <c r="D577" s="6" t="e">
        <f t="shared" ca="1" si="71"/>
        <v>#DIV/0!</v>
      </c>
      <c r="E577" s="7" t="e">
        <f t="shared" ca="1" si="71"/>
        <v>#DIV/0!</v>
      </c>
      <c r="F577" s="6">
        <f t="shared" ca="1" si="70"/>
        <v>0</v>
      </c>
    </row>
    <row r="578" spans="1:6" x14ac:dyDescent="0.25">
      <c r="A578" s="5" t="s">
        <v>738</v>
      </c>
      <c r="B578" s="28" t="s">
        <v>1021</v>
      </c>
      <c r="C578" s="7" t="e">
        <f t="shared" ca="1" si="71"/>
        <v>#DIV/0!</v>
      </c>
      <c r="D578" s="6" t="e">
        <f t="shared" ca="1" si="71"/>
        <v>#DIV/0!</v>
      </c>
      <c r="E578" s="7" t="e">
        <f t="shared" ca="1" si="71"/>
        <v>#DIV/0!</v>
      </c>
      <c r="F578" s="6">
        <f t="shared" ca="1" si="70"/>
        <v>0</v>
      </c>
    </row>
    <row r="579" spans="1:6" x14ac:dyDescent="0.25">
      <c r="A579" s="5" t="s">
        <v>742</v>
      </c>
      <c r="B579" s="28" t="s">
        <v>1022</v>
      </c>
      <c r="C579" s="7" t="e">
        <f t="shared" ca="1" si="71"/>
        <v>#DIV/0!</v>
      </c>
      <c r="D579" s="6" t="e">
        <f t="shared" ca="1" si="71"/>
        <v>#DIV/0!</v>
      </c>
      <c r="E579" s="7" t="e">
        <f t="shared" ca="1" si="71"/>
        <v>#DIV/0!</v>
      </c>
      <c r="F579" s="6">
        <f t="shared" ca="1" si="70"/>
        <v>0</v>
      </c>
    </row>
    <row r="580" spans="1:6" x14ac:dyDescent="0.25">
      <c r="A580" s="5" t="s">
        <v>22</v>
      </c>
      <c r="B580" s="28" t="s">
        <v>1023</v>
      </c>
      <c r="C580" s="7" t="e">
        <f t="shared" ref="C580:E580" ca="1" si="72">C559/$D$11</f>
        <v>#DIV/0!</v>
      </c>
      <c r="D580" s="6" t="e">
        <f t="shared" ca="1" si="72"/>
        <v>#DIV/0!</v>
      </c>
      <c r="E580" s="7" t="e">
        <f t="shared" ca="1" si="72"/>
        <v>#DIV/0!</v>
      </c>
      <c r="F580" s="6">
        <f t="shared" ca="1" si="70"/>
        <v>0</v>
      </c>
    </row>
    <row r="582" spans="1:6" x14ac:dyDescent="0.25">
      <c r="A582" s="4" t="s">
        <v>722</v>
      </c>
    </row>
    <row r="583" spans="1:6" x14ac:dyDescent="0.25">
      <c r="A583" s="5" t="str">
        <f>$B$3&amp;" - Wave A - All"</f>
        <v>FIP - Wave A - All</v>
      </c>
      <c r="B583" s="5" t="s">
        <v>879</v>
      </c>
      <c r="C583" s="5" t="s">
        <v>5</v>
      </c>
      <c r="D583" s="5" t="s">
        <v>4</v>
      </c>
      <c r="E583" s="5" t="s">
        <v>896</v>
      </c>
      <c r="F583" s="5" t="s">
        <v>525</v>
      </c>
    </row>
    <row r="584" spans="1:6" x14ac:dyDescent="0.25">
      <c r="A584" s="5" t="s">
        <v>723</v>
      </c>
      <c r="B584" s="28" t="s">
        <v>640</v>
      </c>
      <c r="C584" s="2">
        <f ca="1">COUNTIFS(INDIRECT("Table1["&amp;$B$5&amp;"]"),"Yes", INDIRECT("Table1["&amp;$B584&amp;"]"), "Yes")</f>
        <v>3</v>
      </c>
      <c r="D584" s="3">
        <f ca="1">COUNTIFS(INDIRECT("Table1["&amp;$B$5&amp;"]"),"Yes", INDIRECT("Table1["&amp;$B584&amp;"]"), "No")</f>
        <v>9</v>
      </c>
      <c r="E584" s="2">
        <f ca="1">COUNTIFS(INDIRECT("Table1["&amp;$B$5&amp;"]"),"Yes", INDIRECT("Table1["&amp;$B584&amp;"]"), "Don't Know")</f>
        <v>2</v>
      </c>
      <c r="F584" s="3">
        <f ca="1">C584+D584+E584</f>
        <v>14</v>
      </c>
    </row>
    <row r="585" spans="1:6" x14ac:dyDescent="0.25">
      <c r="A585" s="5" t="s">
        <v>724</v>
      </c>
      <c r="B585" s="28" t="s">
        <v>641</v>
      </c>
      <c r="C585" s="2">
        <f t="shared" ref="C585:C601" ca="1" si="73">COUNTIFS(INDIRECT("Table1["&amp;$B$5&amp;"]"),"Yes", INDIRECT("Table1["&amp;$B585&amp;"]"), "Yes")</f>
        <v>1</v>
      </c>
      <c r="D585" s="3">
        <f t="shared" ref="D585:D601" ca="1" si="74">COUNTIFS(INDIRECT("Table1["&amp;$B$5&amp;"]"),"Yes", INDIRECT("Table1["&amp;$B585&amp;"]"), "No")</f>
        <v>11</v>
      </c>
      <c r="E585" s="2">
        <f t="shared" ref="E585:E601" ca="1" si="75">COUNTIFS(INDIRECT("Table1["&amp;$B$5&amp;"]"),"Yes", INDIRECT("Table1["&amp;$B585&amp;"]"), "Don't Know")</f>
        <v>2</v>
      </c>
      <c r="F585" s="3">
        <f t="shared" ref="F585:F601" ca="1" si="76">C585+D585+E585</f>
        <v>14</v>
      </c>
    </row>
    <row r="586" spans="1:6" x14ac:dyDescent="0.25">
      <c r="A586" s="5" t="s">
        <v>725</v>
      </c>
      <c r="B586" s="28" t="s">
        <v>642</v>
      </c>
      <c r="C586" s="2">
        <f t="shared" ca="1" si="73"/>
        <v>1</v>
      </c>
      <c r="D586" s="3">
        <f t="shared" ca="1" si="74"/>
        <v>13</v>
      </c>
      <c r="E586" s="2">
        <f t="shared" ca="1" si="75"/>
        <v>0</v>
      </c>
      <c r="F586" s="3">
        <f t="shared" ca="1" si="76"/>
        <v>14</v>
      </c>
    </row>
    <row r="587" spans="1:6" x14ac:dyDescent="0.25">
      <c r="A587" s="5" t="s">
        <v>726</v>
      </c>
      <c r="B587" s="28" t="s">
        <v>643</v>
      </c>
      <c r="C587" s="2">
        <f t="shared" ca="1" si="73"/>
        <v>1</v>
      </c>
      <c r="D587" s="3">
        <f t="shared" ca="1" si="74"/>
        <v>13</v>
      </c>
      <c r="E587" s="2">
        <f t="shared" ca="1" si="75"/>
        <v>0</v>
      </c>
      <c r="F587" s="3">
        <f t="shared" ca="1" si="76"/>
        <v>14</v>
      </c>
    </row>
    <row r="588" spans="1:6" x14ac:dyDescent="0.25">
      <c r="A588" s="5" t="s">
        <v>727</v>
      </c>
      <c r="B588" s="28" t="s">
        <v>644</v>
      </c>
      <c r="C588" s="2">
        <f t="shared" ca="1" si="73"/>
        <v>0</v>
      </c>
      <c r="D588" s="3">
        <f t="shared" ca="1" si="74"/>
        <v>13</v>
      </c>
      <c r="E588" s="2">
        <f t="shared" ca="1" si="75"/>
        <v>1</v>
      </c>
      <c r="F588" s="3">
        <f t="shared" ca="1" si="76"/>
        <v>14</v>
      </c>
    </row>
    <row r="589" spans="1:6" x14ac:dyDescent="0.25">
      <c r="A589" s="5" t="s">
        <v>728</v>
      </c>
      <c r="B589" s="28" t="s">
        <v>645</v>
      </c>
      <c r="C589" s="2">
        <f t="shared" ca="1" si="73"/>
        <v>0</v>
      </c>
      <c r="D589" s="3">
        <f t="shared" ca="1" si="74"/>
        <v>14</v>
      </c>
      <c r="E589" s="2">
        <f t="shared" ca="1" si="75"/>
        <v>0</v>
      </c>
      <c r="F589" s="3">
        <f t="shared" ca="1" si="76"/>
        <v>14</v>
      </c>
    </row>
    <row r="590" spans="1:6" x14ac:dyDescent="0.25">
      <c r="A590" s="5" t="s">
        <v>729</v>
      </c>
      <c r="B590" s="28" t="s">
        <v>646</v>
      </c>
      <c r="C590" s="2">
        <f t="shared" ca="1" si="73"/>
        <v>12</v>
      </c>
      <c r="D590" s="3">
        <f t="shared" ca="1" si="74"/>
        <v>2</v>
      </c>
      <c r="E590" s="2">
        <f t="shared" ca="1" si="75"/>
        <v>0</v>
      </c>
      <c r="F590" s="3">
        <f t="shared" ca="1" si="76"/>
        <v>14</v>
      </c>
    </row>
    <row r="591" spans="1:6" x14ac:dyDescent="0.25">
      <c r="A591" s="5" t="s">
        <v>730</v>
      </c>
      <c r="B591" s="28" t="s">
        <v>647</v>
      </c>
      <c r="C591" s="2">
        <f t="shared" ca="1" si="73"/>
        <v>13</v>
      </c>
      <c r="D591" s="3">
        <f t="shared" ca="1" si="74"/>
        <v>1</v>
      </c>
      <c r="E591" s="2">
        <f t="shared" ca="1" si="75"/>
        <v>0</v>
      </c>
      <c r="F591" s="3">
        <f t="shared" ca="1" si="76"/>
        <v>14</v>
      </c>
    </row>
    <row r="592" spans="1:6" x14ac:dyDescent="0.25">
      <c r="A592" s="5" t="s">
        <v>731</v>
      </c>
      <c r="B592" s="28" t="s">
        <v>648</v>
      </c>
      <c r="C592" s="2">
        <f t="shared" ca="1" si="73"/>
        <v>1</v>
      </c>
      <c r="D592" s="3">
        <f t="shared" ca="1" si="74"/>
        <v>13</v>
      </c>
      <c r="E592" s="2">
        <f t="shared" ca="1" si="75"/>
        <v>0</v>
      </c>
      <c r="F592" s="3">
        <f t="shared" ca="1" si="76"/>
        <v>14</v>
      </c>
    </row>
    <row r="593" spans="1:6" x14ac:dyDescent="0.25">
      <c r="A593" s="5" t="s">
        <v>732</v>
      </c>
      <c r="B593" s="28" t="s">
        <v>649</v>
      </c>
      <c r="C593" s="2">
        <f t="shared" ca="1" si="73"/>
        <v>11</v>
      </c>
      <c r="D593" s="3">
        <f t="shared" ca="1" si="74"/>
        <v>3</v>
      </c>
      <c r="E593" s="2">
        <f t="shared" ca="1" si="75"/>
        <v>0</v>
      </c>
      <c r="F593" s="3">
        <f t="shared" ca="1" si="76"/>
        <v>14</v>
      </c>
    </row>
    <row r="594" spans="1:6" x14ac:dyDescent="0.25">
      <c r="A594" s="5" t="s">
        <v>733</v>
      </c>
      <c r="B594" s="28" t="s">
        <v>650</v>
      </c>
      <c r="C594" s="2">
        <f t="shared" ca="1" si="73"/>
        <v>0</v>
      </c>
      <c r="D594" s="3">
        <f t="shared" ca="1" si="74"/>
        <v>14</v>
      </c>
      <c r="E594" s="2">
        <f t="shared" ca="1" si="75"/>
        <v>0</v>
      </c>
      <c r="F594" s="3">
        <f t="shared" ca="1" si="76"/>
        <v>14</v>
      </c>
    </row>
    <row r="595" spans="1:6" x14ac:dyDescent="0.25">
      <c r="A595" s="5" t="s">
        <v>734</v>
      </c>
      <c r="B595" s="28" t="s">
        <v>651</v>
      </c>
      <c r="C595" s="2">
        <f t="shared" ca="1" si="73"/>
        <v>2</v>
      </c>
      <c r="D595" s="3">
        <f t="shared" ca="1" si="74"/>
        <v>12</v>
      </c>
      <c r="E595" s="2">
        <f t="shared" ca="1" si="75"/>
        <v>0</v>
      </c>
      <c r="F595" s="3">
        <f t="shared" ca="1" si="76"/>
        <v>14</v>
      </c>
    </row>
    <row r="596" spans="1:6" x14ac:dyDescent="0.25">
      <c r="A596" s="5" t="s">
        <v>735</v>
      </c>
      <c r="B596" s="28" t="s">
        <v>652</v>
      </c>
      <c r="C596" s="2">
        <f t="shared" ca="1" si="73"/>
        <v>0</v>
      </c>
      <c r="D596" s="3">
        <f t="shared" ca="1" si="74"/>
        <v>14</v>
      </c>
      <c r="E596" s="2">
        <f t="shared" ca="1" si="75"/>
        <v>0</v>
      </c>
      <c r="F596" s="3">
        <f t="shared" ca="1" si="76"/>
        <v>14</v>
      </c>
    </row>
    <row r="597" spans="1:6" x14ac:dyDescent="0.25">
      <c r="A597" s="5" t="s">
        <v>736</v>
      </c>
      <c r="B597" s="28" t="s">
        <v>653</v>
      </c>
      <c r="C597" s="2">
        <f t="shared" ca="1" si="73"/>
        <v>0</v>
      </c>
      <c r="D597" s="3">
        <f t="shared" ca="1" si="74"/>
        <v>14</v>
      </c>
      <c r="E597" s="2">
        <f t="shared" ca="1" si="75"/>
        <v>0</v>
      </c>
      <c r="F597" s="3">
        <f t="shared" ca="1" si="76"/>
        <v>14</v>
      </c>
    </row>
    <row r="598" spans="1:6" x14ac:dyDescent="0.25">
      <c r="A598" s="5" t="s">
        <v>737</v>
      </c>
      <c r="B598" s="28" t="s">
        <v>654</v>
      </c>
      <c r="C598" s="2">
        <f t="shared" ca="1" si="73"/>
        <v>2</v>
      </c>
      <c r="D598" s="3">
        <f t="shared" ca="1" si="74"/>
        <v>12</v>
      </c>
      <c r="E598" s="2">
        <f t="shared" ca="1" si="75"/>
        <v>0</v>
      </c>
      <c r="F598" s="3">
        <f t="shared" ca="1" si="76"/>
        <v>14</v>
      </c>
    </row>
    <row r="599" spans="1:6" x14ac:dyDescent="0.25">
      <c r="A599" s="5" t="s">
        <v>738</v>
      </c>
      <c r="B599" s="28" t="s">
        <v>655</v>
      </c>
      <c r="C599" s="2">
        <f t="shared" ca="1" si="73"/>
        <v>0</v>
      </c>
      <c r="D599" s="3">
        <f t="shared" ca="1" si="74"/>
        <v>14</v>
      </c>
      <c r="E599" s="2">
        <f t="shared" ca="1" si="75"/>
        <v>0</v>
      </c>
      <c r="F599" s="3">
        <f t="shared" ca="1" si="76"/>
        <v>14</v>
      </c>
    </row>
    <row r="600" spans="1:6" x14ac:dyDescent="0.25">
      <c r="A600" s="5" t="s">
        <v>742</v>
      </c>
      <c r="B600" s="28" t="s">
        <v>656</v>
      </c>
      <c r="C600" s="2">
        <f t="shared" ca="1" si="73"/>
        <v>0</v>
      </c>
      <c r="D600" s="3">
        <f t="shared" ca="1" si="74"/>
        <v>14</v>
      </c>
      <c r="E600" s="2">
        <f t="shared" ca="1" si="75"/>
        <v>0</v>
      </c>
      <c r="F600" s="3">
        <f t="shared" ca="1" si="76"/>
        <v>14</v>
      </c>
    </row>
    <row r="601" spans="1:6" x14ac:dyDescent="0.25">
      <c r="A601" s="5" t="s">
        <v>22</v>
      </c>
      <c r="B601" s="28" t="s">
        <v>657</v>
      </c>
      <c r="C601" s="2">
        <f t="shared" ca="1" si="73"/>
        <v>0</v>
      </c>
      <c r="D601" s="3">
        <f t="shared" ca="1" si="74"/>
        <v>14</v>
      </c>
      <c r="E601" s="2">
        <f t="shared" ca="1" si="75"/>
        <v>0</v>
      </c>
      <c r="F601" s="3">
        <f t="shared" ca="1" si="76"/>
        <v>14</v>
      </c>
    </row>
    <row r="603" spans="1:6" x14ac:dyDescent="0.25">
      <c r="A603" s="4" t="s">
        <v>739</v>
      </c>
    </row>
    <row r="604" spans="1:6" x14ac:dyDescent="0.25">
      <c r="A604" s="5" t="str">
        <f>$B$3&amp;" - Wave A - All"</f>
        <v>FIP - Wave A - All</v>
      </c>
      <c r="B604" s="5" t="s">
        <v>879</v>
      </c>
      <c r="C604" s="5" t="s">
        <v>5</v>
      </c>
      <c r="D604" s="5" t="s">
        <v>4</v>
      </c>
      <c r="E604" s="5" t="s">
        <v>896</v>
      </c>
      <c r="F604" s="5" t="s">
        <v>525</v>
      </c>
    </row>
    <row r="605" spans="1:6" x14ac:dyDescent="0.25">
      <c r="A605" s="5" t="s">
        <v>723</v>
      </c>
      <c r="B605" s="28" t="s">
        <v>640</v>
      </c>
      <c r="C605" s="7">
        <f t="shared" ref="C605:F620" ca="1" si="77">C584/$E$11</f>
        <v>0.21428571428571427</v>
      </c>
      <c r="D605" s="6">
        <f t="shared" ca="1" si="77"/>
        <v>0.6428571428571429</v>
      </c>
      <c r="E605" s="7">
        <f t="shared" ca="1" si="77"/>
        <v>0.14285714285714285</v>
      </c>
      <c r="F605" s="6">
        <f ca="1">C605+D605+E605</f>
        <v>1</v>
      </c>
    </row>
    <row r="606" spans="1:6" x14ac:dyDescent="0.25">
      <c r="A606" s="5" t="s">
        <v>724</v>
      </c>
      <c r="B606" s="28" t="s">
        <v>641</v>
      </c>
      <c r="C606" s="7">
        <f t="shared" ca="1" si="77"/>
        <v>7.1428571428571425E-2</v>
      </c>
      <c r="D606" s="6">
        <f t="shared" ca="1" si="77"/>
        <v>0.7857142857142857</v>
      </c>
      <c r="E606" s="7">
        <f t="shared" ca="1" si="77"/>
        <v>0.14285714285714285</v>
      </c>
      <c r="F606" s="6">
        <f t="shared" ca="1" si="77"/>
        <v>1</v>
      </c>
    </row>
    <row r="607" spans="1:6" x14ac:dyDescent="0.25">
      <c r="A607" s="5" t="s">
        <v>725</v>
      </c>
      <c r="B607" s="28" t="s">
        <v>642</v>
      </c>
      <c r="C607" s="7">
        <f t="shared" ca="1" si="77"/>
        <v>7.1428571428571425E-2</v>
      </c>
      <c r="D607" s="6">
        <f t="shared" ca="1" si="77"/>
        <v>0.9285714285714286</v>
      </c>
      <c r="E607" s="7">
        <f t="shared" ca="1" si="77"/>
        <v>0</v>
      </c>
      <c r="F607" s="6">
        <f t="shared" ca="1" si="77"/>
        <v>1</v>
      </c>
    </row>
    <row r="608" spans="1:6" x14ac:dyDescent="0.25">
      <c r="A608" s="5" t="s">
        <v>726</v>
      </c>
      <c r="B608" s="28" t="s">
        <v>643</v>
      </c>
      <c r="C608" s="7">
        <f t="shared" ca="1" si="77"/>
        <v>7.1428571428571425E-2</v>
      </c>
      <c r="D608" s="6">
        <f t="shared" ca="1" si="77"/>
        <v>0.9285714285714286</v>
      </c>
      <c r="E608" s="7">
        <f t="shared" ca="1" si="77"/>
        <v>0</v>
      </c>
      <c r="F608" s="6">
        <f t="shared" ca="1" si="77"/>
        <v>1</v>
      </c>
    </row>
    <row r="609" spans="1:6" x14ac:dyDescent="0.25">
      <c r="A609" s="5" t="s">
        <v>727</v>
      </c>
      <c r="B609" s="28" t="s">
        <v>644</v>
      </c>
      <c r="C609" s="7">
        <f t="shared" ca="1" si="77"/>
        <v>0</v>
      </c>
      <c r="D609" s="6">
        <f t="shared" ca="1" si="77"/>
        <v>0.9285714285714286</v>
      </c>
      <c r="E609" s="7">
        <f t="shared" ca="1" si="77"/>
        <v>7.1428571428571425E-2</v>
      </c>
      <c r="F609" s="6">
        <f t="shared" ca="1" si="77"/>
        <v>1</v>
      </c>
    </row>
    <row r="610" spans="1:6" x14ac:dyDescent="0.25">
      <c r="A610" s="5" t="s">
        <v>728</v>
      </c>
      <c r="B610" s="28" t="s">
        <v>645</v>
      </c>
      <c r="C610" s="7">
        <f t="shared" ca="1" si="77"/>
        <v>0</v>
      </c>
      <c r="D610" s="6">
        <f t="shared" ca="1" si="77"/>
        <v>1</v>
      </c>
      <c r="E610" s="7">
        <f t="shared" ca="1" si="77"/>
        <v>0</v>
      </c>
      <c r="F610" s="6">
        <f t="shared" ca="1" si="77"/>
        <v>1</v>
      </c>
    </row>
    <row r="611" spans="1:6" x14ac:dyDescent="0.25">
      <c r="A611" s="5" t="s">
        <v>729</v>
      </c>
      <c r="B611" s="28" t="s">
        <v>646</v>
      </c>
      <c r="C611" s="7">
        <f t="shared" ca="1" si="77"/>
        <v>0.8571428571428571</v>
      </c>
      <c r="D611" s="6">
        <f t="shared" ca="1" si="77"/>
        <v>0.14285714285714285</v>
      </c>
      <c r="E611" s="7">
        <f t="shared" ca="1" si="77"/>
        <v>0</v>
      </c>
      <c r="F611" s="6">
        <f t="shared" ca="1" si="77"/>
        <v>1</v>
      </c>
    </row>
    <row r="612" spans="1:6" x14ac:dyDescent="0.25">
      <c r="A612" s="5" t="s">
        <v>730</v>
      </c>
      <c r="B612" s="28" t="s">
        <v>647</v>
      </c>
      <c r="C612" s="7">
        <f t="shared" ca="1" si="77"/>
        <v>0.9285714285714286</v>
      </c>
      <c r="D612" s="6">
        <f t="shared" ca="1" si="77"/>
        <v>7.1428571428571425E-2</v>
      </c>
      <c r="E612" s="7">
        <f t="shared" ca="1" si="77"/>
        <v>0</v>
      </c>
      <c r="F612" s="6">
        <f t="shared" ca="1" si="77"/>
        <v>1</v>
      </c>
    </row>
    <row r="613" spans="1:6" x14ac:dyDescent="0.25">
      <c r="A613" s="5" t="s">
        <v>731</v>
      </c>
      <c r="B613" s="28" t="s">
        <v>648</v>
      </c>
      <c r="C613" s="7">
        <f t="shared" ca="1" si="77"/>
        <v>7.1428571428571425E-2</v>
      </c>
      <c r="D613" s="6">
        <f t="shared" ca="1" si="77"/>
        <v>0.9285714285714286</v>
      </c>
      <c r="E613" s="7">
        <f t="shared" ca="1" si="77"/>
        <v>0</v>
      </c>
      <c r="F613" s="6">
        <f t="shared" ca="1" si="77"/>
        <v>1</v>
      </c>
    </row>
    <row r="614" spans="1:6" x14ac:dyDescent="0.25">
      <c r="A614" s="5" t="s">
        <v>732</v>
      </c>
      <c r="B614" s="28" t="s">
        <v>649</v>
      </c>
      <c r="C614" s="7">
        <f t="shared" ca="1" si="77"/>
        <v>0.7857142857142857</v>
      </c>
      <c r="D614" s="6">
        <f t="shared" ca="1" si="77"/>
        <v>0.21428571428571427</v>
      </c>
      <c r="E614" s="7">
        <f t="shared" ca="1" si="77"/>
        <v>0</v>
      </c>
      <c r="F614" s="6">
        <f t="shared" ca="1" si="77"/>
        <v>1</v>
      </c>
    </row>
    <row r="615" spans="1:6" x14ac:dyDescent="0.25">
      <c r="A615" s="5" t="s">
        <v>733</v>
      </c>
      <c r="B615" s="28" t="s">
        <v>650</v>
      </c>
      <c r="C615" s="7">
        <f t="shared" ca="1" si="77"/>
        <v>0</v>
      </c>
      <c r="D615" s="6">
        <f t="shared" ca="1" si="77"/>
        <v>1</v>
      </c>
      <c r="E615" s="7">
        <f t="shared" ca="1" si="77"/>
        <v>0</v>
      </c>
      <c r="F615" s="6">
        <f t="shared" ca="1" si="77"/>
        <v>1</v>
      </c>
    </row>
    <row r="616" spans="1:6" x14ac:dyDescent="0.25">
      <c r="A616" s="5" t="s">
        <v>734</v>
      </c>
      <c r="B616" s="28" t="s">
        <v>651</v>
      </c>
      <c r="C616" s="7">
        <f t="shared" ca="1" si="77"/>
        <v>0.14285714285714285</v>
      </c>
      <c r="D616" s="6">
        <f t="shared" ca="1" si="77"/>
        <v>0.8571428571428571</v>
      </c>
      <c r="E616" s="7">
        <f t="shared" ca="1" si="77"/>
        <v>0</v>
      </c>
      <c r="F616" s="6">
        <f t="shared" ca="1" si="77"/>
        <v>1</v>
      </c>
    </row>
    <row r="617" spans="1:6" x14ac:dyDescent="0.25">
      <c r="A617" s="5" t="s">
        <v>735</v>
      </c>
      <c r="B617" s="28" t="s">
        <v>652</v>
      </c>
      <c r="C617" s="7">
        <f t="shared" ca="1" si="77"/>
        <v>0</v>
      </c>
      <c r="D617" s="6">
        <f t="shared" ca="1" si="77"/>
        <v>1</v>
      </c>
      <c r="E617" s="7">
        <f t="shared" ca="1" si="77"/>
        <v>0</v>
      </c>
      <c r="F617" s="6">
        <f t="shared" ca="1" si="77"/>
        <v>1</v>
      </c>
    </row>
    <row r="618" spans="1:6" x14ac:dyDescent="0.25">
      <c r="A618" s="5" t="s">
        <v>736</v>
      </c>
      <c r="B618" s="28" t="s">
        <v>653</v>
      </c>
      <c r="C618" s="7">
        <f t="shared" ca="1" si="77"/>
        <v>0</v>
      </c>
      <c r="D618" s="6">
        <f t="shared" ca="1" si="77"/>
        <v>1</v>
      </c>
      <c r="E618" s="7">
        <f t="shared" ca="1" si="77"/>
        <v>0</v>
      </c>
      <c r="F618" s="6">
        <f t="shared" ca="1" si="77"/>
        <v>1</v>
      </c>
    </row>
    <row r="619" spans="1:6" x14ac:dyDescent="0.25">
      <c r="A619" s="5" t="s">
        <v>737</v>
      </c>
      <c r="B619" s="28" t="s">
        <v>654</v>
      </c>
      <c r="C619" s="7">
        <f t="shared" ca="1" si="77"/>
        <v>0.14285714285714285</v>
      </c>
      <c r="D619" s="6">
        <f t="shared" ca="1" si="77"/>
        <v>0.8571428571428571</v>
      </c>
      <c r="E619" s="7">
        <f t="shared" ca="1" si="77"/>
        <v>0</v>
      </c>
      <c r="F619" s="6">
        <f t="shared" ca="1" si="77"/>
        <v>1</v>
      </c>
    </row>
    <row r="620" spans="1:6" x14ac:dyDescent="0.25">
      <c r="A620" s="5" t="s">
        <v>738</v>
      </c>
      <c r="B620" s="28" t="s">
        <v>655</v>
      </c>
      <c r="C620" s="7">
        <f t="shared" ca="1" si="77"/>
        <v>0</v>
      </c>
      <c r="D620" s="6">
        <f t="shared" ca="1" si="77"/>
        <v>1</v>
      </c>
      <c r="E620" s="7">
        <f t="shared" ca="1" si="77"/>
        <v>0</v>
      </c>
      <c r="F620" s="6">
        <f t="shared" ca="1" si="77"/>
        <v>1</v>
      </c>
    </row>
    <row r="621" spans="1:6" x14ac:dyDescent="0.25">
      <c r="A621" s="5" t="s">
        <v>742</v>
      </c>
      <c r="B621" s="28" t="s">
        <v>656</v>
      </c>
      <c r="C621" s="7">
        <f t="shared" ref="C621:F622" ca="1" si="78">C600/$E$11</f>
        <v>0</v>
      </c>
      <c r="D621" s="6">
        <f t="shared" ca="1" si="78"/>
        <v>1</v>
      </c>
      <c r="E621" s="7">
        <f t="shared" ca="1" si="78"/>
        <v>0</v>
      </c>
      <c r="F621" s="6">
        <f t="shared" ca="1" si="78"/>
        <v>1</v>
      </c>
    </row>
    <row r="622" spans="1:6" x14ac:dyDescent="0.25">
      <c r="A622" s="5" t="s">
        <v>22</v>
      </c>
      <c r="B622" s="28" t="s">
        <v>657</v>
      </c>
      <c r="C622" s="7">
        <f t="shared" ca="1" si="78"/>
        <v>0</v>
      </c>
      <c r="D622" s="6">
        <f t="shared" ca="1" si="78"/>
        <v>1</v>
      </c>
      <c r="E622" s="7">
        <f t="shared" ca="1" si="78"/>
        <v>0</v>
      </c>
      <c r="F622" s="6">
        <f t="shared" ca="1" si="78"/>
        <v>1</v>
      </c>
    </row>
    <row r="624" spans="1:6" x14ac:dyDescent="0.25">
      <c r="A624" s="4" t="s">
        <v>722</v>
      </c>
    </row>
    <row r="625" spans="1:6" x14ac:dyDescent="0.25">
      <c r="A625" s="5" t="str">
        <f>$B$3&amp;" - Wave B - All"</f>
        <v>FIP - Wave B - All</v>
      </c>
      <c r="B625" s="5" t="s">
        <v>879</v>
      </c>
      <c r="C625" s="5" t="s">
        <v>5</v>
      </c>
      <c r="D625" s="5" t="s">
        <v>4</v>
      </c>
      <c r="E625" s="5" t="s">
        <v>896</v>
      </c>
      <c r="F625" s="5" t="s">
        <v>525</v>
      </c>
    </row>
    <row r="626" spans="1:6" x14ac:dyDescent="0.25">
      <c r="A626" s="5" t="s">
        <v>723</v>
      </c>
      <c r="B626" s="28" t="s">
        <v>926</v>
      </c>
      <c r="C626" s="2">
        <f ca="1">COUNTIFS(INDIRECT("Table1["&amp;$B$6&amp;"]"),"Yes", INDIRECT("Table1["&amp;$B626&amp;"]"), "Yes")</f>
        <v>1</v>
      </c>
      <c r="D626" s="3">
        <f ca="1">COUNTIFS(INDIRECT("Table1["&amp;$B$6&amp;"]"),"Yes", INDIRECT("Table1["&amp;$B626&amp;"]"), "No")</f>
        <v>5</v>
      </c>
      <c r="E626" s="2">
        <f ca="1">COUNTIFS(INDIRECT("Table1["&amp;$B$6&amp;"]"),"Yes", INDIRECT("Table1["&amp;$B626&amp;"]"), "Don't Know")</f>
        <v>0</v>
      </c>
      <c r="F626" s="3">
        <f ca="1">C626+D626+E626</f>
        <v>6</v>
      </c>
    </row>
    <row r="627" spans="1:6" x14ac:dyDescent="0.25">
      <c r="A627" s="5" t="s">
        <v>724</v>
      </c>
      <c r="B627" s="28" t="s">
        <v>927</v>
      </c>
      <c r="C627" s="2">
        <f t="shared" ref="C627:C643" ca="1" si="79">COUNTIFS(INDIRECT("Table1["&amp;$B$6&amp;"]"),"Yes", INDIRECT("Table1["&amp;$B627&amp;"]"), "Yes")</f>
        <v>1</v>
      </c>
      <c r="D627" s="3">
        <f t="shared" ref="D627:D643" ca="1" si="80">COUNTIFS(INDIRECT("Table1["&amp;$B$6&amp;"]"),"Yes", INDIRECT("Table1["&amp;$B627&amp;"]"), "No")</f>
        <v>5</v>
      </c>
      <c r="E627" s="2">
        <f t="shared" ref="E627:E643" ca="1" si="81">COUNTIFS(INDIRECT("Table1["&amp;$B$6&amp;"]"),"Yes", INDIRECT("Table1["&amp;$B627&amp;"]"), "Don't Know")</f>
        <v>0</v>
      </c>
      <c r="F627" s="3">
        <f t="shared" ref="F627:F643" ca="1" si="82">C627+D627+E627</f>
        <v>6</v>
      </c>
    </row>
    <row r="628" spans="1:6" x14ac:dyDescent="0.25">
      <c r="A628" s="5" t="s">
        <v>725</v>
      </c>
      <c r="B628" s="28" t="s">
        <v>928</v>
      </c>
      <c r="C628" s="2">
        <f t="shared" ca="1" si="79"/>
        <v>1</v>
      </c>
      <c r="D628" s="3">
        <f t="shared" ca="1" si="80"/>
        <v>5</v>
      </c>
      <c r="E628" s="2">
        <f t="shared" ca="1" si="81"/>
        <v>0</v>
      </c>
      <c r="F628" s="3">
        <f t="shared" ca="1" si="82"/>
        <v>6</v>
      </c>
    </row>
    <row r="629" spans="1:6" x14ac:dyDescent="0.25">
      <c r="A629" s="5" t="s">
        <v>726</v>
      </c>
      <c r="B629" s="28" t="s">
        <v>929</v>
      </c>
      <c r="C629" s="2">
        <f t="shared" ca="1" si="79"/>
        <v>1</v>
      </c>
      <c r="D629" s="3">
        <f t="shared" ca="1" si="80"/>
        <v>5</v>
      </c>
      <c r="E629" s="2">
        <f t="shared" ca="1" si="81"/>
        <v>0</v>
      </c>
      <c r="F629" s="3">
        <f t="shared" ca="1" si="82"/>
        <v>6</v>
      </c>
    </row>
    <row r="630" spans="1:6" x14ac:dyDescent="0.25">
      <c r="A630" s="5" t="s">
        <v>727</v>
      </c>
      <c r="B630" s="28" t="s">
        <v>930</v>
      </c>
      <c r="C630" s="2">
        <f t="shared" ca="1" si="79"/>
        <v>0</v>
      </c>
      <c r="D630" s="3">
        <f t="shared" ca="1" si="80"/>
        <v>6</v>
      </c>
      <c r="E630" s="2">
        <f t="shared" ca="1" si="81"/>
        <v>0</v>
      </c>
      <c r="F630" s="3">
        <f t="shared" ca="1" si="82"/>
        <v>6</v>
      </c>
    </row>
    <row r="631" spans="1:6" x14ac:dyDescent="0.25">
      <c r="A631" s="5" t="s">
        <v>728</v>
      </c>
      <c r="B631" s="28" t="s">
        <v>931</v>
      </c>
      <c r="C631" s="2">
        <f t="shared" ca="1" si="79"/>
        <v>1</v>
      </c>
      <c r="D631" s="3">
        <f t="shared" ca="1" si="80"/>
        <v>5</v>
      </c>
      <c r="E631" s="2">
        <f t="shared" ca="1" si="81"/>
        <v>0</v>
      </c>
      <c r="F631" s="3">
        <f t="shared" ca="1" si="82"/>
        <v>6</v>
      </c>
    </row>
    <row r="632" spans="1:6" x14ac:dyDescent="0.25">
      <c r="A632" s="5" t="s">
        <v>729</v>
      </c>
      <c r="B632" s="28" t="s">
        <v>932</v>
      </c>
      <c r="C632" s="2">
        <f t="shared" ca="1" si="79"/>
        <v>5</v>
      </c>
      <c r="D632" s="3">
        <f t="shared" ca="1" si="80"/>
        <v>1</v>
      </c>
      <c r="E632" s="2">
        <f t="shared" ca="1" si="81"/>
        <v>0</v>
      </c>
      <c r="F632" s="3">
        <f t="shared" ca="1" si="82"/>
        <v>6</v>
      </c>
    </row>
    <row r="633" spans="1:6" x14ac:dyDescent="0.25">
      <c r="A633" s="5" t="s">
        <v>730</v>
      </c>
      <c r="B633" s="28" t="s">
        <v>933</v>
      </c>
      <c r="C633" s="2">
        <f t="shared" ca="1" si="79"/>
        <v>5</v>
      </c>
      <c r="D633" s="3">
        <f t="shared" ca="1" si="80"/>
        <v>1</v>
      </c>
      <c r="E633" s="2">
        <f t="shared" ca="1" si="81"/>
        <v>0</v>
      </c>
      <c r="F633" s="3">
        <f t="shared" ca="1" si="82"/>
        <v>6</v>
      </c>
    </row>
    <row r="634" spans="1:6" x14ac:dyDescent="0.25">
      <c r="A634" s="5" t="s">
        <v>731</v>
      </c>
      <c r="B634" s="28" t="s">
        <v>934</v>
      </c>
      <c r="C634" s="2">
        <f t="shared" ca="1" si="79"/>
        <v>1</v>
      </c>
      <c r="D634" s="3">
        <f t="shared" ca="1" si="80"/>
        <v>5</v>
      </c>
      <c r="E634" s="2">
        <f t="shared" ca="1" si="81"/>
        <v>0</v>
      </c>
      <c r="F634" s="3">
        <f t="shared" ca="1" si="82"/>
        <v>6</v>
      </c>
    </row>
    <row r="635" spans="1:6" x14ac:dyDescent="0.25">
      <c r="A635" s="5" t="s">
        <v>732</v>
      </c>
      <c r="B635" s="28" t="s">
        <v>935</v>
      </c>
      <c r="C635" s="2">
        <f t="shared" ca="1" si="79"/>
        <v>5</v>
      </c>
      <c r="D635" s="3">
        <f t="shared" ca="1" si="80"/>
        <v>1</v>
      </c>
      <c r="E635" s="2">
        <f t="shared" ca="1" si="81"/>
        <v>0</v>
      </c>
      <c r="F635" s="3">
        <f t="shared" ca="1" si="82"/>
        <v>6</v>
      </c>
    </row>
    <row r="636" spans="1:6" x14ac:dyDescent="0.25">
      <c r="A636" s="5" t="s">
        <v>733</v>
      </c>
      <c r="B636" s="28" t="s">
        <v>936</v>
      </c>
      <c r="C636" s="2">
        <f t="shared" ca="1" si="79"/>
        <v>0</v>
      </c>
      <c r="D636" s="3">
        <f t="shared" ca="1" si="80"/>
        <v>6</v>
      </c>
      <c r="E636" s="2">
        <f t="shared" ca="1" si="81"/>
        <v>0</v>
      </c>
      <c r="F636" s="3">
        <f t="shared" ca="1" si="82"/>
        <v>6</v>
      </c>
    </row>
    <row r="637" spans="1:6" x14ac:dyDescent="0.25">
      <c r="A637" s="5" t="s">
        <v>734</v>
      </c>
      <c r="B637" s="28" t="s">
        <v>937</v>
      </c>
      <c r="C637" s="2">
        <f t="shared" ca="1" si="79"/>
        <v>2</v>
      </c>
      <c r="D637" s="3">
        <f t="shared" ca="1" si="80"/>
        <v>4</v>
      </c>
      <c r="E637" s="2">
        <f t="shared" ca="1" si="81"/>
        <v>0</v>
      </c>
      <c r="F637" s="3">
        <f t="shared" ca="1" si="82"/>
        <v>6</v>
      </c>
    </row>
    <row r="638" spans="1:6" x14ac:dyDescent="0.25">
      <c r="A638" s="5" t="s">
        <v>735</v>
      </c>
      <c r="B638" s="28" t="s">
        <v>938</v>
      </c>
      <c r="C638" s="2">
        <f t="shared" ca="1" si="79"/>
        <v>0</v>
      </c>
      <c r="D638" s="3">
        <f t="shared" ca="1" si="80"/>
        <v>6</v>
      </c>
      <c r="E638" s="2">
        <f t="shared" ca="1" si="81"/>
        <v>0</v>
      </c>
      <c r="F638" s="3">
        <f t="shared" ca="1" si="82"/>
        <v>6</v>
      </c>
    </row>
    <row r="639" spans="1:6" x14ac:dyDescent="0.25">
      <c r="A639" s="5" t="s">
        <v>736</v>
      </c>
      <c r="B639" s="28" t="s">
        <v>939</v>
      </c>
      <c r="C639" s="2">
        <f t="shared" ca="1" si="79"/>
        <v>0</v>
      </c>
      <c r="D639" s="3">
        <f t="shared" ca="1" si="80"/>
        <v>6</v>
      </c>
      <c r="E639" s="2">
        <f t="shared" ca="1" si="81"/>
        <v>0</v>
      </c>
      <c r="F639" s="3">
        <f t="shared" ca="1" si="82"/>
        <v>6</v>
      </c>
    </row>
    <row r="640" spans="1:6" x14ac:dyDescent="0.25">
      <c r="A640" s="5" t="s">
        <v>737</v>
      </c>
      <c r="B640" s="28" t="s">
        <v>940</v>
      </c>
      <c r="C640" s="2">
        <f t="shared" ca="1" si="79"/>
        <v>0</v>
      </c>
      <c r="D640" s="3">
        <f t="shared" ca="1" si="80"/>
        <v>6</v>
      </c>
      <c r="E640" s="2">
        <f t="shared" ca="1" si="81"/>
        <v>0</v>
      </c>
      <c r="F640" s="3">
        <f t="shared" ca="1" si="82"/>
        <v>6</v>
      </c>
    </row>
    <row r="641" spans="1:6" x14ac:dyDescent="0.25">
      <c r="A641" s="5" t="s">
        <v>738</v>
      </c>
      <c r="B641" s="28" t="s">
        <v>941</v>
      </c>
      <c r="C641" s="2">
        <f t="shared" ca="1" si="79"/>
        <v>0</v>
      </c>
      <c r="D641" s="3">
        <f t="shared" ca="1" si="80"/>
        <v>6</v>
      </c>
      <c r="E641" s="2">
        <f t="shared" ca="1" si="81"/>
        <v>0</v>
      </c>
      <c r="F641" s="3">
        <f t="shared" ca="1" si="82"/>
        <v>6</v>
      </c>
    </row>
    <row r="642" spans="1:6" x14ac:dyDescent="0.25">
      <c r="A642" s="5" t="s">
        <v>742</v>
      </c>
      <c r="B642" s="28" t="s">
        <v>942</v>
      </c>
      <c r="C642" s="2">
        <f t="shared" ca="1" si="79"/>
        <v>0</v>
      </c>
      <c r="D642" s="3">
        <f t="shared" ca="1" si="80"/>
        <v>6</v>
      </c>
      <c r="E642" s="2">
        <f t="shared" ca="1" si="81"/>
        <v>0</v>
      </c>
      <c r="F642" s="3">
        <f t="shared" ca="1" si="82"/>
        <v>6</v>
      </c>
    </row>
    <row r="643" spans="1:6" x14ac:dyDescent="0.25">
      <c r="A643" s="5" t="s">
        <v>22</v>
      </c>
      <c r="B643" s="28" t="s">
        <v>943</v>
      </c>
      <c r="C643" s="2">
        <f t="shared" ca="1" si="79"/>
        <v>0</v>
      </c>
      <c r="D643" s="3">
        <f t="shared" ca="1" si="80"/>
        <v>6</v>
      </c>
      <c r="E643" s="2">
        <f t="shared" ca="1" si="81"/>
        <v>0</v>
      </c>
      <c r="F643" s="3">
        <f t="shared" ca="1" si="82"/>
        <v>6</v>
      </c>
    </row>
    <row r="645" spans="1:6" x14ac:dyDescent="0.25">
      <c r="A645" s="4" t="s">
        <v>739</v>
      </c>
    </row>
    <row r="646" spans="1:6" x14ac:dyDescent="0.25">
      <c r="A646" s="5" t="str">
        <f>$B$3&amp;" - Wave B - All"</f>
        <v>FIP - Wave B - All</v>
      </c>
      <c r="B646" s="5" t="s">
        <v>879</v>
      </c>
      <c r="C646" s="5" t="s">
        <v>5</v>
      </c>
      <c r="D646" s="5" t="s">
        <v>4</v>
      </c>
      <c r="E646" s="5" t="s">
        <v>896</v>
      </c>
      <c r="F646" s="5" t="s">
        <v>525</v>
      </c>
    </row>
    <row r="647" spans="1:6" x14ac:dyDescent="0.25">
      <c r="A647" s="5" t="s">
        <v>723</v>
      </c>
      <c r="B647" s="28" t="s">
        <v>926</v>
      </c>
      <c r="C647" s="7">
        <f t="shared" ref="C647:F662" ca="1" si="83">C626/$F$11</f>
        <v>0.16666666666666666</v>
      </c>
      <c r="D647" s="6">
        <f t="shared" ca="1" si="83"/>
        <v>0.83333333333333337</v>
      </c>
      <c r="E647" s="7">
        <f t="shared" ca="1" si="83"/>
        <v>0</v>
      </c>
      <c r="F647" s="6">
        <f ca="1">F626/$F$11</f>
        <v>1</v>
      </c>
    </row>
    <row r="648" spans="1:6" x14ac:dyDescent="0.25">
      <c r="A648" s="5" t="s">
        <v>724</v>
      </c>
      <c r="B648" s="28" t="s">
        <v>927</v>
      </c>
      <c r="C648" s="7">
        <f t="shared" ca="1" si="83"/>
        <v>0.16666666666666666</v>
      </c>
      <c r="D648" s="6">
        <f t="shared" ca="1" si="83"/>
        <v>0.83333333333333337</v>
      </c>
      <c r="E648" s="7">
        <f t="shared" ca="1" si="83"/>
        <v>0</v>
      </c>
      <c r="F648" s="6">
        <f t="shared" ca="1" si="83"/>
        <v>1</v>
      </c>
    </row>
    <row r="649" spans="1:6" x14ac:dyDescent="0.25">
      <c r="A649" s="5" t="s">
        <v>725</v>
      </c>
      <c r="B649" s="28" t="s">
        <v>928</v>
      </c>
      <c r="C649" s="7">
        <f t="shared" ca="1" si="83"/>
        <v>0.16666666666666666</v>
      </c>
      <c r="D649" s="6">
        <f t="shared" ca="1" si="83"/>
        <v>0.83333333333333337</v>
      </c>
      <c r="E649" s="7">
        <f t="shared" ca="1" si="83"/>
        <v>0</v>
      </c>
      <c r="F649" s="6">
        <f t="shared" ca="1" si="83"/>
        <v>1</v>
      </c>
    </row>
    <row r="650" spans="1:6" x14ac:dyDescent="0.25">
      <c r="A650" s="5" t="s">
        <v>726</v>
      </c>
      <c r="B650" s="28" t="s">
        <v>929</v>
      </c>
      <c r="C650" s="7">
        <f t="shared" ca="1" si="83"/>
        <v>0.16666666666666666</v>
      </c>
      <c r="D650" s="6">
        <f t="shared" ca="1" si="83"/>
        <v>0.83333333333333337</v>
      </c>
      <c r="E650" s="7">
        <f t="shared" ca="1" si="83"/>
        <v>0</v>
      </c>
      <c r="F650" s="6">
        <f t="shared" ca="1" si="83"/>
        <v>1</v>
      </c>
    </row>
    <row r="651" spans="1:6" x14ac:dyDescent="0.25">
      <c r="A651" s="5" t="s">
        <v>727</v>
      </c>
      <c r="B651" s="28" t="s">
        <v>930</v>
      </c>
      <c r="C651" s="7">
        <f t="shared" ca="1" si="83"/>
        <v>0</v>
      </c>
      <c r="D651" s="6">
        <f t="shared" ca="1" si="83"/>
        <v>1</v>
      </c>
      <c r="E651" s="7">
        <f t="shared" ca="1" si="83"/>
        <v>0</v>
      </c>
      <c r="F651" s="6">
        <f t="shared" ca="1" si="83"/>
        <v>1</v>
      </c>
    </row>
    <row r="652" spans="1:6" x14ac:dyDescent="0.25">
      <c r="A652" s="5" t="s">
        <v>728</v>
      </c>
      <c r="B652" s="28" t="s">
        <v>931</v>
      </c>
      <c r="C652" s="7">
        <f t="shared" ca="1" si="83"/>
        <v>0.16666666666666666</v>
      </c>
      <c r="D652" s="6">
        <f t="shared" ca="1" si="83"/>
        <v>0.83333333333333337</v>
      </c>
      <c r="E652" s="7">
        <f t="shared" ca="1" si="83"/>
        <v>0</v>
      </c>
      <c r="F652" s="6">
        <f t="shared" ca="1" si="83"/>
        <v>1</v>
      </c>
    </row>
    <row r="653" spans="1:6" x14ac:dyDescent="0.25">
      <c r="A653" s="5" t="s">
        <v>729</v>
      </c>
      <c r="B653" s="28" t="s">
        <v>932</v>
      </c>
      <c r="C653" s="7">
        <f t="shared" ca="1" si="83"/>
        <v>0.83333333333333337</v>
      </c>
      <c r="D653" s="6">
        <f t="shared" ca="1" si="83"/>
        <v>0.16666666666666666</v>
      </c>
      <c r="E653" s="7">
        <f t="shared" ca="1" si="83"/>
        <v>0</v>
      </c>
      <c r="F653" s="6">
        <f t="shared" ca="1" si="83"/>
        <v>1</v>
      </c>
    </row>
    <row r="654" spans="1:6" x14ac:dyDescent="0.25">
      <c r="A654" s="5" t="s">
        <v>730</v>
      </c>
      <c r="B654" s="28" t="s">
        <v>933</v>
      </c>
      <c r="C654" s="7">
        <f t="shared" ca="1" si="83"/>
        <v>0.83333333333333337</v>
      </c>
      <c r="D654" s="6">
        <f t="shared" ca="1" si="83"/>
        <v>0.16666666666666666</v>
      </c>
      <c r="E654" s="7">
        <f t="shared" ca="1" si="83"/>
        <v>0</v>
      </c>
      <c r="F654" s="6">
        <f t="shared" ca="1" si="83"/>
        <v>1</v>
      </c>
    </row>
    <row r="655" spans="1:6" x14ac:dyDescent="0.25">
      <c r="A655" s="5" t="s">
        <v>731</v>
      </c>
      <c r="B655" s="28" t="s">
        <v>934</v>
      </c>
      <c r="C655" s="7">
        <f t="shared" ca="1" si="83"/>
        <v>0.16666666666666666</v>
      </c>
      <c r="D655" s="6">
        <f t="shared" ca="1" si="83"/>
        <v>0.83333333333333337</v>
      </c>
      <c r="E655" s="7">
        <f t="shared" ca="1" si="83"/>
        <v>0</v>
      </c>
      <c r="F655" s="6">
        <f t="shared" ca="1" si="83"/>
        <v>1</v>
      </c>
    </row>
    <row r="656" spans="1:6" x14ac:dyDescent="0.25">
      <c r="A656" s="5" t="s">
        <v>732</v>
      </c>
      <c r="B656" s="28" t="s">
        <v>935</v>
      </c>
      <c r="C656" s="7">
        <f t="shared" ca="1" si="83"/>
        <v>0.83333333333333337</v>
      </c>
      <c r="D656" s="6">
        <f t="shared" ca="1" si="83"/>
        <v>0.16666666666666666</v>
      </c>
      <c r="E656" s="7">
        <f t="shared" ca="1" si="83"/>
        <v>0</v>
      </c>
      <c r="F656" s="6">
        <f t="shared" ca="1" si="83"/>
        <v>1</v>
      </c>
    </row>
    <row r="657" spans="1:6" x14ac:dyDescent="0.25">
      <c r="A657" s="5" t="s">
        <v>733</v>
      </c>
      <c r="B657" s="28" t="s">
        <v>936</v>
      </c>
      <c r="C657" s="7">
        <f t="shared" ca="1" si="83"/>
        <v>0</v>
      </c>
      <c r="D657" s="6">
        <f t="shared" ca="1" si="83"/>
        <v>1</v>
      </c>
      <c r="E657" s="7">
        <f t="shared" ca="1" si="83"/>
        <v>0</v>
      </c>
      <c r="F657" s="6">
        <f t="shared" ca="1" si="83"/>
        <v>1</v>
      </c>
    </row>
    <row r="658" spans="1:6" x14ac:dyDescent="0.25">
      <c r="A658" s="5" t="s">
        <v>734</v>
      </c>
      <c r="B658" s="28" t="s">
        <v>937</v>
      </c>
      <c r="C658" s="7">
        <f t="shared" ca="1" si="83"/>
        <v>0.33333333333333331</v>
      </c>
      <c r="D658" s="6">
        <f t="shared" ca="1" si="83"/>
        <v>0.66666666666666663</v>
      </c>
      <c r="E658" s="7">
        <f t="shared" ca="1" si="83"/>
        <v>0</v>
      </c>
      <c r="F658" s="6">
        <f t="shared" ca="1" si="83"/>
        <v>1</v>
      </c>
    </row>
    <row r="659" spans="1:6" x14ac:dyDescent="0.25">
      <c r="A659" s="5" t="s">
        <v>735</v>
      </c>
      <c r="B659" s="28" t="s">
        <v>938</v>
      </c>
      <c r="C659" s="7">
        <f t="shared" ca="1" si="83"/>
        <v>0</v>
      </c>
      <c r="D659" s="6">
        <f t="shared" ca="1" si="83"/>
        <v>1</v>
      </c>
      <c r="E659" s="7">
        <f t="shared" ca="1" si="83"/>
        <v>0</v>
      </c>
      <c r="F659" s="6">
        <f t="shared" ca="1" si="83"/>
        <v>1</v>
      </c>
    </row>
    <row r="660" spans="1:6" x14ac:dyDescent="0.25">
      <c r="A660" s="5" t="s">
        <v>736</v>
      </c>
      <c r="B660" s="28" t="s">
        <v>939</v>
      </c>
      <c r="C660" s="7">
        <f t="shared" ca="1" si="83"/>
        <v>0</v>
      </c>
      <c r="D660" s="6">
        <f t="shared" ca="1" si="83"/>
        <v>1</v>
      </c>
      <c r="E660" s="7">
        <f t="shared" ca="1" si="83"/>
        <v>0</v>
      </c>
      <c r="F660" s="6">
        <f t="shared" ca="1" si="83"/>
        <v>1</v>
      </c>
    </row>
    <row r="661" spans="1:6" x14ac:dyDescent="0.25">
      <c r="A661" s="5" t="s">
        <v>737</v>
      </c>
      <c r="B661" s="28" t="s">
        <v>940</v>
      </c>
      <c r="C661" s="7">
        <f t="shared" ca="1" si="83"/>
        <v>0</v>
      </c>
      <c r="D661" s="6">
        <f t="shared" ca="1" si="83"/>
        <v>1</v>
      </c>
      <c r="E661" s="7">
        <f t="shared" ca="1" si="83"/>
        <v>0</v>
      </c>
      <c r="F661" s="6">
        <f t="shared" ca="1" si="83"/>
        <v>1</v>
      </c>
    </row>
    <row r="662" spans="1:6" x14ac:dyDescent="0.25">
      <c r="A662" s="5" t="s">
        <v>738</v>
      </c>
      <c r="B662" s="28" t="s">
        <v>941</v>
      </c>
      <c r="C662" s="7">
        <f t="shared" ca="1" si="83"/>
        <v>0</v>
      </c>
      <c r="D662" s="6">
        <f t="shared" ca="1" si="83"/>
        <v>1</v>
      </c>
      <c r="E662" s="7">
        <f t="shared" ca="1" si="83"/>
        <v>0</v>
      </c>
      <c r="F662" s="6">
        <f t="shared" ca="1" si="83"/>
        <v>1</v>
      </c>
    </row>
    <row r="663" spans="1:6" x14ac:dyDescent="0.25">
      <c r="A663" s="5" t="s">
        <v>742</v>
      </c>
      <c r="B663" s="28" t="s">
        <v>942</v>
      </c>
      <c r="C663" s="7">
        <f t="shared" ref="C663:F664" ca="1" si="84">C642/$F$11</f>
        <v>0</v>
      </c>
      <c r="D663" s="6">
        <f t="shared" ca="1" si="84"/>
        <v>1</v>
      </c>
      <c r="E663" s="7">
        <f t="shared" ca="1" si="84"/>
        <v>0</v>
      </c>
      <c r="F663" s="6">
        <f t="shared" ca="1" si="84"/>
        <v>1</v>
      </c>
    </row>
    <row r="664" spans="1:6" x14ac:dyDescent="0.25">
      <c r="A664" s="5" t="s">
        <v>22</v>
      </c>
      <c r="B664" s="28" t="s">
        <v>943</v>
      </c>
      <c r="C664" s="7">
        <f t="shared" ca="1" si="84"/>
        <v>0</v>
      </c>
      <c r="D664" s="6">
        <f t="shared" ca="1" si="84"/>
        <v>1</v>
      </c>
      <c r="E664" s="7">
        <f t="shared" ca="1" si="84"/>
        <v>0</v>
      </c>
      <c r="F664" s="6">
        <f t="shared" ca="1" si="84"/>
        <v>1</v>
      </c>
    </row>
    <row r="666" spans="1:6" x14ac:dyDescent="0.25">
      <c r="A666" s="4" t="s">
        <v>722</v>
      </c>
    </row>
    <row r="667" spans="1:6" x14ac:dyDescent="0.25">
      <c r="A667" s="5" t="str">
        <f>$B$3&amp;" - Wave C - All"</f>
        <v>FIP - Wave C - All</v>
      </c>
      <c r="B667" s="5" t="s">
        <v>879</v>
      </c>
      <c r="C667" s="5" t="s">
        <v>5</v>
      </c>
      <c r="D667" s="5" t="s">
        <v>4</v>
      </c>
      <c r="E667" s="5" t="s">
        <v>896</v>
      </c>
      <c r="F667" s="5" t="s">
        <v>525</v>
      </c>
    </row>
    <row r="668" spans="1:6" x14ac:dyDescent="0.25">
      <c r="A668" s="5" t="s">
        <v>723</v>
      </c>
      <c r="B668" s="28" t="s">
        <v>1006</v>
      </c>
      <c r="C668" s="2">
        <f ca="1">COUNTIFS(INDIRECT("Table1["&amp;$B$7&amp;"]"),"Yes", INDIRECT("Table1["&amp;$B668&amp;"]"), "Yes")</f>
        <v>0</v>
      </c>
      <c r="D668" s="3">
        <f ca="1">COUNTIFS(INDIRECT("Table1["&amp;$B$7&amp;"]"),"Yes", INDIRECT("Table1["&amp;$B668&amp;"]"), "No")</f>
        <v>0</v>
      </c>
      <c r="E668" s="2">
        <f ca="1">COUNTIFS(INDIRECT("Table1["&amp;$B$7&amp;"]"),"Yes", INDIRECT("Table1["&amp;$B668&amp;"]"), "Don't Know")</f>
        <v>0</v>
      </c>
      <c r="F668" s="3">
        <f ca="1">C668+D668+E668</f>
        <v>0</v>
      </c>
    </row>
    <row r="669" spans="1:6" x14ac:dyDescent="0.25">
      <c r="A669" s="5" t="s">
        <v>724</v>
      </c>
      <c r="B669" s="28" t="s">
        <v>1007</v>
      </c>
      <c r="C669" s="2">
        <f t="shared" ref="C669:C685" ca="1" si="85">COUNTIFS(INDIRECT("Table1["&amp;$B$7&amp;"]"),"Yes", INDIRECT("Table1["&amp;$B669&amp;"]"), "Yes")</f>
        <v>0</v>
      </c>
      <c r="D669" s="3">
        <f t="shared" ref="D669:D685" ca="1" si="86">COUNTIFS(INDIRECT("Table1["&amp;$B$7&amp;"]"),"Yes", INDIRECT("Table1["&amp;$B669&amp;"]"), "No")</f>
        <v>0</v>
      </c>
      <c r="E669" s="2">
        <f t="shared" ref="E669:E685" ca="1" si="87">COUNTIFS(INDIRECT("Table1["&amp;$B$7&amp;"]"),"Yes", INDIRECT("Table1["&amp;$B669&amp;"]"), "Don't Know")</f>
        <v>0</v>
      </c>
      <c r="F669" s="3">
        <f t="shared" ref="F669:F685" ca="1" si="88">C669+D669+E669</f>
        <v>0</v>
      </c>
    </row>
    <row r="670" spans="1:6" x14ac:dyDescent="0.25">
      <c r="A670" s="5" t="s">
        <v>725</v>
      </c>
      <c r="B670" s="28" t="s">
        <v>1008</v>
      </c>
      <c r="C670" s="2">
        <f t="shared" ca="1" si="85"/>
        <v>0</v>
      </c>
      <c r="D670" s="3">
        <f t="shared" ca="1" si="86"/>
        <v>0</v>
      </c>
      <c r="E670" s="2">
        <f t="shared" ca="1" si="87"/>
        <v>0</v>
      </c>
      <c r="F670" s="3">
        <f t="shared" ca="1" si="88"/>
        <v>0</v>
      </c>
    </row>
    <row r="671" spans="1:6" x14ac:dyDescent="0.25">
      <c r="A671" s="5" t="s">
        <v>726</v>
      </c>
      <c r="B671" s="28" t="s">
        <v>1009</v>
      </c>
      <c r="C671" s="2">
        <f t="shared" ca="1" si="85"/>
        <v>0</v>
      </c>
      <c r="D671" s="3">
        <f t="shared" ca="1" si="86"/>
        <v>0</v>
      </c>
      <c r="E671" s="2">
        <f t="shared" ca="1" si="87"/>
        <v>0</v>
      </c>
      <c r="F671" s="3">
        <f t="shared" ca="1" si="88"/>
        <v>0</v>
      </c>
    </row>
    <row r="672" spans="1:6" x14ac:dyDescent="0.25">
      <c r="A672" s="5" t="s">
        <v>727</v>
      </c>
      <c r="B672" s="28" t="s">
        <v>1010</v>
      </c>
      <c r="C672" s="2">
        <f t="shared" ca="1" si="85"/>
        <v>0</v>
      </c>
      <c r="D672" s="3">
        <f t="shared" ca="1" si="86"/>
        <v>0</v>
      </c>
      <c r="E672" s="2">
        <f t="shared" ca="1" si="87"/>
        <v>0</v>
      </c>
      <c r="F672" s="3">
        <f t="shared" ca="1" si="88"/>
        <v>0</v>
      </c>
    </row>
    <row r="673" spans="1:6" x14ac:dyDescent="0.25">
      <c r="A673" s="5" t="s">
        <v>728</v>
      </c>
      <c r="B673" s="28" t="s">
        <v>1011</v>
      </c>
      <c r="C673" s="2">
        <f t="shared" ca="1" si="85"/>
        <v>0</v>
      </c>
      <c r="D673" s="3">
        <f t="shared" ca="1" si="86"/>
        <v>0</v>
      </c>
      <c r="E673" s="2">
        <f t="shared" ca="1" si="87"/>
        <v>0</v>
      </c>
      <c r="F673" s="3">
        <f t="shared" ca="1" si="88"/>
        <v>0</v>
      </c>
    </row>
    <row r="674" spans="1:6" x14ac:dyDescent="0.25">
      <c r="A674" s="5" t="s">
        <v>729</v>
      </c>
      <c r="B674" s="28" t="s">
        <v>1012</v>
      </c>
      <c r="C674" s="2">
        <f t="shared" ca="1" si="85"/>
        <v>0</v>
      </c>
      <c r="D674" s="3">
        <f t="shared" ca="1" si="86"/>
        <v>0</v>
      </c>
      <c r="E674" s="2">
        <f t="shared" ca="1" si="87"/>
        <v>0</v>
      </c>
      <c r="F674" s="3">
        <f t="shared" ca="1" si="88"/>
        <v>0</v>
      </c>
    </row>
    <row r="675" spans="1:6" x14ac:dyDescent="0.25">
      <c r="A675" s="5" t="s">
        <v>730</v>
      </c>
      <c r="B675" s="28" t="s">
        <v>1013</v>
      </c>
      <c r="C675" s="2">
        <f t="shared" ca="1" si="85"/>
        <v>0</v>
      </c>
      <c r="D675" s="3">
        <f t="shared" ca="1" si="86"/>
        <v>0</v>
      </c>
      <c r="E675" s="2">
        <f t="shared" ca="1" si="87"/>
        <v>0</v>
      </c>
      <c r="F675" s="3">
        <f t="shared" ca="1" si="88"/>
        <v>0</v>
      </c>
    </row>
    <row r="676" spans="1:6" x14ac:dyDescent="0.25">
      <c r="A676" s="5" t="s">
        <v>731</v>
      </c>
      <c r="B676" s="28" t="s">
        <v>1014</v>
      </c>
      <c r="C676" s="2">
        <f t="shared" ca="1" si="85"/>
        <v>0</v>
      </c>
      <c r="D676" s="3">
        <f t="shared" ca="1" si="86"/>
        <v>0</v>
      </c>
      <c r="E676" s="2">
        <f t="shared" ca="1" si="87"/>
        <v>0</v>
      </c>
      <c r="F676" s="3">
        <f t="shared" ca="1" si="88"/>
        <v>0</v>
      </c>
    </row>
    <row r="677" spans="1:6" x14ac:dyDescent="0.25">
      <c r="A677" s="5" t="s">
        <v>732</v>
      </c>
      <c r="B677" s="28" t="s">
        <v>1015</v>
      </c>
      <c r="C677" s="2">
        <f t="shared" ca="1" si="85"/>
        <v>0</v>
      </c>
      <c r="D677" s="3">
        <f t="shared" ca="1" si="86"/>
        <v>0</v>
      </c>
      <c r="E677" s="2">
        <f t="shared" ca="1" si="87"/>
        <v>0</v>
      </c>
      <c r="F677" s="3">
        <f t="shared" ca="1" si="88"/>
        <v>0</v>
      </c>
    </row>
    <row r="678" spans="1:6" x14ac:dyDescent="0.25">
      <c r="A678" s="5" t="s">
        <v>733</v>
      </c>
      <c r="B678" s="28" t="s">
        <v>1016</v>
      </c>
      <c r="C678" s="2">
        <f t="shared" ca="1" si="85"/>
        <v>0</v>
      </c>
      <c r="D678" s="3">
        <f t="shared" ca="1" si="86"/>
        <v>0</v>
      </c>
      <c r="E678" s="2">
        <f t="shared" ca="1" si="87"/>
        <v>0</v>
      </c>
      <c r="F678" s="3">
        <f t="shared" ca="1" si="88"/>
        <v>0</v>
      </c>
    </row>
    <row r="679" spans="1:6" x14ac:dyDescent="0.25">
      <c r="A679" s="5" t="s">
        <v>734</v>
      </c>
      <c r="B679" s="28" t="s">
        <v>1017</v>
      </c>
      <c r="C679" s="2">
        <f t="shared" ca="1" si="85"/>
        <v>0</v>
      </c>
      <c r="D679" s="3">
        <f t="shared" ca="1" si="86"/>
        <v>0</v>
      </c>
      <c r="E679" s="2">
        <f t="shared" ca="1" si="87"/>
        <v>0</v>
      </c>
      <c r="F679" s="3">
        <f t="shared" ca="1" si="88"/>
        <v>0</v>
      </c>
    </row>
    <row r="680" spans="1:6" x14ac:dyDescent="0.25">
      <c r="A680" s="5" t="s">
        <v>735</v>
      </c>
      <c r="B680" s="28" t="s">
        <v>1018</v>
      </c>
      <c r="C680" s="2">
        <f t="shared" ca="1" si="85"/>
        <v>0</v>
      </c>
      <c r="D680" s="3">
        <f t="shared" ca="1" si="86"/>
        <v>0</v>
      </c>
      <c r="E680" s="2">
        <f t="shared" ca="1" si="87"/>
        <v>0</v>
      </c>
      <c r="F680" s="3">
        <f t="shared" ca="1" si="88"/>
        <v>0</v>
      </c>
    </row>
    <row r="681" spans="1:6" x14ac:dyDescent="0.25">
      <c r="A681" s="5" t="s">
        <v>736</v>
      </c>
      <c r="B681" s="28" t="s">
        <v>1019</v>
      </c>
      <c r="C681" s="2">
        <f t="shared" ca="1" si="85"/>
        <v>0</v>
      </c>
      <c r="D681" s="3">
        <f t="shared" ca="1" si="86"/>
        <v>0</v>
      </c>
      <c r="E681" s="2">
        <f t="shared" ca="1" si="87"/>
        <v>0</v>
      </c>
      <c r="F681" s="3">
        <f t="shared" ca="1" si="88"/>
        <v>0</v>
      </c>
    </row>
    <row r="682" spans="1:6" x14ac:dyDescent="0.25">
      <c r="A682" s="5" t="s">
        <v>737</v>
      </c>
      <c r="B682" s="28" t="s">
        <v>1020</v>
      </c>
      <c r="C682" s="2">
        <f t="shared" ca="1" si="85"/>
        <v>0</v>
      </c>
      <c r="D682" s="3">
        <f t="shared" ca="1" si="86"/>
        <v>0</v>
      </c>
      <c r="E682" s="2">
        <f t="shared" ca="1" si="87"/>
        <v>0</v>
      </c>
      <c r="F682" s="3">
        <f t="shared" ca="1" si="88"/>
        <v>0</v>
      </c>
    </row>
    <row r="683" spans="1:6" x14ac:dyDescent="0.25">
      <c r="A683" s="5" t="s">
        <v>738</v>
      </c>
      <c r="B683" s="28" t="s">
        <v>1021</v>
      </c>
      <c r="C683" s="2">
        <f t="shared" ca="1" si="85"/>
        <v>0</v>
      </c>
      <c r="D683" s="3">
        <f t="shared" ca="1" si="86"/>
        <v>0</v>
      </c>
      <c r="E683" s="2">
        <f t="shared" ca="1" si="87"/>
        <v>0</v>
      </c>
      <c r="F683" s="3">
        <f t="shared" ca="1" si="88"/>
        <v>0</v>
      </c>
    </row>
    <row r="684" spans="1:6" x14ac:dyDescent="0.25">
      <c r="A684" s="5" t="s">
        <v>742</v>
      </c>
      <c r="B684" s="28" t="s">
        <v>1022</v>
      </c>
      <c r="C684" s="2">
        <f t="shared" ca="1" si="85"/>
        <v>0</v>
      </c>
      <c r="D684" s="3">
        <f t="shared" ca="1" si="86"/>
        <v>0</v>
      </c>
      <c r="E684" s="2">
        <f t="shared" ca="1" si="87"/>
        <v>0</v>
      </c>
      <c r="F684" s="3">
        <f t="shared" ca="1" si="88"/>
        <v>0</v>
      </c>
    </row>
    <row r="685" spans="1:6" x14ac:dyDescent="0.25">
      <c r="A685" s="5" t="s">
        <v>22</v>
      </c>
      <c r="B685" s="28" t="s">
        <v>1023</v>
      </c>
      <c r="C685" s="2">
        <f t="shared" ca="1" si="85"/>
        <v>0</v>
      </c>
      <c r="D685" s="3">
        <f t="shared" ca="1" si="86"/>
        <v>0</v>
      </c>
      <c r="E685" s="2">
        <f t="shared" ca="1" si="87"/>
        <v>0</v>
      </c>
      <c r="F685" s="3">
        <f t="shared" ca="1" si="88"/>
        <v>0</v>
      </c>
    </row>
    <row r="687" spans="1:6" x14ac:dyDescent="0.25">
      <c r="A687" s="4" t="s">
        <v>739</v>
      </c>
    </row>
    <row r="688" spans="1:6" x14ac:dyDescent="0.25">
      <c r="A688" s="5" t="str">
        <f>$B$3&amp;" - Wave C - All"</f>
        <v>FIP - Wave C - All</v>
      </c>
      <c r="B688" s="5" t="s">
        <v>879</v>
      </c>
      <c r="C688" s="5" t="s">
        <v>5</v>
      </c>
      <c r="D688" s="5" t="s">
        <v>4</v>
      </c>
      <c r="E688" s="5" t="s">
        <v>896</v>
      </c>
      <c r="F688" s="5" t="s">
        <v>525</v>
      </c>
    </row>
    <row r="689" spans="1:6" x14ac:dyDescent="0.25">
      <c r="A689" s="5" t="s">
        <v>723</v>
      </c>
      <c r="B689" s="28" t="s">
        <v>1006</v>
      </c>
      <c r="C689" s="7" t="e">
        <f t="shared" ref="C689:F704" ca="1" si="89">C668/$G$11</f>
        <v>#DIV/0!</v>
      </c>
      <c r="D689" s="6" t="e">
        <f t="shared" ca="1" si="89"/>
        <v>#DIV/0!</v>
      </c>
      <c r="E689" s="7" t="e">
        <f t="shared" ca="1" si="89"/>
        <v>#DIV/0!</v>
      </c>
      <c r="F689" s="6" t="e">
        <f t="shared" ca="1" si="89"/>
        <v>#DIV/0!</v>
      </c>
    </row>
    <row r="690" spans="1:6" x14ac:dyDescent="0.25">
      <c r="A690" s="5" t="s">
        <v>724</v>
      </c>
      <c r="B690" s="28" t="s">
        <v>1007</v>
      </c>
      <c r="C690" s="7" t="e">
        <f t="shared" ca="1" si="89"/>
        <v>#DIV/0!</v>
      </c>
      <c r="D690" s="6" t="e">
        <f t="shared" ca="1" si="89"/>
        <v>#DIV/0!</v>
      </c>
      <c r="E690" s="7" t="e">
        <f t="shared" ca="1" si="89"/>
        <v>#DIV/0!</v>
      </c>
      <c r="F690" s="6" t="e">
        <f t="shared" ca="1" si="89"/>
        <v>#DIV/0!</v>
      </c>
    </row>
    <row r="691" spans="1:6" x14ac:dyDescent="0.25">
      <c r="A691" s="5" t="s">
        <v>725</v>
      </c>
      <c r="B691" s="28" t="s">
        <v>1008</v>
      </c>
      <c r="C691" s="7" t="e">
        <f t="shared" ca="1" si="89"/>
        <v>#DIV/0!</v>
      </c>
      <c r="D691" s="6" t="e">
        <f t="shared" ca="1" si="89"/>
        <v>#DIV/0!</v>
      </c>
      <c r="E691" s="7" t="e">
        <f t="shared" ca="1" si="89"/>
        <v>#DIV/0!</v>
      </c>
      <c r="F691" s="6" t="e">
        <f t="shared" ca="1" si="89"/>
        <v>#DIV/0!</v>
      </c>
    </row>
    <row r="692" spans="1:6" x14ac:dyDescent="0.25">
      <c r="A692" s="5" t="s">
        <v>726</v>
      </c>
      <c r="B692" s="28" t="s">
        <v>1009</v>
      </c>
      <c r="C692" s="7" t="e">
        <f t="shared" ca="1" si="89"/>
        <v>#DIV/0!</v>
      </c>
      <c r="D692" s="6" t="e">
        <f t="shared" ca="1" si="89"/>
        <v>#DIV/0!</v>
      </c>
      <c r="E692" s="7" t="e">
        <f t="shared" ca="1" si="89"/>
        <v>#DIV/0!</v>
      </c>
      <c r="F692" s="6" t="e">
        <f t="shared" ca="1" si="89"/>
        <v>#DIV/0!</v>
      </c>
    </row>
    <row r="693" spans="1:6" x14ac:dyDescent="0.25">
      <c r="A693" s="5" t="s">
        <v>727</v>
      </c>
      <c r="B693" s="28" t="s">
        <v>1010</v>
      </c>
      <c r="C693" s="7" t="e">
        <f t="shared" ca="1" si="89"/>
        <v>#DIV/0!</v>
      </c>
      <c r="D693" s="6" t="e">
        <f t="shared" ca="1" si="89"/>
        <v>#DIV/0!</v>
      </c>
      <c r="E693" s="7" t="e">
        <f t="shared" ca="1" si="89"/>
        <v>#DIV/0!</v>
      </c>
      <c r="F693" s="6" t="e">
        <f t="shared" ca="1" si="89"/>
        <v>#DIV/0!</v>
      </c>
    </row>
    <row r="694" spans="1:6" x14ac:dyDescent="0.25">
      <c r="A694" s="5" t="s">
        <v>728</v>
      </c>
      <c r="B694" s="28" t="s">
        <v>1011</v>
      </c>
      <c r="C694" s="7" t="e">
        <f t="shared" ca="1" si="89"/>
        <v>#DIV/0!</v>
      </c>
      <c r="D694" s="6" t="e">
        <f t="shared" ca="1" si="89"/>
        <v>#DIV/0!</v>
      </c>
      <c r="E694" s="7" t="e">
        <f t="shared" ca="1" si="89"/>
        <v>#DIV/0!</v>
      </c>
      <c r="F694" s="6" t="e">
        <f t="shared" ca="1" si="89"/>
        <v>#DIV/0!</v>
      </c>
    </row>
    <row r="695" spans="1:6" x14ac:dyDescent="0.25">
      <c r="A695" s="5" t="s">
        <v>729</v>
      </c>
      <c r="B695" s="28" t="s">
        <v>1012</v>
      </c>
      <c r="C695" s="7" t="e">
        <f t="shared" ca="1" si="89"/>
        <v>#DIV/0!</v>
      </c>
      <c r="D695" s="6" t="e">
        <f t="shared" ca="1" si="89"/>
        <v>#DIV/0!</v>
      </c>
      <c r="E695" s="7" t="e">
        <f t="shared" ca="1" si="89"/>
        <v>#DIV/0!</v>
      </c>
      <c r="F695" s="6" t="e">
        <f t="shared" ca="1" si="89"/>
        <v>#DIV/0!</v>
      </c>
    </row>
    <row r="696" spans="1:6" x14ac:dyDescent="0.25">
      <c r="A696" s="5" t="s">
        <v>730</v>
      </c>
      <c r="B696" s="28" t="s">
        <v>1013</v>
      </c>
      <c r="C696" s="7" t="e">
        <f t="shared" ca="1" si="89"/>
        <v>#DIV/0!</v>
      </c>
      <c r="D696" s="6" t="e">
        <f t="shared" ca="1" si="89"/>
        <v>#DIV/0!</v>
      </c>
      <c r="E696" s="7" t="e">
        <f t="shared" ca="1" si="89"/>
        <v>#DIV/0!</v>
      </c>
      <c r="F696" s="6" t="e">
        <f t="shared" ca="1" si="89"/>
        <v>#DIV/0!</v>
      </c>
    </row>
    <row r="697" spans="1:6" x14ac:dyDescent="0.25">
      <c r="A697" s="5" t="s">
        <v>731</v>
      </c>
      <c r="B697" s="28" t="s">
        <v>1014</v>
      </c>
      <c r="C697" s="7" t="e">
        <f t="shared" ca="1" si="89"/>
        <v>#DIV/0!</v>
      </c>
      <c r="D697" s="6" t="e">
        <f t="shared" ca="1" si="89"/>
        <v>#DIV/0!</v>
      </c>
      <c r="E697" s="7" t="e">
        <f t="shared" ca="1" si="89"/>
        <v>#DIV/0!</v>
      </c>
      <c r="F697" s="6" t="e">
        <f t="shared" ca="1" si="89"/>
        <v>#DIV/0!</v>
      </c>
    </row>
    <row r="698" spans="1:6" x14ac:dyDescent="0.25">
      <c r="A698" s="5" t="s">
        <v>732</v>
      </c>
      <c r="B698" s="28" t="s">
        <v>1015</v>
      </c>
      <c r="C698" s="7" t="e">
        <f t="shared" ca="1" si="89"/>
        <v>#DIV/0!</v>
      </c>
      <c r="D698" s="6" t="e">
        <f t="shared" ca="1" si="89"/>
        <v>#DIV/0!</v>
      </c>
      <c r="E698" s="7" t="e">
        <f t="shared" ca="1" si="89"/>
        <v>#DIV/0!</v>
      </c>
      <c r="F698" s="6" t="e">
        <f t="shared" ca="1" si="89"/>
        <v>#DIV/0!</v>
      </c>
    </row>
    <row r="699" spans="1:6" x14ac:dyDescent="0.25">
      <c r="A699" s="5" t="s">
        <v>733</v>
      </c>
      <c r="B699" s="28" t="s">
        <v>1016</v>
      </c>
      <c r="C699" s="7" t="e">
        <f t="shared" ca="1" si="89"/>
        <v>#DIV/0!</v>
      </c>
      <c r="D699" s="6" t="e">
        <f t="shared" ca="1" si="89"/>
        <v>#DIV/0!</v>
      </c>
      <c r="E699" s="7" t="e">
        <f t="shared" ca="1" si="89"/>
        <v>#DIV/0!</v>
      </c>
      <c r="F699" s="6" t="e">
        <f t="shared" ca="1" si="89"/>
        <v>#DIV/0!</v>
      </c>
    </row>
    <row r="700" spans="1:6" x14ac:dyDescent="0.25">
      <c r="A700" s="5" t="s">
        <v>734</v>
      </c>
      <c r="B700" s="28" t="s">
        <v>1017</v>
      </c>
      <c r="C700" s="7" t="e">
        <f t="shared" ca="1" si="89"/>
        <v>#DIV/0!</v>
      </c>
      <c r="D700" s="6" t="e">
        <f t="shared" ca="1" si="89"/>
        <v>#DIV/0!</v>
      </c>
      <c r="E700" s="7" t="e">
        <f t="shared" ca="1" si="89"/>
        <v>#DIV/0!</v>
      </c>
      <c r="F700" s="6" t="e">
        <f t="shared" ca="1" si="89"/>
        <v>#DIV/0!</v>
      </c>
    </row>
    <row r="701" spans="1:6" x14ac:dyDescent="0.25">
      <c r="A701" s="5" t="s">
        <v>735</v>
      </c>
      <c r="B701" s="28" t="s">
        <v>1018</v>
      </c>
      <c r="C701" s="7" t="e">
        <f t="shared" ca="1" si="89"/>
        <v>#DIV/0!</v>
      </c>
      <c r="D701" s="6" t="e">
        <f t="shared" ca="1" si="89"/>
        <v>#DIV/0!</v>
      </c>
      <c r="E701" s="7" t="e">
        <f t="shared" ca="1" si="89"/>
        <v>#DIV/0!</v>
      </c>
      <c r="F701" s="6" t="e">
        <f t="shared" ca="1" si="89"/>
        <v>#DIV/0!</v>
      </c>
    </row>
    <row r="702" spans="1:6" x14ac:dyDescent="0.25">
      <c r="A702" s="5" t="s">
        <v>736</v>
      </c>
      <c r="B702" s="28" t="s">
        <v>1019</v>
      </c>
      <c r="C702" s="7" t="e">
        <f t="shared" ca="1" si="89"/>
        <v>#DIV/0!</v>
      </c>
      <c r="D702" s="6" t="e">
        <f t="shared" ca="1" si="89"/>
        <v>#DIV/0!</v>
      </c>
      <c r="E702" s="7" t="e">
        <f t="shared" ca="1" si="89"/>
        <v>#DIV/0!</v>
      </c>
      <c r="F702" s="6" t="e">
        <f t="shared" ca="1" si="89"/>
        <v>#DIV/0!</v>
      </c>
    </row>
    <row r="703" spans="1:6" x14ac:dyDescent="0.25">
      <c r="A703" s="5" t="s">
        <v>737</v>
      </c>
      <c r="B703" s="28" t="s">
        <v>1020</v>
      </c>
      <c r="C703" s="7" t="e">
        <f t="shared" ca="1" si="89"/>
        <v>#DIV/0!</v>
      </c>
      <c r="D703" s="6" t="e">
        <f t="shared" ca="1" si="89"/>
        <v>#DIV/0!</v>
      </c>
      <c r="E703" s="7" t="e">
        <f t="shared" ca="1" si="89"/>
        <v>#DIV/0!</v>
      </c>
      <c r="F703" s="6" t="e">
        <f t="shared" ca="1" si="89"/>
        <v>#DIV/0!</v>
      </c>
    </row>
    <row r="704" spans="1:6" x14ac:dyDescent="0.25">
      <c r="A704" s="5" t="s">
        <v>738</v>
      </c>
      <c r="B704" s="28" t="s">
        <v>1021</v>
      </c>
      <c r="C704" s="7" t="e">
        <f t="shared" ca="1" si="89"/>
        <v>#DIV/0!</v>
      </c>
      <c r="D704" s="6" t="e">
        <f t="shared" ca="1" si="89"/>
        <v>#DIV/0!</v>
      </c>
      <c r="E704" s="7" t="e">
        <f t="shared" ca="1" si="89"/>
        <v>#DIV/0!</v>
      </c>
      <c r="F704" s="6" t="e">
        <f t="shared" ca="1" si="89"/>
        <v>#DIV/0!</v>
      </c>
    </row>
    <row r="705" spans="1:6" x14ac:dyDescent="0.25">
      <c r="A705" s="5" t="s">
        <v>742</v>
      </c>
      <c r="B705" s="28" t="s">
        <v>1022</v>
      </c>
      <c r="C705" s="7" t="e">
        <f t="shared" ref="C705:F706" ca="1" si="90">C684/$G$11</f>
        <v>#DIV/0!</v>
      </c>
      <c r="D705" s="6" t="e">
        <f t="shared" ca="1" si="90"/>
        <v>#DIV/0!</v>
      </c>
      <c r="E705" s="7" t="e">
        <f t="shared" ca="1" si="90"/>
        <v>#DIV/0!</v>
      </c>
      <c r="F705" s="6" t="e">
        <f t="shared" ca="1" si="90"/>
        <v>#DIV/0!</v>
      </c>
    </row>
    <row r="706" spans="1:6" x14ac:dyDescent="0.25">
      <c r="A706" s="5" t="s">
        <v>22</v>
      </c>
      <c r="B706" s="28" t="s">
        <v>1023</v>
      </c>
      <c r="C706" s="7" t="e">
        <f t="shared" ca="1" si="90"/>
        <v>#DIV/0!</v>
      </c>
      <c r="D706" s="6" t="e">
        <f t="shared" ca="1" si="90"/>
        <v>#DIV/0!</v>
      </c>
      <c r="E706" s="7" t="e">
        <f t="shared" ca="1" si="90"/>
        <v>#DIV/0!</v>
      </c>
      <c r="F706" s="6" t="e">
        <f t="shared" ca="1" si="90"/>
        <v>#DIV/0!</v>
      </c>
    </row>
  </sheetData>
  <mergeCells count="2">
    <mergeCell ref="A1:I1"/>
    <mergeCell ref="D7:E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706"/>
  <sheetViews>
    <sheetView workbookViewId="0">
      <selection activeCell="A9" sqref="A9:I706"/>
    </sheetView>
  </sheetViews>
  <sheetFormatPr defaultRowHeight="15" x14ac:dyDescent="0.25"/>
  <cols>
    <col min="1" max="2" width="29" style="4" customWidth="1"/>
    <col min="3" max="3" width="28" style="4" customWidth="1"/>
    <col min="4" max="4" width="27" style="4" customWidth="1"/>
    <col min="5" max="5" width="24.5703125" style="4" customWidth="1"/>
    <col min="6" max="6" width="22.85546875" style="4" customWidth="1"/>
    <col min="7" max="7" width="24" style="4" customWidth="1"/>
    <col min="8" max="8" width="19.5703125" style="4" customWidth="1"/>
    <col min="9" max="16384" width="9.140625" style="4"/>
  </cols>
  <sheetData>
    <row r="1" spans="1:9" ht="30.75" customHeight="1" x14ac:dyDescent="0.25">
      <c r="A1" s="38" t="s">
        <v>530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10" t="s">
        <v>878</v>
      </c>
      <c r="B2" s="10"/>
      <c r="C2" s="10"/>
      <c r="D2" s="10"/>
      <c r="E2" s="10"/>
      <c r="F2" s="10"/>
      <c r="G2" s="10"/>
      <c r="H2" s="10"/>
      <c r="I2" s="10"/>
    </row>
    <row r="3" spans="1:9" ht="39" x14ac:dyDescent="0.25">
      <c r="A3" s="21" t="s">
        <v>855</v>
      </c>
      <c r="B3" s="29" t="s">
        <v>899</v>
      </c>
      <c r="D3" s="22" t="s">
        <v>877</v>
      </c>
      <c r="E3" s="25" t="s">
        <v>871</v>
      </c>
    </row>
    <row r="4" spans="1:9" x14ac:dyDescent="0.25">
      <c r="A4" s="21" t="s">
        <v>862</v>
      </c>
      <c r="B4" s="29" t="s">
        <v>57</v>
      </c>
      <c r="D4" s="21" t="s">
        <v>867</v>
      </c>
      <c r="E4" s="24" t="s">
        <v>864</v>
      </c>
    </row>
    <row r="5" spans="1:9" x14ac:dyDescent="0.25">
      <c r="A5" s="22" t="s">
        <v>856</v>
      </c>
      <c r="B5" s="29" t="s">
        <v>672</v>
      </c>
      <c r="D5" s="22" t="s">
        <v>868</v>
      </c>
      <c r="E5" s="24" t="s">
        <v>865</v>
      </c>
    </row>
    <row r="6" spans="1:9" x14ac:dyDescent="0.25">
      <c r="A6" s="22" t="s">
        <v>857</v>
      </c>
      <c r="B6" s="29" t="s">
        <v>885</v>
      </c>
      <c r="D6" s="22" t="s">
        <v>869</v>
      </c>
      <c r="E6" s="24" t="s">
        <v>866</v>
      </c>
    </row>
    <row r="7" spans="1:9" ht="60" customHeight="1" x14ac:dyDescent="0.25">
      <c r="A7" s="22" t="s">
        <v>858</v>
      </c>
      <c r="B7" s="29" t="s">
        <v>893</v>
      </c>
      <c r="D7" s="39" t="s">
        <v>873</v>
      </c>
      <c r="E7" s="39"/>
    </row>
    <row r="8" spans="1:9" x14ac:dyDescent="0.25">
      <c r="D8" s="39"/>
      <c r="E8" s="39"/>
    </row>
    <row r="9" spans="1:9" x14ac:dyDescent="0.25">
      <c r="A9" s="34" t="s">
        <v>1024</v>
      </c>
    </row>
    <row r="10" spans="1:9" ht="15" customHeight="1" x14ac:dyDescent="0.25">
      <c r="A10" s="5"/>
      <c r="B10" s="5" t="str">
        <f>$B$3&amp;" - Wave A - Sample"</f>
        <v>Lone Parents - Wave A - Sample</v>
      </c>
      <c r="C10" s="5" t="str">
        <f>$B$3&amp;" - Wave B - Sample"</f>
        <v>Lone Parents - Wave B - Sample</v>
      </c>
      <c r="D10" s="5" t="str">
        <f>$B$3&amp;" - Wave C - Sample"</f>
        <v>Lone Parents - Wave C - Sample</v>
      </c>
      <c r="E10" s="20" t="str">
        <f>$B$3&amp;" - Wave A - All"</f>
        <v>Lone Parents - Wave A - All</v>
      </c>
      <c r="F10" s="20" t="str">
        <f>$B$3&amp;" - Wave B - All"</f>
        <v>Lone Parents - Wave B - All</v>
      </c>
      <c r="G10" s="20" t="str">
        <f>$B$3&amp;" - Wave C - All"</f>
        <v>Lone Parents - Wave C - All</v>
      </c>
    </row>
    <row r="11" spans="1:9" x14ac:dyDescent="0.25">
      <c r="A11" s="5" t="s">
        <v>680</v>
      </c>
      <c r="B11" s="2">
        <f>COUNTIF(Table1[c08a_main_class], $B$4)</f>
        <v>53</v>
      </c>
      <c r="C11" s="33">
        <f ca="1">COUNTIFS(Table1[c08a_main_class], $B$4, INDIRECT("Table1[c01"&amp;$E$5&amp;"_area]"), "&lt;&gt;Unassigned")</f>
        <v>38</v>
      </c>
      <c r="D11" s="2">
        <f ca="1">COUNTIFS(Table1[c08a_main_class], $B$4, INDIRECT("Table1[c01"&amp;$E$6&amp;"_area]"), "&lt;&gt;Unassigned")</f>
        <v>4</v>
      </c>
      <c r="E11" s="3">
        <f ca="1">COUNTIF(INDIRECT("Table1["&amp;$B$5&amp;"]"), "Yes")</f>
        <v>108</v>
      </c>
      <c r="F11" s="2">
        <f ca="1">COUNTIF(INDIRECT("Table1["&amp;$B$6&amp;"]"), "Yes")</f>
        <v>71</v>
      </c>
      <c r="G11" s="3">
        <f ca="1">COUNTIF(INDIRECT("Table1["&amp;$B$7&amp;"]"), "Yes")</f>
        <v>7</v>
      </c>
    </row>
    <row r="13" spans="1:9" x14ac:dyDescent="0.25">
      <c r="A13" s="10" t="s">
        <v>681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 t="s">
        <v>861</v>
      </c>
      <c r="B14" s="10"/>
      <c r="C14" s="10"/>
      <c r="D14" s="10"/>
      <c r="E14" s="10"/>
      <c r="F14" s="10"/>
      <c r="G14" s="10"/>
      <c r="H14" s="10"/>
      <c r="I14" s="10"/>
    </row>
    <row r="16" spans="1:9" x14ac:dyDescent="0.25">
      <c r="A16" s="4" t="s">
        <v>531</v>
      </c>
    </row>
    <row r="17" spans="1:4" x14ac:dyDescent="0.25">
      <c r="A17" s="5"/>
      <c r="B17" s="5" t="s">
        <v>19</v>
      </c>
      <c r="C17" s="5" t="s">
        <v>8</v>
      </c>
      <c r="D17" s="5" t="s">
        <v>525</v>
      </c>
    </row>
    <row r="18" spans="1:4" x14ac:dyDescent="0.25">
      <c r="A18" s="5" t="str">
        <f>$B$3&amp;" - Wave A - Sample"</f>
        <v>Lone Parents - Wave A - Sample</v>
      </c>
      <c r="B18" s="2">
        <f>COUNTIFS(Table1[c08a_main_class], $B$4, Table1[c03a_gender], "Male")</f>
        <v>8</v>
      </c>
      <c r="C18" s="3">
        <f>COUNTIFS(Table1[c08a_main_class], $B$4, Table1[c03a_gender], "Female")</f>
        <v>45</v>
      </c>
      <c r="D18" s="2">
        <f t="shared" ref="D18:D23" si="0">SUM(B18:C18)</f>
        <v>53</v>
      </c>
    </row>
    <row r="19" spans="1:4" x14ac:dyDescent="0.25">
      <c r="A19" s="5" t="str">
        <f>$B$3&amp;" - Wave B - Sample"</f>
        <v>Lone Parents - Wave B - Sample</v>
      </c>
      <c r="B19" s="2">
        <f ca="1">COUNTIFS(Table1[c08a_main_class], $B$4, INDIRECT("Table1[c01"&amp;$E5&amp;"_area]"), "&lt;&gt;Unassigned", Table1[c03a_gender], "Male")</f>
        <v>5</v>
      </c>
      <c r="C19" s="3">
        <f ca="1">COUNTIFS(Table1[c08a_main_class], $B$4, INDIRECT("Table1[c01"&amp;$E5&amp;"_area]"), "&lt;&gt;Unassigned", Table1[c03a_gender], "Female")</f>
        <v>33</v>
      </c>
      <c r="D19" s="2">
        <f t="shared" ca="1" si="0"/>
        <v>38</v>
      </c>
    </row>
    <row r="20" spans="1:4" x14ac:dyDescent="0.25">
      <c r="A20" s="5" t="str">
        <f>$B$3&amp;" - Wave C - Sample"</f>
        <v>Lone Parents - Wave C - Sample</v>
      </c>
      <c r="B20" s="2">
        <f ca="1">COUNTIFS(Table1[c08a_main_class], $B$4, INDIRECT("Table1[c01"&amp;$E6&amp;"_area]"), "&lt;&gt;Unassigned", Table1[c03a_gender], "Male")</f>
        <v>1</v>
      </c>
      <c r="C20" s="3">
        <f ca="1">COUNTIFS(Table1[c08a_main_class], $B$4, INDIRECT("Table1[c01"&amp;$E6&amp;"_area]"), "&lt;&gt;Unassigned", Table1[c03a_gender], "Female")</f>
        <v>3</v>
      </c>
      <c r="D20" s="2">
        <f t="shared" ca="1" si="0"/>
        <v>4</v>
      </c>
    </row>
    <row r="21" spans="1:4" x14ac:dyDescent="0.25">
      <c r="A21" s="5" t="str">
        <f>$B$3&amp;" - Wave A - All"</f>
        <v>Lone Parents - Wave A - All</v>
      </c>
      <c r="B21" s="2">
        <f ca="1">COUNTIFS(INDIRECT("Table1["&amp;$B5&amp;"]"), "Yes", Table1[c03a_gender], "Male")</f>
        <v>14</v>
      </c>
      <c r="C21" s="3">
        <f ca="1">COUNTIFS(INDIRECT("Table1["&amp;$B5&amp;"]"), "Yes", Table1[c03a_gender], "Female")</f>
        <v>94</v>
      </c>
      <c r="D21" s="2">
        <f t="shared" ca="1" si="0"/>
        <v>108</v>
      </c>
    </row>
    <row r="22" spans="1:4" x14ac:dyDescent="0.25">
      <c r="A22" s="5" t="str">
        <f>$B$3&amp;" - Wave B - All"</f>
        <v>Lone Parents - Wave B - All</v>
      </c>
      <c r="B22" s="2">
        <f ca="1">COUNTIFS(INDIRECT("Table1["&amp;$B6&amp;"]"), "Yes", Table1[c03a_gender], "Male")</f>
        <v>9</v>
      </c>
      <c r="C22" s="3">
        <f ca="1">COUNTIFS(INDIRECT("Table1["&amp;$B6&amp;"]"), "Yes", Table1[c03a_gender], "Female")</f>
        <v>62</v>
      </c>
      <c r="D22" s="2">
        <f t="shared" ca="1" si="0"/>
        <v>71</v>
      </c>
    </row>
    <row r="23" spans="1:4" x14ac:dyDescent="0.25">
      <c r="A23" s="5" t="str">
        <f>$B$3&amp;" - Wave C - All"</f>
        <v>Lone Parents - Wave C - All</v>
      </c>
      <c r="B23" s="2">
        <f ca="1">COUNTIFS(INDIRECT("Table1["&amp;$B7&amp;"]"), "Yes", Table1[c03a_gender], "Male")</f>
        <v>1</v>
      </c>
      <c r="C23" s="3">
        <f ca="1">COUNTIFS(INDIRECT("Table1["&amp;$B7&amp;"]"), "Yes", Table1[c03a_gender], "Female")</f>
        <v>6</v>
      </c>
      <c r="D23" s="2">
        <f t="shared" ca="1" si="0"/>
        <v>7</v>
      </c>
    </row>
    <row r="25" spans="1:4" x14ac:dyDescent="0.25">
      <c r="A25" s="4" t="s">
        <v>532</v>
      </c>
    </row>
    <row r="26" spans="1:4" x14ac:dyDescent="0.25">
      <c r="A26" s="5"/>
      <c r="B26" s="5" t="s">
        <v>19</v>
      </c>
      <c r="C26" s="5" t="s">
        <v>8</v>
      </c>
      <c r="D26" s="5" t="s">
        <v>525</v>
      </c>
    </row>
    <row r="27" spans="1:4" x14ac:dyDescent="0.25">
      <c r="A27" s="5" t="str">
        <f>$B$3&amp;" - Wave A - Sample"</f>
        <v>Lone Parents - Wave A - Sample</v>
      </c>
      <c r="B27" s="7">
        <f t="shared" ref="B27:D31" si="1">B18/$D18</f>
        <v>0.15094339622641509</v>
      </c>
      <c r="C27" s="6">
        <f t="shared" si="1"/>
        <v>0.84905660377358494</v>
      </c>
      <c r="D27" s="7">
        <f t="shared" si="1"/>
        <v>1</v>
      </c>
    </row>
    <row r="28" spans="1:4" x14ac:dyDescent="0.25">
      <c r="A28" s="5" t="str">
        <f>$B$3&amp;" - Wave B - Sample"</f>
        <v>Lone Parents - Wave B - Sample</v>
      </c>
      <c r="B28" s="7">
        <f t="shared" ca="1" si="1"/>
        <v>0.13157894736842105</v>
      </c>
      <c r="C28" s="6">
        <f t="shared" ca="1" si="1"/>
        <v>0.86842105263157898</v>
      </c>
      <c r="D28" s="7">
        <f t="shared" ca="1" si="1"/>
        <v>1</v>
      </c>
    </row>
    <row r="29" spans="1:4" x14ac:dyDescent="0.25">
      <c r="A29" s="5" t="str">
        <f>$B$3&amp;" - Wave C - Sample"</f>
        <v>Lone Parents - Wave C - Sample</v>
      </c>
      <c r="B29" s="7">
        <f t="shared" ca="1" si="1"/>
        <v>0.25</v>
      </c>
      <c r="C29" s="6">
        <f t="shared" ca="1" si="1"/>
        <v>0.75</v>
      </c>
      <c r="D29" s="7">
        <f t="shared" ca="1" si="1"/>
        <v>1</v>
      </c>
    </row>
    <row r="30" spans="1:4" x14ac:dyDescent="0.25">
      <c r="A30" s="5" t="str">
        <f>$B$3&amp;" - Wave A - All"</f>
        <v>Lone Parents - Wave A - All</v>
      </c>
      <c r="B30" s="7">
        <f t="shared" ca="1" si="1"/>
        <v>0.12962962962962962</v>
      </c>
      <c r="C30" s="6">
        <f t="shared" ca="1" si="1"/>
        <v>0.87037037037037035</v>
      </c>
      <c r="D30" s="7">
        <f t="shared" ca="1" si="1"/>
        <v>1</v>
      </c>
    </row>
    <row r="31" spans="1:4" x14ac:dyDescent="0.25">
      <c r="A31" s="5" t="str">
        <f>$B$3&amp;" - Wave B - All"</f>
        <v>Lone Parents - Wave B - All</v>
      </c>
      <c r="B31" s="7">
        <f t="shared" ca="1" si="1"/>
        <v>0.12676056338028169</v>
      </c>
      <c r="C31" s="6">
        <f t="shared" ca="1" si="1"/>
        <v>0.87323943661971826</v>
      </c>
      <c r="D31" s="7">
        <f t="shared" ca="1" si="1"/>
        <v>1</v>
      </c>
    </row>
    <row r="32" spans="1:4" x14ac:dyDescent="0.25">
      <c r="A32" s="5" t="str">
        <f>$B$3&amp;" - Wave C - All"</f>
        <v>Lone Parents - Wave C - All</v>
      </c>
      <c r="B32" s="7">
        <f ca="1">B23/$D23</f>
        <v>0.14285714285714285</v>
      </c>
      <c r="C32" s="6">
        <f ca="1">C23/$D23</f>
        <v>0.8571428571428571</v>
      </c>
      <c r="D32" s="7">
        <f ca="1">D23/$D23</f>
        <v>1</v>
      </c>
    </row>
    <row r="33" spans="1:7" x14ac:dyDescent="0.25">
      <c r="B33" s="11"/>
      <c r="C33" s="11"/>
      <c r="D33" s="11"/>
    </row>
    <row r="34" spans="1:7" x14ac:dyDescent="0.25">
      <c r="A34" s="4" t="s">
        <v>533</v>
      </c>
    </row>
    <row r="35" spans="1:7" x14ac:dyDescent="0.25">
      <c r="A35" s="5"/>
      <c r="B35" s="5" t="s">
        <v>775</v>
      </c>
      <c r="C35" s="5" t="s">
        <v>534</v>
      </c>
      <c r="D35" s="5" t="s">
        <v>535</v>
      </c>
      <c r="E35" s="5" t="s">
        <v>536</v>
      </c>
      <c r="F35" s="5" t="s">
        <v>776</v>
      </c>
      <c r="G35" s="5" t="s">
        <v>525</v>
      </c>
    </row>
    <row r="36" spans="1:7" x14ac:dyDescent="0.25">
      <c r="A36" s="5" t="str">
        <f>$B$3&amp;" - Wave A - Sample"</f>
        <v>Lone Parents - Wave A - Sample</v>
      </c>
      <c r="B36" s="2">
        <f>COUNTIFS(Table1[c08a_main_class], $B$4, Table1[c04a_age], "&lt;18")</f>
        <v>0</v>
      </c>
      <c r="C36" s="3">
        <f>COUNTIFS(Table1[c08a_main_class], $B$4, Table1[c04a_age], "&gt;=18", Table1[c04a_age],"&lt;=24")</f>
        <v>3</v>
      </c>
      <c r="D36" s="2">
        <f>COUNTIFS(Table1[c08a_main_class], $B$4, Table1[c04a_age], "&gt;=25", Table1[c04a_age],"&lt;=49")</f>
        <v>42</v>
      </c>
      <c r="E36" s="3">
        <f>COUNTIFS(Table1[c08a_main_class], $B$4, Table1[c04a_age], "&gt;=50", Table1[c04a_age],"&lt;=64")</f>
        <v>7</v>
      </c>
      <c r="F36" s="2">
        <f>COUNTIFS(Table1[c08a_main_class], $B$4, Table1[c04a_age], "&gt;64")</f>
        <v>0</v>
      </c>
      <c r="G36" s="3">
        <f>SUM(B36:F36)</f>
        <v>52</v>
      </c>
    </row>
    <row r="37" spans="1:7" x14ac:dyDescent="0.25">
      <c r="A37" s="5" t="str">
        <f>$B$3&amp;" - Wave B - Sample"</f>
        <v>Lone Parents - Wave B - Sample</v>
      </c>
      <c r="B37" s="2">
        <f ca="1">COUNTIFS(Table1[c08a_main_class], $B$4, INDIRECT("Table1[c01"&amp;$E5&amp;"_area]"), "&lt;&gt;Unassigned",  INDIRECT("Table1[c04"&amp;$E5&amp;"_age]"), "&lt;18")</f>
        <v>0</v>
      </c>
      <c r="C37" s="3">
        <f ca="1">COUNTIFS(Table1[c08a_main_class], $B$4, INDIRECT("Table1[c01"&amp;$E5&amp;"_area]"), "&lt;&gt;Unassigned", INDIRECT("Table1[c04"&amp;$E5&amp;"_age]"), "&gt;=18", INDIRECT("Table1[c04"&amp;$E5&amp;"_age]"), "&lt;=24")</f>
        <v>1</v>
      </c>
      <c r="D37" s="2">
        <f ca="1">COUNTIFS(Table1[c08a_main_class], $B$4, INDIRECT("Table1[c01"&amp;$E5&amp;"_area]"), "&lt;&gt;Unassigned", INDIRECT("Table1[c04"&amp;$E5&amp;"_age]"), "&gt;=25", INDIRECT("Table1[c04"&amp;$E5&amp;"_age]"), "&lt;=49")</f>
        <v>29</v>
      </c>
      <c r="E37" s="3">
        <f ca="1">COUNTIFS(Table1[c08a_main_class], $B$4, INDIRECT("Table1[c01"&amp;$E5&amp;"_area]"), "&lt;&gt;Unassigned", INDIRECT("Table1[c04"&amp;$E5&amp;"_age]"), "&gt;=50", INDIRECT("Table1[c04"&amp;$E5&amp;"_age]"), "&lt;=64")</f>
        <v>5</v>
      </c>
      <c r="F37" s="2">
        <f ca="1">COUNTIFS(Table1[c08a_main_class], $B$4, INDIRECT("Table1[c01"&amp;$E5&amp;"_area]"), "&lt;&gt;Unassigned", INDIRECT("Table1[c04"&amp;$E5&amp;"_age]"), "&gt;64")</f>
        <v>0</v>
      </c>
      <c r="G37" s="3">
        <f t="shared" ref="G37:G41" ca="1" si="2">SUM(B37:F37)</f>
        <v>35</v>
      </c>
    </row>
    <row r="38" spans="1:7" x14ac:dyDescent="0.25">
      <c r="A38" s="5" t="str">
        <f>$B$3&amp;" - Wave C - Sample"</f>
        <v>Lone Parents - Wave C - Sample</v>
      </c>
      <c r="B38" s="2">
        <f ca="1">COUNTIFS(Table1[c08a_main_class], $B$4, INDIRECT("Table1[c01"&amp;$E6&amp;"_area]"), "&lt;&gt;Unassigned",  INDIRECT("Table1[c04"&amp;$E6&amp;"_age]"), "&lt;18")</f>
        <v>0</v>
      </c>
      <c r="C38" s="3">
        <f ca="1">COUNTIFS(Table1[c08a_main_class], $B$4, INDIRECT("Table1[c01"&amp;$E6&amp;"_area]"), "&lt;&gt;Unassigned", INDIRECT("Table1[c04"&amp;$E6&amp;"_age]"), "&gt;=18", INDIRECT("Table1[c04"&amp;$E6&amp;"_age]"), "&lt;=24")</f>
        <v>0</v>
      </c>
      <c r="D38" s="2">
        <f ca="1">COUNTIFS(Table1[c08a_main_class], $B$4, INDIRECT("Table1[c01"&amp;$E6&amp;"_area]"), "&lt;&gt;Unassigned", INDIRECT("Table1[c04"&amp;$E6&amp;"_age]"), "&gt;=25", INDIRECT("Table1[c04"&amp;$E6&amp;"_age]"), "&lt;=49")</f>
        <v>3</v>
      </c>
      <c r="E38" s="3">
        <f ca="1">COUNTIFS(Table1[c08a_main_class], $B$4, INDIRECT("Table1[c01"&amp;$E6&amp;"_area]"), "&lt;&gt;Unassigned", INDIRECT("Table1[c04"&amp;$E6&amp;"_age]"), "&gt;=50", INDIRECT("Table1[c04"&amp;$E6&amp;"_age]"), "&lt;=64")</f>
        <v>1</v>
      </c>
      <c r="F38" s="2">
        <f ca="1">COUNTIFS(Table1[c08a_main_class], $B$4, INDIRECT("Table1[c01"&amp;$E6&amp;"_area]"), "&lt;&gt;Unassigned", INDIRECT("Table1[c04"&amp;$E6&amp;"_age]"), "&gt;64")</f>
        <v>0</v>
      </c>
      <c r="G38" s="3">
        <f t="shared" ca="1" si="2"/>
        <v>4</v>
      </c>
    </row>
    <row r="39" spans="1:7" x14ac:dyDescent="0.25">
      <c r="A39" s="5" t="str">
        <f>$B$3&amp;" - Wave A - All"</f>
        <v>Lone Parents - Wave A - All</v>
      </c>
      <c r="B39" s="2">
        <f ca="1">COUNTIFS(INDIRECT("Table1["&amp;$B5&amp;"]"), "Yes", Table1[c04a_age], "&lt;18")</f>
        <v>0</v>
      </c>
      <c r="C39" s="3">
        <f ca="1">COUNTIFS(INDIRECT("Table1["&amp;$B5&amp;"]"), "Yes", Table1[c04a_age], "&gt;=18", Table1[c04a_age],"&lt;=24")</f>
        <v>8</v>
      </c>
      <c r="D39" s="2">
        <f ca="1">COUNTIFS(INDIRECT("Table1["&amp;$B5&amp;"]"), "Yes", Table1[c04a_age], "&gt;=25", Table1[c04a_age],"&lt;=49")</f>
        <v>83</v>
      </c>
      <c r="E39" s="3">
        <f ca="1">COUNTIFS(INDIRECT("Table1["&amp;$B5&amp;"]"), "Yes", Table1[c04a_age], "&gt;=50", Table1[c04a_age],"&lt;=64")</f>
        <v>13</v>
      </c>
      <c r="F39" s="2">
        <f ca="1">COUNTIFS(INDIRECT("Table1["&amp;$B5&amp;"]"), "Yes", Table1[c04a_age], "&gt;64")</f>
        <v>0</v>
      </c>
      <c r="G39" s="3">
        <f t="shared" ca="1" si="2"/>
        <v>104</v>
      </c>
    </row>
    <row r="40" spans="1:7" x14ac:dyDescent="0.25">
      <c r="A40" s="5" t="str">
        <f>$B$3&amp;" - Wave B - All"</f>
        <v>Lone Parents - Wave B - All</v>
      </c>
      <c r="B40" s="2">
        <f ca="1">COUNTIFS(INDIRECT("Table1["&amp;$B6&amp;"]"), "Yes", INDIRECT("Table1[c04"&amp;$E5&amp;"_age]"), "&lt;18")</f>
        <v>0</v>
      </c>
      <c r="C40" s="3">
        <f ca="1">COUNTIFS(INDIRECT("Table1["&amp;$B6&amp;"]"), "Yes", INDIRECT("Table1[c04"&amp;$E5&amp;"_age]"), "&gt;=18", INDIRECT("Table1[c04"&amp;$E5&amp;"_age]"),"&lt;=24")</f>
        <v>4</v>
      </c>
      <c r="D40" s="2">
        <f ca="1">COUNTIFS(INDIRECT("Table1["&amp;$B6&amp;"]"), "Yes", INDIRECT("Table1[c04"&amp;$E5&amp;"_age]"), "&gt;=25", INDIRECT("Table1[c04"&amp;$E5&amp;"_age]"),"&lt;=49")</f>
        <v>50</v>
      </c>
      <c r="E40" s="3">
        <f ca="1">COUNTIFS(INDIRECT("Table1["&amp;$B6&amp;"]"), "Yes", INDIRECT("Table1[c04"&amp;$E5&amp;"_age]"), "&gt;=50", INDIRECT("Table1[c04"&amp;$E5&amp;"_age]"),"&lt;=64")</f>
        <v>9</v>
      </c>
      <c r="F40" s="2">
        <f ca="1">COUNTIFS(INDIRECT("Table1["&amp;$B6&amp;"]"), "Yes", INDIRECT("Table1[c04"&amp;$E5&amp;"_age]"), "&gt;64")</f>
        <v>0</v>
      </c>
      <c r="G40" s="3">
        <f t="shared" ca="1" si="2"/>
        <v>63</v>
      </c>
    </row>
    <row r="41" spans="1:7" x14ac:dyDescent="0.25">
      <c r="A41" s="5" t="str">
        <f>$B$3&amp;" - Wave C - All"</f>
        <v>Lone Parents - Wave C - All</v>
      </c>
      <c r="B41" s="2">
        <f ca="1">COUNTIFS(INDIRECT("Table1["&amp;$B7&amp;"]"), "Yes", INDIRECT("Table1[c04"&amp;$E6&amp;"_age]"), "&lt;18")</f>
        <v>0</v>
      </c>
      <c r="C41" s="3">
        <f ca="1">COUNTIFS(INDIRECT("Table1["&amp;$B7&amp;"]"), "Yes", INDIRECT("Table1[c04"&amp;$E6&amp;"_age]"), "&gt;=18", INDIRECT("Table1[c04"&amp;$E6&amp;"_age]"),"&lt;=24")</f>
        <v>0</v>
      </c>
      <c r="D41" s="2">
        <f ca="1">COUNTIFS(INDIRECT("Table1["&amp;$B7&amp;"]"), "Yes", INDIRECT("Table1[c04"&amp;$E6&amp;"_age]"), "&gt;=25", INDIRECT("Table1[c04"&amp;$E6&amp;"_age]"),"&lt;=49")</f>
        <v>4</v>
      </c>
      <c r="E41" s="3">
        <f ca="1">COUNTIFS(INDIRECT("Table1["&amp;$B7&amp;"]"), "Yes", INDIRECT("Table1[c04"&amp;$E6&amp;"_age]"), "&gt;=50", INDIRECT("Table1[c04"&amp;$E6&amp;"_age]"),"&lt;=64")</f>
        <v>3</v>
      </c>
      <c r="F41" s="2">
        <f ca="1">COUNTIFS(INDIRECT("Table1["&amp;$B7&amp;"]"), "Yes", INDIRECT("Table1[c04"&amp;$E6&amp;"_age]"), "&gt;64")</f>
        <v>0</v>
      </c>
      <c r="G41" s="3">
        <f t="shared" ca="1" si="2"/>
        <v>7</v>
      </c>
    </row>
    <row r="43" spans="1:7" x14ac:dyDescent="0.25">
      <c r="A43" s="4" t="s">
        <v>537</v>
      </c>
    </row>
    <row r="44" spans="1:7" x14ac:dyDescent="0.25">
      <c r="A44" s="5"/>
      <c r="B44" s="5" t="s">
        <v>775</v>
      </c>
      <c r="C44" s="5" t="s">
        <v>534</v>
      </c>
      <c r="D44" s="5" t="s">
        <v>535</v>
      </c>
      <c r="E44" s="5" t="s">
        <v>536</v>
      </c>
      <c r="F44" s="5" t="s">
        <v>776</v>
      </c>
      <c r="G44" s="5" t="s">
        <v>525</v>
      </c>
    </row>
    <row r="45" spans="1:7" x14ac:dyDescent="0.25">
      <c r="A45" s="5" t="str">
        <f>$B$3&amp;" - Wave A - Sample"</f>
        <v>Lone Parents - Wave A - Sample</v>
      </c>
      <c r="B45" s="15">
        <f t="shared" ref="B45:G50" si="3">B36/$G36</f>
        <v>0</v>
      </c>
      <c r="C45" s="13">
        <f t="shared" si="3"/>
        <v>5.7692307692307696E-2</v>
      </c>
      <c r="D45" s="15">
        <f t="shared" si="3"/>
        <v>0.80769230769230771</v>
      </c>
      <c r="E45" s="13">
        <f t="shared" si="3"/>
        <v>0.13461538461538461</v>
      </c>
      <c r="F45" s="15">
        <f t="shared" si="3"/>
        <v>0</v>
      </c>
      <c r="G45" s="13">
        <f t="shared" si="3"/>
        <v>1</v>
      </c>
    </row>
    <row r="46" spans="1:7" x14ac:dyDescent="0.25">
      <c r="A46" s="5" t="str">
        <f>$B$3&amp;" - Wave B - Sample"</f>
        <v>Lone Parents - Wave B - Sample</v>
      </c>
      <c r="B46" s="15">
        <f t="shared" ca="1" si="3"/>
        <v>0</v>
      </c>
      <c r="C46" s="13">
        <f t="shared" ca="1" si="3"/>
        <v>2.8571428571428571E-2</v>
      </c>
      <c r="D46" s="15">
        <f t="shared" ca="1" si="3"/>
        <v>0.82857142857142863</v>
      </c>
      <c r="E46" s="13">
        <f t="shared" ca="1" si="3"/>
        <v>0.14285714285714285</v>
      </c>
      <c r="F46" s="15">
        <f t="shared" ca="1" si="3"/>
        <v>0</v>
      </c>
      <c r="G46" s="13">
        <f t="shared" ca="1" si="3"/>
        <v>1</v>
      </c>
    </row>
    <row r="47" spans="1:7" x14ac:dyDescent="0.25">
      <c r="A47" s="5" t="str">
        <f>$B$3&amp;" - Wave C - Sample"</f>
        <v>Lone Parents - Wave C - Sample</v>
      </c>
      <c r="B47" s="15">
        <f t="shared" ca="1" si="3"/>
        <v>0</v>
      </c>
      <c r="C47" s="13">
        <f t="shared" ca="1" si="3"/>
        <v>0</v>
      </c>
      <c r="D47" s="15">
        <f t="shared" ca="1" si="3"/>
        <v>0.75</v>
      </c>
      <c r="E47" s="13">
        <f t="shared" ca="1" si="3"/>
        <v>0.25</v>
      </c>
      <c r="F47" s="15">
        <f t="shared" ca="1" si="3"/>
        <v>0</v>
      </c>
      <c r="G47" s="13">
        <f t="shared" ca="1" si="3"/>
        <v>1</v>
      </c>
    </row>
    <row r="48" spans="1:7" x14ac:dyDescent="0.25">
      <c r="A48" s="5" t="str">
        <f>$B$3&amp;" - Wave A - All"</f>
        <v>Lone Parents - Wave A - All</v>
      </c>
      <c r="B48" s="15">
        <f t="shared" ca="1" si="3"/>
        <v>0</v>
      </c>
      <c r="C48" s="13">
        <f t="shared" ca="1" si="3"/>
        <v>7.6923076923076927E-2</v>
      </c>
      <c r="D48" s="15">
        <f t="shared" ca="1" si="3"/>
        <v>0.79807692307692313</v>
      </c>
      <c r="E48" s="13">
        <f t="shared" ca="1" si="3"/>
        <v>0.125</v>
      </c>
      <c r="F48" s="15">
        <f t="shared" ca="1" si="3"/>
        <v>0</v>
      </c>
      <c r="G48" s="13">
        <f t="shared" ca="1" si="3"/>
        <v>1</v>
      </c>
    </row>
    <row r="49" spans="1:7" x14ac:dyDescent="0.25">
      <c r="A49" s="5" t="str">
        <f>$B$3&amp;" - Wave B - All"</f>
        <v>Lone Parents - Wave B - All</v>
      </c>
      <c r="B49" s="15">
        <f t="shared" ca="1" si="3"/>
        <v>0</v>
      </c>
      <c r="C49" s="13">
        <f t="shared" ca="1" si="3"/>
        <v>6.3492063492063489E-2</v>
      </c>
      <c r="D49" s="15">
        <f t="shared" ca="1" si="3"/>
        <v>0.79365079365079361</v>
      </c>
      <c r="E49" s="13">
        <f t="shared" ca="1" si="3"/>
        <v>0.14285714285714285</v>
      </c>
      <c r="F49" s="15">
        <f t="shared" ca="1" si="3"/>
        <v>0</v>
      </c>
      <c r="G49" s="13">
        <f t="shared" ca="1" si="3"/>
        <v>1</v>
      </c>
    </row>
    <row r="50" spans="1:7" x14ac:dyDescent="0.25">
      <c r="A50" s="5" t="str">
        <f>$B$3&amp;" - Wave C - All"</f>
        <v>Lone Parents - Wave C - All</v>
      </c>
      <c r="B50" s="15">
        <f t="shared" ca="1" si="3"/>
        <v>0</v>
      </c>
      <c r="C50" s="13">
        <f t="shared" ca="1" si="3"/>
        <v>0</v>
      </c>
      <c r="D50" s="15">
        <f t="shared" ca="1" si="3"/>
        <v>0.5714285714285714</v>
      </c>
      <c r="E50" s="13">
        <f t="shared" ca="1" si="3"/>
        <v>0.42857142857142855</v>
      </c>
      <c r="F50" s="15">
        <f t="shared" ca="1" si="3"/>
        <v>0</v>
      </c>
      <c r="G50" s="13">
        <f t="shared" ca="1" si="3"/>
        <v>1</v>
      </c>
    </row>
    <row r="51" spans="1:7" x14ac:dyDescent="0.25">
      <c r="B51" s="11"/>
      <c r="C51" s="11"/>
      <c r="D51" s="11"/>
      <c r="E51" s="11"/>
    </row>
    <row r="52" spans="1:7" x14ac:dyDescent="0.25">
      <c r="A52" s="4" t="s">
        <v>538</v>
      </c>
    </row>
    <row r="53" spans="1:7" x14ac:dyDescent="0.25">
      <c r="A53" s="5"/>
      <c r="B53" s="5" t="s">
        <v>539</v>
      </c>
      <c r="C53" s="5" t="s">
        <v>541</v>
      </c>
      <c r="D53" s="5" t="s">
        <v>525</v>
      </c>
    </row>
    <row r="54" spans="1:7" x14ac:dyDescent="0.25">
      <c r="A54" s="5" t="str">
        <f>$B$3&amp;" - Wave A - Sample"</f>
        <v>Lone Parents - Wave A - Sample</v>
      </c>
      <c r="B54" s="2">
        <f>COUNTIFS(Table1[c08a_main_class], $B$4, Table1[c06a_ethnicity], "English / Welsh / Scottish / Northern Irish / British")+COUNTIFS(Table1[c08a_main_class], $B$4, Table1[c06a_ethnicity], "Gypsy or Irish Traveller")+COUNTIFS(Table1[c08a_main_class], $B$4, Table1[c06a_ethnicity], "Any other White background")</f>
        <v>45</v>
      </c>
      <c r="C54" s="3">
        <f>COUNTIFS(Table1[c08a_main_class], $B$4, Table1[c06a_ethnicity], "White and Black Caribbean")+COUNTIFS(Table1[c08a_main_class], $B$4, Table1[c06a_ethnicity], "White and Black African")+COUNTIFS(Table1[c08a_main_class], $B$4, Table1[c06a_ethnicity], "White and Asian")+COUNTIFS(Table1[c08a_main_class], $B$4, Table1[c06a_ethnicity], "Any other Mixed / Multiple ethnic background")+COUNTIFS(Table1[c08a_main_class], $B$4, Table1[c06a_ethnicity], "Indian")+COUNTIFS(Table1[c08a_main_class], $B$4, Table1[c06a_ethnicity], "Pakistani")+COUNTIFS(Table1[c08a_main_class], $B$4, Table1[c06a_ethnicity], "Bangladeshi")+COUNTIFS(Table1[c08a_main_class], $B$4, Table1[c06a_ethnicity], "Chinese")+COUNTIFS(Table1[c08a_main_class], $B$4, Table1[c06a_ethnicity], "Any other Asian background")+COUNTIFS(Table1[c08a_main_class], $B$4, Table1[c06a_ethnicity], "African")+COUNTIFS(Table1[c08a_main_class], $B$4, Table1[c06a_ethnicity], "Caribbean")+COUNTIFS(Table1[c08a_main_class], $B$4, Table1[c06a_ethnicity], "Any other Black / African / Caribbean background")+COUNTIFS(Table1[c08a_main_class], $B$4, Table1[c06a_ethnicity], "Arab")+COUNTIFS(Table1[c08a_main_class], $B$4, Table1[c06a_ethnicity], "Any other ethnic group")</f>
        <v>8</v>
      </c>
      <c r="D54" s="2">
        <f>SUM(B54:C54)</f>
        <v>53</v>
      </c>
    </row>
    <row r="55" spans="1:7" x14ac:dyDescent="0.25">
      <c r="A55" s="5" t="str">
        <f>$B$3&amp;" - Wave B - Sample"</f>
        <v>Lone Parents - Wave B - Sample</v>
      </c>
      <c r="B55" s="2">
        <f ca="1">COUNTIFS(Table1[c08a_main_class], $B$4, INDIRECT("Table1[c01"&amp;$E5&amp;"_area]"), "&lt;&gt;Unassigned", Table1[c06a_ethnicity], "English / Welsh / Scottish / Northern Irish / British")+COUNTIFS(Table1[c08a_main_class], $B$4, INDIRECT("Table1[c01"&amp;$E5&amp;"_area]"), "&lt;&gt;Unassigned", Table1[c06a_ethnicity], "Irish")+COUNTIFS(Table1[c08a_main_class], $B$4, INDIRECT("Table1[c01"&amp;$E5&amp;"_area]"), "&lt;&gt;Unassigned", Table1[c06a_ethnicity], "Gypsy or Irish Traveller")+COUNTIFS(Table1[c08a_main_class], $B$4, INDIRECT("Table1[c01"&amp;$E5&amp;"_area]"), "&lt;&gt;Unassigned", Table1[c06a_ethnicity], "Any other White background")</f>
        <v>31</v>
      </c>
      <c r="C55" s="3">
        <f ca="1">COUNTIFS(Table1[c08a_main_class], $B$4, INDIRECT("Table1[c01"&amp;$E5&amp;"_area]"), "&lt;&gt;Unassigned", Table1[c06a_ethnicity], "White and Black Caribbean")+COUNTIFS(Table1[c08a_main_class], $B$4, INDIRECT("Table1[c01"&amp;$E5&amp;"_area]"), "&lt;&gt;Unassigned", Table1[c06a_ethnicity], "White and Black African")+COUNTIFS(Table1[c08a_main_class], $B$4, INDIRECT("Table1[c01"&amp;$E5&amp;"_area]"), "&lt;&gt;Unassigned", Table1[c06a_ethnicity], "White and Asian")+COUNTIFS(Table1[c08a_main_class], $B$4, INDIRECT("Table1[c01"&amp;$E5&amp;"_area]"), "&lt;&gt;Unassigned", Table1[c06a_ethnicity], "Any other Mixed / Multiple ethnic background")+COUNTIFS(Table1[c08a_main_class], $B$4, INDIRECT("Table1[c01"&amp;$E5&amp;"_area]"), "&lt;&gt;Unassigned", Table1[c06a_ethnicity], "Indian")+COUNTIFS(Table1[c08a_main_class], $B$4, INDIRECT("Table1[c01"&amp;$E5&amp;"_area]"), "&lt;&gt;Unassigned", Table1[c06a_ethnicity], "Pakistani")+COUNTIFS(Table1[c08a_main_class], $B$4, INDIRECT("Table1[c01"&amp;$E5&amp;"_area]"), "&lt;&gt;Unassigned", Table1[c06a_ethnicity], "Bangladeshi")+COUNTIFS(Table1[c08a_main_class], $B$4, INDIRECT("Table1[c01"&amp;$E5&amp;"_area]"), "&lt;&gt;Unassigned", Table1[c06a_ethnicity], "Chinese")+COUNTIFS(Table1[c08a_main_class], $B$4, INDIRECT("Table1[c01"&amp;$E5&amp;"_area]"), "&lt;&gt;Unassigned", Table1[c06a_ethnicity], "Any other Asian background")+COUNTIFS(Table1[c08a_main_class], $B$4, INDIRECT("Table1[c01"&amp;$E5&amp;"_area]"), "&lt;&gt;Unassigned", Table1[c06a_ethnicity], "African")+COUNTIFS(Table1[c08a_main_class], $B$4, INDIRECT("Table1[c01"&amp;$E5&amp;"_area]"), "&lt;&gt;Unassigned", Table1[c06a_ethnicity], "Caribbean")+COUNTIFS(Table1[c08a_main_class], $B$4, INDIRECT("Table1[c01"&amp;$E5&amp;"_area]"), "&lt;&gt;Unassigned", Table1[c06a_ethnicity], "Any other Black / African / Caribbean background")+COUNTIFS(Table1[c08a_main_class], $B$4, INDIRECT("Table1[c01"&amp;$E5&amp;"_area]"), "&lt;&gt;Unassigned", Table1[c06a_ethnicity], "Arab")+COUNTIFS(Table1[c08a_main_class], $B$4, INDIRECT("Table1[c01"&amp;$E5&amp;"_area]"), "&lt;&gt;Unassigned", Table1[c06a_ethnicity], "Any other ethnic group")</f>
        <v>7</v>
      </c>
      <c r="D55" s="2">
        <f t="shared" ref="D55:D56" ca="1" si="4">SUM(B55:C55)</f>
        <v>38</v>
      </c>
    </row>
    <row r="56" spans="1:7" x14ac:dyDescent="0.25">
      <c r="A56" s="5" t="str">
        <f>$B$3&amp;" - Wave C - Sample"</f>
        <v>Lone Parents - Wave C - Sample</v>
      </c>
      <c r="B56" s="2">
        <f ca="1">COUNTIFS(Table1[c08a_main_class], $B$4, INDIRECT("Table1[c01"&amp;$E6&amp;"_area]"), "&lt;&gt;Unassigned", Table1[c06a_ethnicity], "English / Welsh / Scottish / Northern Irish / British")+COUNTIFS(Table1[c08a_main_class], $B$4, INDIRECT("Table1[c01"&amp;$E6&amp;"_area]"), "&lt;&gt;Unassigned", Table1[c06a_ethnicity], "Irish")+COUNTIFS(Table1[c08a_main_class], $B$4, INDIRECT("Table1[c01"&amp;$E6&amp;"_area]"), "&lt;&gt;Unassigned", Table1[c06a_ethnicity], "Gypsy or Irish Traveller")+COUNTIFS(Table1[c08a_main_class], $B$4, INDIRECT("Table1[c01"&amp;$E6&amp;"_area]"), "&lt;&gt;Unassigned", Table1[c06a_ethnicity], "Any other White background")</f>
        <v>3</v>
      </c>
      <c r="C56" s="3">
        <f ca="1">COUNTIFS(Table1[c08a_main_class], $B$4, INDIRECT("Table1[c01"&amp;$E6&amp;"_area]"), "&lt;&gt;Unassigned", Table1[c06a_ethnicity], "White and Black Caribbean")+COUNTIFS(Table1[c08a_main_class], $B$4, INDIRECT("Table1[c01"&amp;$E6&amp;"_area]"), "&lt;&gt;Unassigned", Table1[c06a_ethnicity], "White and Black African")+COUNTIFS(Table1[c08a_main_class], $B$4, INDIRECT("Table1[c01"&amp;$E6&amp;"_area]"), "&lt;&gt;Unassigned", Table1[c06a_ethnicity], "White and Asian")+COUNTIFS(Table1[c08a_main_class], $B$4, INDIRECT("Table1[c01"&amp;$E6&amp;"_area]"), "&lt;&gt;Unassigned", Table1[c06a_ethnicity], "Any other Mixed / Multiple ethnic background")+COUNTIFS(Table1[c08a_main_class], $B$4, INDIRECT("Table1[c01"&amp;$E6&amp;"_area]"), "&lt;&gt;Unassigned", Table1[c06a_ethnicity], "Indian")+COUNTIFS(Table1[c08a_main_class], $B$4, INDIRECT("Table1[c01"&amp;$E6&amp;"_area]"), "&lt;&gt;Unassigned", Table1[c06a_ethnicity], "Pakistani")+COUNTIFS(Table1[c08a_main_class], $B$4, INDIRECT("Table1[c01"&amp;$E6&amp;"_area]"), "&lt;&gt;Unassigned", Table1[c06a_ethnicity], "Bangladeshi")+COUNTIFS(Table1[c08a_main_class], $B$4, INDIRECT("Table1[c01"&amp;$E6&amp;"_area]"), "&lt;&gt;Unassigned", Table1[c06a_ethnicity], "Chinese")+COUNTIFS(Table1[c08a_main_class], $B$4, INDIRECT("Table1[c01"&amp;$E6&amp;"_area]"), "&lt;&gt;Unassigned", Table1[c06a_ethnicity], "Any other Asian background")+COUNTIFS(Table1[c08a_main_class], $B$4, INDIRECT("Table1[c01"&amp;$E6&amp;"_area]"), "&lt;&gt;Unassigned", Table1[c06a_ethnicity], "African")+COUNTIFS(Table1[c08a_main_class], $B$4, INDIRECT("Table1[c01"&amp;$E6&amp;"_area]"), "&lt;&gt;Unassigned", Table1[c06a_ethnicity], "Caribbean")+COUNTIFS(Table1[c08a_main_class], $B$4, INDIRECT("Table1[c01"&amp;$E6&amp;"_area]"), "&lt;&gt;Unassigned", Table1[c06a_ethnicity], "Any other Black / African / Caribbean background")+COUNTIFS(Table1[c08a_main_class], $B$4, INDIRECT("Table1[c01"&amp;$E6&amp;"_area]"), "&lt;&gt;Unassigned", Table1[c06a_ethnicity], "Arab")+COUNTIFS(Table1[c08a_main_class], $B$4, INDIRECT("Table1[c01"&amp;$E6&amp;"_area]"), "&lt;&gt;Unassigned", Table1[c06a_ethnicity], "Any other ethnic group")</f>
        <v>1</v>
      </c>
      <c r="D56" s="2">
        <f t="shared" ca="1" si="4"/>
        <v>4</v>
      </c>
    </row>
    <row r="57" spans="1:7" x14ac:dyDescent="0.25">
      <c r="A57" s="5" t="str">
        <f>$B$3&amp;" - Wave A - All"</f>
        <v>Lone Parents - Wave A - All</v>
      </c>
      <c r="B57" s="2">
        <f ca="1">COUNTIFS(INDIRECT("Table1["&amp;$B5&amp;"]"), "Yes", Table1[c06a_ethnicity], "English / Welsh / Scottish / Northern Irish / British")+COUNTIFS(INDIRECT("Table1["&amp;$B5&amp;"]"), "Yes", Table1[c06a_ethnicity], "Irish")+COUNTIFS(INDIRECT("Table1["&amp;$B5&amp;"]"), "Yes", Table1[c06a_ethnicity], "Gypsy or Irish Traveller")+COUNTIFS(INDIRECT("Table1["&amp;$B5&amp;"]"), "Yes", Table1[c06a_ethnicity], "Any other White background")</f>
        <v>83</v>
      </c>
      <c r="C57" s="3">
        <f ca="1">COUNTIFS(INDIRECT("Table1["&amp;$B5&amp;"]"), "Yes", Table1[c06a_ethnicity], "White and Black Caribbean")+COUNTIFS(INDIRECT("Table1["&amp;$B5&amp;"]"), "Yes", Table1[c06a_ethnicity], "White and Black African")+COUNTIFS(INDIRECT("Table1["&amp;$B5&amp;"]"), "Yes", Table1[c06a_ethnicity], "White and Asian")+COUNTIFS(INDIRECT("Table1["&amp;$B5&amp;"]"), "Yes", Table1[c06a_ethnicity], "Any other Mixed / Multiple ethnic background")+COUNTIFS(INDIRECT("Table1["&amp;$B5&amp;"]"), "Yes", Table1[c06a_ethnicity], "Indian")+COUNTIFS(INDIRECT("Table1["&amp;$B5&amp;"]"), "Yes", Table1[c06a_ethnicity], "Pakistani")+COUNTIFS(INDIRECT("Table1["&amp;$B5&amp;"]"), "Yes", Table1[c06a_ethnicity], "Bangladeshi")+COUNTIFS(INDIRECT("Table1["&amp;$B5&amp;"]"), "Yes", Table1[c06a_ethnicity], "Chinese")+COUNTIFS(INDIRECT("Table1["&amp;$B5&amp;"]"), "Yes", Table1[c06a_ethnicity], "Any other Asian background")+COUNTIFS(INDIRECT("Table1["&amp;$B5&amp;"]"), "Yes", Table1[c06a_ethnicity], "African")+COUNTIFS(INDIRECT("Table1["&amp;$B5&amp;"]"), "Yes", Table1[c06a_ethnicity], "Caribbean")+COUNTIFS(INDIRECT("Table1["&amp;$B5&amp;"]"), "Yes", Table1[c06a_ethnicity], "Any other Black / African / Caribbean background")+COUNTIFS(INDIRECT("Table1["&amp;$B5&amp;"]"), "Yes", Table1[c06a_ethnicity], "Arab")+COUNTIFS(INDIRECT("Table1["&amp;$B5&amp;"]"), "Yes", Table1[c06a_ethnicity], "Any other ethnic group")</f>
        <v>25</v>
      </c>
      <c r="D57" s="2">
        <f ca="1">SUM(B57+C57)</f>
        <v>108</v>
      </c>
    </row>
    <row r="58" spans="1:7" x14ac:dyDescent="0.25">
      <c r="A58" s="5" t="str">
        <f>$B$3&amp;" - Wave B - All"</f>
        <v>Lone Parents - Wave B - All</v>
      </c>
      <c r="B58" s="2">
        <f ca="1">COUNTIFS(INDIRECT("Table1["&amp;$B6&amp;"]"), "Yes", Table1[c06a_ethnicity], "English / Welsh / Scottish / Northern Irish / British")+COUNTIFS(INDIRECT("Table1["&amp;$B6&amp;"]"), "Yes", Table1[c06a_ethnicity], "Irish")+COUNTIFS(INDIRECT("Table1["&amp;$B6&amp;"]"), "Yes", Table1[c06a_ethnicity], "Gypsy or Irish Traveller")+COUNTIFS(INDIRECT("Table1["&amp;$B6&amp;"]"), "Yes", Table1[c06a_ethnicity], "Any other White background")</f>
        <v>59</v>
      </c>
      <c r="C58" s="3">
        <f ca="1">COUNTIFS(INDIRECT("Table1["&amp;$B6&amp;"]"), "Yes", Table1[c06a_ethnicity], "White and Black Caribbean")+COUNTIFS(INDIRECT("Table1["&amp;$B6&amp;"]"), "Yes", Table1[c06a_ethnicity], "White and Black African")+COUNTIFS(INDIRECT("Table1["&amp;$B6&amp;"]"), "Yes", Table1[c06a_ethnicity], "White and Asian")+COUNTIFS(INDIRECT("Table1["&amp;$B6&amp;"]"), "Yes", Table1[c06a_ethnicity], "Any other Mixed / Multiple ethnic background")+COUNTIFS(INDIRECT("Table1["&amp;$B6&amp;"]"), "Yes", Table1[c06a_ethnicity], "Indian")+COUNTIFS(INDIRECT("Table1["&amp;$B6&amp;"]"), "Yes", Table1[c06a_ethnicity], "Pakistani")+COUNTIFS(INDIRECT("Table1["&amp;$B6&amp;"]"), "Yes", Table1[c06a_ethnicity], "Bangladeshi")+COUNTIFS(INDIRECT("Table1["&amp;$B6&amp;"]"), "Yes", Table1[c06a_ethnicity], "Chinese")+COUNTIFS(INDIRECT("Table1["&amp;$B6&amp;"]"), "Yes", Table1[c06a_ethnicity], "Any other Asian background")+COUNTIFS(INDIRECT("Table1["&amp;$B6&amp;"]"), "Yes", Table1[c06a_ethnicity], "African")+COUNTIFS(INDIRECT("Table1["&amp;$B6&amp;"]"), "Yes", Table1[c06a_ethnicity], "Caribbean")+COUNTIFS(INDIRECT("Table1["&amp;$B6&amp;"]"), "Yes", Table1[c06a_ethnicity], "Any other Black / African / Caribbean background")+COUNTIFS(INDIRECT("Table1["&amp;$B6&amp;"]"), "Yes", Table1[c06a_ethnicity], "Arab")+COUNTIFS(INDIRECT("Table1["&amp;$B6&amp;"]"), "Yes", Table1[c06a_ethnicity], "Any other ethnic group")</f>
        <v>12</v>
      </c>
      <c r="D58" s="2">
        <f ca="1">SUM(B58:C58)</f>
        <v>71</v>
      </c>
    </row>
    <row r="59" spans="1:7" x14ac:dyDescent="0.25">
      <c r="A59" s="5" t="str">
        <f>$B$3&amp;" - Wave C - All"</f>
        <v>Lone Parents - Wave C - All</v>
      </c>
      <c r="B59" s="2">
        <f ca="1">COUNTIFS(INDIRECT("Table1["&amp;$B7&amp;"]"), "Yes", Table1[c06a_ethnicity], "English / Welsh / Scottish / Northern Irish / British")+COUNTIFS(INDIRECT("Table1["&amp;$B7&amp;"]"), "Yes", Table1[c06a_ethnicity], "Irish")+COUNTIFS(INDIRECT("Table1["&amp;$B7&amp;"]"), "Yes", Table1[c06a_ethnicity], "Gypsy or Irish Traveller")+COUNTIFS(INDIRECT("Table1["&amp;$B7&amp;"]"), "Yes", Table1[c06a_ethnicity], "Any other White background")</f>
        <v>5</v>
      </c>
      <c r="C59" s="3">
        <f ca="1">COUNTIFS(INDIRECT("Table1["&amp;$B7&amp;"]"), "Yes", Table1[c06a_ethnicity], "White and Black Caribbean")+COUNTIFS(INDIRECT("Table1["&amp;$B7&amp;"]"), "Yes", Table1[c06a_ethnicity], "White and Black African")+COUNTIFS(INDIRECT("Table1["&amp;$B7&amp;"]"), "Yes", Table1[c06a_ethnicity], "White and Asian")+COUNTIFS(INDIRECT("Table1["&amp;$B7&amp;"]"), "Yes", Table1[c06a_ethnicity], "Any other Mixed / Multiple ethnic background")+COUNTIFS(INDIRECT("Table1["&amp;$B7&amp;"]"), "Yes", Table1[c06a_ethnicity], "Indian")+COUNTIFS(INDIRECT("Table1["&amp;$B7&amp;"]"), "Yes", Table1[c06a_ethnicity], "Pakistani")+COUNTIFS(INDIRECT("Table1["&amp;$B7&amp;"]"), "Yes", Table1[c06a_ethnicity], "Bangladeshi")+COUNTIFS(INDIRECT("Table1["&amp;$B7&amp;"]"), "Yes", Table1[c06a_ethnicity], "Chinese")+COUNTIFS(INDIRECT("Table1["&amp;$B7&amp;"]"), "Yes", Table1[c06a_ethnicity], "Any other Asian background")+COUNTIFS(INDIRECT("Table1["&amp;$B7&amp;"]"), "Yes", Table1[c06a_ethnicity], "African")+COUNTIFS(INDIRECT("Table1["&amp;$B7&amp;"]"), "Yes", Table1[c06a_ethnicity], "Caribbean")+COUNTIFS(INDIRECT("Table1["&amp;$B7&amp;"]"), "Yes", Table1[c06a_ethnicity], "Any other Black / African / Caribbean background")+COUNTIFS(INDIRECT("Table1["&amp;$B7&amp;"]"), "Yes", Table1[c06a_ethnicity], "Arab")+COUNTIFS(INDIRECT("Table1["&amp;$B7&amp;"]"), "Yes", Table1[c06a_ethnicity], "Any other ethnic group")</f>
        <v>2</v>
      </c>
      <c r="D59" s="2">
        <f ca="1">SUM(B59:C59)</f>
        <v>7</v>
      </c>
      <c r="E59" s="11"/>
    </row>
    <row r="61" spans="1:7" x14ac:dyDescent="0.25">
      <c r="A61" s="4" t="s">
        <v>540</v>
      </c>
    </row>
    <row r="62" spans="1:7" x14ac:dyDescent="0.25">
      <c r="A62" s="5"/>
      <c r="B62" s="5" t="s">
        <v>539</v>
      </c>
      <c r="C62" s="5" t="s">
        <v>541</v>
      </c>
      <c r="D62" s="5" t="s">
        <v>525</v>
      </c>
    </row>
    <row r="63" spans="1:7" x14ac:dyDescent="0.25">
      <c r="A63" s="5" t="str">
        <f>$B$3&amp;" - Wave A - Sample"</f>
        <v>Lone Parents - Wave A - Sample</v>
      </c>
      <c r="B63" s="15">
        <f>B54/$D54</f>
        <v>0.84905660377358494</v>
      </c>
      <c r="C63" s="13">
        <f>C54/$D54</f>
        <v>0.15094339622641509</v>
      </c>
      <c r="D63" s="15">
        <f>D54/$D54</f>
        <v>1</v>
      </c>
    </row>
    <row r="64" spans="1:7" x14ac:dyDescent="0.25">
      <c r="A64" s="5" t="str">
        <f>$B$3&amp;" - Wave B - Sample"</f>
        <v>Lone Parents - Wave B - Sample</v>
      </c>
      <c r="B64" s="15">
        <f t="shared" ref="B64:D68" ca="1" si="5">B55/$D55</f>
        <v>0.81578947368421051</v>
      </c>
      <c r="C64" s="13">
        <f t="shared" ca="1" si="5"/>
        <v>0.18421052631578946</v>
      </c>
      <c r="D64" s="15">
        <f t="shared" ca="1" si="5"/>
        <v>1</v>
      </c>
    </row>
    <row r="65" spans="1:5" x14ac:dyDescent="0.25">
      <c r="A65" s="5" t="str">
        <f>$B$3&amp;" - Wave C - Sample"</f>
        <v>Lone Parents - Wave C - Sample</v>
      </c>
      <c r="B65" s="15">
        <f t="shared" ca="1" si="5"/>
        <v>0.75</v>
      </c>
      <c r="C65" s="13">
        <f t="shared" ca="1" si="5"/>
        <v>0.25</v>
      </c>
      <c r="D65" s="15">
        <f t="shared" ca="1" si="5"/>
        <v>1</v>
      </c>
    </row>
    <row r="66" spans="1:5" x14ac:dyDescent="0.25">
      <c r="A66" s="5" t="str">
        <f>$B$3&amp;" - Wave A - All"</f>
        <v>Lone Parents - Wave A - All</v>
      </c>
      <c r="B66" s="15">
        <f t="shared" ca="1" si="5"/>
        <v>0.76851851851851849</v>
      </c>
      <c r="C66" s="13">
        <f ca="1">C57/$D57</f>
        <v>0.23148148148148148</v>
      </c>
      <c r="D66" s="15">
        <f t="shared" ca="1" si="5"/>
        <v>1</v>
      </c>
    </row>
    <row r="67" spans="1:5" x14ac:dyDescent="0.25">
      <c r="A67" s="5" t="str">
        <f>$B$3&amp;" - Wave B - All"</f>
        <v>Lone Parents - Wave B - All</v>
      </c>
      <c r="B67" s="15">
        <f t="shared" ca="1" si="5"/>
        <v>0.83098591549295775</v>
      </c>
      <c r="C67" s="13">
        <f t="shared" ca="1" si="5"/>
        <v>0.16901408450704225</v>
      </c>
      <c r="D67" s="15">
        <f t="shared" ca="1" si="5"/>
        <v>1</v>
      </c>
    </row>
    <row r="68" spans="1:5" x14ac:dyDescent="0.25">
      <c r="A68" s="5" t="str">
        <f>$B$3&amp;" - Wave C - All"</f>
        <v>Lone Parents - Wave C - All</v>
      </c>
      <c r="B68" s="15">
        <f t="shared" ca="1" si="5"/>
        <v>0.7142857142857143</v>
      </c>
      <c r="C68" s="13">
        <f t="shared" ca="1" si="5"/>
        <v>0.2857142857142857</v>
      </c>
      <c r="D68" s="15">
        <f t="shared" ca="1" si="5"/>
        <v>1</v>
      </c>
    </row>
    <row r="69" spans="1:5" x14ac:dyDescent="0.25">
      <c r="B69" s="11"/>
      <c r="C69" s="11"/>
      <c r="D69" s="11"/>
      <c r="E69" s="11"/>
    </row>
    <row r="70" spans="1:5" x14ac:dyDescent="0.25">
      <c r="A70" s="4" t="s">
        <v>682</v>
      </c>
    </row>
    <row r="71" spans="1:5" x14ac:dyDescent="0.25">
      <c r="A71" s="5"/>
      <c r="B71" s="5" t="s">
        <v>683</v>
      </c>
      <c r="C71" s="5" t="s">
        <v>684</v>
      </c>
      <c r="D71" s="5" t="s">
        <v>525</v>
      </c>
    </row>
    <row r="72" spans="1:5" x14ac:dyDescent="0.25">
      <c r="A72" s="5" t="str">
        <f>$B$3&amp;" - Wave A - Sample"</f>
        <v>Lone Parents - Wave A - Sample</v>
      </c>
      <c r="B72" s="2">
        <f>COUNTIFS(Table1[c08a_main_class], $B$4, Table1[c02a_rural], "Yes")</f>
        <v>0</v>
      </c>
      <c r="C72" s="3">
        <f>COUNTIFS(Table1[c08a_main_class], $B$4, Table1[c02a_rural], "No")</f>
        <v>53</v>
      </c>
      <c r="D72" s="2">
        <f>SUM(B72:C72)</f>
        <v>53</v>
      </c>
    </row>
    <row r="73" spans="1:5" x14ac:dyDescent="0.25">
      <c r="A73" s="5" t="str">
        <f>$B$3&amp;" - Wave B - Sample"</f>
        <v>Lone Parents - Wave B - Sample</v>
      </c>
      <c r="B73" s="2">
        <f ca="1">COUNTIFS(Table1[c08a_main_class], $B$4, INDIRECT("Table1[c01"&amp;$E5&amp;"_area]"), "&lt;&gt;Unassigned", INDIRECT("Table1[c02"&amp;$E4&amp;"_rural]"),"Yes")</f>
        <v>0</v>
      </c>
      <c r="C73" s="3">
        <f ca="1">COUNTIFS(Table1[c08a_main_class], $B$4, INDIRECT("Table1[c01"&amp;$E5&amp;"_area]"), "&lt;&gt;Unassigned", INDIRECT("Table1[c02"&amp;$E4&amp;"_rural]"),"No")</f>
        <v>38</v>
      </c>
      <c r="D73" s="2">
        <f t="shared" ref="D73:D74" ca="1" si="6">SUM(B73:C73)</f>
        <v>38</v>
      </c>
    </row>
    <row r="74" spans="1:5" x14ac:dyDescent="0.25">
      <c r="A74" s="5" t="str">
        <f>$B$3&amp;" - Wave C - Sample"</f>
        <v>Lone Parents - Wave C - Sample</v>
      </c>
      <c r="B74" s="2">
        <f ca="1">COUNTIFS(Table1[c08a_main_class], $B$4, INDIRECT("Table1[c01"&amp;$E6&amp;"_area]"), "&lt;&gt;Unassigned", INDIRECT("Table1[c02"&amp;$E5&amp;"_rural]"),"Yes")</f>
        <v>0</v>
      </c>
      <c r="C74" s="3">
        <f ca="1">COUNTIFS(Table1[c08a_main_class], $B$4, INDIRECT("Table1[c01"&amp;$E6&amp;"_area]"), "&lt;&gt;Unassigned", INDIRECT("Table1[c02"&amp;$E5&amp;"_rural]"),"No")</f>
        <v>4</v>
      </c>
      <c r="D74" s="2">
        <f t="shared" ca="1" si="6"/>
        <v>4</v>
      </c>
    </row>
    <row r="75" spans="1:5" x14ac:dyDescent="0.25">
      <c r="A75" s="5" t="str">
        <f>$B$3&amp;" - Wave A - All"</f>
        <v>Lone Parents - Wave A - All</v>
      </c>
      <c r="B75" s="2">
        <f ca="1">COUNTIFS(INDIRECT("Table1["&amp;$B5&amp;"]"), "Yes", INDIRECT("Table1[c02"&amp;$E4&amp;"_rural]"),"Yes")</f>
        <v>2</v>
      </c>
      <c r="C75" s="3">
        <f ca="1">COUNTIFS(INDIRECT("Table1["&amp;$B5&amp;"]"), "Yes", INDIRECT("Table1[c02"&amp;$E4&amp;"_rural]"),"No")</f>
        <v>106</v>
      </c>
      <c r="D75" s="2">
        <f ca="1">SUM(B75:C75)</f>
        <v>108</v>
      </c>
    </row>
    <row r="76" spans="1:5" x14ac:dyDescent="0.25">
      <c r="A76" s="5" t="str">
        <f>$B$3&amp;" - Wave B - All"</f>
        <v>Lone Parents - Wave B - All</v>
      </c>
      <c r="B76" s="2">
        <f ca="1">COUNTIFS(INDIRECT("Table1["&amp;$B6&amp;"]"), "Yes", INDIRECT("Table1[c02"&amp;$E5&amp;"_rural]"),"Yes")</f>
        <v>2</v>
      </c>
      <c r="C76" s="3">
        <f ca="1">COUNTIFS(INDIRECT("Table1["&amp;$B6&amp;"]"), "Yes", INDIRECT("Table1[c02"&amp;$E5&amp;"_rural]"),"No")</f>
        <v>69</v>
      </c>
      <c r="D76" s="2">
        <f ca="1">SUM(B76:C76)</f>
        <v>71</v>
      </c>
    </row>
    <row r="77" spans="1:5" x14ac:dyDescent="0.25">
      <c r="A77" s="5" t="str">
        <f>$B$3&amp;" - Wave C - All"</f>
        <v>Lone Parents - Wave C - All</v>
      </c>
      <c r="B77" s="2">
        <f ca="1">COUNTIFS(INDIRECT("Table1["&amp;$B7&amp;"]"), "Yes", INDIRECT("Table1[c02"&amp;$E6&amp;"_rural]"),"Yes")</f>
        <v>0</v>
      </c>
      <c r="C77" s="3">
        <f ca="1">COUNTIFS(INDIRECT("Table1["&amp;$B7&amp;"]"), "Yes", INDIRECT("Table1[c02"&amp;$E6&amp;"_rural]"),"No")</f>
        <v>7</v>
      </c>
      <c r="D77" s="2">
        <f ca="1">SUM(B77:C77)</f>
        <v>7</v>
      </c>
    </row>
    <row r="79" spans="1:5" x14ac:dyDescent="0.25">
      <c r="A79" s="4" t="s">
        <v>690</v>
      </c>
    </row>
    <row r="80" spans="1:5" x14ac:dyDescent="0.25">
      <c r="A80" s="5"/>
      <c r="B80" s="5" t="s">
        <v>5</v>
      </c>
      <c r="C80" s="5" t="s">
        <v>4</v>
      </c>
      <c r="D80" s="5" t="s">
        <v>525</v>
      </c>
    </row>
    <row r="81" spans="1:7" x14ac:dyDescent="0.25">
      <c r="A81" s="5" t="str">
        <f>$B$3&amp;" - Wave A - Sample"</f>
        <v>Lone Parents - Wave A - Sample</v>
      </c>
      <c r="B81" s="7">
        <f>B72/$D72</f>
        <v>0</v>
      </c>
      <c r="C81" s="6">
        <f>C72/$D72</f>
        <v>1</v>
      </c>
      <c r="D81" s="7">
        <f>D72/$D72</f>
        <v>1</v>
      </c>
    </row>
    <row r="82" spans="1:7" x14ac:dyDescent="0.25">
      <c r="A82" s="5" t="str">
        <f>$B$3&amp;" - Wave B - Sample"</f>
        <v>Lone Parents - Wave B - Sample</v>
      </c>
      <c r="B82" s="7">
        <f t="shared" ref="B82:D86" ca="1" si="7">B73/$D73</f>
        <v>0</v>
      </c>
      <c r="C82" s="6">
        <f t="shared" ca="1" si="7"/>
        <v>1</v>
      </c>
      <c r="D82" s="7">
        <f t="shared" ca="1" si="7"/>
        <v>1</v>
      </c>
    </row>
    <row r="83" spans="1:7" x14ac:dyDescent="0.25">
      <c r="A83" s="5" t="str">
        <f>$B$3&amp;" - Wave C - Sample"</f>
        <v>Lone Parents - Wave C - Sample</v>
      </c>
      <c r="B83" s="7">
        <f t="shared" ca="1" si="7"/>
        <v>0</v>
      </c>
      <c r="C83" s="6">
        <f t="shared" ca="1" si="7"/>
        <v>1</v>
      </c>
      <c r="D83" s="7">
        <f t="shared" ca="1" si="7"/>
        <v>1</v>
      </c>
    </row>
    <row r="84" spans="1:7" x14ac:dyDescent="0.25">
      <c r="A84" s="5" t="str">
        <f>$B$3&amp;" - Wave A - All"</f>
        <v>Lone Parents - Wave A - All</v>
      </c>
      <c r="B84" s="7">
        <f t="shared" ca="1" si="7"/>
        <v>1.8518518518518517E-2</v>
      </c>
      <c r="C84" s="6">
        <f t="shared" ca="1" si="7"/>
        <v>0.98148148148148151</v>
      </c>
      <c r="D84" s="7">
        <f t="shared" ca="1" si="7"/>
        <v>1</v>
      </c>
    </row>
    <row r="85" spans="1:7" x14ac:dyDescent="0.25">
      <c r="A85" s="5" t="str">
        <f>$B$3&amp;" - Wave B - All"</f>
        <v>Lone Parents - Wave B - All</v>
      </c>
      <c r="B85" s="7">
        <f t="shared" ca="1" si="7"/>
        <v>2.8169014084507043E-2</v>
      </c>
      <c r="C85" s="6">
        <f t="shared" ca="1" si="7"/>
        <v>0.971830985915493</v>
      </c>
      <c r="D85" s="7">
        <f t="shared" ca="1" si="7"/>
        <v>1</v>
      </c>
    </row>
    <row r="86" spans="1:7" x14ac:dyDescent="0.25">
      <c r="A86" s="5" t="str">
        <f>$B$3&amp;" - Wave C - All"</f>
        <v>Lone Parents - Wave C - All</v>
      </c>
      <c r="B86" s="7">
        <f t="shared" ca="1" si="7"/>
        <v>0</v>
      </c>
      <c r="C86" s="6">
        <f t="shared" ca="1" si="7"/>
        <v>1</v>
      </c>
      <c r="D86" s="7">
        <f t="shared" ca="1" si="7"/>
        <v>1</v>
      </c>
    </row>
    <row r="88" spans="1:7" x14ac:dyDescent="0.25">
      <c r="A88" s="4" t="s">
        <v>685</v>
      </c>
    </row>
    <row r="89" spans="1:7" x14ac:dyDescent="0.25">
      <c r="A89" s="5"/>
      <c r="B89" s="5" t="str">
        <f>$B$3&amp;" - Wave A - Sample"</f>
        <v>Lone Parents - Wave A - Sample</v>
      </c>
      <c r="C89" s="5" t="str">
        <f>$B$3&amp;" - Wave B - Sample"</f>
        <v>Lone Parents - Wave B - Sample</v>
      </c>
      <c r="D89" s="5" t="str">
        <f>$B$3&amp;" - Wave C - Sample"</f>
        <v>Lone Parents - Wave C - Sample</v>
      </c>
      <c r="E89" s="5" t="str">
        <f>$B$3&amp;" - Wave A - All"</f>
        <v>Lone Parents - Wave A - All</v>
      </c>
      <c r="F89" s="5" t="str">
        <f>$B$3&amp;" - Wave B - All"</f>
        <v>Lone Parents - Wave B - All</v>
      </c>
      <c r="G89" s="5" t="str">
        <f>$B$3&amp;" - Wave C - All"</f>
        <v>Lone Parents - Wave C - All</v>
      </c>
    </row>
    <row r="90" spans="1:7" x14ac:dyDescent="0.25">
      <c r="A90" s="5" t="s">
        <v>57</v>
      </c>
      <c r="B90" s="31">
        <f>COUNTIFS(Table1[c08a_main_class], $B$4, Table1[c05a_household], $A90)</f>
        <v>52</v>
      </c>
      <c r="C90" s="33">
        <f ca="1">COUNTIFS(Table1[c08a_main_class], $B$4, INDIRECT("Table1[c01"&amp;$E$5&amp;"_area]"), "&lt;&gt;Unassigned", INDIRECT("Table1[c05"&amp;$E$5&amp;"_household]"), $A90)</f>
        <v>37</v>
      </c>
      <c r="D90" s="31">
        <f ca="1">COUNTIFS(Table1[c08a_main_class], $B$4, INDIRECT("Table1[c01"&amp;$E$6&amp;"_area]"), "&lt;&gt;Unassigned", INDIRECT("Table1[c05"&amp;$E$6&amp;"_household]"), $A90)</f>
        <v>4</v>
      </c>
      <c r="E90" s="33">
        <f t="shared" ref="E90:E95" ca="1" si="8">COUNTIFS(INDIRECT("Table1["&amp;$B$5&amp;"]"), "Yes", INDIRECT("Table1[c05"&amp;$E$4&amp;"_household]"), $A90)</f>
        <v>100</v>
      </c>
      <c r="F90" s="31">
        <f t="shared" ref="F90:F95" ca="1" si="9">COUNTIFS(INDIRECT("Table1["&amp;$B$6&amp;"]"), "Yes", INDIRECT("Table1[c05"&amp;$E$5&amp;"_household]"), $A90)</f>
        <v>68</v>
      </c>
      <c r="G90" s="33">
        <f t="shared" ref="G90:G95" ca="1" si="10">COUNTIFS(INDIRECT("Table1["&amp;$B$7&amp;"]"), "Yes", INDIRECT("Table1[c05"&amp;$E$6&amp;"_household]"), $A90)</f>
        <v>6</v>
      </c>
    </row>
    <row r="91" spans="1:7" x14ac:dyDescent="0.25">
      <c r="A91" s="5" t="s">
        <v>686</v>
      </c>
      <c r="B91" s="31">
        <f>COUNTIFS(Table1[c08a_main_class], $B$4, Table1[c05a_household], $A91)</f>
        <v>1</v>
      </c>
      <c r="C91" s="33">
        <f ca="1">COUNTIFS(Table1[c08a_main_class], $B$4, INDIRECT("Table1[c01"&amp;$E$5&amp;"_area]"), "&lt;&gt;Unassigned", INDIRECT("Table1[c05"&amp;$E$5&amp;"_household]"), $A91)</f>
        <v>1</v>
      </c>
      <c r="D91" s="31">
        <f ca="1">COUNTIFS(Table1[c08a_main_class], $B$4, INDIRECT("Table1[c01"&amp;$E$6&amp;"_area]"), "&lt;&gt;Unassigned", INDIRECT("Table1[c05"&amp;$E$6&amp;"_household]"), $A91)</f>
        <v>0</v>
      </c>
      <c r="E91" s="33">
        <f t="shared" ca="1" si="8"/>
        <v>6</v>
      </c>
      <c r="F91" s="31">
        <f t="shared" ca="1" si="9"/>
        <v>3</v>
      </c>
      <c r="G91" s="33">
        <f t="shared" ca="1" si="10"/>
        <v>0</v>
      </c>
    </row>
    <row r="92" spans="1:7" x14ac:dyDescent="0.25">
      <c r="A92" s="5" t="s">
        <v>872</v>
      </c>
      <c r="B92" s="31">
        <f>COUNTIFS(Table1[c08a_main_class], $B$4, Table1[c05a_household], $A92)</f>
        <v>0</v>
      </c>
      <c r="C92" s="33">
        <f ca="1">COUNTIFS(Table1[c08a_main_class], $B$4, INDIRECT("Table1[c01"&amp;$E$5&amp;"_area]"), "&lt;&gt;Unassigned", INDIRECT("Table1[c05"&amp;$E$5&amp;"_household]"), $A92)</f>
        <v>0</v>
      </c>
      <c r="D92" s="31">
        <f ca="1">COUNTIFS(Table1[c08a_main_class], $B$4, INDIRECT("Table1[c01"&amp;$E$6&amp;"_area]"), "&lt;&gt;Unassigned", INDIRECT("Table1[c05"&amp;$E$6&amp;"_household]"), $A92)</f>
        <v>0</v>
      </c>
      <c r="E92" s="33">
        <f t="shared" ca="1" si="8"/>
        <v>0</v>
      </c>
      <c r="F92" s="31">
        <f t="shared" ca="1" si="9"/>
        <v>0</v>
      </c>
      <c r="G92" s="33">
        <f t="shared" ca="1" si="10"/>
        <v>0</v>
      </c>
    </row>
    <row r="93" spans="1:7" x14ac:dyDescent="0.25">
      <c r="A93" s="5" t="s">
        <v>688</v>
      </c>
      <c r="B93" s="31">
        <f>COUNTIFS(Table1[c08a_main_class], $B$4, Table1[c05a_household], $A93)</f>
        <v>0</v>
      </c>
      <c r="C93" s="33">
        <f ca="1">COUNTIFS(Table1[c08a_main_class], $B$4, INDIRECT("Table1[c01"&amp;$E$5&amp;"_area]"), "&lt;&gt;Unassigned", INDIRECT("Table1[c05"&amp;$E$5&amp;"_household]"), $A93)</f>
        <v>0</v>
      </c>
      <c r="D93" s="31">
        <f ca="1">COUNTIFS(Table1[c08a_main_class], $B$4, INDIRECT("Table1[c01"&amp;$E$6&amp;"_area]"), "&lt;&gt;Unassigned", INDIRECT("Table1[c05"&amp;$E$6&amp;"_household]"), $A93)</f>
        <v>0</v>
      </c>
      <c r="E93" s="33">
        <f t="shared" ca="1" si="8"/>
        <v>1</v>
      </c>
      <c r="F93" s="31">
        <f t="shared" ca="1" si="9"/>
        <v>0</v>
      </c>
      <c r="G93" s="33">
        <f t="shared" ca="1" si="10"/>
        <v>0</v>
      </c>
    </row>
    <row r="94" spans="1:7" x14ac:dyDescent="0.25">
      <c r="A94" s="5" t="s">
        <v>689</v>
      </c>
      <c r="B94" s="31">
        <f>COUNTIFS(Table1[c08a_main_class], $B$4, Table1[c05a_household], $A94)</f>
        <v>0</v>
      </c>
      <c r="C94" s="33">
        <f ca="1">COUNTIFS(Table1[c08a_main_class], $B$4, INDIRECT("Table1[c01"&amp;$E$5&amp;"_area]"), "&lt;&gt;Unassigned", INDIRECT("Table1[c05"&amp;$E$5&amp;"_household]"), $A94)</f>
        <v>0</v>
      </c>
      <c r="D94" s="31">
        <f ca="1">COUNTIFS(Table1[c08a_main_class], $B$4, INDIRECT("Table1[c01"&amp;$E$6&amp;"_area]"), "&lt;&gt;Unassigned", INDIRECT("Table1[c05"&amp;$E$6&amp;"_household]"), $A94)</f>
        <v>0</v>
      </c>
      <c r="E94" s="33">
        <f t="shared" ca="1" si="8"/>
        <v>0</v>
      </c>
      <c r="F94" s="31">
        <f t="shared" ca="1" si="9"/>
        <v>0</v>
      </c>
      <c r="G94" s="33">
        <f t="shared" ca="1" si="10"/>
        <v>1</v>
      </c>
    </row>
    <row r="95" spans="1:7" x14ac:dyDescent="0.25">
      <c r="A95" s="5" t="s">
        <v>22</v>
      </c>
      <c r="B95" s="31">
        <f>COUNTIFS(Table1[c08a_main_class], $B$4, Table1[c05a_household], $A95)</f>
        <v>0</v>
      </c>
      <c r="C95" s="33">
        <f ca="1">COUNTIFS(Table1[c08a_main_class], $B$4, INDIRECT("Table1[c01"&amp;$E$5&amp;"_area]"), "&lt;&gt;Unassigned", INDIRECT("Table1[c05"&amp;$E$5&amp;"_household]"), $A95)</f>
        <v>0</v>
      </c>
      <c r="D95" s="31">
        <f ca="1">COUNTIFS(Table1[c08a_main_class], $B$4, INDIRECT("Table1[c01"&amp;$E$6&amp;"_area]"), "&lt;&gt;Unassigned", INDIRECT("Table1[c05"&amp;$E$6&amp;"_household]"), $A95)</f>
        <v>0</v>
      </c>
      <c r="E95" s="33">
        <f t="shared" ca="1" si="8"/>
        <v>1</v>
      </c>
      <c r="F95" s="31">
        <f t="shared" ca="1" si="9"/>
        <v>0</v>
      </c>
      <c r="G95" s="33">
        <f t="shared" ca="1" si="10"/>
        <v>0</v>
      </c>
    </row>
    <row r="96" spans="1:7" x14ac:dyDescent="0.25">
      <c r="A96" s="5" t="s">
        <v>525</v>
      </c>
      <c r="B96" s="31">
        <f>SUM(B90:B95)</f>
        <v>53</v>
      </c>
      <c r="C96" s="33">
        <f t="shared" ref="C96:D96" ca="1" si="11">SUM(C90:C95)</f>
        <v>38</v>
      </c>
      <c r="D96" s="31">
        <f t="shared" ca="1" si="11"/>
        <v>4</v>
      </c>
      <c r="E96" s="33">
        <f ca="1">SUM(E90:E95)</f>
        <v>108</v>
      </c>
      <c r="F96" s="31">
        <f ca="1">SUM(F90:F95)</f>
        <v>71</v>
      </c>
      <c r="G96" s="33">
        <f ca="1">SUM(G90:G95)</f>
        <v>7</v>
      </c>
    </row>
    <row r="98" spans="1:7" x14ac:dyDescent="0.25">
      <c r="A98" s="4" t="s">
        <v>691</v>
      </c>
    </row>
    <row r="99" spans="1:7" x14ac:dyDescent="0.25">
      <c r="A99" s="5"/>
      <c r="B99" s="5" t="str">
        <f>$B$3&amp;" - Wave A - Sample"</f>
        <v>Lone Parents - Wave A - Sample</v>
      </c>
      <c r="C99" s="5" t="str">
        <f>$B$3&amp;" - Wave B - Sample"</f>
        <v>Lone Parents - Wave B - Sample</v>
      </c>
      <c r="D99" s="5" t="str">
        <f>$B$3&amp;" - Wave C - Sample"</f>
        <v>Lone Parents - Wave C - Sample</v>
      </c>
      <c r="E99" s="5" t="str">
        <f>$B$3&amp;" - Wave A - All"</f>
        <v>Lone Parents - Wave A - All</v>
      </c>
      <c r="F99" s="5" t="str">
        <f>$B$3&amp;" - Wave B - All"</f>
        <v>Lone Parents - Wave B - All</v>
      </c>
      <c r="G99" s="5" t="str">
        <f>$B$3&amp;" - Wave C - All"</f>
        <v>Lone Parents - Wave C - All</v>
      </c>
    </row>
    <row r="100" spans="1:7" x14ac:dyDescent="0.25">
      <c r="A100" s="5" t="s">
        <v>57</v>
      </c>
      <c r="B100" s="15">
        <f>B90/B$96</f>
        <v>0.98113207547169812</v>
      </c>
      <c r="C100" s="13">
        <f t="shared" ref="C100:G106" ca="1" si="12">C90/C$96</f>
        <v>0.97368421052631582</v>
      </c>
      <c r="D100" s="15">
        <f t="shared" ca="1" si="12"/>
        <v>1</v>
      </c>
      <c r="E100" s="13">
        <f t="shared" ca="1" si="12"/>
        <v>0.92592592592592593</v>
      </c>
      <c r="F100" s="15">
        <f t="shared" ca="1" si="12"/>
        <v>0.95774647887323938</v>
      </c>
      <c r="G100" s="13">
        <f t="shared" ca="1" si="12"/>
        <v>0.8571428571428571</v>
      </c>
    </row>
    <row r="101" spans="1:7" x14ac:dyDescent="0.25">
      <c r="A101" s="5" t="s">
        <v>686</v>
      </c>
      <c r="B101" s="15">
        <f t="shared" ref="B101:D106" si="13">B91/B$96</f>
        <v>1.8867924528301886E-2</v>
      </c>
      <c r="C101" s="13">
        <f t="shared" ca="1" si="13"/>
        <v>2.6315789473684209E-2</v>
      </c>
      <c r="D101" s="15">
        <f t="shared" ca="1" si="13"/>
        <v>0</v>
      </c>
      <c r="E101" s="13">
        <f t="shared" ca="1" si="12"/>
        <v>5.5555555555555552E-2</v>
      </c>
      <c r="F101" s="15">
        <f t="shared" ca="1" si="12"/>
        <v>4.2253521126760563E-2</v>
      </c>
      <c r="G101" s="13">
        <f t="shared" ca="1" si="12"/>
        <v>0</v>
      </c>
    </row>
    <row r="102" spans="1:7" x14ac:dyDescent="0.25">
      <c r="A102" s="5" t="s">
        <v>687</v>
      </c>
      <c r="B102" s="15">
        <f t="shared" si="13"/>
        <v>0</v>
      </c>
      <c r="C102" s="13">
        <f t="shared" ca="1" si="13"/>
        <v>0</v>
      </c>
      <c r="D102" s="15">
        <f t="shared" ca="1" si="13"/>
        <v>0</v>
      </c>
      <c r="E102" s="13">
        <f t="shared" ca="1" si="12"/>
        <v>0</v>
      </c>
      <c r="F102" s="15">
        <f t="shared" ca="1" si="12"/>
        <v>0</v>
      </c>
      <c r="G102" s="13">
        <f t="shared" ca="1" si="12"/>
        <v>0</v>
      </c>
    </row>
    <row r="103" spans="1:7" x14ac:dyDescent="0.25">
      <c r="A103" s="5" t="s">
        <v>688</v>
      </c>
      <c r="B103" s="15">
        <f t="shared" si="13"/>
        <v>0</v>
      </c>
      <c r="C103" s="13">
        <f t="shared" ca="1" si="13"/>
        <v>0</v>
      </c>
      <c r="D103" s="15">
        <f t="shared" ca="1" si="13"/>
        <v>0</v>
      </c>
      <c r="E103" s="13">
        <f t="shared" ca="1" si="12"/>
        <v>9.2592592592592587E-3</v>
      </c>
      <c r="F103" s="15">
        <f t="shared" ca="1" si="12"/>
        <v>0</v>
      </c>
      <c r="G103" s="13">
        <f t="shared" ca="1" si="12"/>
        <v>0</v>
      </c>
    </row>
    <row r="104" spans="1:7" x14ac:dyDescent="0.25">
      <c r="A104" s="5" t="s">
        <v>689</v>
      </c>
      <c r="B104" s="15">
        <f t="shared" si="13"/>
        <v>0</v>
      </c>
      <c r="C104" s="13">
        <f t="shared" ca="1" si="13"/>
        <v>0</v>
      </c>
      <c r="D104" s="15">
        <f t="shared" ca="1" si="13"/>
        <v>0</v>
      </c>
      <c r="E104" s="13">
        <f t="shared" ca="1" si="12"/>
        <v>0</v>
      </c>
      <c r="F104" s="15">
        <f t="shared" ca="1" si="12"/>
        <v>0</v>
      </c>
      <c r="G104" s="13">
        <f t="shared" ca="1" si="12"/>
        <v>0.14285714285714285</v>
      </c>
    </row>
    <row r="105" spans="1:7" x14ac:dyDescent="0.25">
      <c r="A105" s="5" t="s">
        <v>22</v>
      </c>
      <c r="B105" s="15">
        <f t="shared" si="13"/>
        <v>0</v>
      </c>
      <c r="C105" s="13">
        <f t="shared" ca="1" si="13"/>
        <v>0</v>
      </c>
      <c r="D105" s="15">
        <f t="shared" ca="1" si="13"/>
        <v>0</v>
      </c>
      <c r="E105" s="13">
        <f t="shared" ca="1" si="12"/>
        <v>9.2592592592592587E-3</v>
      </c>
      <c r="F105" s="15">
        <f t="shared" ca="1" si="12"/>
        <v>0</v>
      </c>
      <c r="G105" s="13">
        <f t="shared" ca="1" si="12"/>
        <v>0</v>
      </c>
    </row>
    <row r="106" spans="1:7" x14ac:dyDescent="0.25">
      <c r="A106" s="5" t="s">
        <v>525</v>
      </c>
      <c r="B106" s="15">
        <f t="shared" si="13"/>
        <v>1</v>
      </c>
      <c r="C106" s="13">
        <f t="shared" ca="1" si="13"/>
        <v>1</v>
      </c>
      <c r="D106" s="15">
        <f t="shared" ca="1" si="13"/>
        <v>1</v>
      </c>
      <c r="E106" s="13">
        <f t="shared" ca="1" si="12"/>
        <v>1</v>
      </c>
      <c r="F106" s="15">
        <f t="shared" ca="1" si="12"/>
        <v>1</v>
      </c>
      <c r="G106" s="13">
        <f t="shared" ca="1" si="12"/>
        <v>1</v>
      </c>
    </row>
    <row r="108" spans="1:7" x14ac:dyDescent="0.25">
      <c r="A108" s="4" t="s">
        <v>692</v>
      </c>
    </row>
    <row r="109" spans="1:7" x14ac:dyDescent="0.25">
      <c r="A109" s="5"/>
      <c r="B109" s="5" t="str">
        <f>$B$3&amp;" - Wave A - Sample"</f>
        <v>Lone Parents - Wave A - Sample</v>
      </c>
      <c r="C109" s="5" t="str">
        <f>$B$3&amp;" - Wave B - Sample"</f>
        <v>Lone Parents - Wave B - Sample</v>
      </c>
      <c r="D109" s="5" t="str">
        <f>$B$3&amp;" - Wave C - Sample"</f>
        <v>Lone Parents - Wave C - Sample</v>
      </c>
      <c r="E109" s="5" t="str">
        <f>$B$3&amp;" - Wave A - All"</f>
        <v>Lone Parents - Wave A - All</v>
      </c>
      <c r="F109" s="5" t="str">
        <f>$B$3&amp;" - Wave B - All"</f>
        <v>Lone Parents - Wave B - All</v>
      </c>
      <c r="G109" s="5" t="str">
        <f>$B$3&amp;" - Wave C - All"</f>
        <v>Lone Parents - Wave C - All</v>
      </c>
    </row>
    <row r="110" spans="1:7" x14ac:dyDescent="0.25">
      <c r="A110" s="5" t="s">
        <v>11</v>
      </c>
      <c r="B110" s="2">
        <f>COUNTIFS(Table1[c08a_main_class], $B$4, Table1[c07a_nationality], $A110)</f>
        <v>13</v>
      </c>
      <c r="C110" s="33">
        <f ca="1">COUNTIFS(Table1[c08a_main_class], $B$4, INDIRECT("Table1[c01"&amp;$E$5&amp;"_area]"), "&lt;&gt;Unassigned", Table1[c07a_nationality], $A110)</f>
        <v>10</v>
      </c>
      <c r="D110" s="31">
        <f ca="1">COUNTIFS(Table1[c08a_main_class], $B$4, INDIRECT("Table1[c01"&amp;$E$6&amp;"_area]"), "&lt;&gt;Unassigned", Table1[c07a_nationality], $A110)</f>
        <v>2</v>
      </c>
      <c r="E110" s="3">
        <f ca="1">COUNTIFS(INDIRECT("Table1["&amp;$B$5&amp;"]"), "Yes", Table1[c07a_nationality], $A110)</f>
        <v>30</v>
      </c>
      <c r="F110" s="2">
        <f ca="1">COUNTIFS(INDIRECT("Table1["&amp;$B$6&amp;"]"), "Yes", Table1[c07a_nationality], $A110)</f>
        <v>23</v>
      </c>
      <c r="G110" s="3">
        <f ca="1">COUNTIFS(INDIRECT("Table1["&amp;$B$7&amp;"]"), "Yes", Table1[c07a_nationality], $A110)</f>
        <v>4</v>
      </c>
    </row>
    <row r="111" spans="1:7" x14ac:dyDescent="0.25">
      <c r="A111" s="5" t="s">
        <v>144</v>
      </c>
      <c r="B111" s="2">
        <f>COUNTIFS(Table1[c08a_main_class], $B$4, Table1[c07a_nationality], $A111)</f>
        <v>0</v>
      </c>
      <c r="C111" s="33">
        <f ca="1">COUNTIFS(Table1[c08a_main_class], $B$4, INDIRECT("Table1[c01"&amp;$E$5&amp;"_area]"), "&lt;&gt;Unassigned", Table1[c07a_nationality], $A111)</f>
        <v>0</v>
      </c>
      <c r="D111" s="31">
        <f ca="1">COUNTIFS(Table1[c08a_main_class], $B$4, INDIRECT("Table1[c01"&amp;$E$6&amp;"_area]"), "&lt;&gt;Unassigned", Table1[c07a_nationality], $A111)</f>
        <v>0</v>
      </c>
      <c r="E111" s="3">
        <f ca="1">COUNTIFS(INDIRECT("Table1["&amp;$B$5&amp;"]"), "Yes", Table1[c07a_nationality], $A111)</f>
        <v>1</v>
      </c>
      <c r="F111" s="2">
        <f ca="1">COUNTIFS(INDIRECT("Table1["&amp;$B$6&amp;"]"), "Yes", Table1[c07a_nationality], $A111)</f>
        <v>0</v>
      </c>
      <c r="G111" s="3">
        <f ca="1">COUNTIFS(INDIRECT("Table1["&amp;$B$7&amp;"]"), "Yes", Table1[c07a_nationality], $A111)</f>
        <v>1</v>
      </c>
    </row>
    <row r="112" spans="1:7" x14ac:dyDescent="0.25">
      <c r="A112" s="5" t="s">
        <v>56</v>
      </c>
      <c r="B112" s="2">
        <f>COUNTIFS(Table1[c08a_main_class], $B$4, Table1[c07a_nationality], $A112)</f>
        <v>14</v>
      </c>
      <c r="C112" s="33">
        <f ca="1">COUNTIFS(Table1[c08a_main_class], $B$4, INDIRECT("Table1[c01"&amp;$E$5&amp;"_area]"), "&lt;&gt;Unassigned", Table1[c07a_nationality], $A112)</f>
        <v>6</v>
      </c>
      <c r="D112" s="31">
        <f ca="1">COUNTIFS(Table1[c08a_main_class], $B$4, INDIRECT("Table1[c01"&amp;$E$6&amp;"_area]"), "&lt;&gt;Unassigned", Table1[c07a_nationality], $A112)</f>
        <v>0</v>
      </c>
      <c r="E112" s="3">
        <f ca="1">COUNTIFS(INDIRECT("Table1["&amp;$B$5&amp;"]"), "Yes", Table1[c07a_nationality], $A112)</f>
        <v>17</v>
      </c>
      <c r="F112" s="2">
        <f ca="1">COUNTIFS(INDIRECT("Table1["&amp;$B$6&amp;"]"), "Yes", Table1[c07a_nationality], $A112)</f>
        <v>7</v>
      </c>
      <c r="G112" s="3">
        <f ca="1">COUNTIFS(INDIRECT("Table1["&amp;$B$7&amp;"]"), "Yes", Table1[c07a_nationality], $A112)</f>
        <v>0</v>
      </c>
    </row>
    <row r="113" spans="1:7" x14ac:dyDescent="0.25">
      <c r="A113" s="5" t="s">
        <v>87</v>
      </c>
      <c r="B113" s="2">
        <f>COUNTIFS(Table1[c08a_main_class], $B$4, Table1[c07a_nationality], $A113)</f>
        <v>0</v>
      </c>
      <c r="C113" s="33">
        <f ca="1">COUNTIFS(Table1[c08a_main_class], $B$4, INDIRECT("Table1[c01"&amp;$E$5&amp;"_area]"), "&lt;&gt;Unassigned", Table1[c07a_nationality], $A113)</f>
        <v>0</v>
      </c>
      <c r="D113" s="31">
        <f ca="1">COUNTIFS(Table1[c08a_main_class], $B$4, INDIRECT("Table1[c01"&amp;$E$6&amp;"_area]"), "&lt;&gt;Unassigned", Table1[c07a_nationality], $A113)</f>
        <v>0</v>
      </c>
      <c r="E113" s="3">
        <f ca="1">COUNTIFS(INDIRECT("Table1["&amp;$B$5&amp;"]"), "Yes", Table1[c07a_nationality], $A113)</f>
        <v>0</v>
      </c>
      <c r="F113" s="2">
        <f ca="1">COUNTIFS(INDIRECT("Table1["&amp;$B$6&amp;"]"), "Yes", Table1[c07a_nationality], $A113)</f>
        <v>0</v>
      </c>
      <c r="G113" s="3">
        <f ca="1">COUNTIFS(INDIRECT("Table1["&amp;$B$7&amp;"]"), "Yes", Table1[c07a_nationality], $A113)</f>
        <v>0</v>
      </c>
    </row>
    <row r="114" spans="1:7" x14ac:dyDescent="0.25">
      <c r="A114" s="5" t="s">
        <v>40</v>
      </c>
      <c r="B114" s="2">
        <f>COUNTIFS(Table1[c08a_main_class], $B$4, Table1[c07a_nationality], $A114)</f>
        <v>15</v>
      </c>
      <c r="C114" s="33">
        <f ca="1">COUNTIFS(Table1[c08a_main_class], $B$4, INDIRECT("Table1[c01"&amp;$E$5&amp;"_area]"), "&lt;&gt;Unassigned", Table1[c07a_nationality], $A114)</f>
        <v>13</v>
      </c>
      <c r="D114" s="31">
        <f ca="1">COUNTIFS(Table1[c08a_main_class], $B$4, INDIRECT("Table1[c01"&amp;$E$6&amp;"_area]"), "&lt;&gt;Unassigned", Table1[c07a_nationality], $A114)</f>
        <v>1</v>
      </c>
      <c r="E114" s="3">
        <f ca="1">COUNTIFS(INDIRECT("Table1["&amp;$B$5&amp;"]"), "Yes", Table1[c07a_nationality], $A114)</f>
        <v>38</v>
      </c>
      <c r="F114" s="2">
        <f ca="1">COUNTIFS(INDIRECT("Table1["&amp;$B$6&amp;"]"), "Yes", Table1[c07a_nationality], $A114)</f>
        <v>26</v>
      </c>
      <c r="G114" s="3">
        <f ca="1">COUNTIFS(INDIRECT("Table1["&amp;$B$7&amp;"]"), "Yes", Table1[c07a_nationality], $A114)</f>
        <v>1</v>
      </c>
    </row>
    <row r="115" spans="1:7" x14ac:dyDescent="0.25">
      <c r="A115" s="5" t="s">
        <v>22</v>
      </c>
      <c r="B115" s="2">
        <f>COUNTIFS(Table1[c08a_main_class], $B$4, Table1[c07a_nationality], $A115)</f>
        <v>11</v>
      </c>
      <c r="C115" s="33">
        <f ca="1">COUNTIFS(Table1[c08a_main_class], $B$4, INDIRECT("Table1[c01"&amp;$E$5&amp;"_area]"), "&lt;&gt;Unassigned", Table1[c07a_nationality], $A115)</f>
        <v>9</v>
      </c>
      <c r="D115" s="31">
        <f ca="1">COUNTIFS(Table1[c08a_main_class], $B$4, INDIRECT("Table1[c01"&amp;$E$6&amp;"_area]"), "&lt;&gt;Unassigned", Table1[c07a_nationality], $A115)</f>
        <v>1</v>
      </c>
      <c r="E115" s="3">
        <f ca="1">COUNTIFS(INDIRECT("Table1["&amp;$B$5&amp;"]"), "Yes", Table1[c07a_nationality], $A115)</f>
        <v>22</v>
      </c>
      <c r="F115" s="2">
        <f ca="1">COUNTIFS(INDIRECT("Table1["&amp;$B$6&amp;"]"), "Yes", Table1[c07a_nationality], $A115)</f>
        <v>15</v>
      </c>
      <c r="G115" s="3">
        <f ca="1">COUNTIFS(INDIRECT("Table1["&amp;$B$7&amp;"]"), "Yes", Table1[c07a_nationality], $A115)</f>
        <v>1</v>
      </c>
    </row>
    <row r="116" spans="1:7" x14ac:dyDescent="0.25">
      <c r="A116" s="5" t="s">
        <v>525</v>
      </c>
      <c r="B116" s="2">
        <f>SUM(B110:B115)</f>
        <v>53</v>
      </c>
      <c r="C116" s="33">
        <f t="shared" ref="C116:D116" ca="1" si="14">SUM(C110:C115)</f>
        <v>38</v>
      </c>
      <c r="D116" s="2">
        <f t="shared" ca="1" si="14"/>
        <v>4</v>
      </c>
      <c r="E116" s="3">
        <f ca="1">SUM(E110:E115)</f>
        <v>108</v>
      </c>
      <c r="F116" s="2">
        <f ca="1">SUM(F110:F115)</f>
        <v>71</v>
      </c>
      <c r="G116" s="3">
        <f ca="1">SUM(G110:G115)</f>
        <v>7</v>
      </c>
    </row>
    <row r="118" spans="1:7" x14ac:dyDescent="0.25">
      <c r="A118" s="4" t="s">
        <v>704</v>
      </c>
    </row>
    <row r="119" spans="1:7" x14ac:dyDescent="0.25">
      <c r="A119" s="5"/>
      <c r="B119" s="5" t="str">
        <f>$B$3&amp;" - Wave A - Sample"</f>
        <v>Lone Parents - Wave A - Sample</v>
      </c>
      <c r="C119" s="5" t="str">
        <f>$B$3&amp;" - Wave B - Sample"</f>
        <v>Lone Parents - Wave B - Sample</v>
      </c>
      <c r="D119" s="5" t="str">
        <f>$B$3&amp;" - Wave C - Sample"</f>
        <v>Lone Parents - Wave C - Sample</v>
      </c>
      <c r="E119" s="5" t="str">
        <f>$B$3&amp;" - Wave A - All"</f>
        <v>Lone Parents - Wave A - All</v>
      </c>
      <c r="F119" s="5" t="str">
        <f>$B$3&amp;" - Wave B - All"</f>
        <v>Lone Parents - Wave B - All</v>
      </c>
      <c r="G119" s="5" t="str">
        <f>$B$3&amp;" - Wave C - All"</f>
        <v>Lone Parents - Wave C - All</v>
      </c>
    </row>
    <row r="120" spans="1:7" x14ac:dyDescent="0.25">
      <c r="A120" s="5" t="s">
        <v>11</v>
      </c>
      <c r="B120" s="15">
        <f>B110/B$116</f>
        <v>0.24528301886792453</v>
      </c>
      <c r="C120" s="13">
        <f t="shared" ref="C120:G126" ca="1" si="15">C110/C$116</f>
        <v>0.26315789473684209</v>
      </c>
      <c r="D120" s="15">
        <f t="shared" ca="1" si="15"/>
        <v>0.5</v>
      </c>
      <c r="E120" s="13">
        <f t="shared" ca="1" si="15"/>
        <v>0.27777777777777779</v>
      </c>
      <c r="F120" s="15">
        <f t="shared" ca="1" si="15"/>
        <v>0.323943661971831</v>
      </c>
      <c r="G120" s="13">
        <f t="shared" ca="1" si="15"/>
        <v>0.5714285714285714</v>
      </c>
    </row>
    <row r="121" spans="1:7" x14ac:dyDescent="0.25">
      <c r="A121" s="5" t="s">
        <v>144</v>
      </c>
      <c r="B121" s="15">
        <f t="shared" ref="B121:D126" si="16">B111/B$116</f>
        <v>0</v>
      </c>
      <c r="C121" s="13">
        <f t="shared" ca="1" si="16"/>
        <v>0</v>
      </c>
      <c r="D121" s="15">
        <f t="shared" ca="1" si="16"/>
        <v>0</v>
      </c>
      <c r="E121" s="13">
        <f t="shared" ca="1" si="15"/>
        <v>9.2592592592592587E-3</v>
      </c>
      <c r="F121" s="15">
        <f t="shared" ca="1" si="15"/>
        <v>0</v>
      </c>
      <c r="G121" s="13">
        <f t="shared" ca="1" si="15"/>
        <v>0.14285714285714285</v>
      </c>
    </row>
    <row r="122" spans="1:7" x14ac:dyDescent="0.25">
      <c r="A122" s="5" t="s">
        <v>56</v>
      </c>
      <c r="B122" s="15">
        <f t="shared" si="16"/>
        <v>0.26415094339622641</v>
      </c>
      <c r="C122" s="13">
        <f t="shared" ca="1" si="16"/>
        <v>0.15789473684210525</v>
      </c>
      <c r="D122" s="15">
        <f t="shared" ca="1" si="16"/>
        <v>0</v>
      </c>
      <c r="E122" s="13">
        <f t="shared" ca="1" si="15"/>
        <v>0.15740740740740741</v>
      </c>
      <c r="F122" s="15">
        <f t="shared" ca="1" si="15"/>
        <v>9.8591549295774641E-2</v>
      </c>
      <c r="G122" s="13">
        <f t="shared" ca="1" si="15"/>
        <v>0</v>
      </c>
    </row>
    <row r="123" spans="1:7" x14ac:dyDescent="0.25">
      <c r="A123" s="5" t="s">
        <v>87</v>
      </c>
      <c r="B123" s="15">
        <f t="shared" si="16"/>
        <v>0</v>
      </c>
      <c r="C123" s="13">
        <f t="shared" ca="1" si="16"/>
        <v>0</v>
      </c>
      <c r="D123" s="15">
        <f t="shared" ca="1" si="16"/>
        <v>0</v>
      </c>
      <c r="E123" s="13">
        <f t="shared" ca="1" si="15"/>
        <v>0</v>
      </c>
      <c r="F123" s="15">
        <f t="shared" ca="1" si="15"/>
        <v>0</v>
      </c>
      <c r="G123" s="13">
        <f t="shared" ca="1" si="15"/>
        <v>0</v>
      </c>
    </row>
    <row r="124" spans="1:7" x14ac:dyDescent="0.25">
      <c r="A124" s="5" t="s">
        <v>40</v>
      </c>
      <c r="B124" s="15">
        <f t="shared" si="16"/>
        <v>0.28301886792452829</v>
      </c>
      <c r="C124" s="13">
        <f t="shared" ca="1" si="16"/>
        <v>0.34210526315789475</v>
      </c>
      <c r="D124" s="15">
        <f t="shared" ca="1" si="16"/>
        <v>0.25</v>
      </c>
      <c r="E124" s="13">
        <f t="shared" ca="1" si="15"/>
        <v>0.35185185185185186</v>
      </c>
      <c r="F124" s="15">
        <f t="shared" ca="1" si="15"/>
        <v>0.36619718309859156</v>
      </c>
      <c r="G124" s="13">
        <f t="shared" ca="1" si="15"/>
        <v>0.14285714285714285</v>
      </c>
    </row>
    <row r="125" spans="1:7" x14ac:dyDescent="0.25">
      <c r="A125" s="5" t="s">
        <v>22</v>
      </c>
      <c r="B125" s="15">
        <f t="shared" si="16"/>
        <v>0.20754716981132076</v>
      </c>
      <c r="C125" s="13">
        <f t="shared" ca="1" si="16"/>
        <v>0.23684210526315788</v>
      </c>
      <c r="D125" s="15">
        <f t="shared" ca="1" si="16"/>
        <v>0.25</v>
      </c>
      <c r="E125" s="13">
        <f t="shared" ca="1" si="15"/>
        <v>0.20370370370370369</v>
      </c>
      <c r="F125" s="15">
        <f t="shared" ca="1" si="15"/>
        <v>0.21126760563380281</v>
      </c>
      <c r="G125" s="13">
        <f t="shared" ca="1" si="15"/>
        <v>0.14285714285714285</v>
      </c>
    </row>
    <row r="126" spans="1:7" x14ac:dyDescent="0.25">
      <c r="A126" s="5" t="s">
        <v>525</v>
      </c>
      <c r="B126" s="15">
        <f t="shared" si="16"/>
        <v>1</v>
      </c>
      <c r="C126" s="13">
        <f t="shared" ca="1" si="16"/>
        <v>1</v>
      </c>
      <c r="D126" s="15">
        <f t="shared" ca="1" si="16"/>
        <v>1</v>
      </c>
      <c r="E126" s="13">
        <f t="shared" ca="1" si="15"/>
        <v>1</v>
      </c>
      <c r="F126" s="15">
        <f t="shared" ca="1" si="15"/>
        <v>1</v>
      </c>
      <c r="G126" s="13">
        <f t="shared" ca="1" si="15"/>
        <v>1</v>
      </c>
    </row>
    <row r="128" spans="1:7" x14ac:dyDescent="0.25">
      <c r="A128" s="4" t="s">
        <v>694</v>
      </c>
    </row>
    <row r="129" spans="1:7" x14ac:dyDescent="0.25">
      <c r="A129" s="5"/>
      <c r="B129" s="5" t="str">
        <f>$B$3&amp;" - Wave A - Sample"</f>
        <v>Lone Parents - Wave A - Sample</v>
      </c>
      <c r="C129" s="5" t="str">
        <f>$B$3&amp;" - Wave B - Sample"</f>
        <v>Lone Parents - Wave B - Sample</v>
      </c>
      <c r="D129" s="5" t="str">
        <f>$B$3&amp;" - Wave C - Sample"</f>
        <v>Lone Parents - Wave C - Sample</v>
      </c>
      <c r="E129" s="5" t="str">
        <f>$B$3&amp;" - Wave A - All"</f>
        <v>Lone Parents - Wave A - All</v>
      </c>
      <c r="F129" s="5" t="str">
        <f>$B$3&amp;" - Wave B - All"</f>
        <v>Lone Parents - Wave B - All</v>
      </c>
      <c r="G129" s="5" t="str">
        <f>$B$3&amp;" - Wave C - All"</f>
        <v>Lone Parents - Wave C - All</v>
      </c>
    </row>
    <row r="130" spans="1:7" x14ac:dyDescent="0.25">
      <c r="A130" s="5" t="s">
        <v>67</v>
      </c>
      <c r="B130" s="2">
        <f>COUNTIFS(Table1[c08a_main_class], $B$4, Table1[c10a_main_employ], $A130)</f>
        <v>3</v>
      </c>
      <c r="C130" s="33">
        <f ca="1">COUNTIFS(Table1[c08a_main_class], $B$4, INDIRECT("Table1[c01"&amp;$E$5&amp;"_area]"), "&lt;&gt;Unassigned",INDIRECT("Table1[c10"&amp;$E$5&amp;"_main_employ]"), $A130)</f>
        <v>4</v>
      </c>
      <c r="D130" s="31">
        <f ca="1">COUNTIFS(Table1[c08a_main_class], $B$4, INDIRECT("Table1[c01"&amp;$E$6&amp;"_area]"), "&lt;&gt;Unassigned",INDIRECT("Table1[c10"&amp;$E$5&amp;"_main_employ]"), $A130)</f>
        <v>0</v>
      </c>
      <c r="E130" s="3">
        <f t="shared" ref="E130:E136" ca="1" si="17">COUNTIFS(INDIRECT("Table1["&amp;$B$5&amp;"]"), "Yes", INDIRECT("Table1[c10"&amp;$E$4&amp;"_main_employ]"), $A130)</f>
        <v>6</v>
      </c>
      <c r="F130" s="2">
        <f t="shared" ref="F130:F136" ca="1" si="18">COUNTIFS(INDIRECT("Table1["&amp;$B$6&amp;"]"), "Yes", INDIRECT("Table1[c10"&amp;$E$5&amp;"_main_employ]"), $A130)</f>
        <v>5</v>
      </c>
      <c r="G130" s="3">
        <f t="shared" ref="G130:G136" ca="1" si="19">COUNTIFS(INDIRECT("Table1["&amp;$B$7&amp;"]"), "Yes", INDIRECT("Table1[c10"&amp;$E$6&amp;"_main_employ]"), $A130)</f>
        <v>0</v>
      </c>
    </row>
    <row r="131" spans="1:7" x14ac:dyDescent="0.25">
      <c r="A131" s="5" t="s">
        <v>194</v>
      </c>
      <c r="B131" s="2">
        <f>COUNTIFS(Table1[c08a_main_class], $B$4, Table1[c10a_main_employ], $A131)</f>
        <v>1</v>
      </c>
      <c r="C131" s="33">
        <f ca="1">COUNTIFS(Table1[c08a_main_class], $B$4, INDIRECT("Table1[c01"&amp;$E$5&amp;"_area]"), "&lt;&gt;Unassigned",INDIRECT("Table1[c10"&amp;$E$5&amp;"_main_employ]"), $A131)</f>
        <v>5</v>
      </c>
      <c r="D131" s="31">
        <f ca="1">COUNTIFS(Table1[c08a_main_class], $B$4, INDIRECT("Table1[c01"&amp;$E$6&amp;"_area]"), "&lt;&gt;Unassigned",INDIRECT("Table1[c10"&amp;$E$5&amp;"_main_employ]"), $A131)</f>
        <v>0</v>
      </c>
      <c r="E131" s="3">
        <f t="shared" ca="1" si="17"/>
        <v>10</v>
      </c>
      <c r="F131" s="2">
        <f t="shared" ca="1" si="18"/>
        <v>10</v>
      </c>
      <c r="G131" s="3">
        <f t="shared" ca="1" si="19"/>
        <v>2</v>
      </c>
    </row>
    <row r="132" spans="1:7" x14ac:dyDescent="0.25">
      <c r="A132" s="5" t="s">
        <v>69</v>
      </c>
      <c r="B132" s="2">
        <f>COUNTIFS(Table1[c08a_main_class], $B$4, Table1[c10a_main_employ], $A132)</f>
        <v>0</v>
      </c>
      <c r="C132" s="33">
        <f ca="1">COUNTIFS(Table1[c08a_main_class], $B$4, INDIRECT("Table1[c01"&amp;$E$5&amp;"_area]"), "&lt;&gt;Unassigned",INDIRECT("Table1[c10"&amp;$E$5&amp;"_main_employ]"), $A132)</f>
        <v>2</v>
      </c>
      <c r="D132" s="31">
        <f ca="1">COUNTIFS(Table1[c08a_main_class], $B$4, INDIRECT("Table1[c01"&amp;$E$6&amp;"_area]"), "&lt;&gt;Unassigned",INDIRECT("Table1[c10"&amp;$E$5&amp;"_main_employ]"), $A132)</f>
        <v>0</v>
      </c>
      <c r="E132" s="3">
        <f t="shared" ca="1" si="17"/>
        <v>3</v>
      </c>
      <c r="F132" s="2">
        <f t="shared" ca="1" si="18"/>
        <v>3</v>
      </c>
      <c r="G132" s="3">
        <f t="shared" ca="1" si="19"/>
        <v>0</v>
      </c>
    </row>
    <row r="133" spans="1:7" x14ac:dyDescent="0.25">
      <c r="A133" s="5" t="s">
        <v>64</v>
      </c>
      <c r="B133" s="2">
        <f>COUNTIFS(Table1[c08a_main_class], $B$4, Table1[c10a_main_employ], $A133)</f>
        <v>2</v>
      </c>
      <c r="C133" s="33">
        <f ca="1">COUNTIFS(Table1[c08a_main_class], $B$4, INDIRECT("Table1[c01"&amp;$E$5&amp;"_area]"), "&lt;&gt;Unassigned",INDIRECT("Table1[c10"&amp;$E$5&amp;"_main_employ]"), $A133)</f>
        <v>0</v>
      </c>
      <c r="D133" s="31">
        <f ca="1">COUNTIFS(Table1[c08a_main_class], $B$4, INDIRECT("Table1[c01"&amp;$E$6&amp;"_area]"), "&lt;&gt;Unassigned",INDIRECT("Table1[c10"&amp;$E$5&amp;"_main_employ]"), $A133)</f>
        <v>0</v>
      </c>
      <c r="E133" s="3">
        <f t="shared" ca="1" si="17"/>
        <v>2</v>
      </c>
      <c r="F133" s="2">
        <f t="shared" ca="1" si="18"/>
        <v>0</v>
      </c>
      <c r="G133" s="3">
        <f t="shared" ca="1" si="19"/>
        <v>0</v>
      </c>
    </row>
    <row r="134" spans="1:7" x14ac:dyDescent="0.25">
      <c r="A134" s="5" t="s">
        <v>3</v>
      </c>
      <c r="B134" s="2">
        <f>COUNTIFS(Table1[c08a_main_class], $B$4, Table1[c10a_main_employ], $A134)</f>
        <v>47</v>
      </c>
      <c r="C134" s="33">
        <f ca="1">COUNTIFS(Table1[c08a_main_class], $B$4, INDIRECT("Table1[c01"&amp;$E$5&amp;"_area]"), "&lt;&gt;Unassigned",INDIRECT("Table1[c10"&amp;$E$5&amp;"_main_employ]"), $A134)</f>
        <v>25</v>
      </c>
      <c r="D134" s="31">
        <f ca="1">COUNTIFS(Table1[c08a_main_class], $B$4, INDIRECT("Table1[c01"&amp;$E$6&amp;"_area]"), "&lt;&gt;Unassigned",INDIRECT("Table1[c10"&amp;$E$5&amp;"_main_employ]"), $A134)</f>
        <v>4</v>
      </c>
      <c r="E134" s="3">
        <f t="shared" ca="1" si="17"/>
        <v>83</v>
      </c>
      <c r="F134" s="2">
        <f t="shared" ca="1" si="18"/>
        <v>44</v>
      </c>
      <c r="G134" s="3">
        <f t="shared" ca="1" si="19"/>
        <v>5</v>
      </c>
    </row>
    <row r="135" spans="1:7" x14ac:dyDescent="0.25">
      <c r="A135" s="5" t="s">
        <v>90</v>
      </c>
      <c r="B135" s="2">
        <f>COUNTIFS(Table1[c08a_main_class], $B$4, Table1[c10a_main_employ], $A135)</f>
        <v>0</v>
      </c>
      <c r="C135" s="33">
        <f ca="1">COUNTIFS(Table1[c08a_main_class], $B$4, INDIRECT("Table1[c01"&amp;$E$5&amp;"_area]"), "&lt;&gt;Unassigned",INDIRECT("Table1[c10"&amp;$E$5&amp;"_main_employ]"), $A135)</f>
        <v>0</v>
      </c>
      <c r="D135" s="31">
        <f ca="1">COUNTIFS(Table1[c08a_main_class], $B$4, INDIRECT("Table1[c01"&amp;$E$6&amp;"_area]"), "&lt;&gt;Unassigned",INDIRECT("Table1[c10"&amp;$E$5&amp;"_main_employ]"), $A135)</f>
        <v>0</v>
      </c>
      <c r="E135" s="3">
        <f t="shared" ca="1" si="17"/>
        <v>4</v>
      </c>
      <c r="F135" s="2">
        <f t="shared" ca="1" si="18"/>
        <v>4</v>
      </c>
      <c r="G135" s="3">
        <f t="shared" ca="1" si="19"/>
        <v>0</v>
      </c>
    </row>
    <row r="136" spans="1:7" x14ac:dyDescent="0.25">
      <c r="A136" s="5" t="s">
        <v>693</v>
      </c>
      <c r="B136" s="2">
        <f>COUNTIFS(Table1[c08a_main_class], $B$4, Table1[c10a_main_employ], $A136)</f>
        <v>0</v>
      </c>
      <c r="C136" s="33">
        <f ca="1">COUNTIFS(Table1[c08a_main_class], $B$4, INDIRECT("Table1[c01"&amp;$E$5&amp;"_area]"), "&lt;&gt;Unassigned",INDIRECT("Table1[c10"&amp;$E$5&amp;"_main_employ]"), $A136)</f>
        <v>0</v>
      </c>
      <c r="D136" s="31">
        <f ca="1">COUNTIFS(Table1[c08a_main_class], $B$4, INDIRECT("Table1[c01"&amp;$E$6&amp;"_area]"), "&lt;&gt;Unassigned",INDIRECT("Table1[c10"&amp;$E$5&amp;"_main_employ]"), $A136)</f>
        <v>0</v>
      </c>
      <c r="E136" s="3">
        <f t="shared" ca="1" si="17"/>
        <v>0</v>
      </c>
      <c r="F136" s="2">
        <f t="shared" ca="1" si="18"/>
        <v>0</v>
      </c>
      <c r="G136" s="3">
        <f t="shared" ca="1" si="19"/>
        <v>0</v>
      </c>
    </row>
    <row r="137" spans="1:7" x14ac:dyDescent="0.25">
      <c r="A137" s="5" t="s">
        <v>525</v>
      </c>
      <c r="B137" s="2">
        <f>SUM(B130:B136)</f>
        <v>53</v>
      </c>
      <c r="C137" s="33">
        <f t="shared" ref="C137:D137" ca="1" si="20">SUM(C130:C136)</f>
        <v>36</v>
      </c>
      <c r="D137" s="2">
        <f t="shared" ca="1" si="20"/>
        <v>4</v>
      </c>
      <c r="E137" s="3">
        <f ca="1">SUM(E130:E136)</f>
        <v>108</v>
      </c>
      <c r="F137" s="2">
        <f ca="1">SUM(F130:F136)</f>
        <v>66</v>
      </c>
      <c r="G137" s="3">
        <f ca="1">SUM(G130:G136)</f>
        <v>7</v>
      </c>
    </row>
    <row r="139" spans="1:7" x14ac:dyDescent="0.25">
      <c r="A139" s="4" t="s">
        <v>695</v>
      </c>
    </row>
    <row r="140" spans="1:7" x14ac:dyDescent="0.25">
      <c r="A140" s="5"/>
      <c r="B140" s="5" t="str">
        <f>$B$3&amp;" - Wave A - Sample"</f>
        <v>Lone Parents - Wave A - Sample</v>
      </c>
      <c r="C140" s="5" t="str">
        <f>$B$3&amp;" - Wave B - Sample"</f>
        <v>Lone Parents - Wave B - Sample</v>
      </c>
      <c r="D140" s="5" t="str">
        <f>$B$3&amp;" - Wave C - Sample"</f>
        <v>Lone Parents - Wave C - Sample</v>
      </c>
      <c r="E140" s="5" t="str">
        <f>$B$3&amp;" - Wave A - All"</f>
        <v>Lone Parents - Wave A - All</v>
      </c>
      <c r="F140" s="5" t="str">
        <f>$B$3&amp;" - Wave B - All"</f>
        <v>Lone Parents - Wave B - All</v>
      </c>
      <c r="G140" s="5" t="str">
        <f>$B$3&amp;" - Wave C - All"</f>
        <v>Lone Parents - Wave C - All</v>
      </c>
    </row>
    <row r="141" spans="1:7" x14ac:dyDescent="0.25">
      <c r="A141" s="5" t="s">
        <v>67</v>
      </c>
      <c r="B141" s="15">
        <f t="shared" ref="B141:G148" si="21">B130/B$137</f>
        <v>5.6603773584905662E-2</v>
      </c>
      <c r="C141" s="13">
        <f t="shared" ca="1" si="21"/>
        <v>0.1111111111111111</v>
      </c>
      <c r="D141" s="15">
        <f t="shared" ca="1" si="21"/>
        <v>0</v>
      </c>
      <c r="E141" s="13">
        <f t="shared" ca="1" si="21"/>
        <v>5.5555555555555552E-2</v>
      </c>
      <c r="F141" s="15">
        <f t="shared" ca="1" si="21"/>
        <v>7.575757575757576E-2</v>
      </c>
      <c r="G141" s="13">
        <f t="shared" ca="1" si="21"/>
        <v>0</v>
      </c>
    </row>
    <row r="142" spans="1:7" x14ac:dyDescent="0.25">
      <c r="A142" s="5" t="s">
        <v>194</v>
      </c>
      <c r="B142" s="15">
        <f t="shared" si="21"/>
        <v>1.8867924528301886E-2</v>
      </c>
      <c r="C142" s="13">
        <f t="shared" ca="1" si="21"/>
        <v>0.1388888888888889</v>
      </c>
      <c r="D142" s="15">
        <f t="shared" ca="1" si="21"/>
        <v>0</v>
      </c>
      <c r="E142" s="13">
        <f t="shared" ca="1" si="21"/>
        <v>9.2592592592592587E-2</v>
      </c>
      <c r="F142" s="15">
        <f t="shared" ca="1" si="21"/>
        <v>0.15151515151515152</v>
      </c>
      <c r="G142" s="13">
        <f t="shared" ca="1" si="21"/>
        <v>0.2857142857142857</v>
      </c>
    </row>
    <row r="143" spans="1:7" x14ac:dyDescent="0.25">
      <c r="A143" s="5" t="s">
        <v>69</v>
      </c>
      <c r="B143" s="15">
        <f t="shared" si="21"/>
        <v>0</v>
      </c>
      <c r="C143" s="13">
        <f t="shared" ca="1" si="21"/>
        <v>5.5555555555555552E-2</v>
      </c>
      <c r="D143" s="15">
        <f t="shared" ca="1" si="21"/>
        <v>0</v>
      </c>
      <c r="E143" s="13">
        <f t="shared" ca="1" si="21"/>
        <v>2.7777777777777776E-2</v>
      </c>
      <c r="F143" s="15">
        <f t="shared" ca="1" si="21"/>
        <v>4.5454545454545456E-2</v>
      </c>
      <c r="G143" s="13">
        <f t="shared" ca="1" si="21"/>
        <v>0</v>
      </c>
    </row>
    <row r="144" spans="1:7" x14ac:dyDescent="0.25">
      <c r="A144" s="5" t="s">
        <v>64</v>
      </c>
      <c r="B144" s="15">
        <f t="shared" si="21"/>
        <v>3.7735849056603772E-2</v>
      </c>
      <c r="C144" s="13">
        <f t="shared" ca="1" si="21"/>
        <v>0</v>
      </c>
      <c r="D144" s="15">
        <f t="shared" ca="1" si="21"/>
        <v>0</v>
      </c>
      <c r="E144" s="13">
        <f t="shared" ca="1" si="21"/>
        <v>1.8518518518518517E-2</v>
      </c>
      <c r="F144" s="15">
        <f t="shared" ca="1" si="21"/>
        <v>0</v>
      </c>
      <c r="G144" s="13">
        <f t="shared" ca="1" si="21"/>
        <v>0</v>
      </c>
    </row>
    <row r="145" spans="1:7" x14ac:dyDescent="0.25">
      <c r="A145" s="5" t="s">
        <v>3</v>
      </c>
      <c r="B145" s="15">
        <f t="shared" si="21"/>
        <v>0.8867924528301887</v>
      </c>
      <c r="C145" s="13">
        <f t="shared" ca="1" si="21"/>
        <v>0.69444444444444442</v>
      </c>
      <c r="D145" s="15">
        <f t="shared" ca="1" si="21"/>
        <v>1</v>
      </c>
      <c r="E145" s="13">
        <f t="shared" ca="1" si="21"/>
        <v>0.76851851851851849</v>
      </c>
      <c r="F145" s="15">
        <f t="shared" ca="1" si="21"/>
        <v>0.66666666666666663</v>
      </c>
      <c r="G145" s="13">
        <f t="shared" ca="1" si="21"/>
        <v>0.7142857142857143</v>
      </c>
    </row>
    <row r="146" spans="1:7" x14ac:dyDescent="0.25">
      <c r="A146" s="5" t="s">
        <v>90</v>
      </c>
      <c r="B146" s="15">
        <f t="shared" si="21"/>
        <v>0</v>
      </c>
      <c r="C146" s="13">
        <f t="shared" ca="1" si="21"/>
        <v>0</v>
      </c>
      <c r="D146" s="15">
        <f t="shared" ca="1" si="21"/>
        <v>0</v>
      </c>
      <c r="E146" s="13">
        <f t="shared" ca="1" si="21"/>
        <v>3.7037037037037035E-2</v>
      </c>
      <c r="F146" s="15">
        <f t="shared" ca="1" si="21"/>
        <v>6.0606060606060608E-2</v>
      </c>
      <c r="G146" s="13">
        <f t="shared" ca="1" si="21"/>
        <v>0</v>
      </c>
    </row>
    <row r="147" spans="1:7" x14ac:dyDescent="0.25">
      <c r="A147" s="5" t="s">
        <v>693</v>
      </c>
      <c r="B147" s="15">
        <f t="shared" si="21"/>
        <v>0</v>
      </c>
      <c r="C147" s="13">
        <f t="shared" ca="1" si="21"/>
        <v>0</v>
      </c>
      <c r="D147" s="15">
        <f t="shared" ca="1" si="21"/>
        <v>0</v>
      </c>
      <c r="E147" s="13">
        <f t="shared" ca="1" si="21"/>
        <v>0</v>
      </c>
      <c r="F147" s="15">
        <f t="shared" ca="1" si="21"/>
        <v>0</v>
      </c>
      <c r="G147" s="13">
        <f t="shared" ca="1" si="21"/>
        <v>0</v>
      </c>
    </row>
    <row r="148" spans="1:7" x14ac:dyDescent="0.25">
      <c r="A148" s="5" t="s">
        <v>525</v>
      </c>
      <c r="B148" s="15">
        <f t="shared" si="21"/>
        <v>1</v>
      </c>
      <c r="C148" s="13">
        <f t="shared" ca="1" si="21"/>
        <v>1</v>
      </c>
      <c r="D148" s="15">
        <f t="shared" ca="1" si="21"/>
        <v>1</v>
      </c>
      <c r="E148" s="13">
        <f t="shared" ca="1" si="21"/>
        <v>1</v>
      </c>
      <c r="F148" s="15">
        <f t="shared" ca="1" si="21"/>
        <v>1</v>
      </c>
      <c r="G148" s="13">
        <f t="shared" ca="1" si="21"/>
        <v>1</v>
      </c>
    </row>
    <row r="150" spans="1:7" x14ac:dyDescent="0.25">
      <c r="A150" s="4" t="s">
        <v>696</v>
      </c>
    </row>
    <row r="151" spans="1:7" x14ac:dyDescent="0.25">
      <c r="A151" s="5"/>
      <c r="B151" s="5" t="s">
        <v>697</v>
      </c>
      <c r="C151" s="5" t="s">
        <v>698</v>
      </c>
      <c r="D151" s="5" t="s">
        <v>680</v>
      </c>
    </row>
    <row r="152" spans="1:7" x14ac:dyDescent="0.25">
      <c r="A152" s="5" t="str">
        <f>$B$3&amp;" - Wave A - Sample"</f>
        <v>Lone Parents - Wave A - Sample</v>
      </c>
      <c r="B152" s="2">
        <f>COUNTIFS(Table1[c08a_main_class], $B$4, Table1[c10a_main_employ], "Employed full-time")+COUNTIFS(Table1[c08a_main_class], $B$4, Table1[c10a_main_employ], "Employed part-time")+COUNTIFS(Table1[c08a_main_class], $B$4, Table1[c10a_main_employ], "Employed variable hours")+COUNTIFS(Table1[c08a_main_class], $B$4, Table1[c10a_main_employ], "Employed short-hours")+COUNTIFS(Table1[c08a_main_class], $B$4, Table1[c10a_main_employ], "Self-employed")</f>
        <v>6</v>
      </c>
      <c r="C152" s="3">
        <f>COUNTIFS(Table1[c08a_main_class], $B$4, Table1[c10a_main_employ], "Not in paid work")+COUNTIFS(Table1[c08a_main_class], $B$4, Table1[c10a_main_employ], "Retired")</f>
        <v>47</v>
      </c>
      <c r="D152" s="2">
        <f t="shared" ref="D152:D157" si="22">B152+C152</f>
        <v>53</v>
      </c>
    </row>
    <row r="153" spans="1:7" x14ac:dyDescent="0.25">
      <c r="A153" s="5" t="str">
        <f>$B$3&amp;" - Wave B - Sample"</f>
        <v>Lone Parents - Wave B - Sample</v>
      </c>
      <c r="B153" s="2">
        <f ca="1">COUNTIFS(Table1[c08a_main_class], $B$4, INDIRECT("Table1[c01"&amp;$E5&amp;"_area]"), "&lt;&gt;Unassigned", INDIRECT("Table1[c10"&amp;$E5&amp;"_main_employ]"), "Employed full-time")+COUNTIFS(Table1[c08a_main_class], $B$4, INDIRECT("Table1[c01"&amp;$E5&amp;"_area]"), "&lt;&gt;Unassigned", INDIRECT("Table1[c10"&amp;$E5&amp;"_main_employ]"), "Employed part-time")+COUNTIFS(Table1[c08a_main_class], $B$4, INDIRECT("Table1[c01"&amp;$E5&amp;"_area]"), "&lt;&gt;Unassigned", INDIRECT("Table1[c10"&amp;$E5&amp;"_main_employ]"), "Employed variable hours")+COUNTIFS(Table1[c08a_main_class], $B$4, INDIRECT("Table1[c01"&amp;$E5&amp;"_area]"), "&lt;&gt;Unassigned", INDIRECT("Table1[c10"&amp;$E5&amp;"_main_employ]"), "Self-employed")+COUNTIFS(Table1[c08a_main_class], $B$4, INDIRECT("Table1[c01"&amp;$E5&amp;"_area]"), "&lt;&gt;Unassigned", INDIRECT("Table1[c10"&amp;$E5&amp;"_main_employ]"), "Employed short-hours")</f>
        <v>11</v>
      </c>
      <c r="C153" s="3">
        <f ca="1">COUNTIFS(Table1[c08a_main_class], $B$4, INDIRECT("Table1[c01"&amp;$E5&amp;"_area]"), "&lt;&gt;Unassigned", INDIRECT("Table1[c10"&amp;$E5&amp;"_main_employ]"),"Not in paid work")+COUNTIFS(Table1[c08a_main_class], $B$4, INDIRECT("Table1[c01"&amp;$E5&amp;"_area]"), "&lt;&gt;Unassigned", INDIRECT("Table1[c10"&amp;$E5&amp;"_main_employ]"),"Retired")</f>
        <v>25</v>
      </c>
      <c r="D153" s="2">
        <f t="shared" ca="1" si="22"/>
        <v>36</v>
      </c>
    </row>
    <row r="154" spans="1:7" x14ac:dyDescent="0.25">
      <c r="A154" s="5" t="str">
        <f>$B$3&amp;" - Wave C - Sample"</f>
        <v>Lone Parents - Wave C - Sample</v>
      </c>
      <c r="B154" s="2">
        <f ca="1">COUNTIFS(Table1[c08a_main_class], $B$4, INDIRECT("Table1[c01"&amp;$E6&amp;"_area]"), "&lt;&gt;Unassigned", INDIRECT("Table1[c10"&amp;$E6&amp;"_main_employ]"), "Employed full-time")+COUNTIFS(Table1[c08a_main_class], $B$4, INDIRECT("Table1[c01"&amp;$E6&amp;"_area]"), "&lt;&gt;Unassigned", INDIRECT("Table1[c10"&amp;$E6&amp;"_main_employ]"), "Employed part-time")+COUNTIFS(Table1[c08a_main_class], $B$4, INDIRECT("Table1[c01"&amp;$E6&amp;"_area]"), "&lt;&gt;Unassigned", INDIRECT("Table1[c10"&amp;$E6&amp;"_main_employ]"), "Employed variable hours")+COUNTIFS(Table1[c08a_main_class], $B$4, INDIRECT("Table1[c01"&amp;$E6&amp;"_area]"), "&lt;&gt;Unassigned", INDIRECT("Table1[c10"&amp;$E6&amp;"_main_employ]"), "Self-employed")+COUNTIFS(Table1[c08a_main_class], $B$4, INDIRECT("Table1[c01"&amp;$E6&amp;"_area]"), "&lt;&gt;Unassigned", INDIRECT("Table1[c10"&amp;$E6&amp;"_main_employ]"), "Employed short-hours")</f>
        <v>1</v>
      </c>
      <c r="C154" s="3">
        <f ca="1">COUNTIFS(Table1[c08a_main_class], $B$4, INDIRECT("Table1[c01"&amp;$E6&amp;"_area]"), "&lt;&gt;Unassigned", INDIRECT("Table1[c10"&amp;$E6&amp;"_main_employ]"),"Not in paid work")+COUNTIFS(Table1[c08a_main_class], $B$4, INDIRECT("Table1[c01"&amp;$E6&amp;"_area]"), "&lt;&gt;Unassigned", INDIRECT("Table1[c10"&amp;$E6&amp;"_main_employ]"),"Retired")</f>
        <v>3</v>
      </c>
      <c r="D154" s="2">
        <f t="shared" ca="1" si="22"/>
        <v>4</v>
      </c>
    </row>
    <row r="155" spans="1:7" x14ac:dyDescent="0.25">
      <c r="A155" s="5" t="str">
        <f>$B$3&amp;" - Wave A - All"</f>
        <v>Lone Parents - Wave A - All</v>
      </c>
      <c r="B155" s="2">
        <f ca="1">COUNTIFS(INDIRECT("Table1["&amp;$B5&amp;"]"), "Yes", INDIRECT("Table1[c10"&amp;$E4&amp;"_main_employ]"), "Employed full-time")+COUNTIFS(INDIRECT("Table1["&amp;$B5&amp;"]"), "Yes", INDIRECT("Table1[c10"&amp;$E4&amp;"_main_employ]"), "Employed part-time")+COUNTIFS(INDIRECT("Table1["&amp;$B5&amp;"]"), "Yes", INDIRECT("Table1[c10"&amp;$E4&amp;"_main_employ]"), "Employed variable hours")+COUNTIFS(INDIRECT("Table1["&amp;$B5&amp;"]"), "Yes", INDIRECT("Table1[c10"&amp;$E4&amp;"_main_employ]"), "Self-employed")+COUNTIFS(INDIRECT("Table1["&amp;$B5&amp;"]"), "Yes", INDIRECT("Table1[c10"&amp;$E4&amp;"_main_employ]"), "Employed short-hours")</f>
        <v>25</v>
      </c>
      <c r="C155" s="3">
        <f ca="1">COUNTIFS(INDIRECT("Table1["&amp;$B5&amp;"]"),"Yes",INDIRECT("Table1[c10"&amp;$E4&amp;"_main_employ]"),"Not in paid work")+COUNTIFS(INDIRECT("Table1["&amp;$B5&amp;"]"),"Yes",INDIRECT("Table1[c10"&amp;$E4&amp;"_main_employ]"),"Retired")</f>
        <v>83</v>
      </c>
      <c r="D155" s="2">
        <f t="shared" ca="1" si="22"/>
        <v>108</v>
      </c>
    </row>
    <row r="156" spans="1:7" x14ac:dyDescent="0.25">
      <c r="A156" s="5" t="str">
        <f>$B$3&amp;" - Wave B - All"</f>
        <v>Lone Parents - Wave B - All</v>
      </c>
      <c r="B156" s="2">
        <f ca="1">COUNTIFS(INDIRECT("Table1["&amp;$B6&amp;"]"), "Yes", INDIRECT("Table1[c10"&amp;$E5&amp;"_main_employ]"), "Employed full-time")+COUNTIFS(INDIRECT("Table1["&amp;$B6&amp;"]"), "Yes", INDIRECT("Table1[c10"&amp;$E5&amp;"_main_employ]"), "Employed part-time")+COUNTIFS(INDIRECT("Table1["&amp;$B6&amp;"]"), "Yes", INDIRECT("Table1[c10"&amp;$E5&amp;"_main_employ]"), "Employed variable hours")+COUNTIFS(INDIRECT("Table1["&amp;$B6&amp;"]"), "Yes", INDIRECT("Table1[c10"&amp;$E5&amp;"_main_employ]"), "Self-employed")+COUNTIFS(INDIRECT("Table1["&amp;$B6&amp;"]"), "Yes", INDIRECT("Table1[c10"&amp;$E5&amp;"_main_employ]"), "Employed short-hours")</f>
        <v>22</v>
      </c>
      <c r="C156" s="3">
        <f ca="1">COUNTIFS(INDIRECT("Table1["&amp;$B6&amp;"]"),"Yes",INDIRECT("Table1[c10"&amp;$E5&amp;"_main_employ]"),"Not in paid work")+COUNTIFS(INDIRECT("Table1["&amp;$B6&amp;"]"),"Yes",INDIRECT("Table1[c10"&amp;$E5&amp;"_main_employ]"),"Retired")</f>
        <v>44</v>
      </c>
      <c r="D156" s="2">
        <f t="shared" ca="1" si="22"/>
        <v>66</v>
      </c>
    </row>
    <row r="157" spans="1:7" x14ac:dyDescent="0.25">
      <c r="A157" s="5" t="str">
        <f>$B$3&amp;" - Wave C - All"</f>
        <v>Lone Parents - Wave C - All</v>
      </c>
      <c r="B157" s="2">
        <f ca="1">COUNTIFS(INDIRECT("Table1["&amp;$B7&amp;"]"), "Yes", INDIRECT("Table1[c10"&amp;$E6&amp;"_main_employ]"), "Employed full-time")+COUNTIFS(INDIRECT("Table1["&amp;$B7&amp;"]"), "Yes", INDIRECT("Table1[c10"&amp;$E6&amp;"_main_employ]"), "Employed part-time")+COUNTIFS(INDIRECT("Table1["&amp;$B7&amp;"]"), "Yes", INDIRECT("Table1[c10"&amp;$E6&amp;"_main_employ]"), "Employed variable hours")+COUNTIFS(INDIRECT("Table1["&amp;$B7&amp;"]"), "Yes", INDIRECT("Table1[c10"&amp;$E6&amp;"_main_employ]"), "Self-employed")+COUNTIFS(INDIRECT("Table1["&amp;$B7&amp;"]"), "Yes", INDIRECT("Table1[c10"&amp;$E6&amp;"_main_employ]"), "Employed short-hours")</f>
        <v>2</v>
      </c>
      <c r="C157" s="3">
        <f ca="1">COUNTIFS(INDIRECT("Table1["&amp;$B7&amp;"]"),"Yes",INDIRECT("Table1[c10"&amp;$E6&amp;"_main_employ]"),"Not in paid work")+COUNTIFS(INDIRECT("Table1["&amp;$B7&amp;"]"),"Yes",INDIRECT("Table1[c10"&amp;$E6&amp;"_main_employ]"),"Retired")</f>
        <v>5</v>
      </c>
      <c r="D157" s="2">
        <f t="shared" ca="1" si="22"/>
        <v>7</v>
      </c>
    </row>
    <row r="159" spans="1:7" x14ac:dyDescent="0.25">
      <c r="A159" s="4" t="s">
        <v>699</v>
      </c>
    </row>
    <row r="160" spans="1:7" x14ac:dyDescent="0.25">
      <c r="A160" s="5"/>
      <c r="B160" s="5" t="s">
        <v>697</v>
      </c>
      <c r="C160" s="5" t="s">
        <v>698</v>
      </c>
      <c r="D160" s="5" t="s">
        <v>680</v>
      </c>
    </row>
    <row r="161" spans="1:4" x14ac:dyDescent="0.25">
      <c r="A161" s="5" t="str">
        <f>$B$3&amp;" - Wave A - Sample"</f>
        <v>Lone Parents - Wave A - Sample</v>
      </c>
      <c r="B161" s="7">
        <f t="shared" ref="B161:D166" si="23">B152/$D152</f>
        <v>0.11320754716981132</v>
      </c>
      <c r="C161" s="6">
        <f t="shared" si="23"/>
        <v>0.8867924528301887</v>
      </c>
      <c r="D161" s="7">
        <f t="shared" si="23"/>
        <v>1</v>
      </c>
    </row>
    <row r="162" spans="1:4" x14ac:dyDescent="0.25">
      <c r="A162" s="5" t="str">
        <f>$B$3&amp;" - Wave B - Sample"</f>
        <v>Lone Parents - Wave B - Sample</v>
      </c>
      <c r="B162" s="7">
        <f t="shared" ca="1" si="23"/>
        <v>0.30555555555555558</v>
      </c>
      <c r="C162" s="6">
        <f t="shared" ca="1" si="23"/>
        <v>0.69444444444444442</v>
      </c>
      <c r="D162" s="7">
        <f t="shared" ca="1" si="23"/>
        <v>1</v>
      </c>
    </row>
    <row r="163" spans="1:4" x14ac:dyDescent="0.25">
      <c r="A163" s="5" t="str">
        <f>$B$3&amp;" - Wave C - Sample"</f>
        <v>Lone Parents - Wave C - Sample</v>
      </c>
      <c r="B163" s="7">
        <f t="shared" ca="1" si="23"/>
        <v>0.25</v>
      </c>
      <c r="C163" s="6">
        <f t="shared" ca="1" si="23"/>
        <v>0.75</v>
      </c>
      <c r="D163" s="7">
        <f t="shared" ca="1" si="23"/>
        <v>1</v>
      </c>
    </row>
    <row r="164" spans="1:4" x14ac:dyDescent="0.25">
      <c r="A164" s="5" t="str">
        <f>$B$3&amp;" - Wave A - All"</f>
        <v>Lone Parents - Wave A - All</v>
      </c>
      <c r="B164" s="7">
        <f t="shared" ca="1" si="23"/>
        <v>0.23148148148148148</v>
      </c>
      <c r="C164" s="6">
        <f t="shared" ca="1" si="23"/>
        <v>0.76851851851851849</v>
      </c>
      <c r="D164" s="7">
        <f t="shared" ca="1" si="23"/>
        <v>1</v>
      </c>
    </row>
    <row r="165" spans="1:4" x14ac:dyDescent="0.25">
      <c r="A165" s="5" t="str">
        <f>$B$3&amp;" - Wave B - All"</f>
        <v>Lone Parents - Wave B - All</v>
      </c>
      <c r="B165" s="7">
        <f t="shared" ca="1" si="23"/>
        <v>0.33333333333333331</v>
      </c>
      <c r="C165" s="6">
        <f t="shared" ca="1" si="23"/>
        <v>0.66666666666666663</v>
      </c>
      <c r="D165" s="7">
        <f t="shared" ca="1" si="23"/>
        <v>1</v>
      </c>
    </row>
    <row r="166" spans="1:4" x14ac:dyDescent="0.25">
      <c r="A166" s="5" t="str">
        <f>$B$3&amp;" - Wave C - All"</f>
        <v>Lone Parents - Wave C - All</v>
      </c>
      <c r="B166" s="7">
        <f t="shared" ca="1" si="23"/>
        <v>0.2857142857142857</v>
      </c>
      <c r="C166" s="6">
        <f t="shared" ca="1" si="23"/>
        <v>0.7142857142857143</v>
      </c>
      <c r="D166" s="7">
        <f t="shared" ca="1" si="23"/>
        <v>1</v>
      </c>
    </row>
    <row r="168" spans="1:4" x14ac:dyDescent="0.25">
      <c r="A168" s="4" t="s">
        <v>700</v>
      </c>
    </row>
    <row r="169" spans="1:4" x14ac:dyDescent="0.25">
      <c r="A169" s="5"/>
      <c r="B169" s="5" t="s">
        <v>5</v>
      </c>
      <c r="C169" s="5" t="s">
        <v>4</v>
      </c>
      <c r="D169" s="5" t="s">
        <v>680</v>
      </c>
    </row>
    <row r="170" spans="1:4" x14ac:dyDescent="0.25">
      <c r="A170" s="5" t="str">
        <f>$B$3&amp;" - Wave A - Sample"</f>
        <v>Lone Parents - Wave A - Sample</v>
      </c>
      <c r="B170" s="2">
        <f>COUNTIFS(Table1[c08a_main_class], $B$4, Table1[c11a_multiple_jobs], "Yes")</f>
        <v>1</v>
      </c>
      <c r="C170" s="3">
        <f>COUNTIFS(Table1[c08a_main_class], $B$4, Table1[c11a_multiple_jobs], "No")</f>
        <v>52</v>
      </c>
      <c r="D170" s="2">
        <f>B170+C170</f>
        <v>53</v>
      </c>
    </row>
    <row r="171" spans="1:4" x14ac:dyDescent="0.25">
      <c r="A171" s="5" t="str">
        <f>$B$3&amp;" - Wave B - Sample"</f>
        <v>Lone Parents - Wave B - Sample</v>
      </c>
      <c r="B171" s="2">
        <f ca="1">COUNTIFS(Table1[c08a_main_class], $B$4, INDIRECT("Table1[c01"&amp;$E5&amp;"_area]"), "&lt;&gt;Unassigned", INDIRECT("Table1[c11"&amp;$E5&amp;"_multiple_jobs]"), "Yes")</f>
        <v>3</v>
      </c>
      <c r="C171" s="3">
        <f ca="1">COUNTIFS(Table1[c08a_main_class], $B$4, INDIRECT("Table1[c01"&amp;$E5&amp;"_area]"), "&lt;&gt;Unassigned", INDIRECT("Table1[c11"&amp;$E5&amp;"_multiple_jobs]"), "No")</f>
        <v>35</v>
      </c>
      <c r="D171" s="2">
        <f t="shared" ref="D171:D172" ca="1" si="24">B171+C171</f>
        <v>38</v>
      </c>
    </row>
    <row r="172" spans="1:4" x14ac:dyDescent="0.25">
      <c r="A172" s="5" t="str">
        <f>$B$3&amp;" - Wave C - Sample"</f>
        <v>Lone Parents - Wave C - Sample</v>
      </c>
      <c r="B172" s="2">
        <f ca="1">COUNTIFS(Table1[c08a_main_class], $B$4, INDIRECT("Table1[c01"&amp;$E6&amp;"_area]"), "&lt;&gt;Unassigned", INDIRECT("Table1[c11"&amp;$E6&amp;"_multiple_jobs]"), "Yes")</f>
        <v>0</v>
      </c>
      <c r="C172" s="3">
        <f ca="1">COUNTIFS(Table1[c08a_main_class], $B$4, INDIRECT("Table1[c01"&amp;$E6&amp;"_area]"), "&lt;&gt;Unassigned", INDIRECT("Table1[c11"&amp;$E6&amp;"_multiple_jobs]"), "No")</f>
        <v>4</v>
      </c>
      <c r="D172" s="2">
        <f t="shared" ca="1" si="24"/>
        <v>4</v>
      </c>
    </row>
    <row r="173" spans="1:4" x14ac:dyDescent="0.25">
      <c r="A173" s="5" t="str">
        <f>$B$3&amp;" - Wave A - All"</f>
        <v>Lone Parents - Wave A - All</v>
      </c>
      <c r="B173" s="2">
        <f ca="1">COUNTIFS(INDIRECT("Table1["&amp;$B5&amp;"]"),"Yes", INDIRECT("Table1[c11"&amp;$E4&amp;"_multiple_jobs]"), "Yes")</f>
        <v>8</v>
      </c>
      <c r="C173" s="3">
        <f ca="1">COUNTIFS(INDIRECT("Table1["&amp;$B5&amp;"]"),"Yes", INDIRECT("Table1[c11"&amp;$E4&amp;"_multiple_jobs]"), "No")</f>
        <v>100</v>
      </c>
      <c r="D173" s="2">
        <f ca="1">B173+C173</f>
        <v>108</v>
      </c>
    </row>
    <row r="174" spans="1:4" x14ac:dyDescent="0.25">
      <c r="A174" s="5" t="str">
        <f>$B$3&amp;" - Wave B - All"</f>
        <v>Lone Parents - Wave B - All</v>
      </c>
      <c r="B174" s="2">
        <f ca="1">COUNTIFS(INDIRECT("Table1["&amp;$B6&amp;"]"),"Yes", INDIRECT("Table1[c11"&amp;$E5&amp;"_multiple_jobs]"), "Yes")</f>
        <v>5</v>
      </c>
      <c r="C174" s="3">
        <f ca="1">COUNTIFS(INDIRECT("Table1["&amp;$B6&amp;"]"),"Yes", INDIRECT("Table1[c11"&amp;$E5&amp;"_multiple_jobs]"), "No")</f>
        <v>66</v>
      </c>
      <c r="D174" s="2">
        <f ca="1">B174+C174</f>
        <v>71</v>
      </c>
    </row>
    <row r="175" spans="1:4" x14ac:dyDescent="0.25">
      <c r="A175" s="5" t="str">
        <f>$B$3&amp;" - Wave C - All"</f>
        <v>Lone Parents - Wave C - All</v>
      </c>
      <c r="B175" s="2">
        <f ca="1">COUNTIFS(INDIRECT("Table1["&amp;$B7&amp;"]"),"Yes", INDIRECT("Table1[c11"&amp;$E6&amp;"_multiple_jobs]"), "Yes")</f>
        <v>1</v>
      </c>
      <c r="C175" s="3">
        <f ca="1">COUNTIFS(INDIRECT("Table1["&amp;$B7&amp;"]"),"Yes", INDIRECT("Table1[c11"&amp;$E6&amp;"_multiple_jobs]"), "No")</f>
        <v>6</v>
      </c>
      <c r="D175" s="2">
        <f ca="1">B175+C175</f>
        <v>7</v>
      </c>
    </row>
    <row r="177" spans="1:5" x14ac:dyDescent="0.25">
      <c r="A177" s="4" t="s">
        <v>701</v>
      </c>
    </row>
    <row r="178" spans="1:5" x14ac:dyDescent="0.25">
      <c r="A178" s="5"/>
      <c r="B178" s="5" t="s">
        <v>5</v>
      </c>
      <c r="C178" s="5" t="s">
        <v>4</v>
      </c>
      <c r="D178" s="5" t="s">
        <v>680</v>
      </c>
    </row>
    <row r="179" spans="1:5" x14ac:dyDescent="0.25">
      <c r="A179" s="5" t="str">
        <f>$B$3&amp;" - Wave A - Sample"</f>
        <v>Lone Parents - Wave A - Sample</v>
      </c>
      <c r="B179" s="7">
        <f t="shared" ref="B179:D184" si="25">B170/$D170</f>
        <v>1.8867924528301886E-2</v>
      </c>
      <c r="C179" s="6">
        <f t="shared" si="25"/>
        <v>0.98113207547169812</v>
      </c>
      <c r="D179" s="7">
        <f t="shared" si="25"/>
        <v>1</v>
      </c>
    </row>
    <row r="180" spans="1:5" x14ac:dyDescent="0.25">
      <c r="A180" s="5" t="str">
        <f>$B$3&amp;" - Wave B - Sample"</f>
        <v>Lone Parents - Wave B - Sample</v>
      </c>
      <c r="B180" s="7">
        <f t="shared" ca="1" si="25"/>
        <v>7.8947368421052627E-2</v>
      </c>
      <c r="C180" s="6">
        <f t="shared" ca="1" si="25"/>
        <v>0.92105263157894735</v>
      </c>
      <c r="D180" s="7">
        <f t="shared" ca="1" si="25"/>
        <v>1</v>
      </c>
    </row>
    <row r="181" spans="1:5" x14ac:dyDescent="0.25">
      <c r="A181" s="5" t="str">
        <f>$B$3&amp;" - Wave C - Sample"</f>
        <v>Lone Parents - Wave C - Sample</v>
      </c>
      <c r="B181" s="7">
        <f t="shared" ca="1" si="25"/>
        <v>0</v>
      </c>
      <c r="C181" s="6">
        <f t="shared" ca="1" si="25"/>
        <v>1</v>
      </c>
      <c r="D181" s="7">
        <f t="shared" ca="1" si="25"/>
        <v>1</v>
      </c>
    </row>
    <row r="182" spans="1:5" x14ac:dyDescent="0.25">
      <c r="A182" s="5" t="str">
        <f>$B$3&amp;" - Wave A - All"</f>
        <v>Lone Parents - Wave A - All</v>
      </c>
      <c r="B182" s="7">
        <f t="shared" ca="1" si="25"/>
        <v>7.407407407407407E-2</v>
      </c>
      <c r="C182" s="6">
        <f t="shared" ca="1" si="25"/>
        <v>0.92592592592592593</v>
      </c>
      <c r="D182" s="7">
        <f t="shared" ca="1" si="25"/>
        <v>1</v>
      </c>
    </row>
    <row r="183" spans="1:5" x14ac:dyDescent="0.25">
      <c r="A183" s="5" t="str">
        <f>$B$3&amp;" - Wave B - All"</f>
        <v>Lone Parents - Wave B - All</v>
      </c>
      <c r="B183" s="7">
        <f t="shared" ca="1" si="25"/>
        <v>7.0422535211267609E-2</v>
      </c>
      <c r="C183" s="6">
        <f t="shared" ca="1" si="25"/>
        <v>0.92957746478873238</v>
      </c>
      <c r="D183" s="7">
        <f t="shared" ca="1" si="25"/>
        <v>1</v>
      </c>
    </row>
    <row r="184" spans="1:5" x14ac:dyDescent="0.25">
      <c r="A184" s="5" t="str">
        <f>$B$3&amp;" - Wave C - All"</f>
        <v>Lone Parents - Wave C - All</v>
      </c>
      <c r="B184" s="7">
        <f t="shared" ca="1" si="25"/>
        <v>0.14285714285714285</v>
      </c>
      <c r="C184" s="6">
        <f t="shared" ca="1" si="25"/>
        <v>0.8571428571428571</v>
      </c>
      <c r="D184" s="7">
        <f t="shared" ca="1" si="25"/>
        <v>1</v>
      </c>
    </row>
    <row r="186" spans="1:5" x14ac:dyDescent="0.25">
      <c r="A186" s="4" t="s">
        <v>703</v>
      </c>
    </row>
    <row r="187" spans="1:5" x14ac:dyDescent="0.25">
      <c r="A187" s="5"/>
      <c r="B187" s="5" t="s">
        <v>5</v>
      </c>
      <c r="C187" s="5" t="s">
        <v>4</v>
      </c>
      <c r="D187" s="5" t="s">
        <v>41</v>
      </c>
      <c r="E187" s="5" t="s">
        <v>680</v>
      </c>
    </row>
    <row r="188" spans="1:5" x14ac:dyDescent="0.25">
      <c r="A188" s="5" t="str">
        <f>$B$3&amp;" - Wave A - Sample"</f>
        <v>Lone Parents - Wave A - Sample</v>
      </c>
      <c r="B188" s="2">
        <f>COUNTIFS(Table1[c08a_main_class], $B$4, Table1[c12a_risk_sanction], "Yes")</f>
        <v>33</v>
      </c>
      <c r="C188" s="3">
        <f>COUNTIFS(Table1[c08a_main_class], $B$4, Table1[c12a_risk_sanction], "No")</f>
        <v>20</v>
      </c>
      <c r="D188" s="2">
        <f>COUNTIFS(Table1[c08a_main_class], $B$4, Table1[c12a_risk_sanction], "Don't Know")</f>
        <v>0</v>
      </c>
      <c r="E188" s="3">
        <f>SUM(B188:D188)</f>
        <v>53</v>
      </c>
    </row>
    <row r="189" spans="1:5" x14ac:dyDescent="0.25">
      <c r="A189" s="5" t="str">
        <f>$B$3&amp;" - Wave B - Sample"</f>
        <v>Lone Parents - Wave B - Sample</v>
      </c>
      <c r="B189" s="2">
        <f ca="1">COUNTIFS(Table1[c08a_main_class], $B$4, INDIRECT("Table1[c01"&amp;$E5&amp;"_area]"), "&lt;&gt;Unassigned",INDIRECT("Table1[c12"&amp;$E5&amp;"_risk_sanction]"), "Yes")</f>
        <v>12</v>
      </c>
      <c r="C189" s="3">
        <f ca="1">COUNTIFS(Table1[c08a_main_class], $B$4, INDIRECT("Table1[c01"&amp;$E5&amp;"_area]"), "&lt;&gt;Unassigned",INDIRECT("Table1[c12"&amp;$E5&amp;"_risk_sanction]"), "No")</f>
        <v>24</v>
      </c>
      <c r="D189" s="2">
        <f ca="1">COUNTIFS(Table1[c08a_main_class], $B$4, INDIRECT("Table1[c01"&amp;$E5&amp;"_area]"), "&lt;&gt;Unassigned",INDIRECT("Table1[c12"&amp;$E5&amp;"_risk_sanction]"), "Don't know")</f>
        <v>2</v>
      </c>
      <c r="E189" s="3">
        <f t="shared" ref="E189:E190" ca="1" si="26">SUM(B189:D189)</f>
        <v>38</v>
      </c>
    </row>
    <row r="190" spans="1:5" x14ac:dyDescent="0.25">
      <c r="A190" s="5" t="str">
        <f>$B$3&amp;" - Wave C - Sample"</f>
        <v>Lone Parents - Wave C - Sample</v>
      </c>
      <c r="B190" s="2">
        <f ca="1">COUNTIFS(Table1[c08a_main_class], $B$4, INDIRECT("Table1[c01"&amp;$E6&amp;"_area]"), "&lt;&gt;Unassigned",INDIRECT("Table1[c12"&amp;$E6&amp;"_risk_sanction]"), "Yes")</f>
        <v>0</v>
      </c>
      <c r="C190" s="3">
        <f ca="1">COUNTIFS(Table1[c08a_main_class], $B$4, INDIRECT("Table1[c01"&amp;$E6&amp;"_area]"), "&lt;&gt;Unassigned",INDIRECT("Table1[c12"&amp;$E6&amp;"_risk_sanction]"), "No")</f>
        <v>4</v>
      </c>
      <c r="D190" s="2">
        <f ca="1">COUNTIFS(Table1[c08a_main_class], $B$4, INDIRECT("Table1[c01"&amp;$E6&amp;"_area]"), "&lt;&gt;Unassigned",INDIRECT("Table1[c12"&amp;$E6&amp;"_risk_sanction]"), "Don't know")</f>
        <v>0</v>
      </c>
      <c r="E190" s="3">
        <f t="shared" ca="1" si="26"/>
        <v>4</v>
      </c>
    </row>
    <row r="191" spans="1:5" x14ac:dyDescent="0.25">
      <c r="A191" s="5" t="str">
        <f>$B$3&amp;" - Wave A - All"</f>
        <v>Lone Parents - Wave A - All</v>
      </c>
      <c r="B191" s="2">
        <f ca="1">COUNTIFS(INDIRECT("Table1["&amp;$B5&amp;"]"),"Yes", INDIRECT("Table1[c12"&amp;$E4&amp;"_risk_sanction]"), "Yes")</f>
        <v>54</v>
      </c>
      <c r="C191" s="3">
        <f ca="1">COUNTIFS(INDIRECT("Table1["&amp;$B5&amp;"]"),"Yes", INDIRECT("Table1[c12"&amp;$E4&amp;"_risk_sanction]"), "No")</f>
        <v>53</v>
      </c>
      <c r="D191" s="2">
        <f ca="1">COUNTIFS(INDIRECT("Table1["&amp;$B5&amp;"]"),"Yes", INDIRECT("Table1[c12"&amp;$E4&amp;"_risk_sanction]"), "Don't Know")</f>
        <v>1</v>
      </c>
      <c r="E191" s="3">
        <f ca="1">SUM(B191:D191)</f>
        <v>108</v>
      </c>
    </row>
    <row r="192" spans="1:5" x14ac:dyDescent="0.25">
      <c r="A192" s="5" t="str">
        <f>$B$3&amp;" - Wave B - All"</f>
        <v>Lone Parents - Wave B - All</v>
      </c>
      <c r="B192" s="2">
        <f ca="1">COUNTIFS(INDIRECT("Table1["&amp;$B6&amp;"]"),"Yes", INDIRECT("Table1[c12"&amp;$E5&amp;"_risk_sanction]"), "Yes")</f>
        <v>18</v>
      </c>
      <c r="C192" s="3">
        <f ca="1">COUNTIFS(INDIRECT("Table1["&amp;$B6&amp;"]"),"Yes", INDIRECT("Table1[c12"&amp;$E5&amp;"_risk_sanction]"), "No")</f>
        <v>50</v>
      </c>
      <c r="D192" s="2">
        <f ca="1">COUNTIFS(INDIRECT("Table1["&amp;$B6&amp;"]"),"Yes", INDIRECT("Table1[c12"&amp;$E5&amp;"_risk_sanction]"), "Don't Know")</f>
        <v>3</v>
      </c>
      <c r="E192" s="3">
        <f ca="1">SUM(B192:D192)</f>
        <v>71</v>
      </c>
    </row>
    <row r="193" spans="1:7" x14ac:dyDescent="0.25">
      <c r="A193" s="5" t="str">
        <f>$B$3&amp;" - Wave C - All"</f>
        <v>Lone Parents - Wave C - All</v>
      </c>
      <c r="B193" s="2">
        <f ca="1">COUNTIFS(INDIRECT("Table1["&amp;$B7&amp;"]"),"Yes", INDIRECT("Table1[c12"&amp;$E6&amp;"_risk_sanction]"), "Yes")</f>
        <v>0</v>
      </c>
      <c r="C193" s="3">
        <f ca="1">COUNTIFS(INDIRECT("Table1["&amp;$B7&amp;"]"),"Yes", INDIRECT("Table1[c12"&amp;$E6&amp;"_risk_sanction]"), "No")</f>
        <v>7</v>
      </c>
      <c r="D193" s="2">
        <f ca="1">COUNTIFS(INDIRECT("Table1["&amp;$B7&amp;"]"),"Yes", INDIRECT("Table1[c12"&amp;$E6&amp;"_risk_sanction]"), "Don't Know")</f>
        <v>0</v>
      </c>
      <c r="E193" s="3">
        <f ca="1">SUM(B193:D193)</f>
        <v>7</v>
      </c>
    </row>
    <row r="195" spans="1:7" x14ac:dyDescent="0.25">
      <c r="A195" s="4" t="s">
        <v>702</v>
      </c>
    </row>
    <row r="196" spans="1:7" x14ac:dyDescent="0.25">
      <c r="A196" s="5"/>
      <c r="B196" s="5" t="s">
        <v>5</v>
      </c>
      <c r="C196" s="5" t="s">
        <v>4</v>
      </c>
      <c r="D196" s="5" t="s">
        <v>41</v>
      </c>
      <c r="E196" s="5" t="s">
        <v>680</v>
      </c>
    </row>
    <row r="197" spans="1:7" x14ac:dyDescent="0.25">
      <c r="A197" s="5" t="str">
        <f>$B$3&amp;" - Wave A - Sample"</f>
        <v>Lone Parents - Wave A - Sample</v>
      </c>
      <c r="B197" s="7">
        <f t="shared" ref="B197:E202" si="27">B188/$E188</f>
        <v>0.62264150943396224</v>
      </c>
      <c r="C197" s="6">
        <f t="shared" si="27"/>
        <v>0.37735849056603776</v>
      </c>
      <c r="D197" s="7">
        <f t="shared" si="27"/>
        <v>0</v>
      </c>
      <c r="E197" s="6">
        <f t="shared" si="27"/>
        <v>1</v>
      </c>
    </row>
    <row r="198" spans="1:7" x14ac:dyDescent="0.25">
      <c r="A198" s="5" t="str">
        <f>$B$3&amp;" - Wave B - Sample"</f>
        <v>Lone Parents - Wave B - Sample</v>
      </c>
      <c r="B198" s="7">
        <f t="shared" ca="1" si="27"/>
        <v>0.31578947368421051</v>
      </c>
      <c r="C198" s="6">
        <f t="shared" ca="1" si="27"/>
        <v>0.63157894736842102</v>
      </c>
      <c r="D198" s="7">
        <f t="shared" ca="1" si="27"/>
        <v>5.2631578947368418E-2</v>
      </c>
      <c r="E198" s="6">
        <f t="shared" ca="1" si="27"/>
        <v>1</v>
      </c>
    </row>
    <row r="199" spans="1:7" x14ac:dyDescent="0.25">
      <c r="A199" s="5" t="str">
        <f>$B$3&amp;" - Wave C - Sample"</f>
        <v>Lone Parents - Wave C - Sample</v>
      </c>
      <c r="B199" s="7">
        <f t="shared" ca="1" si="27"/>
        <v>0</v>
      </c>
      <c r="C199" s="6">
        <f t="shared" ca="1" si="27"/>
        <v>1</v>
      </c>
      <c r="D199" s="7">
        <f t="shared" ca="1" si="27"/>
        <v>0</v>
      </c>
      <c r="E199" s="6">
        <f t="shared" ca="1" si="27"/>
        <v>1</v>
      </c>
    </row>
    <row r="200" spans="1:7" x14ac:dyDescent="0.25">
      <c r="A200" s="5" t="str">
        <f>$B$3&amp;" - Wave A - All"</f>
        <v>Lone Parents - Wave A - All</v>
      </c>
      <c r="B200" s="7">
        <f t="shared" ca="1" si="27"/>
        <v>0.5</v>
      </c>
      <c r="C200" s="6">
        <f t="shared" ca="1" si="27"/>
        <v>0.49074074074074076</v>
      </c>
      <c r="D200" s="7">
        <f t="shared" ca="1" si="27"/>
        <v>9.2592592592592587E-3</v>
      </c>
      <c r="E200" s="6">
        <f t="shared" ca="1" si="27"/>
        <v>1</v>
      </c>
    </row>
    <row r="201" spans="1:7" x14ac:dyDescent="0.25">
      <c r="A201" s="5" t="str">
        <f>$B$3&amp;" - Wave B - All"</f>
        <v>Lone Parents - Wave B - All</v>
      </c>
      <c r="B201" s="7">
        <f t="shared" ca="1" si="27"/>
        <v>0.25352112676056338</v>
      </c>
      <c r="C201" s="6">
        <f t="shared" ca="1" si="27"/>
        <v>0.70422535211267601</v>
      </c>
      <c r="D201" s="7">
        <f t="shared" ca="1" si="27"/>
        <v>4.2253521126760563E-2</v>
      </c>
      <c r="E201" s="6">
        <f t="shared" ca="1" si="27"/>
        <v>1</v>
      </c>
    </row>
    <row r="202" spans="1:7" x14ac:dyDescent="0.25">
      <c r="A202" s="5" t="str">
        <f>$B$3&amp;" - Wave C - All"</f>
        <v>Lone Parents - Wave C - All</v>
      </c>
      <c r="B202" s="7">
        <f t="shared" ca="1" si="27"/>
        <v>0</v>
      </c>
      <c r="C202" s="6">
        <f t="shared" ca="1" si="27"/>
        <v>1</v>
      </c>
      <c r="D202" s="7">
        <f t="shared" ca="1" si="27"/>
        <v>0</v>
      </c>
      <c r="E202" s="6">
        <f t="shared" ca="1" si="27"/>
        <v>1</v>
      </c>
    </row>
    <row r="204" spans="1:7" x14ac:dyDescent="0.25">
      <c r="A204" s="4" t="s">
        <v>705</v>
      </c>
    </row>
    <row r="205" spans="1:7" x14ac:dyDescent="0.25">
      <c r="A205" s="5"/>
      <c r="B205" s="5" t="str">
        <f>$B$3&amp;" - Wave A - Sample"</f>
        <v>Lone Parents - Wave A - Sample</v>
      </c>
      <c r="C205" s="5" t="str">
        <f>$B$3&amp;" - Wave B - Sample"</f>
        <v>Lone Parents - Wave B - Sample</v>
      </c>
      <c r="D205" s="5" t="str">
        <f>$B$3&amp;" - Wave C - Sample"</f>
        <v>Lone Parents - Wave C - Sample</v>
      </c>
      <c r="E205" s="5" t="str">
        <f>$B$3&amp;" - Wave A - All"</f>
        <v>Lone Parents - Wave A - All</v>
      </c>
      <c r="F205" s="5" t="str">
        <f>$B$3&amp;" - Wave B - All"</f>
        <v>Lone Parents - Wave B - All</v>
      </c>
      <c r="G205" s="5" t="str">
        <f>$B$3&amp;" - Wave C - All"</f>
        <v>Lone Parents - Wave C - All</v>
      </c>
    </row>
    <row r="206" spans="1:7" x14ac:dyDescent="0.25">
      <c r="A206" s="5" t="s">
        <v>17</v>
      </c>
      <c r="B206" s="2">
        <f>COUNTIFS(Table1[c08a_main_class], $B$4, Table1[c13a_times_sanctioned], $A206)</f>
        <v>34</v>
      </c>
      <c r="C206" s="33">
        <f ca="1">COUNTIFS(Table1[c08a_main_class], $B$4, INDIRECT("Table1[c01"&amp;$E$5&amp;"_area]"), "&lt;&gt;Unassigned", INDIRECT("Table1[c13"&amp;$E$5&amp;"_times_sanctioned]"), $A206)</f>
        <v>15</v>
      </c>
      <c r="D206" s="31">
        <f ca="1">COUNTIFS(Table1[c08a_main_class], $B$4, INDIRECT("Table1[c01"&amp;$E$6&amp;"_area]"), "&lt;&gt;Unassigned", INDIRECT("Table1[c13"&amp;$E$6&amp;"_times_sanctioned]"), $A206)</f>
        <v>0</v>
      </c>
      <c r="E206" s="3">
        <f ca="1">COUNTIFS(INDIRECT("Table1["&amp;$B$5&amp;"]"),"Yes", INDIRECT("Table1[c13"&amp;$E$4&amp;"_times_sanctioned]"), $A206)</f>
        <v>74</v>
      </c>
      <c r="F206" s="2">
        <f ca="1">COUNTIFS(INDIRECT("Table1["&amp;$B$6&amp;"]"),"Yes", INDIRECT("Table1[c13"&amp;$E$5&amp;"_times_sanctioned]"), $A206)</f>
        <v>32</v>
      </c>
      <c r="G206" s="3">
        <f ca="1">COUNTIFS(INDIRECT("Table1["&amp;$B$7&amp;"]"),"Yes", INDIRECT("Table1[c13"&amp;$E$6&amp;"_times_sanctioned]"), $A206)</f>
        <v>1</v>
      </c>
    </row>
    <row r="207" spans="1:7" x14ac:dyDescent="0.25">
      <c r="A207" s="5" t="s">
        <v>26</v>
      </c>
      <c r="B207" s="2">
        <f>COUNTIFS(Table1[c08a_main_class], $B$4, Table1[c13a_times_sanctioned], $A207)</f>
        <v>12</v>
      </c>
      <c r="C207" s="33">
        <f ca="1">COUNTIFS(Table1[c08a_main_class], $B$4, INDIRECT("Table1[c01"&amp;$E$5&amp;"_area]"), "&lt;&gt;Unassigned", INDIRECT("Table1[c13"&amp;$E$5&amp;"_times_sanctioned]"), $A207)</f>
        <v>7</v>
      </c>
      <c r="D207" s="31">
        <f ca="1">COUNTIFS(Table1[c08a_main_class], $B$4, INDIRECT("Table1[c01"&amp;$E$6&amp;"_area]"), "&lt;&gt;Unassigned", INDIRECT("Table1[c13"&amp;$E$6&amp;"_times_sanctioned]"), $A207)</f>
        <v>0</v>
      </c>
      <c r="E207" s="3">
        <f ca="1">COUNTIFS(INDIRECT("Table1["&amp;$B$5&amp;"]"),"Yes", INDIRECT("Table1[c13"&amp;$E$4&amp;"_times_sanctioned]"), $A207)</f>
        <v>21</v>
      </c>
      <c r="F207" s="2">
        <f ca="1">COUNTIFS(INDIRECT("Table1["&amp;$B$6&amp;"]"),"Yes", INDIRECT("Table1[c13"&amp;$E$5&amp;"_times_sanctioned]"), $A207)</f>
        <v>8</v>
      </c>
      <c r="G207" s="3">
        <f ca="1">COUNTIFS(INDIRECT("Table1["&amp;$B$7&amp;"]"),"Yes", INDIRECT("Table1[c13"&amp;$E$6&amp;"_times_sanctioned]"), $A207)</f>
        <v>0</v>
      </c>
    </row>
    <row r="208" spans="1:7" x14ac:dyDescent="0.25">
      <c r="A208" s="5" t="s">
        <v>77</v>
      </c>
      <c r="B208" s="2">
        <f>COUNTIFS(Table1[c08a_main_class], $B$4, Table1[c13a_times_sanctioned], $A208)</f>
        <v>5</v>
      </c>
      <c r="C208" s="33">
        <f ca="1">COUNTIFS(Table1[c08a_main_class], $B$4, INDIRECT("Table1[c01"&amp;$E$5&amp;"_area]"), "&lt;&gt;Unassigned", INDIRECT("Table1[c13"&amp;$E$5&amp;"_times_sanctioned]"), $A208)</f>
        <v>1</v>
      </c>
      <c r="D208" s="31">
        <f ca="1">COUNTIFS(Table1[c08a_main_class], $B$4, INDIRECT("Table1[c01"&amp;$E$6&amp;"_area]"), "&lt;&gt;Unassigned", INDIRECT("Table1[c13"&amp;$E$6&amp;"_times_sanctioned]"), $A208)</f>
        <v>0</v>
      </c>
      <c r="E208" s="3">
        <f ca="1">COUNTIFS(INDIRECT("Table1["&amp;$B$5&amp;"]"),"Yes", INDIRECT("Table1[c13"&amp;$E$4&amp;"_times_sanctioned]"), $A208)</f>
        <v>9</v>
      </c>
      <c r="F208" s="2">
        <f ca="1">COUNTIFS(INDIRECT("Table1["&amp;$B$6&amp;"]"),"Yes", INDIRECT("Table1[c13"&amp;$E$5&amp;"_times_sanctioned]"), $A208)</f>
        <v>1</v>
      </c>
      <c r="G208" s="3">
        <f ca="1">COUNTIFS(INDIRECT("Table1["&amp;$B$7&amp;"]"),"Yes", INDIRECT("Table1[c13"&amp;$E$6&amp;"_times_sanctioned]"), $A208)</f>
        <v>0</v>
      </c>
    </row>
    <row r="209" spans="1:7" x14ac:dyDescent="0.25">
      <c r="A209" s="5" t="s">
        <v>48</v>
      </c>
      <c r="B209" s="2">
        <f>COUNTIFS(Table1[c08a_main_class], $B$4, Table1[c13a_times_sanctioned], $A209)</f>
        <v>1</v>
      </c>
      <c r="C209" s="33">
        <f ca="1">COUNTIFS(Table1[c08a_main_class], $B$4, INDIRECT("Table1[c01"&amp;$E$5&amp;"_area]"), "&lt;&gt;Unassigned", INDIRECT("Table1[c13"&amp;$E$5&amp;"_times_sanctioned]"), $A209)</f>
        <v>0</v>
      </c>
      <c r="D209" s="31">
        <f ca="1">COUNTIFS(Table1[c08a_main_class], $B$4, INDIRECT("Table1[c01"&amp;$E$6&amp;"_area]"), "&lt;&gt;Unassigned", INDIRECT("Table1[c13"&amp;$E$6&amp;"_times_sanctioned]"), $A209)</f>
        <v>0</v>
      </c>
      <c r="E209" s="3">
        <f ca="1">COUNTIFS(INDIRECT("Table1["&amp;$B$5&amp;"]"),"Yes", INDIRECT("Table1[c13"&amp;$E$4&amp;"_times_sanctioned]"), $A209)</f>
        <v>1</v>
      </c>
      <c r="F209" s="2">
        <f ca="1">COUNTIFS(INDIRECT("Table1["&amp;$B$6&amp;"]"),"Yes", INDIRECT("Table1[c13"&amp;$E$5&amp;"_times_sanctioned]"), $A209)</f>
        <v>0</v>
      </c>
      <c r="G209" s="3">
        <f ca="1">COUNTIFS(INDIRECT("Table1["&amp;$B$7&amp;"]"),"Yes", INDIRECT("Table1[c13"&amp;$E$6&amp;"_times_sanctioned]"), $A209)</f>
        <v>0</v>
      </c>
    </row>
    <row r="210" spans="1:7" x14ac:dyDescent="0.25">
      <c r="A210" s="5" t="s">
        <v>41</v>
      </c>
      <c r="B210" s="2">
        <f>COUNTIFS(Table1[c08a_main_class], $B$4, Table1[c13a_times_sanctioned], $A210)</f>
        <v>1</v>
      </c>
      <c r="C210" s="33">
        <f ca="1">COUNTIFS(Table1[c08a_main_class], $B$4, INDIRECT("Table1[c01"&amp;$E$5&amp;"_area]"), "&lt;&gt;Unassigned", INDIRECT("Table1[c13"&amp;$E$5&amp;"_times_sanctioned]"), $A210)</f>
        <v>1</v>
      </c>
      <c r="D210" s="31">
        <f ca="1">COUNTIFS(Table1[c08a_main_class], $B$4, INDIRECT("Table1[c01"&amp;$E$6&amp;"_area]"), "&lt;&gt;Unassigned", INDIRECT("Table1[c13"&amp;$E$6&amp;"_times_sanctioned]"), $A210)</f>
        <v>0</v>
      </c>
      <c r="E210" s="3">
        <f ca="1">COUNTIFS(INDIRECT("Table1["&amp;$B$5&amp;"]"),"Yes", INDIRECT("Table1[c13"&amp;$E$4&amp;"_times_sanctioned]"), $A210)</f>
        <v>3</v>
      </c>
      <c r="F210" s="2">
        <f ca="1">COUNTIFS(INDIRECT("Table1["&amp;$B$6&amp;"]"),"Yes", INDIRECT("Table1[c13"&amp;$E$5&amp;"_times_sanctioned]"), $A210)</f>
        <v>3</v>
      </c>
      <c r="G210" s="3">
        <f ca="1">COUNTIFS(INDIRECT("Table1["&amp;$B$7&amp;"]"),"Yes", INDIRECT("Table1[c13"&amp;$E$6&amp;"_times_sanctioned]"), $A210)</f>
        <v>0</v>
      </c>
    </row>
    <row r="211" spans="1:7" x14ac:dyDescent="0.25">
      <c r="A211" s="5" t="s">
        <v>525</v>
      </c>
      <c r="B211" s="2">
        <f>SUM(B206:B210)</f>
        <v>53</v>
      </c>
      <c r="C211" s="33">
        <f ca="1">SUM(C206:C210)</f>
        <v>24</v>
      </c>
      <c r="D211" s="31">
        <f ca="1">COUNTIFS(Table1[c08a_main_class], $B$4, INDIRECT("Table1[c01"&amp;$E$6&amp;"_area]"), "&lt;&gt;Unassigned", INDIRECT("Table1[c13"&amp;$E$6&amp;"_times_sanctioned]"), $A211)</f>
        <v>0</v>
      </c>
      <c r="E211" s="3">
        <f ca="1">SUM(E206:E210)</f>
        <v>108</v>
      </c>
      <c r="F211" s="2">
        <f ca="1">SUM(F206:F210)</f>
        <v>44</v>
      </c>
      <c r="G211" s="3">
        <f ca="1">SUM(G206:G210)</f>
        <v>1</v>
      </c>
    </row>
    <row r="213" spans="1:7" x14ac:dyDescent="0.25">
      <c r="A213" s="4" t="s">
        <v>870</v>
      </c>
    </row>
    <row r="214" spans="1:7" x14ac:dyDescent="0.25">
      <c r="A214" s="5"/>
      <c r="B214" s="5" t="str">
        <f>$B$3&amp;" - Wave A - Sample"</f>
        <v>Lone Parents - Wave A - Sample</v>
      </c>
      <c r="C214" s="5" t="str">
        <f>$B$3&amp;" - Wave B - Sample"</f>
        <v>Lone Parents - Wave B - Sample</v>
      </c>
      <c r="D214" s="5" t="str">
        <f>$B$3&amp;" - Wave C - Sample"</f>
        <v>Lone Parents - Wave C - Sample</v>
      </c>
      <c r="E214" s="5" t="str">
        <f>$B$3&amp;" - Wave A - All"</f>
        <v>Lone Parents - Wave A - All</v>
      </c>
      <c r="F214" s="5" t="str">
        <f>$B$3&amp;" - Wave B - All"</f>
        <v>Lone Parents - Wave B - All</v>
      </c>
      <c r="G214" s="5" t="str">
        <f>$B$3&amp;" - Wave C - All"</f>
        <v>Lone Parents - Wave C - All</v>
      </c>
    </row>
    <row r="215" spans="1:7" x14ac:dyDescent="0.25">
      <c r="A215" s="5" t="s">
        <v>17</v>
      </c>
      <c r="B215" s="15">
        <f>B206/B$211</f>
        <v>0.64150943396226412</v>
      </c>
      <c r="C215" s="13">
        <f t="shared" ref="C215:G220" ca="1" si="28">C206/C$211</f>
        <v>0.625</v>
      </c>
      <c r="D215" s="15" t="e">
        <f t="shared" ca="1" si="28"/>
        <v>#DIV/0!</v>
      </c>
      <c r="E215" s="13">
        <f t="shared" ca="1" si="28"/>
        <v>0.68518518518518523</v>
      </c>
      <c r="F215" s="15">
        <f t="shared" ca="1" si="28"/>
        <v>0.72727272727272729</v>
      </c>
      <c r="G215" s="13">
        <f t="shared" ca="1" si="28"/>
        <v>1</v>
      </c>
    </row>
    <row r="216" spans="1:7" x14ac:dyDescent="0.25">
      <c r="A216" s="5" t="s">
        <v>706</v>
      </c>
      <c r="B216" s="15">
        <f t="shared" ref="B216:D220" si="29">B207/B$211</f>
        <v>0.22641509433962265</v>
      </c>
      <c r="C216" s="13">
        <f t="shared" ca="1" si="29"/>
        <v>0.29166666666666669</v>
      </c>
      <c r="D216" s="15" t="e">
        <f t="shared" ca="1" si="29"/>
        <v>#DIV/0!</v>
      </c>
      <c r="E216" s="13">
        <f t="shared" ca="1" si="28"/>
        <v>0.19444444444444445</v>
      </c>
      <c r="F216" s="15">
        <f t="shared" ca="1" si="28"/>
        <v>0.18181818181818182</v>
      </c>
      <c r="G216" s="13">
        <f t="shared" ca="1" si="28"/>
        <v>0</v>
      </c>
    </row>
    <row r="217" spans="1:7" x14ac:dyDescent="0.25">
      <c r="A217" s="5" t="s">
        <v>77</v>
      </c>
      <c r="B217" s="15">
        <f t="shared" si="29"/>
        <v>9.4339622641509441E-2</v>
      </c>
      <c r="C217" s="13">
        <f t="shared" ca="1" si="29"/>
        <v>4.1666666666666664E-2</v>
      </c>
      <c r="D217" s="15" t="e">
        <f t="shared" ca="1" si="29"/>
        <v>#DIV/0!</v>
      </c>
      <c r="E217" s="13">
        <f t="shared" ca="1" si="28"/>
        <v>8.3333333333333329E-2</v>
      </c>
      <c r="F217" s="15">
        <f t="shared" ca="1" si="28"/>
        <v>2.2727272727272728E-2</v>
      </c>
      <c r="G217" s="13">
        <f t="shared" ca="1" si="28"/>
        <v>0</v>
      </c>
    </row>
    <row r="218" spans="1:7" x14ac:dyDescent="0.25">
      <c r="A218" s="5" t="s">
        <v>48</v>
      </c>
      <c r="B218" s="15">
        <f t="shared" si="29"/>
        <v>1.8867924528301886E-2</v>
      </c>
      <c r="C218" s="13">
        <f t="shared" ca="1" si="29"/>
        <v>0</v>
      </c>
      <c r="D218" s="15" t="e">
        <f t="shared" ca="1" si="29"/>
        <v>#DIV/0!</v>
      </c>
      <c r="E218" s="13">
        <f t="shared" ca="1" si="28"/>
        <v>9.2592592592592587E-3</v>
      </c>
      <c r="F218" s="15">
        <f t="shared" ca="1" si="28"/>
        <v>0</v>
      </c>
      <c r="G218" s="13">
        <f t="shared" ca="1" si="28"/>
        <v>0</v>
      </c>
    </row>
    <row r="219" spans="1:7" x14ac:dyDescent="0.25">
      <c r="A219" s="5" t="s">
        <v>707</v>
      </c>
      <c r="B219" s="15">
        <f t="shared" si="29"/>
        <v>1.8867924528301886E-2</v>
      </c>
      <c r="C219" s="13">
        <f t="shared" ca="1" si="29"/>
        <v>4.1666666666666664E-2</v>
      </c>
      <c r="D219" s="15" t="e">
        <f t="shared" ca="1" si="29"/>
        <v>#DIV/0!</v>
      </c>
      <c r="E219" s="13">
        <f t="shared" ca="1" si="28"/>
        <v>2.7777777777777776E-2</v>
      </c>
      <c r="F219" s="15">
        <f t="shared" ca="1" si="28"/>
        <v>6.8181818181818177E-2</v>
      </c>
      <c r="G219" s="13">
        <f t="shared" ca="1" si="28"/>
        <v>0</v>
      </c>
    </row>
    <row r="220" spans="1:7" x14ac:dyDescent="0.25">
      <c r="A220" s="5" t="s">
        <v>525</v>
      </c>
      <c r="B220" s="15">
        <f t="shared" si="29"/>
        <v>1</v>
      </c>
      <c r="C220" s="13">
        <f t="shared" ca="1" si="29"/>
        <v>1</v>
      </c>
      <c r="D220" s="15" t="e">
        <f t="shared" ca="1" si="29"/>
        <v>#DIV/0!</v>
      </c>
      <c r="E220" s="13">
        <f t="shared" ca="1" si="28"/>
        <v>1</v>
      </c>
      <c r="F220" s="15">
        <f t="shared" ca="1" si="28"/>
        <v>1</v>
      </c>
      <c r="G220" s="13">
        <f t="shared" ca="1" si="28"/>
        <v>1</v>
      </c>
    </row>
    <row r="222" spans="1:7" x14ac:dyDescent="0.25">
      <c r="A222" s="4" t="s">
        <v>708</v>
      </c>
    </row>
    <row r="223" spans="1:7" x14ac:dyDescent="0.25">
      <c r="A223" s="5"/>
      <c r="B223" s="5" t="s">
        <v>5</v>
      </c>
      <c r="C223" s="5" t="s">
        <v>4</v>
      </c>
      <c r="D223" s="5" t="s">
        <v>41</v>
      </c>
      <c r="E223" s="5" t="s">
        <v>680</v>
      </c>
    </row>
    <row r="224" spans="1:7" x14ac:dyDescent="0.25">
      <c r="A224" s="5" t="str">
        <f>$B$3&amp;" - Wave A - Sample"</f>
        <v>Lone Parents - Wave A - Sample</v>
      </c>
      <c r="B224" s="2">
        <f>COUNTIFS(Table1[c08a_main_class], $B$4, Table1[c13a_times_sanctioned], "Once")+COUNTIFS(Table1[c08a_main_class], $B$4, Table1[c13a_times_sanctioned], "2-5 times")+COUNTIFS(Table1[c08a_main_class], $B$4, Table1[c13a_times_sanctioned], "More than 5 times")</f>
        <v>18</v>
      </c>
      <c r="C224" s="3">
        <f>COUNTIFS(Table1[c08a_main_class], $B$4, Table1[c13a_times_sanctioned], $A206)</f>
        <v>34</v>
      </c>
      <c r="D224" s="2">
        <f>COUNTIFS(Table1[c08a_main_class], $B$4, Table1[c13a_times_sanctioned], $A210)</f>
        <v>1</v>
      </c>
      <c r="E224" s="3">
        <f>SUM(B224:D224)</f>
        <v>53</v>
      </c>
    </row>
    <row r="225" spans="1:5" x14ac:dyDescent="0.25">
      <c r="A225" s="5" t="str">
        <f>$B$3&amp;" - Wave B - Sample"</f>
        <v>Lone Parents - Wave B - Sample</v>
      </c>
      <c r="B225" s="2">
        <f ca="1">COUNTIFS(Table1[c08a_main_class], $B$4, INDIRECT("Table1[c01"&amp;$E5&amp;"_area]"), "&lt;&gt;Unassigned", INDIRECT("Table1[c13"&amp;$E5&amp;"_times_sanctioned]"), "Once")+COUNTIFS(Table1[c08a_main_class], $B$4, INDIRECT("Table1[c01"&amp;$E5&amp;"_area]"), "&lt;&gt;Unassigned", INDIRECT("Table1[c13"&amp;$E5&amp;"_times_sanctioned]"), "2-5 times")+COUNTIFS(Table1[c08a_main_class], $B$4, INDIRECT("Table1[c01"&amp;$E5&amp;"_area]"), "&lt;&gt;Unassigned", INDIRECT("Table1[c13"&amp;$E5&amp;"_times_sanctioned]"), "More than 5 times")</f>
        <v>8</v>
      </c>
      <c r="C225" s="3">
        <f ca="1">COUNTIFS(Table1[c08a_main_class], $B$4, INDIRECT("Table1[c01"&amp;$E5&amp;"_area]"), "&lt;&gt;Unassigned", INDIRECT("Table1[c13"&amp;$E5&amp;"_times_sanctioned]"), $A$206)</f>
        <v>15</v>
      </c>
      <c r="D225" s="2">
        <f ca="1">COUNTIFS(Table1[c08a_main_class], $B$4, INDIRECT("Table1[c01"&amp;$E5&amp;"_area]"), "&lt;&gt;Unassigned", INDIRECT("Table1[c13"&amp;$E5&amp;"_times_sanctioned]"), $A$210)</f>
        <v>1</v>
      </c>
      <c r="E225" s="3">
        <f t="shared" ref="E225:E226" ca="1" si="30">SUM(B225:D225)</f>
        <v>24</v>
      </c>
    </row>
    <row r="226" spans="1:5" x14ac:dyDescent="0.25">
      <c r="A226" s="5" t="str">
        <f>$B$3&amp;" - Wave C - Sample"</f>
        <v>Lone Parents - Wave C - Sample</v>
      </c>
      <c r="B226" s="2">
        <f ca="1">COUNTIFS(Table1[c08a_main_class], $B$4, INDIRECT("Table1[c01"&amp;$E6&amp;"_area]"), "&lt;&gt;Unassigned", INDIRECT("Table1[c13"&amp;$E6&amp;"_times_sanctioned]"), "Once")+COUNTIFS(Table1[c08a_main_class], $B$4, INDIRECT("Table1[c01"&amp;$E6&amp;"_area]"), "&lt;&gt;Unassigned", INDIRECT("Table1[c13"&amp;$E6&amp;"_times_sanctioned]"), "2-5 times")+COUNTIFS(Table1[c08a_main_class], $B$4, INDIRECT("Table1[c01"&amp;$E6&amp;"_area]"), "&lt;&gt;Unassigned", INDIRECT("Table1[c13"&amp;$E6&amp;"_times_sanctioned]"), "More than 5 times")</f>
        <v>0</v>
      </c>
      <c r="C226" s="3">
        <f ca="1">COUNTIFS(Table1[c08a_main_class], $B$4, INDIRECT("Table1[c01"&amp;$E6&amp;"_area]"), "&lt;&gt;Unassigned", INDIRECT("Table1[c13"&amp;$E6&amp;"_times_sanctioned]"), $A$206)</f>
        <v>0</v>
      </c>
      <c r="D226" s="2">
        <f ca="1">COUNTIFS(Table1[c08a_main_class], $B$4, INDIRECT("Table1[c01"&amp;$E6&amp;"_area]"), "&lt;&gt;Unassigned", INDIRECT("Table1[c13"&amp;$E6&amp;"_times_sanctioned]"), $A$210)</f>
        <v>0</v>
      </c>
      <c r="E226" s="3">
        <f t="shared" ca="1" si="30"/>
        <v>0</v>
      </c>
    </row>
    <row r="227" spans="1:5" x14ac:dyDescent="0.25">
      <c r="A227" s="5" t="str">
        <f>$B$3&amp;" - Wave A - All"</f>
        <v>Lone Parents - Wave A - All</v>
      </c>
      <c r="B227" s="2">
        <f ca="1">COUNTIFS(INDIRECT("Table1["&amp;$B5&amp;"]"),"Yes", INDIRECT("Table1[c13"&amp;$E4&amp;"_times_sanctioned]"), "Once")+COUNTIFS(INDIRECT("Table1["&amp;$B5&amp;"]"),"Yes", INDIRECT("Table1[c13"&amp;$E4&amp;"_times_sanctioned]"), "2-5 times")+COUNTIFS(INDIRECT("Table1["&amp;$B5&amp;"]"),"Yes", INDIRECT("Table1[c13"&amp;$E4&amp;"_times_sanctioned]"), "More than 5 times")</f>
        <v>31</v>
      </c>
      <c r="C227" s="3">
        <f ca="1">COUNTIFS(INDIRECT("Table1["&amp;$B$5&amp;"]"),"Yes", INDIRECT("Table1[c13"&amp;$E$4&amp;"_times_sanctioned]"), $A206)</f>
        <v>74</v>
      </c>
      <c r="D227" s="2">
        <f ca="1">COUNTIFS(INDIRECT("Table1["&amp;$B$5&amp;"]"),"Yes", INDIRECT("Table1[c13"&amp;$E$4&amp;"_times_sanctioned]"), $A210)</f>
        <v>3</v>
      </c>
      <c r="E227" s="3">
        <f ca="1">SUM(B227:D227)</f>
        <v>108</v>
      </c>
    </row>
    <row r="228" spans="1:5" x14ac:dyDescent="0.25">
      <c r="A228" s="5" t="str">
        <f>$B$3&amp;" - Wave B - All"</f>
        <v>Lone Parents - Wave B - All</v>
      </c>
      <c r="B228" s="2">
        <f ca="1">COUNTIFS(INDIRECT("Table1["&amp;$B6&amp;"]"),"Yes", INDIRECT("Table1[c13"&amp;$E5&amp;"_times_sanctioned]"), "Once")+COUNTIFS(INDIRECT("Table1["&amp;$B6&amp;"]"),"Yes", INDIRECT("Table1[c13"&amp;$E5&amp;"_times_sanctioned]"), "2-5 times")+COUNTIFS(INDIRECT("Table1["&amp;$B6&amp;"]"),"Yes", INDIRECT("Table1[c13"&amp;$E5&amp;"_times_sanctioned]"), "More than 5 times")</f>
        <v>9</v>
      </c>
      <c r="C228" s="3">
        <f ca="1">COUNTIFS(INDIRECT("Table1["&amp;$B$6&amp;"]"),"Yes", INDIRECT("Table1[c13"&amp;$E$5&amp;"_times_sanctioned]"), $A206)</f>
        <v>32</v>
      </c>
      <c r="D228" s="2">
        <f ca="1">COUNTIFS(INDIRECT("Table1["&amp;$B$6&amp;"]"),"Yes", INDIRECT("Table1[c13"&amp;$E$5&amp;"_times_sanctioned]"), $A210)</f>
        <v>3</v>
      </c>
      <c r="E228" s="3">
        <f ca="1">SUM(B228:D228)</f>
        <v>44</v>
      </c>
    </row>
    <row r="229" spans="1:5" x14ac:dyDescent="0.25">
      <c r="A229" s="5" t="str">
        <f>$B$3&amp;" - Wave C - All"</f>
        <v>Lone Parents - Wave C - All</v>
      </c>
      <c r="B229" s="2">
        <f ca="1">COUNTIFS(INDIRECT("Table1["&amp;$B7&amp;"]"),"Yes", INDIRECT("Table1[c13"&amp;$E6&amp;"_times_sanctioned]"), "Once")+COUNTIFS(INDIRECT("Table1["&amp;$B7&amp;"]"),"Yes", INDIRECT("Table1[c13"&amp;$E6&amp;"_times_sanctioned]"), "2-5 times")+COUNTIFS(INDIRECT("Table1["&amp;$B7&amp;"]"),"Yes", INDIRECT("Table1[c13"&amp;$E6&amp;"_times_sanctioned]"), "More than 5 times")</f>
        <v>0</v>
      </c>
      <c r="C229" s="3">
        <f ca="1">COUNTIFS(INDIRECT("Table1["&amp;$B$7&amp;"]"),"Yes", INDIRECT("Table1[c13"&amp;$E$6&amp;"_times_sanctioned]"), $A206)</f>
        <v>1</v>
      </c>
      <c r="D229" s="2">
        <f ca="1">COUNTIFS(INDIRECT("Table1["&amp;$B$7&amp;"]"),"Yes", INDIRECT("Table1[c13"&amp;$E$6&amp;"_times_sanctioned]"), $A210)</f>
        <v>0</v>
      </c>
      <c r="E229" s="3">
        <f ca="1">SUM(B229:D229)</f>
        <v>1</v>
      </c>
    </row>
    <row r="231" spans="1:5" x14ac:dyDescent="0.25">
      <c r="A231" s="4" t="s">
        <v>709</v>
      </c>
    </row>
    <row r="232" spans="1:5" x14ac:dyDescent="0.25">
      <c r="A232" s="5"/>
      <c r="B232" s="5" t="s">
        <v>5</v>
      </c>
      <c r="C232" s="5" t="s">
        <v>4</v>
      </c>
      <c r="D232" s="5" t="s">
        <v>41</v>
      </c>
      <c r="E232" s="5" t="s">
        <v>680</v>
      </c>
    </row>
    <row r="233" spans="1:5" x14ac:dyDescent="0.25">
      <c r="A233" s="5" t="str">
        <f>$B$3&amp;" - Wave A - Sample"</f>
        <v>Lone Parents - Wave A - Sample</v>
      </c>
      <c r="B233" s="7">
        <f t="shared" ref="B233:E238" si="31">B224/$E224</f>
        <v>0.33962264150943394</v>
      </c>
      <c r="C233" s="6">
        <f t="shared" si="31"/>
        <v>0.64150943396226412</v>
      </c>
      <c r="D233" s="7">
        <f t="shared" si="31"/>
        <v>1.8867924528301886E-2</v>
      </c>
      <c r="E233" s="6">
        <f t="shared" si="31"/>
        <v>1</v>
      </c>
    </row>
    <row r="234" spans="1:5" x14ac:dyDescent="0.25">
      <c r="A234" s="5" t="str">
        <f>$B$3&amp;" - Wave B - Sample"</f>
        <v>Lone Parents - Wave B - Sample</v>
      </c>
      <c r="B234" s="7">
        <f t="shared" ca="1" si="31"/>
        <v>0.33333333333333331</v>
      </c>
      <c r="C234" s="6">
        <f t="shared" ca="1" si="31"/>
        <v>0.625</v>
      </c>
      <c r="D234" s="7">
        <f t="shared" ca="1" si="31"/>
        <v>4.1666666666666664E-2</v>
      </c>
      <c r="E234" s="6">
        <f t="shared" ca="1" si="31"/>
        <v>1</v>
      </c>
    </row>
    <row r="235" spans="1:5" x14ac:dyDescent="0.25">
      <c r="A235" s="5" t="str">
        <f>$B$3&amp;" - Wave C - Sample"</f>
        <v>Lone Parents - Wave C - Sample</v>
      </c>
      <c r="B235" s="7" t="e">
        <f t="shared" ca="1" si="31"/>
        <v>#DIV/0!</v>
      </c>
      <c r="C235" s="6" t="e">
        <f t="shared" ca="1" si="31"/>
        <v>#DIV/0!</v>
      </c>
      <c r="D235" s="7" t="e">
        <f t="shared" ca="1" si="31"/>
        <v>#DIV/0!</v>
      </c>
      <c r="E235" s="6" t="e">
        <f t="shared" ca="1" si="31"/>
        <v>#DIV/0!</v>
      </c>
    </row>
    <row r="236" spans="1:5" x14ac:dyDescent="0.25">
      <c r="A236" s="5" t="str">
        <f>$B$3&amp;" - Wave A - All"</f>
        <v>Lone Parents - Wave A - All</v>
      </c>
      <c r="B236" s="7">
        <f t="shared" ca="1" si="31"/>
        <v>0.28703703703703703</v>
      </c>
      <c r="C236" s="6">
        <f t="shared" ca="1" si="31"/>
        <v>0.68518518518518523</v>
      </c>
      <c r="D236" s="7">
        <f t="shared" ca="1" si="31"/>
        <v>2.7777777777777776E-2</v>
      </c>
      <c r="E236" s="6">
        <f t="shared" ca="1" si="31"/>
        <v>1</v>
      </c>
    </row>
    <row r="237" spans="1:5" x14ac:dyDescent="0.25">
      <c r="A237" s="5" t="str">
        <f>$B$3&amp;" - Wave B - All"</f>
        <v>Lone Parents - Wave B - All</v>
      </c>
      <c r="B237" s="7">
        <f t="shared" ca="1" si="31"/>
        <v>0.20454545454545456</v>
      </c>
      <c r="C237" s="6">
        <f t="shared" ca="1" si="31"/>
        <v>0.72727272727272729</v>
      </c>
      <c r="D237" s="7">
        <f t="shared" ca="1" si="31"/>
        <v>6.8181818181818177E-2</v>
      </c>
      <c r="E237" s="6">
        <f t="shared" ca="1" si="31"/>
        <v>1</v>
      </c>
    </row>
    <row r="238" spans="1:5" x14ac:dyDescent="0.25">
      <c r="A238" s="5" t="str">
        <f>$B$3&amp;" - Wave C - All"</f>
        <v>Lone Parents - Wave C - All</v>
      </c>
      <c r="B238" s="7">
        <f t="shared" ca="1" si="31"/>
        <v>0</v>
      </c>
      <c r="C238" s="6">
        <f t="shared" ca="1" si="31"/>
        <v>1</v>
      </c>
      <c r="D238" s="7">
        <f t="shared" ca="1" si="31"/>
        <v>0</v>
      </c>
      <c r="E238" s="6">
        <f t="shared" ca="1" si="31"/>
        <v>1</v>
      </c>
    </row>
    <row r="240" spans="1:5" x14ac:dyDescent="0.25">
      <c r="A240" s="4" t="s">
        <v>710</v>
      </c>
    </row>
    <row r="241" spans="1:7" x14ac:dyDescent="0.25">
      <c r="A241" s="5"/>
      <c r="B241" s="5" t="str">
        <f>$B$3&amp;" - Wave A - Sample"</f>
        <v>Lone Parents - Wave A - Sample</v>
      </c>
      <c r="C241" s="5" t="str">
        <f>$B$3&amp;" - Wave B - Sample"</f>
        <v>Lone Parents - Wave B - Sample</v>
      </c>
      <c r="D241" s="5" t="str">
        <f>$B$3&amp;" - Wave C - Sample"</f>
        <v>Lone Parents - Wave C - Sample</v>
      </c>
      <c r="E241" s="5" t="str">
        <f>$B$3&amp;" - Wave A - All"</f>
        <v>Lone Parents - Wave A - All</v>
      </c>
      <c r="F241" s="5" t="str">
        <f>$B$3&amp;" - Wave B - All"</f>
        <v>Lone Parents - Wave B - All</v>
      </c>
      <c r="G241" s="5" t="str">
        <f>$B$3&amp;" - Wave C - All"</f>
        <v>Lone Parents - Wave C - All</v>
      </c>
    </row>
    <row r="242" spans="1:7" x14ac:dyDescent="0.25">
      <c r="A242" s="5" t="s">
        <v>54</v>
      </c>
      <c r="B242" s="2">
        <f>COUNTIFS(Table1[c08a_main_class], $B$4, Table1[c14a_last_sanctioned], $A242)</f>
        <v>6</v>
      </c>
      <c r="C242" s="3">
        <f ca="1">COUNTIFS(Table1[c08a_main_class], $B$4, INDIRECT("Table1[c01"&amp;$E$5&amp;"_area]"), "&lt;&gt;Unassigned", INDIRECT("Table1[c14"&amp;$E$5&amp;"_last_sanctioned]"), $A242)</f>
        <v>2</v>
      </c>
      <c r="D242" s="2">
        <f ca="1">COUNTIFS(Table1[c08a_main_class], $B$4, INDIRECT("Table1[c01"&amp;$E$6&amp;"_area]"), "&lt;&gt;Unassigned", INDIRECT("Table1[c14"&amp;$E$6&amp;"_last_sanctioned]"), $A242)</f>
        <v>0</v>
      </c>
      <c r="E242" s="3">
        <f ca="1">COUNTIFS(INDIRECT("Table1["&amp;$B$5&amp;"]"),"Yes", INDIRECT("Table1[c14"&amp;$E$4&amp;"_last_sanctioned]"), $A242)</f>
        <v>12</v>
      </c>
      <c r="F242" s="2">
        <f ca="1">COUNTIFS(INDIRECT("Table1["&amp;$B$6&amp;"]"),"Yes", INDIRECT("Table1[c14"&amp;$E$5&amp;"_last_sanctioned]"), $A242)</f>
        <v>3</v>
      </c>
      <c r="G242" s="3">
        <f ca="1">COUNTIFS(INDIRECT("Table1["&amp;$B$7&amp;"]"),"Yes", INDIRECT("Table1[c14"&amp;$E$6&amp;"_last_sanctioned]"), $A242)</f>
        <v>0</v>
      </c>
    </row>
    <row r="243" spans="1:7" x14ac:dyDescent="0.25">
      <c r="A243" s="5" t="s">
        <v>78</v>
      </c>
      <c r="B243" s="2">
        <f>COUNTIFS(Table1[c08a_main_class], $B$4, Table1[c14a_last_sanctioned], $A243)</f>
        <v>3</v>
      </c>
      <c r="C243" s="3">
        <f ca="1">COUNTIFS(Table1[c08a_main_class], $B$4, INDIRECT("Table1[c01"&amp;$E$5&amp;"_area]"), "&lt;&gt;Unassigned", INDIRECT("Table1[c14"&amp;$E$5&amp;"_last_sanctioned]"), $A243)</f>
        <v>0</v>
      </c>
      <c r="D243" s="2">
        <f ca="1">COUNTIFS(Table1[c08a_main_class], $B$4, INDIRECT("Table1[c01"&amp;$E$6&amp;"_area]"), "&lt;&gt;Unassigned", INDIRECT("Table1[c14"&amp;$E$6&amp;"_last_sanctioned]"), $A243)</f>
        <v>0</v>
      </c>
      <c r="E243" s="3">
        <f ca="1">COUNTIFS(INDIRECT("Table1["&amp;$B$5&amp;"]"),"Yes", INDIRECT("Table1[c14"&amp;$E$4&amp;"_last_sanctioned]"), $A243)</f>
        <v>6</v>
      </c>
      <c r="F243" s="2">
        <f ca="1">COUNTIFS(INDIRECT("Table1["&amp;$B$6&amp;"]"),"Yes", INDIRECT("Table1[c14"&amp;$E$5&amp;"_last_sanctioned]"), $A243)</f>
        <v>0</v>
      </c>
      <c r="G243" s="3">
        <f ca="1">COUNTIFS(INDIRECT("Table1["&amp;$B$7&amp;"]"),"Yes", INDIRECT("Table1[c14"&amp;$E$6&amp;"_last_sanctioned]"), $A243)</f>
        <v>0</v>
      </c>
    </row>
    <row r="244" spans="1:7" x14ac:dyDescent="0.25">
      <c r="A244" s="5" t="s">
        <v>105</v>
      </c>
      <c r="B244" s="2">
        <f>COUNTIFS(Table1[c08a_main_class], $B$4, Table1[c14a_last_sanctioned], $A244)</f>
        <v>5</v>
      </c>
      <c r="C244" s="3">
        <f ca="1">COUNTIFS(Table1[c08a_main_class], $B$4, INDIRECT("Table1[c01"&amp;$E$5&amp;"_area]"), "&lt;&gt;Unassigned", INDIRECT("Table1[c14"&amp;$E$5&amp;"_last_sanctioned]"), $A244)</f>
        <v>7</v>
      </c>
      <c r="D244" s="2">
        <f ca="1">COUNTIFS(Table1[c08a_main_class], $B$4, INDIRECT("Table1[c01"&amp;$E$6&amp;"_area]"), "&lt;&gt;Unassigned", INDIRECT("Table1[c14"&amp;$E$6&amp;"_last_sanctioned]"), $A244)</f>
        <v>0</v>
      </c>
      <c r="E244" s="3">
        <f ca="1">COUNTIFS(INDIRECT("Table1["&amp;$B$5&amp;"]"),"Yes", INDIRECT("Table1[c14"&amp;$E$4&amp;"_last_sanctioned]"), $A244)</f>
        <v>7</v>
      </c>
      <c r="F244" s="2">
        <f ca="1">COUNTIFS(INDIRECT("Table1["&amp;$B$6&amp;"]"),"Yes", INDIRECT("Table1[c14"&amp;$E$5&amp;"_last_sanctioned]"), $A244)</f>
        <v>8</v>
      </c>
      <c r="G244" s="3">
        <f ca="1">COUNTIFS(INDIRECT("Table1["&amp;$B$7&amp;"]"),"Yes", INDIRECT("Table1[c14"&amp;$E$6&amp;"_last_sanctioned]"), $A244)</f>
        <v>0</v>
      </c>
    </row>
    <row r="245" spans="1:7" x14ac:dyDescent="0.25">
      <c r="A245" s="5" t="s">
        <v>27</v>
      </c>
      <c r="B245" s="2">
        <f>COUNTIFS(Table1[c08a_main_class], $B$4, Table1[c14a_last_sanctioned], $A245)</f>
        <v>4</v>
      </c>
      <c r="C245" s="3">
        <f ca="1">COUNTIFS(Table1[c08a_main_class], $B$4, INDIRECT("Table1[c01"&amp;$E$5&amp;"_area]"), "&lt;&gt;Unassigned", INDIRECT("Table1[c14"&amp;$E$5&amp;"_last_sanctioned]"), $A245)</f>
        <v>2</v>
      </c>
      <c r="D245" s="2">
        <f ca="1">COUNTIFS(Table1[c08a_main_class], $B$4, INDIRECT("Table1[c01"&amp;$E$6&amp;"_area]"), "&lt;&gt;Unassigned", INDIRECT("Table1[c14"&amp;$E$6&amp;"_last_sanctioned]"), $A245)</f>
        <v>0</v>
      </c>
      <c r="E245" s="3">
        <f ca="1">COUNTIFS(INDIRECT("Table1["&amp;$B$5&amp;"]"),"Yes", INDIRECT("Table1[c14"&amp;$E$4&amp;"_last_sanctioned]"), $A245)</f>
        <v>7</v>
      </c>
      <c r="F245" s="2">
        <f ca="1">COUNTIFS(INDIRECT("Table1["&amp;$B$6&amp;"]"),"Yes", INDIRECT("Table1[c14"&amp;$E$5&amp;"_last_sanctioned]"), $A245)</f>
        <v>2</v>
      </c>
      <c r="G245" s="3">
        <f ca="1">COUNTIFS(INDIRECT("Table1["&amp;$B$7&amp;"]"),"Yes", INDIRECT("Table1[c14"&amp;$E$6&amp;"_last_sanctioned]"), $A245)</f>
        <v>0</v>
      </c>
    </row>
    <row r="246" spans="1:7" x14ac:dyDescent="0.25">
      <c r="A246" s="5" t="s">
        <v>525</v>
      </c>
      <c r="B246" s="2">
        <f>SUM(B242:B245)</f>
        <v>18</v>
      </c>
      <c r="C246" s="3">
        <f t="shared" ref="C246:D246" ca="1" si="32">SUM(C242:C245)</f>
        <v>11</v>
      </c>
      <c r="D246" s="2">
        <f t="shared" ca="1" si="32"/>
        <v>0</v>
      </c>
      <c r="E246" s="3">
        <f ca="1">SUM(E242:E245)</f>
        <v>32</v>
      </c>
      <c r="F246" s="2">
        <f ca="1">SUM(F242:F245)</f>
        <v>13</v>
      </c>
      <c r="G246" s="3">
        <f ca="1">SUM(G242:G245)</f>
        <v>0</v>
      </c>
    </row>
    <row r="248" spans="1:7" x14ac:dyDescent="0.25">
      <c r="A248" s="4" t="s">
        <v>741</v>
      </c>
    </row>
    <row r="249" spans="1:7" x14ac:dyDescent="0.25">
      <c r="A249" s="5"/>
      <c r="B249" s="5" t="str">
        <f>$B$3&amp;" - Wave A - Sample"</f>
        <v>Lone Parents - Wave A - Sample</v>
      </c>
      <c r="C249" s="5" t="str">
        <f>$B$3&amp;" - Wave B - Sample"</f>
        <v>Lone Parents - Wave B - Sample</v>
      </c>
      <c r="D249" s="5" t="str">
        <f>$B$3&amp;" - Wave C - Sample"</f>
        <v>Lone Parents - Wave C - Sample</v>
      </c>
      <c r="E249" s="5" t="str">
        <f>$B$3&amp;" - Wave A - All"</f>
        <v>Lone Parents - Wave A - All</v>
      </c>
      <c r="F249" s="5" t="str">
        <f>$B$3&amp;" - Wave B - All"</f>
        <v>Lone Parents - Wave B - All</v>
      </c>
      <c r="G249" s="5" t="str">
        <f>$B$3&amp;" - Wave C - All"</f>
        <v>Lone Parents - Wave C - All</v>
      </c>
    </row>
    <row r="250" spans="1:7" x14ac:dyDescent="0.25">
      <c r="A250" s="5" t="s">
        <v>54</v>
      </c>
      <c r="B250" s="15">
        <f t="shared" ref="B250:G254" si="33">B242/B$246</f>
        <v>0.33333333333333331</v>
      </c>
      <c r="C250" s="13">
        <f t="shared" ca="1" si="33"/>
        <v>0.18181818181818182</v>
      </c>
      <c r="D250" s="15" t="e">
        <f t="shared" ca="1" si="33"/>
        <v>#DIV/0!</v>
      </c>
      <c r="E250" s="13">
        <f t="shared" ca="1" si="33"/>
        <v>0.375</v>
      </c>
      <c r="F250" s="15">
        <f t="shared" ca="1" si="33"/>
        <v>0.23076923076923078</v>
      </c>
      <c r="G250" s="13" t="e">
        <f t="shared" ca="1" si="33"/>
        <v>#DIV/0!</v>
      </c>
    </row>
    <row r="251" spans="1:7" x14ac:dyDescent="0.25">
      <c r="A251" s="5" t="s">
        <v>78</v>
      </c>
      <c r="B251" s="15">
        <f t="shared" si="33"/>
        <v>0.16666666666666666</v>
      </c>
      <c r="C251" s="13">
        <f t="shared" ca="1" si="33"/>
        <v>0</v>
      </c>
      <c r="D251" s="15" t="e">
        <f t="shared" ca="1" si="33"/>
        <v>#DIV/0!</v>
      </c>
      <c r="E251" s="13">
        <f t="shared" ca="1" si="33"/>
        <v>0.1875</v>
      </c>
      <c r="F251" s="15">
        <f t="shared" ca="1" si="33"/>
        <v>0</v>
      </c>
      <c r="G251" s="13" t="e">
        <f t="shared" ca="1" si="33"/>
        <v>#DIV/0!</v>
      </c>
    </row>
    <row r="252" spans="1:7" x14ac:dyDescent="0.25">
      <c r="A252" s="5" t="s">
        <v>105</v>
      </c>
      <c r="B252" s="15">
        <f t="shared" si="33"/>
        <v>0.27777777777777779</v>
      </c>
      <c r="C252" s="13">
        <f t="shared" ca="1" si="33"/>
        <v>0.63636363636363635</v>
      </c>
      <c r="D252" s="15" t="e">
        <f t="shared" ca="1" si="33"/>
        <v>#DIV/0!</v>
      </c>
      <c r="E252" s="13">
        <f t="shared" ca="1" si="33"/>
        <v>0.21875</v>
      </c>
      <c r="F252" s="15">
        <f t="shared" ca="1" si="33"/>
        <v>0.61538461538461542</v>
      </c>
      <c r="G252" s="13" t="e">
        <f t="shared" ca="1" si="33"/>
        <v>#DIV/0!</v>
      </c>
    </row>
    <row r="253" spans="1:7" x14ac:dyDescent="0.25">
      <c r="A253" s="5" t="s">
        <v>27</v>
      </c>
      <c r="B253" s="15">
        <f t="shared" si="33"/>
        <v>0.22222222222222221</v>
      </c>
      <c r="C253" s="13">
        <f t="shared" ca="1" si="33"/>
        <v>0.18181818181818182</v>
      </c>
      <c r="D253" s="15" t="e">
        <f t="shared" ca="1" si="33"/>
        <v>#DIV/0!</v>
      </c>
      <c r="E253" s="13">
        <f t="shared" ca="1" si="33"/>
        <v>0.21875</v>
      </c>
      <c r="F253" s="15">
        <f t="shared" ca="1" si="33"/>
        <v>0.15384615384615385</v>
      </c>
      <c r="G253" s="13" t="e">
        <f t="shared" ca="1" si="33"/>
        <v>#DIV/0!</v>
      </c>
    </row>
    <row r="254" spans="1:7" x14ac:dyDescent="0.25">
      <c r="A254" s="5" t="s">
        <v>525</v>
      </c>
      <c r="B254" s="15">
        <f>B246/B$246</f>
        <v>1</v>
      </c>
      <c r="C254" s="13">
        <f t="shared" ca="1" si="33"/>
        <v>1</v>
      </c>
      <c r="D254" s="15" t="e">
        <f t="shared" ca="1" si="33"/>
        <v>#DIV/0!</v>
      </c>
      <c r="E254" s="13">
        <f t="shared" ca="1" si="33"/>
        <v>1</v>
      </c>
      <c r="F254" s="15">
        <f t="shared" ca="1" si="33"/>
        <v>1</v>
      </c>
      <c r="G254" s="13" t="e">
        <f t="shared" ca="1" si="33"/>
        <v>#DIV/0!</v>
      </c>
    </row>
    <row r="256" spans="1:7" x14ac:dyDescent="0.25">
      <c r="A256" s="4" t="s">
        <v>711</v>
      </c>
    </row>
    <row r="257" spans="1:4" x14ac:dyDescent="0.25">
      <c r="A257" s="5"/>
      <c r="B257" s="5" t="s">
        <v>5</v>
      </c>
      <c r="C257" s="5" t="s">
        <v>4</v>
      </c>
      <c r="D257" s="5" t="s">
        <v>680</v>
      </c>
    </row>
    <row r="258" spans="1:4" x14ac:dyDescent="0.25">
      <c r="A258" s="5" t="str">
        <f>$B$3&amp;" - Wave A - Sample"</f>
        <v>Lone Parents - Wave A - Sample</v>
      </c>
      <c r="B258" s="2">
        <f>COUNTIFS(Table1[c08a_main_class], $B$4, Table1[c15a_any_income], "Yes")</f>
        <v>53</v>
      </c>
      <c r="C258" s="3">
        <f>COUNTIFS(Table1[c08a_main_class], $B$4, Table1[c15a_any_income], "No")</f>
        <v>0</v>
      </c>
      <c r="D258" s="2">
        <f>B258+C258</f>
        <v>53</v>
      </c>
    </row>
    <row r="259" spans="1:4" x14ac:dyDescent="0.25">
      <c r="A259" s="5" t="str">
        <f>$B$3&amp;" - Wave B - Sample"</f>
        <v>Lone Parents - Wave B - Sample</v>
      </c>
      <c r="B259" s="2">
        <f ca="1">COUNTIFS(Table1[c08a_main_class], $B$4, INDIRECT("Table1[c01"&amp;$E5&amp;"_area]"), "&lt;&gt;Unassigned",INDIRECT("Table1[c15"&amp;E5&amp;"_any_income]"), "Yes")</f>
        <v>37</v>
      </c>
      <c r="C259" s="3">
        <f ca="1">COUNTIFS(Table1[c08a_main_class], $B$4, INDIRECT("Table1[c01"&amp;$E5&amp;"_area]"), "&lt;&gt;Unassigned",INDIRECT("Table1[c15"&amp;E5&amp;"_any_income]"), "No")</f>
        <v>1</v>
      </c>
      <c r="D259" s="2">
        <f t="shared" ref="D259:D260" ca="1" si="34">B259+C259</f>
        <v>38</v>
      </c>
    </row>
    <row r="260" spans="1:4" x14ac:dyDescent="0.25">
      <c r="A260" s="5" t="str">
        <f>$B$3&amp;" - Wave C - Sample"</f>
        <v>Lone Parents - Wave C - Sample</v>
      </c>
      <c r="B260" s="2">
        <f ca="1">COUNTIFS(Table1[c08a_main_class], $B$4, INDIRECT("Table1[c01"&amp;$E6&amp;"_area]"), "&lt;&gt;Unassigned",INDIRECT("Table1[c15"&amp;E6&amp;"_any_income]"), "Yes")</f>
        <v>4</v>
      </c>
      <c r="C260" s="3">
        <f ca="1">COUNTIFS(Table1[c08a_main_class], $B$4, INDIRECT("Table1[c01"&amp;$E6&amp;"_area]"), "&lt;&gt;Unassigned",INDIRECT("Table1[c15"&amp;E6&amp;"_any_income]"), "No")</f>
        <v>0</v>
      </c>
      <c r="D260" s="2">
        <f t="shared" ca="1" si="34"/>
        <v>4</v>
      </c>
    </row>
    <row r="261" spans="1:4" x14ac:dyDescent="0.25">
      <c r="A261" s="5" t="str">
        <f>$B$3&amp;" - Wave A - All"</f>
        <v>Lone Parents - Wave A - All</v>
      </c>
      <c r="B261" s="2">
        <f ca="1">COUNTIFS(INDIRECT("Table1["&amp;$B5&amp;"]"),"Yes", Table1[c15a_any_income], "Yes")</f>
        <v>107</v>
      </c>
      <c r="C261" s="3">
        <f ca="1">COUNTIFS(INDIRECT("Table1["&amp;$B5&amp;"]"),"Yes", Table1[c15a_any_income], "No")</f>
        <v>1</v>
      </c>
      <c r="D261" s="2">
        <f ca="1">B261+C261</f>
        <v>108</v>
      </c>
    </row>
    <row r="262" spans="1:4" x14ac:dyDescent="0.25">
      <c r="A262" s="5" t="str">
        <f>$B$3&amp;" - Wave B - All"</f>
        <v>Lone Parents - Wave B - All</v>
      </c>
      <c r="B262" s="2">
        <f ca="1">COUNTIFS(INDIRECT("Table1["&amp;$B6&amp;"]"),"Yes", INDIRECT("Table1[c15"&amp;E5&amp;"_any_income]"), "Yes")</f>
        <v>70</v>
      </c>
      <c r="C262" s="3">
        <f ca="1">COUNTIFS(INDIRECT("Table1["&amp;$B6&amp;"]"),"Yes", INDIRECT("Table1[c15"&amp;E5&amp;"_any_income]"), "No")</f>
        <v>1</v>
      </c>
      <c r="D262" s="2">
        <f ca="1">B262+C262</f>
        <v>71</v>
      </c>
    </row>
    <row r="263" spans="1:4" x14ac:dyDescent="0.25">
      <c r="A263" s="5" t="str">
        <f>$B$3&amp;" - Wave C - All"</f>
        <v>Lone Parents - Wave C - All</v>
      </c>
      <c r="B263" s="2">
        <f ca="1">COUNTIFS(INDIRECT("Table1["&amp;$B7&amp;"]"),"Yes", INDIRECT("Table1[c15"&amp;E6&amp;"_any_income]"), "Yes")</f>
        <v>7</v>
      </c>
      <c r="C263" s="3">
        <f ca="1">COUNTIFS(INDIRECT("Table1["&amp;$B7&amp;"]"),"Yes", INDIRECT("Table1[c15"&amp;E6&amp;"_any_income]"), "No")</f>
        <v>0</v>
      </c>
      <c r="D263" s="2">
        <f ca="1">B263+C263</f>
        <v>7</v>
      </c>
    </row>
    <row r="265" spans="1:4" x14ac:dyDescent="0.25">
      <c r="A265" s="4" t="s">
        <v>712</v>
      </c>
    </row>
    <row r="266" spans="1:4" x14ac:dyDescent="0.25">
      <c r="A266" s="5"/>
      <c r="B266" s="5" t="s">
        <v>5</v>
      </c>
      <c r="C266" s="5" t="s">
        <v>4</v>
      </c>
      <c r="D266" s="5" t="s">
        <v>680</v>
      </c>
    </row>
    <row r="267" spans="1:4" x14ac:dyDescent="0.25">
      <c r="A267" s="5" t="str">
        <f>$B$3&amp;" - Wave A - Sample"</f>
        <v>Lone Parents - Wave A - Sample</v>
      </c>
      <c r="B267" s="7">
        <f t="shared" ref="B267:D268" si="35">B258/$D258</f>
        <v>1</v>
      </c>
      <c r="C267" s="6">
        <f t="shared" si="35"/>
        <v>0</v>
      </c>
      <c r="D267" s="7">
        <f t="shared" si="35"/>
        <v>1</v>
      </c>
    </row>
    <row r="268" spans="1:4" x14ac:dyDescent="0.25">
      <c r="A268" s="5" t="str">
        <f>$B$3&amp;" - Wave B - Sample"</f>
        <v>Lone Parents - Wave B - Sample</v>
      </c>
      <c r="B268" s="7">
        <f ca="1">B259/$D259</f>
        <v>0.97368421052631582</v>
      </c>
      <c r="C268" s="6">
        <f ca="1">C259/$D259</f>
        <v>2.6315789473684209E-2</v>
      </c>
      <c r="D268" s="7">
        <f t="shared" ca="1" si="35"/>
        <v>1</v>
      </c>
    </row>
    <row r="269" spans="1:4" x14ac:dyDescent="0.25">
      <c r="A269" s="5" t="str">
        <f>$B$3&amp;" - Wave C - Sample"</f>
        <v>Lone Parents - Wave C - Sample</v>
      </c>
      <c r="B269" s="7">
        <f t="shared" ref="B269:D272" ca="1" si="36">B260/$D260</f>
        <v>1</v>
      </c>
      <c r="C269" s="6">
        <f t="shared" ca="1" si="36"/>
        <v>0</v>
      </c>
      <c r="D269" s="7">
        <f t="shared" ca="1" si="36"/>
        <v>1</v>
      </c>
    </row>
    <row r="270" spans="1:4" x14ac:dyDescent="0.25">
      <c r="A270" s="5" t="str">
        <f>$B$3&amp;" - Wave A - All"</f>
        <v>Lone Parents - Wave A - All</v>
      </c>
      <c r="B270" s="7">
        <f t="shared" ca="1" si="36"/>
        <v>0.9907407407407407</v>
      </c>
      <c r="C270" s="6">
        <f t="shared" ca="1" si="36"/>
        <v>9.2592592592592587E-3</v>
      </c>
      <c r="D270" s="7">
        <f t="shared" ca="1" si="36"/>
        <v>1</v>
      </c>
    </row>
    <row r="271" spans="1:4" x14ac:dyDescent="0.25">
      <c r="A271" s="5" t="str">
        <f>$B$3&amp;" - Wave B - All"</f>
        <v>Lone Parents - Wave B - All</v>
      </c>
      <c r="B271" s="7">
        <f t="shared" ca="1" si="36"/>
        <v>0.9859154929577465</v>
      </c>
      <c r="C271" s="6">
        <f t="shared" ca="1" si="36"/>
        <v>1.4084507042253521E-2</v>
      </c>
      <c r="D271" s="7">
        <f t="shared" ca="1" si="36"/>
        <v>1</v>
      </c>
    </row>
    <row r="272" spans="1:4" x14ac:dyDescent="0.25">
      <c r="A272" s="5" t="str">
        <f>$B$3&amp;" - Wave C - All"</f>
        <v>Lone Parents - Wave C - All</v>
      </c>
      <c r="B272" s="7">
        <f t="shared" ca="1" si="36"/>
        <v>1</v>
      </c>
      <c r="C272" s="6">
        <f t="shared" ca="1" si="36"/>
        <v>0</v>
      </c>
      <c r="D272" s="7">
        <f t="shared" ca="1" si="36"/>
        <v>1</v>
      </c>
    </row>
    <row r="274" spans="1:7" x14ac:dyDescent="0.25">
      <c r="A274" s="4" t="s">
        <v>713</v>
      </c>
    </row>
    <row r="275" spans="1:7" x14ac:dyDescent="0.25">
      <c r="A275" s="5"/>
      <c r="B275" s="5" t="str">
        <f>$B$3&amp;" - Wave A - Sample"</f>
        <v>Lone Parents - Wave A - Sample</v>
      </c>
      <c r="C275" s="5" t="str">
        <f>$B$3&amp;" - Wave B - Sample"</f>
        <v>Lone Parents - Wave B - Sample</v>
      </c>
      <c r="D275" s="5" t="str">
        <f>$B$3&amp;" - Wave C - Sample"</f>
        <v>Lone Parents - Wave C - Sample</v>
      </c>
      <c r="E275" s="5" t="str">
        <f>$B$3&amp;" - Wave A - All"</f>
        <v>Lone Parents - Wave A - All</v>
      </c>
      <c r="F275" s="5" t="str">
        <f>$B$3&amp;" - Wave B - All"</f>
        <v>Lone Parents - Wave B - All</v>
      </c>
      <c r="G275" s="5" t="str">
        <f>$B$3&amp;" - Wave C - All"</f>
        <v>Lone Parents - Wave C - All</v>
      </c>
    </row>
    <row r="276" spans="1:7" x14ac:dyDescent="0.25">
      <c r="A276" s="5" t="s">
        <v>70</v>
      </c>
      <c r="B276" s="2">
        <f>COUNTIFS(Table1[c08a_main_class], $B$4, Table1[c16a_housing_status], $A276)</f>
        <v>0</v>
      </c>
      <c r="C276" s="3">
        <f ca="1">COUNTIFS(Table1[c08a_main_class], $B$4, INDIRECT("Table1[c01"&amp;$E$5&amp;"_area]"), "&lt;&gt;Unassigned",INDIRECT("Table1[c16"&amp;$E$5&amp;"_housing_status]"), $A276)</f>
        <v>0</v>
      </c>
      <c r="D276" s="2">
        <f ca="1">COUNTIFS(Table1[c08a_main_class], $B$4, INDIRECT("Table1[c01"&amp;$E$6&amp;"_area]"), "&lt;&gt;Unassigned",INDIRECT("Table1[c16"&amp;$E$6&amp;"_housing_status]"), $A276)</f>
        <v>0</v>
      </c>
      <c r="E276" s="3">
        <f t="shared" ref="E276:E284" ca="1" si="37">COUNTIFS(INDIRECT("Table1["&amp;$B$5&amp;"]"),"Yes", INDIRECT("Table1[c16"&amp;$E$4&amp;"_housing_status]"), $A276)</f>
        <v>4</v>
      </c>
      <c r="F276" s="2">
        <f t="shared" ref="F276:F284" ca="1" si="38">COUNTIFS(INDIRECT("Table1["&amp;$B$6&amp;"]"),"Yes", INDIRECT("Table1[c16"&amp;$E$5&amp;"_housing_status]"), $A276)</f>
        <v>4</v>
      </c>
      <c r="G276" s="3">
        <f t="shared" ref="G276:G284" ca="1" si="39">COUNTIFS(INDIRECT("Table1["&amp;$B$7&amp;"]"),"Yes", INDIRECT("Table1[c16"&amp;$E$6&amp;"_housing_status]"), $A276)</f>
        <v>1</v>
      </c>
    </row>
    <row r="277" spans="1:7" x14ac:dyDescent="0.25">
      <c r="A277" s="5" t="s">
        <v>6</v>
      </c>
      <c r="B277" s="2">
        <f>COUNTIFS(Table1[c08a_main_class], $B$4, Table1[c16a_housing_status], $A277)</f>
        <v>34</v>
      </c>
      <c r="C277" s="3">
        <f ca="1">COUNTIFS(Table1[c08a_main_class], $B$4, INDIRECT("Table1[c01"&amp;$E$5&amp;"_area]"), "&lt;&gt;Unassigned",INDIRECT("Table1[c16"&amp;$E$5&amp;"_housing_status]"), $A277)</f>
        <v>26</v>
      </c>
      <c r="D277" s="2">
        <f ca="1">COUNTIFS(Table1[c08a_main_class], $B$4, INDIRECT("Table1[c01"&amp;$E$6&amp;"_area]"), "&lt;&gt;Unassigned",INDIRECT("Table1[c16"&amp;$E$6&amp;"_housing_status]"), $A277)</f>
        <v>4</v>
      </c>
      <c r="E277" s="3">
        <f t="shared" ca="1" si="37"/>
        <v>74</v>
      </c>
      <c r="F277" s="2">
        <f t="shared" ca="1" si="38"/>
        <v>50</v>
      </c>
      <c r="G277" s="3">
        <f t="shared" ca="1" si="39"/>
        <v>6</v>
      </c>
    </row>
    <row r="278" spans="1:7" x14ac:dyDescent="0.25">
      <c r="A278" s="5" t="s">
        <v>18</v>
      </c>
      <c r="B278" s="2">
        <f>COUNTIFS(Table1[c08a_main_class], $B$4, Table1[c16a_housing_status], $A278)</f>
        <v>15</v>
      </c>
      <c r="C278" s="3">
        <f ca="1">COUNTIFS(Table1[c08a_main_class], $B$4, INDIRECT("Table1[c01"&amp;$E$5&amp;"_area]"), "&lt;&gt;Unassigned",INDIRECT("Table1[c16"&amp;$E$5&amp;"_housing_status]"), $A278)</f>
        <v>9</v>
      </c>
      <c r="D278" s="2">
        <f ca="1">COUNTIFS(Table1[c08a_main_class], $B$4, INDIRECT("Table1[c01"&amp;$E$6&amp;"_area]"), "&lt;&gt;Unassigned",INDIRECT("Table1[c16"&amp;$E$6&amp;"_housing_status]"), $A278)</f>
        <v>0</v>
      </c>
      <c r="E278" s="3">
        <f t="shared" ca="1" si="37"/>
        <v>20</v>
      </c>
      <c r="F278" s="2">
        <f t="shared" ca="1" si="38"/>
        <v>14</v>
      </c>
      <c r="G278" s="3">
        <f t="shared" ca="1" si="39"/>
        <v>0</v>
      </c>
    </row>
    <row r="279" spans="1:7" x14ac:dyDescent="0.25">
      <c r="A279" s="5" t="s">
        <v>100</v>
      </c>
      <c r="B279" s="2">
        <f>COUNTIFS(Table1[c08a_main_class], $B$4, Table1[c16a_housing_status], $A279)</f>
        <v>0</v>
      </c>
      <c r="C279" s="3">
        <f ca="1">COUNTIFS(Table1[c08a_main_class], $B$4, INDIRECT("Table1[c01"&amp;$E$5&amp;"_area]"), "&lt;&gt;Unassigned",INDIRECT("Table1[c16"&amp;$E$5&amp;"_housing_status]"), $A279)</f>
        <v>0</v>
      </c>
      <c r="D279" s="2">
        <f ca="1">COUNTIFS(Table1[c08a_main_class], $B$4, INDIRECT("Table1[c01"&amp;$E$6&amp;"_area]"), "&lt;&gt;Unassigned",INDIRECT("Table1[c16"&amp;$E$6&amp;"_housing_status]"), $A279)</f>
        <v>0</v>
      </c>
      <c r="E279" s="3">
        <f t="shared" ca="1" si="37"/>
        <v>0</v>
      </c>
      <c r="F279" s="2">
        <f t="shared" ca="1" si="38"/>
        <v>0</v>
      </c>
      <c r="G279" s="3">
        <f t="shared" ca="1" si="39"/>
        <v>0</v>
      </c>
    </row>
    <row r="280" spans="1:7" x14ac:dyDescent="0.25">
      <c r="A280" s="5" t="s">
        <v>39</v>
      </c>
      <c r="B280" s="2">
        <f>COUNTIFS(Table1[c08a_main_class], $B$4, Table1[c16a_housing_status], $A280)</f>
        <v>0</v>
      </c>
      <c r="C280" s="3">
        <f ca="1">COUNTIFS(Table1[c08a_main_class], $B$4, INDIRECT("Table1[c01"&amp;$E$5&amp;"_area]"), "&lt;&gt;Unassigned",INDIRECT("Table1[c16"&amp;$E$5&amp;"_housing_status]"), $A280)</f>
        <v>1</v>
      </c>
      <c r="D280" s="2">
        <f ca="1">COUNTIFS(Table1[c08a_main_class], $B$4, INDIRECT("Table1[c01"&amp;$E$6&amp;"_area]"), "&lt;&gt;Unassigned",INDIRECT("Table1[c16"&amp;$E$6&amp;"_housing_status]"), $A280)</f>
        <v>0</v>
      </c>
      <c r="E280" s="3">
        <f t="shared" ca="1" si="37"/>
        <v>0</v>
      </c>
      <c r="F280" s="2">
        <f t="shared" ca="1" si="38"/>
        <v>1</v>
      </c>
      <c r="G280" s="3">
        <f t="shared" ca="1" si="39"/>
        <v>0</v>
      </c>
    </row>
    <row r="281" spans="1:7" x14ac:dyDescent="0.25">
      <c r="A281" s="5" t="s">
        <v>714</v>
      </c>
      <c r="B281" s="2">
        <f>COUNTIFS(Table1[c08a_main_class], $B$4, Table1[c16a_housing_status], $A281)</f>
        <v>1</v>
      </c>
      <c r="C281" s="3">
        <f ca="1">COUNTIFS(Table1[c08a_main_class], $B$4, INDIRECT("Table1[c01"&amp;$E$5&amp;"_area]"), "&lt;&gt;Unassigned",INDIRECT("Table1[c16"&amp;$E$5&amp;"_housing_status]"), $A281)</f>
        <v>0</v>
      </c>
      <c r="D281" s="2">
        <f ca="1">COUNTIFS(Table1[c08a_main_class], $B$4, INDIRECT("Table1[c01"&amp;$E$6&amp;"_area]"), "&lt;&gt;Unassigned",INDIRECT("Table1[c16"&amp;$E$6&amp;"_housing_status]"), $A281)</f>
        <v>0</v>
      </c>
      <c r="E281" s="3">
        <f t="shared" ca="1" si="37"/>
        <v>4</v>
      </c>
      <c r="F281" s="2">
        <f t="shared" ca="1" si="38"/>
        <v>0</v>
      </c>
      <c r="G281" s="3">
        <f t="shared" ca="1" si="39"/>
        <v>0</v>
      </c>
    </row>
    <row r="282" spans="1:7" x14ac:dyDescent="0.25">
      <c r="A282" s="5" t="s">
        <v>715</v>
      </c>
      <c r="B282" s="2">
        <f>COUNTIFS(Table1[c08a_main_class], $B$4, Table1[c16a_housing_status], $A282)</f>
        <v>0</v>
      </c>
      <c r="C282" s="3">
        <f ca="1">COUNTIFS(Table1[c08a_main_class], $B$4, INDIRECT("Table1[c01"&amp;$E$5&amp;"_area]"), "&lt;&gt;Unassigned",INDIRECT("Table1[c16"&amp;$E$5&amp;"_housing_status]"), $A282)</f>
        <v>0</v>
      </c>
      <c r="D282" s="2">
        <f ca="1">COUNTIFS(Table1[c08a_main_class], $B$4, INDIRECT("Table1[c01"&amp;$E$6&amp;"_area]"), "&lt;&gt;Unassigned",INDIRECT("Table1[c16"&amp;$E$6&amp;"_housing_status]"), $A282)</f>
        <v>0</v>
      </c>
      <c r="E282" s="3">
        <f t="shared" ca="1" si="37"/>
        <v>0</v>
      </c>
      <c r="F282" s="2">
        <f t="shared" ca="1" si="38"/>
        <v>0</v>
      </c>
      <c r="G282" s="3">
        <f t="shared" ca="1" si="39"/>
        <v>0</v>
      </c>
    </row>
    <row r="283" spans="1:7" x14ac:dyDescent="0.25">
      <c r="A283" s="5" t="s">
        <v>32</v>
      </c>
      <c r="B283" s="2">
        <f>COUNTIFS(Table1[c08a_main_class], $B$4, Table1[c16a_housing_status], $A283)</f>
        <v>0</v>
      </c>
      <c r="C283" s="3">
        <f ca="1">COUNTIFS(Table1[c08a_main_class], $B$4, INDIRECT("Table1[c01"&amp;$E$5&amp;"_area]"), "&lt;&gt;Unassigned",INDIRECT("Table1[c16"&amp;$E$5&amp;"_housing_status]"), $A283)</f>
        <v>0</v>
      </c>
      <c r="D283" s="2">
        <f ca="1">COUNTIFS(Table1[c08a_main_class], $B$4, INDIRECT("Table1[c01"&amp;$E$6&amp;"_area]"), "&lt;&gt;Unassigned",INDIRECT("Table1[c16"&amp;$E$6&amp;"_housing_status]"), $A283)</f>
        <v>0</v>
      </c>
      <c r="E283" s="3">
        <f t="shared" ca="1" si="37"/>
        <v>0</v>
      </c>
      <c r="F283" s="2">
        <f t="shared" ca="1" si="38"/>
        <v>0</v>
      </c>
      <c r="G283" s="3">
        <f t="shared" ca="1" si="39"/>
        <v>0</v>
      </c>
    </row>
    <row r="284" spans="1:7" x14ac:dyDescent="0.25">
      <c r="A284" s="5" t="s">
        <v>22</v>
      </c>
      <c r="B284" s="2">
        <f>COUNTIFS(Table1[c08a_main_class], $B$4, Table1[c16a_housing_status], $A284)</f>
        <v>3</v>
      </c>
      <c r="C284" s="3">
        <f ca="1">COUNTIFS(Table1[c08a_main_class], $B$4, INDIRECT("Table1[c01"&amp;$E$5&amp;"_area]"), "&lt;&gt;Unassigned",INDIRECT("Table1[c16"&amp;$E$5&amp;"_housing_status]"), $A284)</f>
        <v>1</v>
      </c>
      <c r="D284" s="2">
        <f ca="1">COUNTIFS(Table1[c08a_main_class], $B$4, INDIRECT("Table1[c01"&amp;$E$6&amp;"_area]"), "&lt;&gt;Unassigned",INDIRECT("Table1[c16"&amp;$E$6&amp;"_housing_status]"), $A284)</f>
        <v>0</v>
      </c>
      <c r="E284" s="3">
        <f t="shared" ca="1" si="37"/>
        <v>5</v>
      </c>
      <c r="F284" s="2">
        <f t="shared" ca="1" si="38"/>
        <v>1</v>
      </c>
      <c r="G284" s="3">
        <f t="shared" ca="1" si="39"/>
        <v>0</v>
      </c>
    </row>
    <row r="285" spans="1:7" x14ac:dyDescent="0.25">
      <c r="A285" s="5" t="s">
        <v>525</v>
      </c>
      <c r="B285" s="2">
        <f t="shared" ref="B285:G285" si="40">SUM(B276:B284)</f>
        <v>53</v>
      </c>
      <c r="C285" s="3">
        <f t="shared" ca="1" si="40"/>
        <v>37</v>
      </c>
      <c r="D285" s="2">
        <f t="shared" ca="1" si="40"/>
        <v>4</v>
      </c>
      <c r="E285" s="3">
        <f t="shared" ca="1" si="40"/>
        <v>107</v>
      </c>
      <c r="F285" s="2">
        <f t="shared" ca="1" si="40"/>
        <v>70</v>
      </c>
      <c r="G285" s="3">
        <f t="shared" ca="1" si="40"/>
        <v>7</v>
      </c>
    </row>
    <row r="287" spans="1:7" x14ac:dyDescent="0.25">
      <c r="A287" s="4" t="s">
        <v>716</v>
      </c>
    </row>
    <row r="288" spans="1:7" x14ac:dyDescent="0.25">
      <c r="A288" s="5"/>
      <c r="B288" s="5" t="str">
        <f>$B$3&amp;" - Wave A - Sample"</f>
        <v>Lone Parents - Wave A - Sample</v>
      </c>
      <c r="C288" s="5" t="str">
        <f>$B$3&amp;" - Wave B - Sample"</f>
        <v>Lone Parents - Wave B - Sample</v>
      </c>
      <c r="D288" s="5" t="str">
        <f>$B$3&amp;" - Wave C - Sample"</f>
        <v>Lone Parents - Wave C - Sample</v>
      </c>
      <c r="E288" s="5" t="str">
        <f>$B$3&amp;" - Wave A - All"</f>
        <v>Lone Parents - Wave A - All</v>
      </c>
      <c r="F288" s="5" t="str">
        <f>$B$3&amp;" - Wave B - All"</f>
        <v>Lone Parents - Wave B - All</v>
      </c>
      <c r="G288" s="5" t="str">
        <f>$B$3&amp;" - Wave C - All"</f>
        <v>Lone Parents - Wave C - All</v>
      </c>
    </row>
    <row r="289" spans="1:7" x14ac:dyDescent="0.25">
      <c r="A289" s="5" t="s">
        <v>70</v>
      </c>
      <c r="B289" s="15">
        <f>B276/B$285</f>
        <v>0</v>
      </c>
      <c r="C289" s="15">
        <f t="shared" ref="C289:G298" ca="1" si="41">C276/C$285</f>
        <v>0</v>
      </c>
      <c r="D289" s="15">
        <f t="shared" ca="1" si="41"/>
        <v>0</v>
      </c>
      <c r="E289" s="13">
        <f t="shared" ca="1" si="41"/>
        <v>3.7383177570093455E-2</v>
      </c>
      <c r="F289" s="15">
        <f t="shared" ca="1" si="41"/>
        <v>5.7142857142857141E-2</v>
      </c>
      <c r="G289" s="13">
        <f t="shared" ca="1" si="41"/>
        <v>0.14285714285714285</v>
      </c>
    </row>
    <row r="290" spans="1:7" x14ac:dyDescent="0.25">
      <c r="A290" s="5" t="s">
        <v>6</v>
      </c>
      <c r="B290" s="15">
        <f t="shared" ref="B290:D298" si="42">B277/B$285</f>
        <v>0.64150943396226412</v>
      </c>
      <c r="C290" s="15">
        <f t="shared" ca="1" si="42"/>
        <v>0.70270270270270274</v>
      </c>
      <c r="D290" s="15">
        <f t="shared" ca="1" si="42"/>
        <v>1</v>
      </c>
      <c r="E290" s="13">
        <f t="shared" ca="1" si="41"/>
        <v>0.69158878504672894</v>
      </c>
      <c r="F290" s="15">
        <f t="shared" ca="1" si="41"/>
        <v>0.7142857142857143</v>
      </c>
      <c r="G290" s="13">
        <f t="shared" ca="1" si="41"/>
        <v>0.8571428571428571</v>
      </c>
    </row>
    <row r="291" spans="1:7" x14ac:dyDescent="0.25">
      <c r="A291" s="5" t="s">
        <v>18</v>
      </c>
      <c r="B291" s="15">
        <f t="shared" si="42"/>
        <v>0.28301886792452829</v>
      </c>
      <c r="C291" s="15">
        <f t="shared" ca="1" si="42"/>
        <v>0.24324324324324326</v>
      </c>
      <c r="D291" s="15">
        <f t="shared" ca="1" si="42"/>
        <v>0</v>
      </c>
      <c r="E291" s="13">
        <f t="shared" ca="1" si="41"/>
        <v>0.18691588785046728</v>
      </c>
      <c r="F291" s="15">
        <f t="shared" ca="1" si="41"/>
        <v>0.2</v>
      </c>
      <c r="G291" s="13">
        <f t="shared" ca="1" si="41"/>
        <v>0</v>
      </c>
    </row>
    <row r="292" spans="1:7" x14ac:dyDescent="0.25">
      <c r="A292" s="5" t="s">
        <v>100</v>
      </c>
      <c r="B292" s="15">
        <f t="shared" si="42"/>
        <v>0</v>
      </c>
      <c r="C292" s="15">
        <f t="shared" ca="1" si="42"/>
        <v>0</v>
      </c>
      <c r="D292" s="15">
        <f t="shared" ca="1" si="42"/>
        <v>0</v>
      </c>
      <c r="E292" s="13">
        <f t="shared" ca="1" si="41"/>
        <v>0</v>
      </c>
      <c r="F292" s="15">
        <f t="shared" ca="1" si="41"/>
        <v>0</v>
      </c>
      <c r="G292" s="13">
        <f t="shared" ca="1" si="41"/>
        <v>0</v>
      </c>
    </row>
    <row r="293" spans="1:7" x14ac:dyDescent="0.25">
      <c r="A293" s="5" t="s">
        <v>39</v>
      </c>
      <c r="B293" s="15">
        <f t="shared" si="42"/>
        <v>0</v>
      </c>
      <c r="C293" s="15">
        <f t="shared" ca="1" si="42"/>
        <v>2.7027027027027029E-2</v>
      </c>
      <c r="D293" s="15">
        <f t="shared" ca="1" si="42"/>
        <v>0</v>
      </c>
      <c r="E293" s="13">
        <f t="shared" ca="1" si="41"/>
        <v>0</v>
      </c>
      <c r="F293" s="15">
        <f t="shared" ca="1" si="41"/>
        <v>1.4285714285714285E-2</v>
      </c>
      <c r="G293" s="13">
        <f t="shared" ca="1" si="41"/>
        <v>0</v>
      </c>
    </row>
    <row r="294" spans="1:7" x14ac:dyDescent="0.25">
      <c r="A294" s="5" t="s">
        <v>714</v>
      </c>
      <c r="B294" s="15">
        <f t="shared" si="42"/>
        <v>1.8867924528301886E-2</v>
      </c>
      <c r="C294" s="15">
        <f t="shared" ca="1" si="42"/>
        <v>0</v>
      </c>
      <c r="D294" s="15">
        <f t="shared" ca="1" si="42"/>
        <v>0</v>
      </c>
      <c r="E294" s="13">
        <f t="shared" ca="1" si="41"/>
        <v>3.7383177570093455E-2</v>
      </c>
      <c r="F294" s="15">
        <f t="shared" ca="1" si="41"/>
        <v>0</v>
      </c>
      <c r="G294" s="13">
        <f t="shared" ca="1" si="41"/>
        <v>0</v>
      </c>
    </row>
    <row r="295" spans="1:7" x14ac:dyDescent="0.25">
      <c r="A295" s="5" t="s">
        <v>715</v>
      </c>
      <c r="B295" s="15">
        <f t="shared" si="42"/>
        <v>0</v>
      </c>
      <c r="C295" s="15">
        <f t="shared" ca="1" si="42"/>
        <v>0</v>
      </c>
      <c r="D295" s="15">
        <f t="shared" ca="1" si="42"/>
        <v>0</v>
      </c>
      <c r="E295" s="13">
        <f t="shared" ca="1" si="41"/>
        <v>0</v>
      </c>
      <c r="F295" s="15">
        <f t="shared" ca="1" si="41"/>
        <v>0</v>
      </c>
      <c r="G295" s="13">
        <f t="shared" ca="1" si="41"/>
        <v>0</v>
      </c>
    </row>
    <row r="296" spans="1:7" x14ac:dyDescent="0.25">
      <c r="A296" s="5" t="s">
        <v>32</v>
      </c>
      <c r="B296" s="15">
        <f t="shared" si="42"/>
        <v>0</v>
      </c>
      <c r="C296" s="15">
        <f t="shared" ca="1" si="42"/>
        <v>0</v>
      </c>
      <c r="D296" s="15">
        <f t="shared" ca="1" si="42"/>
        <v>0</v>
      </c>
      <c r="E296" s="13">
        <f t="shared" ca="1" si="41"/>
        <v>0</v>
      </c>
      <c r="F296" s="15">
        <f t="shared" ca="1" si="41"/>
        <v>0</v>
      </c>
      <c r="G296" s="13">
        <f t="shared" ca="1" si="41"/>
        <v>0</v>
      </c>
    </row>
    <row r="297" spans="1:7" x14ac:dyDescent="0.25">
      <c r="A297" s="5" t="s">
        <v>22</v>
      </c>
      <c r="B297" s="15">
        <f t="shared" si="42"/>
        <v>5.6603773584905662E-2</v>
      </c>
      <c r="C297" s="15">
        <f t="shared" ca="1" si="42"/>
        <v>2.7027027027027029E-2</v>
      </c>
      <c r="D297" s="15">
        <f t="shared" ca="1" si="42"/>
        <v>0</v>
      </c>
      <c r="E297" s="13">
        <f t="shared" ca="1" si="41"/>
        <v>4.6728971962616821E-2</v>
      </c>
      <c r="F297" s="15">
        <f t="shared" ca="1" si="41"/>
        <v>1.4285714285714285E-2</v>
      </c>
      <c r="G297" s="13">
        <f t="shared" ca="1" si="41"/>
        <v>0</v>
      </c>
    </row>
    <row r="298" spans="1:7" x14ac:dyDescent="0.25">
      <c r="A298" s="5" t="s">
        <v>525</v>
      </c>
      <c r="B298" s="15">
        <f t="shared" si="42"/>
        <v>1</v>
      </c>
      <c r="C298" s="15">
        <f t="shared" ca="1" si="42"/>
        <v>1</v>
      </c>
      <c r="D298" s="15">
        <f t="shared" ca="1" si="42"/>
        <v>1</v>
      </c>
      <c r="E298" s="13">
        <f t="shared" ca="1" si="41"/>
        <v>1</v>
      </c>
      <c r="F298" s="15">
        <f t="shared" ca="1" si="41"/>
        <v>1</v>
      </c>
      <c r="G298" s="13">
        <f t="shared" ca="1" si="41"/>
        <v>1</v>
      </c>
    </row>
    <row r="299" spans="1:7" x14ac:dyDescent="0.25">
      <c r="B299" s="10" t="s">
        <v>718</v>
      </c>
      <c r="C299" s="10"/>
      <c r="D299" s="10"/>
    </row>
    <row r="300" spans="1:7" x14ac:dyDescent="0.25">
      <c r="A300" s="4" t="s">
        <v>717</v>
      </c>
    </row>
    <row r="301" spans="1:7" x14ac:dyDescent="0.25">
      <c r="A301" s="5" t="str">
        <f>$B$3&amp;" - Wave A - Sample"</f>
        <v>Lone Parents - Wave A - Sample</v>
      </c>
      <c r="B301" s="5" t="s">
        <v>879</v>
      </c>
      <c r="C301" s="5" t="s">
        <v>5</v>
      </c>
      <c r="D301" s="5" t="s">
        <v>4</v>
      </c>
      <c r="E301" s="5" t="s">
        <v>525</v>
      </c>
    </row>
    <row r="302" spans="1:7" x14ac:dyDescent="0.25">
      <c r="A302" s="5" t="s">
        <v>148</v>
      </c>
      <c r="B302" s="5" t="s">
        <v>666</v>
      </c>
      <c r="C302" s="2">
        <f ca="1">COUNTIFS(Table1[c08a_main_class], $B$4, INDIRECT("Table1["&amp;$B302&amp;"]"), "Yes")</f>
        <v>0</v>
      </c>
      <c r="D302" s="3">
        <f ca="1">COUNTIFS(Table1[c08a_main_class], $B$4, INDIRECT("Table1["&amp;$B302&amp;"]"), "No")</f>
        <v>53</v>
      </c>
      <c r="E302" s="2">
        <f ca="1">C302+D302</f>
        <v>53</v>
      </c>
    </row>
    <row r="303" spans="1:7" x14ac:dyDescent="0.25">
      <c r="A303" s="5" t="s">
        <v>499</v>
      </c>
      <c r="B303" s="5" t="s">
        <v>667</v>
      </c>
      <c r="C303" s="2">
        <f ca="1">COUNTIFS(Table1[c08a_main_class], $B$4, INDIRECT("Table1["&amp;$B303&amp;"]"), "Yes")</f>
        <v>0</v>
      </c>
      <c r="D303" s="3">
        <f ca="1">COUNTIFS(Table1[c08a_main_class], $B$4, INDIRECT("Table1["&amp;$B303&amp;"]"), "No")</f>
        <v>53</v>
      </c>
      <c r="E303" s="2">
        <f t="shared" ref="E303:E311" ca="1" si="43">C303+D303</f>
        <v>53</v>
      </c>
    </row>
    <row r="304" spans="1:7" x14ac:dyDescent="0.25">
      <c r="A304" s="5" t="s">
        <v>740</v>
      </c>
      <c r="B304" s="5" t="s">
        <v>668</v>
      </c>
      <c r="C304" s="2">
        <f ca="1">COUNTIFS(Table1[c08a_main_class], $B$4, INDIRECT("Table1["&amp;$B304&amp;"]"), "Yes")</f>
        <v>19</v>
      </c>
      <c r="D304" s="3">
        <f ca="1">COUNTIFS(Table1[c08a_main_class], $B$4, INDIRECT("Table1["&amp;$B304&amp;"]"), "No")</f>
        <v>34</v>
      </c>
      <c r="E304" s="2">
        <f t="shared" ca="1" si="43"/>
        <v>53</v>
      </c>
    </row>
    <row r="305" spans="1:9" x14ac:dyDescent="0.25">
      <c r="A305" s="5" t="s">
        <v>719</v>
      </c>
      <c r="B305" s="5" t="s">
        <v>669</v>
      </c>
      <c r="C305" s="2">
        <f ca="1">COUNTIFS(Table1[c08a_main_class], $B$4, INDIRECT("Table1["&amp;$B305&amp;"]"), "Yes")</f>
        <v>4</v>
      </c>
      <c r="D305" s="3">
        <f ca="1">COUNTIFS(Table1[c08a_main_class], $B$4, INDIRECT("Table1["&amp;$B305&amp;"]"), "No")</f>
        <v>49</v>
      </c>
      <c r="E305" s="2">
        <f t="shared" ca="1" si="43"/>
        <v>53</v>
      </c>
    </row>
    <row r="306" spans="1:9" x14ac:dyDescent="0.25">
      <c r="A306" s="5" t="s">
        <v>720</v>
      </c>
      <c r="B306" s="5" t="s">
        <v>670</v>
      </c>
      <c r="C306" s="2">
        <f ca="1">COUNTIFS(Table1[c08a_main_class], $B$4, INDIRECT("Table1["&amp;$B306&amp;"]"), "Yes")</f>
        <v>3</v>
      </c>
      <c r="D306" s="3">
        <f ca="1">COUNTIFS(Table1[c08a_main_class], $B$4, INDIRECT("Table1["&amp;$B306&amp;"]"), "No")</f>
        <v>50</v>
      </c>
      <c r="E306" s="2">
        <f t="shared" ca="1" si="43"/>
        <v>53</v>
      </c>
    </row>
    <row r="307" spans="1:9" x14ac:dyDescent="0.25">
      <c r="A307" s="5" t="s">
        <v>524</v>
      </c>
      <c r="B307" s="5" t="s">
        <v>671</v>
      </c>
      <c r="C307" s="2">
        <f ca="1">COUNTIFS(Table1[c08a_main_class], $B$4, INDIRECT("Table1["&amp;$B307&amp;"]"), "Yes")</f>
        <v>23</v>
      </c>
      <c r="D307" s="3">
        <f ca="1">COUNTIFS(Table1[c08a_main_class], $B$4, INDIRECT("Table1["&amp;$B307&amp;"]"), "No")</f>
        <v>30</v>
      </c>
      <c r="E307" s="2">
        <f t="shared" ca="1" si="43"/>
        <v>53</v>
      </c>
    </row>
    <row r="308" spans="1:9" x14ac:dyDescent="0.25">
      <c r="A308" s="5" t="s">
        <v>522</v>
      </c>
      <c r="B308" s="5" t="s">
        <v>672</v>
      </c>
      <c r="C308" s="2">
        <f ca="1">COUNTIFS(Table1[c08a_main_class], $B$4, INDIRECT("Table1["&amp;$B308&amp;"]"), "Yes")</f>
        <v>53</v>
      </c>
      <c r="D308" s="3">
        <f ca="1">COUNTIFS(Table1[c08a_main_class], $B$4, INDIRECT("Table1["&amp;$B308&amp;"]"), "No")</f>
        <v>0</v>
      </c>
      <c r="E308" s="2">
        <f t="shared" ca="1" si="43"/>
        <v>53</v>
      </c>
    </row>
    <row r="309" spans="1:9" x14ac:dyDescent="0.25">
      <c r="A309" s="5" t="s">
        <v>23</v>
      </c>
      <c r="B309" s="5" t="s">
        <v>673</v>
      </c>
      <c r="C309" s="2">
        <f ca="1">COUNTIFS(Table1[c08a_main_class], $B$4, INDIRECT("Table1["&amp;$B309&amp;"]"), "Yes")</f>
        <v>9</v>
      </c>
      <c r="D309" s="3">
        <f ca="1">COUNTIFS(Table1[c08a_main_class], $B$4, INDIRECT("Table1["&amp;$B309&amp;"]"), "No")</f>
        <v>44</v>
      </c>
      <c r="E309" s="2">
        <f t="shared" ca="1" si="43"/>
        <v>53</v>
      </c>
    </row>
    <row r="310" spans="1:9" x14ac:dyDescent="0.25">
      <c r="A310" s="5" t="s">
        <v>523</v>
      </c>
      <c r="B310" s="5" t="s">
        <v>674</v>
      </c>
      <c r="C310" s="2">
        <f ca="1">COUNTIFS(Table1[c08a_main_class], $B$4, INDIRECT("Table1["&amp;$B310&amp;"]"), "Yes")</f>
        <v>19</v>
      </c>
      <c r="D310" s="3">
        <f ca="1">COUNTIFS(Table1[c08a_main_class], $B$4, INDIRECT("Table1["&amp;$B310&amp;"]"), "No")</f>
        <v>34</v>
      </c>
      <c r="E310" s="2">
        <f t="shared" ca="1" si="43"/>
        <v>53</v>
      </c>
    </row>
    <row r="311" spans="1:9" x14ac:dyDescent="0.25">
      <c r="A311" s="5" t="s">
        <v>742</v>
      </c>
      <c r="B311" s="5" t="s">
        <v>675</v>
      </c>
      <c r="C311" s="2">
        <f ca="1">COUNTIFS(Table1[c08a_main_class], $B$4, INDIRECT("Table1["&amp;$B311&amp;"]"), "Yes")</f>
        <v>0</v>
      </c>
      <c r="D311" s="3">
        <f ca="1">COUNTIFS(Table1[c08a_main_class], $B$4, INDIRECT("Table1["&amp;$B311&amp;"]"), "No")</f>
        <v>53</v>
      </c>
      <c r="E311" s="2">
        <f t="shared" ca="1" si="43"/>
        <v>53</v>
      </c>
    </row>
    <row r="313" spans="1:9" x14ac:dyDescent="0.25">
      <c r="A313" s="4" t="s">
        <v>721</v>
      </c>
    </row>
    <row r="314" spans="1:9" x14ac:dyDescent="0.25">
      <c r="A314" s="5" t="str">
        <f>$B$3&amp;" - Wave A - Sample"</f>
        <v>Lone Parents - Wave A - Sample</v>
      </c>
      <c r="B314" s="5" t="s">
        <v>879</v>
      </c>
      <c r="C314" s="5" t="s">
        <v>5</v>
      </c>
      <c r="D314" s="5" t="s">
        <v>4</v>
      </c>
      <c r="E314" s="5" t="s">
        <v>525</v>
      </c>
    </row>
    <row r="315" spans="1:9" x14ac:dyDescent="0.25">
      <c r="A315" s="5" t="s">
        <v>148</v>
      </c>
      <c r="B315" s="5" t="s">
        <v>666</v>
      </c>
      <c r="C315" s="7">
        <f ca="1">C302/$B$11</f>
        <v>0</v>
      </c>
      <c r="D315" s="6">
        <f ca="1">D302/$B$11</f>
        <v>1</v>
      </c>
      <c r="E315" s="7">
        <f ca="1">E302/$B$11</f>
        <v>1</v>
      </c>
    </row>
    <row r="316" spans="1:9" x14ac:dyDescent="0.25">
      <c r="A316" s="5" t="s">
        <v>499</v>
      </c>
      <c r="B316" s="5" t="s">
        <v>667</v>
      </c>
      <c r="C316" s="7">
        <f t="shared" ref="C316:E324" ca="1" si="44">C303/$B$11</f>
        <v>0</v>
      </c>
      <c r="D316" s="6">
        <f t="shared" ca="1" si="44"/>
        <v>1</v>
      </c>
      <c r="E316" s="7">
        <f t="shared" ca="1" si="44"/>
        <v>1</v>
      </c>
    </row>
    <row r="317" spans="1:9" x14ac:dyDescent="0.25">
      <c r="A317" s="5" t="s">
        <v>740</v>
      </c>
      <c r="B317" s="5" t="s">
        <v>668</v>
      </c>
      <c r="C317" s="7">
        <f t="shared" ca="1" si="44"/>
        <v>0.35849056603773582</v>
      </c>
      <c r="D317" s="6">
        <f t="shared" ca="1" si="44"/>
        <v>0.64150943396226412</v>
      </c>
      <c r="E317" s="7">
        <f t="shared" ca="1" si="44"/>
        <v>1</v>
      </c>
    </row>
    <row r="318" spans="1:9" x14ac:dyDescent="0.25">
      <c r="A318" s="5" t="s">
        <v>719</v>
      </c>
      <c r="B318" s="5" t="s">
        <v>669</v>
      </c>
      <c r="C318" s="7">
        <f t="shared" ca="1" si="44"/>
        <v>7.5471698113207544E-2</v>
      </c>
      <c r="D318" s="6">
        <f t="shared" ca="1" si="44"/>
        <v>0.92452830188679247</v>
      </c>
      <c r="E318" s="7">
        <f t="shared" ca="1" si="44"/>
        <v>1</v>
      </c>
    </row>
    <row r="319" spans="1:9" x14ac:dyDescent="0.25">
      <c r="A319" s="5" t="s">
        <v>720</v>
      </c>
      <c r="B319" s="5" t="s">
        <v>670</v>
      </c>
      <c r="C319" s="7">
        <f t="shared" ca="1" si="44"/>
        <v>5.6603773584905662E-2</v>
      </c>
      <c r="D319" s="6">
        <f t="shared" ca="1" si="44"/>
        <v>0.94339622641509435</v>
      </c>
      <c r="E319" s="7">
        <f t="shared" ca="1" si="44"/>
        <v>1</v>
      </c>
    </row>
    <row r="320" spans="1:9" x14ac:dyDescent="0.25">
      <c r="A320" s="5" t="s">
        <v>524</v>
      </c>
      <c r="B320" s="5" t="s">
        <v>671</v>
      </c>
      <c r="C320" s="7">
        <f t="shared" ca="1" si="44"/>
        <v>0.43396226415094341</v>
      </c>
      <c r="D320" s="6">
        <f t="shared" ca="1" si="44"/>
        <v>0.56603773584905659</v>
      </c>
      <c r="E320" s="7">
        <f t="shared" ca="1" si="44"/>
        <v>1</v>
      </c>
      <c r="I320" s="26"/>
    </row>
    <row r="321" spans="1:9" x14ac:dyDescent="0.25">
      <c r="A321" s="5" t="s">
        <v>522</v>
      </c>
      <c r="B321" s="5" t="s">
        <v>672</v>
      </c>
      <c r="C321" s="7">
        <f t="shared" ca="1" si="44"/>
        <v>1</v>
      </c>
      <c r="D321" s="6">
        <f t="shared" ca="1" si="44"/>
        <v>0</v>
      </c>
      <c r="E321" s="7">
        <f t="shared" ca="1" si="44"/>
        <v>1</v>
      </c>
      <c r="I321" s="26"/>
    </row>
    <row r="322" spans="1:9" x14ac:dyDescent="0.25">
      <c r="A322" s="5" t="s">
        <v>23</v>
      </c>
      <c r="B322" s="5" t="s">
        <v>673</v>
      </c>
      <c r="C322" s="7">
        <f t="shared" ca="1" si="44"/>
        <v>0.16981132075471697</v>
      </c>
      <c r="D322" s="6">
        <f t="shared" ca="1" si="44"/>
        <v>0.83018867924528306</v>
      </c>
      <c r="E322" s="7">
        <f t="shared" ca="1" si="44"/>
        <v>1</v>
      </c>
      <c r="F322" s="26"/>
      <c r="I322" s="26"/>
    </row>
    <row r="323" spans="1:9" x14ac:dyDescent="0.25">
      <c r="A323" s="5" t="s">
        <v>523</v>
      </c>
      <c r="B323" s="5" t="s">
        <v>674</v>
      </c>
      <c r="C323" s="7">
        <f t="shared" ca="1" si="44"/>
        <v>0.35849056603773582</v>
      </c>
      <c r="D323" s="6">
        <f t="shared" ca="1" si="44"/>
        <v>0.64150943396226412</v>
      </c>
      <c r="E323" s="7">
        <f t="shared" ca="1" si="44"/>
        <v>1</v>
      </c>
      <c r="F323" s="27"/>
      <c r="I323" s="27"/>
    </row>
    <row r="324" spans="1:9" x14ac:dyDescent="0.25">
      <c r="A324" s="5" t="s">
        <v>742</v>
      </c>
      <c r="B324" s="5" t="s">
        <v>675</v>
      </c>
      <c r="C324" s="7">
        <f t="shared" ca="1" si="44"/>
        <v>0</v>
      </c>
      <c r="D324" s="6">
        <f t="shared" ca="1" si="44"/>
        <v>1</v>
      </c>
      <c r="E324" s="7">
        <f t="shared" ca="1" si="44"/>
        <v>1</v>
      </c>
      <c r="F324" s="27"/>
      <c r="I324" s="27"/>
    </row>
    <row r="325" spans="1:9" x14ac:dyDescent="0.25">
      <c r="F325" s="27"/>
      <c r="I325" s="27"/>
    </row>
    <row r="326" spans="1:9" x14ac:dyDescent="0.25">
      <c r="A326" s="4" t="s">
        <v>717</v>
      </c>
      <c r="F326" s="27"/>
      <c r="G326" s="26"/>
      <c r="H326" s="26"/>
      <c r="I326" s="27"/>
    </row>
    <row r="327" spans="1:9" x14ac:dyDescent="0.25">
      <c r="A327" s="5" t="str">
        <f>$B$3&amp;" - Wave B - Sample"</f>
        <v>Lone Parents - Wave B - Sample</v>
      </c>
      <c r="B327" s="5" t="s">
        <v>879</v>
      </c>
      <c r="C327" s="5" t="s">
        <v>5</v>
      </c>
      <c r="D327" s="5" t="s">
        <v>4</v>
      </c>
      <c r="E327" s="5" t="s">
        <v>525</v>
      </c>
      <c r="F327" s="27"/>
      <c r="G327" s="26"/>
      <c r="H327" s="26"/>
      <c r="I327" s="27"/>
    </row>
    <row r="328" spans="1:9" x14ac:dyDescent="0.25">
      <c r="A328" s="5" t="s">
        <v>148</v>
      </c>
      <c r="B328" s="5" t="s">
        <v>880</v>
      </c>
      <c r="C328" s="2">
        <f ca="1">COUNTIFS(Table1[c08a_main_class], $B$4, INDIRECT("Table1[c01"&amp;$E$5&amp;"_area]"), "&lt;&gt;Unassigned", INDIRECT("Table1["&amp;$B328&amp;"]"), "Yes")</f>
        <v>0</v>
      </c>
      <c r="D328" s="3">
        <f ca="1">COUNTIFS(Table1[c08a_main_class], $B$4, INDIRECT("Table1[c01"&amp;$E$5&amp;"_area]"), "&lt;&gt;Unassigned", INDIRECT("Table1["&amp;$B328&amp;"]"), "No")</f>
        <v>38</v>
      </c>
      <c r="E328" s="2">
        <f ca="1">C328+D328</f>
        <v>38</v>
      </c>
      <c r="F328" s="27"/>
      <c r="G328" s="26"/>
      <c r="H328" s="26"/>
      <c r="I328" s="27"/>
    </row>
    <row r="329" spans="1:9" x14ac:dyDescent="0.25">
      <c r="A329" s="5" t="s">
        <v>499</v>
      </c>
      <c r="B329" s="5" t="s">
        <v>881</v>
      </c>
      <c r="C329" s="2">
        <f ca="1">COUNTIFS(Table1[c08a_main_class], $B$4, INDIRECT("Table1[c01"&amp;$E$5&amp;"_area]"), "&lt;&gt;Unassigned", INDIRECT("Table1["&amp;$B329&amp;"]"), "Yes")</f>
        <v>0</v>
      </c>
      <c r="D329" s="3">
        <f ca="1">COUNTIFS(Table1[c08a_main_class], $B$4, INDIRECT("Table1[c01"&amp;$E$5&amp;"_area]"), "&lt;&gt;Unassigned", INDIRECT("Table1["&amp;$B329&amp;"]"), "No")</f>
        <v>38</v>
      </c>
      <c r="E329" s="2">
        <f t="shared" ref="E329:E337" ca="1" si="45">C329+D329</f>
        <v>38</v>
      </c>
      <c r="F329" s="27"/>
      <c r="G329" s="27"/>
      <c r="H329" s="27"/>
      <c r="I329" s="27"/>
    </row>
    <row r="330" spans="1:9" x14ac:dyDescent="0.25">
      <c r="A330" s="5" t="s">
        <v>740</v>
      </c>
      <c r="B330" s="5" t="s">
        <v>859</v>
      </c>
      <c r="C330" s="2">
        <f ca="1">COUNTIFS(Table1[c08a_main_class], $B$4, INDIRECT("Table1[c01"&amp;$E$5&amp;"_area]"), "&lt;&gt;Unassigned", INDIRECT("Table1["&amp;$B330&amp;"]"), "Yes")</f>
        <v>18</v>
      </c>
      <c r="D330" s="3">
        <f ca="1">COUNTIFS(Table1[c08a_main_class], $B$4, INDIRECT("Table1[c01"&amp;$E$5&amp;"_area]"), "&lt;&gt;Unassigned", INDIRECT("Table1["&amp;$B330&amp;"]"), "No")</f>
        <v>20</v>
      </c>
      <c r="E330" s="2">
        <f t="shared" ca="1" si="45"/>
        <v>38</v>
      </c>
      <c r="F330" s="27"/>
      <c r="G330" s="27"/>
      <c r="H330" s="27"/>
      <c r="I330" s="27"/>
    </row>
    <row r="331" spans="1:9" x14ac:dyDescent="0.25">
      <c r="A331" s="5" t="s">
        <v>719</v>
      </c>
      <c r="B331" s="5" t="s">
        <v>882</v>
      </c>
      <c r="C331" s="2">
        <f ca="1">COUNTIFS(Table1[c08a_main_class], $B$4, INDIRECT("Table1[c01"&amp;$E$5&amp;"_area]"), "&lt;&gt;Unassigned", INDIRECT("Table1["&amp;$B331&amp;"]"), "Yes")</f>
        <v>0</v>
      </c>
      <c r="D331" s="3">
        <f ca="1">COUNTIFS(Table1[c08a_main_class], $B$4, INDIRECT("Table1[c01"&amp;$E$5&amp;"_area]"), "&lt;&gt;Unassigned", INDIRECT("Table1["&amp;$B331&amp;"]"), "No")</f>
        <v>38</v>
      </c>
      <c r="E331" s="2">
        <f t="shared" ca="1" si="45"/>
        <v>38</v>
      </c>
      <c r="F331" s="27"/>
      <c r="G331" s="27"/>
      <c r="H331" s="27"/>
      <c r="I331" s="27"/>
    </row>
    <row r="332" spans="1:9" x14ac:dyDescent="0.25">
      <c r="A332" s="5" t="s">
        <v>720</v>
      </c>
      <c r="B332" s="5" t="s">
        <v>883</v>
      </c>
      <c r="C332" s="2">
        <f ca="1">COUNTIFS(Table1[c08a_main_class], $B$4, INDIRECT("Table1[c01"&amp;$E$5&amp;"_area]"), "&lt;&gt;Unassigned", INDIRECT("Table1["&amp;$B332&amp;"]"), "Yes")</f>
        <v>2</v>
      </c>
      <c r="D332" s="3">
        <f ca="1">COUNTIFS(Table1[c08a_main_class], $B$4, INDIRECT("Table1[c01"&amp;$E$5&amp;"_area]"), "&lt;&gt;Unassigned", INDIRECT("Table1["&amp;$B332&amp;"]"), "No")</f>
        <v>35</v>
      </c>
      <c r="E332" s="2">
        <f t="shared" ca="1" si="45"/>
        <v>37</v>
      </c>
      <c r="F332" s="27"/>
      <c r="G332" s="27"/>
      <c r="H332" s="27"/>
      <c r="I332" s="27"/>
    </row>
    <row r="333" spans="1:9" x14ac:dyDescent="0.25">
      <c r="A333" s="5" t="s">
        <v>524</v>
      </c>
      <c r="B333" s="5" t="s">
        <v>884</v>
      </c>
      <c r="C333" s="2">
        <f ca="1">COUNTIFS(Table1[c08a_main_class], $B$4, INDIRECT("Table1[c01"&amp;$E$5&amp;"_area]"), "&lt;&gt;Unassigned", INDIRECT("Table1["&amp;$B333&amp;"]"), "Yes")</f>
        <v>2</v>
      </c>
      <c r="D333" s="3">
        <f ca="1">COUNTIFS(Table1[c08a_main_class], $B$4, INDIRECT("Table1[c01"&amp;$E$5&amp;"_area]"), "&lt;&gt;Unassigned", INDIRECT("Table1["&amp;$B333&amp;"]"), "No")</f>
        <v>35</v>
      </c>
      <c r="E333" s="2">
        <f t="shared" ca="1" si="45"/>
        <v>37</v>
      </c>
      <c r="G333" s="26"/>
      <c r="H333" s="26"/>
      <c r="I333" s="26"/>
    </row>
    <row r="334" spans="1:9" x14ac:dyDescent="0.25">
      <c r="A334" s="5" t="s">
        <v>522</v>
      </c>
      <c r="B334" s="5" t="s">
        <v>885</v>
      </c>
      <c r="C334" s="2">
        <f ca="1">COUNTIFS(Table1[c08a_main_class], $B$4, INDIRECT("Table1[c01"&amp;$E$5&amp;"_area]"), "&lt;&gt;Unassigned", INDIRECT("Table1["&amp;$B334&amp;"]"), "Yes")</f>
        <v>37</v>
      </c>
      <c r="D334" s="3">
        <f ca="1">COUNTIFS(Table1[c08a_main_class], $B$4, INDIRECT("Table1[c01"&amp;$E$5&amp;"_area]"), "&lt;&gt;Unassigned", INDIRECT("Table1["&amp;$B334&amp;"]"), "No")</f>
        <v>1</v>
      </c>
      <c r="E334" s="2">
        <f t="shared" ca="1" si="45"/>
        <v>38</v>
      </c>
      <c r="G334" s="26"/>
      <c r="H334" s="26"/>
      <c r="I334" s="26"/>
    </row>
    <row r="335" spans="1:9" x14ac:dyDescent="0.25">
      <c r="A335" s="5" t="s">
        <v>23</v>
      </c>
      <c r="B335" s="5" t="s">
        <v>875</v>
      </c>
      <c r="C335" s="2">
        <f ca="1">COUNTIFS(Table1[c08a_main_class], $B$4, INDIRECT("Table1[c01"&amp;$E$5&amp;"_area]"), "&lt;&gt;Unassigned", INDIRECT("Table1["&amp;$B335&amp;"]"), "Yes")</f>
        <v>7</v>
      </c>
      <c r="D335" s="3">
        <f ca="1">COUNTIFS(Table1[c08a_main_class], $B$4, INDIRECT("Table1[c01"&amp;$E$5&amp;"_area]"), "&lt;&gt;Unassigned", INDIRECT("Table1["&amp;$B335&amp;"]"), "No")</f>
        <v>31</v>
      </c>
      <c r="E335" s="2">
        <f t="shared" ca="1" si="45"/>
        <v>38</v>
      </c>
    </row>
    <row r="336" spans="1:9" x14ac:dyDescent="0.25">
      <c r="A336" s="5" t="s">
        <v>523</v>
      </c>
      <c r="B336" s="5" t="s">
        <v>886</v>
      </c>
      <c r="C336" s="2">
        <f ca="1">COUNTIFS(Table1[c08a_main_class], $B$4, INDIRECT("Table1[c01"&amp;$E$5&amp;"_area]"), "&lt;&gt;Unassigned", INDIRECT("Table1["&amp;$B336&amp;"]"), "Yes")</f>
        <v>11</v>
      </c>
      <c r="D336" s="3">
        <f ca="1">COUNTIFS(Table1[c08a_main_class], $B$4, INDIRECT("Table1[c01"&amp;$E$5&amp;"_area]"), "&lt;&gt;Unassigned", INDIRECT("Table1["&amp;$B336&amp;"]"), "No")</f>
        <v>27</v>
      </c>
      <c r="E336" s="2">
        <f t="shared" ca="1" si="45"/>
        <v>38</v>
      </c>
    </row>
    <row r="337" spans="1:5" x14ac:dyDescent="0.25">
      <c r="A337" s="5" t="s">
        <v>742</v>
      </c>
      <c r="B337" s="5" t="s">
        <v>887</v>
      </c>
      <c r="C337" s="2">
        <f ca="1">COUNTIFS(Table1[c08a_main_class], $B$4, INDIRECT("Table1[c01"&amp;$E$5&amp;"_area]"), "&lt;&gt;Unassigned", INDIRECT("Table1["&amp;$B337&amp;"]"), "Yes")</f>
        <v>0</v>
      </c>
      <c r="D337" s="3">
        <f ca="1">COUNTIFS(Table1[c08a_main_class], $B$4, INDIRECT("Table1[c01"&amp;$E$5&amp;"_area]"), "&lt;&gt;Unassigned", INDIRECT("Table1["&amp;$B337&amp;"]"), "No")</f>
        <v>38</v>
      </c>
      <c r="E337" s="2">
        <f t="shared" ca="1" si="45"/>
        <v>38</v>
      </c>
    </row>
    <row r="339" spans="1:5" x14ac:dyDescent="0.25">
      <c r="A339" s="4" t="s">
        <v>721</v>
      </c>
    </row>
    <row r="340" spans="1:5" x14ac:dyDescent="0.25">
      <c r="A340" s="5" t="str">
        <f>$B$3&amp;" - Wave B - Sample"</f>
        <v>Lone Parents - Wave B - Sample</v>
      </c>
      <c r="B340" s="5" t="s">
        <v>879</v>
      </c>
      <c r="C340" s="5" t="s">
        <v>5</v>
      </c>
      <c r="D340" s="5" t="s">
        <v>4</v>
      </c>
      <c r="E340" s="5" t="s">
        <v>525</v>
      </c>
    </row>
    <row r="341" spans="1:5" x14ac:dyDescent="0.25">
      <c r="A341" s="5" t="s">
        <v>148</v>
      </c>
      <c r="B341" s="5" t="s">
        <v>880</v>
      </c>
      <c r="C341" s="7">
        <f ca="1">C328/$C$11</f>
        <v>0</v>
      </c>
      <c r="D341" s="6">
        <f ca="1">D328/$C$11</f>
        <v>1</v>
      </c>
      <c r="E341" s="7">
        <f t="shared" ref="E341:E350" ca="1" si="46">E328/$E$11</f>
        <v>0.35185185185185186</v>
      </c>
    </row>
    <row r="342" spans="1:5" x14ac:dyDescent="0.25">
      <c r="A342" s="5" t="s">
        <v>499</v>
      </c>
      <c r="B342" s="5" t="s">
        <v>881</v>
      </c>
      <c r="C342" s="7">
        <f t="shared" ref="C342:D350" ca="1" si="47">C329/$C$11</f>
        <v>0</v>
      </c>
      <c r="D342" s="6">
        <f t="shared" ca="1" si="47"/>
        <v>1</v>
      </c>
      <c r="E342" s="7">
        <f t="shared" ca="1" si="46"/>
        <v>0.35185185185185186</v>
      </c>
    </row>
    <row r="343" spans="1:5" x14ac:dyDescent="0.25">
      <c r="A343" s="5" t="s">
        <v>740</v>
      </c>
      <c r="B343" s="5" t="s">
        <v>859</v>
      </c>
      <c r="C343" s="7">
        <f t="shared" ca="1" si="47"/>
        <v>0.47368421052631576</v>
      </c>
      <c r="D343" s="6">
        <f t="shared" ca="1" si="47"/>
        <v>0.52631578947368418</v>
      </c>
      <c r="E343" s="7">
        <f t="shared" ca="1" si="46"/>
        <v>0.35185185185185186</v>
      </c>
    </row>
    <row r="344" spans="1:5" x14ac:dyDescent="0.25">
      <c r="A344" s="5" t="s">
        <v>719</v>
      </c>
      <c r="B344" s="5" t="s">
        <v>882</v>
      </c>
      <c r="C344" s="7">
        <f t="shared" ca="1" si="47"/>
        <v>0</v>
      </c>
      <c r="D344" s="6">
        <f t="shared" ca="1" si="47"/>
        <v>1</v>
      </c>
      <c r="E344" s="7">
        <f t="shared" ca="1" si="46"/>
        <v>0.35185185185185186</v>
      </c>
    </row>
    <row r="345" spans="1:5" x14ac:dyDescent="0.25">
      <c r="A345" s="5" t="s">
        <v>720</v>
      </c>
      <c r="B345" s="5" t="s">
        <v>883</v>
      </c>
      <c r="C345" s="7">
        <f t="shared" ca="1" si="47"/>
        <v>5.2631578947368418E-2</v>
      </c>
      <c r="D345" s="6">
        <f t="shared" ca="1" si="47"/>
        <v>0.92105263157894735</v>
      </c>
      <c r="E345" s="7">
        <f t="shared" ca="1" si="46"/>
        <v>0.34259259259259262</v>
      </c>
    </row>
    <row r="346" spans="1:5" x14ac:dyDescent="0.25">
      <c r="A346" s="5" t="s">
        <v>524</v>
      </c>
      <c r="B346" s="5" t="s">
        <v>884</v>
      </c>
      <c r="C346" s="7">
        <f t="shared" ca="1" si="47"/>
        <v>5.2631578947368418E-2</v>
      </c>
      <c r="D346" s="6">
        <f t="shared" ca="1" si="47"/>
        <v>0.92105263157894735</v>
      </c>
      <c r="E346" s="7">
        <f t="shared" ca="1" si="46"/>
        <v>0.34259259259259262</v>
      </c>
    </row>
    <row r="347" spans="1:5" x14ac:dyDescent="0.25">
      <c r="A347" s="5" t="s">
        <v>522</v>
      </c>
      <c r="B347" s="5" t="s">
        <v>885</v>
      </c>
      <c r="C347" s="7">
        <f t="shared" ca="1" si="47"/>
        <v>0.97368421052631582</v>
      </c>
      <c r="D347" s="6">
        <f t="shared" ca="1" si="47"/>
        <v>2.6315789473684209E-2</v>
      </c>
      <c r="E347" s="7">
        <f t="shared" ca="1" si="46"/>
        <v>0.35185185185185186</v>
      </c>
    </row>
    <row r="348" spans="1:5" x14ac:dyDescent="0.25">
      <c r="A348" s="5" t="s">
        <v>23</v>
      </c>
      <c r="B348" s="5" t="s">
        <v>875</v>
      </c>
      <c r="C348" s="7">
        <f t="shared" ca="1" si="47"/>
        <v>0.18421052631578946</v>
      </c>
      <c r="D348" s="6">
        <f t="shared" ca="1" si="47"/>
        <v>0.81578947368421051</v>
      </c>
      <c r="E348" s="7">
        <f t="shared" ca="1" si="46"/>
        <v>0.35185185185185186</v>
      </c>
    </row>
    <row r="349" spans="1:5" x14ac:dyDescent="0.25">
      <c r="A349" s="5" t="s">
        <v>523</v>
      </c>
      <c r="B349" s="5" t="s">
        <v>886</v>
      </c>
      <c r="C349" s="7">
        <f t="shared" ca="1" si="47"/>
        <v>0.28947368421052633</v>
      </c>
      <c r="D349" s="6">
        <f t="shared" ca="1" si="47"/>
        <v>0.71052631578947367</v>
      </c>
      <c r="E349" s="7">
        <f t="shared" ca="1" si="46"/>
        <v>0.35185185185185186</v>
      </c>
    </row>
    <row r="350" spans="1:5" x14ac:dyDescent="0.25">
      <c r="A350" s="5" t="s">
        <v>742</v>
      </c>
      <c r="B350" s="5" t="s">
        <v>887</v>
      </c>
      <c r="C350" s="7">
        <f t="shared" ca="1" si="47"/>
        <v>0</v>
      </c>
      <c r="D350" s="6">
        <f t="shared" ca="1" si="47"/>
        <v>1</v>
      </c>
      <c r="E350" s="7">
        <f t="shared" ca="1" si="46"/>
        <v>0.35185185185185186</v>
      </c>
    </row>
    <row r="352" spans="1:5" x14ac:dyDescent="0.25">
      <c r="A352" s="4" t="s">
        <v>717</v>
      </c>
    </row>
    <row r="353" spans="1:5" x14ac:dyDescent="0.25">
      <c r="A353" s="5" t="str">
        <f>$B$3&amp;" - Wave C - Sample"</f>
        <v>Lone Parents - Wave C - Sample</v>
      </c>
      <c r="B353" s="5" t="s">
        <v>879</v>
      </c>
      <c r="C353" s="5" t="s">
        <v>5</v>
      </c>
      <c r="D353" s="5" t="s">
        <v>4</v>
      </c>
      <c r="E353" s="5" t="s">
        <v>525</v>
      </c>
    </row>
    <row r="354" spans="1:5" x14ac:dyDescent="0.25">
      <c r="A354" s="5" t="s">
        <v>148</v>
      </c>
      <c r="B354" s="5" t="s">
        <v>888</v>
      </c>
      <c r="C354" s="2">
        <f ca="1">COUNTIFS(Table1[c08a_main_class], $B$4, INDIRECT("Table1[c01"&amp;$E$6&amp;"_area]"), "&lt;&gt;Unassigned", INDIRECT("Table1["&amp;$B354&amp;"]"), "Yes")</f>
        <v>0</v>
      </c>
      <c r="D354" s="3">
        <f ca="1">COUNTIFS(Table1[c08a_main_class], $B$4, INDIRECT("Table1[c01"&amp;$E$6&amp;"_area]"), "&lt;&gt;Unassigned", INDIRECT("Table1["&amp;$B354&amp;"]"), "No")</f>
        <v>4</v>
      </c>
      <c r="E354" s="2">
        <f t="shared" ref="E354:E363" ca="1" si="48">C354+D354</f>
        <v>4</v>
      </c>
    </row>
    <row r="355" spans="1:5" x14ac:dyDescent="0.25">
      <c r="A355" s="5" t="s">
        <v>499</v>
      </c>
      <c r="B355" s="5" t="s">
        <v>889</v>
      </c>
      <c r="C355" s="2">
        <f ca="1">COUNTIFS(Table1[c08a_main_class], $B$4, INDIRECT("Table1[c01"&amp;$E$6&amp;"_area]"), "&lt;&gt;Unassigned", INDIRECT("Table1["&amp;$B355&amp;"]"), "Yes")</f>
        <v>0</v>
      </c>
      <c r="D355" s="3">
        <f ca="1">COUNTIFS(Table1[c08a_main_class], $B$4, INDIRECT("Table1[c01"&amp;$E$6&amp;"_area]"), "&lt;&gt;Unassigned", INDIRECT("Table1["&amp;$B355&amp;"]"), "No")</f>
        <v>4</v>
      </c>
      <c r="E355" s="2">
        <f t="shared" ca="1" si="48"/>
        <v>4</v>
      </c>
    </row>
    <row r="356" spans="1:5" x14ac:dyDescent="0.25">
      <c r="A356" s="5" t="s">
        <v>740</v>
      </c>
      <c r="B356" s="5" t="s">
        <v>860</v>
      </c>
      <c r="C356" s="2">
        <f ca="1">COUNTIFS(Table1[c08a_main_class], $B$4, INDIRECT("Table1[c01"&amp;$E$6&amp;"_area]"), "&lt;&gt;Unassigned", INDIRECT("Table1["&amp;$B356&amp;"]"), "Yes")</f>
        <v>2</v>
      </c>
      <c r="D356" s="3">
        <f ca="1">COUNTIFS(Table1[c08a_main_class], $B$4, INDIRECT("Table1[c01"&amp;$E$6&amp;"_area]"), "&lt;&gt;Unassigned", INDIRECT("Table1["&amp;$B356&amp;"]"), "No")</f>
        <v>2</v>
      </c>
      <c r="E356" s="2">
        <f t="shared" ca="1" si="48"/>
        <v>4</v>
      </c>
    </row>
    <row r="357" spans="1:5" x14ac:dyDescent="0.25">
      <c r="A357" s="5" t="s">
        <v>719</v>
      </c>
      <c r="B357" s="5" t="s">
        <v>890</v>
      </c>
      <c r="C357" s="2">
        <f ca="1">COUNTIFS(Table1[c08a_main_class], $B$4, INDIRECT("Table1[c01"&amp;$E$6&amp;"_area]"), "&lt;&gt;Unassigned", INDIRECT("Table1["&amp;$B357&amp;"]"), "Yes")</f>
        <v>0</v>
      </c>
      <c r="D357" s="3">
        <f ca="1">COUNTIFS(Table1[c08a_main_class], $B$4, INDIRECT("Table1[c01"&amp;$E$6&amp;"_area]"), "&lt;&gt;Unassigned", INDIRECT("Table1["&amp;$B357&amp;"]"), "No")</f>
        <v>4</v>
      </c>
      <c r="E357" s="2">
        <f t="shared" ca="1" si="48"/>
        <v>4</v>
      </c>
    </row>
    <row r="358" spans="1:5" x14ac:dyDescent="0.25">
      <c r="A358" s="5" t="s">
        <v>720</v>
      </c>
      <c r="B358" s="5" t="s">
        <v>891</v>
      </c>
      <c r="C358" s="2">
        <f ca="1">COUNTIFS(Table1[c08a_main_class], $B$4, INDIRECT("Table1[c01"&amp;$E$6&amp;"_area]"), "&lt;&gt;Unassigned", INDIRECT("Table1["&amp;$B358&amp;"]"), "Yes")</f>
        <v>0</v>
      </c>
      <c r="D358" s="3">
        <f ca="1">COUNTIFS(Table1[c08a_main_class], $B$4, INDIRECT("Table1[c01"&amp;$E$6&amp;"_area]"), "&lt;&gt;Unassigned", INDIRECT("Table1["&amp;$B358&amp;"]"), "No")</f>
        <v>4</v>
      </c>
      <c r="E358" s="2">
        <f t="shared" ca="1" si="48"/>
        <v>4</v>
      </c>
    </row>
    <row r="359" spans="1:5" x14ac:dyDescent="0.25">
      <c r="A359" s="5" t="s">
        <v>524</v>
      </c>
      <c r="B359" s="5" t="s">
        <v>892</v>
      </c>
      <c r="C359" s="2">
        <f ca="1">COUNTIFS(Table1[c08a_main_class], $B$4, INDIRECT("Table1[c01"&amp;$E$6&amp;"_area]"), "&lt;&gt;Unassigned", INDIRECT("Table1["&amp;$B359&amp;"]"), "Yes")</f>
        <v>2</v>
      </c>
      <c r="D359" s="3">
        <f ca="1">COUNTIFS(Table1[c08a_main_class], $B$4, INDIRECT("Table1[c01"&amp;$E$6&amp;"_area]"), "&lt;&gt;Unassigned", INDIRECT("Table1["&amp;$B359&amp;"]"), "No")</f>
        <v>2</v>
      </c>
      <c r="E359" s="2">
        <f t="shared" ca="1" si="48"/>
        <v>4</v>
      </c>
    </row>
    <row r="360" spans="1:5" x14ac:dyDescent="0.25">
      <c r="A360" s="5" t="s">
        <v>522</v>
      </c>
      <c r="B360" s="5" t="s">
        <v>893</v>
      </c>
      <c r="C360" s="2">
        <f ca="1">COUNTIFS(Table1[c08a_main_class], $B$4, INDIRECT("Table1[c01"&amp;$E$6&amp;"_area]"), "&lt;&gt;Unassigned", INDIRECT("Table1["&amp;$B360&amp;"]"), "Yes")</f>
        <v>4</v>
      </c>
      <c r="D360" s="3">
        <f ca="1">COUNTIFS(Table1[c08a_main_class], $B$4, INDIRECT("Table1[c01"&amp;$E$6&amp;"_area]"), "&lt;&gt;Unassigned", INDIRECT("Table1["&amp;$B360&amp;"]"), "No")</f>
        <v>0</v>
      </c>
      <c r="E360" s="2">
        <f t="shared" ca="1" si="48"/>
        <v>4</v>
      </c>
    </row>
    <row r="361" spans="1:5" x14ac:dyDescent="0.25">
      <c r="A361" s="5" t="s">
        <v>23</v>
      </c>
      <c r="B361" s="5" t="s">
        <v>876</v>
      </c>
      <c r="C361" s="2">
        <f ca="1">COUNTIFS(Table1[c08a_main_class], $B$4, INDIRECT("Table1[c01"&amp;$E$6&amp;"_area]"), "&lt;&gt;Unassigned", INDIRECT("Table1["&amp;$B361&amp;"]"), "Yes")</f>
        <v>1</v>
      </c>
      <c r="D361" s="3">
        <f ca="1">COUNTIFS(Table1[c08a_main_class], $B$4, INDIRECT("Table1[c01"&amp;$E$6&amp;"_area]"), "&lt;&gt;Unassigned", INDIRECT("Table1["&amp;$B361&amp;"]"), "No")</f>
        <v>3</v>
      </c>
      <c r="E361" s="2">
        <f t="shared" ca="1" si="48"/>
        <v>4</v>
      </c>
    </row>
    <row r="362" spans="1:5" x14ac:dyDescent="0.25">
      <c r="A362" s="5" t="s">
        <v>523</v>
      </c>
      <c r="B362" s="5" t="s">
        <v>894</v>
      </c>
      <c r="C362" s="2">
        <f ca="1">COUNTIFS(Table1[c08a_main_class], $B$4, INDIRECT("Table1[c01"&amp;$E$6&amp;"_area]"), "&lt;&gt;Unassigned", INDIRECT("Table1["&amp;$B362&amp;"]"), "Yes")</f>
        <v>4</v>
      </c>
      <c r="D362" s="3">
        <f ca="1">COUNTIFS(Table1[c08a_main_class], $B$4, INDIRECT("Table1[c01"&amp;$E$6&amp;"_area]"), "&lt;&gt;Unassigned", INDIRECT("Table1["&amp;$B362&amp;"]"), "No")</f>
        <v>0</v>
      </c>
      <c r="E362" s="2">
        <f t="shared" ca="1" si="48"/>
        <v>4</v>
      </c>
    </row>
    <row r="363" spans="1:5" x14ac:dyDescent="0.25">
      <c r="A363" s="5" t="s">
        <v>742</v>
      </c>
      <c r="B363" s="5" t="s">
        <v>895</v>
      </c>
      <c r="C363" s="2">
        <f ca="1">COUNTIFS(Table1[c08a_main_class], $B$4, INDIRECT("Table1[c01"&amp;$E$6&amp;"_area]"), "&lt;&gt;Unassigned", INDIRECT("Table1["&amp;$B363&amp;"]"), "Yes")</f>
        <v>0</v>
      </c>
      <c r="D363" s="3">
        <f ca="1">COUNTIFS(Table1[c08a_main_class], $B$4, INDIRECT("Table1[c01"&amp;$E$6&amp;"_area]"), "&lt;&gt;Unassigned", INDIRECT("Table1["&amp;$B363&amp;"]"), "No")</f>
        <v>4</v>
      </c>
      <c r="E363" s="2">
        <f t="shared" ca="1" si="48"/>
        <v>4</v>
      </c>
    </row>
    <row r="365" spans="1:5" x14ac:dyDescent="0.25">
      <c r="A365" s="4" t="s">
        <v>721</v>
      </c>
    </row>
    <row r="366" spans="1:5" x14ac:dyDescent="0.25">
      <c r="A366" s="5" t="str">
        <f>$B$3&amp;" - Wave C - Sample"</f>
        <v>Lone Parents - Wave C - Sample</v>
      </c>
      <c r="B366" s="5" t="s">
        <v>879</v>
      </c>
      <c r="C366" s="5" t="s">
        <v>5</v>
      </c>
      <c r="D366" s="5" t="s">
        <v>4</v>
      </c>
      <c r="E366" s="5" t="s">
        <v>525</v>
      </c>
    </row>
    <row r="367" spans="1:5" x14ac:dyDescent="0.25">
      <c r="A367" s="5" t="s">
        <v>148</v>
      </c>
      <c r="B367" s="5" t="s">
        <v>888</v>
      </c>
      <c r="C367" s="7">
        <f ca="1">C354/$D$11</f>
        <v>0</v>
      </c>
      <c r="D367" s="6">
        <f ca="1">D354/$D$11</f>
        <v>1</v>
      </c>
      <c r="E367" s="7">
        <f t="shared" ref="E367:E376" ca="1" si="49">E354/$F$11</f>
        <v>5.6338028169014086E-2</v>
      </c>
    </row>
    <row r="368" spans="1:5" x14ac:dyDescent="0.25">
      <c r="A368" s="5" t="s">
        <v>499</v>
      </c>
      <c r="B368" s="5" t="s">
        <v>889</v>
      </c>
      <c r="C368" s="7">
        <f t="shared" ref="C368:D376" ca="1" si="50">C355/$D$11</f>
        <v>0</v>
      </c>
      <c r="D368" s="6">
        <f t="shared" ca="1" si="50"/>
        <v>1</v>
      </c>
      <c r="E368" s="7">
        <f t="shared" ca="1" si="49"/>
        <v>5.6338028169014086E-2</v>
      </c>
    </row>
    <row r="369" spans="1:6" x14ac:dyDescent="0.25">
      <c r="A369" s="5" t="s">
        <v>740</v>
      </c>
      <c r="B369" s="5" t="s">
        <v>860</v>
      </c>
      <c r="C369" s="7">
        <f t="shared" ca="1" si="50"/>
        <v>0.5</v>
      </c>
      <c r="D369" s="6">
        <f t="shared" ca="1" si="50"/>
        <v>0.5</v>
      </c>
      <c r="E369" s="7">
        <f t="shared" ca="1" si="49"/>
        <v>5.6338028169014086E-2</v>
      </c>
    </row>
    <row r="370" spans="1:6" x14ac:dyDescent="0.25">
      <c r="A370" s="5" t="s">
        <v>719</v>
      </c>
      <c r="B370" s="5" t="s">
        <v>890</v>
      </c>
      <c r="C370" s="7">
        <f t="shared" ca="1" si="50"/>
        <v>0</v>
      </c>
      <c r="D370" s="6">
        <f t="shared" ca="1" si="50"/>
        <v>1</v>
      </c>
      <c r="E370" s="7">
        <f t="shared" ca="1" si="49"/>
        <v>5.6338028169014086E-2</v>
      </c>
    </row>
    <row r="371" spans="1:6" x14ac:dyDescent="0.25">
      <c r="A371" s="5" t="s">
        <v>720</v>
      </c>
      <c r="B371" s="5" t="s">
        <v>891</v>
      </c>
      <c r="C371" s="7">
        <f t="shared" ca="1" si="50"/>
        <v>0</v>
      </c>
      <c r="D371" s="6">
        <f t="shared" ca="1" si="50"/>
        <v>1</v>
      </c>
      <c r="E371" s="7">
        <f t="shared" ca="1" si="49"/>
        <v>5.6338028169014086E-2</v>
      </c>
    </row>
    <row r="372" spans="1:6" x14ac:dyDescent="0.25">
      <c r="A372" s="5" t="s">
        <v>524</v>
      </c>
      <c r="B372" s="5" t="s">
        <v>892</v>
      </c>
      <c r="C372" s="7">
        <f t="shared" ca="1" si="50"/>
        <v>0.5</v>
      </c>
      <c r="D372" s="6">
        <f t="shared" ca="1" si="50"/>
        <v>0.5</v>
      </c>
      <c r="E372" s="7">
        <f t="shared" ca="1" si="49"/>
        <v>5.6338028169014086E-2</v>
      </c>
    </row>
    <row r="373" spans="1:6" x14ac:dyDescent="0.25">
      <c r="A373" s="5" t="s">
        <v>522</v>
      </c>
      <c r="B373" s="5" t="s">
        <v>893</v>
      </c>
      <c r="C373" s="7">
        <f t="shared" ca="1" si="50"/>
        <v>1</v>
      </c>
      <c r="D373" s="6">
        <f t="shared" ca="1" si="50"/>
        <v>0</v>
      </c>
      <c r="E373" s="7">
        <f t="shared" ca="1" si="49"/>
        <v>5.6338028169014086E-2</v>
      </c>
    </row>
    <row r="374" spans="1:6" x14ac:dyDescent="0.25">
      <c r="A374" s="5" t="s">
        <v>23</v>
      </c>
      <c r="B374" s="5" t="s">
        <v>876</v>
      </c>
      <c r="C374" s="7">
        <f t="shared" ca="1" si="50"/>
        <v>0.25</v>
      </c>
      <c r="D374" s="6">
        <f t="shared" ca="1" si="50"/>
        <v>0.75</v>
      </c>
      <c r="E374" s="7">
        <f t="shared" ca="1" si="49"/>
        <v>5.6338028169014086E-2</v>
      </c>
    </row>
    <row r="375" spans="1:6" x14ac:dyDescent="0.25">
      <c r="A375" s="5" t="s">
        <v>523</v>
      </c>
      <c r="B375" s="5" t="s">
        <v>894</v>
      </c>
      <c r="C375" s="7">
        <f t="shared" ca="1" si="50"/>
        <v>1</v>
      </c>
      <c r="D375" s="6">
        <f t="shared" ca="1" si="50"/>
        <v>0</v>
      </c>
      <c r="E375" s="7">
        <f t="shared" ca="1" si="49"/>
        <v>5.6338028169014086E-2</v>
      </c>
    </row>
    <row r="376" spans="1:6" x14ac:dyDescent="0.25">
      <c r="A376" s="5" t="s">
        <v>742</v>
      </c>
      <c r="B376" s="5" t="s">
        <v>895</v>
      </c>
      <c r="C376" s="7">
        <f t="shared" ca="1" si="50"/>
        <v>0</v>
      </c>
      <c r="D376" s="6">
        <f t="shared" ca="1" si="50"/>
        <v>1</v>
      </c>
      <c r="E376" s="7">
        <f t="shared" ca="1" si="49"/>
        <v>5.6338028169014086E-2</v>
      </c>
    </row>
    <row r="377" spans="1:6" x14ac:dyDescent="0.25">
      <c r="C377" s="11"/>
      <c r="D377" s="11"/>
      <c r="E377" s="11"/>
    </row>
    <row r="378" spans="1:6" x14ac:dyDescent="0.25">
      <c r="A378" s="4" t="s">
        <v>717</v>
      </c>
      <c r="F378" s="27"/>
    </row>
    <row r="379" spans="1:6" x14ac:dyDescent="0.25">
      <c r="A379" s="5" t="str">
        <f>$B$3&amp;" - Wave A - All"</f>
        <v>Lone Parents - Wave A - All</v>
      </c>
      <c r="B379" s="5" t="s">
        <v>879</v>
      </c>
      <c r="C379" s="5" t="s">
        <v>5</v>
      </c>
      <c r="D379" s="5" t="s">
        <v>4</v>
      </c>
      <c r="E379" s="5" t="s">
        <v>525</v>
      </c>
      <c r="F379" s="27"/>
    </row>
    <row r="380" spans="1:6" x14ac:dyDescent="0.25">
      <c r="A380" s="5" t="s">
        <v>148</v>
      </c>
      <c r="B380" s="5" t="s">
        <v>666</v>
      </c>
      <c r="C380" s="2">
        <f ca="1">COUNTIFS(INDIRECT("Table1["&amp;$B$5&amp;"]"),"Yes", INDIRECT("Table1["&amp;$B380&amp;"]"), "Yes")</f>
        <v>10</v>
      </c>
      <c r="D380" s="3">
        <f ca="1">COUNTIFS(INDIRECT("Table1["&amp;$B$5&amp;"]"),"Yes", INDIRECT("Table1["&amp;$B380&amp;"]"), "No")</f>
        <v>98</v>
      </c>
      <c r="E380" s="2">
        <f ca="1">C380+D380</f>
        <v>108</v>
      </c>
      <c r="F380" s="27"/>
    </row>
    <row r="381" spans="1:6" x14ac:dyDescent="0.25">
      <c r="A381" s="5" t="s">
        <v>499</v>
      </c>
      <c r="B381" s="5" t="s">
        <v>667</v>
      </c>
      <c r="C381" s="2">
        <f ca="1">COUNTIFS(INDIRECT("Table1["&amp;$B$5&amp;"]"),"Yes", INDIRECT("Table1["&amp;$B381&amp;"]"), "Yes")</f>
        <v>7</v>
      </c>
      <c r="D381" s="3">
        <f ca="1">COUNTIFS(INDIRECT("Table1["&amp;$B$5&amp;"]"),"Yes", INDIRECT("Table1["&amp;$B381&amp;"]"), "No")</f>
        <v>101</v>
      </c>
      <c r="E381" s="2">
        <f ca="1">C381+D381</f>
        <v>108</v>
      </c>
      <c r="F381" s="27"/>
    </row>
    <row r="382" spans="1:6" x14ac:dyDescent="0.25">
      <c r="A382" s="5" t="s">
        <v>740</v>
      </c>
      <c r="B382" s="5" t="s">
        <v>668</v>
      </c>
      <c r="C382" s="2">
        <f t="shared" ref="C382:C389" ca="1" si="51">COUNTIFS(INDIRECT("Table1["&amp;$B$5&amp;"]"),"Yes", INDIRECT("Table1["&amp;$B382&amp;"]"), "Yes")</f>
        <v>35</v>
      </c>
      <c r="D382" s="3">
        <f t="shared" ref="D382:D389" ca="1" si="52">COUNTIFS(INDIRECT("Table1["&amp;$B$5&amp;"]"),"Yes", INDIRECT("Table1["&amp;$B382&amp;"]"), "No")</f>
        <v>73</v>
      </c>
      <c r="E382" s="2">
        <f ca="1">C382+D382</f>
        <v>108</v>
      </c>
      <c r="F382" s="27"/>
    </row>
    <row r="383" spans="1:6" x14ac:dyDescent="0.25">
      <c r="A383" s="5" t="s">
        <v>719</v>
      </c>
      <c r="B383" s="5" t="s">
        <v>669</v>
      </c>
      <c r="C383" s="2">
        <f ca="1">COUNTIFS(INDIRECT("Table1["&amp;$B$5&amp;"]"),"Yes", INDIRECT("Table1["&amp;$B383&amp;"]"), "Yes")</f>
        <v>8</v>
      </c>
      <c r="D383" s="3">
        <f ca="1">COUNTIFS(INDIRECT("Table1["&amp;$B$5&amp;"]"),"Yes", INDIRECT("Table1["&amp;$B383&amp;"]"), "No")</f>
        <v>100</v>
      </c>
      <c r="E383" s="2">
        <f ca="1">C383+D383</f>
        <v>108</v>
      </c>
      <c r="F383" s="27"/>
    </row>
    <row r="384" spans="1:6" x14ac:dyDescent="0.25">
      <c r="A384" s="5" t="s">
        <v>720</v>
      </c>
      <c r="B384" s="5" t="s">
        <v>670</v>
      </c>
      <c r="C384" s="2">
        <f t="shared" ca="1" si="51"/>
        <v>8</v>
      </c>
      <c r="D384" s="3">
        <f t="shared" ca="1" si="52"/>
        <v>100</v>
      </c>
      <c r="E384" s="2">
        <f ca="1">C384+D384</f>
        <v>108</v>
      </c>
      <c r="F384" s="27"/>
    </row>
    <row r="385" spans="1:5" x14ac:dyDescent="0.25">
      <c r="A385" s="5" t="s">
        <v>524</v>
      </c>
      <c r="B385" s="5" t="s">
        <v>671</v>
      </c>
      <c r="C385" s="2">
        <f t="shared" ca="1" si="51"/>
        <v>30</v>
      </c>
      <c r="D385" s="3">
        <f t="shared" ca="1" si="52"/>
        <v>78</v>
      </c>
      <c r="E385" s="2">
        <f t="shared" ref="E385:E389" ca="1" si="53">C385+D385</f>
        <v>108</v>
      </c>
    </row>
    <row r="386" spans="1:5" x14ac:dyDescent="0.25">
      <c r="A386" s="5" t="s">
        <v>522</v>
      </c>
      <c r="B386" s="5" t="s">
        <v>672</v>
      </c>
      <c r="C386" s="2">
        <f t="shared" ca="1" si="51"/>
        <v>108</v>
      </c>
      <c r="D386" s="3">
        <f t="shared" ca="1" si="52"/>
        <v>0</v>
      </c>
      <c r="E386" s="2">
        <f ca="1">C386+D386</f>
        <v>108</v>
      </c>
    </row>
    <row r="387" spans="1:5" x14ac:dyDescent="0.25">
      <c r="A387" s="5" t="s">
        <v>23</v>
      </c>
      <c r="B387" s="5" t="s">
        <v>673</v>
      </c>
      <c r="C387" s="2">
        <f t="shared" ca="1" si="51"/>
        <v>22</v>
      </c>
      <c r="D387" s="3">
        <f t="shared" ca="1" si="52"/>
        <v>86</v>
      </c>
      <c r="E387" s="2">
        <f t="shared" ca="1" si="53"/>
        <v>108</v>
      </c>
    </row>
    <row r="388" spans="1:5" x14ac:dyDescent="0.25">
      <c r="A388" s="5" t="s">
        <v>523</v>
      </c>
      <c r="B388" s="5" t="s">
        <v>674</v>
      </c>
      <c r="C388" s="2">
        <f t="shared" ca="1" si="51"/>
        <v>51</v>
      </c>
      <c r="D388" s="3">
        <f t="shared" ca="1" si="52"/>
        <v>57</v>
      </c>
      <c r="E388" s="2">
        <f t="shared" ca="1" si="53"/>
        <v>108</v>
      </c>
    </row>
    <row r="389" spans="1:5" x14ac:dyDescent="0.25">
      <c r="A389" s="5" t="s">
        <v>742</v>
      </c>
      <c r="B389" s="5" t="s">
        <v>675</v>
      </c>
      <c r="C389" s="2">
        <f t="shared" ca="1" si="51"/>
        <v>4</v>
      </c>
      <c r="D389" s="3">
        <f t="shared" ca="1" si="52"/>
        <v>104</v>
      </c>
      <c r="E389" s="2">
        <f t="shared" ca="1" si="53"/>
        <v>108</v>
      </c>
    </row>
    <row r="391" spans="1:5" x14ac:dyDescent="0.25">
      <c r="A391" s="4" t="s">
        <v>721</v>
      </c>
    </row>
    <row r="392" spans="1:5" x14ac:dyDescent="0.25">
      <c r="A392" s="5" t="str">
        <f>$B$3&amp;" - Wave A - All"</f>
        <v>Lone Parents - Wave A - All</v>
      </c>
      <c r="B392" s="5" t="s">
        <v>879</v>
      </c>
      <c r="C392" s="5" t="s">
        <v>5</v>
      </c>
      <c r="D392" s="5" t="s">
        <v>4</v>
      </c>
      <c r="E392" s="5" t="s">
        <v>525</v>
      </c>
    </row>
    <row r="393" spans="1:5" x14ac:dyDescent="0.25">
      <c r="A393" s="5" t="s">
        <v>148</v>
      </c>
      <c r="B393" s="5" t="s">
        <v>666</v>
      </c>
      <c r="C393" s="7">
        <f t="shared" ref="C393:E402" ca="1" si="54">C380/$E$11</f>
        <v>9.2592592592592587E-2</v>
      </c>
      <c r="D393" s="6">
        <f t="shared" ca="1" si="54"/>
        <v>0.90740740740740744</v>
      </c>
      <c r="E393" s="7">
        <f t="shared" ca="1" si="54"/>
        <v>1</v>
      </c>
    </row>
    <row r="394" spans="1:5" x14ac:dyDescent="0.25">
      <c r="A394" s="5" t="s">
        <v>499</v>
      </c>
      <c r="B394" s="5" t="s">
        <v>667</v>
      </c>
      <c r="C394" s="7">
        <f t="shared" ca="1" si="54"/>
        <v>6.4814814814814811E-2</v>
      </c>
      <c r="D394" s="6">
        <f t="shared" ca="1" si="54"/>
        <v>0.93518518518518523</v>
      </c>
      <c r="E394" s="7">
        <f t="shared" ca="1" si="54"/>
        <v>1</v>
      </c>
    </row>
    <row r="395" spans="1:5" x14ac:dyDescent="0.25">
      <c r="A395" s="5" t="s">
        <v>740</v>
      </c>
      <c r="B395" s="5" t="s">
        <v>668</v>
      </c>
      <c r="C395" s="7">
        <f t="shared" ca="1" si="54"/>
        <v>0.32407407407407407</v>
      </c>
      <c r="D395" s="6">
        <f t="shared" ca="1" si="54"/>
        <v>0.67592592592592593</v>
      </c>
      <c r="E395" s="7">
        <f t="shared" ca="1" si="54"/>
        <v>1</v>
      </c>
    </row>
    <row r="396" spans="1:5" x14ac:dyDescent="0.25">
      <c r="A396" s="5" t="s">
        <v>719</v>
      </c>
      <c r="B396" s="5" t="s">
        <v>669</v>
      </c>
      <c r="C396" s="7">
        <f t="shared" ca="1" si="54"/>
        <v>7.407407407407407E-2</v>
      </c>
      <c r="D396" s="6">
        <f t="shared" ca="1" si="54"/>
        <v>0.92592592592592593</v>
      </c>
      <c r="E396" s="7">
        <f t="shared" ca="1" si="54"/>
        <v>1</v>
      </c>
    </row>
    <row r="397" spans="1:5" x14ac:dyDescent="0.25">
      <c r="A397" s="5" t="s">
        <v>720</v>
      </c>
      <c r="B397" s="5" t="s">
        <v>670</v>
      </c>
      <c r="C397" s="7">
        <f t="shared" ca="1" si="54"/>
        <v>7.407407407407407E-2</v>
      </c>
      <c r="D397" s="6">
        <f t="shared" ca="1" si="54"/>
        <v>0.92592592592592593</v>
      </c>
      <c r="E397" s="7">
        <f t="shared" ca="1" si="54"/>
        <v>1</v>
      </c>
    </row>
    <row r="398" spans="1:5" x14ac:dyDescent="0.25">
      <c r="A398" s="5" t="s">
        <v>524</v>
      </c>
      <c r="B398" s="5" t="s">
        <v>671</v>
      </c>
      <c r="C398" s="7">
        <f t="shared" ca="1" si="54"/>
        <v>0.27777777777777779</v>
      </c>
      <c r="D398" s="6">
        <f t="shared" ca="1" si="54"/>
        <v>0.72222222222222221</v>
      </c>
      <c r="E398" s="7">
        <f t="shared" ca="1" si="54"/>
        <v>1</v>
      </c>
    </row>
    <row r="399" spans="1:5" x14ac:dyDescent="0.25">
      <c r="A399" s="5" t="s">
        <v>522</v>
      </c>
      <c r="B399" s="5" t="s">
        <v>672</v>
      </c>
      <c r="C399" s="7">
        <f t="shared" ca="1" si="54"/>
        <v>1</v>
      </c>
      <c r="D399" s="6">
        <f t="shared" ca="1" si="54"/>
        <v>0</v>
      </c>
      <c r="E399" s="7">
        <f t="shared" ca="1" si="54"/>
        <v>1</v>
      </c>
    </row>
    <row r="400" spans="1:5" x14ac:dyDescent="0.25">
      <c r="A400" s="5" t="s">
        <v>23</v>
      </c>
      <c r="B400" s="5" t="s">
        <v>673</v>
      </c>
      <c r="C400" s="7">
        <f t="shared" ca="1" si="54"/>
        <v>0.20370370370370369</v>
      </c>
      <c r="D400" s="6">
        <f t="shared" ca="1" si="54"/>
        <v>0.79629629629629628</v>
      </c>
      <c r="E400" s="7">
        <f t="shared" ca="1" si="54"/>
        <v>1</v>
      </c>
    </row>
    <row r="401" spans="1:8" x14ac:dyDescent="0.25">
      <c r="A401" s="5" t="s">
        <v>523</v>
      </c>
      <c r="B401" s="5" t="s">
        <v>674</v>
      </c>
      <c r="C401" s="7">
        <f t="shared" ca="1" si="54"/>
        <v>0.47222222222222221</v>
      </c>
      <c r="D401" s="6">
        <f t="shared" ca="1" si="54"/>
        <v>0.52777777777777779</v>
      </c>
      <c r="E401" s="7">
        <f t="shared" ca="1" si="54"/>
        <v>1</v>
      </c>
    </row>
    <row r="402" spans="1:8" x14ac:dyDescent="0.25">
      <c r="A402" s="5" t="s">
        <v>742</v>
      </c>
      <c r="B402" s="5" t="s">
        <v>675</v>
      </c>
      <c r="C402" s="7">
        <f t="shared" ca="1" si="54"/>
        <v>3.7037037037037035E-2</v>
      </c>
      <c r="D402" s="6">
        <f t="shared" ca="1" si="54"/>
        <v>0.96296296296296291</v>
      </c>
      <c r="E402" s="7">
        <f t="shared" ca="1" si="54"/>
        <v>1</v>
      </c>
    </row>
    <row r="404" spans="1:8" x14ac:dyDescent="0.25">
      <c r="A404" s="4" t="s">
        <v>717</v>
      </c>
    </row>
    <row r="405" spans="1:8" x14ac:dyDescent="0.25">
      <c r="A405" s="5" t="str">
        <f>$B$3&amp;" - Wave B - All"</f>
        <v>Lone Parents - Wave B - All</v>
      </c>
      <c r="B405" s="5" t="s">
        <v>879</v>
      </c>
      <c r="C405" s="5" t="s">
        <v>5</v>
      </c>
      <c r="D405" s="5" t="s">
        <v>4</v>
      </c>
      <c r="E405" s="5" t="s">
        <v>525</v>
      </c>
    </row>
    <row r="406" spans="1:8" x14ac:dyDescent="0.25">
      <c r="A406" s="5" t="s">
        <v>148</v>
      </c>
      <c r="B406" s="5" t="s">
        <v>880</v>
      </c>
      <c r="C406" s="2">
        <f ca="1">COUNTIFS(INDIRECT("Table1["&amp;$B$6&amp;"]"),"Yes", INDIRECT("Table1["&amp;$B406&amp;"]"), "Yes")</f>
        <v>4</v>
      </c>
      <c r="D406" s="3">
        <f ca="1">COUNTIFS(INDIRECT("Table1["&amp;$B$6&amp;"]"),"Yes", INDIRECT("Table1["&amp;$B406&amp;"]"), "No")</f>
        <v>65</v>
      </c>
      <c r="E406" s="2">
        <f ca="1">C406+D406</f>
        <v>69</v>
      </c>
    </row>
    <row r="407" spans="1:8" x14ac:dyDescent="0.25">
      <c r="A407" s="5" t="s">
        <v>499</v>
      </c>
      <c r="B407" s="5" t="s">
        <v>881</v>
      </c>
      <c r="C407" s="2">
        <f t="shared" ref="C407:C415" ca="1" si="55">COUNTIFS(INDIRECT("Table1["&amp;$B$6&amp;"]"),"Yes", INDIRECT("Table1["&amp;$B407&amp;"]"), "Yes")</f>
        <v>6</v>
      </c>
      <c r="D407" s="3">
        <f t="shared" ref="D407:D415" ca="1" si="56">COUNTIFS(INDIRECT("Table1["&amp;$B$6&amp;"]"),"Yes", INDIRECT("Table1["&amp;$B407&amp;"]"), "No")</f>
        <v>63</v>
      </c>
      <c r="E407" s="2">
        <f t="shared" ref="E407:E415" ca="1" si="57">C407+D407</f>
        <v>69</v>
      </c>
    </row>
    <row r="408" spans="1:8" x14ac:dyDescent="0.25">
      <c r="A408" s="5" t="s">
        <v>740</v>
      </c>
      <c r="B408" s="5" t="s">
        <v>859</v>
      </c>
      <c r="C408" s="2">
        <f t="shared" ca="1" si="55"/>
        <v>30</v>
      </c>
      <c r="D408" s="3">
        <f t="shared" ca="1" si="56"/>
        <v>40</v>
      </c>
      <c r="E408" s="2">
        <f t="shared" ca="1" si="57"/>
        <v>70</v>
      </c>
    </row>
    <row r="409" spans="1:8" x14ac:dyDescent="0.25">
      <c r="A409" s="5" t="s">
        <v>719</v>
      </c>
      <c r="B409" s="5" t="s">
        <v>882</v>
      </c>
      <c r="C409" s="2">
        <f t="shared" ca="1" si="55"/>
        <v>2</v>
      </c>
      <c r="D409" s="3">
        <f t="shared" ca="1" si="56"/>
        <v>67</v>
      </c>
      <c r="E409" s="2">
        <f t="shared" ca="1" si="57"/>
        <v>69</v>
      </c>
    </row>
    <row r="410" spans="1:8" x14ac:dyDescent="0.25">
      <c r="A410" s="5" t="s">
        <v>720</v>
      </c>
      <c r="B410" s="5" t="s">
        <v>883</v>
      </c>
      <c r="C410" s="2">
        <f t="shared" ca="1" si="55"/>
        <v>4</v>
      </c>
      <c r="D410" s="3">
        <f t="shared" ca="1" si="56"/>
        <v>64</v>
      </c>
      <c r="E410" s="2">
        <f t="shared" ca="1" si="57"/>
        <v>68</v>
      </c>
    </row>
    <row r="411" spans="1:8" x14ac:dyDescent="0.25">
      <c r="A411" s="5" t="s">
        <v>524</v>
      </c>
      <c r="B411" s="5" t="s">
        <v>884</v>
      </c>
      <c r="C411" s="2">
        <f t="shared" ca="1" si="55"/>
        <v>5</v>
      </c>
      <c r="D411" s="3">
        <f t="shared" ca="1" si="56"/>
        <v>63</v>
      </c>
      <c r="E411" s="2">
        <f t="shared" ca="1" si="57"/>
        <v>68</v>
      </c>
    </row>
    <row r="412" spans="1:8" x14ac:dyDescent="0.25">
      <c r="A412" s="5" t="s">
        <v>522</v>
      </c>
      <c r="B412" s="5" t="s">
        <v>885</v>
      </c>
      <c r="C412" s="2">
        <f t="shared" ca="1" si="55"/>
        <v>71</v>
      </c>
      <c r="D412" s="3">
        <f t="shared" ca="1" si="56"/>
        <v>0</v>
      </c>
      <c r="E412" s="2">
        <f t="shared" ca="1" si="57"/>
        <v>71</v>
      </c>
    </row>
    <row r="413" spans="1:8" x14ac:dyDescent="0.25">
      <c r="A413" s="5" t="s">
        <v>23</v>
      </c>
      <c r="B413" s="5" t="s">
        <v>875</v>
      </c>
      <c r="C413" s="2">
        <f t="shared" ca="1" si="55"/>
        <v>14</v>
      </c>
      <c r="D413" s="3">
        <f t="shared" ca="1" si="56"/>
        <v>55</v>
      </c>
      <c r="E413" s="2">
        <f t="shared" ca="1" si="57"/>
        <v>69</v>
      </c>
      <c r="H413" s="26"/>
    </row>
    <row r="414" spans="1:8" x14ac:dyDescent="0.25">
      <c r="A414" s="5" t="s">
        <v>523</v>
      </c>
      <c r="B414" s="5" t="s">
        <v>886</v>
      </c>
      <c r="C414" s="2">
        <f t="shared" ca="1" si="55"/>
        <v>30</v>
      </c>
      <c r="D414" s="3">
        <f t="shared" ca="1" si="56"/>
        <v>40</v>
      </c>
      <c r="E414" s="2">
        <f t="shared" ca="1" si="57"/>
        <v>70</v>
      </c>
      <c r="H414" s="26"/>
    </row>
    <row r="415" spans="1:8" x14ac:dyDescent="0.25">
      <c r="A415" s="5" t="s">
        <v>742</v>
      </c>
      <c r="B415" s="5" t="s">
        <v>887</v>
      </c>
      <c r="C415" s="2">
        <f t="shared" ca="1" si="55"/>
        <v>3</v>
      </c>
      <c r="D415" s="3">
        <f t="shared" ca="1" si="56"/>
        <v>66</v>
      </c>
      <c r="E415" s="2">
        <f t="shared" ca="1" si="57"/>
        <v>69</v>
      </c>
      <c r="H415" s="27"/>
    </row>
    <row r="416" spans="1:8" x14ac:dyDescent="0.25">
      <c r="H416" s="27"/>
    </row>
    <row r="417" spans="1:8" x14ac:dyDescent="0.25">
      <c r="A417" s="4" t="s">
        <v>721</v>
      </c>
      <c r="H417" s="27"/>
    </row>
    <row r="418" spans="1:8" x14ac:dyDescent="0.25">
      <c r="A418" s="5" t="str">
        <f>$B$3&amp;" - Wave B - All"</f>
        <v>Lone Parents - Wave B - All</v>
      </c>
      <c r="B418" s="5" t="s">
        <v>879</v>
      </c>
      <c r="C418" s="5" t="s">
        <v>5</v>
      </c>
      <c r="D418" s="5" t="s">
        <v>4</v>
      </c>
      <c r="E418" s="5" t="s">
        <v>525</v>
      </c>
      <c r="H418" s="27"/>
    </row>
    <row r="419" spans="1:8" x14ac:dyDescent="0.25">
      <c r="A419" s="5" t="s">
        <v>148</v>
      </c>
      <c r="B419" s="5" t="s">
        <v>880</v>
      </c>
      <c r="C419" s="7">
        <f t="shared" ref="C419:E428" ca="1" si="58">C406/$F$11</f>
        <v>5.6338028169014086E-2</v>
      </c>
      <c r="D419" s="6">
        <f t="shared" ca="1" si="58"/>
        <v>0.91549295774647887</v>
      </c>
      <c r="E419" s="7">
        <f t="shared" ca="1" si="58"/>
        <v>0.971830985915493</v>
      </c>
      <c r="H419" s="27"/>
    </row>
    <row r="420" spans="1:8" x14ac:dyDescent="0.25">
      <c r="A420" s="5" t="s">
        <v>499</v>
      </c>
      <c r="B420" s="5" t="s">
        <v>881</v>
      </c>
      <c r="C420" s="7">
        <f t="shared" ca="1" si="58"/>
        <v>8.4507042253521125E-2</v>
      </c>
      <c r="D420" s="6">
        <f t="shared" ca="1" si="58"/>
        <v>0.88732394366197187</v>
      </c>
      <c r="E420" s="7">
        <f t="shared" ca="1" si="58"/>
        <v>0.971830985915493</v>
      </c>
      <c r="H420" s="27"/>
    </row>
    <row r="421" spans="1:8" x14ac:dyDescent="0.25">
      <c r="A421" s="5" t="s">
        <v>740</v>
      </c>
      <c r="B421" s="5" t="s">
        <v>859</v>
      </c>
      <c r="C421" s="7">
        <f t="shared" ca="1" si="58"/>
        <v>0.42253521126760563</v>
      </c>
      <c r="D421" s="6">
        <f t="shared" ca="1" si="58"/>
        <v>0.56338028169014087</v>
      </c>
      <c r="E421" s="7">
        <f t="shared" ca="1" si="58"/>
        <v>0.9859154929577465</v>
      </c>
      <c r="H421" s="27"/>
    </row>
    <row r="422" spans="1:8" x14ac:dyDescent="0.25">
      <c r="A422" s="5" t="s">
        <v>719</v>
      </c>
      <c r="B422" s="5" t="s">
        <v>882</v>
      </c>
      <c r="C422" s="7">
        <f t="shared" ca="1" si="58"/>
        <v>2.8169014084507043E-2</v>
      </c>
      <c r="D422" s="6">
        <f t="shared" ca="1" si="58"/>
        <v>0.94366197183098588</v>
      </c>
      <c r="E422" s="7">
        <f t="shared" ca="1" si="58"/>
        <v>0.971830985915493</v>
      </c>
      <c r="H422" s="27"/>
    </row>
    <row r="423" spans="1:8" x14ac:dyDescent="0.25">
      <c r="A423" s="5" t="s">
        <v>720</v>
      </c>
      <c r="B423" s="5" t="s">
        <v>883</v>
      </c>
      <c r="C423" s="7">
        <f t="shared" ca="1" si="58"/>
        <v>5.6338028169014086E-2</v>
      </c>
      <c r="D423" s="6">
        <f t="shared" ca="1" si="58"/>
        <v>0.90140845070422537</v>
      </c>
      <c r="E423" s="7">
        <f t="shared" ca="1" si="58"/>
        <v>0.95774647887323938</v>
      </c>
      <c r="H423" s="27"/>
    </row>
    <row r="424" spans="1:8" x14ac:dyDescent="0.25">
      <c r="A424" s="5" t="s">
        <v>524</v>
      </c>
      <c r="B424" s="5" t="s">
        <v>884</v>
      </c>
      <c r="C424" s="7">
        <f t="shared" ca="1" si="58"/>
        <v>7.0422535211267609E-2</v>
      </c>
      <c r="D424" s="6">
        <f t="shared" ca="1" si="58"/>
        <v>0.88732394366197187</v>
      </c>
      <c r="E424" s="7">
        <f t="shared" ca="1" si="58"/>
        <v>0.95774647887323938</v>
      </c>
      <c r="H424" s="27"/>
    </row>
    <row r="425" spans="1:8" x14ac:dyDescent="0.25">
      <c r="A425" s="5" t="s">
        <v>522</v>
      </c>
      <c r="B425" s="5" t="s">
        <v>885</v>
      </c>
      <c r="C425" s="7">
        <f t="shared" ca="1" si="58"/>
        <v>1</v>
      </c>
      <c r="D425" s="6">
        <f t="shared" ca="1" si="58"/>
        <v>0</v>
      </c>
      <c r="E425" s="7">
        <f t="shared" ca="1" si="58"/>
        <v>1</v>
      </c>
      <c r="H425" s="27"/>
    </row>
    <row r="426" spans="1:8" x14ac:dyDescent="0.25">
      <c r="A426" s="5" t="s">
        <v>23</v>
      </c>
      <c r="B426" s="5" t="s">
        <v>875</v>
      </c>
      <c r="C426" s="7">
        <f t="shared" ca="1" si="58"/>
        <v>0.19718309859154928</v>
      </c>
      <c r="D426" s="6">
        <f t="shared" ca="1" si="58"/>
        <v>0.77464788732394363</v>
      </c>
      <c r="E426" s="7">
        <f t="shared" ca="1" si="58"/>
        <v>0.971830985915493</v>
      </c>
      <c r="H426" s="27"/>
    </row>
    <row r="427" spans="1:8" x14ac:dyDescent="0.25">
      <c r="A427" s="5" t="s">
        <v>523</v>
      </c>
      <c r="B427" s="5" t="s">
        <v>886</v>
      </c>
      <c r="C427" s="7">
        <f t="shared" ca="1" si="58"/>
        <v>0.42253521126760563</v>
      </c>
      <c r="D427" s="6">
        <f t="shared" ca="1" si="58"/>
        <v>0.56338028169014087</v>
      </c>
      <c r="E427" s="7">
        <f t="shared" ca="1" si="58"/>
        <v>0.9859154929577465</v>
      </c>
      <c r="H427" s="27"/>
    </row>
    <row r="428" spans="1:8" x14ac:dyDescent="0.25">
      <c r="A428" s="5" t="s">
        <v>742</v>
      </c>
      <c r="B428" s="5" t="s">
        <v>887</v>
      </c>
      <c r="C428" s="7">
        <f t="shared" ca="1" si="58"/>
        <v>4.2253521126760563E-2</v>
      </c>
      <c r="D428" s="6">
        <f t="shared" ca="1" si="58"/>
        <v>0.92957746478873238</v>
      </c>
      <c r="E428" s="7">
        <f t="shared" ca="1" si="58"/>
        <v>0.971830985915493</v>
      </c>
      <c r="H428" s="27"/>
    </row>
    <row r="429" spans="1:8" x14ac:dyDescent="0.25">
      <c r="C429" s="11"/>
      <c r="D429" s="11"/>
      <c r="E429" s="11"/>
      <c r="H429" s="27"/>
    </row>
    <row r="430" spans="1:8" x14ac:dyDescent="0.25">
      <c r="A430" s="4" t="s">
        <v>717</v>
      </c>
      <c r="H430" s="27"/>
    </row>
    <row r="431" spans="1:8" x14ac:dyDescent="0.25">
      <c r="A431" s="5" t="str">
        <f>$B$3&amp;" - Wave C - All"</f>
        <v>Lone Parents - Wave C - All</v>
      </c>
      <c r="B431" s="5" t="s">
        <v>879</v>
      </c>
      <c r="C431" s="5" t="s">
        <v>5</v>
      </c>
      <c r="D431" s="5" t="s">
        <v>4</v>
      </c>
      <c r="E431" s="5" t="s">
        <v>525</v>
      </c>
      <c r="H431" s="27"/>
    </row>
    <row r="432" spans="1:8" x14ac:dyDescent="0.25">
      <c r="A432" s="5" t="s">
        <v>148</v>
      </c>
      <c r="B432" s="5" t="s">
        <v>888</v>
      </c>
      <c r="C432" s="2">
        <f ca="1">COUNTIFS(INDIRECT("Table1["&amp;$B$7&amp;"]"),"Yes", INDIRECT("Table1["&amp;$B432&amp;"]"), "Yes")</f>
        <v>0</v>
      </c>
      <c r="D432" s="3">
        <f ca="1">COUNTIFS(INDIRECT("Table1["&amp;$B$7&amp;"]"),"Yes", INDIRECT("Table1["&amp;$B432&amp;"]"), "No")</f>
        <v>6</v>
      </c>
      <c r="E432" s="2">
        <f ca="1">C432+D432</f>
        <v>6</v>
      </c>
      <c r="H432" s="27"/>
    </row>
    <row r="433" spans="1:8" x14ac:dyDescent="0.25">
      <c r="A433" s="5" t="s">
        <v>499</v>
      </c>
      <c r="B433" s="5" t="s">
        <v>889</v>
      </c>
      <c r="C433" s="2">
        <f t="shared" ref="C433:C441" ca="1" si="59">COUNTIFS(INDIRECT("Table1["&amp;$B$7&amp;"]"),"Yes", INDIRECT("Table1["&amp;$B433&amp;"]"), "Yes")</f>
        <v>0</v>
      </c>
      <c r="D433" s="3">
        <f t="shared" ref="D433:D441" ca="1" si="60">COUNTIFS(INDIRECT("Table1["&amp;$B$7&amp;"]"),"Yes", INDIRECT("Table1["&amp;$B433&amp;"]"), "No")</f>
        <v>6</v>
      </c>
      <c r="E433" s="2">
        <f t="shared" ref="E433:E441" ca="1" si="61">C433+D433</f>
        <v>6</v>
      </c>
      <c r="H433" s="26"/>
    </row>
    <row r="434" spans="1:8" x14ac:dyDescent="0.25">
      <c r="A434" s="5" t="s">
        <v>740</v>
      </c>
      <c r="B434" s="5" t="s">
        <v>860</v>
      </c>
      <c r="C434" s="2">
        <f t="shared" ca="1" si="59"/>
        <v>4</v>
      </c>
      <c r="D434" s="3">
        <f t="shared" ca="1" si="60"/>
        <v>3</v>
      </c>
      <c r="E434" s="2">
        <f t="shared" ca="1" si="61"/>
        <v>7</v>
      </c>
    </row>
    <row r="435" spans="1:8" x14ac:dyDescent="0.25">
      <c r="A435" s="5" t="s">
        <v>719</v>
      </c>
      <c r="B435" s="5" t="s">
        <v>890</v>
      </c>
      <c r="C435" s="2">
        <f t="shared" ca="1" si="59"/>
        <v>0</v>
      </c>
      <c r="D435" s="3">
        <f t="shared" ca="1" si="60"/>
        <v>6</v>
      </c>
      <c r="E435" s="2">
        <f t="shared" ca="1" si="61"/>
        <v>6</v>
      </c>
    </row>
    <row r="436" spans="1:8" x14ac:dyDescent="0.25">
      <c r="A436" s="5" t="s">
        <v>720</v>
      </c>
      <c r="B436" s="5" t="s">
        <v>891</v>
      </c>
      <c r="C436" s="2">
        <f t="shared" ca="1" si="59"/>
        <v>0</v>
      </c>
      <c r="D436" s="3">
        <f t="shared" ca="1" si="60"/>
        <v>6</v>
      </c>
      <c r="E436" s="2">
        <f t="shared" ca="1" si="61"/>
        <v>6</v>
      </c>
    </row>
    <row r="437" spans="1:8" x14ac:dyDescent="0.25">
      <c r="A437" s="5" t="s">
        <v>524</v>
      </c>
      <c r="B437" s="5" t="s">
        <v>892</v>
      </c>
      <c r="C437" s="2">
        <f t="shared" ca="1" si="59"/>
        <v>2</v>
      </c>
      <c r="D437" s="3">
        <f t="shared" ca="1" si="60"/>
        <v>4</v>
      </c>
      <c r="E437" s="2">
        <f t="shared" ca="1" si="61"/>
        <v>6</v>
      </c>
    </row>
    <row r="438" spans="1:8" x14ac:dyDescent="0.25">
      <c r="A438" s="5" t="s">
        <v>522</v>
      </c>
      <c r="B438" s="5" t="s">
        <v>893</v>
      </c>
      <c r="C438" s="2">
        <f t="shared" ca="1" si="59"/>
        <v>7</v>
      </c>
      <c r="D438" s="3">
        <f t="shared" ca="1" si="60"/>
        <v>0</v>
      </c>
      <c r="E438" s="2">
        <f t="shared" ca="1" si="61"/>
        <v>7</v>
      </c>
    </row>
    <row r="439" spans="1:8" x14ac:dyDescent="0.25">
      <c r="A439" s="5" t="s">
        <v>23</v>
      </c>
      <c r="B439" s="5" t="s">
        <v>876</v>
      </c>
      <c r="C439" s="2">
        <f t="shared" ca="1" si="59"/>
        <v>1</v>
      </c>
      <c r="D439" s="3">
        <f t="shared" ca="1" si="60"/>
        <v>5</v>
      </c>
      <c r="E439" s="2">
        <f t="shared" ca="1" si="61"/>
        <v>6</v>
      </c>
    </row>
    <row r="440" spans="1:8" x14ac:dyDescent="0.25">
      <c r="A440" s="5" t="s">
        <v>523</v>
      </c>
      <c r="B440" s="5" t="s">
        <v>894</v>
      </c>
      <c r="C440" s="2">
        <f t="shared" ca="1" si="59"/>
        <v>6</v>
      </c>
      <c r="D440" s="3">
        <f t="shared" ca="1" si="60"/>
        <v>1</v>
      </c>
      <c r="E440" s="2">
        <f t="shared" ca="1" si="61"/>
        <v>7</v>
      </c>
    </row>
    <row r="441" spans="1:8" x14ac:dyDescent="0.25">
      <c r="A441" s="5" t="s">
        <v>742</v>
      </c>
      <c r="B441" s="5" t="s">
        <v>895</v>
      </c>
      <c r="C441" s="2">
        <f t="shared" ca="1" si="59"/>
        <v>0</v>
      </c>
      <c r="D441" s="3">
        <f t="shared" ca="1" si="60"/>
        <v>6</v>
      </c>
      <c r="E441" s="2">
        <f t="shared" ca="1" si="61"/>
        <v>6</v>
      </c>
    </row>
    <row r="443" spans="1:8" x14ac:dyDescent="0.25">
      <c r="A443" s="4" t="s">
        <v>721</v>
      </c>
    </row>
    <row r="444" spans="1:8" x14ac:dyDescent="0.25">
      <c r="A444" s="5" t="str">
        <f>$B$3&amp;" - Wave C - All"</f>
        <v>Lone Parents - Wave C - All</v>
      </c>
      <c r="B444" s="5" t="s">
        <v>879</v>
      </c>
      <c r="C444" s="5" t="s">
        <v>5</v>
      </c>
      <c r="D444" s="5" t="s">
        <v>4</v>
      </c>
      <c r="E444" s="5" t="s">
        <v>525</v>
      </c>
    </row>
    <row r="445" spans="1:8" x14ac:dyDescent="0.25">
      <c r="A445" s="5" t="s">
        <v>148</v>
      </c>
      <c r="B445" s="5" t="s">
        <v>888</v>
      </c>
      <c r="C445" s="7">
        <f t="shared" ref="C445:E454" ca="1" si="62">C432/$G$11</f>
        <v>0</v>
      </c>
      <c r="D445" s="6">
        <f t="shared" ca="1" si="62"/>
        <v>0.8571428571428571</v>
      </c>
      <c r="E445" s="7">
        <f t="shared" ca="1" si="62"/>
        <v>0.8571428571428571</v>
      </c>
    </row>
    <row r="446" spans="1:8" x14ac:dyDescent="0.25">
      <c r="A446" s="5" t="s">
        <v>499</v>
      </c>
      <c r="B446" s="5" t="s">
        <v>889</v>
      </c>
      <c r="C446" s="7">
        <f t="shared" ca="1" si="62"/>
        <v>0</v>
      </c>
      <c r="D446" s="6">
        <f t="shared" ca="1" si="62"/>
        <v>0.8571428571428571</v>
      </c>
      <c r="E446" s="7">
        <f t="shared" ca="1" si="62"/>
        <v>0.8571428571428571</v>
      </c>
    </row>
    <row r="447" spans="1:8" x14ac:dyDescent="0.25">
      <c r="A447" s="5" t="s">
        <v>740</v>
      </c>
      <c r="B447" s="5" t="s">
        <v>860</v>
      </c>
      <c r="C447" s="7">
        <f t="shared" ca="1" si="62"/>
        <v>0.5714285714285714</v>
      </c>
      <c r="D447" s="6">
        <f t="shared" ca="1" si="62"/>
        <v>0.42857142857142855</v>
      </c>
      <c r="E447" s="7">
        <f t="shared" ca="1" si="62"/>
        <v>1</v>
      </c>
    </row>
    <row r="448" spans="1:8" x14ac:dyDescent="0.25">
      <c r="A448" s="5" t="s">
        <v>719</v>
      </c>
      <c r="B448" s="5" t="s">
        <v>890</v>
      </c>
      <c r="C448" s="7">
        <f t="shared" ca="1" si="62"/>
        <v>0</v>
      </c>
      <c r="D448" s="6">
        <f t="shared" ca="1" si="62"/>
        <v>0.8571428571428571</v>
      </c>
      <c r="E448" s="7">
        <f t="shared" ca="1" si="62"/>
        <v>0.8571428571428571</v>
      </c>
    </row>
    <row r="449" spans="1:6" x14ac:dyDescent="0.25">
      <c r="A449" s="5" t="s">
        <v>720</v>
      </c>
      <c r="B449" s="5" t="s">
        <v>891</v>
      </c>
      <c r="C449" s="7">
        <f t="shared" ca="1" si="62"/>
        <v>0</v>
      </c>
      <c r="D449" s="6">
        <f t="shared" ca="1" si="62"/>
        <v>0.8571428571428571</v>
      </c>
      <c r="E449" s="7">
        <f t="shared" ca="1" si="62"/>
        <v>0.8571428571428571</v>
      </c>
    </row>
    <row r="450" spans="1:6" x14ac:dyDescent="0.25">
      <c r="A450" s="5" t="s">
        <v>524</v>
      </c>
      <c r="B450" s="5" t="s">
        <v>892</v>
      </c>
      <c r="C450" s="7">
        <f t="shared" ca="1" si="62"/>
        <v>0.2857142857142857</v>
      </c>
      <c r="D450" s="6">
        <f t="shared" ca="1" si="62"/>
        <v>0.5714285714285714</v>
      </c>
      <c r="E450" s="7">
        <f t="shared" ca="1" si="62"/>
        <v>0.8571428571428571</v>
      </c>
    </row>
    <row r="451" spans="1:6" x14ac:dyDescent="0.25">
      <c r="A451" s="5" t="s">
        <v>522</v>
      </c>
      <c r="B451" s="5" t="s">
        <v>893</v>
      </c>
      <c r="C451" s="7">
        <f t="shared" ca="1" si="62"/>
        <v>1</v>
      </c>
      <c r="D451" s="6">
        <f t="shared" ca="1" si="62"/>
        <v>0</v>
      </c>
      <c r="E451" s="7">
        <f t="shared" ca="1" si="62"/>
        <v>1</v>
      </c>
    </row>
    <row r="452" spans="1:6" x14ac:dyDescent="0.25">
      <c r="A452" s="5" t="s">
        <v>23</v>
      </c>
      <c r="B452" s="5" t="s">
        <v>876</v>
      </c>
      <c r="C452" s="7">
        <f t="shared" ca="1" si="62"/>
        <v>0.14285714285714285</v>
      </c>
      <c r="D452" s="6">
        <f t="shared" ca="1" si="62"/>
        <v>0.7142857142857143</v>
      </c>
      <c r="E452" s="7">
        <f t="shared" ca="1" si="62"/>
        <v>0.8571428571428571</v>
      </c>
    </row>
    <row r="453" spans="1:6" x14ac:dyDescent="0.25">
      <c r="A453" s="5" t="s">
        <v>523</v>
      </c>
      <c r="B453" s="5" t="s">
        <v>894</v>
      </c>
      <c r="C453" s="7">
        <f t="shared" ca="1" si="62"/>
        <v>0.8571428571428571</v>
      </c>
      <c r="D453" s="6">
        <f t="shared" ca="1" si="62"/>
        <v>0.14285714285714285</v>
      </c>
      <c r="E453" s="7">
        <f t="shared" ca="1" si="62"/>
        <v>1</v>
      </c>
    </row>
    <row r="454" spans="1:6" x14ac:dyDescent="0.25">
      <c r="A454" s="5" t="s">
        <v>742</v>
      </c>
      <c r="B454" s="5" t="s">
        <v>895</v>
      </c>
      <c r="C454" s="7">
        <f t="shared" ca="1" si="62"/>
        <v>0</v>
      </c>
      <c r="D454" s="6">
        <f t="shared" ca="1" si="62"/>
        <v>0.8571428571428571</v>
      </c>
      <c r="E454" s="7">
        <f t="shared" ca="1" si="62"/>
        <v>0.8571428571428571</v>
      </c>
    </row>
    <row r="456" spans="1:6" x14ac:dyDescent="0.25">
      <c r="A456" s="4" t="s">
        <v>722</v>
      </c>
    </row>
    <row r="457" spans="1:6" x14ac:dyDescent="0.25">
      <c r="A457" s="5" t="str">
        <f>$B$3&amp;" - Wave A - Sample"</f>
        <v>Lone Parents - Wave A - Sample</v>
      </c>
      <c r="B457" s="5" t="s">
        <v>879</v>
      </c>
      <c r="C457" s="5" t="s">
        <v>5</v>
      </c>
      <c r="D457" s="5" t="s">
        <v>4</v>
      </c>
      <c r="E457" s="5" t="s">
        <v>896</v>
      </c>
      <c r="F457" s="5" t="s">
        <v>525</v>
      </c>
    </row>
    <row r="458" spans="1:6" x14ac:dyDescent="0.25">
      <c r="A458" s="5" t="s">
        <v>723</v>
      </c>
      <c r="B458" s="28" t="s">
        <v>640</v>
      </c>
      <c r="C458" s="2">
        <f ca="1">COUNTIFS(Table1[c08a_main_class], $B$4, INDIRECT("Table1["&amp;$B458&amp;"]"), "Yes")</f>
        <v>7</v>
      </c>
      <c r="D458" s="3">
        <f ca="1">COUNTIFS(Table1[c08a_main_class], $B$4, INDIRECT("Table1["&amp;$B458&amp;"]"), "No")</f>
        <v>44</v>
      </c>
      <c r="E458" s="2">
        <f ca="1">COUNTIFS(Table1[c08a_main_class], $B$4, INDIRECT("Table1["&amp;$B458&amp;"]"), "Don't Know")</f>
        <v>2</v>
      </c>
      <c r="F458" s="3">
        <f ca="1">C458+D458+E458</f>
        <v>53</v>
      </c>
    </row>
    <row r="459" spans="1:6" x14ac:dyDescent="0.25">
      <c r="A459" s="5" t="s">
        <v>724</v>
      </c>
      <c r="B459" s="28" t="s">
        <v>641</v>
      </c>
      <c r="C459" s="2">
        <f ca="1">COUNTIFS(Table1[c08a_main_class], $B$4, INDIRECT("Table1["&amp;$B459&amp;"]"), "Yes")</f>
        <v>5</v>
      </c>
      <c r="D459" s="3">
        <f ca="1">COUNTIFS(Table1[c08a_main_class], $B$4, INDIRECT("Table1["&amp;$B459&amp;"]"), "No")</f>
        <v>46</v>
      </c>
      <c r="E459" s="2">
        <f ca="1">COUNTIFS(Table1[c08a_main_class], $B$4, INDIRECT("Table1["&amp;$B459&amp;"]"), "Don't Know")</f>
        <v>2</v>
      </c>
      <c r="F459" s="3">
        <f t="shared" ref="F459:F475" ca="1" si="63">C459+D459+E459</f>
        <v>53</v>
      </c>
    </row>
    <row r="460" spans="1:6" x14ac:dyDescent="0.25">
      <c r="A460" s="5" t="s">
        <v>725</v>
      </c>
      <c r="B460" s="28" t="s">
        <v>642</v>
      </c>
      <c r="C460" s="2">
        <f ca="1">COUNTIFS(Table1[c08a_main_class], $B$4, INDIRECT("Table1["&amp;$B460&amp;"]"), "Yes")</f>
        <v>19</v>
      </c>
      <c r="D460" s="3">
        <f ca="1">COUNTIFS(Table1[c08a_main_class], $B$4, INDIRECT("Table1["&amp;$B460&amp;"]"), "No")</f>
        <v>34</v>
      </c>
      <c r="E460" s="2">
        <f ca="1">COUNTIFS(Table1[c08a_main_class], $B$4, INDIRECT("Table1["&amp;$B460&amp;"]"), "Don't Know")</f>
        <v>0</v>
      </c>
      <c r="F460" s="3">
        <f t="shared" ca="1" si="63"/>
        <v>53</v>
      </c>
    </row>
    <row r="461" spans="1:6" x14ac:dyDescent="0.25">
      <c r="A461" s="5" t="s">
        <v>726</v>
      </c>
      <c r="B461" s="28" t="s">
        <v>643</v>
      </c>
      <c r="C461" s="2">
        <f ca="1">COUNTIFS(Table1[c08a_main_class], $B$4, INDIRECT("Table1["&amp;$B461&amp;"]"), "Yes")</f>
        <v>3</v>
      </c>
      <c r="D461" s="3">
        <f ca="1">COUNTIFS(Table1[c08a_main_class], $B$4, INDIRECT("Table1["&amp;$B461&amp;"]"), "No")</f>
        <v>49</v>
      </c>
      <c r="E461" s="2">
        <f ca="1">COUNTIFS(Table1[c08a_main_class], $B$4, INDIRECT("Table1["&amp;$B461&amp;"]"), "Don't Know")</f>
        <v>1</v>
      </c>
      <c r="F461" s="3">
        <f t="shared" ca="1" si="63"/>
        <v>53</v>
      </c>
    </row>
    <row r="462" spans="1:6" x14ac:dyDescent="0.25">
      <c r="A462" s="5" t="s">
        <v>727</v>
      </c>
      <c r="B462" s="28" t="s">
        <v>644</v>
      </c>
      <c r="C462" s="2">
        <f ca="1">COUNTIFS(Table1[c08a_main_class], $B$4, INDIRECT("Table1["&amp;$B462&amp;"]"), "Yes")</f>
        <v>0</v>
      </c>
      <c r="D462" s="3">
        <f ca="1">COUNTIFS(Table1[c08a_main_class], $B$4, INDIRECT("Table1["&amp;$B462&amp;"]"), "No")</f>
        <v>53</v>
      </c>
      <c r="E462" s="2">
        <f ca="1">COUNTIFS(Table1[c08a_main_class], $B$4, INDIRECT("Table1["&amp;$B462&amp;"]"), "Don't Know")</f>
        <v>0</v>
      </c>
      <c r="F462" s="3">
        <f t="shared" ca="1" si="63"/>
        <v>53</v>
      </c>
    </row>
    <row r="463" spans="1:6" x14ac:dyDescent="0.25">
      <c r="A463" s="5" t="s">
        <v>728</v>
      </c>
      <c r="B463" s="28" t="s">
        <v>645</v>
      </c>
      <c r="C463" s="2">
        <f ca="1">COUNTIFS(Table1[c08a_main_class], $B$4, INDIRECT("Table1["&amp;$B463&amp;"]"), "Yes")</f>
        <v>0</v>
      </c>
      <c r="D463" s="3">
        <f ca="1">COUNTIFS(Table1[c08a_main_class], $B$4, INDIRECT("Table1["&amp;$B463&amp;"]"), "No")</f>
        <v>53</v>
      </c>
      <c r="E463" s="2">
        <f ca="1">COUNTIFS(Table1[c08a_main_class], $B$4, INDIRECT("Table1["&amp;$B463&amp;"]"), "Don't Know")</f>
        <v>0</v>
      </c>
      <c r="F463" s="3">
        <f t="shared" ca="1" si="63"/>
        <v>53</v>
      </c>
    </row>
    <row r="464" spans="1:6" x14ac:dyDescent="0.25">
      <c r="A464" s="5" t="s">
        <v>729</v>
      </c>
      <c r="B464" s="28" t="s">
        <v>646</v>
      </c>
      <c r="C464" s="2">
        <f ca="1">COUNTIFS(Table1[c08a_main_class], $B$4, INDIRECT("Table1["&amp;$B464&amp;"]"), "Yes")</f>
        <v>49</v>
      </c>
      <c r="D464" s="3">
        <f ca="1">COUNTIFS(Table1[c08a_main_class], $B$4, INDIRECT("Table1["&amp;$B464&amp;"]"), "No")</f>
        <v>4</v>
      </c>
      <c r="E464" s="2">
        <f ca="1">COUNTIFS(Table1[c08a_main_class], $B$4, INDIRECT("Table1["&amp;$B464&amp;"]"), "Don't Know")</f>
        <v>0</v>
      </c>
      <c r="F464" s="3">
        <f t="shared" ca="1" si="63"/>
        <v>53</v>
      </c>
    </row>
    <row r="465" spans="1:6" x14ac:dyDescent="0.25">
      <c r="A465" s="5" t="s">
        <v>730</v>
      </c>
      <c r="B465" s="28" t="s">
        <v>647</v>
      </c>
      <c r="C465" s="2">
        <f ca="1">COUNTIFS(Table1[c08a_main_class], $B$4, INDIRECT("Table1["&amp;$B465&amp;"]"), "Yes")</f>
        <v>50</v>
      </c>
      <c r="D465" s="3">
        <f ca="1">COUNTIFS(Table1[c08a_main_class], $B$4, INDIRECT("Table1["&amp;$B465&amp;"]"), "No")</f>
        <v>3</v>
      </c>
      <c r="E465" s="2">
        <f ca="1">COUNTIFS(Table1[c08a_main_class], $B$4, INDIRECT("Table1["&amp;$B465&amp;"]"), "Don't Know")</f>
        <v>0</v>
      </c>
      <c r="F465" s="3">
        <f t="shared" ca="1" si="63"/>
        <v>53</v>
      </c>
    </row>
    <row r="466" spans="1:6" x14ac:dyDescent="0.25">
      <c r="A466" s="5" t="s">
        <v>731</v>
      </c>
      <c r="B466" s="28" t="s">
        <v>648</v>
      </c>
      <c r="C466" s="2">
        <f ca="1">COUNTIFS(Table1[c08a_main_class], $B$4, INDIRECT("Table1["&amp;$B466&amp;"]"), "Yes")</f>
        <v>4</v>
      </c>
      <c r="D466" s="3">
        <f ca="1">COUNTIFS(Table1[c08a_main_class], $B$4, INDIRECT("Table1["&amp;$B466&amp;"]"), "No")</f>
        <v>49</v>
      </c>
      <c r="E466" s="2">
        <f ca="1">COUNTIFS(Table1[c08a_main_class], $B$4, INDIRECT("Table1["&amp;$B466&amp;"]"), "Don't Know")</f>
        <v>0</v>
      </c>
      <c r="F466" s="3">
        <f t="shared" ca="1" si="63"/>
        <v>53</v>
      </c>
    </row>
    <row r="467" spans="1:6" x14ac:dyDescent="0.25">
      <c r="A467" s="5" t="s">
        <v>732</v>
      </c>
      <c r="B467" s="28" t="s">
        <v>649</v>
      </c>
      <c r="C467" s="2">
        <f ca="1">COUNTIFS(Table1[c08a_main_class], $B$4, INDIRECT("Table1["&amp;$B467&amp;"]"), "Yes")</f>
        <v>49</v>
      </c>
      <c r="D467" s="3">
        <f ca="1">COUNTIFS(Table1[c08a_main_class], $B$4, INDIRECT("Table1["&amp;$B467&amp;"]"), "No")</f>
        <v>3</v>
      </c>
      <c r="E467" s="2">
        <f ca="1">COUNTIFS(Table1[c08a_main_class], $B$4, INDIRECT("Table1["&amp;$B467&amp;"]"), "Don't Know")</f>
        <v>1</v>
      </c>
      <c r="F467" s="3">
        <f t="shared" ca="1" si="63"/>
        <v>53</v>
      </c>
    </row>
    <row r="468" spans="1:6" x14ac:dyDescent="0.25">
      <c r="A468" s="5" t="s">
        <v>733</v>
      </c>
      <c r="B468" s="28" t="s">
        <v>650</v>
      </c>
      <c r="C468" s="2">
        <f ca="1">COUNTIFS(Table1[c08a_main_class], $B$4, INDIRECT("Table1["&amp;$B468&amp;"]"), "Yes")</f>
        <v>0</v>
      </c>
      <c r="D468" s="3">
        <f ca="1">COUNTIFS(Table1[c08a_main_class], $B$4, INDIRECT("Table1["&amp;$B468&amp;"]"), "No")</f>
        <v>53</v>
      </c>
      <c r="E468" s="2">
        <f ca="1">COUNTIFS(Table1[c08a_main_class], $B$4, INDIRECT("Table1["&amp;$B468&amp;"]"), "Don't Know")</f>
        <v>0</v>
      </c>
      <c r="F468" s="3">
        <f t="shared" ca="1" si="63"/>
        <v>53</v>
      </c>
    </row>
    <row r="469" spans="1:6" x14ac:dyDescent="0.25">
      <c r="A469" s="5" t="s">
        <v>734</v>
      </c>
      <c r="B469" s="28" t="s">
        <v>651</v>
      </c>
      <c r="C469" s="2">
        <f ca="1">COUNTIFS(Table1[c08a_main_class], $B$4, INDIRECT("Table1["&amp;$B469&amp;"]"), "Yes")</f>
        <v>9</v>
      </c>
      <c r="D469" s="3">
        <f ca="1">COUNTIFS(Table1[c08a_main_class], $B$4, INDIRECT("Table1["&amp;$B469&amp;"]"), "No")</f>
        <v>44</v>
      </c>
      <c r="E469" s="2">
        <f ca="1">COUNTIFS(Table1[c08a_main_class], $B$4, INDIRECT("Table1["&amp;$B469&amp;"]"), "Don't Know")</f>
        <v>0</v>
      </c>
      <c r="F469" s="3">
        <f t="shared" ca="1" si="63"/>
        <v>53</v>
      </c>
    </row>
    <row r="470" spans="1:6" x14ac:dyDescent="0.25">
      <c r="A470" s="5" t="s">
        <v>735</v>
      </c>
      <c r="B470" s="28" t="s">
        <v>652</v>
      </c>
      <c r="C470" s="2">
        <f ca="1">COUNTIFS(Table1[c08a_main_class], $B$4, INDIRECT("Table1["&amp;$B470&amp;"]"), "Yes")</f>
        <v>0</v>
      </c>
      <c r="D470" s="3">
        <f ca="1">COUNTIFS(Table1[c08a_main_class], $B$4, INDIRECT("Table1["&amp;$B470&amp;"]"), "No")</f>
        <v>53</v>
      </c>
      <c r="E470" s="2">
        <f ca="1">COUNTIFS(Table1[c08a_main_class], $B$4, INDIRECT("Table1["&amp;$B470&amp;"]"), "Don't Know")</f>
        <v>0</v>
      </c>
      <c r="F470" s="3">
        <f t="shared" ca="1" si="63"/>
        <v>53</v>
      </c>
    </row>
    <row r="471" spans="1:6" x14ac:dyDescent="0.25">
      <c r="A471" s="5" t="s">
        <v>736</v>
      </c>
      <c r="B471" s="28" t="s">
        <v>653</v>
      </c>
      <c r="C471" s="2">
        <f ca="1">COUNTIFS(Table1[c08a_main_class], $B$4, INDIRECT("Table1["&amp;$B471&amp;"]"), "Yes")</f>
        <v>0</v>
      </c>
      <c r="D471" s="3">
        <f ca="1">COUNTIFS(Table1[c08a_main_class], $B$4, INDIRECT("Table1["&amp;$B471&amp;"]"), "No")</f>
        <v>53</v>
      </c>
      <c r="E471" s="2">
        <f ca="1">COUNTIFS(Table1[c08a_main_class], $B$4, INDIRECT("Table1["&amp;$B471&amp;"]"), "Don't Know")</f>
        <v>0</v>
      </c>
      <c r="F471" s="3">
        <f t="shared" ca="1" si="63"/>
        <v>53</v>
      </c>
    </row>
    <row r="472" spans="1:6" x14ac:dyDescent="0.25">
      <c r="A472" s="5" t="s">
        <v>737</v>
      </c>
      <c r="B472" s="28" t="s">
        <v>654</v>
      </c>
      <c r="C472" s="2">
        <f ca="1">COUNTIFS(Table1[c08a_main_class], $B$4, INDIRECT("Table1["&amp;$B472&amp;"]"), "Yes")</f>
        <v>5</v>
      </c>
      <c r="D472" s="3">
        <f ca="1">COUNTIFS(Table1[c08a_main_class], $B$4, INDIRECT("Table1["&amp;$B472&amp;"]"), "No")</f>
        <v>48</v>
      </c>
      <c r="E472" s="2">
        <f ca="1">COUNTIFS(Table1[c08a_main_class], $B$4, INDIRECT("Table1["&amp;$B472&amp;"]"), "Don't Know")</f>
        <v>0</v>
      </c>
      <c r="F472" s="3">
        <f t="shared" ca="1" si="63"/>
        <v>53</v>
      </c>
    </row>
    <row r="473" spans="1:6" x14ac:dyDescent="0.25">
      <c r="A473" s="5" t="s">
        <v>738</v>
      </c>
      <c r="B473" s="28" t="s">
        <v>655</v>
      </c>
      <c r="C473" s="2">
        <f ca="1">COUNTIFS(Table1[c08a_main_class], $B$4, INDIRECT("Table1["&amp;$B473&amp;"]"), "Yes")</f>
        <v>1</v>
      </c>
      <c r="D473" s="3">
        <f ca="1">COUNTIFS(Table1[c08a_main_class], $B$4, INDIRECT("Table1["&amp;$B473&amp;"]"), "No")</f>
        <v>52</v>
      </c>
      <c r="E473" s="2">
        <f ca="1">COUNTIFS(Table1[c08a_main_class], $B$4, INDIRECT("Table1["&amp;$B473&amp;"]"), "Don't Know")</f>
        <v>0</v>
      </c>
      <c r="F473" s="3">
        <f t="shared" ca="1" si="63"/>
        <v>53</v>
      </c>
    </row>
    <row r="474" spans="1:6" x14ac:dyDescent="0.25">
      <c r="A474" s="5" t="s">
        <v>742</v>
      </c>
      <c r="B474" s="28" t="s">
        <v>656</v>
      </c>
      <c r="C474" s="2">
        <f ca="1">COUNTIFS(Table1[c08a_main_class], $B$4, INDIRECT("Table1["&amp;$B474&amp;"]"), "Yes")</f>
        <v>0</v>
      </c>
      <c r="D474" s="3">
        <f ca="1">COUNTIFS(Table1[c08a_main_class], $B$4, INDIRECT("Table1["&amp;$B474&amp;"]"), "No")</f>
        <v>53</v>
      </c>
      <c r="E474" s="2">
        <f ca="1">COUNTIFS(Table1[c08a_main_class], $B$4, INDIRECT("Table1["&amp;$B474&amp;"]"), "Don't Know")</f>
        <v>0</v>
      </c>
      <c r="F474" s="3">
        <f t="shared" ca="1" si="63"/>
        <v>53</v>
      </c>
    </row>
    <row r="475" spans="1:6" x14ac:dyDescent="0.25">
      <c r="A475" s="5" t="s">
        <v>22</v>
      </c>
      <c r="B475" s="28" t="s">
        <v>657</v>
      </c>
      <c r="C475" s="2">
        <f ca="1">COUNTIFS(Table1[c08a_main_class], $B$4, INDIRECT("Table1["&amp;$B475&amp;"]"), "Yes")</f>
        <v>0</v>
      </c>
      <c r="D475" s="3">
        <f ca="1">COUNTIFS(Table1[c08a_main_class], $B$4, INDIRECT("Table1["&amp;$B475&amp;"]"), "No")</f>
        <v>53</v>
      </c>
      <c r="E475" s="2">
        <f ca="1">COUNTIFS(Table1[c08a_main_class], $B$4, INDIRECT("Table1["&amp;$B475&amp;"]"), "Don't Know")</f>
        <v>0</v>
      </c>
      <c r="F475" s="3">
        <f t="shared" ca="1" si="63"/>
        <v>53</v>
      </c>
    </row>
    <row r="477" spans="1:6" x14ac:dyDescent="0.25">
      <c r="A477" s="4" t="s">
        <v>739</v>
      </c>
    </row>
    <row r="478" spans="1:6" x14ac:dyDescent="0.25">
      <c r="A478" s="5" t="str">
        <f>$B$3&amp;" - Wave A - Sample"</f>
        <v>Lone Parents - Wave A - Sample</v>
      </c>
      <c r="B478" s="5" t="s">
        <v>879</v>
      </c>
      <c r="C478" s="5" t="s">
        <v>5</v>
      </c>
      <c r="D478" s="5" t="s">
        <v>4</v>
      </c>
      <c r="E478" s="5" t="s">
        <v>896</v>
      </c>
      <c r="F478" s="5" t="s">
        <v>525</v>
      </c>
    </row>
    <row r="479" spans="1:6" x14ac:dyDescent="0.25">
      <c r="A479" s="5" t="s">
        <v>723</v>
      </c>
      <c r="B479" s="28" t="s">
        <v>640</v>
      </c>
      <c r="C479" s="7">
        <f ca="1">C458/$B$11</f>
        <v>0.13207547169811321</v>
      </c>
      <c r="D479" s="6">
        <f ca="1">D458/$B$11</f>
        <v>0.83018867924528306</v>
      </c>
      <c r="E479" s="7">
        <f ca="1">E458/$B$11</f>
        <v>3.7735849056603772E-2</v>
      </c>
      <c r="F479" s="6">
        <f ca="1">F458/$B$11</f>
        <v>1</v>
      </c>
    </row>
    <row r="480" spans="1:6" x14ac:dyDescent="0.25">
      <c r="A480" s="5" t="s">
        <v>724</v>
      </c>
      <c r="B480" s="28" t="s">
        <v>641</v>
      </c>
      <c r="C480" s="7">
        <f t="shared" ref="C480:F495" ca="1" si="64">C459/$B$11</f>
        <v>9.4339622641509441E-2</v>
      </c>
      <c r="D480" s="6">
        <f t="shared" ca="1" si="64"/>
        <v>0.86792452830188682</v>
      </c>
      <c r="E480" s="7">
        <f t="shared" ca="1" si="64"/>
        <v>3.7735849056603772E-2</v>
      </c>
      <c r="F480" s="6">
        <f t="shared" ca="1" si="64"/>
        <v>1</v>
      </c>
    </row>
    <row r="481" spans="1:6" x14ac:dyDescent="0.25">
      <c r="A481" s="5" t="s">
        <v>725</v>
      </c>
      <c r="B481" s="28" t="s">
        <v>642</v>
      </c>
      <c r="C481" s="7">
        <f t="shared" ca="1" si="64"/>
        <v>0.35849056603773582</v>
      </c>
      <c r="D481" s="6">
        <f t="shared" ca="1" si="64"/>
        <v>0.64150943396226412</v>
      </c>
      <c r="E481" s="7">
        <f t="shared" ca="1" si="64"/>
        <v>0</v>
      </c>
      <c r="F481" s="6">
        <f t="shared" ca="1" si="64"/>
        <v>1</v>
      </c>
    </row>
    <row r="482" spans="1:6" x14ac:dyDescent="0.25">
      <c r="A482" s="5" t="s">
        <v>726</v>
      </c>
      <c r="B482" s="28" t="s">
        <v>643</v>
      </c>
      <c r="C482" s="7">
        <f t="shared" ca="1" si="64"/>
        <v>5.6603773584905662E-2</v>
      </c>
      <c r="D482" s="6">
        <f t="shared" ca="1" si="64"/>
        <v>0.92452830188679247</v>
      </c>
      <c r="E482" s="7">
        <f t="shared" ca="1" si="64"/>
        <v>1.8867924528301886E-2</v>
      </c>
      <c r="F482" s="6">
        <f t="shared" ca="1" si="64"/>
        <v>1</v>
      </c>
    </row>
    <row r="483" spans="1:6" x14ac:dyDescent="0.25">
      <c r="A483" s="5" t="s">
        <v>727</v>
      </c>
      <c r="B483" s="28" t="s">
        <v>644</v>
      </c>
      <c r="C483" s="7">
        <f t="shared" ca="1" si="64"/>
        <v>0</v>
      </c>
      <c r="D483" s="6">
        <f t="shared" ca="1" si="64"/>
        <v>1</v>
      </c>
      <c r="E483" s="7">
        <f t="shared" ca="1" si="64"/>
        <v>0</v>
      </c>
      <c r="F483" s="6">
        <f t="shared" ca="1" si="64"/>
        <v>1</v>
      </c>
    </row>
    <row r="484" spans="1:6" x14ac:dyDescent="0.25">
      <c r="A484" s="5" t="s">
        <v>728</v>
      </c>
      <c r="B484" s="28" t="s">
        <v>645</v>
      </c>
      <c r="C484" s="7">
        <f t="shared" ca="1" si="64"/>
        <v>0</v>
      </c>
      <c r="D484" s="6">
        <f t="shared" ca="1" si="64"/>
        <v>1</v>
      </c>
      <c r="E484" s="7">
        <f t="shared" ca="1" si="64"/>
        <v>0</v>
      </c>
      <c r="F484" s="6">
        <f t="shared" ca="1" si="64"/>
        <v>1</v>
      </c>
    </row>
    <row r="485" spans="1:6" x14ac:dyDescent="0.25">
      <c r="A485" s="5" t="s">
        <v>729</v>
      </c>
      <c r="B485" s="28" t="s">
        <v>646</v>
      </c>
      <c r="C485" s="7">
        <f t="shared" ca="1" si="64"/>
        <v>0.92452830188679247</v>
      </c>
      <c r="D485" s="6">
        <f t="shared" ca="1" si="64"/>
        <v>7.5471698113207544E-2</v>
      </c>
      <c r="E485" s="7">
        <f t="shared" ca="1" si="64"/>
        <v>0</v>
      </c>
      <c r="F485" s="6">
        <f t="shared" ca="1" si="64"/>
        <v>1</v>
      </c>
    </row>
    <row r="486" spans="1:6" x14ac:dyDescent="0.25">
      <c r="A486" s="5" t="s">
        <v>730</v>
      </c>
      <c r="B486" s="28" t="s">
        <v>647</v>
      </c>
      <c r="C486" s="7">
        <f t="shared" ca="1" si="64"/>
        <v>0.94339622641509435</v>
      </c>
      <c r="D486" s="6">
        <f t="shared" ca="1" si="64"/>
        <v>5.6603773584905662E-2</v>
      </c>
      <c r="E486" s="7">
        <f t="shared" ca="1" si="64"/>
        <v>0</v>
      </c>
      <c r="F486" s="6">
        <f t="shared" ca="1" si="64"/>
        <v>1</v>
      </c>
    </row>
    <row r="487" spans="1:6" x14ac:dyDescent="0.25">
      <c r="A487" s="5" t="s">
        <v>731</v>
      </c>
      <c r="B487" s="28" t="s">
        <v>648</v>
      </c>
      <c r="C487" s="7">
        <f t="shared" ca="1" si="64"/>
        <v>7.5471698113207544E-2</v>
      </c>
      <c r="D487" s="6">
        <f t="shared" ca="1" si="64"/>
        <v>0.92452830188679247</v>
      </c>
      <c r="E487" s="7">
        <f t="shared" ca="1" si="64"/>
        <v>0</v>
      </c>
      <c r="F487" s="6">
        <f t="shared" ca="1" si="64"/>
        <v>1</v>
      </c>
    </row>
    <row r="488" spans="1:6" x14ac:dyDescent="0.25">
      <c r="A488" s="5" t="s">
        <v>732</v>
      </c>
      <c r="B488" s="28" t="s">
        <v>649</v>
      </c>
      <c r="C488" s="7">
        <f t="shared" ca="1" si="64"/>
        <v>0.92452830188679247</v>
      </c>
      <c r="D488" s="6">
        <f t="shared" ca="1" si="64"/>
        <v>5.6603773584905662E-2</v>
      </c>
      <c r="E488" s="7">
        <f t="shared" ca="1" si="64"/>
        <v>1.8867924528301886E-2</v>
      </c>
      <c r="F488" s="6">
        <f t="shared" ca="1" si="64"/>
        <v>1</v>
      </c>
    </row>
    <row r="489" spans="1:6" x14ac:dyDescent="0.25">
      <c r="A489" s="5" t="s">
        <v>733</v>
      </c>
      <c r="B489" s="28" t="s">
        <v>650</v>
      </c>
      <c r="C489" s="7">
        <f t="shared" ca="1" si="64"/>
        <v>0</v>
      </c>
      <c r="D489" s="6">
        <f t="shared" ca="1" si="64"/>
        <v>1</v>
      </c>
      <c r="E489" s="7">
        <f t="shared" ca="1" si="64"/>
        <v>0</v>
      </c>
      <c r="F489" s="6">
        <f t="shared" ca="1" si="64"/>
        <v>1</v>
      </c>
    </row>
    <row r="490" spans="1:6" x14ac:dyDescent="0.25">
      <c r="A490" s="5" t="s">
        <v>734</v>
      </c>
      <c r="B490" s="28" t="s">
        <v>651</v>
      </c>
      <c r="C490" s="7">
        <f t="shared" ca="1" si="64"/>
        <v>0.16981132075471697</v>
      </c>
      <c r="D490" s="6">
        <f t="shared" ca="1" si="64"/>
        <v>0.83018867924528306</v>
      </c>
      <c r="E490" s="7">
        <f t="shared" ca="1" si="64"/>
        <v>0</v>
      </c>
      <c r="F490" s="6">
        <f t="shared" ca="1" si="64"/>
        <v>1</v>
      </c>
    </row>
    <row r="491" spans="1:6" x14ac:dyDescent="0.25">
      <c r="A491" s="5" t="s">
        <v>735</v>
      </c>
      <c r="B491" s="28" t="s">
        <v>652</v>
      </c>
      <c r="C491" s="7">
        <f t="shared" ca="1" si="64"/>
        <v>0</v>
      </c>
      <c r="D491" s="6">
        <f t="shared" ca="1" si="64"/>
        <v>1</v>
      </c>
      <c r="E491" s="7">
        <f t="shared" ca="1" si="64"/>
        <v>0</v>
      </c>
      <c r="F491" s="6">
        <f t="shared" ca="1" si="64"/>
        <v>1</v>
      </c>
    </row>
    <row r="492" spans="1:6" x14ac:dyDescent="0.25">
      <c r="A492" s="5" t="s">
        <v>736</v>
      </c>
      <c r="B492" s="28" t="s">
        <v>653</v>
      </c>
      <c r="C492" s="7">
        <f t="shared" ca="1" si="64"/>
        <v>0</v>
      </c>
      <c r="D492" s="6">
        <f t="shared" ca="1" si="64"/>
        <v>1</v>
      </c>
      <c r="E492" s="7">
        <f t="shared" ca="1" si="64"/>
        <v>0</v>
      </c>
      <c r="F492" s="6">
        <f t="shared" ca="1" si="64"/>
        <v>1</v>
      </c>
    </row>
    <row r="493" spans="1:6" x14ac:dyDescent="0.25">
      <c r="A493" s="5" t="s">
        <v>737</v>
      </c>
      <c r="B493" s="28" t="s">
        <v>654</v>
      </c>
      <c r="C493" s="7">
        <f t="shared" ca="1" si="64"/>
        <v>9.4339622641509441E-2</v>
      </c>
      <c r="D493" s="6">
        <f t="shared" ca="1" si="64"/>
        <v>0.90566037735849059</v>
      </c>
      <c r="E493" s="7">
        <f t="shared" ca="1" si="64"/>
        <v>0</v>
      </c>
      <c r="F493" s="6">
        <f t="shared" ca="1" si="64"/>
        <v>1</v>
      </c>
    </row>
    <row r="494" spans="1:6" x14ac:dyDescent="0.25">
      <c r="A494" s="5" t="s">
        <v>738</v>
      </c>
      <c r="B494" s="28" t="s">
        <v>655</v>
      </c>
      <c r="C494" s="7">
        <f t="shared" ca="1" si="64"/>
        <v>1.8867924528301886E-2</v>
      </c>
      <c r="D494" s="6">
        <f t="shared" ca="1" si="64"/>
        <v>0.98113207547169812</v>
      </c>
      <c r="E494" s="7">
        <f t="shared" ca="1" si="64"/>
        <v>0</v>
      </c>
      <c r="F494" s="6">
        <f t="shared" ca="1" si="64"/>
        <v>1</v>
      </c>
    </row>
    <row r="495" spans="1:6" x14ac:dyDescent="0.25">
      <c r="A495" s="5" t="s">
        <v>742</v>
      </c>
      <c r="B495" s="28" t="s">
        <v>656</v>
      </c>
      <c r="C495" s="7">
        <f t="shared" ca="1" si="64"/>
        <v>0</v>
      </c>
      <c r="D495" s="6">
        <f t="shared" ca="1" si="64"/>
        <v>1</v>
      </c>
      <c r="E495" s="7">
        <f t="shared" ca="1" si="64"/>
        <v>0</v>
      </c>
      <c r="F495" s="6">
        <f t="shared" ca="1" si="64"/>
        <v>1</v>
      </c>
    </row>
    <row r="496" spans="1:6" x14ac:dyDescent="0.25">
      <c r="A496" s="5" t="s">
        <v>22</v>
      </c>
      <c r="B496" s="28" t="s">
        <v>657</v>
      </c>
      <c r="C496" s="7">
        <f ca="1">C475/$B$11</f>
        <v>0</v>
      </c>
      <c r="D496" s="6">
        <f ca="1">D475/$B$11</f>
        <v>1</v>
      </c>
      <c r="E496" s="7">
        <f ca="1">E475/$B$11</f>
        <v>0</v>
      </c>
      <c r="F496" s="6">
        <f ca="1">F475/$B$11</f>
        <v>1</v>
      </c>
    </row>
    <row r="498" spans="1:6" x14ac:dyDescent="0.25">
      <c r="A498" s="4" t="s">
        <v>722</v>
      </c>
    </row>
    <row r="499" spans="1:6" x14ac:dyDescent="0.25">
      <c r="A499" s="5" t="str">
        <f>$B$3&amp;" - Wave B - Sample"</f>
        <v>Lone Parents - Wave B - Sample</v>
      </c>
      <c r="B499" s="5" t="s">
        <v>879</v>
      </c>
      <c r="C499" s="5" t="s">
        <v>5</v>
      </c>
      <c r="D499" s="5" t="s">
        <v>4</v>
      </c>
      <c r="E499" s="5" t="s">
        <v>896</v>
      </c>
      <c r="F499" s="5" t="s">
        <v>525</v>
      </c>
    </row>
    <row r="500" spans="1:6" x14ac:dyDescent="0.25">
      <c r="A500" s="5" t="s">
        <v>723</v>
      </c>
      <c r="B500" s="28" t="s">
        <v>926</v>
      </c>
      <c r="C500" s="2">
        <f ca="1">COUNTIFS(Table1[c08a_main_class], $B$4, INDIRECT("Table1[c01"&amp;$E$5&amp;"_area]"), "&lt;&gt;Unassigned", INDIRECT("Table1["&amp;$B500&amp;"]"), "Yes")</f>
        <v>9</v>
      </c>
      <c r="D500" s="3">
        <f ca="1">COUNTIFS(Table1[c08a_main_class], $B$4, INDIRECT("Table1[c01"&amp;$E$5&amp;"_area]"), "&lt;&gt;Unassigned", INDIRECT("Table1["&amp;$B500&amp;"]"), "No")</f>
        <v>27</v>
      </c>
      <c r="E500" s="2">
        <f ca="1">COUNTIFS(Table1[c08a_main_class], $B$4, INDIRECT("Table1[c01"&amp;$E$5&amp;"_area]"), "&lt;&gt;Unassigned", INDIRECT("Table1["&amp;$B500&amp;"]"), "Don't Know")</f>
        <v>1</v>
      </c>
      <c r="F500" s="3">
        <f ca="1">C500+D500+E500</f>
        <v>37</v>
      </c>
    </row>
    <row r="501" spans="1:6" x14ac:dyDescent="0.25">
      <c r="A501" s="5" t="s">
        <v>724</v>
      </c>
      <c r="B501" s="28" t="s">
        <v>927</v>
      </c>
      <c r="C501" s="2">
        <f ca="1">COUNTIFS(Table1[c08a_main_class], $B$4, INDIRECT("Table1[c01"&amp;$E$5&amp;"_area]"), "&lt;&gt;Unassigned", INDIRECT("Table1["&amp;$B501&amp;"]"), "Yes")</f>
        <v>5</v>
      </c>
      <c r="D501" s="3">
        <f ca="1">COUNTIFS(Table1[c08a_main_class], $B$4, INDIRECT("Table1[c01"&amp;$E$5&amp;"_area]"), "&lt;&gt;Unassigned", INDIRECT("Table1["&amp;$B501&amp;"]"), "No")</f>
        <v>31</v>
      </c>
      <c r="E501" s="2">
        <f ca="1">COUNTIFS(Table1[c08a_main_class], $B$4, INDIRECT("Table1[c01"&amp;$E$5&amp;"_area]"), "&lt;&gt;Unassigned", INDIRECT("Table1["&amp;$B501&amp;"]"), "Don't Know")</f>
        <v>1</v>
      </c>
      <c r="F501" s="3">
        <f t="shared" ref="F501:F517" ca="1" si="65">C501+D501+E501</f>
        <v>37</v>
      </c>
    </row>
    <row r="502" spans="1:6" x14ac:dyDescent="0.25">
      <c r="A502" s="5" t="s">
        <v>725</v>
      </c>
      <c r="B502" s="28" t="s">
        <v>928</v>
      </c>
      <c r="C502" s="2">
        <f ca="1">COUNTIFS(Table1[c08a_main_class], $B$4, INDIRECT("Table1[c01"&amp;$E$5&amp;"_area]"), "&lt;&gt;Unassigned", INDIRECT("Table1["&amp;$B502&amp;"]"), "Yes")</f>
        <v>3</v>
      </c>
      <c r="D502" s="3">
        <f ca="1">COUNTIFS(Table1[c08a_main_class], $B$4, INDIRECT("Table1[c01"&amp;$E$5&amp;"_area]"), "&lt;&gt;Unassigned", INDIRECT("Table1["&amp;$B502&amp;"]"), "No")</f>
        <v>34</v>
      </c>
      <c r="E502" s="2">
        <f ca="1">COUNTIFS(Table1[c08a_main_class], $B$4, INDIRECT("Table1[c01"&amp;$E$5&amp;"_area]"), "&lt;&gt;Unassigned", INDIRECT("Table1["&amp;$B502&amp;"]"), "Don't Know")</f>
        <v>0</v>
      </c>
      <c r="F502" s="3">
        <f t="shared" ca="1" si="65"/>
        <v>37</v>
      </c>
    </row>
    <row r="503" spans="1:6" x14ac:dyDescent="0.25">
      <c r="A503" s="5" t="s">
        <v>726</v>
      </c>
      <c r="B503" s="28" t="s">
        <v>929</v>
      </c>
      <c r="C503" s="2">
        <f ca="1">COUNTIFS(Table1[c08a_main_class], $B$4, INDIRECT("Table1[c01"&amp;$E$5&amp;"_area]"), "&lt;&gt;Unassigned", INDIRECT("Table1["&amp;$B503&amp;"]"), "Yes")</f>
        <v>8</v>
      </c>
      <c r="D503" s="3">
        <f ca="1">COUNTIFS(Table1[c08a_main_class], $B$4, INDIRECT("Table1[c01"&amp;$E$5&amp;"_area]"), "&lt;&gt;Unassigned", INDIRECT("Table1["&amp;$B503&amp;"]"), "No")</f>
        <v>29</v>
      </c>
      <c r="E503" s="2">
        <f ca="1">COUNTIFS(Table1[c08a_main_class], $B$4, INDIRECT("Table1[c01"&amp;$E$5&amp;"_area]"), "&lt;&gt;Unassigned", INDIRECT("Table1["&amp;$B503&amp;"]"), "Don't Know")</f>
        <v>0</v>
      </c>
      <c r="F503" s="3">
        <f t="shared" ca="1" si="65"/>
        <v>37</v>
      </c>
    </row>
    <row r="504" spans="1:6" x14ac:dyDescent="0.25">
      <c r="A504" s="5" t="s">
        <v>727</v>
      </c>
      <c r="B504" s="28" t="s">
        <v>930</v>
      </c>
      <c r="C504" s="2">
        <f ca="1">COUNTIFS(Table1[c08a_main_class], $B$4, INDIRECT("Table1[c01"&amp;$E$5&amp;"_area]"), "&lt;&gt;Unassigned", INDIRECT("Table1["&amp;$B504&amp;"]"), "Yes")</f>
        <v>0</v>
      </c>
      <c r="D504" s="3">
        <f ca="1">COUNTIFS(Table1[c08a_main_class], $B$4, INDIRECT("Table1[c01"&amp;$E$5&amp;"_area]"), "&lt;&gt;Unassigned", INDIRECT("Table1["&amp;$B504&amp;"]"), "No")</f>
        <v>37</v>
      </c>
      <c r="E504" s="2">
        <f ca="1">COUNTIFS(Table1[c08a_main_class], $B$4, INDIRECT("Table1[c01"&amp;$E$5&amp;"_area]"), "&lt;&gt;Unassigned", INDIRECT("Table1["&amp;$B504&amp;"]"), "Don't Know")</f>
        <v>0</v>
      </c>
      <c r="F504" s="3">
        <f t="shared" ca="1" si="65"/>
        <v>37</v>
      </c>
    </row>
    <row r="505" spans="1:6" x14ac:dyDescent="0.25">
      <c r="A505" s="5" t="s">
        <v>728</v>
      </c>
      <c r="B505" s="28" t="s">
        <v>931</v>
      </c>
      <c r="C505" s="2">
        <f ca="1">COUNTIFS(Table1[c08a_main_class], $B$4, INDIRECT("Table1[c01"&amp;$E$5&amp;"_area]"), "&lt;&gt;Unassigned", INDIRECT("Table1["&amp;$B505&amp;"]"), "Yes")</f>
        <v>3</v>
      </c>
      <c r="D505" s="3">
        <f ca="1">COUNTIFS(Table1[c08a_main_class], $B$4, INDIRECT("Table1[c01"&amp;$E$5&amp;"_area]"), "&lt;&gt;Unassigned", INDIRECT("Table1["&amp;$B505&amp;"]"), "No")</f>
        <v>34</v>
      </c>
      <c r="E505" s="2">
        <f ca="1">COUNTIFS(Table1[c08a_main_class], $B$4, INDIRECT("Table1[c01"&amp;$E$5&amp;"_area]"), "&lt;&gt;Unassigned", INDIRECT("Table1["&amp;$B505&amp;"]"), "Don't Know")</f>
        <v>0</v>
      </c>
      <c r="F505" s="3">
        <f t="shared" ca="1" si="65"/>
        <v>37</v>
      </c>
    </row>
    <row r="506" spans="1:6" x14ac:dyDescent="0.25">
      <c r="A506" s="5" t="s">
        <v>729</v>
      </c>
      <c r="B506" s="28" t="s">
        <v>932</v>
      </c>
      <c r="C506" s="2">
        <f ca="1">COUNTIFS(Table1[c08a_main_class], $B$4, INDIRECT("Table1[c01"&amp;$E$5&amp;"_area]"), "&lt;&gt;Unassigned", INDIRECT("Table1["&amp;$B506&amp;"]"), "Yes")</f>
        <v>34</v>
      </c>
      <c r="D506" s="3">
        <f ca="1">COUNTIFS(Table1[c08a_main_class], $B$4, INDIRECT("Table1[c01"&amp;$E$5&amp;"_area]"), "&lt;&gt;Unassigned", INDIRECT("Table1["&amp;$B506&amp;"]"), "No")</f>
        <v>3</v>
      </c>
      <c r="E506" s="2">
        <f ca="1">COUNTIFS(Table1[c08a_main_class], $B$4, INDIRECT("Table1[c01"&amp;$E$5&amp;"_area]"), "&lt;&gt;Unassigned", INDIRECT("Table1["&amp;$B506&amp;"]"), "Don't Know")</f>
        <v>0</v>
      </c>
      <c r="F506" s="3">
        <f t="shared" ca="1" si="65"/>
        <v>37</v>
      </c>
    </row>
    <row r="507" spans="1:6" x14ac:dyDescent="0.25">
      <c r="A507" s="5" t="s">
        <v>730</v>
      </c>
      <c r="B507" s="28" t="s">
        <v>933</v>
      </c>
      <c r="C507" s="2">
        <f ca="1">COUNTIFS(Table1[c08a_main_class], $B$4, INDIRECT("Table1[c01"&amp;$E$5&amp;"_area]"), "&lt;&gt;Unassigned", INDIRECT("Table1["&amp;$B507&amp;"]"), "Yes")</f>
        <v>32</v>
      </c>
      <c r="D507" s="3">
        <f ca="1">COUNTIFS(Table1[c08a_main_class], $B$4, INDIRECT("Table1[c01"&amp;$E$5&amp;"_area]"), "&lt;&gt;Unassigned", INDIRECT("Table1["&amp;$B507&amp;"]"), "No")</f>
        <v>5</v>
      </c>
      <c r="E507" s="2">
        <f ca="1">COUNTIFS(Table1[c08a_main_class], $B$4, INDIRECT("Table1[c01"&amp;$E$5&amp;"_area]"), "&lt;&gt;Unassigned", INDIRECT("Table1["&amp;$B507&amp;"]"), "Don't Know")</f>
        <v>0</v>
      </c>
      <c r="F507" s="3">
        <f t="shared" ca="1" si="65"/>
        <v>37</v>
      </c>
    </row>
    <row r="508" spans="1:6" x14ac:dyDescent="0.25">
      <c r="A508" s="5" t="s">
        <v>731</v>
      </c>
      <c r="B508" s="28" t="s">
        <v>934</v>
      </c>
      <c r="C508" s="2">
        <f ca="1">COUNTIFS(Table1[c08a_main_class], $B$4, INDIRECT("Table1[c01"&amp;$E$5&amp;"_area]"), "&lt;&gt;Unassigned", INDIRECT("Table1["&amp;$B508&amp;"]"), "Yes")</f>
        <v>4</v>
      </c>
      <c r="D508" s="3">
        <f ca="1">COUNTIFS(Table1[c08a_main_class], $B$4, INDIRECT("Table1[c01"&amp;$E$5&amp;"_area]"), "&lt;&gt;Unassigned", INDIRECT("Table1["&amp;$B508&amp;"]"), "No")</f>
        <v>33</v>
      </c>
      <c r="E508" s="2">
        <f ca="1">COUNTIFS(Table1[c08a_main_class], $B$4, INDIRECT("Table1[c01"&amp;$E$5&amp;"_area]"), "&lt;&gt;Unassigned", INDIRECT("Table1["&amp;$B508&amp;"]"), "Don't Know")</f>
        <v>0</v>
      </c>
      <c r="F508" s="3">
        <f t="shared" ca="1" si="65"/>
        <v>37</v>
      </c>
    </row>
    <row r="509" spans="1:6" x14ac:dyDescent="0.25">
      <c r="A509" s="5" t="s">
        <v>732</v>
      </c>
      <c r="B509" s="28" t="s">
        <v>935</v>
      </c>
      <c r="C509" s="2">
        <f ca="1">COUNTIFS(Table1[c08a_main_class], $B$4, INDIRECT("Table1[c01"&amp;$E$5&amp;"_area]"), "&lt;&gt;Unassigned", INDIRECT("Table1["&amp;$B509&amp;"]"), "Yes")</f>
        <v>34</v>
      </c>
      <c r="D509" s="3">
        <f ca="1">COUNTIFS(Table1[c08a_main_class], $B$4, INDIRECT("Table1[c01"&amp;$E$5&amp;"_area]"), "&lt;&gt;Unassigned", INDIRECT("Table1["&amp;$B509&amp;"]"), "No")</f>
        <v>3</v>
      </c>
      <c r="E509" s="2">
        <f ca="1">COUNTIFS(Table1[c08a_main_class], $B$4, INDIRECT("Table1[c01"&amp;$E$5&amp;"_area]"), "&lt;&gt;Unassigned", INDIRECT("Table1["&amp;$B509&amp;"]"), "Don't Know")</f>
        <v>0</v>
      </c>
      <c r="F509" s="3">
        <f t="shared" ca="1" si="65"/>
        <v>37</v>
      </c>
    </row>
    <row r="510" spans="1:6" x14ac:dyDescent="0.25">
      <c r="A510" s="5" t="s">
        <v>733</v>
      </c>
      <c r="B510" s="28" t="s">
        <v>936</v>
      </c>
      <c r="C510" s="2">
        <f ca="1">COUNTIFS(Table1[c08a_main_class], $B$4, INDIRECT("Table1[c01"&amp;$E$5&amp;"_area]"), "&lt;&gt;Unassigned", INDIRECT("Table1["&amp;$B510&amp;"]"), "Yes")</f>
        <v>1</v>
      </c>
      <c r="D510" s="3">
        <f ca="1">COUNTIFS(Table1[c08a_main_class], $B$4, INDIRECT("Table1[c01"&amp;$E$5&amp;"_area]"), "&lt;&gt;Unassigned", INDIRECT("Table1["&amp;$B510&amp;"]"), "No")</f>
        <v>36</v>
      </c>
      <c r="E510" s="2">
        <f ca="1">COUNTIFS(Table1[c08a_main_class], $B$4, INDIRECT("Table1[c01"&amp;$E$5&amp;"_area]"), "&lt;&gt;Unassigned", INDIRECT("Table1["&amp;$B510&amp;"]"), "Don't Know")</f>
        <v>0</v>
      </c>
      <c r="F510" s="3">
        <f t="shared" ca="1" si="65"/>
        <v>37</v>
      </c>
    </row>
    <row r="511" spans="1:6" x14ac:dyDescent="0.25">
      <c r="A511" s="5" t="s">
        <v>734</v>
      </c>
      <c r="B511" s="28" t="s">
        <v>937</v>
      </c>
      <c r="C511" s="2">
        <f ca="1">COUNTIFS(Table1[c08a_main_class], $B$4, INDIRECT("Table1[c01"&amp;$E$5&amp;"_area]"), "&lt;&gt;Unassigned", INDIRECT("Table1["&amp;$B511&amp;"]"), "Yes")</f>
        <v>5</v>
      </c>
      <c r="D511" s="3">
        <f ca="1">COUNTIFS(Table1[c08a_main_class], $B$4, INDIRECT("Table1[c01"&amp;$E$5&amp;"_area]"), "&lt;&gt;Unassigned", INDIRECT("Table1["&amp;$B511&amp;"]"), "No")</f>
        <v>32</v>
      </c>
      <c r="E511" s="2">
        <f ca="1">COUNTIFS(Table1[c08a_main_class], $B$4, INDIRECT("Table1[c01"&amp;$E$5&amp;"_area]"), "&lt;&gt;Unassigned", INDIRECT("Table1["&amp;$B511&amp;"]"), "Don't Know")</f>
        <v>0</v>
      </c>
      <c r="F511" s="3">
        <f ca="1">C511+D511+E511</f>
        <v>37</v>
      </c>
    </row>
    <row r="512" spans="1:6" x14ac:dyDescent="0.25">
      <c r="A512" s="5" t="s">
        <v>735</v>
      </c>
      <c r="B512" s="28" t="s">
        <v>938</v>
      </c>
      <c r="C512" s="2">
        <f ca="1">COUNTIFS(Table1[c08a_main_class], $B$4, INDIRECT("Table1[c01"&amp;$E$5&amp;"_area]"), "&lt;&gt;Unassigned", INDIRECT("Table1["&amp;$B512&amp;"]"), "Yes")</f>
        <v>0</v>
      </c>
      <c r="D512" s="3">
        <f ca="1">COUNTIFS(Table1[c08a_main_class], $B$4, INDIRECT("Table1[c01"&amp;$E$5&amp;"_area]"), "&lt;&gt;Unassigned", INDIRECT("Table1["&amp;$B512&amp;"]"), "No")</f>
        <v>37</v>
      </c>
      <c r="E512" s="2">
        <f ca="1">COUNTIFS(Table1[c08a_main_class], $B$4, INDIRECT("Table1[c01"&amp;$E$5&amp;"_area]"), "&lt;&gt;Unassigned", INDIRECT("Table1["&amp;$B512&amp;"]"), "Don't Know")</f>
        <v>0</v>
      </c>
      <c r="F512" s="3">
        <f t="shared" ca="1" si="65"/>
        <v>37</v>
      </c>
    </row>
    <row r="513" spans="1:6" x14ac:dyDescent="0.25">
      <c r="A513" s="5" t="s">
        <v>736</v>
      </c>
      <c r="B513" s="28" t="s">
        <v>939</v>
      </c>
      <c r="C513" s="2">
        <f ca="1">COUNTIFS(Table1[c08a_main_class], $B$4, INDIRECT("Table1[c01"&amp;$E$5&amp;"_area]"), "&lt;&gt;Unassigned", INDIRECT("Table1["&amp;$B513&amp;"]"), "Yes")</f>
        <v>0</v>
      </c>
      <c r="D513" s="3">
        <f ca="1">COUNTIFS(Table1[c08a_main_class], $B$4, INDIRECT("Table1[c01"&amp;$E$5&amp;"_area]"), "&lt;&gt;Unassigned", INDIRECT("Table1["&amp;$B513&amp;"]"), "No")</f>
        <v>37</v>
      </c>
      <c r="E513" s="2">
        <f ca="1">COUNTIFS(Table1[c08a_main_class], $B$4, INDIRECT("Table1[c01"&amp;$E$5&amp;"_area]"), "&lt;&gt;Unassigned", INDIRECT("Table1["&amp;$B513&amp;"]"), "Don't Know")</f>
        <v>0</v>
      </c>
      <c r="F513" s="3">
        <f t="shared" ca="1" si="65"/>
        <v>37</v>
      </c>
    </row>
    <row r="514" spans="1:6" x14ac:dyDescent="0.25">
      <c r="A514" s="5" t="s">
        <v>737</v>
      </c>
      <c r="B514" s="28" t="s">
        <v>940</v>
      </c>
      <c r="C514" s="2">
        <f ca="1">COUNTIFS(Table1[c08a_main_class], $B$4, INDIRECT("Table1[c01"&amp;$E$5&amp;"_area]"), "&lt;&gt;Unassigned", INDIRECT("Table1["&amp;$B514&amp;"]"), "Yes")</f>
        <v>2</v>
      </c>
      <c r="D514" s="3">
        <f ca="1">COUNTIFS(Table1[c08a_main_class], $B$4, INDIRECT("Table1[c01"&amp;$E$5&amp;"_area]"), "&lt;&gt;Unassigned", INDIRECT("Table1["&amp;$B514&amp;"]"), "No")</f>
        <v>35</v>
      </c>
      <c r="E514" s="2">
        <f ca="1">COUNTIFS(Table1[c08a_main_class], $B$4, INDIRECT("Table1[c01"&amp;$E$5&amp;"_area]"), "&lt;&gt;Unassigned", INDIRECT("Table1["&amp;$B514&amp;"]"), "Don't Know")</f>
        <v>0</v>
      </c>
      <c r="F514" s="3">
        <f t="shared" ca="1" si="65"/>
        <v>37</v>
      </c>
    </row>
    <row r="515" spans="1:6" x14ac:dyDescent="0.25">
      <c r="A515" s="5" t="s">
        <v>738</v>
      </c>
      <c r="B515" s="28" t="s">
        <v>941</v>
      </c>
      <c r="C515" s="2">
        <f ca="1">COUNTIFS(Table1[c08a_main_class], $B$4, INDIRECT("Table1[c01"&amp;$E$5&amp;"_area]"), "&lt;&gt;Unassigned", INDIRECT("Table1["&amp;$B515&amp;"]"), "Yes")</f>
        <v>1</v>
      </c>
      <c r="D515" s="3">
        <f ca="1">COUNTIFS(Table1[c08a_main_class], $B$4, INDIRECT("Table1[c01"&amp;$E$5&amp;"_area]"), "&lt;&gt;Unassigned", INDIRECT("Table1["&amp;$B515&amp;"]"), "No")</f>
        <v>36</v>
      </c>
      <c r="E515" s="2">
        <f ca="1">COUNTIFS(Table1[c08a_main_class], $B$4, INDIRECT("Table1[c01"&amp;$E$5&amp;"_area]"), "&lt;&gt;Unassigned", INDIRECT("Table1["&amp;$B515&amp;"]"), "Don't Know")</f>
        <v>0</v>
      </c>
      <c r="F515" s="3">
        <f t="shared" ca="1" si="65"/>
        <v>37</v>
      </c>
    </row>
    <row r="516" spans="1:6" x14ac:dyDescent="0.25">
      <c r="A516" s="5" t="s">
        <v>742</v>
      </c>
      <c r="B516" s="28" t="s">
        <v>942</v>
      </c>
      <c r="C516" s="2">
        <f ca="1">COUNTIFS(Table1[c08a_main_class], $B$4, INDIRECT("Table1[c01"&amp;$E$5&amp;"_area]"), "&lt;&gt;Unassigned", INDIRECT("Table1["&amp;$B516&amp;"]"), "Yes")</f>
        <v>0</v>
      </c>
      <c r="D516" s="3">
        <f ca="1">COUNTIFS(Table1[c08a_main_class], $B$4, INDIRECT("Table1[c01"&amp;$E$5&amp;"_area]"), "&lt;&gt;Unassigned", INDIRECT("Table1["&amp;$B516&amp;"]"), "No")</f>
        <v>37</v>
      </c>
      <c r="E516" s="2">
        <f ca="1">COUNTIFS(Table1[c08a_main_class], $B$4, INDIRECT("Table1[c01"&amp;$E$5&amp;"_area]"), "&lt;&gt;Unassigned", INDIRECT("Table1["&amp;$B516&amp;"]"), "Don't Know")</f>
        <v>0</v>
      </c>
      <c r="F516" s="3">
        <f t="shared" ca="1" si="65"/>
        <v>37</v>
      </c>
    </row>
    <row r="517" spans="1:6" x14ac:dyDescent="0.25">
      <c r="A517" s="5" t="s">
        <v>22</v>
      </c>
      <c r="B517" s="28" t="s">
        <v>943</v>
      </c>
      <c r="C517" s="2">
        <f ca="1">COUNTIFS(Table1[c08a_main_class], $B$4, INDIRECT("Table1[c01"&amp;$E$5&amp;"_area]"), "&lt;&gt;Unassigned", INDIRECT("Table1["&amp;$B517&amp;"]"), "Yes")</f>
        <v>0</v>
      </c>
      <c r="D517" s="3">
        <f ca="1">COUNTIFS(Table1[c08a_main_class], $B$4, INDIRECT("Table1[c01"&amp;$E$5&amp;"_area]"), "&lt;&gt;Unassigned", INDIRECT("Table1["&amp;$B517&amp;"]"), "No")</f>
        <v>37</v>
      </c>
      <c r="E517" s="2">
        <f ca="1">COUNTIFS(Table1[c08a_main_class], $B$4, INDIRECT("Table1[c01"&amp;$E$5&amp;"_area]"), "&lt;&gt;Unassigned", INDIRECT("Table1["&amp;$B517&amp;"]"), "Don't Know")</f>
        <v>0</v>
      </c>
      <c r="F517" s="3">
        <f t="shared" ca="1" si="65"/>
        <v>37</v>
      </c>
    </row>
    <row r="519" spans="1:6" x14ac:dyDescent="0.25">
      <c r="A519" s="4" t="s">
        <v>739</v>
      </c>
    </row>
    <row r="520" spans="1:6" x14ac:dyDescent="0.25">
      <c r="A520" s="5" t="str">
        <f>$B$3&amp;" - Wave B - Sample"</f>
        <v>Lone Parents - Wave B - Sample</v>
      </c>
      <c r="B520" s="5" t="s">
        <v>879</v>
      </c>
      <c r="C520" s="5" t="s">
        <v>5</v>
      </c>
      <c r="D520" s="5" t="s">
        <v>4</v>
      </c>
      <c r="E520" s="5" t="s">
        <v>896</v>
      </c>
      <c r="F520" s="5" t="s">
        <v>525</v>
      </c>
    </row>
    <row r="521" spans="1:6" x14ac:dyDescent="0.25">
      <c r="A521" s="5" t="s">
        <v>723</v>
      </c>
      <c r="B521" s="28" t="s">
        <v>926</v>
      </c>
      <c r="C521" s="7">
        <f ca="1">C500/$C$11</f>
        <v>0.23684210526315788</v>
      </c>
      <c r="D521" s="6">
        <f ca="1">D500/$C$11</f>
        <v>0.71052631578947367</v>
      </c>
      <c r="E521" s="7">
        <f ca="1">E500/$C$11</f>
        <v>2.6315789473684209E-2</v>
      </c>
      <c r="F521" s="6">
        <f ca="1">C521+D521+E521</f>
        <v>0.97368421052631571</v>
      </c>
    </row>
    <row r="522" spans="1:6" x14ac:dyDescent="0.25">
      <c r="A522" s="5" t="s">
        <v>724</v>
      </c>
      <c r="B522" s="28" t="s">
        <v>927</v>
      </c>
      <c r="C522" s="7">
        <f t="shared" ref="C522:E537" ca="1" si="66">C501/$C$11</f>
        <v>0.13157894736842105</v>
      </c>
      <c r="D522" s="6">
        <f t="shared" ca="1" si="66"/>
        <v>0.81578947368421051</v>
      </c>
      <c r="E522" s="7">
        <f t="shared" ca="1" si="66"/>
        <v>2.6315789473684209E-2</v>
      </c>
      <c r="F522" s="6">
        <f t="shared" ref="F522:F538" ca="1" si="67">C522+D522+E522</f>
        <v>0.97368421052631571</v>
      </c>
    </row>
    <row r="523" spans="1:6" x14ac:dyDescent="0.25">
      <c r="A523" s="5" t="s">
        <v>725</v>
      </c>
      <c r="B523" s="28" t="s">
        <v>928</v>
      </c>
      <c r="C523" s="7">
        <f t="shared" ca="1" si="66"/>
        <v>7.8947368421052627E-2</v>
      </c>
      <c r="D523" s="6">
        <f t="shared" ca="1" si="66"/>
        <v>0.89473684210526316</v>
      </c>
      <c r="E523" s="7">
        <f t="shared" ca="1" si="66"/>
        <v>0</v>
      </c>
      <c r="F523" s="6">
        <f t="shared" ca="1" si="67"/>
        <v>0.97368421052631582</v>
      </c>
    </row>
    <row r="524" spans="1:6" x14ac:dyDescent="0.25">
      <c r="A524" s="5" t="s">
        <v>726</v>
      </c>
      <c r="B524" s="28" t="s">
        <v>929</v>
      </c>
      <c r="C524" s="7">
        <f t="shared" ca="1" si="66"/>
        <v>0.21052631578947367</v>
      </c>
      <c r="D524" s="6">
        <f t="shared" ca="1" si="66"/>
        <v>0.76315789473684215</v>
      </c>
      <c r="E524" s="7">
        <f t="shared" ca="1" si="66"/>
        <v>0</v>
      </c>
      <c r="F524" s="6">
        <f t="shared" ca="1" si="67"/>
        <v>0.97368421052631582</v>
      </c>
    </row>
    <row r="525" spans="1:6" x14ac:dyDescent="0.25">
      <c r="A525" s="5" t="s">
        <v>727</v>
      </c>
      <c r="B525" s="28" t="s">
        <v>930</v>
      </c>
      <c r="C525" s="7">
        <f t="shared" ca="1" si="66"/>
        <v>0</v>
      </c>
      <c r="D525" s="6">
        <f t="shared" ca="1" si="66"/>
        <v>0.97368421052631582</v>
      </c>
      <c r="E525" s="7">
        <f t="shared" ca="1" si="66"/>
        <v>0</v>
      </c>
      <c r="F525" s="6">
        <f t="shared" ca="1" si="67"/>
        <v>0.97368421052631582</v>
      </c>
    </row>
    <row r="526" spans="1:6" x14ac:dyDescent="0.25">
      <c r="A526" s="5" t="s">
        <v>728</v>
      </c>
      <c r="B526" s="28" t="s">
        <v>931</v>
      </c>
      <c r="C526" s="7">
        <f t="shared" ca="1" si="66"/>
        <v>7.8947368421052627E-2</v>
      </c>
      <c r="D526" s="6">
        <f t="shared" ca="1" si="66"/>
        <v>0.89473684210526316</v>
      </c>
      <c r="E526" s="7">
        <f t="shared" ca="1" si="66"/>
        <v>0</v>
      </c>
      <c r="F526" s="6">
        <f t="shared" ca="1" si="67"/>
        <v>0.97368421052631582</v>
      </c>
    </row>
    <row r="527" spans="1:6" x14ac:dyDescent="0.25">
      <c r="A527" s="5" t="s">
        <v>729</v>
      </c>
      <c r="B527" s="28" t="s">
        <v>932</v>
      </c>
      <c r="C527" s="7">
        <f t="shared" ca="1" si="66"/>
        <v>0.89473684210526316</v>
      </c>
      <c r="D527" s="6">
        <f t="shared" ca="1" si="66"/>
        <v>7.8947368421052627E-2</v>
      </c>
      <c r="E527" s="7">
        <f t="shared" ca="1" si="66"/>
        <v>0</v>
      </c>
      <c r="F527" s="6">
        <f t="shared" ca="1" si="67"/>
        <v>0.97368421052631582</v>
      </c>
    </row>
    <row r="528" spans="1:6" x14ac:dyDescent="0.25">
      <c r="A528" s="5" t="s">
        <v>730</v>
      </c>
      <c r="B528" s="28" t="s">
        <v>933</v>
      </c>
      <c r="C528" s="7">
        <f t="shared" ca="1" si="66"/>
        <v>0.84210526315789469</v>
      </c>
      <c r="D528" s="6">
        <f t="shared" ca="1" si="66"/>
        <v>0.13157894736842105</v>
      </c>
      <c r="E528" s="7">
        <f t="shared" ca="1" si="66"/>
        <v>0</v>
      </c>
      <c r="F528" s="6">
        <f t="shared" ca="1" si="67"/>
        <v>0.97368421052631571</v>
      </c>
    </row>
    <row r="529" spans="1:6" x14ac:dyDescent="0.25">
      <c r="A529" s="5" t="s">
        <v>731</v>
      </c>
      <c r="B529" s="28" t="s">
        <v>934</v>
      </c>
      <c r="C529" s="7">
        <f t="shared" ca="1" si="66"/>
        <v>0.10526315789473684</v>
      </c>
      <c r="D529" s="6">
        <f t="shared" ca="1" si="66"/>
        <v>0.86842105263157898</v>
      </c>
      <c r="E529" s="7">
        <f t="shared" ca="1" si="66"/>
        <v>0</v>
      </c>
      <c r="F529" s="6">
        <f t="shared" ca="1" si="67"/>
        <v>0.97368421052631582</v>
      </c>
    </row>
    <row r="530" spans="1:6" x14ac:dyDescent="0.25">
      <c r="A530" s="5" t="s">
        <v>732</v>
      </c>
      <c r="B530" s="28" t="s">
        <v>935</v>
      </c>
      <c r="C530" s="7">
        <f t="shared" ca="1" si="66"/>
        <v>0.89473684210526316</v>
      </c>
      <c r="D530" s="6">
        <f t="shared" ca="1" si="66"/>
        <v>7.8947368421052627E-2</v>
      </c>
      <c r="E530" s="7">
        <f t="shared" ca="1" si="66"/>
        <v>0</v>
      </c>
      <c r="F530" s="6">
        <f t="shared" ca="1" si="67"/>
        <v>0.97368421052631582</v>
      </c>
    </row>
    <row r="531" spans="1:6" x14ac:dyDescent="0.25">
      <c r="A531" s="5" t="s">
        <v>733</v>
      </c>
      <c r="B531" s="28" t="s">
        <v>936</v>
      </c>
      <c r="C531" s="7">
        <f t="shared" ca="1" si="66"/>
        <v>2.6315789473684209E-2</v>
      </c>
      <c r="D531" s="6">
        <f t="shared" ca="1" si="66"/>
        <v>0.94736842105263153</v>
      </c>
      <c r="E531" s="7">
        <f t="shared" ca="1" si="66"/>
        <v>0</v>
      </c>
      <c r="F531" s="6">
        <f t="shared" ca="1" si="67"/>
        <v>0.97368421052631571</v>
      </c>
    </row>
    <row r="532" spans="1:6" x14ac:dyDescent="0.25">
      <c r="A532" s="5" t="s">
        <v>734</v>
      </c>
      <c r="B532" s="28" t="s">
        <v>937</v>
      </c>
      <c r="C532" s="7">
        <f t="shared" ca="1" si="66"/>
        <v>0.13157894736842105</v>
      </c>
      <c r="D532" s="6">
        <f t="shared" ca="1" si="66"/>
        <v>0.84210526315789469</v>
      </c>
      <c r="E532" s="7">
        <f t="shared" ca="1" si="66"/>
        <v>0</v>
      </c>
      <c r="F532" s="6">
        <f t="shared" ca="1" si="67"/>
        <v>0.97368421052631571</v>
      </c>
    </row>
    <row r="533" spans="1:6" x14ac:dyDescent="0.25">
      <c r="A533" s="5" t="s">
        <v>735</v>
      </c>
      <c r="B533" s="28" t="s">
        <v>938</v>
      </c>
      <c r="C533" s="7">
        <f t="shared" ca="1" si="66"/>
        <v>0</v>
      </c>
      <c r="D533" s="6">
        <f t="shared" ca="1" si="66"/>
        <v>0.97368421052631582</v>
      </c>
      <c r="E533" s="7">
        <f t="shared" ca="1" si="66"/>
        <v>0</v>
      </c>
      <c r="F533" s="6">
        <f t="shared" ca="1" si="67"/>
        <v>0.97368421052631582</v>
      </c>
    </row>
    <row r="534" spans="1:6" x14ac:dyDescent="0.25">
      <c r="A534" s="5" t="s">
        <v>736</v>
      </c>
      <c r="B534" s="28" t="s">
        <v>939</v>
      </c>
      <c r="C534" s="7">
        <f t="shared" ca="1" si="66"/>
        <v>0</v>
      </c>
      <c r="D534" s="6">
        <f t="shared" ca="1" si="66"/>
        <v>0.97368421052631582</v>
      </c>
      <c r="E534" s="7">
        <f t="shared" ca="1" si="66"/>
        <v>0</v>
      </c>
      <c r="F534" s="6">
        <f t="shared" ca="1" si="67"/>
        <v>0.97368421052631582</v>
      </c>
    </row>
    <row r="535" spans="1:6" x14ac:dyDescent="0.25">
      <c r="A535" s="5" t="s">
        <v>737</v>
      </c>
      <c r="B535" s="28" t="s">
        <v>940</v>
      </c>
      <c r="C535" s="7">
        <f t="shared" ca="1" si="66"/>
        <v>5.2631578947368418E-2</v>
      </c>
      <c r="D535" s="6">
        <f t="shared" ca="1" si="66"/>
        <v>0.92105263157894735</v>
      </c>
      <c r="E535" s="7">
        <f t="shared" ca="1" si="66"/>
        <v>0</v>
      </c>
      <c r="F535" s="6">
        <f t="shared" ca="1" si="67"/>
        <v>0.97368421052631571</v>
      </c>
    </row>
    <row r="536" spans="1:6" x14ac:dyDescent="0.25">
      <c r="A536" s="5" t="s">
        <v>738</v>
      </c>
      <c r="B536" s="28" t="s">
        <v>941</v>
      </c>
      <c r="C536" s="7">
        <f t="shared" ca="1" si="66"/>
        <v>2.6315789473684209E-2</v>
      </c>
      <c r="D536" s="6">
        <f t="shared" ca="1" si="66"/>
        <v>0.94736842105263153</v>
      </c>
      <c r="E536" s="7">
        <f t="shared" ca="1" si="66"/>
        <v>0</v>
      </c>
      <c r="F536" s="6">
        <f t="shared" ca="1" si="67"/>
        <v>0.97368421052631571</v>
      </c>
    </row>
    <row r="537" spans="1:6" x14ac:dyDescent="0.25">
      <c r="A537" s="5" t="s">
        <v>742</v>
      </c>
      <c r="B537" s="28" t="s">
        <v>942</v>
      </c>
      <c r="C537" s="7">
        <f t="shared" ca="1" si="66"/>
        <v>0</v>
      </c>
      <c r="D537" s="6">
        <f t="shared" ca="1" si="66"/>
        <v>0.97368421052631582</v>
      </c>
      <c r="E537" s="7">
        <f t="shared" ca="1" si="66"/>
        <v>0</v>
      </c>
      <c r="F537" s="6">
        <f t="shared" ca="1" si="67"/>
        <v>0.97368421052631582</v>
      </c>
    </row>
    <row r="538" spans="1:6" x14ac:dyDescent="0.25">
      <c r="A538" s="5" t="s">
        <v>22</v>
      </c>
      <c r="B538" s="28" t="s">
        <v>943</v>
      </c>
      <c r="C538" s="7">
        <f t="shared" ref="C538:E538" ca="1" si="68">C517/$C$11</f>
        <v>0</v>
      </c>
      <c r="D538" s="6">
        <f t="shared" ca="1" si="68"/>
        <v>0.97368421052631582</v>
      </c>
      <c r="E538" s="7">
        <f t="shared" ca="1" si="68"/>
        <v>0</v>
      </c>
      <c r="F538" s="6">
        <f t="shared" ca="1" si="67"/>
        <v>0.97368421052631582</v>
      </c>
    </row>
    <row r="540" spans="1:6" x14ac:dyDescent="0.25">
      <c r="A540" s="4" t="s">
        <v>722</v>
      </c>
    </row>
    <row r="541" spans="1:6" x14ac:dyDescent="0.25">
      <c r="A541" s="5" t="str">
        <f>$B$3&amp;" - Wave C - Sample"</f>
        <v>Lone Parents - Wave C - Sample</v>
      </c>
      <c r="B541" s="5" t="s">
        <v>879</v>
      </c>
      <c r="C541" s="5" t="s">
        <v>5</v>
      </c>
      <c r="D541" s="5" t="s">
        <v>4</v>
      </c>
      <c r="E541" s="5" t="s">
        <v>896</v>
      </c>
      <c r="F541" s="5" t="s">
        <v>525</v>
      </c>
    </row>
    <row r="542" spans="1:6" x14ac:dyDescent="0.25">
      <c r="A542" s="5" t="s">
        <v>723</v>
      </c>
      <c r="B542" s="28" t="s">
        <v>1006</v>
      </c>
      <c r="C542" s="2">
        <f ca="1">COUNTIFS(Table1[c08a_main_class], $B$4, INDIRECT("Table1[c01"&amp;$E$6&amp;"_area]"), "&lt;&gt;Unassigned", INDIRECT("Table1["&amp;$B542&amp;"]"), "Yes")</f>
        <v>0</v>
      </c>
      <c r="D542" s="3">
        <f ca="1">COUNTIFS(Table1[c08a_main_class], $B$4, INDIRECT("Table1[c01"&amp;$E$6&amp;"_area]"), "&lt;&gt;Unassigned", INDIRECT("Table1["&amp;$B542&amp;"]"), "No")</f>
        <v>4</v>
      </c>
      <c r="E542" s="2">
        <f ca="1">COUNTIFS(Table1[c08a_main_class], $B$4, INDIRECT("Table1[c01"&amp;$E$6&amp;"_area]"), "&lt;&gt;Unassigned", INDIRECT("Table1["&amp;$B542&amp;"]"), "Don't Know")</f>
        <v>0</v>
      </c>
      <c r="F542" s="3">
        <f ca="1">C542+D542+E542</f>
        <v>4</v>
      </c>
    </row>
    <row r="543" spans="1:6" x14ac:dyDescent="0.25">
      <c r="A543" s="5" t="s">
        <v>724</v>
      </c>
      <c r="B543" s="28" t="s">
        <v>1007</v>
      </c>
      <c r="C543" s="2">
        <f ca="1">COUNTIFS(Table1[c08a_main_class], $B$4, INDIRECT("Table1[c01"&amp;$E$6&amp;"_area]"), "&lt;&gt;Unassigned", INDIRECT("Table1["&amp;$B543&amp;"]"), "Yes")</f>
        <v>1</v>
      </c>
      <c r="D543" s="3">
        <f ca="1">COUNTIFS(Table1[c08a_main_class], $B$4, INDIRECT("Table1[c01"&amp;$E$6&amp;"_area]"), "&lt;&gt;Unassigned", INDIRECT("Table1["&amp;$B543&amp;"]"), "No")</f>
        <v>3</v>
      </c>
      <c r="E543" s="2">
        <f ca="1">COUNTIFS(Table1[c08a_main_class], $B$4, INDIRECT("Table1[c01"&amp;$E$6&amp;"_area]"), "&lt;&gt;Unassigned", INDIRECT("Table1["&amp;$B543&amp;"]"), "Don't Know")</f>
        <v>0</v>
      </c>
      <c r="F543" s="3">
        <f t="shared" ref="F543:F559" ca="1" si="69">C543+D543+E543</f>
        <v>4</v>
      </c>
    </row>
    <row r="544" spans="1:6" x14ac:dyDescent="0.25">
      <c r="A544" s="5" t="s">
        <v>725</v>
      </c>
      <c r="B544" s="28" t="s">
        <v>1008</v>
      </c>
      <c r="C544" s="2">
        <f ca="1">COUNTIFS(Table1[c08a_main_class], $B$4, INDIRECT("Table1[c01"&amp;$E$6&amp;"_area]"), "&lt;&gt;Unassigned", INDIRECT("Table1["&amp;$B544&amp;"]"), "Yes")</f>
        <v>2</v>
      </c>
      <c r="D544" s="3">
        <f ca="1">COUNTIFS(Table1[c08a_main_class], $B$4, INDIRECT("Table1[c01"&amp;$E$6&amp;"_area]"), "&lt;&gt;Unassigned", INDIRECT("Table1["&amp;$B544&amp;"]"), "No")</f>
        <v>2</v>
      </c>
      <c r="E544" s="2">
        <f ca="1">COUNTIFS(Table1[c08a_main_class], $B$4, INDIRECT("Table1[c01"&amp;$E$6&amp;"_area]"), "&lt;&gt;Unassigned", INDIRECT("Table1["&amp;$B544&amp;"]"), "Don't Know")</f>
        <v>0</v>
      </c>
      <c r="F544" s="3">
        <f t="shared" ca="1" si="69"/>
        <v>4</v>
      </c>
    </row>
    <row r="545" spans="1:6" x14ac:dyDescent="0.25">
      <c r="A545" s="5" t="s">
        <v>726</v>
      </c>
      <c r="B545" s="28" t="s">
        <v>1009</v>
      </c>
      <c r="C545" s="2">
        <f ca="1">COUNTIFS(Table1[c08a_main_class], $B$4, INDIRECT("Table1[c01"&amp;$E$6&amp;"_area]"), "&lt;&gt;Unassigned", INDIRECT("Table1["&amp;$B545&amp;"]"), "Yes")</f>
        <v>1</v>
      </c>
      <c r="D545" s="3">
        <f ca="1">COUNTIFS(Table1[c08a_main_class], $B$4, INDIRECT("Table1[c01"&amp;$E$6&amp;"_area]"), "&lt;&gt;Unassigned", INDIRECT("Table1["&amp;$B545&amp;"]"), "No")</f>
        <v>3</v>
      </c>
      <c r="E545" s="2">
        <f ca="1">COUNTIFS(Table1[c08a_main_class], $B$4, INDIRECT("Table1[c01"&amp;$E$6&amp;"_area]"), "&lt;&gt;Unassigned", INDIRECT("Table1["&amp;$B545&amp;"]"), "Don't Know")</f>
        <v>0</v>
      </c>
      <c r="F545" s="3">
        <f t="shared" ca="1" si="69"/>
        <v>4</v>
      </c>
    </row>
    <row r="546" spans="1:6" x14ac:dyDescent="0.25">
      <c r="A546" s="5" t="s">
        <v>727</v>
      </c>
      <c r="B546" s="28" t="s">
        <v>1010</v>
      </c>
      <c r="C546" s="2">
        <f ca="1">COUNTIFS(Table1[c08a_main_class], $B$4, INDIRECT("Table1[c01"&amp;$E$6&amp;"_area]"), "&lt;&gt;Unassigned", INDIRECT("Table1["&amp;$B546&amp;"]"), "Yes")</f>
        <v>0</v>
      </c>
      <c r="D546" s="3">
        <f ca="1">COUNTIFS(Table1[c08a_main_class], $B$4, INDIRECT("Table1[c01"&amp;$E$6&amp;"_area]"), "&lt;&gt;Unassigned", INDIRECT("Table1["&amp;$B546&amp;"]"), "No")</f>
        <v>4</v>
      </c>
      <c r="E546" s="2">
        <f ca="1">COUNTIFS(Table1[c08a_main_class], $B$4, INDIRECT("Table1[c01"&amp;$E$6&amp;"_area]"), "&lt;&gt;Unassigned", INDIRECT("Table1["&amp;$B546&amp;"]"), "Don't Know")</f>
        <v>0</v>
      </c>
      <c r="F546" s="3">
        <f t="shared" ca="1" si="69"/>
        <v>4</v>
      </c>
    </row>
    <row r="547" spans="1:6" x14ac:dyDescent="0.25">
      <c r="A547" s="5" t="s">
        <v>728</v>
      </c>
      <c r="B547" s="28" t="s">
        <v>1011</v>
      </c>
      <c r="C547" s="2">
        <f ca="1">COUNTIFS(Table1[c08a_main_class], $B$4, INDIRECT("Table1[c01"&amp;$E$6&amp;"_area]"), "&lt;&gt;Unassigned", INDIRECT("Table1["&amp;$B547&amp;"]"), "Yes")</f>
        <v>0</v>
      </c>
      <c r="D547" s="3">
        <f ca="1">COUNTIFS(Table1[c08a_main_class], $B$4, INDIRECT("Table1[c01"&amp;$E$6&amp;"_area]"), "&lt;&gt;Unassigned", INDIRECT("Table1["&amp;$B547&amp;"]"), "No")</f>
        <v>4</v>
      </c>
      <c r="E547" s="2">
        <f ca="1">COUNTIFS(Table1[c08a_main_class], $B$4, INDIRECT("Table1[c01"&amp;$E$6&amp;"_area]"), "&lt;&gt;Unassigned", INDIRECT("Table1["&amp;$B547&amp;"]"), "Don't Know")</f>
        <v>0</v>
      </c>
      <c r="F547" s="3">
        <f t="shared" ca="1" si="69"/>
        <v>4</v>
      </c>
    </row>
    <row r="548" spans="1:6" x14ac:dyDescent="0.25">
      <c r="A548" s="5" t="s">
        <v>729</v>
      </c>
      <c r="B548" s="28" t="s">
        <v>1012</v>
      </c>
      <c r="C548" s="2">
        <f ca="1">COUNTIFS(Table1[c08a_main_class], $B$4, INDIRECT("Table1[c01"&amp;$E$6&amp;"_area]"), "&lt;&gt;Unassigned", INDIRECT("Table1["&amp;$B548&amp;"]"), "Yes")</f>
        <v>3</v>
      </c>
      <c r="D548" s="3">
        <f ca="1">COUNTIFS(Table1[c08a_main_class], $B$4, INDIRECT("Table1[c01"&amp;$E$6&amp;"_area]"), "&lt;&gt;Unassigned", INDIRECT("Table1["&amp;$B548&amp;"]"), "No")</f>
        <v>1</v>
      </c>
      <c r="E548" s="2">
        <f ca="1">COUNTIFS(Table1[c08a_main_class], $B$4, INDIRECT("Table1[c01"&amp;$E$6&amp;"_area]"), "&lt;&gt;Unassigned", INDIRECT("Table1["&amp;$B548&amp;"]"), "Don't Know")</f>
        <v>0</v>
      </c>
      <c r="F548" s="3">
        <f t="shared" ca="1" si="69"/>
        <v>4</v>
      </c>
    </row>
    <row r="549" spans="1:6" x14ac:dyDescent="0.25">
      <c r="A549" s="5" t="s">
        <v>730</v>
      </c>
      <c r="B549" s="28" t="s">
        <v>1013</v>
      </c>
      <c r="C549" s="2">
        <f ca="1">COUNTIFS(Table1[c08a_main_class], $B$4, INDIRECT("Table1[c01"&amp;$E$6&amp;"_area]"), "&lt;&gt;Unassigned", INDIRECT("Table1["&amp;$B549&amp;"]"), "Yes")</f>
        <v>4</v>
      </c>
      <c r="D549" s="3">
        <f ca="1">COUNTIFS(Table1[c08a_main_class], $B$4, INDIRECT("Table1[c01"&amp;$E$6&amp;"_area]"), "&lt;&gt;Unassigned", INDIRECT("Table1["&amp;$B549&amp;"]"), "No")</f>
        <v>0</v>
      </c>
      <c r="E549" s="2">
        <f ca="1">COUNTIFS(Table1[c08a_main_class], $B$4, INDIRECT("Table1[c01"&amp;$E$6&amp;"_area]"), "&lt;&gt;Unassigned", INDIRECT("Table1["&amp;$B549&amp;"]"), "Don't Know")</f>
        <v>0</v>
      </c>
      <c r="F549" s="3">
        <f t="shared" ca="1" si="69"/>
        <v>4</v>
      </c>
    </row>
    <row r="550" spans="1:6" x14ac:dyDescent="0.25">
      <c r="A550" s="5" t="s">
        <v>731</v>
      </c>
      <c r="B550" s="28" t="s">
        <v>1014</v>
      </c>
      <c r="C550" s="2">
        <f ca="1">COUNTIFS(Table1[c08a_main_class], $B$4, INDIRECT("Table1[c01"&amp;$E$6&amp;"_area]"), "&lt;&gt;Unassigned", INDIRECT("Table1["&amp;$B550&amp;"]"), "Yes")</f>
        <v>0</v>
      </c>
      <c r="D550" s="3">
        <f ca="1">COUNTIFS(Table1[c08a_main_class], $B$4, INDIRECT("Table1[c01"&amp;$E$6&amp;"_area]"), "&lt;&gt;Unassigned", INDIRECT("Table1["&amp;$B550&amp;"]"), "No")</f>
        <v>4</v>
      </c>
      <c r="E550" s="2">
        <f ca="1">COUNTIFS(Table1[c08a_main_class], $B$4, INDIRECT("Table1[c01"&amp;$E$6&amp;"_area]"), "&lt;&gt;Unassigned", INDIRECT("Table1["&amp;$B550&amp;"]"), "Don't Know")</f>
        <v>0</v>
      </c>
      <c r="F550" s="3">
        <f t="shared" ca="1" si="69"/>
        <v>4</v>
      </c>
    </row>
    <row r="551" spans="1:6" x14ac:dyDescent="0.25">
      <c r="A551" s="5" t="s">
        <v>732</v>
      </c>
      <c r="B551" s="28" t="s">
        <v>1015</v>
      </c>
      <c r="C551" s="2">
        <f ca="1">COUNTIFS(Table1[c08a_main_class], $B$4, INDIRECT("Table1[c01"&amp;$E$6&amp;"_area]"), "&lt;&gt;Unassigned", INDIRECT("Table1["&amp;$B551&amp;"]"), "Yes")</f>
        <v>4</v>
      </c>
      <c r="D551" s="3">
        <f ca="1">COUNTIFS(Table1[c08a_main_class], $B$4, INDIRECT("Table1[c01"&amp;$E$6&amp;"_area]"), "&lt;&gt;Unassigned", INDIRECT("Table1["&amp;$B551&amp;"]"), "No")</f>
        <v>0</v>
      </c>
      <c r="E551" s="2">
        <f ca="1">COUNTIFS(Table1[c08a_main_class], $B$4, INDIRECT("Table1[c01"&amp;$E$6&amp;"_area]"), "&lt;&gt;Unassigned", INDIRECT("Table1["&amp;$B551&amp;"]"), "Don't Know")</f>
        <v>0</v>
      </c>
      <c r="F551" s="3">
        <f t="shared" ca="1" si="69"/>
        <v>4</v>
      </c>
    </row>
    <row r="552" spans="1:6" x14ac:dyDescent="0.25">
      <c r="A552" s="5" t="s">
        <v>733</v>
      </c>
      <c r="B552" s="28" t="s">
        <v>1016</v>
      </c>
      <c r="C552" s="2">
        <f ca="1">COUNTIFS(Table1[c08a_main_class], $B$4, INDIRECT("Table1[c01"&amp;$E$6&amp;"_area]"), "&lt;&gt;Unassigned", INDIRECT("Table1["&amp;$B552&amp;"]"), "Yes")</f>
        <v>0</v>
      </c>
      <c r="D552" s="3">
        <f ca="1">COUNTIFS(Table1[c08a_main_class], $B$4, INDIRECT("Table1[c01"&amp;$E$6&amp;"_area]"), "&lt;&gt;Unassigned", INDIRECT("Table1["&amp;$B552&amp;"]"), "No")</f>
        <v>4</v>
      </c>
      <c r="E552" s="2">
        <f ca="1">COUNTIFS(Table1[c08a_main_class], $B$4, INDIRECT("Table1[c01"&amp;$E$6&amp;"_area]"), "&lt;&gt;Unassigned", INDIRECT("Table1["&amp;$B552&amp;"]"), "Don't Know")</f>
        <v>0</v>
      </c>
      <c r="F552" s="3">
        <f t="shared" ca="1" si="69"/>
        <v>4</v>
      </c>
    </row>
    <row r="553" spans="1:6" x14ac:dyDescent="0.25">
      <c r="A553" s="5" t="s">
        <v>734</v>
      </c>
      <c r="B553" s="28" t="s">
        <v>1017</v>
      </c>
      <c r="C553" s="2">
        <f ca="1">COUNTIFS(Table1[c08a_main_class], $B$4, INDIRECT("Table1[c01"&amp;$E$6&amp;"_area]"), "&lt;&gt;Unassigned", INDIRECT("Table1["&amp;$B553&amp;"]"), "Yes")</f>
        <v>0</v>
      </c>
      <c r="D553" s="3">
        <f ca="1">COUNTIFS(Table1[c08a_main_class], $B$4, INDIRECT("Table1[c01"&amp;$E$6&amp;"_area]"), "&lt;&gt;Unassigned", INDIRECT("Table1["&amp;$B553&amp;"]"), "No")</f>
        <v>4</v>
      </c>
      <c r="E553" s="2">
        <f ca="1">COUNTIFS(Table1[c08a_main_class], $B$4, INDIRECT("Table1[c01"&amp;$E$6&amp;"_area]"), "&lt;&gt;Unassigned", INDIRECT("Table1["&amp;$B553&amp;"]"), "Don't Know")</f>
        <v>0</v>
      </c>
      <c r="F553" s="3">
        <f t="shared" ca="1" si="69"/>
        <v>4</v>
      </c>
    </row>
    <row r="554" spans="1:6" x14ac:dyDescent="0.25">
      <c r="A554" s="5" t="s">
        <v>735</v>
      </c>
      <c r="B554" s="28" t="s">
        <v>1018</v>
      </c>
      <c r="C554" s="2">
        <f ca="1">COUNTIFS(Table1[c08a_main_class], $B$4, INDIRECT("Table1[c01"&amp;$E$6&amp;"_area]"), "&lt;&gt;Unassigned", INDIRECT("Table1["&amp;$B554&amp;"]"), "Yes")</f>
        <v>0</v>
      </c>
      <c r="D554" s="3">
        <f ca="1">COUNTIFS(Table1[c08a_main_class], $B$4, INDIRECT("Table1[c01"&amp;$E$6&amp;"_area]"), "&lt;&gt;Unassigned", INDIRECT("Table1["&amp;$B554&amp;"]"), "No")</f>
        <v>4</v>
      </c>
      <c r="E554" s="2">
        <f ca="1">COUNTIFS(Table1[c08a_main_class], $B$4, INDIRECT("Table1[c01"&amp;$E$6&amp;"_area]"), "&lt;&gt;Unassigned", INDIRECT("Table1["&amp;$B554&amp;"]"), "Don't Know")</f>
        <v>0</v>
      </c>
      <c r="F554" s="3">
        <f t="shared" ca="1" si="69"/>
        <v>4</v>
      </c>
    </row>
    <row r="555" spans="1:6" x14ac:dyDescent="0.25">
      <c r="A555" s="5" t="s">
        <v>736</v>
      </c>
      <c r="B555" s="28" t="s">
        <v>1019</v>
      </c>
      <c r="C555" s="2">
        <f ca="1">COUNTIFS(Table1[c08a_main_class], $B$4, INDIRECT("Table1[c01"&amp;$E$6&amp;"_area]"), "&lt;&gt;Unassigned", INDIRECT("Table1["&amp;$B555&amp;"]"), "Yes")</f>
        <v>0</v>
      </c>
      <c r="D555" s="3">
        <f ca="1">COUNTIFS(Table1[c08a_main_class], $B$4, INDIRECT("Table1[c01"&amp;$E$6&amp;"_area]"), "&lt;&gt;Unassigned", INDIRECT("Table1["&amp;$B555&amp;"]"), "No")</f>
        <v>4</v>
      </c>
      <c r="E555" s="2">
        <f ca="1">COUNTIFS(Table1[c08a_main_class], $B$4, INDIRECT("Table1[c01"&amp;$E$6&amp;"_area]"), "&lt;&gt;Unassigned", INDIRECT("Table1["&amp;$B555&amp;"]"), "Don't Know")</f>
        <v>0</v>
      </c>
      <c r="F555" s="3">
        <f t="shared" ca="1" si="69"/>
        <v>4</v>
      </c>
    </row>
    <row r="556" spans="1:6" x14ac:dyDescent="0.25">
      <c r="A556" s="5" t="s">
        <v>737</v>
      </c>
      <c r="B556" s="28" t="s">
        <v>1020</v>
      </c>
      <c r="C556" s="2">
        <f ca="1">COUNTIFS(Table1[c08a_main_class], $B$4, INDIRECT("Table1[c01"&amp;$E$6&amp;"_area]"), "&lt;&gt;Unassigned", INDIRECT("Table1["&amp;$B556&amp;"]"), "Yes")</f>
        <v>0</v>
      </c>
      <c r="D556" s="3">
        <f ca="1">COUNTIFS(Table1[c08a_main_class], $B$4, INDIRECT("Table1[c01"&amp;$E$6&amp;"_area]"), "&lt;&gt;Unassigned", INDIRECT("Table1["&amp;$B556&amp;"]"), "No")</f>
        <v>4</v>
      </c>
      <c r="E556" s="2">
        <f ca="1">COUNTIFS(Table1[c08a_main_class], $B$4, INDIRECT("Table1[c01"&amp;$E$6&amp;"_area]"), "&lt;&gt;Unassigned", INDIRECT("Table1["&amp;$B556&amp;"]"), "Don't Know")</f>
        <v>0</v>
      </c>
      <c r="F556" s="3">
        <f t="shared" ca="1" si="69"/>
        <v>4</v>
      </c>
    </row>
    <row r="557" spans="1:6" x14ac:dyDescent="0.25">
      <c r="A557" s="5" t="s">
        <v>738</v>
      </c>
      <c r="B557" s="28" t="s">
        <v>1021</v>
      </c>
      <c r="C557" s="2">
        <f ca="1">COUNTIFS(Table1[c08a_main_class], $B$4, INDIRECT("Table1[c01"&amp;$E$6&amp;"_area]"), "&lt;&gt;Unassigned", INDIRECT("Table1["&amp;$B557&amp;"]"), "Yes")</f>
        <v>0</v>
      </c>
      <c r="D557" s="3">
        <f ca="1">COUNTIFS(Table1[c08a_main_class], $B$4, INDIRECT("Table1[c01"&amp;$E$6&amp;"_area]"), "&lt;&gt;Unassigned", INDIRECT("Table1["&amp;$B557&amp;"]"), "No")</f>
        <v>4</v>
      </c>
      <c r="E557" s="2">
        <f ca="1">COUNTIFS(Table1[c08a_main_class], $B$4, INDIRECT("Table1[c01"&amp;$E$6&amp;"_area]"), "&lt;&gt;Unassigned", INDIRECT("Table1["&amp;$B557&amp;"]"), "Don't Know")</f>
        <v>0</v>
      </c>
      <c r="F557" s="3">
        <f t="shared" ca="1" si="69"/>
        <v>4</v>
      </c>
    </row>
    <row r="558" spans="1:6" x14ac:dyDescent="0.25">
      <c r="A558" s="5" t="s">
        <v>742</v>
      </c>
      <c r="B558" s="28" t="s">
        <v>1022</v>
      </c>
      <c r="C558" s="2">
        <f ca="1">COUNTIFS(Table1[c08a_main_class], $B$4, INDIRECT("Table1[c01"&amp;$E$6&amp;"_area]"), "&lt;&gt;Unassigned", INDIRECT("Table1["&amp;$B558&amp;"]"), "Yes")</f>
        <v>0</v>
      </c>
      <c r="D558" s="3">
        <f ca="1">COUNTIFS(Table1[c08a_main_class], $B$4, INDIRECT("Table1[c01"&amp;$E$6&amp;"_area]"), "&lt;&gt;Unassigned", INDIRECT("Table1["&amp;$B558&amp;"]"), "No")</f>
        <v>4</v>
      </c>
      <c r="E558" s="2">
        <f ca="1">COUNTIFS(Table1[c08a_main_class], $B$4, INDIRECT("Table1[c01"&amp;$E$6&amp;"_area]"), "&lt;&gt;Unassigned", INDIRECT("Table1["&amp;$B558&amp;"]"), "Don't Know")</f>
        <v>0</v>
      </c>
      <c r="F558" s="3">
        <f t="shared" ca="1" si="69"/>
        <v>4</v>
      </c>
    </row>
    <row r="559" spans="1:6" x14ac:dyDescent="0.25">
      <c r="A559" s="5" t="s">
        <v>22</v>
      </c>
      <c r="B559" s="28" t="s">
        <v>1023</v>
      </c>
      <c r="C559" s="2">
        <f ca="1">COUNTIFS(Table1[c08a_main_class], $B$4, INDIRECT("Table1[c01"&amp;$E$6&amp;"_area]"), "&lt;&gt;Unassigned", INDIRECT("Table1["&amp;$B559&amp;"]"), "Yes")</f>
        <v>0</v>
      </c>
      <c r="D559" s="3">
        <f ca="1">COUNTIFS(Table1[c08a_main_class], $B$4, INDIRECT("Table1[c01"&amp;$E$6&amp;"_area]"), "&lt;&gt;Unassigned", INDIRECT("Table1["&amp;$B559&amp;"]"), "No")</f>
        <v>4</v>
      </c>
      <c r="E559" s="2">
        <f ca="1">COUNTIFS(Table1[c08a_main_class], $B$4, INDIRECT("Table1[c01"&amp;$E$6&amp;"_area]"), "&lt;&gt;Unassigned", INDIRECT("Table1["&amp;$B559&amp;"]"), "Don't Know")</f>
        <v>0</v>
      </c>
      <c r="F559" s="3">
        <f t="shared" ca="1" si="69"/>
        <v>4</v>
      </c>
    </row>
    <row r="561" spans="1:6" x14ac:dyDescent="0.25">
      <c r="A561" s="4" t="s">
        <v>739</v>
      </c>
    </row>
    <row r="562" spans="1:6" x14ac:dyDescent="0.25">
      <c r="A562" s="5" t="str">
        <f>$B$3&amp;" - Wave C - Sample"</f>
        <v>Lone Parents - Wave C - Sample</v>
      </c>
      <c r="B562" s="5" t="s">
        <v>879</v>
      </c>
      <c r="C562" s="5" t="s">
        <v>5</v>
      </c>
      <c r="D562" s="5" t="s">
        <v>4</v>
      </c>
      <c r="E562" s="5" t="s">
        <v>896</v>
      </c>
      <c r="F562" s="5" t="s">
        <v>525</v>
      </c>
    </row>
    <row r="563" spans="1:6" x14ac:dyDescent="0.25">
      <c r="A563" s="5" t="s">
        <v>723</v>
      </c>
      <c r="B563" s="28" t="s">
        <v>1006</v>
      </c>
      <c r="C563" s="7">
        <f ca="1">C542/$D$11</f>
        <v>0</v>
      </c>
      <c r="D563" s="6">
        <f ca="1">D542/$D$11</f>
        <v>1</v>
      </c>
      <c r="E563" s="7">
        <f ca="1">E542/$D$11</f>
        <v>0</v>
      </c>
      <c r="F563" s="6">
        <f t="shared" ref="F563:F580" ca="1" si="70">F542/$F$11</f>
        <v>5.6338028169014086E-2</v>
      </c>
    </row>
    <row r="564" spans="1:6" x14ac:dyDescent="0.25">
      <c r="A564" s="5" t="s">
        <v>724</v>
      </c>
      <c r="B564" s="28" t="s">
        <v>1007</v>
      </c>
      <c r="C564" s="7">
        <f t="shared" ref="C564:E579" ca="1" si="71">C543/$D$11</f>
        <v>0.25</v>
      </c>
      <c r="D564" s="6">
        <f t="shared" ca="1" si="71"/>
        <v>0.75</v>
      </c>
      <c r="E564" s="7">
        <f t="shared" ca="1" si="71"/>
        <v>0</v>
      </c>
      <c r="F564" s="6">
        <f t="shared" ca="1" si="70"/>
        <v>5.6338028169014086E-2</v>
      </c>
    </row>
    <row r="565" spans="1:6" x14ac:dyDescent="0.25">
      <c r="A565" s="5" t="s">
        <v>725</v>
      </c>
      <c r="B565" s="28" t="s">
        <v>1008</v>
      </c>
      <c r="C565" s="7">
        <f t="shared" ca="1" si="71"/>
        <v>0.5</v>
      </c>
      <c r="D565" s="6">
        <f t="shared" ca="1" si="71"/>
        <v>0.5</v>
      </c>
      <c r="E565" s="7">
        <f t="shared" ca="1" si="71"/>
        <v>0</v>
      </c>
      <c r="F565" s="6">
        <f t="shared" ca="1" si="70"/>
        <v>5.6338028169014086E-2</v>
      </c>
    </row>
    <row r="566" spans="1:6" x14ac:dyDescent="0.25">
      <c r="A566" s="5" t="s">
        <v>726</v>
      </c>
      <c r="B566" s="28" t="s">
        <v>1009</v>
      </c>
      <c r="C566" s="7">
        <f t="shared" ca="1" si="71"/>
        <v>0.25</v>
      </c>
      <c r="D566" s="6">
        <f t="shared" ca="1" si="71"/>
        <v>0.75</v>
      </c>
      <c r="E566" s="7">
        <f t="shared" ca="1" si="71"/>
        <v>0</v>
      </c>
      <c r="F566" s="6">
        <f t="shared" ca="1" si="70"/>
        <v>5.6338028169014086E-2</v>
      </c>
    </row>
    <row r="567" spans="1:6" x14ac:dyDescent="0.25">
      <c r="A567" s="5" t="s">
        <v>727</v>
      </c>
      <c r="B567" s="28" t="s">
        <v>1010</v>
      </c>
      <c r="C567" s="7">
        <f t="shared" ca="1" si="71"/>
        <v>0</v>
      </c>
      <c r="D567" s="6">
        <f t="shared" ca="1" si="71"/>
        <v>1</v>
      </c>
      <c r="E567" s="7">
        <f t="shared" ca="1" si="71"/>
        <v>0</v>
      </c>
      <c r="F567" s="6">
        <f t="shared" ca="1" si="70"/>
        <v>5.6338028169014086E-2</v>
      </c>
    </row>
    <row r="568" spans="1:6" x14ac:dyDescent="0.25">
      <c r="A568" s="5" t="s">
        <v>728</v>
      </c>
      <c r="B568" s="28" t="s">
        <v>1011</v>
      </c>
      <c r="C568" s="7">
        <f t="shared" ca="1" si="71"/>
        <v>0</v>
      </c>
      <c r="D568" s="6">
        <f t="shared" ca="1" si="71"/>
        <v>1</v>
      </c>
      <c r="E568" s="7">
        <f t="shared" ca="1" si="71"/>
        <v>0</v>
      </c>
      <c r="F568" s="6">
        <f t="shared" ca="1" si="70"/>
        <v>5.6338028169014086E-2</v>
      </c>
    </row>
    <row r="569" spans="1:6" x14ac:dyDescent="0.25">
      <c r="A569" s="5" t="s">
        <v>729</v>
      </c>
      <c r="B569" s="28" t="s">
        <v>1012</v>
      </c>
      <c r="C569" s="7">
        <f t="shared" ca="1" si="71"/>
        <v>0.75</v>
      </c>
      <c r="D569" s="6">
        <f t="shared" ca="1" si="71"/>
        <v>0.25</v>
      </c>
      <c r="E569" s="7">
        <f t="shared" ca="1" si="71"/>
        <v>0</v>
      </c>
      <c r="F569" s="6">
        <f t="shared" ca="1" si="70"/>
        <v>5.6338028169014086E-2</v>
      </c>
    </row>
    <row r="570" spans="1:6" x14ac:dyDescent="0.25">
      <c r="A570" s="5" t="s">
        <v>730</v>
      </c>
      <c r="B570" s="28" t="s">
        <v>1013</v>
      </c>
      <c r="C570" s="7">
        <f t="shared" ca="1" si="71"/>
        <v>1</v>
      </c>
      <c r="D570" s="6">
        <f t="shared" ca="1" si="71"/>
        <v>0</v>
      </c>
      <c r="E570" s="7">
        <f t="shared" ca="1" si="71"/>
        <v>0</v>
      </c>
      <c r="F570" s="6">
        <f t="shared" ca="1" si="70"/>
        <v>5.6338028169014086E-2</v>
      </c>
    </row>
    <row r="571" spans="1:6" x14ac:dyDescent="0.25">
      <c r="A571" s="5" t="s">
        <v>731</v>
      </c>
      <c r="B571" s="28" t="s">
        <v>1014</v>
      </c>
      <c r="C571" s="7">
        <f t="shared" ca="1" si="71"/>
        <v>0</v>
      </c>
      <c r="D571" s="6">
        <f t="shared" ca="1" si="71"/>
        <v>1</v>
      </c>
      <c r="E571" s="7">
        <f t="shared" ca="1" si="71"/>
        <v>0</v>
      </c>
      <c r="F571" s="6">
        <f t="shared" ca="1" si="70"/>
        <v>5.6338028169014086E-2</v>
      </c>
    </row>
    <row r="572" spans="1:6" x14ac:dyDescent="0.25">
      <c r="A572" s="5" t="s">
        <v>732</v>
      </c>
      <c r="B572" s="28" t="s">
        <v>1015</v>
      </c>
      <c r="C572" s="7">
        <f t="shared" ca="1" si="71"/>
        <v>1</v>
      </c>
      <c r="D572" s="6">
        <f t="shared" ca="1" si="71"/>
        <v>0</v>
      </c>
      <c r="E572" s="7">
        <f t="shared" ca="1" si="71"/>
        <v>0</v>
      </c>
      <c r="F572" s="6">
        <f t="shared" ca="1" si="70"/>
        <v>5.6338028169014086E-2</v>
      </c>
    </row>
    <row r="573" spans="1:6" x14ac:dyDescent="0.25">
      <c r="A573" s="5" t="s">
        <v>733</v>
      </c>
      <c r="B573" s="28" t="s">
        <v>1016</v>
      </c>
      <c r="C573" s="7">
        <f t="shared" ca="1" si="71"/>
        <v>0</v>
      </c>
      <c r="D573" s="6">
        <f t="shared" ca="1" si="71"/>
        <v>1</v>
      </c>
      <c r="E573" s="7">
        <f t="shared" ca="1" si="71"/>
        <v>0</v>
      </c>
      <c r="F573" s="6">
        <f t="shared" ca="1" si="70"/>
        <v>5.6338028169014086E-2</v>
      </c>
    </row>
    <row r="574" spans="1:6" x14ac:dyDescent="0.25">
      <c r="A574" s="5" t="s">
        <v>734</v>
      </c>
      <c r="B574" s="28" t="s">
        <v>1017</v>
      </c>
      <c r="C574" s="7">
        <f t="shared" ca="1" si="71"/>
        <v>0</v>
      </c>
      <c r="D574" s="6">
        <f t="shared" ca="1" si="71"/>
        <v>1</v>
      </c>
      <c r="E574" s="7">
        <f t="shared" ca="1" si="71"/>
        <v>0</v>
      </c>
      <c r="F574" s="6">
        <f t="shared" ca="1" si="70"/>
        <v>5.6338028169014086E-2</v>
      </c>
    </row>
    <row r="575" spans="1:6" x14ac:dyDescent="0.25">
      <c r="A575" s="5" t="s">
        <v>735</v>
      </c>
      <c r="B575" s="28" t="s">
        <v>1018</v>
      </c>
      <c r="C575" s="7">
        <f t="shared" ca="1" si="71"/>
        <v>0</v>
      </c>
      <c r="D575" s="6">
        <f t="shared" ca="1" si="71"/>
        <v>1</v>
      </c>
      <c r="E575" s="7">
        <f t="shared" ca="1" si="71"/>
        <v>0</v>
      </c>
      <c r="F575" s="6">
        <f t="shared" ca="1" si="70"/>
        <v>5.6338028169014086E-2</v>
      </c>
    </row>
    <row r="576" spans="1:6" x14ac:dyDescent="0.25">
      <c r="A576" s="5" t="s">
        <v>736</v>
      </c>
      <c r="B576" s="28" t="s">
        <v>1019</v>
      </c>
      <c r="C576" s="7">
        <f t="shared" ca="1" si="71"/>
        <v>0</v>
      </c>
      <c r="D576" s="6">
        <f t="shared" ca="1" si="71"/>
        <v>1</v>
      </c>
      <c r="E576" s="7">
        <f t="shared" ca="1" si="71"/>
        <v>0</v>
      </c>
      <c r="F576" s="6">
        <f t="shared" ca="1" si="70"/>
        <v>5.6338028169014086E-2</v>
      </c>
    </row>
    <row r="577" spans="1:6" x14ac:dyDescent="0.25">
      <c r="A577" s="5" t="s">
        <v>737</v>
      </c>
      <c r="B577" s="28" t="s">
        <v>1020</v>
      </c>
      <c r="C577" s="7">
        <f t="shared" ca="1" si="71"/>
        <v>0</v>
      </c>
      <c r="D577" s="6">
        <f t="shared" ca="1" si="71"/>
        <v>1</v>
      </c>
      <c r="E577" s="7">
        <f t="shared" ca="1" si="71"/>
        <v>0</v>
      </c>
      <c r="F577" s="6">
        <f t="shared" ca="1" si="70"/>
        <v>5.6338028169014086E-2</v>
      </c>
    </row>
    <row r="578" spans="1:6" x14ac:dyDescent="0.25">
      <c r="A578" s="5" t="s">
        <v>738</v>
      </c>
      <c r="B578" s="28" t="s">
        <v>1021</v>
      </c>
      <c r="C578" s="7">
        <f t="shared" ca="1" si="71"/>
        <v>0</v>
      </c>
      <c r="D578" s="6">
        <f t="shared" ca="1" si="71"/>
        <v>1</v>
      </c>
      <c r="E578" s="7">
        <f t="shared" ca="1" si="71"/>
        <v>0</v>
      </c>
      <c r="F578" s="6">
        <f t="shared" ca="1" si="70"/>
        <v>5.6338028169014086E-2</v>
      </c>
    </row>
    <row r="579" spans="1:6" x14ac:dyDescent="0.25">
      <c r="A579" s="5" t="s">
        <v>742</v>
      </c>
      <c r="B579" s="28" t="s">
        <v>1022</v>
      </c>
      <c r="C579" s="7">
        <f t="shared" ca="1" si="71"/>
        <v>0</v>
      </c>
      <c r="D579" s="6">
        <f t="shared" ca="1" si="71"/>
        <v>1</v>
      </c>
      <c r="E579" s="7">
        <f t="shared" ca="1" si="71"/>
        <v>0</v>
      </c>
      <c r="F579" s="6">
        <f t="shared" ca="1" si="70"/>
        <v>5.6338028169014086E-2</v>
      </c>
    </row>
    <row r="580" spans="1:6" x14ac:dyDescent="0.25">
      <c r="A580" s="5" t="s">
        <v>22</v>
      </c>
      <c r="B580" s="28" t="s">
        <v>1023</v>
      </c>
      <c r="C580" s="7">
        <f t="shared" ref="C580:E580" ca="1" si="72">C559/$D$11</f>
        <v>0</v>
      </c>
      <c r="D580" s="6">
        <f t="shared" ca="1" si="72"/>
        <v>1</v>
      </c>
      <c r="E580" s="7">
        <f t="shared" ca="1" si="72"/>
        <v>0</v>
      </c>
      <c r="F580" s="6">
        <f t="shared" ca="1" si="70"/>
        <v>5.6338028169014086E-2</v>
      </c>
    </row>
    <row r="582" spans="1:6" x14ac:dyDescent="0.25">
      <c r="A582" s="4" t="s">
        <v>722</v>
      </c>
    </row>
    <row r="583" spans="1:6" x14ac:dyDescent="0.25">
      <c r="A583" s="5" t="str">
        <f>$B$3&amp;" - Wave A - All"</f>
        <v>Lone Parents - Wave A - All</v>
      </c>
      <c r="B583" s="5" t="s">
        <v>879</v>
      </c>
      <c r="C583" s="5" t="s">
        <v>5</v>
      </c>
      <c r="D583" s="5" t="s">
        <v>4</v>
      </c>
      <c r="E583" s="5" t="s">
        <v>896</v>
      </c>
      <c r="F583" s="5" t="s">
        <v>525</v>
      </c>
    </row>
    <row r="584" spans="1:6" x14ac:dyDescent="0.25">
      <c r="A584" s="5" t="s">
        <v>723</v>
      </c>
      <c r="B584" s="28" t="s">
        <v>640</v>
      </c>
      <c r="C584" s="2">
        <f ca="1">COUNTIFS(INDIRECT("Table1["&amp;$B$5&amp;"]"),"Yes", INDIRECT("Table1["&amp;$B584&amp;"]"), "Yes")</f>
        <v>13</v>
      </c>
      <c r="D584" s="3">
        <f ca="1">COUNTIFS(INDIRECT("Table1["&amp;$B$5&amp;"]"),"Yes", INDIRECT("Table1["&amp;$B584&amp;"]"), "No")</f>
        <v>92</v>
      </c>
      <c r="E584" s="2">
        <f ca="1">COUNTIFS(INDIRECT("Table1["&amp;$B$5&amp;"]"),"Yes", INDIRECT("Table1["&amp;$B584&amp;"]"), "Don't Know")</f>
        <v>3</v>
      </c>
      <c r="F584" s="3">
        <f ca="1">C584+D584+E584</f>
        <v>108</v>
      </c>
    </row>
    <row r="585" spans="1:6" x14ac:dyDescent="0.25">
      <c r="A585" s="5" t="s">
        <v>724</v>
      </c>
      <c r="B585" s="28" t="s">
        <v>641</v>
      </c>
      <c r="C585" s="2">
        <f t="shared" ref="C585:C601" ca="1" si="73">COUNTIFS(INDIRECT("Table1["&amp;$B$5&amp;"]"),"Yes", INDIRECT("Table1["&amp;$B585&amp;"]"), "Yes")</f>
        <v>8</v>
      </c>
      <c r="D585" s="3">
        <f t="shared" ref="D585:D601" ca="1" si="74">COUNTIFS(INDIRECT("Table1["&amp;$B$5&amp;"]"),"Yes", INDIRECT("Table1["&amp;$B585&amp;"]"), "No")</f>
        <v>97</v>
      </c>
      <c r="E585" s="2">
        <f t="shared" ref="E585:E601" ca="1" si="75">COUNTIFS(INDIRECT("Table1["&amp;$B$5&amp;"]"),"Yes", INDIRECT("Table1["&amp;$B585&amp;"]"), "Don't Know")</f>
        <v>3</v>
      </c>
      <c r="F585" s="3">
        <f t="shared" ref="F585:F601" ca="1" si="76">C585+D585+E585</f>
        <v>108</v>
      </c>
    </row>
    <row r="586" spans="1:6" x14ac:dyDescent="0.25">
      <c r="A586" s="5" t="s">
        <v>725</v>
      </c>
      <c r="B586" s="28" t="s">
        <v>642</v>
      </c>
      <c r="C586" s="2">
        <f t="shared" ca="1" si="73"/>
        <v>25</v>
      </c>
      <c r="D586" s="3">
        <f t="shared" ca="1" si="74"/>
        <v>83</v>
      </c>
      <c r="E586" s="2">
        <f t="shared" ca="1" si="75"/>
        <v>0</v>
      </c>
      <c r="F586" s="3">
        <f t="shared" ca="1" si="76"/>
        <v>108</v>
      </c>
    </row>
    <row r="587" spans="1:6" x14ac:dyDescent="0.25">
      <c r="A587" s="5" t="s">
        <v>726</v>
      </c>
      <c r="B587" s="28" t="s">
        <v>643</v>
      </c>
      <c r="C587" s="2">
        <f t="shared" ca="1" si="73"/>
        <v>13</v>
      </c>
      <c r="D587" s="3">
        <f t="shared" ca="1" si="74"/>
        <v>93</v>
      </c>
      <c r="E587" s="2">
        <f t="shared" ca="1" si="75"/>
        <v>2</v>
      </c>
      <c r="F587" s="3">
        <f t="shared" ca="1" si="76"/>
        <v>108</v>
      </c>
    </row>
    <row r="588" spans="1:6" x14ac:dyDescent="0.25">
      <c r="A588" s="5" t="s">
        <v>727</v>
      </c>
      <c r="B588" s="28" t="s">
        <v>644</v>
      </c>
      <c r="C588" s="2">
        <f t="shared" ca="1" si="73"/>
        <v>0</v>
      </c>
      <c r="D588" s="3">
        <f t="shared" ca="1" si="74"/>
        <v>107</v>
      </c>
      <c r="E588" s="2">
        <f t="shared" ca="1" si="75"/>
        <v>1</v>
      </c>
      <c r="F588" s="3">
        <f t="shared" ca="1" si="76"/>
        <v>108</v>
      </c>
    </row>
    <row r="589" spans="1:6" x14ac:dyDescent="0.25">
      <c r="A589" s="5" t="s">
        <v>728</v>
      </c>
      <c r="B589" s="28" t="s">
        <v>645</v>
      </c>
      <c r="C589" s="2">
        <f t="shared" ca="1" si="73"/>
        <v>2</v>
      </c>
      <c r="D589" s="3">
        <f t="shared" ca="1" si="74"/>
        <v>106</v>
      </c>
      <c r="E589" s="2">
        <f t="shared" ca="1" si="75"/>
        <v>0</v>
      </c>
      <c r="F589" s="3">
        <f t="shared" ca="1" si="76"/>
        <v>108</v>
      </c>
    </row>
    <row r="590" spans="1:6" x14ac:dyDescent="0.25">
      <c r="A590" s="5" t="s">
        <v>729</v>
      </c>
      <c r="B590" s="28" t="s">
        <v>646</v>
      </c>
      <c r="C590" s="2">
        <f t="shared" ca="1" si="73"/>
        <v>93</v>
      </c>
      <c r="D590" s="3">
        <f t="shared" ca="1" si="74"/>
        <v>15</v>
      </c>
      <c r="E590" s="2">
        <f t="shared" ca="1" si="75"/>
        <v>0</v>
      </c>
      <c r="F590" s="3">
        <f t="shared" ca="1" si="76"/>
        <v>108</v>
      </c>
    </row>
    <row r="591" spans="1:6" x14ac:dyDescent="0.25">
      <c r="A591" s="5" t="s">
        <v>730</v>
      </c>
      <c r="B591" s="28" t="s">
        <v>647</v>
      </c>
      <c r="C591" s="2">
        <f t="shared" ca="1" si="73"/>
        <v>87</v>
      </c>
      <c r="D591" s="3">
        <f t="shared" ca="1" si="74"/>
        <v>20</v>
      </c>
      <c r="E591" s="2">
        <f t="shared" ca="1" si="75"/>
        <v>1</v>
      </c>
      <c r="F591" s="3">
        <f t="shared" ca="1" si="76"/>
        <v>108</v>
      </c>
    </row>
    <row r="592" spans="1:6" x14ac:dyDescent="0.25">
      <c r="A592" s="5" t="s">
        <v>731</v>
      </c>
      <c r="B592" s="28" t="s">
        <v>648</v>
      </c>
      <c r="C592" s="2">
        <f t="shared" ca="1" si="73"/>
        <v>9</v>
      </c>
      <c r="D592" s="3">
        <f t="shared" ca="1" si="74"/>
        <v>99</v>
      </c>
      <c r="E592" s="2">
        <f t="shared" ca="1" si="75"/>
        <v>0</v>
      </c>
      <c r="F592" s="3">
        <f t="shared" ca="1" si="76"/>
        <v>108</v>
      </c>
    </row>
    <row r="593" spans="1:6" x14ac:dyDescent="0.25">
      <c r="A593" s="5" t="s">
        <v>732</v>
      </c>
      <c r="B593" s="28" t="s">
        <v>649</v>
      </c>
      <c r="C593" s="2">
        <f t="shared" ca="1" si="73"/>
        <v>89</v>
      </c>
      <c r="D593" s="3">
        <f t="shared" ca="1" si="74"/>
        <v>16</v>
      </c>
      <c r="E593" s="2">
        <f t="shared" ca="1" si="75"/>
        <v>3</v>
      </c>
      <c r="F593" s="3">
        <f t="shared" ca="1" si="76"/>
        <v>108</v>
      </c>
    </row>
    <row r="594" spans="1:6" x14ac:dyDescent="0.25">
      <c r="A594" s="5" t="s">
        <v>733</v>
      </c>
      <c r="B594" s="28" t="s">
        <v>650</v>
      </c>
      <c r="C594" s="2">
        <f t="shared" ca="1" si="73"/>
        <v>0</v>
      </c>
      <c r="D594" s="3">
        <f t="shared" ca="1" si="74"/>
        <v>108</v>
      </c>
      <c r="E594" s="2">
        <f t="shared" ca="1" si="75"/>
        <v>0</v>
      </c>
      <c r="F594" s="3">
        <f t="shared" ca="1" si="76"/>
        <v>108</v>
      </c>
    </row>
    <row r="595" spans="1:6" x14ac:dyDescent="0.25">
      <c r="A595" s="5" t="s">
        <v>734</v>
      </c>
      <c r="B595" s="28" t="s">
        <v>651</v>
      </c>
      <c r="C595" s="2">
        <f t="shared" ca="1" si="73"/>
        <v>23</v>
      </c>
      <c r="D595" s="3">
        <f t="shared" ca="1" si="74"/>
        <v>85</v>
      </c>
      <c r="E595" s="2">
        <f t="shared" ca="1" si="75"/>
        <v>0</v>
      </c>
      <c r="F595" s="3">
        <f t="shared" ca="1" si="76"/>
        <v>108</v>
      </c>
    </row>
    <row r="596" spans="1:6" x14ac:dyDescent="0.25">
      <c r="A596" s="5" t="s">
        <v>735</v>
      </c>
      <c r="B596" s="28" t="s">
        <v>652</v>
      </c>
      <c r="C596" s="2">
        <f t="shared" ca="1" si="73"/>
        <v>1</v>
      </c>
      <c r="D596" s="3">
        <f t="shared" ca="1" si="74"/>
        <v>107</v>
      </c>
      <c r="E596" s="2">
        <f t="shared" ca="1" si="75"/>
        <v>0</v>
      </c>
      <c r="F596" s="3">
        <f t="shared" ca="1" si="76"/>
        <v>108</v>
      </c>
    </row>
    <row r="597" spans="1:6" x14ac:dyDescent="0.25">
      <c r="A597" s="5" t="s">
        <v>736</v>
      </c>
      <c r="B597" s="28" t="s">
        <v>653</v>
      </c>
      <c r="C597" s="2">
        <f t="shared" ca="1" si="73"/>
        <v>0</v>
      </c>
      <c r="D597" s="3">
        <f t="shared" ca="1" si="74"/>
        <v>108</v>
      </c>
      <c r="E597" s="2">
        <f t="shared" ca="1" si="75"/>
        <v>0</v>
      </c>
      <c r="F597" s="3">
        <f t="shared" ca="1" si="76"/>
        <v>108</v>
      </c>
    </row>
    <row r="598" spans="1:6" x14ac:dyDescent="0.25">
      <c r="A598" s="5" t="s">
        <v>737</v>
      </c>
      <c r="B598" s="28" t="s">
        <v>654</v>
      </c>
      <c r="C598" s="2">
        <f t="shared" ca="1" si="73"/>
        <v>11</v>
      </c>
      <c r="D598" s="3">
        <f t="shared" ca="1" si="74"/>
        <v>97</v>
      </c>
      <c r="E598" s="2">
        <f t="shared" ca="1" si="75"/>
        <v>0</v>
      </c>
      <c r="F598" s="3">
        <f t="shared" ca="1" si="76"/>
        <v>108</v>
      </c>
    </row>
    <row r="599" spans="1:6" x14ac:dyDescent="0.25">
      <c r="A599" s="5" t="s">
        <v>738</v>
      </c>
      <c r="B599" s="28" t="s">
        <v>655</v>
      </c>
      <c r="C599" s="2">
        <f t="shared" ca="1" si="73"/>
        <v>1</v>
      </c>
      <c r="D599" s="3">
        <f t="shared" ca="1" si="74"/>
        <v>107</v>
      </c>
      <c r="E599" s="2">
        <f t="shared" ca="1" si="75"/>
        <v>0</v>
      </c>
      <c r="F599" s="3">
        <f t="shared" ca="1" si="76"/>
        <v>108</v>
      </c>
    </row>
    <row r="600" spans="1:6" x14ac:dyDescent="0.25">
      <c r="A600" s="5" t="s">
        <v>742</v>
      </c>
      <c r="B600" s="28" t="s">
        <v>656</v>
      </c>
      <c r="C600" s="2">
        <f t="shared" ca="1" si="73"/>
        <v>0</v>
      </c>
      <c r="D600" s="3">
        <f t="shared" ca="1" si="74"/>
        <v>108</v>
      </c>
      <c r="E600" s="2">
        <f t="shared" ca="1" si="75"/>
        <v>0</v>
      </c>
      <c r="F600" s="3">
        <f t="shared" ca="1" si="76"/>
        <v>108</v>
      </c>
    </row>
    <row r="601" spans="1:6" x14ac:dyDescent="0.25">
      <c r="A601" s="5" t="s">
        <v>22</v>
      </c>
      <c r="B601" s="28" t="s">
        <v>657</v>
      </c>
      <c r="C601" s="2">
        <f t="shared" ca="1" si="73"/>
        <v>2</v>
      </c>
      <c r="D601" s="3">
        <f t="shared" ca="1" si="74"/>
        <v>106</v>
      </c>
      <c r="E601" s="2">
        <f t="shared" ca="1" si="75"/>
        <v>0</v>
      </c>
      <c r="F601" s="3">
        <f t="shared" ca="1" si="76"/>
        <v>108</v>
      </c>
    </row>
    <row r="603" spans="1:6" x14ac:dyDescent="0.25">
      <c r="A603" s="4" t="s">
        <v>739</v>
      </c>
    </row>
    <row r="604" spans="1:6" x14ac:dyDescent="0.25">
      <c r="A604" s="5" t="str">
        <f>$B$3&amp;" - Wave A - All"</f>
        <v>Lone Parents - Wave A - All</v>
      </c>
      <c r="B604" s="5" t="s">
        <v>879</v>
      </c>
      <c r="C604" s="5" t="s">
        <v>5</v>
      </c>
      <c r="D604" s="5" t="s">
        <v>4</v>
      </c>
      <c r="E604" s="5" t="s">
        <v>896</v>
      </c>
      <c r="F604" s="5" t="s">
        <v>525</v>
      </c>
    </row>
    <row r="605" spans="1:6" x14ac:dyDescent="0.25">
      <c r="A605" s="5" t="s">
        <v>723</v>
      </c>
      <c r="B605" s="28" t="s">
        <v>640</v>
      </c>
      <c r="C605" s="7">
        <f t="shared" ref="C605:F620" ca="1" si="77">C584/$E$11</f>
        <v>0.12037037037037036</v>
      </c>
      <c r="D605" s="6">
        <f t="shared" ca="1" si="77"/>
        <v>0.85185185185185186</v>
      </c>
      <c r="E605" s="7">
        <f t="shared" ca="1" si="77"/>
        <v>2.7777777777777776E-2</v>
      </c>
      <c r="F605" s="6">
        <f ca="1">C605+D605+E605</f>
        <v>1</v>
      </c>
    </row>
    <row r="606" spans="1:6" x14ac:dyDescent="0.25">
      <c r="A606" s="5" t="s">
        <v>724</v>
      </c>
      <c r="B606" s="28" t="s">
        <v>641</v>
      </c>
      <c r="C606" s="7">
        <f t="shared" ca="1" si="77"/>
        <v>7.407407407407407E-2</v>
      </c>
      <c r="D606" s="6">
        <f t="shared" ca="1" si="77"/>
        <v>0.89814814814814814</v>
      </c>
      <c r="E606" s="7">
        <f t="shared" ca="1" si="77"/>
        <v>2.7777777777777776E-2</v>
      </c>
      <c r="F606" s="6">
        <f t="shared" ca="1" si="77"/>
        <v>1</v>
      </c>
    </row>
    <row r="607" spans="1:6" x14ac:dyDescent="0.25">
      <c r="A607" s="5" t="s">
        <v>725</v>
      </c>
      <c r="B607" s="28" t="s">
        <v>642</v>
      </c>
      <c r="C607" s="7">
        <f t="shared" ca="1" si="77"/>
        <v>0.23148148148148148</v>
      </c>
      <c r="D607" s="6">
        <f t="shared" ca="1" si="77"/>
        <v>0.76851851851851849</v>
      </c>
      <c r="E607" s="7">
        <f t="shared" ca="1" si="77"/>
        <v>0</v>
      </c>
      <c r="F607" s="6">
        <f t="shared" ca="1" si="77"/>
        <v>1</v>
      </c>
    </row>
    <row r="608" spans="1:6" x14ac:dyDescent="0.25">
      <c r="A608" s="5" t="s">
        <v>726</v>
      </c>
      <c r="B608" s="28" t="s">
        <v>643</v>
      </c>
      <c r="C608" s="7">
        <f t="shared" ca="1" si="77"/>
        <v>0.12037037037037036</v>
      </c>
      <c r="D608" s="6">
        <f t="shared" ca="1" si="77"/>
        <v>0.86111111111111116</v>
      </c>
      <c r="E608" s="7">
        <f t="shared" ca="1" si="77"/>
        <v>1.8518518518518517E-2</v>
      </c>
      <c r="F608" s="6">
        <f t="shared" ca="1" si="77"/>
        <v>1</v>
      </c>
    </row>
    <row r="609" spans="1:6" x14ac:dyDescent="0.25">
      <c r="A609" s="5" t="s">
        <v>727</v>
      </c>
      <c r="B609" s="28" t="s">
        <v>644</v>
      </c>
      <c r="C609" s="7">
        <f t="shared" ca="1" si="77"/>
        <v>0</v>
      </c>
      <c r="D609" s="6">
        <f t="shared" ca="1" si="77"/>
        <v>0.9907407407407407</v>
      </c>
      <c r="E609" s="7">
        <f t="shared" ca="1" si="77"/>
        <v>9.2592592592592587E-3</v>
      </c>
      <c r="F609" s="6">
        <f t="shared" ca="1" si="77"/>
        <v>1</v>
      </c>
    </row>
    <row r="610" spans="1:6" x14ac:dyDescent="0.25">
      <c r="A610" s="5" t="s">
        <v>728</v>
      </c>
      <c r="B610" s="28" t="s">
        <v>645</v>
      </c>
      <c r="C610" s="7">
        <f t="shared" ca="1" si="77"/>
        <v>1.8518518518518517E-2</v>
      </c>
      <c r="D610" s="6">
        <f t="shared" ca="1" si="77"/>
        <v>0.98148148148148151</v>
      </c>
      <c r="E610" s="7">
        <f t="shared" ca="1" si="77"/>
        <v>0</v>
      </c>
      <c r="F610" s="6">
        <f t="shared" ca="1" si="77"/>
        <v>1</v>
      </c>
    </row>
    <row r="611" spans="1:6" x14ac:dyDescent="0.25">
      <c r="A611" s="5" t="s">
        <v>729</v>
      </c>
      <c r="B611" s="28" t="s">
        <v>646</v>
      </c>
      <c r="C611" s="7">
        <f t="shared" ca="1" si="77"/>
        <v>0.86111111111111116</v>
      </c>
      <c r="D611" s="6">
        <f t="shared" ca="1" si="77"/>
        <v>0.1388888888888889</v>
      </c>
      <c r="E611" s="7">
        <f t="shared" ca="1" si="77"/>
        <v>0</v>
      </c>
      <c r="F611" s="6">
        <f t="shared" ca="1" si="77"/>
        <v>1</v>
      </c>
    </row>
    <row r="612" spans="1:6" x14ac:dyDescent="0.25">
      <c r="A612" s="5" t="s">
        <v>730</v>
      </c>
      <c r="B612" s="28" t="s">
        <v>647</v>
      </c>
      <c r="C612" s="7">
        <f t="shared" ca="1" si="77"/>
        <v>0.80555555555555558</v>
      </c>
      <c r="D612" s="6">
        <f t="shared" ca="1" si="77"/>
        <v>0.18518518518518517</v>
      </c>
      <c r="E612" s="7">
        <f t="shared" ca="1" si="77"/>
        <v>9.2592592592592587E-3</v>
      </c>
      <c r="F612" s="6">
        <f t="shared" ca="1" si="77"/>
        <v>1</v>
      </c>
    </row>
    <row r="613" spans="1:6" x14ac:dyDescent="0.25">
      <c r="A613" s="5" t="s">
        <v>731</v>
      </c>
      <c r="B613" s="28" t="s">
        <v>648</v>
      </c>
      <c r="C613" s="7">
        <f t="shared" ca="1" si="77"/>
        <v>8.3333333333333329E-2</v>
      </c>
      <c r="D613" s="6">
        <f t="shared" ca="1" si="77"/>
        <v>0.91666666666666663</v>
      </c>
      <c r="E613" s="7">
        <f t="shared" ca="1" si="77"/>
        <v>0</v>
      </c>
      <c r="F613" s="6">
        <f t="shared" ca="1" si="77"/>
        <v>1</v>
      </c>
    </row>
    <row r="614" spans="1:6" x14ac:dyDescent="0.25">
      <c r="A614" s="5" t="s">
        <v>732</v>
      </c>
      <c r="B614" s="28" t="s">
        <v>649</v>
      </c>
      <c r="C614" s="7">
        <f t="shared" ca="1" si="77"/>
        <v>0.82407407407407407</v>
      </c>
      <c r="D614" s="6">
        <f t="shared" ca="1" si="77"/>
        <v>0.14814814814814814</v>
      </c>
      <c r="E614" s="7">
        <f t="shared" ca="1" si="77"/>
        <v>2.7777777777777776E-2</v>
      </c>
      <c r="F614" s="6">
        <f t="shared" ca="1" si="77"/>
        <v>1</v>
      </c>
    </row>
    <row r="615" spans="1:6" x14ac:dyDescent="0.25">
      <c r="A615" s="5" t="s">
        <v>733</v>
      </c>
      <c r="B615" s="28" t="s">
        <v>650</v>
      </c>
      <c r="C615" s="7">
        <f t="shared" ca="1" si="77"/>
        <v>0</v>
      </c>
      <c r="D615" s="6">
        <f t="shared" ca="1" si="77"/>
        <v>1</v>
      </c>
      <c r="E615" s="7">
        <f t="shared" ca="1" si="77"/>
        <v>0</v>
      </c>
      <c r="F615" s="6">
        <f t="shared" ca="1" si="77"/>
        <v>1</v>
      </c>
    </row>
    <row r="616" spans="1:6" x14ac:dyDescent="0.25">
      <c r="A616" s="5" t="s">
        <v>734</v>
      </c>
      <c r="B616" s="28" t="s">
        <v>651</v>
      </c>
      <c r="C616" s="7">
        <f t="shared" ca="1" si="77"/>
        <v>0.21296296296296297</v>
      </c>
      <c r="D616" s="6">
        <f t="shared" ca="1" si="77"/>
        <v>0.78703703703703709</v>
      </c>
      <c r="E616" s="7">
        <f t="shared" ca="1" si="77"/>
        <v>0</v>
      </c>
      <c r="F616" s="6">
        <f t="shared" ca="1" si="77"/>
        <v>1</v>
      </c>
    </row>
    <row r="617" spans="1:6" x14ac:dyDescent="0.25">
      <c r="A617" s="5" t="s">
        <v>735</v>
      </c>
      <c r="B617" s="28" t="s">
        <v>652</v>
      </c>
      <c r="C617" s="7">
        <f t="shared" ca="1" si="77"/>
        <v>9.2592592592592587E-3</v>
      </c>
      <c r="D617" s="6">
        <f t="shared" ca="1" si="77"/>
        <v>0.9907407407407407</v>
      </c>
      <c r="E617" s="7">
        <f t="shared" ca="1" si="77"/>
        <v>0</v>
      </c>
      <c r="F617" s="6">
        <f t="shared" ca="1" si="77"/>
        <v>1</v>
      </c>
    </row>
    <row r="618" spans="1:6" x14ac:dyDescent="0.25">
      <c r="A618" s="5" t="s">
        <v>736</v>
      </c>
      <c r="B618" s="28" t="s">
        <v>653</v>
      </c>
      <c r="C618" s="7">
        <f t="shared" ca="1" si="77"/>
        <v>0</v>
      </c>
      <c r="D618" s="6">
        <f t="shared" ca="1" si="77"/>
        <v>1</v>
      </c>
      <c r="E618" s="7">
        <f t="shared" ca="1" si="77"/>
        <v>0</v>
      </c>
      <c r="F618" s="6">
        <f t="shared" ca="1" si="77"/>
        <v>1</v>
      </c>
    </row>
    <row r="619" spans="1:6" x14ac:dyDescent="0.25">
      <c r="A619" s="5" t="s">
        <v>737</v>
      </c>
      <c r="B619" s="28" t="s">
        <v>654</v>
      </c>
      <c r="C619" s="7">
        <f t="shared" ca="1" si="77"/>
        <v>0.10185185185185185</v>
      </c>
      <c r="D619" s="6">
        <f t="shared" ca="1" si="77"/>
        <v>0.89814814814814814</v>
      </c>
      <c r="E619" s="7">
        <f t="shared" ca="1" si="77"/>
        <v>0</v>
      </c>
      <c r="F619" s="6">
        <f t="shared" ca="1" si="77"/>
        <v>1</v>
      </c>
    </row>
    <row r="620" spans="1:6" x14ac:dyDescent="0.25">
      <c r="A620" s="5" t="s">
        <v>738</v>
      </c>
      <c r="B620" s="28" t="s">
        <v>655</v>
      </c>
      <c r="C620" s="7">
        <f t="shared" ca="1" si="77"/>
        <v>9.2592592592592587E-3</v>
      </c>
      <c r="D620" s="6">
        <f t="shared" ca="1" si="77"/>
        <v>0.9907407407407407</v>
      </c>
      <c r="E620" s="7">
        <f t="shared" ca="1" si="77"/>
        <v>0</v>
      </c>
      <c r="F620" s="6">
        <f t="shared" ca="1" si="77"/>
        <v>1</v>
      </c>
    </row>
    <row r="621" spans="1:6" x14ac:dyDescent="0.25">
      <c r="A621" s="5" t="s">
        <v>742</v>
      </c>
      <c r="B621" s="28" t="s">
        <v>656</v>
      </c>
      <c r="C621" s="7">
        <f t="shared" ref="C621:F622" ca="1" si="78">C600/$E$11</f>
        <v>0</v>
      </c>
      <c r="D621" s="6">
        <f t="shared" ca="1" si="78"/>
        <v>1</v>
      </c>
      <c r="E621" s="7">
        <f t="shared" ca="1" si="78"/>
        <v>0</v>
      </c>
      <c r="F621" s="6">
        <f t="shared" ca="1" si="78"/>
        <v>1</v>
      </c>
    </row>
    <row r="622" spans="1:6" x14ac:dyDescent="0.25">
      <c r="A622" s="5" t="s">
        <v>22</v>
      </c>
      <c r="B622" s="28" t="s">
        <v>657</v>
      </c>
      <c r="C622" s="7">
        <f t="shared" ca="1" si="78"/>
        <v>1.8518518518518517E-2</v>
      </c>
      <c r="D622" s="6">
        <f t="shared" ca="1" si="78"/>
        <v>0.98148148148148151</v>
      </c>
      <c r="E622" s="7">
        <f t="shared" ca="1" si="78"/>
        <v>0</v>
      </c>
      <c r="F622" s="6">
        <f t="shared" ca="1" si="78"/>
        <v>1</v>
      </c>
    </row>
    <row r="624" spans="1:6" x14ac:dyDescent="0.25">
      <c r="A624" s="4" t="s">
        <v>722</v>
      </c>
    </row>
    <row r="625" spans="1:6" x14ac:dyDescent="0.25">
      <c r="A625" s="5" t="str">
        <f>$B$3&amp;" - Wave B - All"</f>
        <v>Lone Parents - Wave B - All</v>
      </c>
      <c r="B625" s="5" t="s">
        <v>879</v>
      </c>
      <c r="C625" s="5" t="s">
        <v>5</v>
      </c>
      <c r="D625" s="5" t="s">
        <v>4</v>
      </c>
      <c r="E625" s="5" t="s">
        <v>896</v>
      </c>
      <c r="F625" s="5" t="s">
        <v>525</v>
      </c>
    </row>
    <row r="626" spans="1:6" x14ac:dyDescent="0.25">
      <c r="A626" s="5" t="s">
        <v>723</v>
      </c>
      <c r="B626" s="28" t="s">
        <v>926</v>
      </c>
      <c r="C626" s="2">
        <f ca="1">COUNTIFS(INDIRECT("Table1["&amp;$B$6&amp;"]"),"Yes", INDIRECT("Table1["&amp;$B626&amp;"]"), "Yes")</f>
        <v>14</v>
      </c>
      <c r="D626" s="3">
        <f ca="1">COUNTIFS(INDIRECT("Table1["&amp;$B$6&amp;"]"),"Yes", INDIRECT("Table1["&amp;$B626&amp;"]"), "No")</f>
        <v>55</v>
      </c>
      <c r="E626" s="2">
        <f ca="1">COUNTIFS(INDIRECT("Table1["&amp;$B$6&amp;"]"),"Yes", INDIRECT("Table1["&amp;$B626&amp;"]"), "Don't Know")</f>
        <v>1</v>
      </c>
      <c r="F626" s="3">
        <f ca="1">C626+D626+E626</f>
        <v>70</v>
      </c>
    </row>
    <row r="627" spans="1:6" x14ac:dyDescent="0.25">
      <c r="A627" s="5" t="s">
        <v>724</v>
      </c>
      <c r="B627" s="28" t="s">
        <v>927</v>
      </c>
      <c r="C627" s="2">
        <f t="shared" ref="C627:C643" ca="1" si="79">COUNTIFS(INDIRECT("Table1["&amp;$B$6&amp;"]"),"Yes", INDIRECT("Table1["&amp;$B627&amp;"]"), "Yes")</f>
        <v>9</v>
      </c>
      <c r="D627" s="3">
        <f t="shared" ref="D627:D643" ca="1" si="80">COUNTIFS(INDIRECT("Table1["&amp;$B$6&amp;"]"),"Yes", INDIRECT("Table1["&amp;$B627&amp;"]"), "No")</f>
        <v>60</v>
      </c>
      <c r="E627" s="2">
        <f t="shared" ref="E627:E643" ca="1" si="81">COUNTIFS(INDIRECT("Table1["&amp;$B$6&amp;"]"),"Yes", INDIRECT("Table1["&amp;$B627&amp;"]"), "Don't Know")</f>
        <v>1</v>
      </c>
      <c r="F627" s="3">
        <f t="shared" ref="F627:F643" ca="1" si="82">C627+D627+E627</f>
        <v>70</v>
      </c>
    </row>
    <row r="628" spans="1:6" x14ac:dyDescent="0.25">
      <c r="A628" s="5" t="s">
        <v>725</v>
      </c>
      <c r="B628" s="28" t="s">
        <v>928</v>
      </c>
      <c r="C628" s="2">
        <f t="shared" ca="1" si="79"/>
        <v>4</v>
      </c>
      <c r="D628" s="3">
        <f t="shared" ca="1" si="80"/>
        <v>66</v>
      </c>
      <c r="E628" s="2">
        <f t="shared" ca="1" si="81"/>
        <v>0</v>
      </c>
      <c r="F628" s="3">
        <f t="shared" ca="1" si="82"/>
        <v>70</v>
      </c>
    </row>
    <row r="629" spans="1:6" x14ac:dyDescent="0.25">
      <c r="A629" s="5" t="s">
        <v>726</v>
      </c>
      <c r="B629" s="28" t="s">
        <v>929</v>
      </c>
      <c r="C629" s="2">
        <f t="shared" ca="1" si="79"/>
        <v>17</v>
      </c>
      <c r="D629" s="3">
        <f t="shared" ca="1" si="80"/>
        <v>53</v>
      </c>
      <c r="E629" s="2">
        <f t="shared" ca="1" si="81"/>
        <v>0</v>
      </c>
      <c r="F629" s="3">
        <f t="shared" ca="1" si="82"/>
        <v>70</v>
      </c>
    </row>
    <row r="630" spans="1:6" x14ac:dyDescent="0.25">
      <c r="A630" s="5" t="s">
        <v>727</v>
      </c>
      <c r="B630" s="28" t="s">
        <v>930</v>
      </c>
      <c r="C630" s="2">
        <f t="shared" ca="1" si="79"/>
        <v>0</v>
      </c>
      <c r="D630" s="3">
        <f t="shared" ca="1" si="80"/>
        <v>70</v>
      </c>
      <c r="E630" s="2">
        <f t="shared" ca="1" si="81"/>
        <v>0</v>
      </c>
      <c r="F630" s="3">
        <f t="shared" ca="1" si="82"/>
        <v>70</v>
      </c>
    </row>
    <row r="631" spans="1:6" x14ac:dyDescent="0.25">
      <c r="A631" s="5" t="s">
        <v>728</v>
      </c>
      <c r="B631" s="28" t="s">
        <v>931</v>
      </c>
      <c r="C631" s="2">
        <f t="shared" ca="1" si="79"/>
        <v>5</v>
      </c>
      <c r="D631" s="3">
        <f t="shared" ca="1" si="80"/>
        <v>65</v>
      </c>
      <c r="E631" s="2">
        <f t="shared" ca="1" si="81"/>
        <v>0</v>
      </c>
      <c r="F631" s="3">
        <f t="shared" ca="1" si="82"/>
        <v>70</v>
      </c>
    </row>
    <row r="632" spans="1:6" x14ac:dyDescent="0.25">
      <c r="A632" s="5" t="s">
        <v>729</v>
      </c>
      <c r="B632" s="28" t="s">
        <v>932</v>
      </c>
      <c r="C632" s="2">
        <f t="shared" ca="1" si="79"/>
        <v>62</v>
      </c>
      <c r="D632" s="3">
        <f t="shared" ca="1" si="80"/>
        <v>8</v>
      </c>
      <c r="E632" s="2">
        <f t="shared" ca="1" si="81"/>
        <v>0</v>
      </c>
      <c r="F632" s="3">
        <f t="shared" ca="1" si="82"/>
        <v>70</v>
      </c>
    </row>
    <row r="633" spans="1:6" x14ac:dyDescent="0.25">
      <c r="A633" s="5" t="s">
        <v>730</v>
      </c>
      <c r="B633" s="28" t="s">
        <v>933</v>
      </c>
      <c r="C633" s="2">
        <f t="shared" ca="1" si="79"/>
        <v>58</v>
      </c>
      <c r="D633" s="3">
        <f t="shared" ca="1" si="80"/>
        <v>12</v>
      </c>
      <c r="E633" s="2">
        <f t="shared" ca="1" si="81"/>
        <v>0</v>
      </c>
      <c r="F633" s="3">
        <f t="shared" ca="1" si="82"/>
        <v>70</v>
      </c>
    </row>
    <row r="634" spans="1:6" x14ac:dyDescent="0.25">
      <c r="A634" s="5" t="s">
        <v>731</v>
      </c>
      <c r="B634" s="28" t="s">
        <v>934</v>
      </c>
      <c r="C634" s="2">
        <f t="shared" ca="1" si="79"/>
        <v>7</v>
      </c>
      <c r="D634" s="3">
        <f t="shared" ca="1" si="80"/>
        <v>63</v>
      </c>
      <c r="E634" s="2">
        <f t="shared" ca="1" si="81"/>
        <v>0</v>
      </c>
      <c r="F634" s="3">
        <f t="shared" ca="1" si="82"/>
        <v>70</v>
      </c>
    </row>
    <row r="635" spans="1:6" x14ac:dyDescent="0.25">
      <c r="A635" s="5" t="s">
        <v>732</v>
      </c>
      <c r="B635" s="28" t="s">
        <v>935</v>
      </c>
      <c r="C635" s="2">
        <f t="shared" ca="1" si="79"/>
        <v>57</v>
      </c>
      <c r="D635" s="3">
        <f t="shared" ca="1" si="80"/>
        <v>13</v>
      </c>
      <c r="E635" s="2">
        <f t="shared" ca="1" si="81"/>
        <v>0</v>
      </c>
      <c r="F635" s="3">
        <f t="shared" ca="1" si="82"/>
        <v>70</v>
      </c>
    </row>
    <row r="636" spans="1:6" x14ac:dyDescent="0.25">
      <c r="A636" s="5" t="s">
        <v>733</v>
      </c>
      <c r="B636" s="28" t="s">
        <v>936</v>
      </c>
      <c r="C636" s="2">
        <f t="shared" ca="1" si="79"/>
        <v>2</v>
      </c>
      <c r="D636" s="3">
        <f t="shared" ca="1" si="80"/>
        <v>68</v>
      </c>
      <c r="E636" s="2">
        <f t="shared" ca="1" si="81"/>
        <v>0</v>
      </c>
      <c r="F636" s="3">
        <f t="shared" ca="1" si="82"/>
        <v>70</v>
      </c>
    </row>
    <row r="637" spans="1:6" x14ac:dyDescent="0.25">
      <c r="A637" s="5" t="s">
        <v>734</v>
      </c>
      <c r="B637" s="28" t="s">
        <v>937</v>
      </c>
      <c r="C637" s="2">
        <f t="shared" ca="1" si="79"/>
        <v>13</v>
      </c>
      <c r="D637" s="3">
        <f t="shared" ca="1" si="80"/>
        <v>57</v>
      </c>
      <c r="E637" s="2">
        <f t="shared" ca="1" si="81"/>
        <v>0</v>
      </c>
      <c r="F637" s="3">
        <f t="shared" ca="1" si="82"/>
        <v>70</v>
      </c>
    </row>
    <row r="638" spans="1:6" x14ac:dyDescent="0.25">
      <c r="A638" s="5" t="s">
        <v>735</v>
      </c>
      <c r="B638" s="28" t="s">
        <v>938</v>
      </c>
      <c r="C638" s="2">
        <f t="shared" ca="1" si="79"/>
        <v>1</v>
      </c>
      <c r="D638" s="3">
        <f t="shared" ca="1" si="80"/>
        <v>69</v>
      </c>
      <c r="E638" s="2">
        <f t="shared" ca="1" si="81"/>
        <v>0</v>
      </c>
      <c r="F638" s="3">
        <f t="shared" ca="1" si="82"/>
        <v>70</v>
      </c>
    </row>
    <row r="639" spans="1:6" x14ac:dyDescent="0.25">
      <c r="A639" s="5" t="s">
        <v>736</v>
      </c>
      <c r="B639" s="28" t="s">
        <v>939</v>
      </c>
      <c r="C639" s="2">
        <f t="shared" ca="1" si="79"/>
        <v>0</v>
      </c>
      <c r="D639" s="3">
        <f t="shared" ca="1" si="80"/>
        <v>70</v>
      </c>
      <c r="E639" s="2">
        <f t="shared" ca="1" si="81"/>
        <v>0</v>
      </c>
      <c r="F639" s="3">
        <f t="shared" ca="1" si="82"/>
        <v>70</v>
      </c>
    </row>
    <row r="640" spans="1:6" x14ac:dyDescent="0.25">
      <c r="A640" s="5" t="s">
        <v>737</v>
      </c>
      <c r="B640" s="28" t="s">
        <v>940</v>
      </c>
      <c r="C640" s="2">
        <f t="shared" ca="1" si="79"/>
        <v>5</v>
      </c>
      <c r="D640" s="3">
        <f t="shared" ca="1" si="80"/>
        <v>65</v>
      </c>
      <c r="E640" s="2">
        <f t="shared" ca="1" si="81"/>
        <v>0</v>
      </c>
      <c r="F640" s="3">
        <f t="shared" ca="1" si="82"/>
        <v>70</v>
      </c>
    </row>
    <row r="641" spans="1:6" x14ac:dyDescent="0.25">
      <c r="A641" s="5" t="s">
        <v>738</v>
      </c>
      <c r="B641" s="28" t="s">
        <v>941</v>
      </c>
      <c r="C641" s="2">
        <f t="shared" ca="1" si="79"/>
        <v>3</v>
      </c>
      <c r="D641" s="3">
        <f t="shared" ca="1" si="80"/>
        <v>67</v>
      </c>
      <c r="E641" s="2">
        <f t="shared" ca="1" si="81"/>
        <v>0</v>
      </c>
      <c r="F641" s="3">
        <f t="shared" ca="1" si="82"/>
        <v>70</v>
      </c>
    </row>
    <row r="642" spans="1:6" x14ac:dyDescent="0.25">
      <c r="A642" s="5" t="s">
        <v>742</v>
      </c>
      <c r="B642" s="28" t="s">
        <v>942</v>
      </c>
      <c r="C642" s="2">
        <f t="shared" ca="1" si="79"/>
        <v>0</v>
      </c>
      <c r="D642" s="3">
        <f t="shared" ca="1" si="80"/>
        <v>70</v>
      </c>
      <c r="E642" s="2">
        <f t="shared" ca="1" si="81"/>
        <v>0</v>
      </c>
      <c r="F642" s="3">
        <f t="shared" ca="1" si="82"/>
        <v>70</v>
      </c>
    </row>
    <row r="643" spans="1:6" x14ac:dyDescent="0.25">
      <c r="A643" s="5" t="s">
        <v>22</v>
      </c>
      <c r="B643" s="28" t="s">
        <v>943</v>
      </c>
      <c r="C643" s="2">
        <f t="shared" ca="1" si="79"/>
        <v>4</v>
      </c>
      <c r="D643" s="3">
        <f t="shared" ca="1" si="80"/>
        <v>66</v>
      </c>
      <c r="E643" s="2">
        <f t="shared" ca="1" si="81"/>
        <v>0</v>
      </c>
      <c r="F643" s="3">
        <f t="shared" ca="1" si="82"/>
        <v>70</v>
      </c>
    </row>
    <row r="645" spans="1:6" x14ac:dyDescent="0.25">
      <c r="A645" s="4" t="s">
        <v>739</v>
      </c>
    </row>
    <row r="646" spans="1:6" x14ac:dyDescent="0.25">
      <c r="A646" s="5" t="str">
        <f>$B$3&amp;" - Wave B - All"</f>
        <v>Lone Parents - Wave B - All</v>
      </c>
      <c r="B646" s="5" t="s">
        <v>879</v>
      </c>
      <c r="C646" s="5" t="s">
        <v>5</v>
      </c>
      <c r="D646" s="5" t="s">
        <v>4</v>
      </c>
      <c r="E646" s="5" t="s">
        <v>896</v>
      </c>
      <c r="F646" s="5" t="s">
        <v>525</v>
      </c>
    </row>
    <row r="647" spans="1:6" x14ac:dyDescent="0.25">
      <c r="A647" s="5" t="s">
        <v>723</v>
      </c>
      <c r="B647" s="28" t="s">
        <v>926</v>
      </c>
      <c r="C647" s="7">
        <f t="shared" ref="C647:F662" ca="1" si="83">C626/$F$11</f>
        <v>0.19718309859154928</v>
      </c>
      <c r="D647" s="6">
        <f t="shared" ca="1" si="83"/>
        <v>0.77464788732394363</v>
      </c>
      <c r="E647" s="7">
        <f t="shared" ca="1" si="83"/>
        <v>1.4084507042253521E-2</v>
      </c>
      <c r="F647" s="6">
        <f ca="1">F626/$F$11</f>
        <v>0.9859154929577465</v>
      </c>
    </row>
    <row r="648" spans="1:6" x14ac:dyDescent="0.25">
      <c r="A648" s="5" t="s">
        <v>724</v>
      </c>
      <c r="B648" s="28" t="s">
        <v>927</v>
      </c>
      <c r="C648" s="7">
        <f t="shared" ca="1" si="83"/>
        <v>0.12676056338028169</v>
      </c>
      <c r="D648" s="6">
        <f t="shared" ca="1" si="83"/>
        <v>0.84507042253521125</v>
      </c>
      <c r="E648" s="7">
        <f t="shared" ca="1" si="83"/>
        <v>1.4084507042253521E-2</v>
      </c>
      <c r="F648" s="6">
        <f t="shared" ca="1" si="83"/>
        <v>0.9859154929577465</v>
      </c>
    </row>
    <row r="649" spans="1:6" x14ac:dyDescent="0.25">
      <c r="A649" s="5" t="s">
        <v>725</v>
      </c>
      <c r="B649" s="28" t="s">
        <v>928</v>
      </c>
      <c r="C649" s="7">
        <f t="shared" ca="1" si="83"/>
        <v>5.6338028169014086E-2</v>
      </c>
      <c r="D649" s="6">
        <f t="shared" ca="1" si="83"/>
        <v>0.92957746478873238</v>
      </c>
      <c r="E649" s="7">
        <f t="shared" ca="1" si="83"/>
        <v>0</v>
      </c>
      <c r="F649" s="6">
        <f t="shared" ca="1" si="83"/>
        <v>0.9859154929577465</v>
      </c>
    </row>
    <row r="650" spans="1:6" x14ac:dyDescent="0.25">
      <c r="A650" s="5" t="s">
        <v>726</v>
      </c>
      <c r="B650" s="28" t="s">
        <v>929</v>
      </c>
      <c r="C650" s="7">
        <f t="shared" ca="1" si="83"/>
        <v>0.23943661971830985</v>
      </c>
      <c r="D650" s="6">
        <f t="shared" ca="1" si="83"/>
        <v>0.74647887323943662</v>
      </c>
      <c r="E650" s="7">
        <f t="shared" ca="1" si="83"/>
        <v>0</v>
      </c>
      <c r="F650" s="6">
        <f t="shared" ca="1" si="83"/>
        <v>0.9859154929577465</v>
      </c>
    </row>
    <row r="651" spans="1:6" x14ac:dyDescent="0.25">
      <c r="A651" s="5" t="s">
        <v>727</v>
      </c>
      <c r="B651" s="28" t="s">
        <v>930</v>
      </c>
      <c r="C651" s="7">
        <f t="shared" ca="1" si="83"/>
        <v>0</v>
      </c>
      <c r="D651" s="6">
        <f t="shared" ca="1" si="83"/>
        <v>0.9859154929577465</v>
      </c>
      <c r="E651" s="7">
        <f t="shared" ca="1" si="83"/>
        <v>0</v>
      </c>
      <c r="F651" s="6">
        <f t="shared" ca="1" si="83"/>
        <v>0.9859154929577465</v>
      </c>
    </row>
    <row r="652" spans="1:6" x14ac:dyDescent="0.25">
      <c r="A652" s="5" t="s">
        <v>728</v>
      </c>
      <c r="B652" s="28" t="s">
        <v>931</v>
      </c>
      <c r="C652" s="7">
        <f t="shared" ca="1" si="83"/>
        <v>7.0422535211267609E-2</v>
      </c>
      <c r="D652" s="6">
        <f t="shared" ca="1" si="83"/>
        <v>0.91549295774647887</v>
      </c>
      <c r="E652" s="7">
        <f t="shared" ca="1" si="83"/>
        <v>0</v>
      </c>
      <c r="F652" s="6">
        <f t="shared" ca="1" si="83"/>
        <v>0.9859154929577465</v>
      </c>
    </row>
    <row r="653" spans="1:6" x14ac:dyDescent="0.25">
      <c r="A653" s="5" t="s">
        <v>729</v>
      </c>
      <c r="B653" s="28" t="s">
        <v>932</v>
      </c>
      <c r="C653" s="7">
        <f t="shared" ca="1" si="83"/>
        <v>0.87323943661971826</v>
      </c>
      <c r="D653" s="6">
        <f t="shared" ca="1" si="83"/>
        <v>0.11267605633802817</v>
      </c>
      <c r="E653" s="7">
        <f t="shared" ca="1" si="83"/>
        <v>0</v>
      </c>
      <c r="F653" s="6">
        <f t="shared" ca="1" si="83"/>
        <v>0.9859154929577465</v>
      </c>
    </row>
    <row r="654" spans="1:6" x14ac:dyDescent="0.25">
      <c r="A654" s="5" t="s">
        <v>730</v>
      </c>
      <c r="B654" s="28" t="s">
        <v>933</v>
      </c>
      <c r="C654" s="7">
        <f t="shared" ca="1" si="83"/>
        <v>0.81690140845070425</v>
      </c>
      <c r="D654" s="6">
        <f t="shared" ca="1" si="83"/>
        <v>0.16901408450704225</v>
      </c>
      <c r="E654" s="7">
        <f t="shared" ca="1" si="83"/>
        <v>0</v>
      </c>
      <c r="F654" s="6">
        <f t="shared" ca="1" si="83"/>
        <v>0.9859154929577465</v>
      </c>
    </row>
    <row r="655" spans="1:6" x14ac:dyDescent="0.25">
      <c r="A655" s="5" t="s">
        <v>731</v>
      </c>
      <c r="B655" s="28" t="s">
        <v>934</v>
      </c>
      <c r="C655" s="7">
        <f t="shared" ca="1" si="83"/>
        <v>9.8591549295774641E-2</v>
      </c>
      <c r="D655" s="6">
        <f t="shared" ca="1" si="83"/>
        <v>0.88732394366197187</v>
      </c>
      <c r="E655" s="7">
        <f t="shared" ca="1" si="83"/>
        <v>0</v>
      </c>
      <c r="F655" s="6">
        <f t="shared" ca="1" si="83"/>
        <v>0.9859154929577465</v>
      </c>
    </row>
    <row r="656" spans="1:6" x14ac:dyDescent="0.25">
      <c r="A656" s="5" t="s">
        <v>732</v>
      </c>
      <c r="B656" s="28" t="s">
        <v>935</v>
      </c>
      <c r="C656" s="7">
        <f t="shared" ca="1" si="83"/>
        <v>0.80281690140845074</v>
      </c>
      <c r="D656" s="6">
        <f t="shared" ca="1" si="83"/>
        <v>0.18309859154929578</v>
      </c>
      <c r="E656" s="7">
        <f t="shared" ca="1" si="83"/>
        <v>0</v>
      </c>
      <c r="F656" s="6">
        <f t="shared" ca="1" si="83"/>
        <v>0.9859154929577465</v>
      </c>
    </row>
    <row r="657" spans="1:6" x14ac:dyDescent="0.25">
      <c r="A657" s="5" t="s">
        <v>733</v>
      </c>
      <c r="B657" s="28" t="s">
        <v>936</v>
      </c>
      <c r="C657" s="7">
        <f t="shared" ca="1" si="83"/>
        <v>2.8169014084507043E-2</v>
      </c>
      <c r="D657" s="6">
        <f t="shared" ca="1" si="83"/>
        <v>0.95774647887323938</v>
      </c>
      <c r="E657" s="7">
        <f t="shared" ca="1" si="83"/>
        <v>0</v>
      </c>
      <c r="F657" s="6">
        <f t="shared" ca="1" si="83"/>
        <v>0.9859154929577465</v>
      </c>
    </row>
    <row r="658" spans="1:6" x14ac:dyDescent="0.25">
      <c r="A658" s="5" t="s">
        <v>734</v>
      </c>
      <c r="B658" s="28" t="s">
        <v>937</v>
      </c>
      <c r="C658" s="7">
        <f t="shared" ca="1" si="83"/>
        <v>0.18309859154929578</v>
      </c>
      <c r="D658" s="6">
        <f t="shared" ca="1" si="83"/>
        <v>0.80281690140845074</v>
      </c>
      <c r="E658" s="7">
        <f t="shared" ca="1" si="83"/>
        <v>0</v>
      </c>
      <c r="F658" s="6">
        <f t="shared" ca="1" si="83"/>
        <v>0.9859154929577465</v>
      </c>
    </row>
    <row r="659" spans="1:6" x14ac:dyDescent="0.25">
      <c r="A659" s="5" t="s">
        <v>735</v>
      </c>
      <c r="B659" s="28" t="s">
        <v>938</v>
      </c>
      <c r="C659" s="7">
        <f t="shared" ca="1" si="83"/>
        <v>1.4084507042253521E-2</v>
      </c>
      <c r="D659" s="6">
        <f t="shared" ca="1" si="83"/>
        <v>0.971830985915493</v>
      </c>
      <c r="E659" s="7">
        <f t="shared" ca="1" si="83"/>
        <v>0</v>
      </c>
      <c r="F659" s="6">
        <f t="shared" ca="1" si="83"/>
        <v>0.9859154929577465</v>
      </c>
    </row>
    <row r="660" spans="1:6" x14ac:dyDescent="0.25">
      <c r="A660" s="5" t="s">
        <v>736</v>
      </c>
      <c r="B660" s="28" t="s">
        <v>939</v>
      </c>
      <c r="C660" s="7">
        <f t="shared" ca="1" si="83"/>
        <v>0</v>
      </c>
      <c r="D660" s="6">
        <f t="shared" ca="1" si="83"/>
        <v>0.9859154929577465</v>
      </c>
      <c r="E660" s="7">
        <f t="shared" ca="1" si="83"/>
        <v>0</v>
      </c>
      <c r="F660" s="6">
        <f t="shared" ca="1" si="83"/>
        <v>0.9859154929577465</v>
      </c>
    </row>
    <row r="661" spans="1:6" x14ac:dyDescent="0.25">
      <c r="A661" s="5" t="s">
        <v>737</v>
      </c>
      <c r="B661" s="28" t="s">
        <v>940</v>
      </c>
      <c r="C661" s="7">
        <f t="shared" ca="1" si="83"/>
        <v>7.0422535211267609E-2</v>
      </c>
      <c r="D661" s="6">
        <f t="shared" ca="1" si="83"/>
        <v>0.91549295774647887</v>
      </c>
      <c r="E661" s="7">
        <f t="shared" ca="1" si="83"/>
        <v>0</v>
      </c>
      <c r="F661" s="6">
        <f t="shared" ca="1" si="83"/>
        <v>0.9859154929577465</v>
      </c>
    </row>
    <row r="662" spans="1:6" x14ac:dyDescent="0.25">
      <c r="A662" s="5" t="s">
        <v>738</v>
      </c>
      <c r="B662" s="28" t="s">
        <v>941</v>
      </c>
      <c r="C662" s="7">
        <f t="shared" ca="1" si="83"/>
        <v>4.2253521126760563E-2</v>
      </c>
      <c r="D662" s="6">
        <f t="shared" ca="1" si="83"/>
        <v>0.94366197183098588</v>
      </c>
      <c r="E662" s="7">
        <f t="shared" ca="1" si="83"/>
        <v>0</v>
      </c>
      <c r="F662" s="6">
        <f t="shared" ca="1" si="83"/>
        <v>0.9859154929577465</v>
      </c>
    </row>
    <row r="663" spans="1:6" x14ac:dyDescent="0.25">
      <c r="A663" s="5" t="s">
        <v>742</v>
      </c>
      <c r="B663" s="28" t="s">
        <v>942</v>
      </c>
      <c r="C663" s="7">
        <f t="shared" ref="C663:F664" ca="1" si="84">C642/$F$11</f>
        <v>0</v>
      </c>
      <c r="D663" s="6">
        <f t="shared" ca="1" si="84"/>
        <v>0.9859154929577465</v>
      </c>
      <c r="E663" s="7">
        <f t="shared" ca="1" si="84"/>
        <v>0</v>
      </c>
      <c r="F663" s="6">
        <f t="shared" ca="1" si="84"/>
        <v>0.9859154929577465</v>
      </c>
    </row>
    <row r="664" spans="1:6" x14ac:dyDescent="0.25">
      <c r="A664" s="5" t="s">
        <v>22</v>
      </c>
      <c r="B664" s="28" t="s">
        <v>943</v>
      </c>
      <c r="C664" s="7">
        <f t="shared" ca="1" si="84"/>
        <v>5.6338028169014086E-2</v>
      </c>
      <c r="D664" s="6">
        <f t="shared" ca="1" si="84"/>
        <v>0.92957746478873238</v>
      </c>
      <c r="E664" s="7">
        <f t="shared" ca="1" si="84"/>
        <v>0</v>
      </c>
      <c r="F664" s="6">
        <f t="shared" ca="1" si="84"/>
        <v>0.9859154929577465</v>
      </c>
    </row>
    <row r="666" spans="1:6" x14ac:dyDescent="0.25">
      <c r="A666" s="4" t="s">
        <v>722</v>
      </c>
    </row>
    <row r="667" spans="1:6" x14ac:dyDescent="0.25">
      <c r="A667" s="5" t="str">
        <f>$B$3&amp;" - Wave C - All"</f>
        <v>Lone Parents - Wave C - All</v>
      </c>
      <c r="B667" s="5" t="s">
        <v>879</v>
      </c>
      <c r="C667" s="5" t="s">
        <v>5</v>
      </c>
      <c r="D667" s="5" t="s">
        <v>4</v>
      </c>
      <c r="E667" s="5" t="s">
        <v>896</v>
      </c>
      <c r="F667" s="5" t="s">
        <v>525</v>
      </c>
    </row>
    <row r="668" spans="1:6" x14ac:dyDescent="0.25">
      <c r="A668" s="5" t="s">
        <v>723</v>
      </c>
      <c r="B668" s="28" t="s">
        <v>1006</v>
      </c>
      <c r="C668" s="2">
        <f ca="1">COUNTIFS(INDIRECT("Table1["&amp;$B$7&amp;"]"),"Yes", INDIRECT("Table1["&amp;$B668&amp;"]"), "Yes")</f>
        <v>1</v>
      </c>
      <c r="D668" s="3">
        <f ca="1">COUNTIFS(INDIRECT("Table1["&amp;$B$7&amp;"]"),"Yes", INDIRECT("Table1["&amp;$B668&amp;"]"), "No")</f>
        <v>6</v>
      </c>
      <c r="E668" s="2">
        <f ca="1">COUNTIFS(INDIRECT("Table1["&amp;$B$7&amp;"]"),"Yes", INDIRECT("Table1["&amp;$B668&amp;"]"), "Don't Know")</f>
        <v>0</v>
      </c>
      <c r="F668" s="3">
        <f ca="1">C668+D668+E668</f>
        <v>7</v>
      </c>
    </row>
    <row r="669" spans="1:6" x14ac:dyDescent="0.25">
      <c r="A669" s="5" t="s">
        <v>724</v>
      </c>
      <c r="B669" s="28" t="s">
        <v>1007</v>
      </c>
      <c r="C669" s="2">
        <f t="shared" ref="C669:C685" ca="1" si="85">COUNTIFS(INDIRECT("Table1["&amp;$B$7&amp;"]"),"Yes", INDIRECT("Table1["&amp;$B669&amp;"]"), "Yes")</f>
        <v>2</v>
      </c>
      <c r="D669" s="3">
        <f t="shared" ref="D669:D685" ca="1" si="86">COUNTIFS(INDIRECT("Table1["&amp;$B$7&amp;"]"),"Yes", INDIRECT("Table1["&amp;$B669&amp;"]"), "No")</f>
        <v>5</v>
      </c>
      <c r="E669" s="2">
        <f t="shared" ref="E669:E685" ca="1" si="87">COUNTIFS(INDIRECT("Table1["&amp;$B$7&amp;"]"),"Yes", INDIRECT("Table1["&amp;$B669&amp;"]"), "Don't Know")</f>
        <v>0</v>
      </c>
      <c r="F669" s="3">
        <f t="shared" ref="F669:F685" ca="1" si="88">C669+D669+E669</f>
        <v>7</v>
      </c>
    </row>
    <row r="670" spans="1:6" x14ac:dyDescent="0.25">
      <c r="A670" s="5" t="s">
        <v>725</v>
      </c>
      <c r="B670" s="28" t="s">
        <v>1008</v>
      </c>
      <c r="C670" s="2">
        <f t="shared" ca="1" si="85"/>
        <v>2</v>
      </c>
      <c r="D670" s="3">
        <f t="shared" ca="1" si="86"/>
        <v>5</v>
      </c>
      <c r="E670" s="2">
        <f t="shared" ca="1" si="87"/>
        <v>0</v>
      </c>
      <c r="F670" s="3">
        <f t="shared" ca="1" si="88"/>
        <v>7</v>
      </c>
    </row>
    <row r="671" spans="1:6" x14ac:dyDescent="0.25">
      <c r="A671" s="5" t="s">
        <v>726</v>
      </c>
      <c r="B671" s="28" t="s">
        <v>1009</v>
      </c>
      <c r="C671" s="2">
        <f t="shared" ca="1" si="85"/>
        <v>1</v>
      </c>
      <c r="D671" s="3">
        <f t="shared" ca="1" si="86"/>
        <v>6</v>
      </c>
      <c r="E671" s="2">
        <f t="shared" ca="1" si="87"/>
        <v>0</v>
      </c>
      <c r="F671" s="3">
        <f t="shared" ca="1" si="88"/>
        <v>7</v>
      </c>
    </row>
    <row r="672" spans="1:6" x14ac:dyDescent="0.25">
      <c r="A672" s="5" t="s">
        <v>727</v>
      </c>
      <c r="B672" s="28" t="s">
        <v>1010</v>
      </c>
      <c r="C672" s="2">
        <f t="shared" ca="1" si="85"/>
        <v>0</v>
      </c>
      <c r="D672" s="3">
        <f t="shared" ca="1" si="86"/>
        <v>7</v>
      </c>
      <c r="E672" s="2">
        <f t="shared" ca="1" si="87"/>
        <v>0</v>
      </c>
      <c r="F672" s="3">
        <f t="shared" ca="1" si="88"/>
        <v>7</v>
      </c>
    </row>
    <row r="673" spans="1:6" x14ac:dyDescent="0.25">
      <c r="A673" s="5" t="s">
        <v>728</v>
      </c>
      <c r="B673" s="28" t="s">
        <v>1011</v>
      </c>
      <c r="C673" s="2">
        <f t="shared" ca="1" si="85"/>
        <v>0</v>
      </c>
      <c r="D673" s="3">
        <f t="shared" ca="1" si="86"/>
        <v>7</v>
      </c>
      <c r="E673" s="2">
        <f t="shared" ca="1" si="87"/>
        <v>0</v>
      </c>
      <c r="F673" s="3">
        <f t="shared" ca="1" si="88"/>
        <v>7</v>
      </c>
    </row>
    <row r="674" spans="1:6" x14ac:dyDescent="0.25">
      <c r="A674" s="5" t="s">
        <v>729</v>
      </c>
      <c r="B674" s="28" t="s">
        <v>1012</v>
      </c>
      <c r="C674" s="2">
        <f t="shared" ca="1" si="85"/>
        <v>5</v>
      </c>
      <c r="D674" s="3">
        <f t="shared" ca="1" si="86"/>
        <v>2</v>
      </c>
      <c r="E674" s="2">
        <f t="shared" ca="1" si="87"/>
        <v>0</v>
      </c>
      <c r="F674" s="3">
        <f t="shared" ca="1" si="88"/>
        <v>7</v>
      </c>
    </row>
    <row r="675" spans="1:6" x14ac:dyDescent="0.25">
      <c r="A675" s="5" t="s">
        <v>730</v>
      </c>
      <c r="B675" s="28" t="s">
        <v>1013</v>
      </c>
      <c r="C675" s="2">
        <f t="shared" ca="1" si="85"/>
        <v>6</v>
      </c>
      <c r="D675" s="3">
        <f t="shared" ca="1" si="86"/>
        <v>1</v>
      </c>
      <c r="E675" s="2">
        <f t="shared" ca="1" si="87"/>
        <v>0</v>
      </c>
      <c r="F675" s="3">
        <f t="shared" ca="1" si="88"/>
        <v>7</v>
      </c>
    </row>
    <row r="676" spans="1:6" x14ac:dyDescent="0.25">
      <c r="A676" s="5" t="s">
        <v>731</v>
      </c>
      <c r="B676" s="28" t="s">
        <v>1014</v>
      </c>
      <c r="C676" s="2">
        <f t="shared" ca="1" si="85"/>
        <v>0</v>
      </c>
      <c r="D676" s="3">
        <f t="shared" ca="1" si="86"/>
        <v>7</v>
      </c>
      <c r="E676" s="2">
        <f t="shared" ca="1" si="87"/>
        <v>0</v>
      </c>
      <c r="F676" s="3">
        <f t="shared" ca="1" si="88"/>
        <v>7</v>
      </c>
    </row>
    <row r="677" spans="1:6" x14ac:dyDescent="0.25">
      <c r="A677" s="5" t="s">
        <v>732</v>
      </c>
      <c r="B677" s="28" t="s">
        <v>1015</v>
      </c>
      <c r="C677" s="2">
        <f t="shared" ca="1" si="85"/>
        <v>6</v>
      </c>
      <c r="D677" s="3">
        <f t="shared" ca="1" si="86"/>
        <v>1</v>
      </c>
      <c r="E677" s="2">
        <f t="shared" ca="1" si="87"/>
        <v>0</v>
      </c>
      <c r="F677" s="3">
        <f t="shared" ca="1" si="88"/>
        <v>7</v>
      </c>
    </row>
    <row r="678" spans="1:6" x14ac:dyDescent="0.25">
      <c r="A678" s="5" t="s">
        <v>733</v>
      </c>
      <c r="B678" s="28" t="s">
        <v>1016</v>
      </c>
      <c r="C678" s="2">
        <f t="shared" ca="1" si="85"/>
        <v>0</v>
      </c>
      <c r="D678" s="3">
        <f t="shared" ca="1" si="86"/>
        <v>7</v>
      </c>
      <c r="E678" s="2">
        <f t="shared" ca="1" si="87"/>
        <v>0</v>
      </c>
      <c r="F678" s="3">
        <f t="shared" ca="1" si="88"/>
        <v>7</v>
      </c>
    </row>
    <row r="679" spans="1:6" x14ac:dyDescent="0.25">
      <c r="A679" s="5" t="s">
        <v>734</v>
      </c>
      <c r="B679" s="28" t="s">
        <v>1017</v>
      </c>
      <c r="C679" s="2">
        <f t="shared" ca="1" si="85"/>
        <v>1</v>
      </c>
      <c r="D679" s="3">
        <f t="shared" ca="1" si="86"/>
        <v>6</v>
      </c>
      <c r="E679" s="2">
        <f t="shared" ca="1" si="87"/>
        <v>0</v>
      </c>
      <c r="F679" s="3">
        <f t="shared" ca="1" si="88"/>
        <v>7</v>
      </c>
    </row>
    <row r="680" spans="1:6" x14ac:dyDescent="0.25">
      <c r="A680" s="5" t="s">
        <v>735</v>
      </c>
      <c r="B680" s="28" t="s">
        <v>1018</v>
      </c>
      <c r="C680" s="2">
        <f t="shared" ca="1" si="85"/>
        <v>0</v>
      </c>
      <c r="D680" s="3">
        <f t="shared" ca="1" si="86"/>
        <v>7</v>
      </c>
      <c r="E680" s="2">
        <f t="shared" ca="1" si="87"/>
        <v>0</v>
      </c>
      <c r="F680" s="3">
        <f t="shared" ca="1" si="88"/>
        <v>7</v>
      </c>
    </row>
    <row r="681" spans="1:6" x14ac:dyDescent="0.25">
      <c r="A681" s="5" t="s">
        <v>736</v>
      </c>
      <c r="B681" s="28" t="s">
        <v>1019</v>
      </c>
      <c r="C681" s="2">
        <f t="shared" ca="1" si="85"/>
        <v>0</v>
      </c>
      <c r="D681" s="3">
        <f t="shared" ca="1" si="86"/>
        <v>7</v>
      </c>
      <c r="E681" s="2">
        <f t="shared" ca="1" si="87"/>
        <v>0</v>
      </c>
      <c r="F681" s="3">
        <f t="shared" ca="1" si="88"/>
        <v>7</v>
      </c>
    </row>
    <row r="682" spans="1:6" x14ac:dyDescent="0.25">
      <c r="A682" s="5" t="s">
        <v>737</v>
      </c>
      <c r="B682" s="28" t="s">
        <v>1020</v>
      </c>
      <c r="C682" s="2">
        <f t="shared" ca="1" si="85"/>
        <v>0</v>
      </c>
      <c r="D682" s="3">
        <f t="shared" ca="1" si="86"/>
        <v>7</v>
      </c>
      <c r="E682" s="2">
        <f t="shared" ca="1" si="87"/>
        <v>0</v>
      </c>
      <c r="F682" s="3">
        <f t="shared" ca="1" si="88"/>
        <v>7</v>
      </c>
    </row>
    <row r="683" spans="1:6" x14ac:dyDescent="0.25">
      <c r="A683" s="5" t="s">
        <v>738</v>
      </c>
      <c r="B683" s="28" t="s">
        <v>1021</v>
      </c>
      <c r="C683" s="2">
        <f t="shared" ca="1" si="85"/>
        <v>1</v>
      </c>
      <c r="D683" s="3">
        <f t="shared" ca="1" si="86"/>
        <v>6</v>
      </c>
      <c r="E683" s="2">
        <f t="shared" ca="1" si="87"/>
        <v>0</v>
      </c>
      <c r="F683" s="3">
        <f t="shared" ca="1" si="88"/>
        <v>7</v>
      </c>
    </row>
    <row r="684" spans="1:6" x14ac:dyDescent="0.25">
      <c r="A684" s="5" t="s">
        <v>742</v>
      </c>
      <c r="B684" s="28" t="s">
        <v>1022</v>
      </c>
      <c r="C684" s="2">
        <f t="shared" ca="1" si="85"/>
        <v>0</v>
      </c>
      <c r="D684" s="3">
        <f t="shared" ca="1" si="86"/>
        <v>7</v>
      </c>
      <c r="E684" s="2">
        <f t="shared" ca="1" si="87"/>
        <v>0</v>
      </c>
      <c r="F684" s="3">
        <f t="shared" ca="1" si="88"/>
        <v>7</v>
      </c>
    </row>
    <row r="685" spans="1:6" x14ac:dyDescent="0.25">
      <c r="A685" s="5" t="s">
        <v>22</v>
      </c>
      <c r="B685" s="28" t="s">
        <v>1023</v>
      </c>
      <c r="C685" s="2">
        <f t="shared" ca="1" si="85"/>
        <v>0</v>
      </c>
      <c r="D685" s="3">
        <f t="shared" ca="1" si="86"/>
        <v>7</v>
      </c>
      <c r="E685" s="2">
        <f t="shared" ca="1" si="87"/>
        <v>0</v>
      </c>
      <c r="F685" s="3">
        <f t="shared" ca="1" si="88"/>
        <v>7</v>
      </c>
    </row>
    <row r="687" spans="1:6" x14ac:dyDescent="0.25">
      <c r="A687" s="4" t="s">
        <v>739</v>
      </c>
    </row>
    <row r="688" spans="1:6" x14ac:dyDescent="0.25">
      <c r="A688" s="5" t="str">
        <f>$B$3&amp;" - Wave C - All"</f>
        <v>Lone Parents - Wave C - All</v>
      </c>
      <c r="B688" s="5" t="s">
        <v>879</v>
      </c>
      <c r="C688" s="5" t="s">
        <v>5</v>
      </c>
      <c r="D688" s="5" t="s">
        <v>4</v>
      </c>
      <c r="E688" s="5" t="s">
        <v>896</v>
      </c>
      <c r="F688" s="5" t="s">
        <v>525</v>
      </c>
    </row>
    <row r="689" spans="1:6" x14ac:dyDescent="0.25">
      <c r="A689" s="5" t="s">
        <v>723</v>
      </c>
      <c r="B689" s="28" t="s">
        <v>1006</v>
      </c>
      <c r="C689" s="7">
        <f t="shared" ref="C689:F704" ca="1" si="89">C668/$G$11</f>
        <v>0.14285714285714285</v>
      </c>
      <c r="D689" s="6">
        <f t="shared" ca="1" si="89"/>
        <v>0.8571428571428571</v>
      </c>
      <c r="E689" s="7">
        <f t="shared" ca="1" si="89"/>
        <v>0</v>
      </c>
      <c r="F689" s="6">
        <f t="shared" ca="1" si="89"/>
        <v>1</v>
      </c>
    </row>
    <row r="690" spans="1:6" x14ac:dyDescent="0.25">
      <c r="A690" s="5" t="s">
        <v>724</v>
      </c>
      <c r="B690" s="28" t="s">
        <v>1007</v>
      </c>
      <c r="C690" s="7">
        <f t="shared" ca="1" si="89"/>
        <v>0.2857142857142857</v>
      </c>
      <c r="D690" s="6">
        <f t="shared" ca="1" si="89"/>
        <v>0.7142857142857143</v>
      </c>
      <c r="E690" s="7">
        <f t="shared" ca="1" si="89"/>
        <v>0</v>
      </c>
      <c r="F690" s="6">
        <f t="shared" ca="1" si="89"/>
        <v>1</v>
      </c>
    </row>
    <row r="691" spans="1:6" x14ac:dyDescent="0.25">
      <c r="A691" s="5" t="s">
        <v>725</v>
      </c>
      <c r="B691" s="28" t="s">
        <v>1008</v>
      </c>
      <c r="C691" s="7">
        <f t="shared" ca="1" si="89"/>
        <v>0.2857142857142857</v>
      </c>
      <c r="D691" s="6">
        <f t="shared" ca="1" si="89"/>
        <v>0.7142857142857143</v>
      </c>
      <c r="E691" s="7">
        <f t="shared" ca="1" si="89"/>
        <v>0</v>
      </c>
      <c r="F691" s="6">
        <f t="shared" ca="1" si="89"/>
        <v>1</v>
      </c>
    </row>
    <row r="692" spans="1:6" x14ac:dyDescent="0.25">
      <c r="A692" s="5" t="s">
        <v>726</v>
      </c>
      <c r="B692" s="28" t="s">
        <v>1009</v>
      </c>
      <c r="C692" s="7">
        <f t="shared" ca="1" si="89"/>
        <v>0.14285714285714285</v>
      </c>
      <c r="D692" s="6">
        <f t="shared" ca="1" si="89"/>
        <v>0.8571428571428571</v>
      </c>
      <c r="E692" s="7">
        <f t="shared" ca="1" si="89"/>
        <v>0</v>
      </c>
      <c r="F692" s="6">
        <f t="shared" ca="1" si="89"/>
        <v>1</v>
      </c>
    </row>
    <row r="693" spans="1:6" x14ac:dyDescent="0.25">
      <c r="A693" s="5" t="s">
        <v>727</v>
      </c>
      <c r="B693" s="28" t="s">
        <v>1010</v>
      </c>
      <c r="C693" s="7">
        <f t="shared" ca="1" si="89"/>
        <v>0</v>
      </c>
      <c r="D693" s="6">
        <f t="shared" ca="1" si="89"/>
        <v>1</v>
      </c>
      <c r="E693" s="7">
        <f t="shared" ca="1" si="89"/>
        <v>0</v>
      </c>
      <c r="F693" s="6">
        <f t="shared" ca="1" si="89"/>
        <v>1</v>
      </c>
    </row>
    <row r="694" spans="1:6" x14ac:dyDescent="0.25">
      <c r="A694" s="5" t="s">
        <v>728</v>
      </c>
      <c r="B694" s="28" t="s">
        <v>1011</v>
      </c>
      <c r="C694" s="7">
        <f t="shared" ca="1" si="89"/>
        <v>0</v>
      </c>
      <c r="D694" s="6">
        <f t="shared" ca="1" si="89"/>
        <v>1</v>
      </c>
      <c r="E694" s="7">
        <f t="shared" ca="1" si="89"/>
        <v>0</v>
      </c>
      <c r="F694" s="6">
        <f t="shared" ca="1" si="89"/>
        <v>1</v>
      </c>
    </row>
    <row r="695" spans="1:6" x14ac:dyDescent="0.25">
      <c r="A695" s="5" t="s">
        <v>729</v>
      </c>
      <c r="B695" s="28" t="s">
        <v>1012</v>
      </c>
      <c r="C695" s="7">
        <f t="shared" ca="1" si="89"/>
        <v>0.7142857142857143</v>
      </c>
      <c r="D695" s="6">
        <f t="shared" ca="1" si="89"/>
        <v>0.2857142857142857</v>
      </c>
      <c r="E695" s="7">
        <f t="shared" ca="1" si="89"/>
        <v>0</v>
      </c>
      <c r="F695" s="6">
        <f t="shared" ca="1" si="89"/>
        <v>1</v>
      </c>
    </row>
    <row r="696" spans="1:6" x14ac:dyDescent="0.25">
      <c r="A696" s="5" t="s">
        <v>730</v>
      </c>
      <c r="B696" s="28" t="s">
        <v>1013</v>
      </c>
      <c r="C696" s="7">
        <f t="shared" ca="1" si="89"/>
        <v>0.8571428571428571</v>
      </c>
      <c r="D696" s="6">
        <f t="shared" ca="1" si="89"/>
        <v>0.14285714285714285</v>
      </c>
      <c r="E696" s="7">
        <f t="shared" ca="1" si="89"/>
        <v>0</v>
      </c>
      <c r="F696" s="6">
        <f t="shared" ca="1" si="89"/>
        <v>1</v>
      </c>
    </row>
    <row r="697" spans="1:6" x14ac:dyDescent="0.25">
      <c r="A697" s="5" t="s">
        <v>731</v>
      </c>
      <c r="B697" s="28" t="s">
        <v>1014</v>
      </c>
      <c r="C697" s="7">
        <f t="shared" ca="1" si="89"/>
        <v>0</v>
      </c>
      <c r="D697" s="6">
        <f t="shared" ca="1" si="89"/>
        <v>1</v>
      </c>
      <c r="E697" s="7">
        <f t="shared" ca="1" si="89"/>
        <v>0</v>
      </c>
      <c r="F697" s="6">
        <f t="shared" ca="1" si="89"/>
        <v>1</v>
      </c>
    </row>
    <row r="698" spans="1:6" x14ac:dyDescent="0.25">
      <c r="A698" s="5" t="s">
        <v>732</v>
      </c>
      <c r="B698" s="28" t="s">
        <v>1015</v>
      </c>
      <c r="C698" s="7">
        <f t="shared" ca="1" si="89"/>
        <v>0.8571428571428571</v>
      </c>
      <c r="D698" s="6">
        <f t="shared" ca="1" si="89"/>
        <v>0.14285714285714285</v>
      </c>
      <c r="E698" s="7">
        <f t="shared" ca="1" si="89"/>
        <v>0</v>
      </c>
      <c r="F698" s="6">
        <f t="shared" ca="1" si="89"/>
        <v>1</v>
      </c>
    </row>
    <row r="699" spans="1:6" x14ac:dyDescent="0.25">
      <c r="A699" s="5" t="s">
        <v>733</v>
      </c>
      <c r="B699" s="28" t="s">
        <v>1016</v>
      </c>
      <c r="C699" s="7">
        <f t="shared" ca="1" si="89"/>
        <v>0</v>
      </c>
      <c r="D699" s="6">
        <f t="shared" ca="1" si="89"/>
        <v>1</v>
      </c>
      <c r="E699" s="7">
        <f t="shared" ca="1" si="89"/>
        <v>0</v>
      </c>
      <c r="F699" s="6">
        <f t="shared" ca="1" si="89"/>
        <v>1</v>
      </c>
    </row>
    <row r="700" spans="1:6" x14ac:dyDescent="0.25">
      <c r="A700" s="5" t="s">
        <v>734</v>
      </c>
      <c r="B700" s="28" t="s">
        <v>1017</v>
      </c>
      <c r="C700" s="7">
        <f t="shared" ca="1" si="89"/>
        <v>0.14285714285714285</v>
      </c>
      <c r="D700" s="6">
        <f t="shared" ca="1" si="89"/>
        <v>0.8571428571428571</v>
      </c>
      <c r="E700" s="7">
        <f t="shared" ca="1" si="89"/>
        <v>0</v>
      </c>
      <c r="F700" s="6">
        <f t="shared" ca="1" si="89"/>
        <v>1</v>
      </c>
    </row>
    <row r="701" spans="1:6" x14ac:dyDescent="0.25">
      <c r="A701" s="5" t="s">
        <v>735</v>
      </c>
      <c r="B701" s="28" t="s">
        <v>1018</v>
      </c>
      <c r="C701" s="7">
        <f t="shared" ca="1" si="89"/>
        <v>0</v>
      </c>
      <c r="D701" s="6">
        <f t="shared" ca="1" si="89"/>
        <v>1</v>
      </c>
      <c r="E701" s="7">
        <f t="shared" ca="1" si="89"/>
        <v>0</v>
      </c>
      <c r="F701" s="6">
        <f t="shared" ca="1" si="89"/>
        <v>1</v>
      </c>
    </row>
    <row r="702" spans="1:6" x14ac:dyDescent="0.25">
      <c r="A702" s="5" t="s">
        <v>736</v>
      </c>
      <c r="B702" s="28" t="s">
        <v>1019</v>
      </c>
      <c r="C702" s="7">
        <f t="shared" ca="1" si="89"/>
        <v>0</v>
      </c>
      <c r="D702" s="6">
        <f t="shared" ca="1" si="89"/>
        <v>1</v>
      </c>
      <c r="E702" s="7">
        <f t="shared" ca="1" si="89"/>
        <v>0</v>
      </c>
      <c r="F702" s="6">
        <f t="shared" ca="1" si="89"/>
        <v>1</v>
      </c>
    </row>
    <row r="703" spans="1:6" x14ac:dyDescent="0.25">
      <c r="A703" s="5" t="s">
        <v>737</v>
      </c>
      <c r="B703" s="28" t="s">
        <v>1020</v>
      </c>
      <c r="C703" s="7">
        <f t="shared" ca="1" si="89"/>
        <v>0</v>
      </c>
      <c r="D703" s="6">
        <f t="shared" ca="1" si="89"/>
        <v>1</v>
      </c>
      <c r="E703" s="7">
        <f t="shared" ca="1" si="89"/>
        <v>0</v>
      </c>
      <c r="F703" s="6">
        <f t="shared" ca="1" si="89"/>
        <v>1</v>
      </c>
    </row>
    <row r="704" spans="1:6" x14ac:dyDescent="0.25">
      <c r="A704" s="5" t="s">
        <v>738</v>
      </c>
      <c r="B704" s="28" t="s">
        <v>1021</v>
      </c>
      <c r="C704" s="7">
        <f t="shared" ca="1" si="89"/>
        <v>0.14285714285714285</v>
      </c>
      <c r="D704" s="6">
        <f t="shared" ca="1" si="89"/>
        <v>0.8571428571428571</v>
      </c>
      <c r="E704" s="7">
        <f t="shared" ca="1" si="89"/>
        <v>0</v>
      </c>
      <c r="F704" s="6">
        <f t="shared" ca="1" si="89"/>
        <v>1</v>
      </c>
    </row>
    <row r="705" spans="1:6" x14ac:dyDescent="0.25">
      <c r="A705" s="5" t="s">
        <v>742</v>
      </c>
      <c r="B705" s="28" t="s">
        <v>1022</v>
      </c>
      <c r="C705" s="7">
        <f t="shared" ref="C705:F706" ca="1" si="90">C684/$G$11</f>
        <v>0</v>
      </c>
      <c r="D705" s="6">
        <f t="shared" ca="1" si="90"/>
        <v>1</v>
      </c>
      <c r="E705" s="7">
        <f t="shared" ca="1" si="90"/>
        <v>0</v>
      </c>
      <c r="F705" s="6">
        <f t="shared" ca="1" si="90"/>
        <v>1</v>
      </c>
    </row>
    <row r="706" spans="1:6" x14ac:dyDescent="0.25">
      <c r="A706" s="5" t="s">
        <v>22</v>
      </c>
      <c r="B706" s="28" t="s">
        <v>1023</v>
      </c>
      <c r="C706" s="7">
        <f t="shared" ca="1" si="90"/>
        <v>0</v>
      </c>
      <c r="D706" s="6">
        <f t="shared" ca="1" si="90"/>
        <v>1</v>
      </c>
      <c r="E706" s="7">
        <f t="shared" ca="1" si="90"/>
        <v>0</v>
      </c>
      <c r="F706" s="6">
        <f t="shared" ca="1" si="90"/>
        <v>1</v>
      </c>
    </row>
  </sheetData>
  <mergeCells count="2">
    <mergeCell ref="A1:I1"/>
    <mergeCell ref="D7:E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706"/>
  <sheetViews>
    <sheetView workbookViewId="0">
      <selection activeCell="A9" sqref="A9:I706"/>
    </sheetView>
  </sheetViews>
  <sheetFormatPr defaultRowHeight="15" x14ac:dyDescent="0.25"/>
  <cols>
    <col min="1" max="2" width="29" style="4" customWidth="1"/>
    <col min="3" max="3" width="28" style="4" customWidth="1"/>
    <col min="4" max="4" width="27" style="4" customWidth="1"/>
    <col min="5" max="5" width="24.5703125" style="4" customWidth="1"/>
    <col min="6" max="6" width="22.85546875" style="4" customWidth="1"/>
    <col min="7" max="7" width="24" style="4" customWidth="1"/>
    <col min="8" max="8" width="19.5703125" style="4" customWidth="1"/>
    <col min="9" max="16384" width="9.140625" style="4"/>
  </cols>
  <sheetData>
    <row r="1" spans="1:9" ht="30.75" customHeight="1" x14ac:dyDescent="0.25">
      <c r="A1" s="38" t="s">
        <v>530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10" t="s">
        <v>878</v>
      </c>
      <c r="B2" s="10"/>
      <c r="C2" s="10"/>
      <c r="D2" s="10"/>
      <c r="E2" s="10"/>
      <c r="F2" s="10"/>
      <c r="G2" s="10"/>
      <c r="H2" s="10"/>
      <c r="I2" s="10"/>
    </row>
    <row r="3" spans="1:9" ht="39" x14ac:dyDescent="0.25">
      <c r="A3" s="21" t="s">
        <v>855</v>
      </c>
      <c r="B3" s="29" t="s">
        <v>898</v>
      </c>
      <c r="D3" s="22" t="s">
        <v>877</v>
      </c>
      <c r="E3" s="25" t="s">
        <v>871</v>
      </c>
    </row>
    <row r="4" spans="1:9" x14ac:dyDescent="0.25">
      <c r="A4" s="21" t="s">
        <v>862</v>
      </c>
      <c r="B4" s="29" t="s">
        <v>6</v>
      </c>
      <c r="D4" s="21" t="s">
        <v>867</v>
      </c>
      <c r="E4" s="24" t="s">
        <v>864</v>
      </c>
    </row>
    <row r="5" spans="1:9" x14ac:dyDescent="0.25">
      <c r="A5" s="22" t="s">
        <v>856</v>
      </c>
      <c r="B5" s="29" t="s">
        <v>674</v>
      </c>
      <c r="D5" s="22" t="s">
        <v>868</v>
      </c>
      <c r="E5" s="24" t="s">
        <v>865</v>
      </c>
    </row>
    <row r="6" spans="1:9" x14ac:dyDescent="0.25">
      <c r="A6" s="22" t="s">
        <v>857</v>
      </c>
      <c r="B6" s="29" t="s">
        <v>886</v>
      </c>
      <c r="D6" s="22" t="s">
        <v>869</v>
      </c>
      <c r="E6" s="24" t="s">
        <v>866</v>
      </c>
    </row>
    <row r="7" spans="1:9" ht="60" customHeight="1" x14ac:dyDescent="0.25">
      <c r="A7" s="22" t="s">
        <v>858</v>
      </c>
      <c r="B7" s="29" t="s">
        <v>894</v>
      </c>
      <c r="D7" s="39" t="s">
        <v>873</v>
      </c>
      <c r="E7" s="39"/>
    </row>
    <row r="8" spans="1:9" x14ac:dyDescent="0.25">
      <c r="D8" s="39"/>
      <c r="E8" s="39"/>
    </row>
    <row r="9" spans="1:9" x14ac:dyDescent="0.25">
      <c r="A9" s="34" t="s">
        <v>1024</v>
      </c>
    </row>
    <row r="10" spans="1:9" ht="15" customHeight="1" x14ac:dyDescent="0.25">
      <c r="A10" s="5"/>
      <c r="B10" s="5" t="str">
        <f>$B$3&amp;" - Wave A - Sample"</f>
        <v>Social Tenants - Wave A - Sample</v>
      </c>
      <c r="C10" s="5" t="str">
        <f>$B$3&amp;" - Wave B - Sample"</f>
        <v>Social Tenants - Wave B - Sample</v>
      </c>
      <c r="D10" s="5" t="str">
        <f>$B$3&amp;" - Wave C - Sample"</f>
        <v>Social Tenants - Wave C - Sample</v>
      </c>
      <c r="E10" s="20" t="str">
        <f>$B$3&amp;" - Wave A - All"</f>
        <v>Social Tenants - Wave A - All</v>
      </c>
      <c r="F10" s="20" t="str">
        <f>$B$3&amp;" - Wave B - All"</f>
        <v>Social Tenants - Wave B - All</v>
      </c>
      <c r="G10" s="20" t="str">
        <f>$B$3&amp;" - Wave C - All"</f>
        <v>Social Tenants - Wave C - All</v>
      </c>
    </row>
    <row r="11" spans="1:9" x14ac:dyDescent="0.25">
      <c r="A11" s="5" t="s">
        <v>680</v>
      </c>
      <c r="B11" s="2">
        <f>COUNTIF(Table1[c08a_main_class], $B$4)</f>
        <v>40</v>
      </c>
      <c r="C11" s="33">
        <f ca="1">COUNTIFS(Table1[c08a_main_class], $B$4, INDIRECT("Table1[c01"&amp;$E$5&amp;"_area]"), "&lt;&gt;Unassigned")</f>
        <v>27</v>
      </c>
      <c r="D11" s="2">
        <f ca="1">COUNTIFS(Table1[c08a_main_class], $B$4, INDIRECT("Table1[c01"&amp;$E$6&amp;"_area]"), "&lt;&gt;Unassigned")</f>
        <v>2</v>
      </c>
      <c r="E11" s="3">
        <f ca="1">COUNTIF(INDIRECT("Table1["&amp;$B$5&amp;"]"), "Yes")</f>
        <v>132</v>
      </c>
      <c r="F11" s="2">
        <f ca="1">COUNTIF(INDIRECT("Table1["&amp;$B$6&amp;"]"), "Yes")</f>
        <v>93</v>
      </c>
      <c r="G11" s="3">
        <f ca="1">COUNTIF(INDIRECT("Table1["&amp;$B$7&amp;"]"), "Yes")</f>
        <v>22</v>
      </c>
    </row>
    <row r="13" spans="1:9" x14ac:dyDescent="0.25">
      <c r="A13" s="10" t="s">
        <v>681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 t="s">
        <v>861</v>
      </c>
      <c r="B14" s="10"/>
      <c r="C14" s="10"/>
      <c r="D14" s="10"/>
      <c r="E14" s="10"/>
      <c r="F14" s="10"/>
      <c r="G14" s="10"/>
      <c r="H14" s="10"/>
      <c r="I14" s="10"/>
    </row>
    <row r="16" spans="1:9" x14ac:dyDescent="0.25">
      <c r="A16" s="4" t="s">
        <v>531</v>
      </c>
    </row>
    <row r="17" spans="1:4" x14ac:dyDescent="0.25">
      <c r="A17" s="5"/>
      <c r="B17" s="5" t="s">
        <v>19</v>
      </c>
      <c r="C17" s="5" t="s">
        <v>8</v>
      </c>
      <c r="D17" s="5" t="s">
        <v>525</v>
      </c>
    </row>
    <row r="18" spans="1:4" x14ac:dyDescent="0.25">
      <c r="A18" s="5" t="str">
        <f>$B$3&amp;" - Wave A - Sample"</f>
        <v>Social Tenants - Wave A - Sample</v>
      </c>
      <c r="B18" s="2">
        <f>COUNTIFS(Table1[c08a_main_class], $B$4, Table1[c03a_gender], "Male")</f>
        <v>12</v>
      </c>
      <c r="C18" s="3">
        <f>COUNTIFS(Table1[c08a_main_class], $B$4, Table1[c03a_gender], "Female")</f>
        <v>28</v>
      </c>
      <c r="D18" s="2">
        <f t="shared" ref="D18:D23" si="0">SUM(B18:C18)</f>
        <v>40</v>
      </c>
    </row>
    <row r="19" spans="1:4" x14ac:dyDescent="0.25">
      <c r="A19" s="5" t="str">
        <f>$B$3&amp;" - Wave B - Sample"</f>
        <v>Social Tenants - Wave B - Sample</v>
      </c>
      <c r="B19" s="2">
        <f ca="1">COUNTIFS(Table1[c08a_main_class], $B$4, INDIRECT("Table1[c01"&amp;$E5&amp;"_area]"), "&lt;&gt;Unassigned", Table1[c03a_gender], "Male")</f>
        <v>6</v>
      </c>
      <c r="C19" s="3">
        <f ca="1">COUNTIFS(Table1[c08a_main_class], $B$4, INDIRECT("Table1[c01"&amp;$E5&amp;"_area]"), "&lt;&gt;Unassigned", Table1[c03a_gender], "Female")</f>
        <v>21</v>
      </c>
      <c r="D19" s="2">
        <f t="shared" ca="1" si="0"/>
        <v>27</v>
      </c>
    </row>
    <row r="20" spans="1:4" x14ac:dyDescent="0.25">
      <c r="A20" s="5" t="str">
        <f>$B$3&amp;" - Wave C - Sample"</f>
        <v>Social Tenants - Wave C - Sample</v>
      </c>
      <c r="B20" s="2">
        <f ca="1">COUNTIFS(Table1[c08a_main_class], $B$4, INDIRECT("Table1[c01"&amp;$E6&amp;"_area]"), "&lt;&gt;Unassigned", Table1[c03a_gender], "Male")</f>
        <v>0</v>
      </c>
      <c r="C20" s="3">
        <f ca="1">COUNTIFS(Table1[c08a_main_class], $B$4, INDIRECT("Table1[c01"&amp;$E6&amp;"_area]"), "&lt;&gt;Unassigned", Table1[c03a_gender], "Female")</f>
        <v>2</v>
      </c>
      <c r="D20" s="2">
        <f t="shared" ca="1" si="0"/>
        <v>2</v>
      </c>
    </row>
    <row r="21" spans="1:4" x14ac:dyDescent="0.25">
      <c r="A21" s="5" t="str">
        <f>$B$3&amp;" - Wave A - All"</f>
        <v>Social Tenants - Wave A - All</v>
      </c>
      <c r="B21" s="2">
        <f ca="1">COUNTIFS(INDIRECT("Table1["&amp;$B5&amp;"]"), "Yes", Table1[c03a_gender], "Male")</f>
        <v>54</v>
      </c>
      <c r="C21" s="3">
        <f ca="1">COUNTIFS(INDIRECT("Table1["&amp;$B5&amp;"]"), "Yes", Table1[c03a_gender], "Female")</f>
        <v>78</v>
      </c>
      <c r="D21" s="2">
        <f t="shared" ca="1" si="0"/>
        <v>132</v>
      </c>
    </row>
    <row r="22" spans="1:4" x14ac:dyDescent="0.25">
      <c r="A22" s="5" t="str">
        <f>$B$3&amp;" - Wave B - All"</f>
        <v>Social Tenants - Wave B - All</v>
      </c>
      <c r="B22" s="2">
        <f ca="1">COUNTIFS(INDIRECT("Table1["&amp;$B6&amp;"]"), "Yes", Table1[c03a_gender], "Male")</f>
        <v>39</v>
      </c>
      <c r="C22" s="3">
        <f ca="1">COUNTIFS(INDIRECT("Table1["&amp;$B6&amp;"]"), "Yes", Table1[c03a_gender], "Female")</f>
        <v>54</v>
      </c>
      <c r="D22" s="2">
        <f t="shared" ca="1" si="0"/>
        <v>93</v>
      </c>
    </row>
    <row r="23" spans="1:4" x14ac:dyDescent="0.25">
      <c r="A23" s="5" t="str">
        <f>$B$3&amp;" - Wave C - All"</f>
        <v>Social Tenants - Wave C - All</v>
      </c>
      <c r="B23" s="2">
        <f ca="1">COUNTIFS(INDIRECT("Table1["&amp;$B7&amp;"]"), "Yes", Table1[c03a_gender], "Male")</f>
        <v>10</v>
      </c>
      <c r="C23" s="3">
        <f ca="1">COUNTIFS(INDIRECT("Table1["&amp;$B7&amp;"]"), "Yes", Table1[c03a_gender], "Female")</f>
        <v>12</v>
      </c>
      <c r="D23" s="2">
        <f t="shared" ca="1" si="0"/>
        <v>22</v>
      </c>
    </row>
    <row r="25" spans="1:4" x14ac:dyDescent="0.25">
      <c r="A25" s="4" t="s">
        <v>532</v>
      </c>
    </row>
    <row r="26" spans="1:4" x14ac:dyDescent="0.25">
      <c r="A26" s="5"/>
      <c r="B26" s="5" t="s">
        <v>19</v>
      </c>
      <c r="C26" s="5" t="s">
        <v>8</v>
      </c>
      <c r="D26" s="5" t="s">
        <v>525</v>
      </c>
    </row>
    <row r="27" spans="1:4" x14ac:dyDescent="0.25">
      <c r="A27" s="5" t="str">
        <f>$B$3&amp;" - Wave A - Sample"</f>
        <v>Social Tenants - Wave A - Sample</v>
      </c>
      <c r="B27" s="7">
        <f t="shared" ref="B27:D31" si="1">B18/$D18</f>
        <v>0.3</v>
      </c>
      <c r="C27" s="6">
        <f t="shared" si="1"/>
        <v>0.7</v>
      </c>
      <c r="D27" s="7">
        <f t="shared" si="1"/>
        <v>1</v>
      </c>
    </row>
    <row r="28" spans="1:4" x14ac:dyDescent="0.25">
      <c r="A28" s="5" t="str">
        <f>$B$3&amp;" - Wave B - Sample"</f>
        <v>Social Tenants - Wave B - Sample</v>
      </c>
      <c r="B28" s="7">
        <f t="shared" ca="1" si="1"/>
        <v>0.22222222222222221</v>
      </c>
      <c r="C28" s="6">
        <f t="shared" ca="1" si="1"/>
        <v>0.77777777777777779</v>
      </c>
      <c r="D28" s="7">
        <f t="shared" ca="1" si="1"/>
        <v>1</v>
      </c>
    </row>
    <row r="29" spans="1:4" x14ac:dyDescent="0.25">
      <c r="A29" s="5" t="str">
        <f>$B$3&amp;" - Wave C - Sample"</f>
        <v>Social Tenants - Wave C - Sample</v>
      </c>
      <c r="B29" s="7">
        <f t="shared" ca="1" si="1"/>
        <v>0</v>
      </c>
      <c r="C29" s="6">
        <f t="shared" ca="1" si="1"/>
        <v>1</v>
      </c>
      <c r="D29" s="7">
        <f t="shared" ca="1" si="1"/>
        <v>1</v>
      </c>
    </row>
    <row r="30" spans="1:4" x14ac:dyDescent="0.25">
      <c r="A30" s="5" t="str">
        <f>$B$3&amp;" - Wave A - All"</f>
        <v>Social Tenants - Wave A - All</v>
      </c>
      <c r="B30" s="7">
        <f t="shared" ca="1" si="1"/>
        <v>0.40909090909090912</v>
      </c>
      <c r="C30" s="6">
        <f t="shared" ca="1" si="1"/>
        <v>0.59090909090909094</v>
      </c>
      <c r="D30" s="7">
        <f t="shared" ca="1" si="1"/>
        <v>1</v>
      </c>
    </row>
    <row r="31" spans="1:4" x14ac:dyDescent="0.25">
      <c r="A31" s="5" t="str">
        <f>$B$3&amp;" - Wave B - All"</f>
        <v>Social Tenants - Wave B - All</v>
      </c>
      <c r="B31" s="7">
        <f t="shared" ca="1" si="1"/>
        <v>0.41935483870967744</v>
      </c>
      <c r="C31" s="6">
        <f t="shared" ca="1" si="1"/>
        <v>0.58064516129032262</v>
      </c>
      <c r="D31" s="7">
        <f t="shared" ca="1" si="1"/>
        <v>1</v>
      </c>
    </row>
    <row r="32" spans="1:4" x14ac:dyDescent="0.25">
      <c r="A32" s="5" t="str">
        <f>$B$3&amp;" - Wave C - All"</f>
        <v>Social Tenants - Wave C - All</v>
      </c>
      <c r="B32" s="7">
        <f ca="1">B23/$D23</f>
        <v>0.45454545454545453</v>
      </c>
      <c r="C32" s="6">
        <f ca="1">C23/$D23</f>
        <v>0.54545454545454541</v>
      </c>
      <c r="D32" s="7">
        <f ca="1">D23/$D23</f>
        <v>1</v>
      </c>
    </row>
    <row r="33" spans="1:7" x14ac:dyDescent="0.25">
      <c r="B33" s="11"/>
      <c r="C33" s="11"/>
      <c r="D33" s="11"/>
    </row>
    <row r="34" spans="1:7" x14ac:dyDescent="0.25">
      <c r="A34" s="4" t="s">
        <v>533</v>
      </c>
    </row>
    <row r="35" spans="1:7" x14ac:dyDescent="0.25">
      <c r="A35" s="5"/>
      <c r="B35" s="5" t="s">
        <v>775</v>
      </c>
      <c r="C35" s="5" t="s">
        <v>534</v>
      </c>
      <c r="D35" s="5" t="s">
        <v>535</v>
      </c>
      <c r="E35" s="5" t="s">
        <v>536</v>
      </c>
      <c r="F35" s="5" t="s">
        <v>776</v>
      </c>
      <c r="G35" s="5" t="s">
        <v>525</v>
      </c>
    </row>
    <row r="36" spans="1:7" x14ac:dyDescent="0.25">
      <c r="A36" s="5" t="str">
        <f>$B$3&amp;" - Wave A - Sample"</f>
        <v>Social Tenants - Wave A - Sample</v>
      </c>
      <c r="B36" s="2">
        <f>COUNTIFS(Table1[c08a_main_class], $B$4, Table1[c04a_age], "&lt;18")</f>
        <v>0</v>
      </c>
      <c r="C36" s="3">
        <f>COUNTIFS(Table1[c08a_main_class], $B$4, Table1[c04a_age], "&gt;=18", Table1[c04a_age],"&lt;=24")</f>
        <v>4</v>
      </c>
      <c r="D36" s="2">
        <f>COUNTIFS(Table1[c08a_main_class], $B$4, Table1[c04a_age], "&gt;=25", Table1[c04a_age],"&lt;=49")</f>
        <v>23</v>
      </c>
      <c r="E36" s="3">
        <f>COUNTIFS(Table1[c08a_main_class], $B$4, Table1[c04a_age], "&gt;=50", Table1[c04a_age],"&lt;=64")</f>
        <v>10</v>
      </c>
      <c r="F36" s="2">
        <f>COUNTIFS(Table1[c08a_main_class], $B$4, Table1[c04a_age], "&gt;64")</f>
        <v>0</v>
      </c>
      <c r="G36" s="3">
        <f>SUM(B36:F36)</f>
        <v>37</v>
      </c>
    </row>
    <row r="37" spans="1:7" x14ac:dyDescent="0.25">
      <c r="A37" s="5" t="str">
        <f>$B$3&amp;" - Wave B - Sample"</f>
        <v>Social Tenants - Wave B - Sample</v>
      </c>
      <c r="B37" s="2">
        <f ca="1">COUNTIFS(Table1[c08a_main_class], $B$4, INDIRECT("Table1[c01"&amp;$E5&amp;"_area]"), "&lt;&gt;Unassigned",  INDIRECT("Table1[c04"&amp;$E5&amp;"_age]"), "&lt;18")</f>
        <v>0</v>
      </c>
      <c r="C37" s="3">
        <f ca="1">COUNTIFS(Table1[c08a_main_class], $B$4, INDIRECT("Table1[c01"&amp;$E5&amp;"_area]"), "&lt;&gt;Unassigned", INDIRECT("Table1[c04"&amp;$E5&amp;"_age]"), "&gt;=18", INDIRECT("Table1[c04"&amp;$E5&amp;"_age]"), "&lt;=24")</f>
        <v>2</v>
      </c>
      <c r="D37" s="2">
        <f ca="1">COUNTIFS(Table1[c08a_main_class], $B$4, INDIRECT("Table1[c01"&amp;$E5&amp;"_area]"), "&lt;&gt;Unassigned", INDIRECT("Table1[c04"&amp;$E5&amp;"_age]"), "&gt;=25", INDIRECT("Table1[c04"&amp;$E5&amp;"_age]"), "&lt;=49")</f>
        <v>13</v>
      </c>
      <c r="E37" s="3">
        <f ca="1">COUNTIFS(Table1[c08a_main_class], $B$4, INDIRECT("Table1[c01"&amp;$E5&amp;"_area]"), "&lt;&gt;Unassigned", INDIRECT("Table1[c04"&amp;$E5&amp;"_age]"), "&gt;=50", INDIRECT("Table1[c04"&amp;$E5&amp;"_age]"), "&lt;=64")</f>
        <v>8</v>
      </c>
      <c r="F37" s="2">
        <f ca="1">COUNTIFS(Table1[c08a_main_class], $B$4, INDIRECT("Table1[c01"&amp;$E5&amp;"_area]"), "&lt;&gt;Unassigned", INDIRECT("Table1[c04"&amp;$E5&amp;"_age]"), "&gt;64")</f>
        <v>0</v>
      </c>
      <c r="G37" s="3">
        <f t="shared" ref="G37:G41" ca="1" si="2">SUM(B37:F37)</f>
        <v>23</v>
      </c>
    </row>
    <row r="38" spans="1:7" x14ac:dyDescent="0.25">
      <c r="A38" s="5" t="str">
        <f>$B$3&amp;" - Wave C - Sample"</f>
        <v>Social Tenants - Wave C - Sample</v>
      </c>
      <c r="B38" s="2">
        <f ca="1">COUNTIFS(Table1[c08a_main_class], $B$4, INDIRECT("Table1[c01"&amp;$E6&amp;"_area]"), "&lt;&gt;Unassigned",  INDIRECT("Table1[c04"&amp;$E6&amp;"_age]"), "&lt;18")</f>
        <v>0</v>
      </c>
      <c r="C38" s="3">
        <f ca="1">COUNTIFS(Table1[c08a_main_class], $B$4, INDIRECT("Table1[c01"&amp;$E6&amp;"_area]"), "&lt;&gt;Unassigned", INDIRECT("Table1[c04"&amp;$E6&amp;"_age]"), "&gt;=18", INDIRECT("Table1[c04"&amp;$E6&amp;"_age]"), "&lt;=24")</f>
        <v>0</v>
      </c>
      <c r="D38" s="2">
        <f ca="1">COUNTIFS(Table1[c08a_main_class], $B$4, INDIRECT("Table1[c01"&amp;$E6&amp;"_area]"), "&lt;&gt;Unassigned", INDIRECT("Table1[c04"&amp;$E6&amp;"_age]"), "&gt;=25", INDIRECT("Table1[c04"&amp;$E6&amp;"_age]"), "&lt;=49")</f>
        <v>1</v>
      </c>
      <c r="E38" s="3">
        <f ca="1">COUNTIFS(Table1[c08a_main_class], $B$4, INDIRECT("Table1[c01"&amp;$E6&amp;"_area]"), "&lt;&gt;Unassigned", INDIRECT("Table1[c04"&amp;$E6&amp;"_age]"), "&gt;=50", INDIRECT("Table1[c04"&amp;$E6&amp;"_age]"), "&lt;=64")</f>
        <v>1</v>
      </c>
      <c r="F38" s="2">
        <f ca="1">COUNTIFS(Table1[c08a_main_class], $B$4, INDIRECT("Table1[c01"&amp;$E6&amp;"_area]"), "&lt;&gt;Unassigned", INDIRECT("Table1[c04"&amp;$E6&amp;"_age]"), "&gt;64")</f>
        <v>0</v>
      </c>
      <c r="G38" s="3">
        <f t="shared" ca="1" si="2"/>
        <v>2</v>
      </c>
    </row>
    <row r="39" spans="1:7" x14ac:dyDescent="0.25">
      <c r="A39" s="5" t="str">
        <f>$B$3&amp;" - Wave A - All"</f>
        <v>Social Tenants - Wave A - All</v>
      </c>
      <c r="B39" s="2">
        <f ca="1">COUNTIFS(INDIRECT("Table1["&amp;$B5&amp;"]"), "Yes", Table1[c04a_age], "&lt;18")</f>
        <v>7</v>
      </c>
      <c r="C39" s="3">
        <f ca="1">COUNTIFS(INDIRECT("Table1["&amp;$B5&amp;"]"), "Yes", Table1[c04a_age], "&gt;=18", Table1[c04a_age],"&lt;=24")</f>
        <v>12</v>
      </c>
      <c r="D39" s="2">
        <f ca="1">COUNTIFS(INDIRECT("Table1["&amp;$B5&amp;"]"), "Yes", Table1[c04a_age], "&gt;=25", Table1[c04a_age],"&lt;=49")</f>
        <v>76</v>
      </c>
      <c r="E39" s="3">
        <f ca="1">COUNTIFS(INDIRECT("Table1["&amp;$B5&amp;"]"), "Yes", Table1[c04a_age], "&gt;=50", Table1[c04a_age],"&lt;=64")</f>
        <v>33</v>
      </c>
      <c r="F39" s="2">
        <f ca="1">COUNTIFS(INDIRECT("Table1["&amp;$B5&amp;"]"), "Yes", Table1[c04a_age], "&gt;64")</f>
        <v>0</v>
      </c>
      <c r="G39" s="3">
        <f t="shared" ca="1" si="2"/>
        <v>128</v>
      </c>
    </row>
    <row r="40" spans="1:7" x14ac:dyDescent="0.25">
      <c r="A40" s="5" t="str">
        <f>$B$3&amp;" - Wave B - All"</f>
        <v>Social Tenants - Wave B - All</v>
      </c>
      <c r="B40" s="2">
        <f ca="1">COUNTIFS(INDIRECT("Table1["&amp;$B6&amp;"]"), "Yes", INDIRECT("Table1[c04"&amp;$E5&amp;"_age]"), "&lt;18")</f>
        <v>0</v>
      </c>
      <c r="C40" s="3">
        <f ca="1">COUNTIFS(INDIRECT("Table1["&amp;$B6&amp;"]"), "Yes", INDIRECT("Table1[c04"&amp;$E5&amp;"_age]"), "&gt;=18", INDIRECT("Table1[c04"&amp;$E5&amp;"_age]"),"&lt;=24")</f>
        <v>7</v>
      </c>
      <c r="D40" s="2">
        <f ca="1">COUNTIFS(INDIRECT("Table1["&amp;$B6&amp;"]"), "Yes", INDIRECT("Table1[c04"&amp;$E5&amp;"_age]"), "&gt;=25", INDIRECT("Table1[c04"&amp;$E5&amp;"_age]"),"&lt;=49")</f>
        <v>51</v>
      </c>
      <c r="E40" s="3">
        <f ca="1">COUNTIFS(INDIRECT("Table1["&amp;$B6&amp;"]"), "Yes", INDIRECT("Table1[c04"&amp;$E5&amp;"_age]"), "&gt;=50", INDIRECT("Table1[c04"&amp;$E5&amp;"_age]"),"&lt;=64")</f>
        <v>30</v>
      </c>
      <c r="F40" s="2">
        <f ca="1">COUNTIFS(INDIRECT("Table1["&amp;$B6&amp;"]"), "Yes", INDIRECT("Table1[c04"&amp;$E5&amp;"_age]"), "&gt;64")</f>
        <v>0</v>
      </c>
      <c r="G40" s="3">
        <f t="shared" ca="1" si="2"/>
        <v>88</v>
      </c>
    </row>
    <row r="41" spans="1:7" x14ac:dyDescent="0.25">
      <c r="A41" s="5" t="str">
        <f>$B$3&amp;" - Wave C - All"</f>
        <v>Social Tenants - Wave C - All</v>
      </c>
      <c r="B41" s="2">
        <f ca="1">COUNTIFS(INDIRECT("Table1["&amp;$B7&amp;"]"), "Yes", INDIRECT("Table1[c04"&amp;$E6&amp;"_age]"), "&lt;18")</f>
        <v>0</v>
      </c>
      <c r="C41" s="3">
        <f ca="1">COUNTIFS(INDIRECT("Table1["&amp;$B7&amp;"]"), "Yes", INDIRECT("Table1[c04"&amp;$E6&amp;"_age]"), "&gt;=18", INDIRECT("Table1[c04"&amp;$E6&amp;"_age]"),"&lt;=24")</f>
        <v>1</v>
      </c>
      <c r="D41" s="2">
        <f ca="1">COUNTIFS(INDIRECT("Table1["&amp;$B7&amp;"]"), "Yes", INDIRECT("Table1[c04"&amp;$E6&amp;"_age]"), "&gt;=25", INDIRECT("Table1[c04"&amp;$E6&amp;"_age]"),"&lt;=49")</f>
        <v>14</v>
      </c>
      <c r="E41" s="3">
        <f ca="1">COUNTIFS(INDIRECT("Table1["&amp;$B7&amp;"]"), "Yes", INDIRECT("Table1[c04"&amp;$E6&amp;"_age]"), "&gt;=50", INDIRECT("Table1[c04"&amp;$E6&amp;"_age]"),"&lt;=64")</f>
        <v>7</v>
      </c>
      <c r="F41" s="2">
        <f ca="1">COUNTIFS(INDIRECT("Table1["&amp;$B7&amp;"]"), "Yes", INDIRECT("Table1[c04"&amp;$E6&amp;"_age]"), "&gt;64")</f>
        <v>0</v>
      </c>
      <c r="G41" s="3">
        <f t="shared" ca="1" si="2"/>
        <v>22</v>
      </c>
    </row>
    <row r="43" spans="1:7" x14ac:dyDescent="0.25">
      <c r="A43" s="4" t="s">
        <v>537</v>
      </c>
    </row>
    <row r="44" spans="1:7" x14ac:dyDescent="0.25">
      <c r="A44" s="5"/>
      <c r="B44" s="5" t="s">
        <v>775</v>
      </c>
      <c r="C44" s="5" t="s">
        <v>534</v>
      </c>
      <c r="D44" s="5" t="s">
        <v>535</v>
      </c>
      <c r="E44" s="5" t="s">
        <v>536</v>
      </c>
      <c r="F44" s="5" t="s">
        <v>776</v>
      </c>
      <c r="G44" s="5" t="s">
        <v>525</v>
      </c>
    </row>
    <row r="45" spans="1:7" x14ac:dyDescent="0.25">
      <c r="A45" s="5" t="str">
        <f>$B$3&amp;" - Wave A - Sample"</f>
        <v>Social Tenants - Wave A - Sample</v>
      </c>
      <c r="B45" s="15">
        <f t="shared" ref="B45:G50" si="3">B36/$G36</f>
        <v>0</v>
      </c>
      <c r="C45" s="13">
        <f t="shared" si="3"/>
        <v>0.10810810810810811</v>
      </c>
      <c r="D45" s="15">
        <f t="shared" si="3"/>
        <v>0.6216216216216216</v>
      </c>
      <c r="E45" s="13">
        <f t="shared" si="3"/>
        <v>0.27027027027027029</v>
      </c>
      <c r="F45" s="15">
        <f t="shared" si="3"/>
        <v>0</v>
      </c>
      <c r="G45" s="13">
        <f t="shared" si="3"/>
        <v>1</v>
      </c>
    </row>
    <row r="46" spans="1:7" x14ac:dyDescent="0.25">
      <c r="A46" s="5" t="str">
        <f>$B$3&amp;" - Wave B - Sample"</f>
        <v>Social Tenants - Wave B - Sample</v>
      </c>
      <c r="B46" s="15">
        <f t="shared" ca="1" si="3"/>
        <v>0</v>
      </c>
      <c r="C46" s="13">
        <f t="shared" ca="1" si="3"/>
        <v>8.6956521739130432E-2</v>
      </c>
      <c r="D46" s="15">
        <f t="shared" ca="1" si="3"/>
        <v>0.56521739130434778</v>
      </c>
      <c r="E46" s="13">
        <f t="shared" ca="1" si="3"/>
        <v>0.34782608695652173</v>
      </c>
      <c r="F46" s="15">
        <f t="shared" ca="1" si="3"/>
        <v>0</v>
      </c>
      <c r="G46" s="13">
        <f t="shared" ca="1" si="3"/>
        <v>1</v>
      </c>
    </row>
    <row r="47" spans="1:7" x14ac:dyDescent="0.25">
      <c r="A47" s="5" t="str">
        <f>$B$3&amp;" - Wave C - Sample"</f>
        <v>Social Tenants - Wave C - Sample</v>
      </c>
      <c r="B47" s="15">
        <f t="shared" ca="1" si="3"/>
        <v>0</v>
      </c>
      <c r="C47" s="13">
        <f t="shared" ca="1" si="3"/>
        <v>0</v>
      </c>
      <c r="D47" s="15">
        <f t="shared" ca="1" si="3"/>
        <v>0.5</v>
      </c>
      <c r="E47" s="13">
        <f t="shared" ca="1" si="3"/>
        <v>0.5</v>
      </c>
      <c r="F47" s="15">
        <f t="shared" ca="1" si="3"/>
        <v>0</v>
      </c>
      <c r="G47" s="13">
        <f t="shared" ca="1" si="3"/>
        <v>1</v>
      </c>
    </row>
    <row r="48" spans="1:7" x14ac:dyDescent="0.25">
      <c r="A48" s="5" t="str">
        <f>$B$3&amp;" - Wave A - All"</f>
        <v>Social Tenants - Wave A - All</v>
      </c>
      <c r="B48" s="15">
        <f t="shared" ca="1" si="3"/>
        <v>5.46875E-2</v>
      </c>
      <c r="C48" s="13">
        <f t="shared" ca="1" si="3"/>
        <v>9.375E-2</v>
      </c>
      <c r="D48" s="15">
        <f t="shared" ca="1" si="3"/>
        <v>0.59375</v>
      </c>
      <c r="E48" s="13">
        <f t="shared" ca="1" si="3"/>
        <v>0.2578125</v>
      </c>
      <c r="F48" s="15">
        <f t="shared" ca="1" si="3"/>
        <v>0</v>
      </c>
      <c r="G48" s="13">
        <f t="shared" ca="1" si="3"/>
        <v>1</v>
      </c>
    </row>
    <row r="49" spans="1:7" x14ac:dyDescent="0.25">
      <c r="A49" s="5" t="str">
        <f>$B$3&amp;" - Wave B - All"</f>
        <v>Social Tenants - Wave B - All</v>
      </c>
      <c r="B49" s="15">
        <f t="shared" ca="1" si="3"/>
        <v>0</v>
      </c>
      <c r="C49" s="13">
        <f t="shared" ca="1" si="3"/>
        <v>7.9545454545454544E-2</v>
      </c>
      <c r="D49" s="15">
        <f t="shared" ca="1" si="3"/>
        <v>0.57954545454545459</v>
      </c>
      <c r="E49" s="13">
        <f t="shared" ca="1" si="3"/>
        <v>0.34090909090909088</v>
      </c>
      <c r="F49" s="15">
        <f t="shared" ca="1" si="3"/>
        <v>0</v>
      </c>
      <c r="G49" s="13">
        <f t="shared" ca="1" si="3"/>
        <v>1</v>
      </c>
    </row>
    <row r="50" spans="1:7" x14ac:dyDescent="0.25">
      <c r="A50" s="5" t="str">
        <f>$B$3&amp;" - Wave C - All"</f>
        <v>Social Tenants - Wave C - All</v>
      </c>
      <c r="B50" s="15">
        <f t="shared" ca="1" si="3"/>
        <v>0</v>
      </c>
      <c r="C50" s="13">
        <f t="shared" ca="1" si="3"/>
        <v>4.5454545454545456E-2</v>
      </c>
      <c r="D50" s="15">
        <f t="shared" ca="1" si="3"/>
        <v>0.63636363636363635</v>
      </c>
      <c r="E50" s="13">
        <f t="shared" ca="1" si="3"/>
        <v>0.31818181818181818</v>
      </c>
      <c r="F50" s="15">
        <f t="shared" ca="1" si="3"/>
        <v>0</v>
      </c>
      <c r="G50" s="13">
        <f t="shared" ca="1" si="3"/>
        <v>1</v>
      </c>
    </row>
    <row r="51" spans="1:7" x14ac:dyDescent="0.25">
      <c r="B51" s="11"/>
      <c r="C51" s="11"/>
      <c r="D51" s="11"/>
      <c r="E51" s="11"/>
    </row>
    <row r="52" spans="1:7" x14ac:dyDescent="0.25">
      <c r="A52" s="4" t="s">
        <v>538</v>
      </c>
    </row>
    <row r="53" spans="1:7" x14ac:dyDescent="0.25">
      <c r="A53" s="5"/>
      <c r="B53" s="5" t="s">
        <v>539</v>
      </c>
      <c r="C53" s="5" t="s">
        <v>541</v>
      </c>
      <c r="D53" s="5" t="s">
        <v>525</v>
      </c>
    </row>
    <row r="54" spans="1:7" x14ac:dyDescent="0.25">
      <c r="A54" s="5" t="str">
        <f>$B$3&amp;" - Wave A - Sample"</f>
        <v>Social Tenants - Wave A - Sample</v>
      </c>
      <c r="B54" s="2">
        <f>COUNTIFS(Table1[c08a_main_class], $B$4, Table1[c06a_ethnicity], "English / Welsh / Scottish / Northern Irish / British")+COUNTIFS(Table1[c08a_main_class], $B$4, Table1[c06a_ethnicity], "Gypsy or Irish Traveller")+COUNTIFS(Table1[c08a_main_class], $B$4, Table1[c06a_ethnicity], "Any other White background")</f>
        <v>24</v>
      </c>
      <c r="C54" s="3">
        <f>COUNTIFS(Table1[c08a_main_class], $B$4, Table1[c06a_ethnicity], "White and Black Caribbean")+COUNTIFS(Table1[c08a_main_class], $B$4, Table1[c06a_ethnicity], "White and Black African")+COUNTIFS(Table1[c08a_main_class], $B$4, Table1[c06a_ethnicity], "White and Asian")+COUNTIFS(Table1[c08a_main_class], $B$4, Table1[c06a_ethnicity], "Any other Mixed / Multiple ethnic background")+COUNTIFS(Table1[c08a_main_class], $B$4, Table1[c06a_ethnicity], "Indian")+COUNTIFS(Table1[c08a_main_class], $B$4, Table1[c06a_ethnicity], "Pakistani")+COUNTIFS(Table1[c08a_main_class], $B$4, Table1[c06a_ethnicity], "Bangladeshi")+COUNTIFS(Table1[c08a_main_class], $B$4, Table1[c06a_ethnicity], "Chinese")+COUNTIFS(Table1[c08a_main_class], $B$4, Table1[c06a_ethnicity], "Any other Asian background")+COUNTIFS(Table1[c08a_main_class], $B$4, Table1[c06a_ethnicity], "African")+COUNTIFS(Table1[c08a_main_class], $B$4, Table1[c06a_ethnicity], "Caribbean")+COUNTIFS(Table1[c08a_main_class], $B$4, Table1[c06a_ethnicity], "Any other Black / African / Caribbean background")+COUNTIFS(Table1[c08a_main_class], $B$4, Table1[c06a_ethnicity], "Arab")+COUNTIFS(Table1[c08a_main_class], $B$4, Table1[c06a_ethnicity], "Any other ethnic group")</f>
        <v>16</v>
      </c>
      <c r="D54" s="2">
        <f>SUM(B54:C54)</f>
        <v>40</v>
      </c>
    </row>
    <row r="55" spans="1:7" x14ac:dyDescent="0.25">
      <c r="A55" s="5" t="str">
        <f>$B$3&amp;" - Wave B - Sample"</f>
        <v>Social Tenants - Wave B - Sample</v>
      </c>
      <c r="B55" s="2">
        <f ca="1">COUNTIFS(Table1[c08a_main_class], $B$4, INDIRECT("Table1[c01"&amp;$E5&amp;"_area]"), "&lt;&gt;Unassigned", Table1[c06a_ethnicity], "English / Welsh / Scottish / Northern Irish / British")+COUNTIFS(Table1[c08a_main_class], $B$4, INDIRECT("Table1[c01"&amp;$E5&amp;"_area]"), "&lt;&gt;Unassigned", Table1[c06a_ethnicity], "Irish")+COUNTIFS(Table1[c08a_main_class], $B$4, INDIRECT("Table1[c01"&amp;$E5&amp;"_area]"), "&lt;&gt;Unassigned", Table1[c06a_ethnicity], "Gypsy or Irish Traveller")+COUNTIFS(Table1[c08a_main_class], $B$4, INDIRECT("Table1[c01"&amp;$E5&amp;"_area]"), "&lt;&gt;Unassigned", Table1[c06a_ethnicity], "Any other White background")</f>
        <v>19</v>
      </c>
      <c r="C55" s="3">
        <f ca="1">COUNTIFS(Table1[c08a_main_class], $B$4, INDIRECT("Table1[c01"&amp;$E5&amp;"_area]"), "&lt;&gt;Unassigned", Table1[c06a_ethnicity], "White and Black Caribbean")+COUNTIFS(Table1[c08a_main_class], $B$4, INDIRECT("Table1[c01"&amp;$E5&amp;"_area]"), "&lt;&gt;Unassigned", Table1[c06a_ethnicity], "White and Black African")+COUNTIFS(Table1[c08a_main_class], $B$4, INDIRECT("Table1[c01"&amp;$E5&amp;"_area]"), "&lt;&gt;Unassigned", Table1[c06a_ethnicity], "White and Asian")+COUNTIFS(Table1[c08a_main_class], $B$4, INDIRECT("Table1[c01"&amp;$E5&amp;"_area]"), "&lt;&gt;Unassigned", Table1[c06a_ethnicity], "Any other Mixed / Multiple ethnic background")+COUNTIFS(Table1[c08a_main_class], $B$4, INDIRECT("Table1[c01"&amp;$E5&amp;"_area]"), "&lt;&gt;Unassigned", Table1[c06a_ethnicity], "Indian")+COUNTIFS(Table1[c08a_main_class], $B$4, INDIRECT("Table1[c01"&amp;$E5&amp;"_area]"), "&lt;&gt;Unassigned", Table1[c06a_ethnicity], "Pakistani")+COUNTIFS(Table1[c08a_main_class], $B$4, INDIRECT("Table1[c01"&amp;$E5&amp;"_area]"), "&lt;&gt;Unassigned", Table1[c06a_ethnicity], "Bangladeshi")+COUNTIFS(Table1[c08a_main_class], $B$4, INDIRECT("Table1[c01"&amp;$E5&amp;"_area]"), "&lt;&gt;Unassigned", Table1[c06a_ethnicity], "Chinese")+COUNTIFS(Table1[c08a_main_class], $B$4, INDIRECT("Table1[c01"&amp;$E5&amp;"_area]"), "&lt;&gt;Unassigned", Table1[c06a_ethnicity], "Any other Asian background")+COUNTIFS(Table1[c08a_main_class], $B$4, INDIRECT("Table1[c01"&amp;$E5&amp;"_area]"), "&lt;&gt;Unassigned", Table1[c06a_ethnicity], "African")+COUNTIFS(Table1[c08a_main_class], $B$4, INDIRECT("Table1[c01"&amp;$E5&amp;"_area]"), "&lt;&gt;Unassigned", Table1[c06a_ethnicity], "Caribbean")+COUNTIFS(Table1[c08a_main_class], $B$4, INDIRECT("Table1[c01"&amp;$E5&amp;"_area]"), "&lt;&gt;Unassigned", Table1[c06a_ethnicity], "Any other Black / African / Caribbean background")+COUNTIFS(Table1[c08a_main_class], $B$4, INDIRECT("Table1[c01"&amp;$E5&amp;"_area]"), "&lt;&gt;Unassigned", Table1[c06a_ethnicity], "Arab")+COUNTIFS(Table1[c08a_main_class], $B$4, INDIRECT("Table1[c01"&amp;$E5&amp;"_area]"), "&lt;&gt;Unassigned", Table1[c06a_ethnicity], "Any other ethnic group")</f>
        <v>8</v>
      </c>
      <c r="D55" s="2">
        <f t="shared" ref="D55:D56" ca="1" si="4">SUM(B55:C55)</f>
        <v>27</v>
      </c>
    </row>
    <row r="56" spans="1:7" x14ac:dyDescent="0.25">
      <c r="A56" s="5" t="str">
        <f>$B$3&amp;" - Wave C - Sample"</f>
        <v>Social Tenants - Wave C - Sample</v>
      </c>
      <c r="B56" s="2">
        <f ca="1">COUNTIFS(Table1[c08a_main_class], $B$4, INDIRECT("Table1[c01"&amp;$E6&amp;"_area]"), "&lt;&gt;Unassigned", Table1[c06a_ethnicity], "English / Welsh / Scottish / Northern Irish / British")+COUNTIFS(Table1[c08a_main_class], $B$4, INDIRECT("Table1[c01"&amp;$E6&amp;"_area]"), "&lt;&gt;Unassigned", Table1[c06a_ethnicity], "Irish")+COUNTIFS(Table1[c08a_main_class], $B$4, INDIRECT("Table1[c01"&amp;$E6&amp;"_area]"), "&lt;&gt;Unassigned", Table1[c06a_ethnicity], "Gypsy or Irish Traveller")+COUNTIFS(Table1[c08a_main_class], $B$4, INDIRECT("Table1[c01"&amp;$E6&amp;"_area]"), "&lt;&gt;Unassigned", Table1[c06a_ethnicity], "Any other White background")</f>
        <v>1</v>
      </c>
      <c r="C56" s="3">
        <f ca="1">COUNTIFS(Table1[c08a_main_class], $B$4, INDIRECT("Table1[c01"&amp;$E6&amp;"_area]"), "&lt;&gt;Unassigned", Table1[c06a_ethnicity], "White and Black Caribbean")+COUNTIFS(Table1[c08a_main_class], $B$4, INDIRECT("Table1[c01"&amp;$E6&amp;"_area]"), "&lt;&gt;Unassigned", Table1[c06a_ethnicity], "White and Black African")+COUNTIFS(Table1[c08a_main_class], $B$4, INDIRECT("Table1[c01"&amp;$E6&amp;"_area]"), "&lt;&gt;Unassigned", Table1[c06a_ethnicity], "White and Asian")+COUNTIFS(Table1[c08a_main_class], $B$4, INDIRECT("Table1[c01"&amp;$E6&amp;"_area]"), "&lt;&gt;Unassigned", Table1[c06a_ethnicity], "Any other Mixed / Multiple ethnic background")+COUNTIFS(Table1[c08a_main_class], $B$4, INDIRECT("Table1[c01"&amp;$E6&amp;"_area]"), "&lt;&gt;Unassigned", Table1[c06a_ethnicity], "Indian")+COUNTIFS(Table1[c08a_main_class], $B$4, INDIRECT("Table1[c01"&amp;$E6&amp;"_area]"), "&lt;&gt;Unassigned", Table1[c06a_ethnicity], "Pakistani")+COUNTIFS(Table1[c08a_main_class], $B$4, INDIRECT("Table1[c01"&amp;$E6&amp;"_area]"), "&lt;&gt;Unassigned", Table1[c06a_ethnicity], "Bangladeshi")+COUNTIFS(Table1[c08a_main_class], $B$4, INDIRECT("Table1[c01"&amp;$E6&amp;"_area]"), "&lt;&gt;Unassigned", Table1[c06a_ethnicity], "Chinese")+COUNTIFS(Table1[c08a_main_class], $B$4, INDIRECT("Table1[c01"&amp;$E6&amp;"_area]"), "&lt;&gt;Unassigned", Table1[c06a_ethnicity], "Any other Asian background")+COUNTIFS(Table1[c08a_main_class], $B$4, INDIRECT("Table1[c01"&amp;$E6&amp;"_area]"), "&lt;&gt;Unassigned", Table1[c06a_ethnicity], "African")+COUNTIFS(Table1[c08a_main_class], $B$4, INDIRECT("Table1[c01"&amp;$E6&amp;"_area]"), "&lt;&gt;Unassigned", Table1[c06a_ethnicity], "Caribbean")+COUNTIFS(Table1[c08a_main_class], $B$4, INDIRECT("Table1[c01"&amp;$E6&amp;"_area]"), "&lt;&gt;Unassigned", Table1[c06a_ethnicity], "Any other Black / African / Caribbean background")+COUNTIFS(Table1[c08a_main_class], $B$4, INDIRECT("Table1[c01"&amp;$E6&amp;"_area]"), "&lt;&gt;Unassigned", Table1[c06a_ethnicity], "Arab")+COUNTIFS(Table1[c08a_main_class], $B$4, INDIRECT("Table1[c01"&amp;$E6&amp;"_area]"), "&lt;&gt;Unassigned", Table1[c06a_ethnicity], "Any other ethnic group")</f>
        <v>1</v>
      </c>
      <c r="D56" s="2">
        <f t="shared" ca="1" si="4"/>
        <v>2</v>
      </c>
    </row>
    <row r="57" spans="1:7" x14ac:dyDescent="0.25">
      <c r="A57" s="5" t="str">
        <f>$B$3&amp;" - Wave A - All"</f>
        <v>Social Tenants - Wave A - All</v>
      </c>
      <c r="B57" s="2">
        <f ca="1">COUNTIFS(INDIRECT("Table1["&amp;$B5&amp;"]"), "Yes", Table1[c06a_ethnicity], "English / Welsh / Scottish / Northern Irish / British")+COUNTIFS(INDIRECT("Table1["&amp;$B5&amp;"]"), "Yes", Table1[c06a_ethnicity], "Irish")+COUNTIFS(INDIRECT("Table1["&amp;$B5&amp;"]"), "Yes", Table1[c06a_ethnicity], "Gypsy or Irish Traveller")+COUNTIFS(INDIRECT("Table1["&amp;$B5&amp;"]"), "Yes", Table1[c06a_ethnicity], "Any other White background")</f>
        <v>103</v>
      </c>
      <c r="C57" s="3">
        <f ca="1">COUNTIFS(INDIRECT("Table1["&amp;$B5&amp;"]"), "Yes", Table1[c06a_ethnicity], "White and Black Caribbean")+COUNTIFS(INDIRECT("Table1["&amp;$B5&amp;"]"), "Yes", Table1[c06a_ethnicity], "White and Black African")+COUNTIFS(INDIRECT("Table1["&amp;$B5&amp;"]"), "Yes", Table1[c06a_ethnicity], "White and Asian")+COUNTIFS(INDIRECT("Table1["&amp;$B5&amp;"]"), "Yes", Table1[c06a_ethnicity], "Any other Mixed / Multiple ethnic background")+COUNTIFS(INDIRECT("Table1["&amp;$B5&amp;"]"), "Yes", Table1[c06a_ethnicity], "Indian")+COUNTIFS(INDIRECT("Table1["&amp;$B5&amp;"]"), "Yes", Table1[c06a_ethnicity], "Pakistani")+COUNTIFS(INDIRECT("Table1["&amp;$B5&amp;"]"), "Yes", Table1[c06a_ethnicity], "Bangladeshi")+COUNTIFS(INDIRECT("Table1["&amp;$B5&amp;"]"), "Yes", Table1[c06a_ethnicity], "Chinese")+COUNTIFS(INDIRECT("Table1["&amp;$B5&amp;"]"), "Yes", Table1[c06a_ethnicity], "Any other Asian background")+COUNTIFS(INDIRECT("Table1["&amp;$B5&amp;"]"), "Yes", Table1[c06a_ethnicity], "African")+COUNTIFS(INDIRECT("Table1["&amp;$B5&amp;"]"), "Yes", Table1[c06a_ethnicity], "Caribbean")+COUNTIFS(INDIRECT("Table1["&amp;$B5&amp;"]"), "Yes", Table1[c06a_ethnicity], "Any other Black / African / Caribbean background")+COUNTIFS(INDIRECT("Table1["&amp;$B5&amp;"]"), "Yes", Table1[c06a_ethnicity], "Arab")+COUNTIFS(INDIRECT("Table1["&amp;$B5&amp;"]"), "Yes", Table1[c06a_ethnicity], "Any other ethnic group")</f>
        <v>29</v>
      </c>
      <c r="D57" s="2">
        <f ca="1">SUM(B57+C57)</f>
        <v>132</v>
      </c>
    </row>
    <row r="58" spans="1:7" x14ac:dyDescent="0.25">
      <c r="A58" s="5" t="str">
        <f>$B$3&amp;" - Wave B - All"</f>
        <v>Social Tenants - Wave B - All</v>
      </c>
      <c r="B58" s="2">
        <f ca="1">COUNTIFS(INDIRECT("Table1["&amp;$B6&amp;"]"), "Yes", Table1[c06a_ethnicity], "English / Welsh / Scottish / Northern Irish / British")+COUNTIFS(INDIRECT("Table1["&amp;$B6&amp;"]"), "Yes", Table1[c06a_ethnicity], "Irish")+COUNTIFS(INDIRECT("Table1["&amp;$B6&amp;"]"), "Yes", Table1[c06a_ethnicity], "Gypsy or Irish Traveller")+COUNTIFS(INDIRECT("Table1["&amp;$B6&amp;"]"), "Yes", Table1[c06a_ethnicity], "Any other White background")</f>
        <v>77</v>
      </c>
      <c r="C58" s="3">
        <f ca="1">COUNTIFS(INDIRECT("Table1["&amp;$B6&amp;"]"), "Yes", Table1[c06a_ethnicity], "White and Black Caribbean")+COUNTIFS(INDIRECT("Table1["&amp;$B6&amp;"]"), "Yes", Table1[c06a_ethnicity], "White and Black African")+COUNTIFS(INDIRECT("Table1["&amp;$B6&amp;"]"), "Yes", Table1[c06a_ethnicity], "White and Asian")+COUNTIFS(INDIRECT("Table1["&amp;$B6&amp;"]"), "Yes", Table1[c06a_ethnicity], "Any other Mixed / Multiple ethnic background")+COUNTIFS(INDIRECT("Table1["&amp;$B6&amp;"]"), "Yes", Table1[c06a_ethnicity], "Indian")+COUNTIFS(INDIRECT("Table1["&amp;$B6&amp;"]"), "Yes", Table1[c06a_ethnicity], "Pakistani")+COUNTIFS(INDIRECT("Table1["&amp;$B6&amp;"]"), "Yes", Table1[c06a_ethnicity], "Bangladeshi")+COUNTIFS(INDIRECT("Table1["&amp;$B6&amp;"]"), "Yes", Table1[c06a_ethnicity], "Chinese")+COUNTIFS(INDIRECT("Table1["&amp;$B6&amp;"]"), "Yes", Table1[c06a_ethnicity], "Any other Asian background")+COUNTIFS(INDIRECT("Table1["&amp;$B6&amp;"]"), "Yes", Table1[c06a_ethnicity], "African")+COUNTIFS(INDIRECT("Table1["&amp;$B6&amp;"]"), "Yes", Table1[c06a_ethnicity], "Caribbean")+COUNTIFS(INDIRECT("Table1["&amp;$B6&amp;"]"), "Yes", Table1[c06a_ethnicity], "Any other Black / African / Caribbean background")+COUNTIFS(INDIRECT("Table1["&amp;$B6&amp;"]"), "Yes", Table1[c06a_ethnicity], "Arab")+COUNTIFS(INDIRECT("Table1["&amp;$B6&amp;"]"), "Yes", Table1[c06a_ethnicity], "Any other ethnic group")</f>
        <v>16</v>
      </c>
      <c r="D58" s="2">
        <f ca="1">SUM(B58:C58)</f>
        <v>93</v>
      </c>
    </row>
    <row r="59" spans="1:7" x14ac:dyDescent="0.25">
      <c r="A59" s="5" t="str">
        <f>$B$3&amp;" - Wave C - All"</f>
        <v>Social Tenants - Wave C - All</v>
      </c>
      <c r="B59" s="2">
        <f ca="1">COUNTIFS(INDIRECT("Table1["&amp;$B7&amp;"]"), "Yes", Table1[c06a_ethnicity], "English / Welsh / Scottish / Northern Irish / British")+COUNTIFS(INDIRECT("Table1["&amp;$B7&amp;"]"), "Yes", Table1[c06a_ethnicity], "Irish")+COUNTIFS(INDIRECT("Table1["&amp;$B7&amp;"]"), "Yes", Table1[c06a_ethnicity], "Gypsy or Irish Traveller")+COUNTIFS(INDIRECT("Table1["&amp;$B7&amp;"]"), "Yes", Table1[c06a_ethnicity], "Any other White background")</f>
        <v>15</v>
      </c>
      <c r="C59" s="3">
        <f ca="1">COUNTIFS(INDIRECT("Table1["&amp;$B7&amp;"]"), "Yes", Table1[c06a_ethnicity], "White and Black Caribbean")+COUNTIFS(INDIRECT("Table1["&amp;$B7&amp;"]"), "Yes", Table1[c06a_ethnicity], "White and Black African")+COUNTIFS(INDIRECT("Table1["&amp;$B7&amp;"]"), "Yes", Table1[c06a_ethnicity], "White and Asian")+COUNTIFS(INDIRECT("Table1["&amp;$B7&amp;"]"), "Yes", Table1[c06a_ethnicity], "Any other Mixed / Multiple ethnic background")+COUNTIFS(INDIRECT("Table1["&amp;$B7&amp;"]"), "Yes", Table1[c06a_ethnicity], "Indian")+COUNTIFS(INDIRECT("Table1["&amp;$B7&amp;"]"), "Yes", Table1[c06a_ethnicity], "Pakistani")+COUNTIFS(INDIRECT("Table1["&amp;$B7&amp;"]"), "Yes", Table1[c06a_ethnicity], "Bangladeshi")+COUNTIFS(INDIRECT("Table1["&amp;$B7&amp;"]"), "Yes", Table1[c06a_ethnicity], "Chinese")+COUNTIFS(INDIRECT("Table1["&amp;$B7&amp;"]"), "Yes", Table1[c06a_ethnicity], "Any other Asian background")+COUNTIFS(INDIRECT("Table1["&amp;$B7&amp;"]"), "Yes", Table1[c06a_ethnicity], "African")+COUNTIFS(INDIRECT("Table1["&amp;$B7&amp;"]"), "Yes", Table1[c06a_ethnicity], "Caribbean")+COUNTIFS(INDIRECT("Table1["&amp;$B7&amp;"]"), "Yes", Table1[c06a_ethnicity], "Any other Black / African / Caribbean background")+COUNTIFS(INDIRECT("Table1["&amp;$B7&amp;"]"), "Yes", Table1[c06a_ethnicity], "Arab")+COUNTIFS(INDIRECT("Table1["&amp;$B7&amp;"]"), "Yes", Table1[c06a_ethnicity], "Any other ethnic group")</f>
        <v>7</v>
      </c>
      <c r="D59" s="2">
        <f ca="1">SUM(B59:C59)</f>
        <v>22</v>
      </c>
      <c r="E59" s="11"/>
    </row>
    <row r="61" spans="1:7" x14ac:dyDescent="0.25">
      <c r="A61" s="4" t="s">
        <v>540</v>
      </c>
    </row>
    <row r="62" spans="1:7" x14ac:dyDescent="0.25">
      <c r="A62" s="5"/>
      <c r="B62" s="5" t="s">
        <v>539</v>
      </c>
      <c r="C62" s="5" t="s">
        <v>541</v>
      </c>
      <c r="D62" s="5" t="s">
        <v>525</v>
      </c>
    </row>
    <row r="63" spans="1:7" x14ac:dyDescent="0.25">
      <c r="A63" s="5" t="str">
        <f>$B$3&amp;" - Wave A - Sample"</f>
        <v>Social Tenants - Wave A - Sample</v>
      </c>
      <c r="B63" s="15">
        <f>B54/$D54</f>
        <v>0.6</v>
      </c>
      <c r="C63" s="13">
        <f>C54/$D54</f>
        <v>0.4</v>
      </c>
      <c r="D63" s="15">
        <f>D54/$D54</f>
        <v>1</v>
      </c>
    </row>
    <row r="64" spans="1:7" x14ac:dyDescent="0.25">
      <c r="A64" s="5" t="str">
        <f>$B$3&amp;" - Wave B - Sample"</f>
        <v>Social Tenants - Wave B - Sample</v>
      </c>
      <c r="B64" s="15">
        <f t="shared" ref="B64:D68" ca="1" si="5">B55/$D55</f>
        <v>0.70370370370370372</v>
      </c>
      <c r="C64" s="13">
        <f t="shared" ca="1" si="5"/>
        <v>0.29629629629629628</v>
      </c>
      <c r="D64" s="15">
        <f t="shared" ca="1" si="5"/>
        <v>1</v>
      </c>
    </row>
    <row r="65" spans="1:5" x14ac:dyDescent="0.25">
      <c r="A65" s="5" t="str">
        <f>$B$3&amp;" - Wave C - Sample"</f>
        <v>Social Tenants - Wave C - Sample</v>
      </c>
      <c r="B65" s="15">
        <f t="shared" ca="1" si="5"/>
        <v>0.5</v>
      </c>
      <c r="C65" s="13">
        <f t="shared" ca="1" si="5"/>
        <v>0.5</v>
      </c>
      <c r="D65" s="15">
        <f t="shared" ca="1" si="5"/>
        <v>1</v>
      </c>
    </row>
    <row r="66" spans="1:5" x14ac:dyDescent="0.25">
      <c r="A66" s="5" t="str">
        <f>$B$3&amp;" - Wave A - All"</f>
        <v>Social Tenants - Wave A - All</v>
      </c>
      <c r="B66" s="15">
        <f t="shared" ca="1" si="5"/>
        <v>0.78030303030303028</v>
      </c>
      <c r="C66" s="13">
        <f ca="1">C57/$D57</f>
        <v>0.2196969696969697</v>
      </c>
      <c r="D66" s="15">
        <f t="shared" ca="1" si="5"/>
        <v>1</v>
      </c>
    </row>
    <row r="67" spans="1:5" x14ac:dyDescent="0.25">
      <c r="A67" s="5" t="str">
        <f>$B$3&amp;" - Wave B - All"</f>
        <v>Social Tenants - Wave B - All</v>
      </c>
      <c r="B67" s="15">
        <f t="shared" ca="1" si="5"/>
        <v>0.82795698924731187</v>
      </c>
      <c r="C67" s="13">
        <f t="shared" ca="1" si="5"/>
        <v>0.17204301075268819</v>
      </c>
      <c r="D67" s="15">
        <f t="shared" ca="1" si="5"/>
        <v>1</v>
      </c>
    </row>
    <row r="68" spans="1:5" x14ac:dyDescent="0.25">
      <c r="A68" s="5" t="str">
        <f>$B$3&amp;" - Wave C - All"</f>
        <v>Social Tenants - Wave C - All</v>
      </c>
      <c r="B68" s="15">
        <f t="shared" ca="1" si="5"/>
        <v>0.68181818181818177</v>
      </c>
      <c r="C68" s="13">
        <f t="shared" ca="1" si="5"/>
        <v>0.31818181818181818</v>
      </c>
      <c r="D68" s="15">
        <f t="shared" ca="1" si="5"/>
        <v>1</v>
      </c>
    </row>
    <row r="69" spans="1:5" x14ac:dyDescent="0.25">
      <c r="B69" s="11"/>
      <c r="C69" s="11"/>
      <c r="D69" s="11"/>
      <c r="E69" s="11"/>
    </row>
    <row r="70" spans="1:5" x14ac:dyDescent="0.25">
      <c r="A70" s="4" t="s">
        <v>682</v>
      </c>
    </row>
    <row r="71" spans="1:5" x14ac:dyDescent="0.25">
      <c r="A71" s="5"/>
      <c r="B71" s="5" t="s">
        <v>683</v>
      </c>
      <c r="C71" s="5" t="s">
        <v>684</v>
      </c>
      <c r="D71" s="5" t="s">
        <v>525</v>
      </c>
    </row>
    <row r="72" spans="1:5" x14ac:dyDescent="0.25">
      <c r="A72" s="5" t="str">
        <f>$B$3&amp;" - Wave A - Sample"</f>
        <v>Social Tenants - Wave A - Sample</v>
      </c>
      <c r="B72" s="2">
        <f>COUNTIFS(Table1[c08a_main_class], $B$4, Table1[c02a_rural], "Yes")</f>
        <v>3</v>
      </c>
      <c r="C72" s="3">
        <f>COUNTIFS(Table1[c08a_main_class], $B$4, Table1[c02a_rural], "No")</f>
        <v>37</v>
      </c>
      <c r="D72" s="2">
        <f>SUM(B72:C72)</f>
        <v>40</v>
      </c>
    </row>
    <row r="73" spans="1:5" x14ac:dyDescent="0.25">
      <c r="A73" s="5" t="str">
        <f>$B$3&amp;" - Wave B - Sample"</f>
        <v>Social Tenants - Wave B - Sample</v>
      </c>
      <c r="B73" s="2">
        <f ca="1">COUNTIFS(Table1[c08a_main_class], $B$4, INDIRECT("Table1[c01"&amp;$E5&amp;"_area]"), "&lt;&gt;Unassigned", INDIRECT("Table1[c02"&amp;$E4&amp;"_rural]"),"Yes")</f>
        <v>2</v>
      </c>
      <c r="C73" s="3">
        <f ca="1">COUNTIFS(Table1[c08a_main_class], $B$4, INDIRECT("Table1[c01"&amp;$E5&amp;"_area]"), "&lt;&gt;Unassigned", INDIRECT("Table1[c02"&amp;$E4&amp;"_rural]"),"No")</f>
        <v>25</v>
      </c>
      <c r="D73" s="2">
        <f t="shared" ref="D73:D74" ca="1" si="6">SUM(B73:C73)</f>
        <v>27</v>
      </c>
    </row>
    <row r="74" spans="1:5" x14ac:dyDescent="0.25">
      <c r="A74" s="5" t="str">
        <f>$B$3&amp;" - Wave C - Sample"</f>
        <v>Social Tenants - Wave C - Sample</v>
      </c>
      <c r="B74" s="2">
        <f ca="1">COUNTIFS(Table1[c08a_main_class], $B$4, INDIRECT("Table1[c01"&amp;$E6&amp;"_area]"), "&lt;&gt;Unassigned", INDIRECT("Table1[c02"&amp;$E5&amp;"_rural]"),"Yes")</f>
        <v>0</v>
      </c>
      <c r="C74" s="3">
        <f ca="1">COUNTIFS(Table1[c08a_main_class], $B$4, INDIRECT("Table1[c01"&amp;$E6&amp;"_area]"), "&lt;&gt;Unassigned", INDIRECT("Table1[c02"&amp;$E5&amp;"_rural]"),"No")</f>
        <v>1</v>
      </c>
      <c r="D74" s="2">
        <f t="shared" ca="1" si="6"/>
        <v>1</v>
      </c>
    </row>
    <row r="75" spans="1:5" x14ac:dyDescent="0.25">
      <c r="A75" s="5" t="str">
        <f>$B$3&amp;" - Wave A - All"</f>
        <v>Social Tenants - Wave A - All</v>
      </c>
      <c r="B75" s="2">
        <f ca="1">COUNTIFS(INDIRECT("Table1["&amp;$B5&amp;"]"), "Yes", INDIRECT("Table1[c02"&amp;$E4&amp;"_rural]"),"Yes")</f>
        <v>3</v>
      </c>
      <c r="C75" s="3">
        <f ca="1">COUNTIFS(INDIRECT("Table1["&amp;$B5&amp;"]"), "Yes", INDIRECT("Table1[c02"&amp;$E4&amp;"_rural]"),"No")</f>
        <v>129</v>
      </c>
      <c r="D75" s="2">
        <f ca="1">SUM(B75:C75)</f>
        <v>132</v>
      </c>
    </row>
    <row r="76" spans="1:5" x14ac:dyDescent="0.25">
      <c r="A76" s="5" t="str">
        <f>$B$3&amp;" - Wave B - All"</f>
        <v>Social Tenants - Wave B - All</v>
      </c>
      <c r="B76" s="2">
        <f ca="1">COUNTIFS(INDIRECT("Table1["&amp;$B6&amp;"]"), "Yes", INDIRECT("Table1[c02"&amp;$E5&amp;"_rural]"),"Yes")</f>
        <v>3</v>
      </c>
      <c r="C76" s="3">
        <f ca="1">COUNTIFS(INDIRECT("Table1["&amp;$B6&amp;"]"), "Yes", INDIRECT("Table1[c02"&amp;$E5&amp;"_rural]"),"No")</f>
        <v>89</v>
      </c>
      <c r="D76" s="2">
        <f ca="1">SUM(B76:C76)</f>
        <v>92</v>
      </c>
    </row>
    <row r="77" spans="1:5" x14ac:dyDescent="0.25">
      <c r="A77" s="5" t="str">
        <f>$B$3&amp;" - Wave C - All"</f>
        <v>Social Tenants - Wave C - All</v>
      </c>
      <c r="B77" s="2">
        <f ca="1">COUNTIFS(INDIRECT("Table1["&amp;$B7&amp;"]"), "Yes", INDIRECT("Table1[c02"&amp;$E6&amp;"_rural]"),"Yes")</f>
        <v>0</v>
      </c>
      <c r="C77" s="3">
        <f ca="1">COUNTIFS(INDIRECT("Table1["&amp;$B7&amp;"]"), "Yes", INDIRECT("Table1[c02"&amp;$E6&amp;"_rural]"),"No")</f>
        <v>22</v>
      </c>
      <c r="D77" s="2">
        <f ca="1">SUM(B77:C77)</f>
        <v>22</v>
      </c>
    </row>
    <row r="79" spans="1:5" x14ac:dyDescent="0.25">
      <c r="A79" s="4" t="s">
        <v>690</v>
      </c>
    </row>
    <row r="80" spans="1:5" x14ac:dyDescent="0.25">
      <c r="A80" s="5"/>
      <c r="B80" s="5" t="s">
        <v>5</v>
      </c>
      <c r="C80" s="5" t="s">
        <v>4</v>
      </c>
      <c r="D80" s="5" t="s">
        <v>525</v>
      </c>
    </row>
    <row r="81" spans="1:7" x14ac:dyDescent="0.25">
      <c r="A81" s="5" t="str">
        <f>$B$3&amp;" - Wave A - Sample"</f>
        <v>Social Tenants - Wave A - Sample</v>
      </c>
      <c r="B81" s="7">
        <f>B72/$D72</f>
        <v>7.4999999999999997E-2</v>
      </c>
      <c r="C81" s="6">
        <f>C72/$D72</f>
        <v>0.92500000000000004</v>
      </c>
      <c r="D81" s="7">
        <f>D72/$D72</f>
        <v>1</v>
      </c>
    </row>
    <row r="82" spans="1:7" x14ac:dyDescent="0.25">
      <c r="A82" s="5" t="str">
        <f>$B$3&amp;" - Wave B - Sample"</f>
        <v>Social Tenants - Wave B - Sample</v>
      </c>
      <c r="B82" s="7">
        <f t="shared" ref="B82:D86" ca="1" si="7">B73/$D73</f>
        <v>7.407407407407407E-2</v>
      </c>
      <c r="C82" s="6">
        <f t="shared" ca="1" si="7"/>
        <v>0.92592592592592593</v>
      </c>
      <c r="D82" s="7">
        <f t="shared" ca="1" si="7"/>
        <v>1</v>
      </c>
    </row>
    <row r="83" spans="1:7" x14ac:dyDescent="0.25">
      <c r="A83" s="5" t="str">
        <f>$B$3&amp;" - Wave C - Sample"</f>
        <v>Social Tenants - Wave C - Sample</v>
      </c>
      <c r="B83" s="7">
        <f t="shared" ca="1" si="7"/>
        <v>0</v>
      </c>
      <c r="C83" s="6">
        <f t="shared" ca="1" si="7"/>
        <v>1</v>
      </c>
      <c r="D83" s="7">
        <f t="shared" ca="1" si="7"/>
        <v>1</v>
      </c>
    </row>
    <row r="84" spans="1:7" x14ac:dyDescent="0.25">
      <c r="A84" s="5" t="str">
        <f>$B$3&amp;" - Wave A - All"</f>
        <v>Social Tenants - Wave A - All</v>
      </c>
      <c r="B84" s="7">
        <f t="shared" ca="1" si="7"/>
        <v>2.2727272727272728E-2</v>
      </c>
      <c r="C84" s="6">
        <f t="shared" ca="1" si="7"/>
        <v>0.97727272727272729</v>
      </c>
      <c r="D84" s="7">
        <f t="shared" ca="1" si="7"/>
        <v>1</v>
      </c>
    </row>
    <row r="85" spans="1:7" x14ac:dyDescent="0.25">
      <c r="A85" s="5" t="str">
        <f>$B$3&amp;" - Wave B - All"</f>
        <v>Social Tenants - Wave B - All</v>
      </c>
      <c r="B85" s="7">
        <f t="shared" ca="1" si="7"/>
        <v>3.2608695652173912E-2</v>
      </c>
      <c r="C85" s="6">
        <f t="shared" ca="1" si="7"/>
        <v>0.96739130434782605</v>
      </c>
      <c r="D85" s="7">
        <f t="shared" ca="1" si="7"/>
        <v>1</v>
      </c>
    </row>
    <row r="86" spans="1:7" x14ac:dyDescent="0.25">
      <c r="A86" s="5" t="str">
        <f>$B$3&amp;" - Wave C - All"</f>
        <v>Social Tenants - Wave C - All</v>
      </c>
      <c r="B86" s="7">
        <f t="shared" ca="1" si="7"/>
        <v>0</v>
      </c>
      <c r="C86" s="6">
        <f t="shared" ca="1" si="7"/>
        <v>1</v>
      </c>
      <c r="D86" s="7">
        <f t="shared" ca="1" si="7"/>
        <v>1</v>
      </c>
    </row>
    <row r="88" spans="1:7" x14ac:dyDescent="0.25">
      <c r="A88" s="4" t="s">
        <v>685</v>
      </c>
    </row>
    <row r="89" spans="1:7" x14ac:dyDescent="0.25">
      <c r="A89" s="5"/>
      <c r="B89" s="5" t="str">
        <f>$B$3&amp;" - Wave A - Sample"</f>
        <v>Social Tenants - Wave A - Sample</v>
      </c>
      <c r="C89" s="5" t="str">
        <f>$B$3&amp;" - Wave B - Sample"</f>
        <v>Social Tenants - Wave B - Sample</v>
      </c>
      <c r="D89" s="5" t="str">
        <f>$B$3&amp;" - Wave C - Sample"</f>
        <v>Social Tenants - Wave C - Sample</v>
      </c>
      <c r="E89" s="5" t="str">
        <f>$B$3&amp;" - Wave A - All"</f>
        <v>Social Tenants - Wave A - All</v>
      </c>
      <c r="F89" s="5" t="str">
        <f>$B$3&amp;" - Wave B - All"</f>
        <v>Social Tenants - Wave B - All</v>
      </c>
      <c r="G89" s="5" t="str">
        <f>$B$3&amp;" - Wave C - All"</f>
        <v>Social Tenants - Wave C - All</v>
      </c>
    </row>
    <row r="90" spans="1:7" x14ac:dyDescent="0.25">
      <c r="A90" s="5" t="s">
        <v>57</v>
      </c>
      <c r="B90" s="31">
        <f>COUNTIFS(Table1[c08a_main_class], $B$4, Table1[c05a_household], $A90)</f>
        <v>20</v>
      </c>
      <c r="C90" s="33">
        <f ca="1">COUNTIFS(Table1[c08a_main_class], $B$4, INDIRECT("Table1[c01"&amp;$E$5&amp;"_area]"), "&lt;&gt;Unassigned", INDIRECT("Table1[c05"&amp;$E$5&amp;"_household]"), $A90)</f>
        <v>11</v>
      </c>
      <c r="D90" s="31">
        <f ca="1">COUNTIFS(Table1[c08a_main_class], $B$4, INDIRECT("Table1[c01"&amp;$E$6&amp;"_area]"), "&lt;&gt;Unassigned", INDIRECT("Table1[c05"&amp;$E$6&amp;"_household]"), $A90)</f>
        <v>1</v>
      </c>
      <c r="E90" s="33">
        <f t="shared" ref="E90:E95" ca="1" si="8">COUNTIFS(INDIRECT("Table1["&amp;$B$5&amp;"]"), "Yes", INDIRECT("Table1[c05"&amp;$E$4&amp;"_household]"), $A90)</f>
        <v>50</v>
      </c>
      <c r="F90" s="31">
        <f t="shared" ref="F90:F95" ca="1" si="9">COUNTIFS(INDIRECT("Table1["&amp;$B$6&amp;"]"), "Yes", INDIRECT("Table1[c05"&amp;$E$5&amp;"_household]"), $A90)</f>
        <v>28</v>
      </c>
      <c r="G90" s="33">
        <f t="shared" ref="G90:G95" ca="1" si="10">COUNTIFS(INDIRECT("Table1["&amp;$B$7&amp;"]"), "Yes", INDIRECT("Table1[c05"&amp;$E$6&amp;"_household]"), $A90)</f>
        <v>5</v>
      </c>
    </row>
    <row r="91" spans="1:7" x14ac:dyDescent="0.25">
      <c r="A91" s="5" t="s">
        <v>686</v>
      </c>
      <c r="B91" s="31">
        <f>COUNTIFS(Table1[c08a_main_class], $B$4, Table1[c05a_household], $A91)</f>
        <v>10</v>
      </c>
      <c r="C91" s="33">
        <f ca="1">COUNTIFS(Table1[c08a_main_class], $B$4, INDIRECT("Table1[c01"&amp;$E$5&amp;"_area]"), "&lt;&gt;Unassigned", INDIRECT("Table1[c05"&amp;$E$5&amp;"_household]"), $A91)</f>
        <v>7</v>
      </c>
      <c r="D91" s="31">
        <f ca="1">COUNTIFS(Table1[c08a_main_class], $B$4, INDIRECT("Table1[c01"&amp;$E$6&amp;"_area]"), "&lt;&gt;Unassigned", INDIRECT("Table1[c05"&amp;$E$6&amp;"_household]"), $A91)</f>
        <v>0</v>
      </c>
      <c r="E91" s="33">
        <f t="shared" ca="1" si="8"/>
        <v>61</v>
      </c>
      <c r="F91" s="31">
        <f t="shared" ca="1" si="9"/>
        <v>47</v>
      </c>
      <c r="G91" s="33">
        <f t="shared" ca="1" si="10"/>
        <v>0</v>
      </c>
    </row>
    <row r="92" spans="1:7" x14ac:dyDescent="0.25">
      <c r="A92" s="5" t="s">
        <v>872</v>
      </c>
      <c r="B92" s="31">
        <f>COUNTIFS(Table1[c08a_main_class], $B$4, Table1[c05a_household], $A92)</f>
        <v>0</v>
      </c>
      <c r="C92" s="33">
        <f ca="1">COUNTIFS(Table1[c08a_main_class], $B$4, INDIRECT("Table1[c01"&amp;$E$5&amp;"_area]"), "&lt;&gt;Unassigned", INDIRECT("Table1[c05"&amp;$E$5&amp;"_household]"), $A92)</f>
        <v>0</v>
      </c>
      <c r="D92" s="31">
        <f ca="1">COUNTIFS(Table1[c08a_main_class], $B$4, INDIRECT("Table1[c01"&amp;$E$6&amp;"_area]"), "&lt;&gt;Unassigned", INDIRECT("Table1[c05"&amp;$E$6&amp;"_household]"), $A92)</f>
        <v>0</v>
      </c>
      <c r="E92" s="33">
        <f t="shared" ca="1" si="8"/>
        <v>1</v>
      </c>
      <c r="F92" s="31">
        <f t="shared" ca="1" si="9"/>
        <v>0</v>
      </c>
      <c r="G92" s="33">
        <f t="shared" ca="1" si="10"/>
        <v>0</v>
      </c>
    </row>
    <row r="93" spans="1:7" x14ac:dyDescent="0.25">
      <c r="A93" s="5" t="s">
        <v>688</v>
      </c>
      <c r="B93" s="31">
        <f>COUNTIFS(Table1[c08a_main_class], $B$4, Table1[c05a_household], $A93)</f>
        <v>8</v>
      </c>
      <c r="C93" s="33">
        <f ca="1">COUNTIFS(Table1[c08a_main_class], $B$4, INDIRECT("Table1[c01"&amp;$E$5&amp;"_area]"), "&lt;&gt;Unassigned", INDIRECT("Table1[c05"&amp;$E$5&amp;"_household]"), $A93)</f>
        <v>7</v>
      </c>
      <c r="D93" s="31">
        <f ca="1">COUNTIFS(Table1[c08a_main_class], $B$4, INDIRECT("Table1[c01"&amp;$E$6&amp;"_area]"), "&lt;&gt;Unassigned", INDIRECT("Table1[c05"&amp;$E$6&amp;"_household]"), $A93)</f>
        <v>0</v>
      </c>
      <c r="E93" s="33">
        <f t="shared" ca="1" si="8"/>
        <v>17</v>
      </c>
      <c r="F93" s="31">
        <f t="shared" ca="1" si="9"/>
        <v>12</v>
      </c>
      <c r="G93" s="33">
        <f t="shared" ca="1" si="10"/>
        <v>3</v>
      </c>
    </row>
    <row r="94" spans="1:7" x14ac:dyDescent="0.25">
      <c r="A94" s="5" t="s">
        <v>689</v>
      </c>
      <c r="B94" s="31">
        <f>COUNTIFS(Table1[c08a_main_class], $B$4, Table1[c05a_household], $A94)</f>
        <v>2</v>
      </c>
      <c r="C94" s="33">
        <f ca="1">COUNTIFS(Table1[c08a_main_class], $B$4, INDIRECT("Table1[c01"&amp;$E$5&amp;"_area]"), "&lt;&gt;Unassigned", INDIRECT("Table1[c05"&amp;$E$5&amp;"_household]"), $A94)</f>
        <v>2</v>
      </c>
      <c r="D94" s="31">
        <f ca="1">COUNTIFS(Table1[c08a_main_class], $B$4, INDIRECT("Table1[c01"&amp;$E$6&amp;"_area]"), "&lt;&gt;Unassigned", INDIRECT("Table1[c05"&amp;$E$6&amp;"_household]"), $A94)</f>
        <v>0</v>
      </c>
      <c r="E94" s="33">
        <f t="shared" ca="1" si="8"/>
        <v>3</v>
      </c>
      <c r="F94" s="31">
        <f t="shared" ca="1" si="9"/>
        <v>5</v>
      </c>
      <c r="G94" s="33">
        <f t="shared" ca="1" si="10"/>
        <v>2</v>
      </c>
    </row>
    <row r="95" spans="1:7" x14ac:dyDescent="0.25">
      <c r="A95" s="5" t="s">
        <v>22</v>
      </c>
      <c r="B95" s="31">
        <f>COUNTIFS(Table1[c08a_main_class], $B$4, Table1[c05a_household], $A95)</f>
        <v>0</v>
      </c>
      <c r="C95" s="33">
        <f ca="1">COUNTIFS(Table1[c08a_main_class], $B$4, INDIRECT("Table1[c01"&amp;$E$5&amp;"_area]"), "&lt;&gt;Unassigned", INDIRECT("Table1[c05"&amp;$E$5&amp;"_household]"), $A95)</f>
        <v>0</v>
      </c>
      <c r="D95" s="31">
        <f ca="1">COUNTIFS(Table1[c08a_main_class], $B$4, INDIRECT("Table1[c01"&amp;$E$6&amp;"_area]"), "&lt;&gt;Unassigned", INDIRECT("Table1[c05"&amp;$E$6&amp;"_household]"), $A95)</f>
        <v>0</v>
      </c>
      <c r="E95" s="33">
        <f t="shared" ca="1" si="8"/>
        <v>0</v>
      </c>
      <c r="F95" s="31">
        <f t="shared" ca="1" si="9"/>
        <v>0</v>
      </c>
      <c r="G95" s="33">
        <f t="shared" ca="1" si="10"/>
        <v>0</v>
      </c>
    </row>
    <row r="96" spans="1:7" x14ac:dyDescent="0.25">
      <c r="A96" s="5" t="s">
        <v>525</v>
      </c>
      <c r="B96" s="31">
        <f>SUM(B90:B95)</f>
        <v>40</v>
      </c>
      <c r="C96" s="33">
        <f t="shared" ref="C96:D96" ca="1" si="11">SUM(C90:C95)</f>
        <v>27</v>
      </c>
      <c r="D96" s="31">
        <f t="shared" ca="1" si="11"/>
        <v>1</v>
      </c>
      <c r="E96" s="33">
        <f ca="1">SUM(E90:E95)</f>
        <v>132</v>
      </c>
      <c r="F96" s="31">
        <f ca="1">SUM(F90:F95)</f>
        <v>92</v>
      </c>
      <c r="G96" s="33">
        <f ca="1">SUM(G90:G95)</f>
        <v>10</v>
      </c>
    </row>
    <row r="98" spans="1:7" x14ac:dyDescent="0.25">
      <c r="A98" s="4" t="s">
        <v>691</v>
      </c>
    </row>
    <row r="99" spans="1:7" x14ac:dyDescent="0.25">
      <c r="A99" s="5"/>
      <c r="B99" s="5" t="str">
        <f>$B$3&amp;" - Wave A - Sample"</f>
        <v>Social Tenants - Wave A - Sample</v>
      </c>
      <c r="C99" s="5" t="str">
        <f>$B$3&amp;" - Wave B - Sample"</f>
        <v>Social Tenants - Wave B - Sample</v>
      </c>
      <c r="D99" s="5" t="str">
        <f>$B$3&amp;" - Wave C - Sample"</f>
        <v>Social Tenants - Wave C - Sample</v>
      </c>
      <c r="E99" s="5" t="str">
        <f>$B$3&amp;" - Wave A - All"</f>
        <v>Social Tenants - Wave A - All</v>
      </c>
      <c r="F99" s="5" t="str">
        <f>$B$3&amp;" - Wave B - All"</f>
        <v>Social Tenants - Wave B - All</v>
      </c>
      <c r="G99" s="5" t="str">
        <f>$B$3&amp;" - Wave C - All"</f>
        <v>Social Tenants - Wave C - All</v>
      </c>
    </row>
    <row r="100" spans="1:7" x14ac:dyDescent="0.25">
      <c r="A100" s="5" t="s">
        <v>57</v>
      </c>
      <c r="B100" s="15">
        <f>B90/B$96</f>
        <v>0.5</v>
      </c>
      <c r="C100" s="13">
        <f t="shared" ref="C100:G106" ca="1" si="12">C90/C$96</f>
        <v>0.40740740740740738</v>
      </c>
      <c r="D100" s="15">
        <f t="shared" ca="1" si="12"/>
        <v>1</v>
      </c>
      <c r="E100" s="13">
        <f t="shared" ca="1" si="12"/>
        <v>0.37878787878787878</v>
      </c>
      <c r="F100" s="15">
        <f t="shared" ca="1" si="12"/>
        <v>0.30434782608695654</v>
      </c>
      <c r="G100" s="13">
        <f t="shared" ca="1" si="12"/>
        <v>0.5</v>
      </c>
    </row>
    <row r="101" spans="1:7" x14ac:dyDescent="0.25">
      <c r="A101" s="5" t="s">
        <v>686</v>
      </c>
      <c r="B101" s="15">
        <f t="shared" ref="B101:D106" si="13">B91/B$96</f>
        <v>0.25</v>
      </c>
      <c r="C101" s="13">
        <f t="shared" ca="1" si="13"/>
        <v>0.25925925925925924</v>
      </c>
      <c r="D101" s="15">
        <f t="shared" ca="1" si="13"/>
        <v>0</v>
      </c>
      <c r="E101" s="13">
        <f t="shared" ca="1" si="12"/>
        <v>0.4621212121212121</v>
      </c>
      <c r="F101" s="15">
        <f t="shared" ca="1" si="12"/>
        <v>0.51086956521739135</v>
      </c>
      <c r="G101" s="13">
        <f t="shared" ca="1" si="12"/>
        <v>0</v>
      </c>
    </row>
    <row r="102" spans="1:7" x14ac:dyDescent="0.25">
      <c r="A102" s="5" t="s">
        <v>687</v>
      </c>
      <c r="B102" s="15">
        <f t="shared" si="13"/>
        <v>0</v>
      </c>
      <c r="C102" s="13">
        <f t="shared" ca="1" si="13"/>
        <v>0</v>
      </c>
      <c r="D102" s="15">
        <f t="shared" ca="1" si="13"/>
        <v>0</v>
      </c>
      <c r="E102" s="13">
        <f t="shared" ca="1" si="12"/>
        <v>7.575757575757576E-3</v>
      </c>
      <c r="F102" s="15">
        <f t="shared" ca="1" si="12"/>
        <v>0</v>
      </c>
      <c r="G102" s="13">
        <f t="shared" ca="1" si="12"/>
        <v>0</v>
      </c>
    </row>
    <row r="103" spans="1:7" x14ac:dyDescent="0.25">
      <c r="A103" s="5" t="s">
        <v>688</v>
      </c>
      <c r="B103" s="15">
        <f t="shared" si="13"/>
        <v>0.2</v>
      </c>
      <c r="C103" s="13">
        <f t="shared" ca="1" si="13"/>
        <v>0.25925925925925924</v>
      </c>
      <c r="D103" s="15">
        <f t="shared" ca="1" si="13"/>
        <v>0</v>
      </c>
      <c r="E103" s="13">
        <f t="shared" ca="1" si="12"/>
        <v>0.12878787878787878</v>
      </c>
      <c r="F103" s="15">
        <f t="shared" ca="1" si="12"/>
        <v>0.13043478260869565</v>
      </c>
      <c r="G103" s="13">
        <f t="shared" ca="1" si="12"/>
        <v>0.3</v>
      </c>
    </row>
    <row r="104" spans="1:7" x14ac:dyDescent="0.25">
      <c r="A104" s="5" t="s">
        <v>689</v>
      </c>
      <c r="B104" s="15">
        <f t="shared" si="13"/>
        <v>0.05</v>
      </c>
      <c r="C104" s="13">
        <f t="shared" ca="1" si="13"/>
        <v>7.407407407407407E-2</v>
      </c>
      <c r="D104" s="15">
        <f t="shared" ca="1" si="13"/>
        <v>0</v>
      </c>
      <c r="E104" s="13">
        <f t="shared" ca="1" si="12"/>
        <v>2.2727272727272728E-2</v>
      </c>
      <c r="F104" s="15">
        <f t="shared" ca="1" si="12"/>
        <v>5.434782608695652E-2</v>
      </c>
      <c r="G104" s="13">
        <f t="shared" ca="1" si="12"/>
        <v>0.2</v>
      </c>
    </row>
    <row r="105" spans="1:7" x14ac:dyDescent="0.25">
      <c r="A105" s="5" t="s">
        <v>22</v>
      </c>
      <c r="B105" s="15">
        <f t="shared" si="13"/>
        <v>0</v>
      </c>
      <c r="C105" s="13">
        <f t="shared" ca="1" si="13"/>
        <v>0</v>
      </c>
      <c r="D105" s="15">
        <f t="shared" ca="1" si="13"/>
        <v>0</v>
      </c>
      <c r="E105" s="13">
        <f t="shared" ca="1" si="12"/>
        <v>0</v>
      </c>
      <c r="F105" s="15">
        <f t="shared" ca="1" si="12"/>
        <v>0</v>
      </c>
      <c r="G105" s="13">
        <f t="shared" ca="1" si="12"/>
        <v>0</v>
      </c>
    </row>
    <row r="106" spans="1:7" x14ac:dyDescent="0.25">
      <c r="A106" s="5" t="s">
        <v>525</v>
      </c>
      <c r="B106" s="15">
        <f t="shared" si="13"/>
        <v>1</v>
      </c>
      <c r="C106" s="13">
        <f t="shared" ca="1" si="13"/>
        <v>1</v>
      </c>
      <c r="D106" s="15">
        <f t="shared" ca="1" si="13"/>
        <v>1</v>
      </c>
      <c r="E106" s="13">
        <f t="shared" ca="1" si="12"/>
        <v>1</v>
      </c>
      <c r="F106" s="15">
        <f t="shared" ca="1" si="12"/>
        <v>1</v>
      </c>
      <c r="G106" s="13">
        <f t="shared" ca="1" si="12"/>
        <v>1</v>
      </c>
    </row>
    <row r="108" spans="1:7" x14ac:dyDescent="0.25">
      <c r="A108" s="4" t="s">
        <v>692</v>
      </c>
    </row>
    <row r="109" spans="1:7" x14ac:dyDescent="0.25">
      <c r="A109" s="5"/>
      <c r="B109" s="5" t="str">
        <f>$B$3&amp;" - Wave A - Sample"</f>
        <v>Social Tenants - Wave A - Sample</v>
      </c>
      <c r="C109" s="5" t="str">
        <f>$B$3&amp;" - Wave B - Sample"</f>
        <v>Social Tenants - Wave B - Sample</v>
      </c>
      <c r="D109" s="5" t="str">
        <f>$B$3&amp;" - Wave C - Sample"</f>
        <v>Social Tenants - Wave C - Sample</v>
      </c>
      <c r="E109" s="5" t="str">
        <f>$B$3&amp;" - Wave A - All"</f>
        <v>Social Tenants - Wave A - All</v>
      </c>
      <c r="F109" s="5" t="str">
        <f>$B$3&amp;" - Wave B - All"</f>
        <v>Social Tenants - Wave B - All</v>
      </c>
      <c r="G109" s="5" t="str">
        <f>$B$3&amp;" - Wave C - All"</f>
        <v>Social Tenants - Wave C - All</v>
      </c>
    </row>
    <row r="110" spans="1:7" x14ac:dyDescent="0.25">
      <c r="A110" s="5" t="s">
        <v>11</v>
      </c>
      <c r="B110" s="2">
        <f>COUNTIFS(Table1[c08a_main_class], $B$4, Table1[c07a_nationality], $A110)</f>
        <v>11</v>
      </c>
      <c r="C110" s="33">
        <f ca="1">COUNTIFS(Table1[c08a_main_class], $B$4, INDIRECT("Table1[c01"&amp;$E$5&amp;"_area]"), "&lt;&gt;Unassigned", Table1[c07a_nationality], $A110)</f>
        <v>8</v>
      </c>
      <c r="D110" s="31">
        <f ca="1">COUNTIFS(Table1[c08a_main_class], $B$4, INDIRECT("Table1[c01"&amp;$E$6&amp;"_area]"), "&lt;&gt;Unassigned", Table1[c07a_nationality], $A110)</f>
        <v>2</v>
      </c>
      <c r="E110" s="3">
        <f ca="1">COUNTIFS(INDIRECT("Table1["&amp;$B$5&amp;"]"), "Yes", Table1[c07a_nationality], $A110)</f>
        <v>38</v>
      </c>
      <c r="F110" s="2">
        <f ca="1">COUNTIFS(INDIRECT("Table1["&amp;$B$6&amp;"]"), "Yes", Table1[c07a_nationality], $A110)</f>
        <v>35</v>
      </c>
      <c r="G110" s="3">
        <f ca="1">COUNTIFS(INDIRECT("Table1["&amp;$B$7&amp;"]"), "Yes", Table1[c07a_nationality], $A110)</f>
        <v>11</v>
      </c>
    </row>
    <row r="111" spans="1:7" x14ac:dyDescent="0.25">
      <c r="A111" s="5" t="s">
        <v>144</v>
      </c>
      <c r="B111" s="2">
        <f>COUNTIFS(Table1[c08a_main_class], $B$4, Table1[c07a_nationality], $A111)</f>
        <v>0</v>
      </c>
      <c r="C111" s="33">
        <f ca="1">COUNTIFS(Table1[c08a_main_class], $B$4, INDIRECT("Table1[c01"&amp;$E$5&amp;"_area]"), "&lt;&gt;Unassigned", Table1[c07a_nationality], $A111)</f>
        <v>0</v>
      </c>
      <c r="D111" s="31">
        <f ca="1">COUNTIFS(Table1[c08a_main_class], $B$4, INDIRECT("Table1[c01"&amp;$E$6&amp;"_area]"), "&lt;&gt;Unassigned", Table1[c07a_nationality], $A111)</f>
        <v>0</v>
      </c>
      <c r="E111" s="3">
        <f ca="1">COUNTIFS(INDIRECT("Table1["&amp;$B$5&amp;"]"), "Yes", Table1[c07a_nationality], $A111)</f>
        <v>0</v>
      </c>
      <c r="F111" s="2">
        <f ca="1">COUNTIFS(INDIRECT("Table1["&amp;$B$6&amp;"]"), "Yes", Table1[c07a_nationality], $A111)</f>
        <v>3</v>
      </c>
      <c r="G111" s="3">
        <f ca="1">COUNTIFS(INDIRECT("Table1["&amp;$B$7&amp;"]"), "Yes", Table1[c07a_nationality], $A111)</f>
        <v>1</v>
      </c>
    </row>
    <row r="112" spans="1:7" x14ac:dyDescent="0.25">
      <c r="A112" s="5" t="s">
        <v>56</v>
      </c>
      <c r="B112" s="2">
        <f>COUNTIFS(Table1[c08a_main_class], $B$4, Table1[c07a_nationality], $A112)</f>
        <v>0</v>
      </c>
      <c r="C112" s="33">
        <f ca="1">COUNTIFS(Table1[c08a_main_class], $B$4, INDIRECT("Table1[c01"&amp;$E$5&amp;"_area]"), "&lt;&gt;Unassigned", Table1[c07a_nationality], $A112)</f>
        <v>0</v>
      </c>
      <c r="D112" s="31">
        <f ca="1">COUNTIFS(Table1[c08a_main_class], $B$4, INDIRECT("Table1[c01"&amp;$E$6&amp;"_area]"), "&lt;&gt;Unassigned", Table1[c07a_nationality], $A112)</f>
        <v>0</v>
      </c>
      <c r="E112" s="3">
        <f ca="1">COUNTIFS(INDIRECT("Table1["&amp;$B$5&amp;"]"), "Yes", Table1[c07a_nationality], $A112)</f>
        <v>11</v>
      </c>
      <c r="F112" s="2">
        <f ca="1">COUNTIFS(INDIRECT("Table1["&amp;$B$6&amp;"]"), "Yes", Table1[c07a_nationality], $A112)</f>
        <v>5</v>
      </c>
      <c r="G112" s="3">
        <f ca="1">COUNTIFS(INDIRECT("Table1["&amp;$B$7&amp;"]"), "Yes", Table1[c07a_nationality], $A112)</f>
        <v>0</v>
      </c>
    </row>
    <row r="113" spans="1:7" x14ac:dyDescent="0.25">
      <c r="A113" s="5" t="s">
        <v>87</v>
      </c>
      <c r="B113" s="2">
        <f>COUNTIFS(Table1[c08a_main_class], $B$4, Table1[c07a_nationality], $A113)</f>
        <v>0</v>
      </c>
      <c r="C113" s="33">
        <f ca="1">COUNTIFS(Table1[c08a_main_class], $B$4, INDIRECT("Table1[c01"&amp;$E$5&amp;"_area]"), "&lt;&gt;Unassigned", Table1[c07a_nationality], $A113)</f>
        <v>0</v>
      </c>
      <c r="D113" s="31">
        <f ca="1">COUNTIFS(Table1[c08a_main_class], $B$4, INDIRECT("Table1[c01"&amp;$E$6&amp;"_area]"), "&lt;&gt;Unassigned", Table1[c07a_nationality], $A113)</f>
        <v>0</v>
      </c>
      <c r="E113" s="3">
        <f ca="1">COUNTIFS(INDIRECT("Table1["&amp;$B$5&amp;"]"), "Yes", Table1[c07a_nationality], $A113)</f>
        <v>0</v>
      </c>
      <c r="F113" s="2">
        <f ca="1">COUNTIFS(INDIRECT("Table1["&amp;$B$6&amp;"]"), "Yes", Table1[c07a_nationality], $A113)</f>
        <v>0</v>
      </c>
      <c r="G113" s="3">
        <f ca="1">COUNTIFS(INDIRECT("Table1["&amp;$B$7&amp;"]"), "Yes", Table1[c07a_nationality], $A113)</f>
        <v>0</v>
      </c>
    </row>
    <row r="114" spans="1:7" x14ac:dyDescent="0.25">
      <c r="A114" s="5" t="s">
        <v>40</v>
      </c>
      <c r="B114" s="2">
        <f>COUNTIFS(Table1[c08a_main_class], $B$4, Table1[c07a_nationality], $A114)</f>
        <v>27</v>
      </c>
      <c r="C114" s="33">
        <f ca="1">COUNTIFS(Table1[c08a_main_class], $B$4, INDIRECT("Table1[c01"&amp;$E$5&amp;"_area]"), "&lt;&gt;Unassigned", Table1[c07a_nationality], $A114)</f>
        <v>17</v>
      </c>
      <c r="D114" s="31">
        <f ca="1">COUNTIFS(Table1[c08a_main_class], $B$4, INDIRECT("Table1[c01"&amp;$E$6&amp;"_area]"), "&lt;&gt;Unassigned", Table1[c07a_nationality], $A114)</f>
        <v>0</v>
      </c>
      <c r="E114" s="3">
        <f ca="1">COUNTIFS(INDIRECT("Table1["&amp;$B$5&amp;"]"), "Yes", Table1[c07a_nationality], $A114)</f>
        <v>74</v>
      </c>
      <c r="F114" s="2">
        <f ca="1">COUNTIFS(INDIRECT("Table1["&amp;$B$6&amp;"]"), "Yes", Table1[c07a_nationality], $A114)</f>
        <v>38</v>
      </c>
      <c r="G114" s="3">
        <f ca="1">COUNTIFS(INDIRECT("Table1["&amp;$B$7&amp;"]"), "Yes", Table1[c07a_nationality], $A114)</f>
        <v>4</v>
      </c>
    </row>
    <row r="115" spans="1:7" x14ac:dyDescent="0.25">
      <c r="A115" s="5" t="s">
        <v>22</v>
      </c>
      <c r="B115" s="2">
        <f>COUNTIFS(Table1[c08a_main_class], $B$4, Table1[c07a_nationality], $A115)</f>
        <v>2</v>
      </c>
      <c r="C115" s="33">
        <f ca="1">COUNTIFS(Table1[c08a_main_class], $B$4, INDIRECT("Table1[c01"&amp;$E$5&amp;"_area]"), "&lt;&gt;Unassigned", Table1[c07a_nationality], $A115)</f>
        <v>2</v>
      </c>
      <c r="D115" s="31">
        <f ca="1">COUNTIFS(Table1[c08a_main_class], $B$4, INDIRECT("Table1[c01"&amp;$E$6&amp;"_area]"), "&lt;&gt;Unassigned", Table1[c07a_nationality], $A115)</f>
        <v>0</v>
      </c>
      <c r="E115" s="3">
        <f ca="1">COUNTIFS(INDIRECT("Table1["&amp;$B$5&amp;"]"), "Yes", Table1[c07a_nationality], $A115)</f>
        <v>9</v>
      </c>
      <c r="F115" s="2">
        <f ca="1">COUNTIFS(INDIRECT("Table1["&amp;$B$6&amp;"]"), "Yes", Table1[c07a_nationality], $A115)</f>
        <v>12</v>
      </c>
      <c r="G115" s="3">
        <f ca="1">COUNTIFS(INDIRECT("Table1["&amp;$B$7&amp;"]"), "Yes", Table1[c07a_nationality], $A115)</f>
        <v>6</v>
      </c>
    </row>
    <row r="116" spans="1:7" x14ac:dyDescent="0.25">
      <c r="A116" s="5" t="s">
        <v>525</v>
      </c>
      <c r="B116" s="2">
        <f>SUM(B110:B115)</f>
        <v>40</v>
      </c>
      <c r="C116" s="33">
        <f t="shared" ref="C116:D116" ca="1" si="14">SUM(C110:C115)</f>
        <v>27</v>
      </c>
      <c r="D116" s="2">
        <f t="shared" ca="1" si="14"/>
        <v>2</v>
      </c>
      <c r="E116" s="3">
        <f ca="1">SUM(E110:E115)</f>
        <v>132</v>
      </c>
      <c r="F116" s="2">
        <f ca="1">SUM(F110:F115)</f>
        <v>93</v>
      </c>
      <c r="G116" s="3">
        <f ca="1">SUM(G110:G115)</f>
        <v>22</v>
      </c>
    </row>
    <row r="118" spans="1:7" x14ac:dyDescent="0.25">
      <c r="A118" s="4" t="s">
        <v>704</v>
      </c>
    </row>
    <row r="119" spans="1:7" x14ac:dyDescent="0.25">
      <c r="A119" s="5"/>
      <c r="B119" s="5" t="str">
        <f>$B$3&amp;" - Wave A - Sample"</f>
        <v>Social Tenants - Wave A - Sample</v>
      </c>
      <c r="C119" s="5" t="str">
        <f>$B$3&amp;" - Wave B - Sample"</f>
        <v>Social Tenants - Wave B - Sample</v>
      </c>
      <c r="D119" s="5" t="str">
        <f>$B$3&amp;" - Wave C - Sample"</f>
        <v>Social Tenants - Wave C - Sample</v>
      </c>
      <c r="E119" s="5" t="str">
        <f>$B$3&amp;" - Wave A - All"</f>
        <v>Social Tenants - Wave A - All</v>
      </c>
      <c r="F119" s="5" t="str">
        <f>$B$3&amp;" - Wave B - All"</f>
        <v>Social Tenants - Wave B - All</v>
      </c>
      <c r="G119" s="5" t="str">
        <f>$B$3&amp;" - Wave C - All"</f>
        <v>Social Tenants - Wave C - All</v>
      </c>
    </row>
    <row r="120" spans="1:7" x14ac:dyDescent="0.25">
      <c r="A120" s="5" t="s">
        <v>11</v>
      </c>
      <c r="B120" s="15">
        <f>B110/B$116</f>
        <v>0.27500000000000002</v>
      </c>
      <c r="C120" s="13">
        <f t="shared" ref="C120:G126" ca="1" si="15">C110/C$116</f>
        <v>0.29629629629629628</v>
      </c>
      <c r="D120" s="15">
        <f t="shared" ca="1" si="15"/>
        <v>1</v>
      </c>
      <c r="E120" s="13">
        <f t="shared" ca="1" si="15"/>
        <v>0.2878787878787879</v>
      </c>
      <c r="F120" s="15">
        <f t="shared" ca="1" si="15"/>
        <v>0.37634408602150538</v>
      </c>
      <c r="G120" s="13">
        <f t="shared" ca="1" si="15"/>
        <v>0.5</v>
      </c>
    </row>
    <row r="121" spans="1:7" x14ac:dyDescent="0.25">
      <c r="A121" s="5" t="s">
        <v>144</v>
      </c>
      <c r="B121" s="15">
        <f t="shared" ref="B121:D126" si="16">B111/B$116</f>
        <v>0</v>
      </c>
      <c r="C121" s="13">
        <f t="shared" ca="1" si="16"/>
        <v>0</v>
      </c>
      <c r="D121" s="15">
        <f t="shared" ca="1" si="16"/>
        <v>0</v>
      </c>
      <c r="E121" s="13">
        <f t="shared" ca="1" si="15"/>
        <v>0</v>
      </c>
      <c r="F121" s="15">
        <f t="shared" ca="1" si="15"/>
        <v>3.2258064516129031E-2</v>
      </c>
      <c r="G121" s="13">
        <f t="shared" ca="1" si="15"/>
        <v>4.5454545454545456E-2</v>
      </c>
    </row>
    <row r="122" spans="1:7" x14ac:dyDescent="0.25">
      <c r="A122" s="5" t="s">
        <v>56</v>
      </c>
      <c r="B122" s="15">
        <f t="shared" si="16"/>
        <v>0</v>
      </c>
      <c r="C122" s="13">
        <f t="shared" ca="1" si="16"/>
        <v>0</v>
      </c>
      <c r="D122" s="15">
        <f t="shared" ca="1" si="16"/>
        <v>0</v>
      </c>
      <c r="E122" s="13">
        <f t="shared" ca="1" si="15"/>
        <v>8.3333333333333329E-2</v>
      </c>
      <c r="F122" s="15">
        <f t="shared" ca="1" si="15"/>
        <v>5.3763440860215055E-2</v>
      </c>
      <c r="G122" s="13">
        <f t="shared" ca="1" si="15"/>
        <v>0</v>
      </c>
    </row>
    <row r="123" spans="1:7" x14ac:dyDescent="0.25">
      <c r="A123" s="5" t="s">
        <v>87</v>
      </c>
      <c r="B123" s="15">
        <f t="shared" si="16"/>
        <v>0</v>
      </c>
      <c r="C123" s="13">
        <f t="shared" ca="1" si="16"/>
        <v>0</v>
      </c>
      <c r="D123" s="15">
        <f t="shared" ca="1" si="16"/>
        <v>0</v>
      </c>
      <c r="E123" s="13">
        <f t="shared" ca="1" si="15"/>
        <v>0</v>
      </c>
      <c r="F123" s="15">
        <f t="shared" ca="1" si="15"/>
        <v>0</v>
      </c>
      <c r="G123" s="13">
        <f t="shared" ca="1" si="15"/>
        <v>0</v>
      </c>
    </row>
    <row r="124" spans="1:7" x14ac:dyDescent="0.25">
      <c r="A124" s="5" t="s">
        <v>40</v>
      </c>
      <c r="B124" s="15">
        <f t="shared" si="16"/>
        <v>0.67500000000000004</v>
      </c>
      <c r="C124" s="13">
        <f t="shared" ca="1" si="16"/>
        <v>0.62962962962962965</v>
      </c>
      <c r="D124" s="15">
        <f t="shared" ca="1" si="16"/>
        <v>0</v>
      </c>
      <c r="E124" s="13">
        <f t="shared" ca="1" si="15"/>
        <v>0.56060606060606055</v>
      </c>
      <c r="F124" s="15">
        <f t="shared" ca="1" si="15"/>
        <v>0.40860215053763443</v>
      </c>
      <c r="G124" s="13">
        <f t="shared" ca="1" si="15"/>
        <v>0.18181818181818182</v>
      </c>
    </row>
    <row r="125" spans="1:7" x14ac:dyDescent="0.25">
      <c r="A125" s="5" t="s">
        <v>22</v>
      </c>
      <c r="B125" s="15">
        <f t="shared" si="16"/>
        <v>0.05</v>
      </c>
      <c r="C125" s="13">
        <f t="shared" ca="1" si="16"/>
        <v>7.407407407407407E-2</v>
      </c>
      <c r="D125" s="15">
        <f t="shared" ca="1" si="16"/>
        <v>0</v>
      </c>
      <c r="E125" s="13">
        <f t="shared" ca="1" si="15"/>
        <v>6.8181818181818177E-2</v>
      </c>
      <c r="F125" s="15">
        <f t="shared" ca="1" si="15"/>
        <v>0.12903225806451613</v>
      </c>
      <c r="G125" s="13">
        <f t="shared" ca="1" si="15"/>
        <v>0.27272727272727271</v>
      </c>
    </row>
    <row r="126" spans="1:7" x14ac:dyDescent="0.25">
      <c r="A126" s="5" t="s">
        <v>525</v>
      </c>
      <c r="B126" s="15">
        <f t="shared" si="16"/>
        <v>1</v>
      </c>
      <c r="C126" s="13">
        <f t="shared" ca="1" si="16"/>
        <v>1</v>
      </c>
      <c r="D126" s="15">
        <f t="shared" ca="1" si="16"/>
        <v>1</v>
      </c>
      <c r="E126" s="13">
        <f t="shared" ca="1" si="15"/>
        <v>1</v>
      </c>
      <c r="F126" s="15">
        <f t="shared" ca="1" si="15"/>
        <v>1</v>
      </c>
      <c r="G126" s="13">
        <f t="shared" ca="1" si="15"/>
        <v>1</v>
      </c>
    </row>
    <row r="128" spans="1:7" x14ac:dyDescent="0.25">
      <c r="A128" s="4" t="s">
        <v>694</v>
      </c>
    </row>
    <row r="129" spans="1:7" x14ac:dyDescent="0.25">
      <c r="A129" s="5"/>
      <c r="B129" s="5" t="str">
        <f>$B$3&amp;" - Wave A - Sample"</f>
        <v>Social Tenants - Wave A - Sample</v>
      </c>
      <c r="C129" s="5" t="str">
        <f>$B$3&amp;" - Wave B - Sample"</f>
        <v>Social Tenants - Wave B - Sample</v>
      </c>
      <c r="D129" s="5" t="str">
        <f>$B$3&amp;" - Wave C - Sample"</f>
        <v>Social Tenants - Wave C - Sample</v>
      </c>
      <c r="E129" s="5" t="str">
        <f>$B$3&amp;" - Wave A - All"</f>
        <v>Social Tenants - Wave A - All</v>
      </c>
      <c r="F129" s="5" t="str">
        <f>$B$3&amp;" - Wave B - All"</f>
        <v>Social Tenants - Wave B - All</v>
      </c>
      <c r="G129" s="5" t="str">
        <f>$B$3&amp;" - Wave C - All"</f>
        <v>Social Tenants - Wave C - All</v>
      </c>
    </row>
    <row r="130" spans="1:7" x14ac:dyDescent="0.25">
      <c r="A130" s="5" t="s">
        <v>67</v>
      </c>
      <c r="B130" s="2">
        <f>COUNTIFS(Table1[c08a_main_class], $B$4, Table1[c10a_main_employ], $A130)</f>
        <v>6</v>
      </c>
      <c r="C130" s="33">
        <f ca="1">COUNTIFS(Table1[c08a_main_class], $B$4, INDIRECT("Table1[c01"&amp;$E$5&amp;"_area]"), "&lt;&gt;Unassigned",INDIRECT("Table1[c10"&amp;$E$5&amp;"_main_employ]"), $A130)</f>
        <v>3</v>
      </c>
      <c r="D130" s="31">
        <f ca="1">COUNTIFS(Table1[c08a_main_class], $B$4, INDIRECT("Table1[c01"&amp;$E$6&amp;"_area]"), "&lt;&gt;Unassigned",INDIRECT("Table1[c10"&amp;$E$5&amp;"_main_employ]"), $A130)</f>
        <v>0</v>
      </c>
      <c r="E130" s="3">
        <f t="shared" ref="E130:E136" ca="1" si="17">COUNTIFS(INDIRECT("Table1["&amp;$B$5&amp;"]"), "Yes", INDIRECT("Table1[c10"&amp;$E$4&amp;"_main_employ]"), $A130)</f>
        <v>11</v>
      </c>
      <c r="F130" s="2">
        <f t="shared" ref="F130:F136" ca="1" si="18">COUNTIFS(INDIRECT("Table1["&amp;$B$6&amp;"]"), "Yes", INDIRECT("Table1[c10"&amp;$E$5&amp;"_main_employ]"), $A130)</f>
        <v>10</v>
      </c>
      <c r="G130" s="3">
        <f t="shared" ref="G130:G136" ca="1" si="19">COUNTIFS(INDIRECT("Table1["&amp;$B$7&amp;"]"), "Yes", INDIRECT("Table1[c10"&amp;$E$6&amp;"_main_employ]"), $A130)</f>
        <v>2</v>
      </c>
    </row>
    <row r="131" spans="1:7" x14ac:dyDescent="0.25">
      <c r="A131" s="5" t="s">
        <v>194</v>
      </c>
      <c r="B131" s="2">
        <f>COUNTIFS(Table1[c08a_main_class], $B$4, Table1[c10a_main_employ], $A131)</f>
        <v>7</v>
      </c>
      <c r="C131" s="33">
        <f ca="1">COUNTIFS(Table1[c08a_main_class], $B$4, INDIRECT("Table1[c01"&amp;$E$5&amp;"_area]"), "&lt;&gt;Unassigned",INDIRECT("Table1[c10"&amp;$E$5&amp;"_main_employ]"), $A131)</f>
        <v>6</v>
      </c>
      <c r="D131" s="31">
        <f ca="1">COUNTIFS(Table1[c08a_main_class], $B$4, INDIRECT("Table1[c01"&amp;$E$6&amp;"_area]"), "&lt;&gt;Unassigned",INDIRECT("Table1[c10"&amp;$E$5&amp;"_main_employ]"), $A131)</f>
        <v>0</v>
      </c>
      <c r="E131" s="3">
        <f t="shared" ca="1" si="17"/>
        <v>9</v>
      </c>
      <c r="F131" s="2">
        <f t="shared" ca="1" si="18"/>
        <v>10</v>
      </c>
      <c r="G131" s="3">
        <f t="shared" ca="1" si="19"/>
        <v>2</v>
      </c>
    </row>
    <row r="132" spans="1:7" x14ac:dyDescent="0.25">
      <c r="A132" s="5" t="s">
        <v>69</v>
      </c>
      <c r="B132" s="2">
        <f>COUNTIFS(Table1[c08a_main_class], $B$4, Table1[c10a_main_employ], $A132)</f>
        <v>0</v>
      </c>
      <c r="C132" s="33">
        <f ca="1">COUNTIFS(Table1[c08a_main_class], $B$4, INDIRECT("Table1[c01"&amp;$E$5&amp;"_area]"), "&lt;&gt;Unassigned",INDIRECT("Table1[c10"&amp;$E$5&amp;"_main_employ]"), $A132)</f>
        <v>1</v>
      </c>
      <c r="D132" s="31">
        <f ca="1">COUNTIFS(Table1[c08a_main_class], $B$4, INDIRECT("Table1[c01"&amp;$E$6&amp;"_area]"), "&lt;&gt;Unassigned",INDIRECT("Table1[c10"&amp;$E$5&amp;"_main_employ]"), $A132)</f>
        <v>0</v>
      </c>
      <c r="E132" s="3">
        <f t="shared" ca="1" si="17"/>
        <v>2</v>
      </c>
      <c r="F132" s="2">
        <f t="shared" ca="1" si="18"/>
        <v>4</v>
      </c>
      <c r="G132" s="3">
        <f t="shared" ca="1" si="19"/>
        <v>0</v>
      </c>
    </row>
    <row r="133" spans="1:7" x14ac:dyDescent="0.25">
      <c r="A133" s="5" t="s">
        <v>64</v>
      </c>
      <c r="B133" s="2">
        <f>COUNTIFS(Table1[c08a_main_class], $B$4, Table1[c10a_main_employ], $A133)</f>
        <v>0</v>
      </c>
      <c r="C133" s="33">
        <f ca="1">COUNTIFS(Table1[c08a_main_class], $B$4, INDIRECT("Table1[c01"&amp;$E$5&amp;"_area]"), "&lt;&gt;Unassigned",INDIRECT("Table1[c10"&amp;$E$5&amp;"_main_employ]"), $A133)</f>
        <v>0</v>
      </c>
      <c r="D133" s="31">
        <f ca="1">COUNTIFS(Table1[c08a_main_class], $B$4, INDIRECT("Table1[c01"&amp;$E$6&amp;"_area]"), "&lt;&gt;Unassigned",INDIRECT("Table1[c10"&amp;$E$5&amp;"_main_employ]"), $A133)</f>
        <v>0</v>
      </c>
      <c r="E133" s="3">
        <f t="shared" ca="1" si="17"/>
        <v>3</v>
      </c>
      <c r="F133" s="2">
        <f t="shared" ca="1" si="18"/>
        <v>0</v>
      </c>
      <c r="G133" s="3">
        <f t="shared" ca="1" si="19"/>
        <v>3</v>
      </c>
    </row>
    <row r="134" spans="1:7" x14ac:dyDescent="0.25">
      <c r="A134" s="5" t="s">
        <v>3</v>
      </c>
      <c r="B134" s="2">
        <f>COUNTIFS(Table1[c08a_main_class], $B$4, Table1[c10a_main_employ], $A134)</f>
        <v>23</v>
      </c>
      <c r="C134" s="33">
        <f ca="1">COUNTIFS(Table1[c08a_main_class], $B$4, INDIRECT("Table1[c01"&amp;$E$5&amp;"_area]"), "&lt;&gt;Unassigned",INDIRECT("Table1[c10"&amp;$E$5&amp;"_main_employ]"), $A134)</f>
        <v>15</v>
      </c>
      <c r="D134" s="31">
        <f ca="1">COUNTIFS(Table1[c08a_main_class], $B$4, INDIRECT("Table1[c01"&amp;$E$6&amp;"_area]"), "&lt;&gt;Unassigned",INDIRECT("Table1[c10"&amp;$E$5&amp;"_main_employ]"), $A134)</f>
        <v>1</v>
      </c>
      <c r="E134" s="3">
        <f t="shared" ca="1" si="17"/>
        <v>102</v>
      </c>
      <c r="F134" s="2">
        <f t="shared" ca="1" si="18"/>
        <v>61</v>
      </c>
      <c r="G134" s="3">
        <f t="shared" ca="1" si="19"/>
        <v>15</v>
      </c>
    </row>
    <row r="135" spans="1:7" x14ac:dyDescent="0.25">
      <c r="A135" s="5" t="s">
        <v>90</v>
      </c>
      <c r="B135" s="2">
        <f>COUNTIFS(Table1[c08a_main_class], $B$4, Table1[c10a_main_employ], $A135)</f>
        <v>4</v>
      </c>
      <c r="C135" s="33">
        <f ca="1">COUNTIFS(Table1[c08a_main_class], $B$4, INDIRECT("Table1[c01"&amp;$E$5&amp;"_area]"), "&lt;&gt;Unassigned",INDIRECT("Table1[c10"&amp;$E$5&amp;"_main_employ]"), $A135)</f>
        <v>0</v>
      </c>
      <c r="D135" s="31">
        <f ca="1">COUNTIFS(Table1[c08a_main_class], $B$4, INDIRECT("Table1[c01"&amp;$E$6&amp;"_area]"), "&lt;&gt;Unassigned",INDIRECT("Table1[c10"&amp;$E$5&amp;"_main_employ]"), $A135)</f>
        <v>0</v>
      </c>
      <c r="E135" s="3">
        <f t="shared" ca="1" si="17"/>
        <v>5</v>
      </c>
      <c r="F135" s="2">
        <f t="shared" ca="1" si="18"/>
        <v>2</v>
      </c>
      <c r="G135" s="3">
        <f t="shared" ca="1" si="19"/>
        <v>0</v>
      </c>
    </row>
    <row r="136" spans="1:7" x14ac:dyDescent="0.25">
      <c r="A136" s="5" t="s">
        <v>693</v>
      </c>
      <c r="B136" s="2">
        <f>COUNTIFS(Table1[c08a_main_class], $B$4, Table1[c10a_main_employ], $A136)</f>
        <v>0</v>
      </c>
      <c r="C136" s="33">
        <f ca="1">COUNTIFS(Table1[c08a_main_class], $B$4, INDIRECT("Table1[c01"&amp;$E$5&amp;"_area]"), "&lt;&gt;Unassigned",INDIRECT("Table1[c10"&amp;$E$5&amp;"_main_employ]"), $A136)</f>
        <v>1</v>
      </c>
      <c r="D136" s="31">
        <f ca="1">COUNTIFS(Table1[c08a_main_class], $B$4, INDIRECT("Table1[c01"&amp;$E$6&amp;"_area]"), "&lt;&gt;Unassigned",INDIRECT("Table1[c10"&amp;$E$5&amp;"_main_employ]"), $A136)</f>
        <v>0</v>
      </c>
      <c r="E136" s="3">
        <f t="shared" ca="1" si="17"/>
        <v>0</v>
      </c>
      <c r="F136" s="2">
        <f t="shared" ca="1" si="18"/>
        <v>1</v>
      </c>
      <c r="G136" s="3">
        <f t="shared" ca="1" si="19"/>
        <v>0</v>
      </c>
    </row>
    <row r="137" spans="1:7" x14ac:dyDescent="0.25">
      <c r="A137" s="5" t="s">
        <v>525</v>
      </c>
      <c r="B137" s="2">
        <f>SUM(B130:B136)</f>
        <v>40</v>
      </c>
      <c r="C137" s="33">
        <f t="shared" ref="C137:D137" ca="1" si="20">SUM(C130:C136)</f>
        <v>26</v>
      </c>
      <c r="D137" s="2">
        <f t="shared" ca="1" si="20"/>
        <v>1</v>
      </c>
      <c r="E137" s="3">
        <f ca="1">SUM(E130:E136)</f>
        <v>132</v>
      </c>
      <c r="F137" s="2">
        <f ca="1">SUM(F130:F136)</f>
        <v>88</v>
      </c>
      <c r="G137" s="3">
        <f ca="1">SUM(G130:G136)</f>
        <v>22</v>
      </c>
    </row>
    <row r="139" spans="1:7" x14ac:dyDescent="0.25">
      <c r="A139" s="4" t="s">
        <v>695</v>
      </c>
    </row>
    <row r="140" spans="1:7" x14ac:dyDescent="0.25">
      <c r="A140" s="5"/>
      <c r="B140" s="5" t="str">
        <f>$B$3&amp;" - Wave A - Sample"</f>
        <v>Social Tenants - Wave A - Sample</v>
      </c>
      <c r="C140" s="5" t="str">
        <f>$B$3&amp;" - Wave B - Sample"</f>
        <v>Social Tenants - Wave B - Sample</v>
      </c>
      <c r="D140" s="5" t="str">
        <f>$B$3&amp;" - Wave C - Sample"</f>
        <v>Social Tenants - Wave C - Sample</v>
      </c>
      <c r="E140" s="5" t="str">
        <f>$B$3&amp;" - Wave A - All"</f>
        <v>Social Tenants - Wave A - All</v>
      </c>
      <c r="F140" s="5" t="str">
        <f>$B$3&amp;" - Wave B - All"</f>
        <v>Social Tenants - Wave B - All</v>
      </c>
      <c r="G140" s="5" t="str">
        <f>$B$3&amp;" - Wave C - All"</f>
        <v>Social Tenants - Wave C - All</v>
      </c>
    </row>
    <row r="141" spans="1:7" x14ac:dyDescent="0.25">
      <c r="A141" s="5" t="s">
        <v>67</v>
      </c>
      <c r="B141" s="15">
        <f t="shared" ref="B141:G148" si="21">B130/B$137</f>
        <v>0.15</v>
      </c>
      <c r="C141" s="13">
        <f t="shared" ca="1" si="21"/>
        <v>0.11538461538461539</v>
      </c>
      <c r="D141" s="15">
        <f t="shared" ca="1" si="21"/>
        <v>0</v>
      </c>
      <c r="E141" s="13">
        <f t="shared" ca="1" si="21"/>
        <v>8.3333333333333329E-2</v>
      </c>
      <c r="F141" s="15">
        <f t="shared" ca="1" si="21"/>
        <v>0.11363636363636363</v>
      </c>
      <c r="G141" s="13">
        <f t="shared" ca="1" si="21"/>
        <v>9.0909090909090912E-2</v>
      </c>
    </row>
    <row r="142" spans="1:7" x14ac:dyDescent="0.25">
      <c r="A142" s="5" t="s">
        <v>194</v>
      </c>
      <c r="B142" s="15">
        <f t="shared" si="21"/>
        <v>0.17499999999999999</v>
      </c>
      <c r="C142" s="13">
        <f t="shared" ca="1" si="21"/>
        <v>0.23076923076923078</v>
      </c>
      <c r="D142" s="15">
        <f t="shared" ca="1" si="21"/>
        <v>0</v>
      </c>
      <c r="E142" s="13">
        <f t="shared" ca="1" si="21"/>
        <v>6.8181818181818177E-2</v>
      </c>
      <c r="F142" s="15">
        <f t="shared" ca="1" si="21"/>
        <v>0.11363636363636363</v>
      </c>
      <c r="G142" s="13">
        <f t="shared" ca="1" si="21"/>
        <v>9.0909090909090912E-2</v>
      </c>
    </row>
    <row r="143" spans="1:7" x14ac:dyDescent="0.25">
      <c r="A143" s="5" t="s">
        <v>69</v>
      </c>
      <c r="B143" s="15">
        <f t="shared" si="21"/>
        <v>0</v>
      </c>
      <c r="C143" s="13">
        <f t="shared" ca="1" si="21"/>
        <v>3.8461538461538464E-2</v>
      </c>
      <c r="D143" s="15">
        <f t="shared" ca="1" si="21"/>
        <v>0</v>
      </c>
      <c r="E143" s="13">
        <f t="shared" ca="1" si="21"/>
        <v>1.5151515151515152E-2</v>
      </c>
      <c r="F143" s="15">
        <f t="shared" ca="1" si="21"/>
        <v>4.5454545454545456E-2</v>
      </c>
      <c r="G143" s="13">
        <f t="shared" ca="1" si="21"/>
        <v>0</v>
      </c>
    </row>
    <row r="144" spans="1:7" x14ac:dyDescent="0.25">
      <c r="A144" s="5" t="s">
        <v>64</v>
      </c>
      <c r="B144" s="15">
        <f t="shared" si="21"/>
        <v>0</v>
      </c>
      <c r="C144" s="13">
        <f t="shared" ca="1" si="21"/>
        <v>0</v>
      </c>
      <c r="D144" s="15">
        <f t="shared" ca="1" si="21"/>
        <v>0</v>
      </c>
      <c r="E144" s="13">
        <f t="shared" ca="1" si="21"/>
        <v>2.2727272727272728E-2</v>
      </c>
      <c r="F144" s="15">
        <f t="shared" ca="1" si="21"/>
        <v>0</v>
      </c>
      <c r="G144" s="13">
        <f t="shared" ca="1" si="21"/>
        <v>0.13636363636363635</v>
      </c>
    </row>
    <row r="145" spans="1:7" x14ac:dyDescent="0.25">
      <c r="A145" s="5" t="s">
        <v>3</v>
      </c>
      <c r="B145" s="15">
        <f t="shared" si="21"/>
        <v>0.57499999999999996</v>
      </c>
      <c r="C145" s="13">
        <f t="shared" ca="1" si="21"/>
        <v>0.57692307692307687</v>
      </c>
      <c r="D145" s="15">
        <f t="shared" ca="1" si="21"/>
        <v>1</v>
      </c>
      <c r="E145" s="13">
        <f t="shared" ca="1" si="21"/>
        <v>0.77272727272727271</v>
      </c>
      <c r="F145" s="15">
        <f t="shared" ca="1" si="21"/>
        <v>0.69318181818181823</v>
      </c>
      <c r="G145" s="13">
        <f t="shared" ca="1" si="21"/>
        <v>0.68181818181818177</v>
      </c>
    </row>
    <row r="146" spans="1:7" x14ac:dyDescent="0.25">
      <c r="A146" s="5" t="s">
        <v>90</v>
      </c>
      <c r="B146" s="15">
        <f t="shared" si="21"/>
        <v>0.1</v>
      </c>
      <c r="C146" s="13">
        <f t="shared" ca="1" si="21"/>
        <v>0</v>
      </c>
      <c r="D146" s="15">
        <f t="shared" ca="1" si="21"/>
        <v>0</v>
      </c>
      <c r="E146" s="13">
        <f t="shared" ca="1" si="21"/>
        <v>3.787878787878788E-2</v>
      </c>
      <c r="F146" s="15">
        <f t="shared" ca="1" si="21"/>
        <v>2.2727272727272728E-2</v>
      </c>
      <c r="G146" s="13">
        <f t="shared" ca="1" si="21"/>
        <v>0</v>
      </c>
    </row>
    <row r="147" spans="1:7" x14ac:dyDescent="0.25">
      <c r="A147" s="5" t="s">
        <v>693</v>
      </c>
      <c r="B147" s="15">
        <f t="shared" si="21"/>
        <v>0</v>
      </c>
      <c r="C147" s="13">
        <f t="shared" ca="1" si="21"/>
        <v>3.8461538461538464E-2</v>
      </c>
      <c r="D147" s="15">
        <f t="shared" ca="1" si="21"/>
        <v>0</v>
      </c>
      <c r="E147" s="13">
        <f t="shared" ca="1" si="21"/>
        <v>0</v>
      </c>
      <c r="F147" s="15">
        <f t="shared" ca="1" si="21"/>
        <v>1.1363636363636364E-2</v>
      </c>
      <c r="G147" s="13">
        <f t="shared" ca="1" si="21"/>
        <v>0</v>
      </c>
    </row>
    <row r="148" spans="1:7" x14ac:dyDescent="0.25">
      <c r="A148" s="5" t="s">
        <v>525</v>
      </c>
      <c r="B148" s="15">
        <f t="shared" si="21"/>
        <v>1</v>
      </c>
      <c r="C148" s="13">
        <f t="shared" ca="1" si="21"/>
        <v>1</v>
      </c>
      <c r="D148" s="15">
        <f t="shared" ca="1" si="21"/>
        <v>1</v>
      </c>
      <c r="E148" s="13">
        <f t="shared" ca="1" si="21"/>
        <v>1</v>
      </c>
      <c r="F148" s="15">
        <f t="shared" ca="1" si="21"/>
        <v>1</v>
      </c>
      <c r="G148" s="13">
        <f t="shared" ca="1" si="21"/>
        <v>1</v>
      </c>
    </row>
    <row r="150" spans="1:7" x14ac:dyDescent="0.25">
      <c r="A150" s="4" t="s">
        <v>696</v>
      </c>
    </row>
    <row r="151" spans="1:7" x14ac:dyDescent="0.25">
      <c r="A151" s="5"/>
      <c r="B151" s="5" t="s">
        <v>697</v>
      </c>
      <c r="C151" s="5" t="s">
        <v>698</v>
      </c>
      <c r="D151" s="5" t="s">
        <v>680</v>
      </c>
    </row>
    <row r="152" spans="1:7" x14ac:dyDescent="0.25">
      <c r="A152" s="5" t="str">
        <f>$B$3&amp;" - Wave A - Sample"</f>
        <v>Social Tenants - Wave A - Sample</v>
      </c>
      <c r="B152" s="2">
        <f>COUNTIFS(Table1[c08a_main_class], $B$4, Table1[c10a_main_employ], "Employed full-time")+COUNTIFS(Table1[c08a_main_class], $B$4, Table1[c10a_main_employ], "Employed part-time")+COUNTIFS(Table1[c08a_main_class], $B$4, Table1[c10a_main_employ], "Employed variable hours")+COUNTIFS(Table1[c08a_main_class], $B$4, Table1[c10a_main_employ], "Employed short-hours")+COUNTIFS(Table1[c08a_main_class], $B$4, Table1[c10a_main_employ], "Self-employed")</f>
        <v>17</v>
      </c>
      <c r="C152" s="3">
        <f>COUNTIFS(Table1[c08a_main_class], $B$4, Table1[c10a_main_employ], "Not in paid work")+COUNTIFS(Table1[c08a_main_class], $B$4, Table1[c10a_main_employ], "Retired")</f>
        <v>23</v>
      </c>
      <c r="D152" s="2">
        <f t="shared" ref="D152:D157" si="22">B152+C152</f>
        <v>40</v>
      </c>
    </row>
    <row r="153" spans="1:7" x14ac:dyDescent="0.25">
      <c r="A153" s="5" t="str">
        <f>$B$3&amp;" - Wave B - Sample"</f>
        <v>Social Tenants - Wave B - Sample</v>
      </c>
      <c r="B153" s="2">
        <f ca="1">COUNTIFS(Table1[c08a_main_class], $B$4, INDIRECT("Table1[c01"&amp;$E5&amp;"_area]"), "&lt;&gt;Unassigned", INDIRECT("Table1[c10"&amp;$E5&amp;"_main_employ]"), "Employed full-time")+COUNTIFS(Table1[c08a_main_class], $B$4, INDIRECT("Table1[c01"&amp;$E5&amp;"_area]"), "&lt;&gt;Unassigned", INDIRECT("Table1[c10"&amp;$E5&amp;"_main_employ]"), "Employed part-time")+COUNTIFS(Table1[c08a_main_class], $B$4, INDIRECT("Table1[c01"&amp;$E5&amp;"_area]"), "&lt;&gt;Unassigned", INDIRECT("Table1[c10"&amp;$E5&amp;"_main_employ]"), "Employed variable hours")+COUNTIFS(Table1[c08a_main_class], $B$4, INDIRECT("Table1[c01"&amp;$E5&amp;"_area]"), "&lt;&gt;Unassigned", INDIRECT("Table1[c10"&amp;$E5&amp;"_main_employ]"), "Self-employed")+COUNTIFS(Table1[c08a_main_class], $B$4, INDIRECT("Table1[c01"&amp;$E5&amp;"_area]"), "&lt;&gt;Unassigned", INDIRECT("Table1[c10"&amp;$E5&amp;"_main_employ]"), "Employed short-hours")</f>
        <v>10</v>
      </c>
      <c r="C153" s="3">
        <f ca="1">COUNTIFS(Table1[c08a_main_class], $B$4, INDIRECT("Table1[c01"&amp;$E5&amp;"_area]"), "&lt;&gt;Unassigned", INDIRECT("Table1[c10"&amp;$E5&amp;"_main_employ]"),"Not in paid work")+COUNTIFS(Table1[c08a_main_class], $B$4, INDIRECT("Table1[c01"&amp;$E5&amp;"_area]"), "&lt;&gt;Unassigned", INDIRECT("Table1[c10"&amp;$E5&amp;"_main_employ]"),"Retired")</f>
        <v>16</v>
      </c>
      <c r="D153" s="2">
        <f t="shared" ca="1" si="22"/>
        <v>26</v>
      </c>
    </row>
    <row r="154" spans="1:7" x14ac:dyDescent="0.25">
      <c r="A154" s="5" t="str">
        <f>$B$3&amp;" - Wave C - Sample"</f>
        <v>Social Tenants - Wave C - Sample</v>
      </c>
      <c r="B154" s="2">
        <f ca="1">COUNTIFS(Table1[c08a_main_class], $B$4, INDIRECT("Table1[c01"&amp;$E6&amp;"_area]"), "&lt;&gt;Unassigned", INDIRECT("Table1[c10"&amp;$E6&amp;"_main_employ]"), "Employed full-time")+COUNTIFS(Table1[c08a_main_class], $B$4, INDIRECT("Table1[c01"&amp;$E6&amp;"_area]"), "&lt;&gt;Unassigned", INDIRECT("Table1[c10"&amp;$E6&amp;"_main_employ]"), "Employed part-time")+COUNTIFS(Table1[c08a_main_class], $B$4, INDIRECT("Table1[c01"&amp;$E6&amp;"_area]"), "&lt;&gt;Unassigned", INDIRECT("Table1[c10"&amp;$E6&amp;"_main_employ]"), "Employed variable hours")+COUNTIFS(Table1[c08a_main_class], $B$4, INDIRECT("Table1[c01"&amp;$E6&amp;"_area]"), "&lt;&gt;Unassigned", INDIRECT("Table1[c10"&amp;$E6&amp;"_main_employ]"), "Self-employed")+COUNTIFS(Table1[c08a_main_class], $B$4, INDIRECT("Table1[c01"&amp;$E6&amp;"_area]"), "&lt;&gt;Unassigned", INDIRECT("Table1[c10"&amp;$E6&amp;"_main_employ]"), "Employed short-hours")</f>
        <v>1</v>
      </c>
      <c r="C154" s="3">
        <f ca="1">COUNTIFS(Table1[c08a_main_class], $B$4, INDIRECT("Table1[c01"&amp;$E6&amp;"_area]"), "&lt;&gt;Unassigned", INDIRECT("Table1[c10"&amp;$E6&amp;"_main_employ]"),"Not in paid work")+COUNTIFS(Table1[c08a_main_class], $B$4, INDIRECT("Table1[c01"&amp;$E6&amp;"_area]"), "&lt;&gt;Unassigned", INDIRECT("Table1[c10"&amp;$E6&amp;"_main_employ]"),"Retired")</f>
        <v>1</v>
      </c>
      <c r="D154" s="2">
        <f t="shared" ca="1" si="22"/>
        <v>2</v>
      </c>
    </row>
    <row r="155" spans="1:7" x14ac:dyDescent="0.25">
      <c r="A155" s="5" t="str">
        <f>$B$3&amp;" - Wave A - All"</f>
        <v>Social Tenants - Wave A - All</v>
      </c>
      <c r="B155" s="2">
        <f ca="1">COUNTIFS(INDIRECT("Table1["&amp;$B5&amp;"]"), "Yes", INDIRECT("Table1[c10"&amp;$E4&amp;"_main_employ]"), "Employed full-time")+COUNTIFS(INDIRECT("Table1["&amp;$B5&amp;"]"), "Yes", INDIRECT("Table1[c10"&amp;$E4&amp;"_main_employ]"), "Employed part-time")+COUNTIFS(INDIRECT("Table1["&amp;$B5&amp;"]"), "Yes", INDIRECT("Table1[c10"&amp;$E4&amp;"_main_employ]"), "Employed variable hours")+COUNTIFS(INDIRECT("Table1["&amp;$B5&amp;"]"), "Yes", INDIRECT("Table1[c10"&amp;$E4&amp;"_main_employ]"), "Self-employed")+COUNTIFS(INDIRECT("Table1["&amp;$B5&amp;"]"), "Yes", INDIRECT("Table1[c10"&amp;$E4&amp;"_main_employ]"), "Employed short-hours")</f>
        <v>30</v>
      </c>
      <c r="C155" s="3">
        <f ca="1">COUNTIFS(INDIRECT("Table1["&amp;$B5&amp;"]"),"Yes",INDIRECT("Table1[c10"&amp;$E4&amp;"_main_employ]"),"Not in paid work")+COUNTIFS(INDIRECT("Table1["&amp;$B5&amp;"]"),"Yes",INDIRECT("Table1[c10"&amp;$E4&amp;"_main_employ]"),"Retired")</f>
        <v>102</v>
      </c>
      <c r="D155" s="2">
        <f t="shared" ca="1" si="22"/>
        <v>132</v>
      </c>
    </row>
    <row r="156" spans="1:7" x14ac:dyDescent="0.25">
      <c r="A156" s="5" t="str">
        <f>$B$3&amp;" - Wave B - All"</f>
        <v>Social Tenants - Wave B - All</v>
      </c>
      <c r="B156" s="2">
        <f ca="1">COUNTIFS(INDIRECT("Table1["&amp;$B6&amp;"]"), "Yes", INDIRECT("Table1[c10"&amp;$E5&amp;"_main_employ]"), "Employed full-time")+COUNTIFS(INDIRECT("Table1["&amp;$B6&amp;"]"), "Yes", INDIRECT("Table1[c10"&amp;$E5&amp;"_main_employ]"), "Employed part-time")+COUNTIFS(INDIRECT("Table1["&amp;$B6&amp;"]"), "Yes", INDIRECT("Table1[c10"&amp;$E5&amp;"_main_employ]"), "Employed variable hours")+COUNTIFS(INDIRECT("Table1["&amp;$B6&amp;"]"), "Yes", INDIRECT("Table1[c10"&amp;$E5&amp;"_main_employ]"), "Self-employed")+COUNTIFS(INDIRECT("Table1["&amp;$B6&amp;"]"), "Yes", INDIRECT("Table1[c10"&amp;$E5&amp;"_main_employ]"), "Employed short-hours")</f>
        <v>26</v>
      </c>
      <c r="C156" s="3">
        <f ca="1">COUNTIFS(INDIRECT("Table1["&amp;$B6&amp;"]"),"Yes",INDIRECT("Table1[c10"&amp;$E5&amp;"_main_employ]"),"Not in paid work")+COUNTIFS(INDIRECT("Table1["&amp;$B6&amp;"]"),"Yes",INDIRECT("Table1[c10"&amp;$E5&amp;"_main_employ]"),"Retired")</f>
        <v>62</v>
      </c>
      <c r="D156" s="2">
        <f t="shared" ca="1" si="22"/>
        <v>88</v>
      </c>
    </row>
    <row r="157" spans="1:7" x14ac:dyDescent="0.25">
      <c r="A157" s="5" t="str">
        <f>$B$3&amp;" - Wave C - All"</f>
        <v>Social Tenants - Wave C - All</v>
      </c>
      <c r="B157" s="2">
        <f ca="1">COUNTIFS(INDIRECT("Table1["&amp;$B7&amp;"]"), "Yes", INDIRECT("Table1[c10"&amp;$E6&amp;"_main_employ]"), "Employed full-time")+COUNTIFS(INDIRECT("Table1["&amp;$B7&amp;"]"), "Yes", INDIRECT("Table1[c10"&amp;$E6&amp;"_main_employ]"), "Employed part-time")+COUNTIFS(INDIRECT("Table1["&amp;$B7&amp;"]"), "Yes", INDIRECT("Table1[c10"&amp;$E6&amp;"_main_employ]"), "Employed variable hours")+COUNTIFS(INDIRECT("Table1["&amp;$B7&amp;"]"), "Yes", INDIRECT("Table1[c10"&amp;$E6&amp;"_main_employ]"), "Self-employed")+COUNTIFS(INDIRECT("Table1["&amp;$B7&amp;"]"), "Yes", INDIRECT("Table1[c10"&amp;$E6&amp;"_main_employ]"), "Employed short-hours")</f>
        <v>7</v>
      </c>
      <c r="C157" s="3">
        <f ca="1">COUNTIFS(INDIRECT("Table1["&amp;$B7&amp;"]"),"Yes",INDIRECT("Table1[c10"&amp;$E6&amp;"_main_employ]"),"Not in paid work")+COUNTIFS(INDIRECT("Table1["&amp;$B7&amp;"]"),"Yes",INDIRECT("Table1[c10"&amp;$E6&amp;"_main_employ]"),"Retired")</f>
        <v>15</v>
      </c>
      <c r="D157" s="2">
        <f t="shared" ca="1" si="22"/>
        <v>22</v>
      </c>
    </row>
    <row r="159" spans="1:7" x14ac:dyDescent="0.25">
      <c r="A159" s="4" t="s">
        <v>699</v>
      </c>
    </row>
    <row r="160" spans="1:7" x14ac:dyDescent="0.25">
      <c r="A160" s="5"/>
      <c r="B160" s="5" t="s">
        <v>697</v>
      </c>
      <c r="C160" s="5" t="s">
        <v>698</v>
      </c>
      <c r="D160" s="5" t="s">
        <v>680</v>
      </c>
    </row>
    <row r="161" spans="1:4" x14ac:dyDescent="0.25">
      <c r="A161" s="5" t="str">
        <f>$B$3&amp;" - Wave A - Sample"</f>
        <v>Social Tenants - Wave A - Sample</v>
      </c>
      <c r="B161" s="7">
        <f t="shared" ref="B161:D166" si="23">B152/$D152</f>
        <v>0.42499999999999999</v>
      </c>
      <c r="C161" s="6">
        <f t="shared" si="23"/>
        <v>0.57499999999999996</v>
      </c>
      <c r="D161" s="7">
        <f t="shared" si="23"/>
        <v>1</v>
      </c>
    </row>
    <row r="162" spans="1:4" x14ac:dyDescent="0.25">
      <c r="A162" s="5" t="str">
        <f>$B$3&amp;" - Wave B - Sample"</f>
        <v>Social Tenants - Wave B - Sample</v>
      </c>
      <c r="B162" s="7">
        <f t="shared" ca="1" si="23"/>
        <v>0.38461538461538464</v>
      </c>
      <c r="C162" s="6">
        <f t="shared" ca="1" si="23"/>
        <v>0.61538461538461542</v>
      </c>
      <c r="D162" s="7">
        <f t="shared" ca="1" si="23"/>
        <v>1</v>
      </c>
    </row>
    <row r="163" spans="1:4" x14ac:dyDescent="0.25">
      <c r="A163" s="5" t="str">
        <f>$B$3&amp;" - Wave C - Sample"</f>
        <v>Social Tenants - Wave C - Sample</v>
      </c>
      <c r="B163" s="7">
        <f t="shared" ca="1" si="23"/>
        <v>0.5</v>
      </c>
      <c r="C163" s="6">
        <f t="shared" ca="1" si="23"/>
        <v>0.5</v>
      </c>
      <c r="D163" s="7">
        <f t="shared" ca="1" si="23"/>
        <v>1</v>
      </c>
    </row>
    <row r="164" spans="1:4" x14ac:dyDescent="0.25">
      <c r="A164" s="5" t="str">
        <f>$B$3&amp;" - Wave A - All"</f>
        <v>Social Tenants - Wave A - All</v>
      </c>
      <c r="B164" s="7">
        <f t="shared" ca="1" si="23"/>
        <v>0.22727272727272727</v>
      </c>
      <c r="C164" s="6">
        <f t="shared" ca="1" si="23"/>
        <v>0.77272727272727271</v>
      </c>
      <c r="D164" s="7">
        <f t="shared" ca="1" si="23"/>
        <v>1</v>
      </c>
    </row>
    <row r="165" spans="1:4" x14ac:dyDescent="0.25">
      <c r="A165" s="5" t="str">
        <f>$B$3&amp;" - Wave B - All"</f>
        <v>Social Tenants - Wave B - All</v>
      </c>
      <c r="B165" s="7">
        <f t="shared" ca="1" si="23"/>
        <v>0.29545454545454547</v>
      </c>
      <c r="C165" s="6">
        <f t="shared" ca="1" si="23"/>
        <v>0.70454545454545459</v>
      </c>
      <c r="D165" s="7">
        <f t="shared" ca="1" si="23"/>
        <v>1</v>
      </c>
    </row>
    <row r="166" spans="1:4" x14ac:dyDescent="0.25">
      <c r="A166" s="5" t="str">
        <f>$B$3&amp;" - Wave C - All"</f>
        <v>Social Tenants - Wave C - All</v>
      </c>
      <c r="B166" s="7">
        <f t="shared" ca="1" si="23"/>
        <v>0.31818181818181818</v>
      </c>
      <c r="C166" s="6">
        <f t="shared" ca="1" si="23"/>
        <v>0.68181818181818177</v>
      </c>
      <c r="D166" s="7">
        <f t="shared" ca="1" si="23"/>
        <v>1</v>
      </c>
    </row>
    <row r="168" spans="1:4" x14ac:dyDescent="0.25">
      <c r="A168" s="4" t="s">
        <v>700</v>
      </c>
    </row>
    <row r="169" spans="1:4" x14ac:dyDescent="0.25">
      <c r="A169" s="5"/>
      <c r="B169" s="5" t="s">
        <v>5</v>
      </c>
      <c r="C169" s="5" t="s">
        <v>4</v>
      </c>
      <c r="D169" s="5" t="s">
        <v>680</v>
      </c>
    </row>
    <row r="170" spans="1:4" x14ac:dyDescent="0.25">
      <c r="A170" s="5" t="str">
        <f>$B$3&amp;" - Wave A - Sample"</f>
        <v>Social Tenants - Wave A - Sample</v>
      </c>
      <c r="B170" s="2">
        <f>COUNTIFS(Table1[c08a_main_class], $B$4, Table1[c11a_multiple_jobs], "Yes")</f>
        <v>8</v>
      </c>
      <c r="C170" s="3">
        <f>COUNTIFS(Table1[c08a_main_class], $B$4, Table1[c11a_multiple_jobs], "No")</f>
        <v>32</v>
      </c>
      <c r="D170" s="2">
        <f>B170+C170</f>
        <v>40</v>
      </c>
    </row>
    <row r="171" spans="1:4" x14ac:dyDescent="0.25">
      <c r="A171" s="5" t="str">
        <f>$B$3&amp;" - Wave B - Sample"</f>
        <v>Social Tenants - Wave B - Sample</v>
      </c>
      <c r="B171" s="2">
        <f ca="1">COUNTIFS(Table1[c08a_main_class], $B$4, INDIRECT("Table1[c01"&amp;$E5&amp;"_area]"), "&lt;&gt;Unassigned", INDIRECT("Table1[c11"&amp;$E5&amp;"_multiple_jobs]"), "Yes")</f>
        <v>1</v>
      </c>
      <c r="C171" s="3">
        <f ca="1">COUNTIFS(Table1[c08a_main_class], $B$4, INDIRECT("Table1[c01"&amp;$E5&amp;"_area]"), "&lt;&gt;Unassigned", INDIRECT("Table1[c11"&amp;$E5&amp;"_multiple_jobs]"), "No")</f>
        <v>26</v>
      </c>
      <c r="D171" s="2">
        <f t="shared" ref="D171:D172" ca="1" si="24">B171+C171</f>
        <v>27</v>
      </c>
    </row>
    <row r="172" spans="1:4" x14ac:dyDescent="0.25">
      <c r="A172" s="5" t="str">
        <f>$B$3&amp;" - Wave C - Sample"</f>
        <v>Social Tenants - Wave C - Sample</v>
      </c>
      <c r="B172" s="2">
        <f ca="1">COUNTIFS(Table1[c08a_main_class], $B$4, INDIRECT("Table1[c01"&amp;$E6&amp;"_area]"), "&lt;&gt;Unassigned", INDIRECT("Table1[c11"&amp;$E6&amp;"_multiple_jobs]"), "Yes")</f>
        <v>1</v>
      </c>
      <c r="C172" s="3">
        <f ca="1">COUNTIFS(Table1[c08a_main_class], $B$4, INDIRECT("Table1[c01"&amp;$E6&amp;"_area]"), "&lt;&gt;Unassigned", INDIRECT("Table1[c11"&amp;$E6&amp;"_multiple_jobs]"), "No")</f>
        <v>1</v>
      </c>
      <c r="D172" s="2">
        <f t="shared" ca="1" si="24"/>
        <v>2</v>
      </c>
    </row>
    <row r="173" spans="1:4" x14ac:dyDescent="0.25">
      <c r="A173" s="5" t="str">
        <f>$B$3&amp;" - Wave A - All"</f>
        <v>Social Tenants - Wave A - All</v>
      </c>
      <c r="B173" s="2">
        <f ca="1">COUNTIFS(INDIRECT("Table1["&amp;$B5&amp;"]"),"Yes", INDIRECT("Table1[c11"&amp;$E4&amp;"_multiple_jobs]"), "Yes")</f>
        <v>18</v>
      </c>
      <c r="C173" s="3">
        <f ca="1">COUNTIFS(INDIRECT("Table1["&amp;$B5&amp;"]"),"Yes", INDIRECT("Table1[c11"&amp;$E4&amp;"_multiple_jobs]"), "No")</f>
        <v>114</v>
      </c>
      <c r="D173" s="2">
        <f ca="1">B173+C173</f>
        <v>132</v>
      </c>
    </row>
    <row r="174" spans="1:4" x14ac:dyDescent="0.25">
      <c r="A174" s="5" t="str">
        <f>$B$3&amp;" - Wave B - All"</f>
        <v>Social Tenants - Wave B - All</v>
      </c>
      <c r="B174" s="2">
        <f ca="1">COUNTIFS(INDIRECT("Table1["&amp;$B6&amp;"]"),"Yes", INDIRECT("Table1[c11"&amp;$E5&amp;"_multiple_jobs]"), "Yes")</f>
        <v>19</v>
      </c>
      <c r="C174" s="3">
        <f ca="1">COUNTIFS(INDIRECT("Table1["&amp;$B6&amp;"]"),"Yes", INDIRECT("Table1[c11"&amp;$E5&amp;"_multiple_jobs]"), "No")</f>
        <v>73</v>
      </c>
      <c r="D174" s="2">
        <f ca="1">B174+C174</f>
        <v>92</v>
      </c>
    </row>
    <row r="175" spans="1:4" x14ac:dyDescent="0.25">
      <c r="A175" s="5" t="str">
        <f>$B$3&amp;" - Wave C - All"</f>
        <v>Social Tenants - Wave C - All</v>
      </c>
      <c r="B175" s="2">
        <f ca="1">COUNTIFS(INDIRECT("Table1["&amp;$B7&amp;"]"),"Yes", INDIRECT("Table1[c11"&amp;$E6&amp;"_multiple_jobs]"), "Yes")</f>
        <v>7</v>
      </c>
      <c r="C175" s="3">
        <f ca="1">COUNTIFS(INDIRECT("Table1["&amp;$B7&amp;"]"),"Yes", INDIRECT("Table1[c11"&amp;$E6&amp;"_multiple_jobs]"), "No")</f>
        <v>14</v>
      </c>
      <c r="D175" s="2">
        <f ca="1">B175+C175</f>
        <v>21</v>
      </c>
    </row>
    <row r="177" spans="1:5" x14ac:dyDescent="0.25">
      <c r="A177" s="4" t="s">
        <v>701</v>
      </c>
    </row>
    <row r="178" spans="1:5" x14ac:dyDescent="0.25">
      <c r="A178" s="5"/>
      <c r="B178" s="5" t="s">
        <v>5</v>
      </c>
      <c r="C178" s="5" t="s">
        <v>4</v>
      </c>
      <c r="D178" s="5" t="s">
        <v>680</v>
      </c>
    </row>
    <row r="179" spans="1:5" x14ac:dyDescent="0.25">
      <c r="A179" s="5" t="str">
        <f>$B$3&amp;" - Wave A - Sample"</f>
        <v>Social Tenants - Wave A - Sample</v>
      </c>
      <c r="B179" s="7">
        <f t="shared" ref="B179:D184" si="25">B170/$D170</f>
        <v>0.2</v>
      </c>
      <c r="C179" s="6">
        <f t="shared" si="25"/>
        <v>0.8</v>
      </c>
      <c r="D179" s="7">
        <f t="shared" si="25"/>
        <v>1</v>
      </c>
    </row>
    <row r="180" spans="1:5" x14ac:dyDescent="0.25">
      <c r="A180" s="5" t="str">
        <f>$B$3&amp;" - Wave B - Sample"</f>
        <v>Social Tenants - Wave B - Sample</v>
      </c>
      <c r="B180" s="7">
        <f t="shared" ca="1" si="25"/>
        <v>3.7037037037037035E-2</v>
      </c>
      <c r="C180" s="6">
        <f t="shared" ca="1" si="25"/>
        <v>0.96296296296296291</v>
      </c>
      <c r="D180" s="7">
        <f t="shared" ca="1" si="25"/>
        <v>1</v>
      </c>
    </row>
    <row r="181" spans="1:5" x14ac:dyDescent="0.25">
      <c r="A181" s="5" t="str">
        <f>$B$3&amp;" - Wave C - Sample"</f>
        <v>Social Tenants - Wave C - Sample</v>
      </c>
      <c r="B181" s="7">
        <f t="shared" ca="1" si="25"/>
        <v>0.5</v>
      </c>
      <c r="C181" s="6">
        <f t="shared" ca="1" si="25"/>
        <v>0.5</v>
      </c>
      <c r="D181" s="7">
        <f t="shared" ca="1" si="25"/>
        <v>1</v>
      </c>
    </row>
    <row r="182" spans="1:5" x14ac:dyDescent="0.25">
      <c r="A182" s="5" t="str">
        <f>$B$3&amp;" - Wave A - All"</f>
        <v>Social Tenants - Wave A - All</v>
      </c>
      <c r="B182" s="7">
        <f t="shared" ca="1" si="25"/>
        <v>0.13636363636363635</v>
      </c>
      <c r="C182" s="6">
        <f t="shared" ca="1" si="25"/>
        <v>0.86363636363636365</v>
      </c>
      <c r="D182" s="7">
        <f t="shared" ca="1" si="25"/>
        <v>1</v>
      </c>
    </row>
    <row r="183" spans="1:5" x14ac:dyDescent="0.25">
      <c r="A183" s="5" t="str">
        <f>$B$3&amp;" - Wave B - All"</f>
        <v>Social Tenants - Wave B - All</v>
      </c>
      <c r="B183" s="7">
        <f t="shared" ca="1" si="25"/>
        <v>0.20652173913043478</v>
      </c>
      <c r="C183" s="6">
        <f t="shared" ca="1" si="25"/>
        <v>0.79347826086956519</v>
      </c>
      <c r="D183" s="7">
        <f t="shared" ca="1" si="25"/>
        <v>1</v>
      </c>
    </row>
    <row r="184" spans="1:5" x14ac:dyDescent="0.25">
      <c r="A184" s="5" t="str">
        <f>$B$3&amp;" - Wave C - All"</f>
        <v>Social Tenants - Wave C - All</v>
      </c>
      <c r="B184" s="7">
        <f t="shared" ca="1" si="25"/>
        <v>0.33333333333333331</v>
      </c>
      <c r="C184" s="6">
        <f t="shared" ca="1" si="25"/>
        <v>0.66666666666666663</v>
      </c>
      <c r="D184" s="7">
        <f t="shared" ca="1" si="25"/>
        <v>1</v>
      </c>
    </row>
    <row r="186" spans="1:5" x14ac:dyDescent="0.25">
      <c r="A186" s="4" t="s">
        <v>703</v>
      </c>
    </row>
    <row r="187" spans="1:5" x14ac:dyDescent="0.25">
      <c r="A187" s="5"/>
      <c r="B187" s="5" t="s">
        <v>5</v>
      </c>
      <c r="C187" s="5" t="s">
        <v>4</v>
      </c>
      <c r="D187" s="5" t="s">
        <v>41</v>
      </c>
      <c r="E187" s="5" t="s">
        <v>680</v>
      </c>
    </row>
    <row r="188" spans="1:5" x14ac:dyDescent="0.25">
      <c r="A188" s="5" t="str">
        <f>$B$3&amp;" - Wave A - Sample"</f>
        <v>Social Tenants - Wave A - Sample</v>
      </c>
      <c r="B188" s="2">
        <f>COUNTIFS(Table1[c08a_main_class], $B$4, Table1[c12a_risk_sanction], "Yes")</f>
        <v>7</v>
      </c>
      <c r="C188" s="3">
        <f>COUNTIFS(Table1[c08a_main_class], $B$4, Table1[c12a_risk_sanction], "No")</f>
        <v>33</v>
      </c>
      <c r="D188" s="2">
        <f>COUNTIFS(Table1[c08a_main_class], $B$4, Table1[c12a_risk_sanction], "Don't Know")</f>
        <v>0</v>
      </c>
      <c r="E188" s="3">
        <f>SUM(B188:D188)</f>
        <v>40</v>
      </c>
    </row>
    <row r="189" spans="1:5" x14ac:dyDescent="0.25">
      <c r="A189" s="5" t="str">
        <f>$B$3&amp;" - Wave B - Sample"</f>
        <v>Social Tenants - Wave B - Sample</v>
      </c>
      <c r="B189" s="2">
        <f ca="1">COUNTIFS(Table1[c08a_main_class], $B$4, INDIRECT("Table1[c01"&amp;$E5&amp;"_area]"), "&lt;&gt;Unassigned",INDIRECT("Table1[c12"&amp;$E5&amp;"_risk_sanction]"), "Yes")</f>
        <v>2</v>
      </c>
      <c r="C189" s="3">
        <f ca="1">COUNTIFS(Table1[c08a_main_class], $B$4, INDIRECT("Table1[c01"&amp;$E5&amp;"_area]"), "&lt;&gt;Unassigned",INDIRECT("Table1[c12"&amp;$E5&amp;"_risk_sanction]"), "No")</f>
        <v>23</v>
      </c>
      <c r="D189" s="2">
        <f ca="1">COUNTIFS(Table1[c08a_main_class], $B$4, INDIRECT("Table1[c01"&amp;$E5&amp;"_area]"), "&lt;&gt;Unassigned",INDIRECT("Table1[c12"&amp;$E5&amp;"_risk_sanction]"), "Don't know")</f>
        <v>2</v>
      </c>
      <c r="E189" s="3">
        <f t="shared" ref="E189:E190" ca="1" si="26">SUM(B189:D189)</f>
        <v>27</v>
      </c>
    </row>
    <row r="190" spans="1:5" x14ac:dyDescent="0.25">
      <c r="A190" s="5" t="str">
        <f>$B$3&amp;" - Wave C - Sample"</f>
        <v>Social Tenants - Wave C - Sample</v>
      </c>
      <c r="B190" s="2">
        <f ca="1">COUNTIFS(Table1[c08a_main_class], $B$4, INDIRECT("Table1[c01"&amp;$E6&amp;"_area]"), "&lt;&gt;Unassigned",INDIRECT("Table1[c12"&amp;$E6&amp;"_risk_sanction]"), "Yes")</f>
        <v>0</v>
      </c>
      <c r="C190" s="3">
        <f ca="1">COUNTIFS(Table1[c08a_main_class], $B$4, INDIRECT("Table1[c01"&amp;$E6&amp;"_area]"), "&lt;&gt;Unassigned",INDIRECT("Table1[c12"&amp;$E6&amp;"_risk_sanction]"), "No")</f>
        <v>2</v>
      </c>
      <c r="D190" s="2">
        <f ca="1">COUNTIFS(Table1[c08a_main_class], $B$4, INDIRECT("Table1[c01"&amp;$E6&amp;"_area]"), "&lt;&gt;Unassigned",INDIRECT("Table1[c12"&amp;$E6&amp;"_risk_sanction]"), "Don't know")</f>
        <v>0</v>
      </c>
      <c r="E190" s="3">
        <f t="shared" ca="1" si="26"/>
        <v>2</v>
      </c>
    </row>
    <row r="191" spans="1:5" x14ac:dyDescent="0.25">
      <c r="A191" s="5" t="str">
        <f>$B$3&amp;" - Wave A - All"</f>
        <v>Social Tenants - Wave A - All</v>
      </c>
      <c r="B191" s="2">
        <f ca="1">COUNTIFS(INDIRECT("Table1["&amp;$B5&amp;"]"),"Yes", INDIRECT("Table1[c12"&amp;$E4&amp;"_risk_sanction]"), "Yes")</f>
        <v>58</v>
      </c>
      <c r="C191" s="3">
        <f ca="1">COUNTIFS(INDIRECT("Table1["&amp;$B5&amp;"]"),"Yes", INDIRECT("Table1[c12"&amp;$E4&amp;"_risk_sanction]"), "No")</f>
        <v>74</v>
      </c>
      <c r="D191" s="2">
        <f ca="1">COUNTIFS(INDIRECT("Table1["&amp;$B5&amp;"]"),"Yes", INDIRECT("Table1[c12"&amp;$E4&amp;"_risk_sanction]"), "Don't Know")</f>
        <v>0</v>
      </c>
      <c r="E191" s="3">
        <f ca="1">SUM(B191:D191)</f>
        <v>132</v>
      </c>
    </row>
    <row r="192" spans="1:5" x14ac:dyDescent="0.25">
      <c r="A192" s="5" t="str">
        <f>$B$3&amp;" - Wave B - All"</f>
        <v>Social Tenants - Wave B - All</v>
      </c>
      <c r="B192" s="2">
        <f ca="1">COUNTIFS(INDIRECT("Table1["&amp;$B6&amp;"]"),"Yes", INDIRECT("Table1[c12"&amp;$E5&amp;"_risk_sanction]"), "Yes")</f>
        <v>26</v>
      </c>
      <c r="C192" s="3">
        <f ca="1">COUNTIFS(INDIRECT("Table1["&amp;$B6&amp;"]"),"Yes", INDIRECT("Table1[c12"&amp;$E5&amp;"_risk_sanction]"), "No")</f>
        <v>64</v>
      </c>
      <c r="D192" s="2">
        <f ca="1">COUNTIFS(INDIRECT("Table1["&amp;$B6&amp;"]"),"Yes", INDIRECT("Table1[c12"&amp;$E5&amp;"_risk_sanction]"), "Don't Know")</f>
        <v>2</v>
      </c>
      <c r="E192" s="3">
        <f ca="1">SUM(B192:D192)</f>
        <v>92</v>
      </c>
    </row>
    <row r="193" spans="1:7" x14ac:dyDescent="0.25">
      <c r="A193" s="5" t="str">
        <f>$B$3&amp;" - Wave C - All"</f>
        <v>Social Tenants - Wave C - All</v>
      </c>
      <c r="B193" s="2">
        <f ca="1">COUNTIFS(INDIRECT("Table1["&amp;$B7&amp;"]"),"Yes", INDIRECT("Table1[c12"&amp;$E6&amp;"_risk_sanction]"), "Yes")</f>
        <v>1</v>
      </c>
      <c r="C193" s="3">
        <f ca="1">COUNTIFS(INDIRECT("Table1["&amp;$B7&amp;"]"),"Yes", INDIRECT("Table1[c12"&amp;$E6&amp;"_risk_sanction]"), "No")</f>
        <v>21</v>
      </c>
      <c r="D193" s="2">
        <f ca="1">COUNTIFS(INDIRECT("Table1["&amp;$B7&amp;"]"),"Yes", INDIRECT("Table1[c12"&amp;$E6&amp;"_risk_sanction]"), "Don't Know")</f>
        <v>0</v>
      </c>
      <c r="E193" s="3">
        <f ca="1">SUM(B193:D193)</f>
        <v>22</v>
      </c>
    </row>
    <row r="195" spans="1:7" x14ac:dyDescent="0.25">
      <c r="A195" s="4" t="s">
        <v>702</v>
      </c>
    </row>
    <row r="196" spans="1:7" x14ac:dyDescent="0.25">
      <c r="A196" s="5"/>
      <c r="B196" s="5" t="s">
        <v>5</v>
      </c>
      <c r="C196" s="5" t="s">
        <v>4</v>
      </c>
      <c r="D196" s="5" t="s">
        <v>41</v>
      </c>
      <c r="E196" s="5" t="s">
        <v>680</v>
      </c>
    </row>
    <row r="197" spans="1:7" x14ac:dyDescent="0.25">
      <c r="A197" s="5" t="str">
        <f>$B$3&amp;" - Wave A - Sample"</f>
        <v>Social Tenants - Wave A - Sample</v>
      </c>
      <c r="B197" s="7">
        <f t="shared" ref="B197:E202" si="27">B188/$E188</f>
        <v>0.17499999999999999</v>
      </c>
      <c r="C197" s="6">
        <f t="shared" si="27"/>
        <v>0.82499999999999996</v>
      </c>
      <c r="D197" s="7">
        <f t="shared" si="27"/>
        <v>0</v>
      </c>
      <c r="E197" s="6">
        <f t="shared" si="27"/>
        <v>1</v>
      </c>
    </row>
    <row r="198" spans="1:7" x14ac:dyDescent="0.25">
      <c r="A198" s="5" t="str">
        <f>$B$3&amp;" - Wave B - Sample"</f>
        <v>Social Tenants - Wave B - Sample</v>
      </c>
      <c r="B198" s="7">
        <f t="shared" ca="1" si="27"/>
        <v>7.407407407407407E-2</v>
      </c>
      <c r="C198" s="6">
        <f t="shared" ca="1" si="27"/>
        <v>0.85185185185185186</v>
      </c>
      <c r="D198" s="7">
        <f t="shared" ca="1" si="27"/>
        <v>7.407407407407407E-2</v>
      </c>
      <c r="E198" s="6">
        <f t="shared" ca="1" si="27"/>
        <v>1</v>
      </c>
    </row>
    <row r="199" spans="1:7" x14ac:dyDescent="0.25">
      <c r="A199" s="5" t="str">
        <f>$B$3&amp;" - Wave C - Sample"</f>
        <v>Social Tenants - Wave C - Sample</v>
      </c>
      <c r="B199" s="7">
        <f t="shared" ca="1" si="27"/>
        <v>0</v>
      </c>
      <c r="C199" s="6">
        <f t="shared" ca="1" si="27"/>
        <v>1</v>
      </c>
      <c r="D199" s="7">
        <f t="shared" ca="1" si="27"/>
        <v>0</v>
      </c>
      <c r="E199" s="6">
        <f t="shared" ca="1" si="27"/>
        <v>1</v>
      </c>
    </row>
    <row r="200" spans="1:7" x14ac:dyDescent="0.25">
      <c r="A200" s="5" t="str">
        <f>$B$3&amp;" - Wave A - All"</f>
        <v>Social Tenants - Wave A - All</v>
      </c>
      <c r="B200" s="7">
        <f t="shared" ca="1" si="27"/>
        <v>0.43939393939393939</v>
      </c>
      <c r="C200" s="6">
        <f t="shared" ca="1" si="27"/>
        <v>0.56060606060606055</v>
      </c>
      <c r="D200" s="7">
        <f t="shared" ca="1" si="27"/>
        <v>0</v>
      </c>
      <c r="E200" s="6">
        <f t="shared" ca="1" si="27"/>
        <v>1</v>
      </c>
    </row>
    <row r="201" spans="1:7" x14ac:dyDescent="0.25">
      <c r="A201" s="5" t="str">
        <f>$B$3&amp;" - Wave B - All"</f>
        <v>Social Tenants - Wave B - All</v>
      </c>
      <c r="B201" s="7">
        <f t="shared" ca="1" si="27"/>
        <v>0.28260869565217389</v>
      </c>
      <c r="C201" s="6">
        <f t="shared" ca="1" si="27"/>
        <v>0.69565217391304346</v>
      </c>
      <c r="D201" s="7">
        <f t="shared" ca="1" si="27"/>
        <v>2.1739130434782608E-2</v>
      </c>
      <c r="E201" s="6">
        <f t="shared" ca="1" si="27"/>
        <v>1</v>
      </c>
    </row>
    <row r="202" spans="1:7" x14ac:dyDescent="0.25">
      <c r="A202" s="5" t="str">
        <f>$B$3&amp;" - Wave C - All"</f>
        <v>Social Tenants - Wave C - All</v>
      </c>
      <c r="B202" s="7">
        <f t="shared" ca="1" si="27"/>
        <v>4.5454545454545456E-2</v>
      </c>
      <c r="C202" s="6">
        <f t="shared" ca="1" si="27"/>
        <v>0.95454545454545459</v>
      </c>
      <c r="D202" s="7">
        <f t="shared" ca="1" si="27"/>
        <v>0</v>
      </c>
      <c r="E202" s="6">
        <f t="shared" ca="1" si="27"/>
        <v>1</v>
      </c>
    </row>
    <row r="204" spans="1:7" x14ac:dyDescent="0.25">
      <c r="A204" s="4" t="s">
        <v>705</v>
      </c>
    </row>
    <row r="205" spans="1:7" x14ac:dyDescent="0.25">
      <c r="A205" s="5"/>
      <c r="B205" s="5" t="str">
        <f>$B$3&amp;" - Wave A - Sample"</f>
        <v>Social Tenants - Wave A - Sample</v>
      </c>
      <c r="C205" s="5" t="str">
        <f>$B$3&amp;" - Wave B - Sample"</f>
        <v>Social Tenants - Wave B - Sample</v>
      </c>
      <c r="D205" s="5" t="str">
        <f>$B$3&amp;" - Wave C - Sample"</f>
        <v>Social Tenants - Wave C - Sample</v>
      </c>
      <c r="E205" s="5" t="str">
        <f>$B$3&amp;" - Wave A - All"</f>
        <v>Social Tenants - Wave A - All</v>
      </c>
      <c r="F205" s="5" t="str">
        <f>$B$3&amp;" - Wave B - All"</f>
        <v>Social Tenants - Wave B - All</v>
      </c>
      <c r="G205" s="5" t="str">
        <f>$B$3&amp;" - Wave C - All"</f>
        <v>Social Tenants - Wave C - All</v>
      </c>
    </row>
    <row r="206" spans="1:7" x14ac:dyDescent="0.25">
      <c r="A206" s="5" t="s">
        <v>17</v>
      </c>
      <c r="B206" s="2">
        <f>COUNTIFS(Table1[c08a_main_class], $B$4, Table1[c13a_times_sanctioned], $A206)</f>
        <v>37</v>
      </c>
      <c r="C206" s="33">
        <f ca="1">COUNTIFS(Table1[c08a_main_class], $B$4, INDIRECT("Table1[c01"&amp;$E$5&amp;"_area]"), "&lt;&gt;Unassigned", INDIRECT("Table1[c13"&amp;$E$5&amp;"_times_sanctioned]"), $A206)</f>
        <v>15</v>
      </c>
      <c r="D206" s="31">
        <f ca="1">COUNTIFS(Table1[c08a_main_class], $B$4, INDIRECT("Table1[c01"&amp;$E$6&amp;"_area]"), "&lt;&gt;Unassigned", INDIRECT("Table1[c13"&amp;$E$6&amp;"_times_sanctioned]"), $A206)</f>
        <v>1</v>
      </c>
      <c r="E206" s="3">
        <f ca="1">COUNTIFS(INDIRECT("Table1["&amp;$B$5&amp;"]"),"Yes", INDIRECT("Table1[c13"&amp;$E$4&amp;"_times_sanctioned]"), $A206)</f>
        <v>97</v>
      </c>
      <c r="F206" s="2">
        <f ca="1">COUNTIFS(INDIRECT("Table1["&amp;$B$6&amp;"]"),"Yes", INDIRECT("Table1[c13"&amp;$E$5&amp;"_times_sanctioned]"), $A206)</f>
        <v>37</v>
      </c>
      <c r="G206" s="3">
        <f ca="1">COUNTIFS(INDIRECT("Table1["&amp;$B$7&amp;"]"),"Yes", INDIRECT("Table1[c13"&amp;$E$6&amp;"_times_sanctioned]"), $A206)</f>
        <v>4</v>
      </c>
    </row>
    <row r="207" spans="1:7" x14ac:dyDescent="0.25">
      <c r="A207" s="5" t="s">
        <v>26</v>
      </c>
      <c r="B207" s="2">
        <f>COUNTIFS(Table1[c08a_main_class], $B$4, Table1[c13a_times_sanctioned], $A207)</f>
        <v>0</v>
      </c>
      <c r="C207" s="33">
        <f ca="1">COUNTIFS(Table1[c08a_main_class], $B$4, INDIRECT("Table1[c01"&amp;$E$5&amp;"_area]"), "&lt;&gt;Unassigned", INDIRECT("Table1[c13"&amp;$E$5&amp;"_times_sanctioned]"), $A207)</f>
        <v>0</v>
      </c>
      <c r="D207" s="31">
        <f ca="1">COUNTIFS(Table1[c08a_main_class], $B$4, INDIRECT("Table1[c01"&amp;$E$6&amp;"_area]"), "&lt;&gt;Unassigned", INDIRECT("Table1[c13"&amp;$E$6&amp;"_times_sanctioned]"), $A207)</f>
        <v>0</v>
      </c>
      <c r="E207" s="3">
        <f ca="1">COUNTIFS(INDIRECT("Table1["&amp;$B$5&amp;"]"),"Yes", INDIRECT("Table1[c13"&amp;$E$4&amp;"_times_sanctioned]"), $A207)</f>
        <v>15</v>
      </c>
      <c r="F207" s="2">
        <f ca="1">COUNTIFS(INDIRECT("Table1["&amp;$B$6&amp;"]"),"Yes", INDIRECT("Table1[c13"&amp;$E$5&amp;"_times_sanctioned]"), $A207)</f>
        <v>9</v>
      </c>
      <c r="G207" s="3">
        <f ca="1">COUNTIFS(INDIRECT("Table1["&amp;$B$7&amp;"]"),"Yes", INDIRECT("Table1[c13"&amp;$E$6&amp;"_times_sanctioned]"), $A207)</f>
        <v>1</v>
      </c>
    </row>
    <row r="208" spans="1:7" x14ac:dyDescent="0.25">
      <c r="A208" s="5" t="s">
        <v>77</v>
      </c>
      <c r="B208" s="2">
        <f>COUNTIFS(Table1[c08a_main_class], $B$4, Table1[c13a_times_sanctioned], $A208)</f>
        <v>2</v>
      </c>
      <c r="C208" s="33">
        <f ca="1">COUNTIFS(Table1[c08a_main_class], $B$4, INDIRECT("Table1[c01"&amp;$E$5&amp;"_area]"), "&lt;&gt;Unassigned", INDIRECT("Table1[c13"&amp;$E$5&amp;"_times_sanctioned]"), $A208)</f>
        <v>0</v>
      </c>
      <c r="D208" s="31">
        <f ca="1">COUNTIFS(Table1[c08a_main_class], $B$4, INDIRECT("Table1[c01"&amp;$E$6&amp;"_area]"), "&lt;&gt;Unassigned", INDIRECT("Table1[c13"&amp;$E$6&amp;"_times_sanctioned]"), $A208)</f>
        <v>0</v>
      </c>
      <c r="E208" s="3">
        <f ca="1">COUNTIFS(INDIRECT("Table1["&amp;$B$5&amp;"]"),"Yes", INDIRECT("Table1[c13"&amp;$E$4&amp;"_times_sanctioned]"), $A208)</f>
        <v>14</v>
      </c>
      <c r="F208" s="2">
        <f ca="1">COUNTIFS(INDIRECT("Table1["&amp;$B$6&amp;"]"),"Yes", INDIRECT("Table1[c13"&amp;$E$5&amp;"_times_sanctioned]"), $A208)</f>
        <v>1</v>
      </c>
      <c r="G208" s="3">
        <f ca="1">COUNTIFS(INDIRECT("Table1["&amp;$B$7&amp;"]"),"Yes", INDIRECT("Table1[c13"&amp;$E$6&amp;"_times_sanctioned]"), $A208)</f>
        <v>0</v>
      </c>
    </row>
    <row r="209" spans="1:7" x14ac:dyDescent="0.25">
      <c r="A209" s="5" t="s">
        <v>48</v>
      </c>
      <c r="B209" s="2">
        <f>COUNTIFS(Table1[c08a_main_class], $B$4, Table1[c13a_times_sanctioned], $A209)</f>
        <v>0</v>
      </c>
      <c r="C209" s="33">
        <f ca="1">COUNTIFS(Table1[c08a_main_class], $B$4, INDIRECT("Table1[c01"&amp;$E$5&amp;"_area]"), "&lt;&gt;Unassigned", INDIRECT("Table1[c13"&amp;$E$5&amp;"_times_sanctioned]"), $A209)</f>
        <v>0</v>
      </c>
      <c r="D209" s="31">
        <f ca="1">COUNTIFS(Table1[c08a_main_class], $B$4, INDIRECT("Table1[c01"&amp;$E$6&amp;"_area]"), "&lt;&gt;Unassigned", INDIRECT("Table1[c13"&amp;$E$6&amp;"_times_sanctioned]"), $A209)</f>
        <v>0</v>
      </c>
      <c r="E209" s="3">
        <f ca="1">COUNTIFS(INDIRECT("Table1["&amp;$B$5&amp;"]"),"Yes", INDIRECT("Table1[c13"&amp;$E$4&amp;"_times_sanctioned]"), $A209)</f>
        <v>3</v>
      </c>
      <c r="F209" s="2">
        <f ca="1">COUNTIFS(INDIRECT("Table1["&amp;$B$6&amp;"]"),"Yes", INDIRECT("Table1[c13"&amp;$E$5&amp;"_times_sanctioned]"), $A209)</f>
        <v>1</v>
      </c>
      <c r="G209" s="3">
        <f ca="1">COUNTIFS(INDIRECT("Table1["&amp;$B$7&amp;"]"),"Yes", INDIRECT("Table1[c13"&amp;$E$6&amp;"_times_sanctioned]"), $A209)</f>
        <v>0</v>
      </c>
    </row>
    <row r="210" spans="1:7" x14ac:dyDescent="0.25">
      <c r="A210" s="5" t="s">
        <v>41</v>
      </c>
      <c r="B210" s="2">
        <f>COUNTIFS(Table1[c08a_main_class], $B$4, Table1[c13a_times_sanctioned], $A210)</f>
        <v>1</v>
      </c>
      <c r="C210" s="33">
        <f ca="1">COUNTIFS(Table1[c08a_main_class], $B$4, INDIRECT("Table1[c01"&amp;$E$5&amp;"_area]"), "&lt;&gt;Unassigned", INDIRECT("Table1[c13"&amp;$E$5&amp;"_times_sanctioned]"), $A210)</f>
        <v>0</v>
      </c>
      <c r="D210" s="31">
        <f ca="1">COUNTIFS(Table1[c08a_main_class], $B$4, INDIRECT("Table1[c01"&amp;$E$6&amp;"_area]"), "&lt;&gt;Unassigned", INDIRECT("Table1[c13"&amp;$E$6&amp;"_times_sanctioned]"), $A210)</f>
        <v>0</v>
      </c>
      <c r="E210" s="3">
        <f ca="1">COUNTIFS(INDIRECT("Table1["&amp;$B$5&amp;"]"),"Yes", INDIRECT("Table1[c13"&amp;$E$4&amp;"_times_sanctioned]"), $A210)</f>
        <v>3</v>
      </c>
      <c r="F210" s="2">
        <f ca="1">COUNTIFS(INDIRECT("Table1["&amp;$B$6&amp;"]"),"Yes", INDIRECT("Table1[c13"&amp;$E$5&amp;"_times_sanctioned]"), $A210)</f>
        <v>2</v>
      </c>
      <c r="G210" s="3">
        <f ca="1">COUNTIFS(INDIRECT("Table1["&amp;$B$7&amp;"]"),"Yes", INDIRECT("Table1[c13"&amp;$E$6&amp;"_times_sanctioned]"), $A210)</f>
        <v>0</v>
      </c>
    </row>
    <row r="211" spans="1:7" x14ac:dyDescent="0.25">
      <c r="A211" s="5" t="s">
        <v>525</v>
      </c>
      <c r="B211" s="2">
        <f>SUM(B206:B210)</f>
        <v>40</v>
      </c>
      <c r="C211" s="33">
        <f ca="1">SUM(C206:C210)</f>
        <v>15</v>
      </c>
      <c r="D211" s="31">
        <f ca="1">COUNTIFS(Table1[c08a_main_class], $B$4, INDIRECT("Table1[c01"&amp;$E$6&amp;"_area]"), "&lt;&gt;Unassigned", INDIRECT("Table1[c13"&amp;$E$6&amp;"_times_sanctioned]"), $A211)</f>
        <v>0</v>
      </c>
      <c r="E211" s="3">
        <f ca="1">SUM(E206:E210)</f>
        <v>132</v>
      </c>
      <c r="F211" s="2">
        <f ca="1">SUM(F206:F210)</f>
        <v>50</v>
      </c>
      <c r="G211" s="3">
        <f ca="1">SUM(G206:G210)</f>
        <v>5</v>
      </c>
    </row>
    <row r="213" spans="1:7" x14ac:dyDescent="0.25">
      <c r="A213" s="4" t="s">
        <v>870</v>
      </c>
    </row>
    <row r="214" spans="1:7" x14ac:dyDescent="0.25">
      <c r="A214" s="5"/>
      <c r="B214" s="5" t="str">
        <f>$B$3&amp;" - Wave A - Sample"</f>
        <v>Social Tenants - Wave A - Sample</v>
      </c>
      <c r="C214" s="5" t="str">
        <f>$B$3&amp;" - Wave B - Sample"</f>
        <v>Social Tenants - Wave B - Sample</v>
      </c>
      <c r="D214" s="5" t="str">
        <f>$B$3&amp;" - Wave C - Sample"</f>
        <v>Social Tenants - Wave C - Sample</v>
      </c>
      <c r="E214" s="5" t="str">
        <f>$B$3&amp;" - Wave A - All"</f>
        <v>Social Tenants - Wave A - All</v>
      </c>
      <c r="F214" s="5" t="str">
        <f>$B$3&amp;" - Wave B - All"</f>
        <v>Social Tenants - Wave B - All</v>
      </c>
      <c r="G214" s="5" t="str">
        <f>$B$3&amp;" - Wave C - All"</f>
        <v>Social Tenants - Wave C - All</v>
      </c>
    </row>
    <row r="215" spans="1:7" x14ac:dyDescent="0.25">
      <c r="A215" s="5" t="s">
        <v>17</v>
      </c>
      <c r="B215" s="15">
        <f>B206/B$211</f>
        <v>0.92500000000000004</v>
      </c>
      <c r="C215" s="13">
        <f t="shared" ref="C215:G220" ca="1" si="28">C206/C$211</f>
        <v>1</v>
      </c>
      <c r="D215" s="15" t="e">
        <f t="shared" ca="1" si="28"/>
        <v>#DIV/0!</v>
      </c>
      <c r="E215" s="13">
        <f t="shared" ca="1" si="28"/>
        <v>0.73484848484848486</v>
      </c>
      <c r="F215" s="15">
        <f t="shared" ca="1" si="28"/>
        <v>0.74</v>
      </c>
      <c r="G215" s="13">
        <f t="shared" ca="1" si="28"/>
        <v>0.8</v>
      </c>
    </row>
    <row r="216" spans="1:7" x14ac:dyDescent="0.25">
      <c r="A216" s="5" t="s">
        <v>706</v>
      </c>
      <c r="B216" s="15">
        <f t="shared" ref="B216:D220" si="29">B207/B$211</f>
        <v>0</v>
      </c>
      <c r="C216" s="13">
        <f t="shared" ca="1" si="29"/>
        <v>0</v>
      </c>
      <c r="D216" s="15" t="e">
        <f t="shared" ca="1" si="29"/>
        <v>#DIV/0!</v>
      </c>
      <c r="E216" s="13">
        <f t="shared" ca="1" si="28"/>
        <v>0.11363636363636363</v>
      </c>
      <c r="F216" s="15">
        <f t="shared" ca="1" si="28"/>
        <v>0.18</v>
      </c>
      <c r="G216" s="13">
        <f t="shared" ca="1" si="28"/>
        <v>0.2</v>
      </c>
    </row>
    <row r="217" spans="1:7" x14ac:dyDescent="0.25">
      <c r="A217" s="5" t="s">
        <v>77</v>
      </c>
      <c r="B217" s="15">
        <f t="shared" si="29"/>
        <v>0.05</v>
      </c>
      <c r="C217" s="13">
        <f t="shared" ca="1" si="29"/>
        <v>0</v>
      </c>
      <c r="D217" s="15" t="e">
        <f t="shared" ca="1" si="29"/>
        <v>#DIV/0!</v>
      </c>
      <c r="E217" s="13">
        <f t="shared" ca="1" si="28"/>
        <v>0.10606060606060606</v>
      </c>
      <c r="F217" s="15">
        <f t="shared" ca="1" si="28"/>
        <v>0.02</v>
      </c>
      <c r="G217" s="13">
        <f t="shared" ca="1" si="28"/>
        <v>0</v>
      </c>
    </row>
    <row r="218" spans="1:7" x14ac:dyDescent="0.25">
      <c r="A218" s="5" t="s">
        <v>48</v>
      </c>
      <c r="B218" s="15">
        <f t="shared" si="29"/>
        <v>0</v>
      </c>
      <c r="C218" s="13">
        <f t="shared" ca="1" si="29"/>
        <v>0</v>
      </c>
      <c r="D218" s="15" t="e">
        <f t="shared" ca="1" si="29"/>
        <v>#DIV/0!</v>
      </c>
      <c r="E218" s="13">
        <f t="shared" ca="1" si="28"/>
        <v>2.2727272727272728E-2</v>
      </c>
      <c r="F218" s="15">
        <f t="shared" ca="1" si="28"/>
        <v>0.02</v>
      </c>
      <c r="G218" s="13">
        <f t="shared" ca="1" si="28"/>
        <v>0</v>
      </c>
    </row>
    <row r="219" spans="1:7" x14ac:dyDescent="0.25">
      <c r="A219" s="5" t="s">
        <v>707</v>
      </c>
      <c r="B219" s="15">
        <f t="shared" si="29"/>
        <v>2.5000000000000001E-2</v>
      </c>
      <c r="C219" s="13">
        <f t="shared" ca="1" si="29"/>
        <v>0</v>
      </c>
      <c r="D219" s="15" t="e">
        <f t="shared" ca="1" si="29"/>
        <v>#DIV/0!</v>
      </c>
      <c r="E219" s="13">
        <f t="shared" ca="1" si="28"/>
        <v>2.2727272727272728E-2</v>
      </c>
      <c r="F219" s="15">
        <f t="shared" ca="1" si="28"/>
        <v>0.04</v>
      </c>
      <c r="G219" s="13">
        <f t="shared" ca="1" si="28"/>
        <v>0</v>
      </c>
    </row>
    <row r="220" spans="1:7" x14ac:dyDescent="0.25">
      <c r="A220" s="5" t="s">
        <v>525</v>
      </c>
      <c r="B220" s="15">
        <f t="shared" si="29"/>
        <v>1</v>
      </c>
      <c r="C220" s="13">
        <f t="shared" ca="1" si="29"/>
        <v>1</v>
      </c>
      <c r="D220" s="15" t="e">
        <f t="shared" ca="1" si="29"/>
        <v>#DIV/0!</v>
      </c>
      <c r="E220" s="13">
        <f t="shared" ca="1" si="28"/>
        <v>1</v>
      </c>
      <c r="F220" s="15">
        <f t="shared" ca="1" si="28"/>
        <v>1</v>
      </c>
      <c r="G220" s="13">
        <f t="shared" ca="1" si="28"/>
        <v>1</v>
      </c>
    </row>
    <row r="222" spans="1:7" x14ac:dyDescent="0.25">
      <c r="A222" s="4" t="s">
        <v>708</v>
      </c>
    </row>
    <row r="223" spans="1:7" x14ac:dyDescent="0.25">
      <c r="A223" s="5"/>
      <c r="B223" s="5" t="s">
        <v>5</v>
      </c>
      <c r="C223" s="5" t="s">
        <v>4</v>
      </c>
      <c r="D223" s="5" t="s">
        <v>41</v>
      </c>
      <c r="E223" s="5" t="s">
        <v>680</v>
      </c>
    </row>
    <row r="224" spans="1:7" x14ac:dyDescent="0.25">
      <c r="A224" s="5" t="str">
        <f>$B$3&amp;" - Wave A - Sample"</f>
        <v>Social Tenants - Wave A - Sample</v>
      </c>
      <c r="B224" s="2">
        <f>COUNTIFS(Table1[c08a_main_class], $B$4, Table1[c13a_times_sanctioned], "Once")+COUNTIFS(Table1[c08a_main_class], $B$4, Table1[c13a_times_sanctioned], "2-5 times")+COUNTIFS(Table1[c08a_main_class], $B$4, Table1[c13a_times_sanctioned], "More than 5 times")</f>
        <v>2</v>
      </c>
      <c r="C224" s="3">
        <f>COUNTIFS(Table1[c08a_main_class], $B$4, Table1[c13a_times_sanctioned], $A206)</f>
        <v>37</v>
      </c>
      <c r="D224" s="2">
        <f>COUNTIFS(Table1[c08a_main_class], $B$4, Table1[c13a_times_sanctioned], $A210)</f>
        <v>1</v>
      </c>
      <c r="E224" s="3">
        <f>SUM(B224:D224)</f>
        <v>40</v>
      </c>
    </row>
    <row r="225" spans="1:5" x14ac:dyDescent="0.25">
      <c r="A225" s="5" t="str">
        <f>$B$3&amp;" - Wave B - Sample"</f>
        <v>Social Tenants - Wave B - Sample</v>
      </c>
      <c r="B225" s="2">
        <f ca="1">COUNTIFS(Table1[c08a_main_class], $B$4, INDIRECT("Table1[c01"&amp;$E5&amp;"_area]"), "&lt;&gt;Unassigned", INDIRECT("Table1[c13"&amp;$E5&amp;"_times_sanctioned]"), "Once")+COUNTIFS(Table1[c08a_main_class], $B$4, INDIRECT("Table1[c01"&amp;$E5&amp;"_area]"), "&lt;&gt;Unassigned", INDIRECT("Table1[c13"&amp;$E5&amp;"_times_sanctioned]"), "2-5 times")+COUNTIFS(Table1[c08a_main_class], $B$4, INDIRECT("Table1[c01"&amp;$E5&amp;"_area]"), "&lt;&gt;Unassigned", INDIRECT("Table1[c13"&amp;$E5&amp;"_times_sanctioned]"), "More than 5 times")</f>
        <v>0</v>
      </c>
      <c r="C225" s="3">
        <f ca="1">COUNTIFS(Table1[c08a_main_class], $B$4, INDIRECT("Table1[c01"&amp;$E5&amp;"_area]"), "&lt;&gt;Unassigned", INDIRECT("Table1[c13"&amp;$E5&amp;"_times_sanctioned]"), $A$206)</f>
        <v>15</v>
      </c>
      <c r="D225" s="2">
        <f ca="1">COUNTIFS(Table1[c08a_main_class], $B$4, INDIRECT("Table1[c01"&amp;$E5&amp;"_area]"), "&lt;&gt;Unassigned", INDIRECT("Table1[c13"&amp;$E5&amp;"_times_sanctioned]"), $A$210)</f>
        <v>0</v>
      </c>
      <c r="E225" s="3">
        <f t="shared" ref="E225:E226" ca="1" si="30">SUM(B225:D225)</f>
        <v>15</v>
      </c>
    </row>
    <row r="226" spans="1:5" x14ac:dyDescent="0.25">
      <c r="A226" s="5" t="str">
        <f>$B$3&amp;" - Wave C - Sample"</f>
        <v>Social Tenants - Wave C - Sample</v>
      </c>
      <c r="B226" s="2">
        <f ca="1">COUNTIFS(Table1[c08a_main_class], $B$4, INDIRECT("Table1[c01"&amp;$E6&amp;"_area]"), "&lt;&gt;Unassigned", INDIRECT("Table1[c13"&amp;$E6&amp;"_times_sanctioned]"), "Once")+COUNTIFS(Table1[c08a_main_class], $B$4, INDIRECT("Table1[c01"&amp;$E6&amp;"_area]"), "&lt;&gt;Unassigned", INDIRECT("Table1[c13"&amp;$E6&amp;"_times_sanctioned]"), "2-5 times")+COUNTIFS(Table1[c08a_main_class], $B$4, INDIRECT("Table1[c01"&amp;$E6&amp;"_area]"), "&lt;&gt;Unassigned", INDIRECT("Table1[c13"&amp;$E6&amp;"_times_sanctioned]"), "More than 5 times")</f>
        <v>0</v>
      </c>
      <c r="C226" s="3">
        <f ca="1">COUNTIFS(Table1[c08a_main_class], $B$4, INDIRECT("Table1[c01"&amp;$E6&amp;"_area]"), "&lt;&gt;Unassigned", INDIRECT("Table1[c13"&amp;$E6&amp;"_times_sanctioned]"), $A$206)</f>
        <v>1</v>
      </c>
      <c r="D226" s="2">
        <f ca="1">COUNTIFS(Table1[c08a_main_class], $B$4, INDIRECT("Table1[c01"&amp;$E6&amp;"_area]"), "&lt;&gt;Unassigned", INDIRECT("Table1[c13"&amp;$E6&amp;"_times_sanctioned]"), $A$210)</f>
        <v>0</v>
      </c>
      <c r="E226" s="3">
        <f t="shared" ca="1" si="30"/>
        <v>1</v>
      </c>
    </row>
    <row r="227" spans="1:5" x14ac:dyDescent="0.25">
      <c r="A227" s="5" t="str">
        <f>$B$3&amp;" - Wave A - All"</f>
        <v>Social Tenants - Wave A - All</v>
      </c>
      <c r="B227" s="2">
        <f ca="1">COUNTIFS(INDIRECT("Table1["&amp;$B5&amp;"]"),"Yes", INDIRECT("Table1[c13"&amp;$E4&amp;"_times_sanctioned]"), "Once")+COUNTIFS(INDIRECT("Table1["&amp;$B5&amp;"]"),"Yes", INDIRECT("Table1[c13"&amp;$E4&amp;"_times_sanctioned]"), "2-5 times")+COUNTIFS(INDIRECT("Table1["&amp;$B5&amp;"]"),"Yes", INDIRECT("Table1[c13"&amp;$E4&amp;"_times_sanctioned]"), "More than 5 times")</f>
        <v>32</v>
      </c>
      <c r="C227" s="3">
        <f ca="1">COUNTIFS(INDIRECT("Table1["&amp;$B$5&amp;"]"),"Yes", INDIRECT("Table1[c13"&amp;$E$4&amp;"_times_sanctioned]"), $A206)</f>
        <v>97</v>
      </c>
      <c r="D227" s="2">
        <f ca="1">COUNTIFS(INDIRECT("Table1["&amp;$B$5&amp;"]"),"Yes", INDIRECT("Table1[c13"&amp;$E$4&amp;"_times_sanctioned]"), $A210)</f>
        <v>3</v>
      </c>
      <c r="E227" s="3">
        <f ca="1">SUM(B227:D227)</f>
        <v>132</v>
      </c>
    </row>
    <row r="228" spans="1:5" x14ac:dyDescent="0.25">
      <c r="A228" s="5" t="str">
        <f>$B$3&amp;" - Wave B - All"</f>
        <v>Social Tenants - Wave B - All</v>
      </c>
      <c r="B228" s="2">
        <f ca="1">COUNTIFS(INDIRECT("Table1["&amp;$B6&amp;"]"),"Yes", INDIRECT("Table1[c13"&amp;$E5&amp;"_times_sanctioned]"), "Once")+COUNTIFS(INDIRECT("Table1["&amp;$B6&amp;"]"),"Yes", INDIRECT("Table1[c13"&amp;$E5&amp;"_times_sanctioned]"), "2-5 times")+COUNTIFS(INDIRECT("Table1["&amp;$B6&amp;"]"),"Yes", INDIRECT("Table1[c13"&amp;$E5&amp;"_times_sanctioned]"), "More than 5 times")</f>
        <v>11</v>
      </c>
      <c r="C228" s="3">
        <f ca="1">COUNTIFS(INDIRECT("Table1["&amp;$B$6&amp;"]"),"Yes", INDIRECT("Table1[c13"&amp;$E$5&amp;"_times_sanctioned]"), $A206)</f>
        <v>37</v>
      </c>
      <c r="D228" s="2">
        <f ca="1">COUNTIFS(INDIRECT("Table1["&amp;$B$6&amp;"]"),"Yes", INDIRECT("Table1[c13"&amp;$E$5&amp;"_times_sanctioned]"), $A210)</f>
        <v>2</v>
      </c>
      <c r="E228" s="3">
        <f ca="1">SUM(B228:D228)</f>
        <v>50</v>
      </c>
    </row>
    <row r="229" spans="1:5" x14ac:dyDescent="0.25">
      <c r="A229" s="5" t="str">
        <f>$B$3&amp;" - Wave C - All"</f>
        <v>Social Tenants - Wave C - All</v>
      </c>
      <c r="B229" s="2">
        <f ca="1">COUNTIFS(INDIRECT("Table1["&amp;$B7&amp;"]"),"Yes", INDIRECT("Table1[c13"&amp;$E6&amp;"_times_sanctioned]"), "Once")+COUNTIFS(INDIRECT("Table1["&amp;$B7&amp;"]"),"Yes", INDIRECT("Table1[c13"&amp;$E6&amp;"_times_sanctioned]"), "2-5 times")+COUNTIFS(INDIRECT("Table1["&amp;$B7&amp;"]"),"Yes", INDIRECT("Table1[c13"&amp;$E6&amp;"_times_sanctioned]"), "More than 5 times")</f>
        <v>1</v>
      </c>
      <c r="C229" s="3">
        <f ca="1">COUNTIFS(INDIRECT("Table1["&amp;$B$7&amp;"]"),"Yes", INDIRECT("Table1[c13"&amp;$E$6&amp;"_times_sanctioned]"), $A206)</f>
        <v>4</v>
      </c>
      <c r="D229" s="2">
        <f ca="1">COUNTIFS(INDIRECT("Table1["&amp;$B$7&amp;"]"),"Yes", INDIRECT("Table1[c13"&amp;$E$6&amp;"_times_sanctioned]"), $A210)</f>
        <v>0</v>
      </c>
      <c r="E229" s="3">
        <f ca="1">SUM(B229:D229)</f>
        <v>5</v>
      </c>
    </row>
    <row r="231" spans="1:5" x14ac:dyDescent="0.25">
      <c r="A231" s="4" t="s">
        <v>709</v>
      </c>
    </row>
    <row r="232" spans="1:5" x14ac:dyDescent="0.25">
      <c r="A232" s="5"/>
      <c r="B232" s="5" t="s">
        <v>5</v>
      </c>
      <c r="C232" s="5" t="s">
        <v>4</v>
      </c>
      <c r="D232" s="5" t="s">
        <v>41</v>
      </c>
      <c r="E232" s="5" t="s">
        <v>680</v>
      </c>
    </row>
    <row r="233" spans="1:5" x14ac:dyDescent="0.25">
      <c r="A233" s="5" t="str">
        <f>$B$3&amp;" - Wave A - Sample"</f>
        <v>Social Tenants - Wave A - Sample</v>
      </c>
      <c r="B233" s="7">
        <f t="shared" ref="B233:E238" si="31">B224/$E224</f>
        <v>0.05</v>
      </c>
      <c r="C233" s="6">
        <f t="shared" si="31"/>
        <v>0.92500000000000004</v>
      </c>
      <c r="D233" s="7">
        <f t="shared" si="31"/>
        <v>2.5000000000000001E-2</v>
      </c>
      <c r="E233" s="6">
        <f t="shared" si="31"/>
        <v>1</v>
      </c>
    </row>
    <row r="234" spans="1:5" x14ac:dyDescent="0.25">
      <c r="A234" s="5" t="str">
        <f>$B$3&amp;" - Wave B - Sample"</f>
        <v>Social Tenants - Wave B - Sample</v>
      </c>
      <c r="B234" s="7">
        <f t="shared" ca="1" si="31"/>
        <v>0</v>
      </c>
      <c r="C234" s="6">
        <f t="shared" ca="1" si="31"/>
        <v>1</v>
      </c>
      <c r="D234" s="7">
        <f t="shared" ca="1" si="31"/>
        <v>0</v>
      </c>
      <c r="E234" s="6">
        <f t="shared" ca="1" si="31"/>
        <v>1</v>
      </c>
    </row>
    <row r="235" spans="1:5" x14ac:dyDescent="0.25">
      <c r="A235" s="5" t="str">
        <f>$B$3&amp;" - Wave C - Sample"</f>
        <v>Social Tenants - Wave C - Sample</v>
      </c>
      <c r="B235" s="7">
        <f t="shared" ca="1" si="31"/>
        <v>0</v>
      </c>
      <c r="C235" s="6">
        <f t="shared" ca="1" si="31"/>
        <v>1</v>
      </c>
      <c r="D235" s="7">
        <f t="shared" ca="1" si="31"/>
        <v>0</v>
      </c>
      <c r="E235" s="6">
        <f t="shared" ca="1" si="31"/>
        <v>1</v>
      </c>
    </row>
    <row r="236" spans="1:5" x14ac:dyDescent="0.25">
      <c r="A236" s="5" t="str">
        <f>$B$3&amp;" - Wave A - All"</f>
        <v>Social Tenants - Wave A - All</v>
      </c>
      <c r="B236" s="7">
        <f t="shared" ca="1" si="31"/>
        <v>0.24242424242424243</v>
      </c>
      <c r="C236" s="6">
        <f t="shared" ca="1" si="31"/>
        <v>0.73484848484848486</v>
      </c>
      <c r="D236" s="7">
        <f t="shared" ca="1" si="31"/>
        <v>2.2727272727272728E-2</v>
      </c>
      <c r="E236" s="6">
        <f t="shared" ca="1" si="31"/>
        <v>1</v>
      </c>
    </row>
    <row r="237" spans="1:5" x14ac:dyDescent="0.25">
      <c r="A237" s="5" t="str">
        <f>$B$3&amp;" - Wave B - All"</f>
        <v>Social Tenants - Wave B - All</v>
      </c>
      <c r="B237" s="7">
        <f t="shared" ca="1" si="31"/>
        <v>0.22</v>
      </c>
      <c r="C237" s="6">
        <f t="shared" ca="1" si="31"/>
        <v>0.74</v>
      </c>
      <c r="D237" s="7">
        <f t="shared" ca="1" si="31"/>
        <v>0.04</v>
      </c>
      <c r="E237" s="6">
        <f t="shared" ca="1" si="31"/>
        <v>1</v>
      </c>
    </row>
    <row r="238" spans="1:5" x14ac:dyDescent="0.25">
      <c r="A238" s="5" t="str">
        <f>$B$3&amp;" - Wave C - All"</f>
        <v>Social Tenants - Wave C - All</v>
      </c>
      <c r="B238" s="7">
        <f t="shared" ca="1" si="31"/>
        <v>0.2</v>
      </c>
      <c r="C238" s="6">
        <f t="shared" ca="1" si="31"/>
        <v>0.8</v>
      </c>
      <c r="D238" s="7">
        <f t="shared" ca="1" si="31"/>
        <v>0</v>
      </c>
      <c r="E238" s="6">
        <f t="shared" ca="1" si="31"/>
        <v>1</v>
      </c>
    </row>
    <row r="240" spans="1:5" x14ac:dyDescent="0.25">
      <c r="A240" s="4" t="s">
        <v>710</v>
      </c>
    </row>
    <row r="241" spans="1:7" x14ac:dyDescent="0.25">
      <c r="A241" s="5"/>
      <c r="B241" s="5" t="str">
        <f>$B$3&amp;" - Wave A - Sample"</f>
        <v>Social Tenants - Wave A - Sample</v>
      </c>
      <c r="C241" s="5" t="str">
        <f>$B$3&amp;" - Wave B - Sample"</f>
        <v>Social Tenants - Wave B - Sample</v>
      </c>
      <c r="D241" s="5" t="str">
        <f>$B$3&amp;" - Wave C - Sample"</f>
        <v>Social Tenants - Wave C - Sample</v>
      </c>
      <c r="E241" s="5" t="str">
        <f>$B$3&amp;" - Wave A - All"</f>
        <v>Social Tenants - Wave A - All</v>
      </c>
      <c r="F241" s="5" t="str">
        <f>$B$3&amp;" - Wave B - All"</f>
        <v>Social Tenants - Wave B - All</v>
      </c>
      <c r="G241" s="5" t="str">
        <f>$B$3&amp;" - Wave C - All"</f>
        <v>Social Tenants - Wave C - All</v>
      </c>
    </row>
    <row r="242" spans="1:7" x14ac:dyDescent="0.25">
      <c r="A242" s="5" t="s">
        <v>54</v>
      </c>
      <c r="B242" s="2">
        <f>COUNTIFS(Table1[c08a_main_class], $B$4, Table1[c14a_last_sanctioned], $A242)</f>
        <v>0</v>
      </c>
      <c r="C242" s="3">
        <f ca="1">COUNTIFS(Table1[c08a_main_class], $B$4, INDIRECT("Table1[c01"&amp;$E$5&amp;"_area]"), "&lt;&gt;Unassigned", INDIRECT("Table1[c14"&amp;$E$5&amp;"_last_sanctioned]"), $A242)</f>
        <v>0</v>
      </c>
      <c r="D242" s="2">
        <f ca="1">COUNTIFS(Table1[c08a_main_class], $B$4, INDIRECT("Table1[c01"&amp;$E$6&amp;"_area]"), "&lt;&gt;Unassigned", INDIRECT("Table1[c14"&amp;$E$6&amp;"_last_sanctioned]"), $A242)</f>
        <v>0</v>
      </c>
      <c r="E242" s="3">
        <f ca="1">COUNTIFS(INDIRECT("Table1["&amp;$B$5&amp;"]"),"Yes", INDIRECT("Table1[c14"&amp;$E$4&amp;"_last_sanctioned]"), $A242)</f>
        <v>9</v>
      </c>
      <c r="F242" s="2">
        <f ca="1">COUNTIFS(INDIRECT("Table1["&amp;$B$6&amp;"]"),"Yes", INDIRECT("Table1[c14"&amp;$E$5&amp;"_last_sanctioned]"), $A242)</f>
        <v>3</v>
      </c>
      <c r="G242" s="3">
        <f ca="1">COUNTIFS(INDIRECT("Table1["&amp;$B$7&amp;"]"),"Yes", INDIRECT("Table1[c14"&amp;$E$6&amp;"_last_sanctioned]"), $A242)</f>
        <v>0</v>
      </c>
    </row>
    <row r="243" spans="1:7" x14ac:dyDescent="0.25">
      <c r="A243" s="5" t="s">
        <v>78</v>
      </c>
      <c r="B243" s="2">
        <f>COUNTIFS(Table1[c08a_main_class], $B$4, Table1[c14a_last_sanctioned], $A243)</f>
        <v>0</v>
      </c>
      <c r="C243" s="3">
        <f ca="1">COUNTIFS(Table1[c08a_main_class], $B$4, INDIRECT("Table1[c01"&amp;$E$5&amp;"_area]"), "&lt;&gt;Unassigned", INDIRECT("Table1[c14"&amp;$E$5&amp;"_last_sanctioned]"), $A243)</f>
        <v>0</v>
      </c>
      <c r="D243" s="2">
        <f ca="1">COUNTIFS(Table1[c08a_main_class], $B$4, INDIRECT("Table1[c01"&amp;$E$6&amp;"_area]"), "&lt;&gt;Unassigned", INDIRECT("Table1[c14"&amp;$E$6&amp;"_last_sanctioned]"), $A243)</f>
        <v>0</v>
      </c>
      <c r="E243" s="3">
        <f ca="1">COUNTIFS(INDIRECT("Table1["&amp;$B$5&amp;"]"),"Yes", INDIRECT("Table1[c14"&amp;$E$4&amp;"_last_sanctioned]"), $A243)</f>
        <v>4</v>
      </c>
      <c r="F243" s="2">
        <f ca="1">COUNTIFS(INDIRECT("Table1["&amp;$B$6&amp;"]"),"Yes", INDIRECT("Table1[c14"&amp;$E$5&amp;"_last_sanctioned]"), $A243)</f>
        <v>0</v>
      </c>
      <c r="G243" s="3">
        <f ca="1">COUNTIFS(INDIRECT("Table1["&amp;$B$7&amp;"]"),"Yes", INDIRECT("Table1[c14"&amp;$E$6&amp;"_last_sanctioned]"), $A243)</f>
        <v>0</v>
      </c>
    </row>
    <row r="244" spans="1:7" x14ac:dyDescent="0.25">
      <c r="A244" s="5" t="s">
        <v>105</v>
      </c>
      <c r="B244" s="2">
        <f>COUNTIFS(Table1[c08a_main_class], $B$4, Table1[c14a_last_sanctioned], $A244)</f>
        <v>0</v>
      </c>
      <c r="C244" s="3">
        <f ca="1">COUNTIFS(Table1[c08a_main_class], $B$4, INDIRECT("Table1[c01"&amp;$E$5&amp;"_area]"), "&lt;&gt;Unassigned", INDIRECT("Table1[c14"&amp;$E$5&amp;"_last_sanctioned]"), $A244)</f>
        <v>0</v>
      </c>
      <c r="D244" s="2">
        <f ca="1">COUNTIFS(Table1[c08a_main_class], $B$4, INDIRECT("Table1[c01"&amp;$E$6&amp;"_area]"), "&lt;&gt;Unassigned", INDIRECT("Table1[c14"&amp;$E$6&amp;"_last_sanctioned]"), $A244)</f>
        <v>0</v>
      </c>
      <c r="E244" s="3">
        <f ca="1">COUNTIFS(INDIRECT("Table1["&amp;$B$5&amp;"]"),"Yes", INDIRECT("Table1[c14"&amp;$E$4&amp;"_last_sanctioned]"), $A244)</f>
        <v>6</v>
      </c>
      <c r="F244" s="2">
        <f ca="1">COUNTIFS(INDIRECT("Table1["&amp;$B$6&amp;"]"),"Yes", INDIRECT("Table1[c14"&amp;$E$5&amp;"_last_sanctioned]"), $A244)</f>
        <v>8</v>
      </c>
      <c r="G244" s="3">
        <f ca="1">COUNTIFS(INDIRECT("Table1["&amp;$B$7&amp;"]"),"Yes", INDIRECT("Table1[c14"&amp;$E$6&amp;"_last_sanctioned]"), $A244)</f>
        <v>1</v>
      </c>
    </row>
    <row r="245" spans="1:7" x14ac:dyDescent="0.25">
      <c r="A245" s="5" t="s">
        <v>27</v>
      </c>
      <c r="B245" s="2">
        <f>COUNTIFS(Table1[c08a_main_class], $B$4, Table1[c14a_last_sanctioned], $A245)</f>
        <v>3</v>
      </c>
      <c r="C245" s="3">
        <f ca="1">COUNTIFS(Table1[c08a_main_class], $B$4, INDIRECT("Table1[c01"&amp;$E$5&amp;"_area]"), "&lt;&gt;Unassigned", INDIRECT("Table1[c14"&amp;$E$5&amp;"_last_sanctioned]"), $A245)</f>
        <v>0</v>
      </c>
      <c r="D245" s="2">
        <f ca="1">COUNTIFS(Table1[c08a_main_class], $B$4, INDIRECT("Table1[c01"&amp;$E$6&amp;"_area]"), "&lt;&gt;Unassigned", INDIRECT("Table1[c14"&amp;$E$6&amp;"_last_sanctioned]"), $A245)</f>
        <v>0</v>
      </c>
      <c r="E245" s="3">
        <f ca="1">COUNTIFS(INDIRECT("Table1["&amp;$B$5&amp;"]"),"Yes", INDIRECT("Table1[c14"&amp;$E$4&amp;"_last_sanctioned]"), $A245)</f>
        <v>14</v>
      </c>
      <c r="F245" s="2">
        <f ca="1">COUNTIFS(INDIRECT("Table1["&amp;$B$6&amp;"]"),"Yes", INDIRECT("Table1[c14"&amp;$E$5&amp;"_last_sanctioned]"), $A245)</f>
        <v>4</v>
      </c>
      <c r="G245" s="3">
        <f ca="1">COUNTIFS(INDIRECT("Table1["&amp;$B$7&amp;"]"),"Yes", INDIRECT("Table1[c14"&amp;$E$6&amp;"_last_sanctioned]"), $A245)</f>
        <v>3</v>
      </c>
    </row>
    <row r="246" spans="1:7" x14ac:dyDescent="0.25">
      <c r="A246" s="5" t="s">
        <v>525</v>
      </c>
      <c r="B246" s="2">
        <f>SUM(B242:B245)</f>
        <v>3</v>
      </c>
      <c r="C246" s="3">
        <f t="shared" ref="C246:D246" ca="1" si="32">SUM(C242:C245)</f>
        <v>0</v>
      </c>
      <c r="D246" s="2">
        <f t="shared" ca="1" si="32"/>
        <v>0</v>
      </c>
      <c r="E246" s="3">
        <f ca="1">SUM(E242:E245)</f>
        <v>33</v>
      </c>
      <c r="F246" s="2">
        <f ca="1">SUM(F242:F245)</f>
        <v>15</v>
      </c>
      <c r="G246" s="3">
        <f ca="1">SUM(G242:G245)</f>
        <v>4</v>
      </c>
    </row>
    <row r="248" spans="1:7" x14ac:dyDescent="0.25">
      <c r="A248" s="4" t="s">
        <v>741</v>
      </c>
    </row>
    <row r="249" spans="1:7" x14ac:dyDescent="0.25">
      <c r="A249" s="5"/>
      <c r="B249" s="5" t="str">
        <f>$B$3&amp;" - Wave A - Sample"</f>
        <v>Social Tenants - Wave A - Sample</v>
      </c>
      <c r="C249" s="5" t="str">
        <f>$B$3&amp;" - Wave B - Sample"</f>
        <v>Social Tenants - Wave B - Sample</v>
      </c>
      <c r="D249" s="5" t="str">
        <f>$B$3&amp;" - Wave C - Sample"</f>
        <v>Social Tenants - Wave C - Sample</v>
      </c>
      <c r="E249" s="5" t="str">
        <f>$B$3&amp;" - Wave A - All"</f>
        <v>Social Tenants - Wave A - All</v>
      </c>
      <c r="F249" s="5" t="str">
        <f>$B$3&amp;" - Wave B - All"</f>
        <v>Social Tenants - Wave B - All</v>
      </c>
      <c r="G249" s="5" t="str">
        <f>$B$3&amp;" - Wave C - All"</f>
        <v>Social Tenants - Wave C - All</v>
      </c>
    </row>
    <row r="250" spans="1:7" x14ac:dyDescent="0.25">
      <c r="A250" s="5" t="s">
        <v>54</v>
      </c>
      <c r="B250" s="15">
        <f t="shared" ref="B250:G254" si="33">B242/B$246</f>
        <v>0</v>
      </c>
      <c r="C250" s="13" t="e">
        <f t="shared" ca="1" si="33"/>
        <v>#DIV/0!</v>
      </c>
      <c r="D250" s="15" t="e">
        <f t="shared" ca="1" si="33"/>
        <v>#DIV/0!</v>
      </c>
      <c r="E250" s="13">
        <f t="shared" ca="1" si="33"/>
        <v>0.27272727272727271</v>
      </c>
      <c r="F250" s="15">
        <f t="shared" ca="1" si="33"/>
        <v>0.2</v>
      </c>
      <c r="G250" s="13">
        <f t="shared" ca="1" si="33"/>
        <v>0</v>
      </c>
    </row>
    <row r="251" spans="1:7" x14ac:dyDescent="0.25">
      <c r="A251" s="5" t="s">
        <v>78</v>
      </c>
      <c r="B251" s="15">
        <f t="shared" si="33"/>
        <v>0</v>
      </c>
      <c r="C251" s="13" t="e">
        <f t="shared" ca="1" si="33"/>
        <v>#DIV/0!</v>
      </c>
      <c r="D251" s="15" t="e">
        <f t="shared" ca="1" si="33"/>
        <v>#DIV/0!</v>
      </c>
      <c r="E251" s="13">
        <f t="shared" ca="1" si="33"/>
        <v>0.12121212121212122</v>
      </c>
      <c r="F251" s="15">
        <f t="shared" ca="1" si="33"/>
        <v>0</v>
      </c>
      <c r="G251" s="13">
        <f t="shared" ca="1" si="33"/>
        <v>0</v>
      </c>
    </row>
    <row r="252" spans="1:7" x14ac:dyDescent="0.25">
      <c r="A252" s="5" t="s">
        <v>105</v>
      </c>
      <c r="B252" s="15">
        <f t="shared" si="33"/>
        <v>0</v>
      </c>
      <c r="C252" s="13" t="e">
        <f t="shared" ca="1" si="33"/>
        <v>#DIV/0!</v>
      </c>
      <c r="D252" s="15" t="e">
        <f t="shared" ca="1" si="33"/>
        <v>#DIV/0!</v>
      </c>
      <c r="E252" s="13">
        <f t="shared" ca="1" si="33"/>
        <v>0.18181818181818182</v>
      </c>
      <c r="F252" s="15">
        <f t="shared" ca="1" si="33"/>
        <v>0.53333333333333333</v>
      </c>
      <c r="G252" s="13">
        <f t="shared" ca="1" si="33"/>
        <v>0.25</v>
      </c>
    </row>
    <row r="253" spans="1:7" x14ac:dyDescent="0.25">
      <c r="A253" s="5" t="s">
        <v>27</v>
      </c>
      <c r="B253" s="15">
        <f t="shared" si="33"/>
        <v>1</v>
      </c>
      <c r="C253" s="13" t="e">
        <f t="shared" ca="1" si="33"/>
        <v>#DIV/0!</v>
      </c>
      <c r="D253" s="15" t="e">
        <f t="shared" ca="1" si="33"/>
        <v>#DIV/0!</v>
      </c>
      <c r="E253" s="13">
        <f t="shared" ca="1" si="33"/>
        <v>0.42424242424242425</v>
      </c>
      <c r="F253" s="15">
        <f t="shared" ca="1" si="33"/>
        <v>0.26666666666666666</v>
      </c>
      <c r="G253" s="13">
        <f t="shared" ca="1" si="33"/>
        <v>0.75</v>
      </c>
    </row>
    <row r="254" spans="1:7" x14ac:dyDescent="0.25">
      <c r="A254" s="5" t="s">
        <v>525</v>
      </c>
      <c r="B254" s="15">
        <f>B246/B$246</f>
        <v>1</v>
      </c>
      <c r="C254" s="13" t="e">
        <f t="shared" ca="1" si="33"/>
        <v>#DIV/0!</v>
      </c>
      <c r="D254" s="15" t="e">
        <f t="shared" ca="1" si="33"/>
        <v>#DIV/0!</v>
      </c>
      <c r="E254" s="13">
        <f t="shared" ca="1" si="33"/>
        <v>1</v>
      </c>
      <c r="F254" s="15">
        <f t="shared" ca="1" si="33"/>
        <v>1</v>
      </c>
      <c r="G254" s="13">
        <f t="shared" ca="1" si="33"/>
        <v>1</v>
      </c>
    </row>
    <row r="256" spans="1:7" x14ac:dyDescent="0.25">
      <c r="A256" s="4" t="s">
        <v>711</v>
      </c>
    </row>
    <row r="257" spans="1:4" x14ac:dyDescent="0.25">
      <c r="A257" s="5"/>
      <c r="B257" s="5" t="s">
        <v>5</v>
      </c>
      <c r="C257" s="5" t="s">
        <v>4</v>
      </c>
      <c r="D257" s="5" t="s">
        <v>680</v>
      </c>
    </row>
    <row r="258" spans="1:4" x14ac:dyDescent="0.25">
      <c r="A258" s="5" t="str">
        <f>$B$3&amp;" - Wave A - Sample"</f>
        <v>Social Tenants - Wave A - Sample</v>
      </c>
      <c r="B258" s="2">
        <f>COUNTIFS(Table1[c08a_main_class], $B$4, Table1[c15a_any_income], "Yes")</f>
        <v>40</v>
      </c>
      <c r="C258" s="3">
        <f>COUNTIFS(Table1[c08a_main_class], $B$4, Table1[c15a_any_income], "No")</f>
        <v>0</v>
      </c>
      <c r="D258" s="2">
        <f>B258+C258</f>
        <v>40</v>
      </c>
    </row>
    <row r="259" spans="1:4" x14ac:dyDescent="0.25">
      <c r="A259" s="5" t="str">
        <f>$B$3&amp;" - Wave B - Sample"</f>
        <v>Social Tenants - Wave B - Sample</v>
      </c>
      <c r="B259" s="2">
        <f ca="1">COUNTIFS(Table1[c08a_main_class], $B$4, INDIRECT("Table1[c01"&amp;$E5&amp;"_area]"), "&lt;&gt;Unassigned",INDIRECT("Table1[c15"&amp;E5&amp;"_any_income]"), "Yes")</f>
        <v>27</v>
      </c>
      <c r="C259" s="3">
        <f ca="1">COUNTIFS(Table1[c08a_main_class], $B$4, INDIRECT("Table1[c01"&amp;$E5&amp;"_area]"), "&lt;&gt;Unassigned",INDIRECT("Table1[c15"&amp;E5&amp;"_any_income]"), "No")</f>
        <v>0</v>
      </c>
      <c r="D259" s="2">
        <f t="shared" ref="D259:D260" ca="1" si="34">B259+C259</f>
        <v>27</v>
      </c>
    </row>
    <row r="260" spans="1:4" x14ac:dyDescent="0.25">
      <c r="A260" s="5" t="str">
        <f>$B$3&amp;" - Wave C - Sample"</f>
        <v>Social Tenants - Wave C - Sample</v>
      </c>
      <c r="B260" s="2">
        <f ca="1">COUNTIFS(Table1[c08a_main_class], $B$4, INDIRECT("Table1[c01"&amp;$E6&amp;"_area]"), "&lt;&gt;Unassigned",INDIRECT("Table1[c15"&amp;E6&amp;"_any_income]"), "Yes")</f>
        <v>2</v>
      </c>
      <c r="C260" s="3">
        <f ca="1">COUNTIFS(Table1[c08a_main_class], $B$4, INDIRECT("Table1[c01"&amp;$E6&amp;"_area]"), "&lt;&gt;Unassigned",INDIRECT("Table1[c15"&amp;E6&amp;"_any_income]"), "No")</f>
        <v>0</v>
      </c>
      <c r="D260" s="2">
        <f t="shared" ca="1" si="34"/>
        <v>2</v>
      </c>
    </row>
    <row r="261" spans="1:4" x14ac:dyDescent="0.25">
      <c r="A261" s="5" t="str">
        <f>$B$3&amp;" - Wave A - All"</f>
        <v>Social Tenants - Wave A - All</v>
      </c>
      <c r="B261" s="2">
        <f ca="1">COUNTIFS(INDIRECT("Table1["&amp;$B5&amp;"]"),"Yes", Table1[c15a_any_income], "Yes")</f>
        <v>132</v>
      </c>
      <c r="C261" s="3">
        <f ca="1">COUNTIFS(INDIRECT("Table1["&amp;$B5&amp;"]"),"Yes", Table1[c15a_any_income], "No")</f>
        <v>0</v>
      </c>
      <c r="D261" s="2">
        <f ca="1">B261+C261</f>
        <v>132</v>
      </c>
    </row>
    <row r="262" spans="1:4" x14ac:dyDescent="0.25">
      <c r="A262" s="5" t="str">
        <f>$B$3&amp;" - Wave B - All"</f>
        <v>Social Tenants - Wave B - All</v>
      </c>
      <c r="B262" s="2">
        <f ca="1">COUNTIFS(INDIRECT("Table1["&amp;$B6&amp;"]"),"Yes", INDIRECT("Table1[c15"&amp;E5&amp;"_any_income]"), "Yes")</f>
        <v>90</v>
      </c>
      <c r="C262" s="3">
        <f ca="1">COUNTIFS(INDIRECT("Table1["&amp;$B6&amp;"]"),"Yes", INDIRECT("Table1[c15"&amp;E5&amp;"_any_income]"), "No")</f>
        <v>2</v>
      </c>
      <c r="D262" s="2">
        <f ca="1">B262+C262</f>
        <v>92</v>
      </c>
    </row>
    <row r="263" spans="1:4" x14ac:dyDescent="0.25">
      <c r="A263" s="5" t="str">
        <f>$B$3&amp;" - Wave C - All"</f>
        <v>Social Tenants - Wave C - All</v>
      </c>
      <c r="B263" s="2">
        <f ca="1">COUNTIFS(INDIRECT("Table1["&amp;$B7&amp;"]"),"Yes", INDIRECT("Table1[c15"&amp;E6&amp;"_any_income]"), "Yes")</f>
        <v>21</v>
      </c>
      <c r="C263" s="3">
        <f ca="1">COUNTIFS(INDIRECT("Table1["&amp;$B7&amp;"]"),"Yes", INDIRECT("Table1[c15"&amp;E6&amp;"_any_income]"), "No")</f>
        <v>1</v>
      </c>
      <c r="D263" s="2">
        <f ca="1">B263+C263</f>
        <v>22</v>
      </c>
    </row>
    <row r="265" spans="1:4" x14ac:dyDescent="0.25">
      <c r="A265" s="4" t="s">
        <v>712</v>
      </c>
    </row>
    <row r="266" spans="1:4" x14ac:dyDescent="0.25">
      <c r="A266" s="5"/>
      <c r="B266" s="5" t="s">
        <v>5</v>
      </c>
      <c r="C266" s="5" t="s">
        <v>4</v>
      </c>
      <c r="D266" s="5" t="s">
        <v>680</v>
      </c>
    </row>
    <row r="267" spans="1:4" x14ac:dyDescent="0.25">
      <c r="A267" s="5" t="str">
        <f>$B$3&amp;" - Wave A - Sample"</f>
        <v>Social Tenants - Wave A - Sample</v>
      </c>
      <c r="B267" s="7">
        <f t="shared" ref="B267:D268" si="35">B258/$D258</f>
        <v>1</v>
      </c>
      <c r="C267" s="6">
        <f t="shared" si="35"/>
        <v>0</v>
      </c>
      <c r="D267" s="7">
        <f t="shared" si="35"/>
        <v>1</v>
      </c>
    </row>
    <row r="268" spans="1:4" x14ac:dyDescent="0.25">
      <c r="A268" s="5" t="str">
        <f>$B$3&amp;" - Wave B - Sample"</f>
        <v>Social Tenants - Wave B - Sample</v>
      </c>
      <c r="B268" s="7">
        <f ca="1">B259/$D259</f>
        <v>1</v>
      </c>
      <c r="C268" s="6">
        <f ca="1">C259/$D259</f>
        <v>0</v>
      </c>
      <c r="D268" s="7">
        <f t="shared" ca="1" si="35"/>
        <v>1</v>
      </c>
    </row>
    <row r="269" spans="1:4" x14ac:dyDescent="0.25">
      <c r="A269" s="5" t="str">
        <f>$B$3&amp;" - Wave C - Sample"</f>
        <v>Social Tenants - Wave C - Sample</v>
      </c>
      <c r="B269" s="7">
        <f t="shared" ref="B269:D272" ca="1" si="36">B260/$D260</f>
        <v>1</v>
      </c>
      <c r="C269" s="6">
        <f t="shared" ca="1" si="36"/>
        <v>0</v>
      </c>
      <c r="D269" s="7">
        <f t="shared" ca="1" si="36"/>
        <v>1</v>
      </c>
    </row>
    <row r="270" spans="1:4" x14ac:dyDescent="0.25">
      <c r="A270" s="5" t="str">
        <f>$B$3&amp;" - Wave A - All"</f>
        <v>Social Tenants - Wave A - All</v>
      </c>
      <c r="B270" s="7">
        <f t="shared" ca="1" si="36"/>
        <v>1</v>
      </c>
      <c r="C270" s="6">
        <f t="shared" ca="1" si="36"/>
        <v>0</v>
      </c>
      <c r="D270" s="7">
        <f t="shared" ca="1" si="36"/>
        <v>1</v>
      </c>
    </row>
    <row r="271" spans="1:4" x14ac:dyDescent="0.25">
      <c r="A271" s="5" t="str">
        <f>$B$3&amp;" - Wave B - All"</f>
        <v>Social Tenants - Wave B - All</v>
      </c>
      <c r="B271" s="7">
        <f t="shared" ca="1" si="36"/>
        <v>0.97826086956521741</v>
      </c>
      <c r="C271" s="6">
        <f t="shared" ca="1" si="36"/>
        <v>2.1739130434782608E-2</v>
      </c>
      <c r="D271" s="7">
        <f t="shared" ca="1" si="36"/>
        <v>1</v>
      </c>
    </row>
    <row r="272" spans="1:4" x14ac:dyDescent="0.25">
      <c r="A272" s="5" t="str">
        <f>$B$3&amp;" - Wave C - All"</f>
        <v>Social Tenants - Wave C - All</v>
      </c>
      <c r="B272" s="7">
        <f t="shared" ca="1" si="36"/>
        <v>0.95454545454545459</v>
      </c>
      <c r="C272" s="6">
        <f t="shared" ca="1" si="36"/>
        <v>4.5454545454545456E-2</v>
      </c>
      <c r="D272" s="7">
        <f t="shared" ca="1" si="36"/>
        <v>1</v>
      </c>
    </row>
    <row r="274" spans="1:7" x14ac:dyDescent="0.25">
      <c r="A274" s="4" t="s">
        <v>713</v>
      </c>
    </row>
    <row r="275" spans="1:7" x14ac:dyDescent="0.25">
      <c r="A275" s="5"/>
      <c r="B275" s="5" t="str">
        <f>$B$3&amp;" - Wave A - Sample"</f>
        <v>Social Tenants - Wave A - Sample</v>
      </c>
      <c r="C275" s="5" t="str">
        <f>$B$3&amp;" - Wave B - Sample"</f>
        <v>Social Tenants - Wave B - Sample</v>
      </c>
      <c r="D275" s="5" t="str">
        <f>$B$3&amp;" - Wave C - Sample"</f>
        <v>Social Tenants - Wave C - Sample</v>
      </c>
      <c r="E275" s="5" t="str">
        <f>$B$3&amp;" - Wave A - All"</f>
        <v>Social Tenants - Wave A - All</v>
      </c>
      <c r="F275" s="5" t="str">
        <f>$B$3&amp;" - Wave B - All"</f>
        <v>Social Tenants - Wave B - All</v>
      </c>
      <c r="G275" s="5" t="str">
        <f>$B$3&amp;" - Wave C - All"</f>
        <v>Social Tenants - Wave C - All</v>
      </c>
    </row>
    <row r="276" spans="1:7" x14ac:dyDescent="0.25">
      <c r="A276" s="5" t="s">
        <v>70</v>
      </c>
      <c r="B276" s="2">
        <f>COUNTIFS(Table1[c08a_main_class], $B$4, Table1[c16a_housing_status], $A276)</f>
        <v>0</v>
      </c>
      <c r="C276" s="3">
        <f ca="1">COUNTIFS(Table1[c08a_main_class], $B$4, INDIRECT("Table1[c01"&amp;$E$5&amp;"_area]"), "&lt;&gt;Unassigned",INDIRECT("Table1[c16"&amp;$E$5&amp;"_housing_status]"), $A276)</f>
        <v>0</v>
      </c>
      <c r="D276" s="2">
        <f ca="1">COUNTIFS(Table1[c08a_main_class], $B$4, INDIRECT("Table1[c01"&amp;$E$6&amp;"_area]"), "&lt;&gt;Unassigned",INDIRECT("Table1[c16"&amp;$E$6&amp;"_housing_status]"), $A276)</f>
        <v>0</v>
      </c>
      <c r="E276" s="3">
        <f t="shared" ref="E276:E284" ca="1" si="37">COUNTIFS(INDIRECT("Table1["&amp;$B$5&amp;"]"),"Yes", INDIRECT("Table1[c16"&amp;$E$4&amp;"_housing_status]"), $A276)</f>
        <v>0</v>
      </c>
      <c r="F276" s="2">
        <f t="shared" ref="F276:F284" ca="1" si="38">COUNTIFS(INDIRECT("Table1["&amp;$B$6&amp;"]"),"Yes", INDIRECT("Table1[c16"&amp;$E$5&amp;"_housing_status]"), $A276)</f>
        <v>0</v>
      </c>
      <c r="G276" s="3">
        <f t="shared" ref="G276:G284" ca="1" si="39">COUNTIFS(INDIRECT("Table1["&amp;$B$7&amp;"]"),"Yes", INDIRECT("Table1[c16"&amp;$E$6&amp;"_housing_status]"), $A276)</f>
        <v>0</v>
      </c>
    </row>
    <row r="277" spans="1:7" x14ac:dyDescent="0.25">
      <c r="A277" s="5" t="s">
        <v>6</v>
      </c>
      <c r="B277" s="2">
        <f>COUNTIFS(Table1[c08a_main_class], $B$4, Table1[c16a_housing_status], $A277)</f>
        <v>39</v>
      </c>
      <c r="C277" s="3">
        <f ca="1">COUNTIFS(Table1[c08a_main_class], $B$4, INDIRECT("Table1[c01"&amp;$E$5&amp;"_area]"), "&lt;&gt;Unassigned",INDIRECT("Table1[c16"&amp;$E$5&amp;"_housing_status]"), $A277)</f>
        <v>27</v>
      </c>
      <c r="D277" s="2">
        <f ca="1">COUNTIFS(Table1[c08a_main_class], $B$4, INDIRECT("Table1[c01"&amp;$E$6&amp;"_area]"), "&lt;&gt;Unassigned",INDIRECT("Table1[c16"&amp;$E$6&amp;"_housing_status]"), $A277)</f>
        <v>2</v>
      </c>
      <c r="E277" s="3">
        <f t="shared" ca="1" si="37"/>
        <v>128</v>
      </c>
      <c r="F277" s="2">
        <f t="shared" ca="1" si="38"/>
        <v>92</v>
      </c>
      <c r="G277" s="3">
        <f t="shared" ca="1" si="39"/>
        <v>22</v>
      </c>
    </row>
    <row r="278" spans="1:7" x14ac:dyDescent="0.25">
      <c r="A278" s="5" t="s">
        <v>18</v>
      </c>
      <c r="B278" s="2">
        <f>COUNTIFS(Table1[c08a_main_class], $B$4, Table1[c16a_housing_status], $A278)</f>
        <v>1</v>
      </c>
      <c r="C278" s="3">
        <f ca="1">COUNTIFS(Table1[c08a_main_class], $B$4, INDIRECT("Table1[c01"&amp;$E$5&amp;"_area]"), "&lt;&gt;Unassigned",INDIRECT("Table1[c16"&amp;$E$5&amp;"_housing_status]"), $A278)</f>
        <v>0</v>
      </c>
      <c r="D278" s="2">
        <f ca="1">COUNTIFS(Table1[c08a_main_class], $B$4, INDIRECT("Table1[c01"&amp;$E$6&amp;"_area]"), "&lt;&gt;Unassigned",INDIRECT("Table1[c16"&amp;$E$6&amp;"_housing_status]"), $A278)</f>
        <v>0</v>
      </c>
      <c r="E278" s="3">
        <f t="shared" ca="1" si="37"/>
        <v>1</v>
      </c>
      <c r="F278" s="2">
        <f t="shared" ca="1" si="38"/>
        <v>0</v>
      </c>
      <c r="G278" s="3">
        <f t="shared" ca="1" si="39"/>
        <v>0</v>
      </c>
    </row>
    <row r="279" spans="1:7" x14ac:dyDescent="0.25">
      <c r="A279" s="5" t="s">
        <v>100</v>
      </c>
      <c r="B279" s="2">
        <f>COUNTIFS(Table1[c08a_main_class], $B$4, Table1[c16a_housing_status], $A279)</f>
        <v>0</v>
      </c>
      <c r="C279" s="3">
        <f ca="1">COUNTIFS(Table1[c08a_main_class], $B$4, INDIRECT("Table1[c01"&amp;$E$5&amp;"_area]"), "&lt;&gt;Unassigned",INDIRECT("Table1[c16"&amp;$E$5&amp;"_housing_status]"), $A279)</f>
        <v>0</v>
      </c>
      <c r="D279" s="2">
        <f ca="1">COUNTIFS(Table1[c08a_main_class], $B$4, INDIRECT("Table1[c01"&amp;$E$6&amp;"_area]"), "&lt;&gt;Unassigned",INDIRECT("Table1[c16"&amp;$E$6&amp;"_housing_status]"), $A279)</f>
        <v>0</v>
      </c>
      <c r="E279" s="3">
        <f t="shared" ca="1" si="37"/>
        <v>0</v>
      </c>
      <c r="F279" s="2">
        <f t="shared" ca="1" si="38"/>
        <v>0</v>
      </c>
      <c r="G279" s="3">
        <f t="shared" ca="1" si="39"/>
        <v>0</v>
      </c>
    </row>
    <row r="280" spans="1:7" x14ac:dyDescent="0.25">
      <c r="A280" s="5" t="s">
        <v>39</v>
      </c>
      <c r="B280" s="2">
        <f>COUNTIFS(Table1[c08a_main_class], $B$4, Table1[c16a_housing_status], $A280)</f>
        <v>0</v>
      </c>
      <c r="C280" s="3">
        <f ca="1">COUNTIFS(Table1[c08a_main_class], $B$4, INDIRECT("Table1[c01"&amp;$E$5&amp;"_area]"), "&lt;&gt;Unassigned",INDIRECT("Table1[c16"&amp;$E$5&amp;"_housing_status]"), $A280)</f>
        <v>0</v>
      </c>
      <c r="D280" s="2">
        <f ca="1">COUNTIFS(Table1[c08a_main_class], $B$4, INDIRECT("Table1[c01"&amp;$E$6&amp;"_area]"), "&lt;&gt;Unassigned",INDIRECT("Table1[c16"&amp;$E$6&amp;"_housing_status]"), $A280)</f>
        <v>0</v>
      </c>
      <c r="E280" s="3">
        <f t="shared" ca="1" si="37"/>
        <v>0</v>
      </c>
      <c r="F280" s="2">
        <f t="shared" ca="1" si="38"/>
        <v>0</v>
      </c>
      <c r="G280" s="3">
        <f t="shared" ca="1" si="39"/>
        <v>0</v>
      </c>
    </row>
    <row r="281" spans="1:7" x14ac:dyDescent="0.25">
      <c r="A281" s="5" t="s">
        <v>714</v>
      </c>
      <c r="B281" s="2">
        <f>COUNTIFS(Table1[c08a_main_class], $B$4, Table1[c16a_housing_status], $A281)</f>
        <v>0</v>
      </c>
      <c r="C281" s="3">
        <f ca="1">COUNTIFS(Table1[c08a_main_class], $B$4, INDIRECT("Table1[c01"&amp;$E$5&amp;"_area]"), "&lt;&gt;Unassigned",INDIRECT("Table1[c16"&amp;$E$5&amp;"_housing_status]"), $A281)</f>
        <v>0</v>
      </c>
      <c r="D281" s="2">
        <f ca="1">COUNTIFS(Table1[c08a_main_class], $B$4, INDIRECT("Table1[c01"&amp;$E$6&amp;"_area]"), "&lt;&gt;Unassigned",INDIRECT("Table1[c16"&amp;$E$6&amp;"_housing_status]"), $A281)</f>
        <v>0</v>
      </c>
      <c r="E281" s="3">
        <f t="shared" ca="1" si="37"/>
        <v>0</v>
      </c>
      <c r="F281" s="2">
        <f t="shared" ca="1" si="38"/>
        <v>0</v>
      </c>
      <c r="G281" s="3">
        <f t="shared" ca="1" si="39"/>
        <v>0</v>
      </c>
    </row>
    <row r="282" spans="1:7" x14ac:dyDescent="0.25">
      <c r="A282" s="5" t="s">
        <v>715</v>
      </c>
      <c r="B282" s="2">
        <f>COUNTIFS(Table1[c08a_main_class], $B$4, Table1[c16a_housing_status], $A282)</f>
        <v>0</v>
      </c>
      <c r="C282" s="3">
        <f ca="1">COUNTIFS(Table1[c08a_main_class], $B$4, INDIRECT("Table1[c01"&amp;$E$5&amp;"_area]"), "&lt;&gt;Unassigned",INDIRECT("Table1[c16"&amp;$E$5&amp;"_housing_status]"), $A282)</f>
        <v>0</v>
      </c>
      <c r="D282" s="2">
        <f ca="1">COUNTIFS(Table1[c08a_main_class], $B$4, INDIRECT("Table1[c01"&amp;$E$6&amp;"_area]"), "&lt;&gt;Unassigned",INDIRECT("Table1[c16"&amp;$E$6&amp;"_housing_status]"), $A282)</f>
        <v>0</v>
      </c>
      <c r="E282" s="3">
        <f t="shared" ca="1" si="37"/>
        <v>0</v>
      </c>
      <c r="F282" s="2">
        <f t="shared" ca="1" si="38"/>
        <v>0</v>
      </c>
      <c r="G282" s="3">
        <f t="shared" ca="1" si="39"/>
        <v>0</v>
      </c>
    </row>
    <row r="283" spans="1:7" x14ac:dyDescent="0.25">
      <c r="A283" s="5" t="s">
        <v>32</v>
      </c>
      <c r="B283" s="2">
        <f>COUNTIFS(Table1[c08a_main_class], $B$4, Table1[c16a_housing_status], $A283)</f>
        <v>0</v>
      </c>
      <c r="C283" s="3">
        <f ca="1">COUNTIFS(Table1[c08a_main_class], $B$4, INDIRECT("Table1[c01"&amp;$E$5&amp;"_area]"), "&lt;&gt;Unassigned",INDIRECT("Table1[c16"&amp;$E$5&amp;"_housing_status]"), $A283)</f>
        <v>0</v>
      </c>
      <c r="D283" s="2">
        <f ca="1">COUNTIFS(Table1[c08a_main_class], $B$4, INDIRECT("Table1[c01"&amp;$E$6&amp;"_area]"), "&lt;&gt;Unassigned",INDIRECT("Table1[c16"&amp;$E$6&amp;"_housing_status]"), $A283)</f>
        <v>0</v>
      </c>
      <c r="E283" s="3">
        <f t="shared" ca="1" si="37"/>
        <v>0</v>
      </c>
      <c r="F283" s="2">
        <f t="shared" ca="1" si="38"/>
        <v>0</v>
      </c>
      <c r="G283" s="3">
        <f t="shared" ca="1" si="39"/>
        <v>0</v>
      </c>
    </row>
    <row r="284" spans="1:7" x14ac:dyDescent="0.25">
      <c r="A284" s="5" t="s">
        <v>22</v>
      </c>
      <c r="B284" s="2">
        <f>COUNTIFS(Table1[c08a_main_class], $B$4, Table1[c16a_housing_status], $A284)</f>
        <v>0</v>
      </c>
      <c r="C284" s="3">
        <f ca="1">COUNTIFS(Table1[c08a_main_class], $B$4, INDIRECT("Table1[c01"&amp;$E$5&amp;"_area]"), "&lt;&gt;Unassigned",INDIRECT("Table1[c16"&amp;$E$5&amp;"_housing_status]"), $A284)</f>
        <v>0</v>
      </c>
      <c r="D284" s="2">
        <f ca="1">COUNTIFS(Table1[c08a_main_class], $B$4, INDIRECT("Table1[c01"&amp;$E$6&amp;"_area]"), "&lt;&gt;Unassigned",INDIRECT("Table1[c16"&amp;$E$6&amp;"_housing_status]"), $A284)</f>
        <v>0</v>
      </c>
      <c r="E284" s="3">
        <f t="shared" ca="1" si="37"/>
        <v>3</v>
      </c>
      <c r="F284" s="2">
        <f t="shared" ca="1" si="38"/>
        <v>0</v>
      </c>
      <c r="G284" s="3">
        <f t="shared" ca="1" si="39"/>
        <v>0</v>
      </c>
    </row>
    <row r="285" spans="1:7" x14ac:dyDescent="0.25">
      <c r="A285" s="5" t="s">
        <v>525</v>
      </c>
      <c r="B285" s="2">
        <f t="shared" ref="B285:G285" si="40">SUM(B276:B284)</f>
        <v>40</v>
      </c>
      <c r="C285" s="3">
        <f t="shared" ca="1" si="40"/>
        <v>27</v>
      </c>
      <c r="D285" s="2">
        <f t="shared" ca="1" si="40"/>
        <v>2</v>
      </c>
      <c r="E285" s="3">
        <f t="shared" ca="1" si="40"/>
        <v>132</v>
      </c>
      <c r="F285" s="2">
        <f t="shared" ca="1" si="40"/>
        <v>92</v>
      </c>
      <c r="G285" s="3">
        <f t="shared" ca="1" si="40"/>
        <v>22</v>
      </c>
    </row>
    <row r="287" spans="1:7" x14ac:dyDescent="0.25">
      <c r="A287" s="4" t="s">
        <v>716</v>
      </c>
    </row>
    <row r="288" spans="1:7" x14ac:dyDescent="0.25">
      <c r="A288" s="5"/>
      <c r="B288" s="5" t="str">
        <f>$B$3&amp;" - Wave A - Sample"</f>
        <v>Social Tenants - Wave A - Sample</v>
      </c>
      <c r="C288" s="5" t="str">
        <f>$B$3&amp;" - Wave B - Sample"</f>
        <v>Social Tenants - Wave B - Sample</v>
      </c>
      <c r="D288" s="5" t="str">
        <f>$B$3&amp;" - Wave C - Sample"</f>
        <v>Social Tenants - Wave C - Sample</v>
      </c>
      <c r="E288" s="5" t="str">
        <f>$B$3&amp;" - Wave A - All"</f>
        <v>Social Tenants - Wave A - All</v>
      </c>
      <c r="F288" s="5" t="str">
        <f>$B$3&amp;" - Wave B - All"</f>
        <v>Social Tenants - Wave B - All</v>
      </c>
      <c r="G288" s="5" t="str">
        <f>$B$3&amp;" - Wave C - All"</f>
        <v>Social Tenants - Wave C - All</v>
      </c>
    </row>
    <row r="289" spans="1:7" x14ac:dyDescent="0.25">
      <c r="A289" s="5" t="s">
        <v>70</v>
      </c>
      <c r="B289" s="15">
        <f>B276/B$285</f>
        <v>0</v>
      </c>
      <c r="C289" s="15">
        <f t="shared" ref="C289:G298" ca="1" si="41">C276/C$285</f>
        <v>0</v>
      </c>
      <c r="D289" s="15">
        <f t="shared" ca="1" si="41"/>
        <v>0</v>
      </c>
      <c r="E289" s="13">
        <f t="shared" ca="1" si="41"/>
        <v>0</v>
      </c>
      <c r="F289" s="15">
        <f t="shared" ca="1" si="41"/>
        <v>0</v>
      </c>
      <c r="G289" s="13">
        <f t="shared" ca="1" si="41"/>
        <v>0</v>
      </c>
    </row>
    <row r="290" spans="1:7" x14ac:dyDescent="0.25">
      <c r="A290" s="5" t="s">
        <v>6</v>
      </c>
      <c r="B290" s="15">
        <f t="shared" ref="B290:D298" si="42">B277/B$285</f>
        <v>0.97499999999999998</v>
      </c>
      <c r="C290" s="15">
        <f t="shared" ca="1" si="42"/>
        <v>1</v>
      </c>
      <c r="D290" s="15">
        <f t="shared" ca="1" si="42"/>
        <v>1</v>
      </c>
      <c r="E290" s="13">
        <f t="shared" ca="1" si="41"/>
        <v>0.96969696969696972</v>
      </c>
      <c r="F290" s="15">
        <f t="shared" ca="1" si="41"/>
        <v>1</v>
      </c>
      <c r="G290" s="13">
        <f t="shared" ca="1" si="41"/>
        <v>1</v>
      </c>
    </row>
    <row r="291" spans="1:7" x14ac:dyDescent="0.25">
      <c r="A291" s="5" t="s">
        <v>18</v>
      </c>
      <c r="B291" s="15">
        <f t="shared" si="42"/>
        <v>2.5000000000000001E-2</v>
      </c>
      <c r="C291" s="15">
        <f t="shared" ca="1" si="42"/>
        <v>0</v>
      </c>
      <c r="D291" s="15">
        <f t="shared" ca="1" si="42"/>
        <v>0</v>
      </c>
      <c r="E291" s="13">
        <f t="shared" ca="1" si="41"/>
        <v>7.575757575757576E-3</v>
      </c>
      <c r="F291" s="15">
        <f t="shared" ca="1" si="41"/>
        <v>0</v>
      </c>
      <c r="G291" s="13">
        <f t="shared" ca="1" si="41"/>
        <v>0</v>
      </c>
    </row>
    <row r="292" spans="1:7" x14ac:dyDescent="0.25">
      <c r="A292" s="5" t="s">
        <v>100</v>
      </c>
      <c r="B292" s="15">
        <f t="shared" si="42"/>
        <v>0</v>
      </c>
      <c r="C292" s="15">
        <f t="shared" ca="1" si="42"/>
        <v>0</v>
      </c>
      <c r="D292" s="15">
        <f t="shared" ca="1" si="42"/>
        <v>0</v>
      </c>
      <c r="E292" s="13">
        <f t="shared" ca="1" si="41"/>
        <v>0</v>
      </c>
      <c r="F292" s="15">
        <f t="shared" ca="1" si="41"/>
        <v>0</v>
      </c>
      <c r="G292" s="13">
        <f t="shared" ca="1" si="41"/>
        <v>0</v>
      </c>
    </row>
    <row r="293" spans="1:7" x14ac:dyDescent="0.25">
      <c r="A293" s="5" t="s">
        <v>39</v>
      </c>
      <c r="B293" s="15">
        <f t="shared" si="42"/>
        <v>0</v>
      </c>
      <c r="C293" s="15">
        <f t="shared" ca="1" si="42"/>
        <v>0</v>
      </c>
      <c r="D293" s="15">
        <f t="shared" ca="1" si="42"/>
        <v>0</v>
      </c>
      <c r="E293" s="13">
        <f t="shared" ca="1" si="41"/>
        <v>0</v>
      </c>
      <c r="F293" s="15">
        <f t="shared" ca="1" si="41"/>
        <v>0</v>
      </c>
      <c r="G293" s="13">
        <f t="shared" ca="1" si="41"/>
        <v>0</v>
      </c>
    </row>
    <row r="294" spans="1:7" x14ac:dyDescent="0.25">
      <c r="A294" s="5" t="s">
        <v>714</v>
      </c>
      <c r="B294" s="15">
        <f t="shared" si="42"/>
        <v>0</v>
      </c>
      <c r="C294" s="15">
        <f t="shared" ca="1" si="42"/>
        <v>0</v>
      </c>
      <c r="D294" s="15">
        <f t="shared" ca="1" si="42"/>
        <v>0</v>
      </c>
      <c r="E294" s="13">
        <f t="shared" ca="1" si="41"/>
        <v>0</v>
      </c>
      <c r="F294" s="15">
        <f t="shared" ca="1" si="41"/>
        <v>0</v>
      </c>
      <c r="G294" s="13">
        <f t="shared" ca="1" si="41"/>
        <v>0</v>
      </c>
    </row>
    <row r="295" spans="1:7" x14ac:dyDescent="0.25">
      <c r="A295" s="5" t="s">
        <v>715</v>
      </c>
      <c r="B295" s="15">
        <f t="shared" si="42"/>
        <v>0</v>
      </c>
      <c r="C295" s="15">
        <f t="shared" ca="1" si="42"/>
        <v>0</v>
      </c>
      <c r="D295" s="15">
        <f t="shared" ca="1" si="42"/>
        <v>0</v>
      </c>
      <c r="E295" s="13">
        <f t="shared" ca="1" si="41"/>
        <v>0</v>
      </c>
      <c r="F295" s="15">
        <f t="shared" ca="1" si="41"/>
        <v>0</v>
      </c>
      <c r="G295" s="13">
        <f t="shared" ca="1" si="41"/>
        <v>0</v>
      </c>
    </row>
    <row r="296" spans="1:7" x14ac:dyDescent="0.25">
      <c r="A296" s="5" t="s">
        <v>32</v>
      </c>
      <c r="B296" s="15">
        <f t="shared" si="42"/>
        <v>0</v>
      </c>
      <c r="C296" s="15">
        <f t="shared" ca="1" si="42"/>
        <v>0</v>
      </c>
      <c r="D296" s="15">
        <f t="shared" ca="1" si="42"/>
        <v>0</v>
      </c>
      <c r="E296" s="13">
        <f t="shared" ca="1" si="41"/>
        <v>0</v>
      </c>
      <c r="F296" s="15">
        <f t="shared" ca="1" si="41"/>
        <v>0</v>
      </c>
      <c r="G296" s="13">
        <f t="shared" ca="1" si="41"/>
        <v>0</v>
      </c>
    </row>
    <row r="297" spans="1:7" x14ac:dyDescent="0.25">
      <c r="A297" s="5" t="s">
        <v>22</v>
      </c>
      <c r="B297" s="15">
        <f t="shared" si="42"/>
        <v>0</v>
      </c>
      <c r="C297" s="15">
        <f t="shared" ca="1" si="42"/>
        <v>0</v>
      </c>
      <c r="D297" s="15">
        <f t="shared" ca="1" si="42"/>
        <v>0</v>
      </c>
      <c r="E297" s="13">
        <f t="shared" ca="1" si="41"/>
        <v>2.2727272727272728E-2</v>
      </c>
      <c r="F297" s="15">
        <f t="shared" ca="1" si="41"/>
        <v>0</v>
      </c>
      <c r="G297" s="13">
        <f t="shared" ca="1" si="41"/>
        <v>0</v>
      </c>
    </row>
    <row r="298" spans="1:7" x14ac:dyDescent="0.25">
      <c r="A298" s="5" t="s">
        <v>525</v>
      </c>
      <c r="B298" s="15">
        <f t="shared" si="42"/>
        <v>1</v>
      </c>
      <c r="C298" s="15">
        <f t="shared" ca="1" si="42"/>
        <v>1</v>
      </c>
      <c r="D298" s="15">
        <f t="shared" ca="1" si="42"/>
        <v>1</v>
      </c>
      <c r="E298" s="13">
        <f t="shared" ca="1" si="41"/>
        <v>1</v>
      </c>
      <c r="F298" s="15">
        <f t="shared" ca="1" si="41"/>
        <v>1</v>
      </c>
      <c r="G298" s="13">
        <f t="shared" ca="1" si="41"/>
        <v>1</v>
      </c>
    </row>
    <row r="299" spans="1:7" x14ac:dyDescent="0.25">
      <c r="B299" s="10" t="s">
        <v>718</v>
      </c>
      <c r="C299" s="10"/>
      <c r="D299" s="10"/>
    </row>
    <row r="300" spans="1:7" x14ac:dyDescent="0.25">
      <c r="A300" s="4" t="s">
        <v>717</v>
      </c>
    </row>
    <row r="301" spans="1:7" x14ac:dyDescent="0.25">
      <c r="A301" s="5" t="str">
        <f>$B$3&amp;" - Wave A - Sample"</f>
        <v>Social Tenants - Wave A - Sample</v>
      </c>
      <c r="B301" s="5" t="s">
        <v>879</v>
      </c>
      <c r="C301" s="5" t="s">
        <v>5</v>
      </c>
      <c r="D301" s="5" t="s">
        <v>4</v>
      </c>
      <c r="E301" s="5" t="s">
        <v>525</v>
      </c>
    </row>
    <row r="302" spans="1:7" x14ac:dyDescent="0.25">
      <c r="A302" s="5" t="s">
        <v>148</v>
      </c>
      <c r="B302" s="5" t="s">
        <v>666</v>
      </c>
      <c r="C302" s="2">
        <f ca="1">COUNTIFS(Table1[c08a_main_class], $B$4, INDIRECT("Table1["&amp;$B302&amp;"]"), "Yes")</f>
        <v>0</v>
      </c>
      <c r="D302" s="3">
        <f ca="1">COUNTIFS(Table1[c08a_main_class], $B$4, INDIRECT("Table1["&amp;$B302&amp;"]"), "No")</f>
        <v>40</v>
      </c>
      <c r="E302" s="2">
        <f ca="1">C302+D302</f>
        <v>40</v>
      </c>
    </row>
    <row r="303" spans="1:7" x14ac:dyDescent="0.25">
      <c r="A303" s="5" t="s">
        <v>499</v>
      </c>
      <c r="B303" s="5" t="s">
        <v>667</v>
      </c>
      <c r="C303" s="2">
        <f ca="1">COUNTIFS(Table1[c08a_main_class], $B$4, INDIRECT("Table1["&amp;$B303&amp;"]"), "Yes")</f>
        <v>0</v>
      </c>
      <c r="D303" s="3">
        <f ca="1">COUNTIFS(Table1[c08a_main_class], $B$4, INDIRECT("Table1["&amp;$B303&amp;"]"), "No")</f>
        <v>40</v>
      </c>
      <c r="E303" s="2">
        <f t="shared" ref="E303:E311" ca="1" si="43">C303+D303</f>
        <v>40</v>
      </c>
    </row>
    <row r="304" spans="1:7" x14ac:dyDescent="0.25">
      <c r="A304" s="5" t="s">
        <v>740</v>
      </c>
      <c r="B304" s="5" t="s">
        <v>668</v>
      </c>
      <c r="C304" s="2">
        <f ca="1">COUNTIFS(Table1[c08a_main_class], $B$4, INDIRECT("Table1["&amp;$B304&amp;"]"), "Yes")</f>
        <v>8</v>
      </c>
      <c r="D304" s="3">
        <f ca="1">COUNTIFS(Table1[c08a_main_class], $B$4, INDIRECT("Table1["&amp;$B304&amp;"]"), "No")</f>
        <v>32</v>
      </c>
      <c r="E304" s="2">
        <f t="shared" ca="1" si="43"/>
        <v>40</v>
      </c>
    </row>
    <row r="305" spans="1:9" x14ac:dyDescent="0.25">
      <c r="A305" s="5" t="s">
        <v>719</v>
      </c>
      <c r="B305" s="5" t="s">
        <v>669</v>
      </c>
      <c r="C305" s="2">
        <f ca="1">COUNTIFS(Table1[c08a_main_class], $B$4, INDIRECT("Table1["&amp;$B305&amp;"]"), "Yes")</f>
        <v>1</v>
      </c>
      <c r="D305" s="3">
        <f ca="1">COUNTIFS(Table1[c08a_main_class], $B$4, INDIRECT("Table1["&amp;$B305&amp;"]"), "No")</f>
        <v>39</v>
      </c>
      <c r="E305" s="2">
        <f t="shared" ca="1" si="43"/>
        <v>40</v>
      </c>
    </row>
    <row r="306" spans="1:9" x14ac:dyDescent="0.25">
      <c r="A306" s="5" t="s">
        <v>720</v>
      </c>
      <c r="B306" s="5" t="s">
        <v>670</v>
      </c>
      <c r="C306" s="2">
        <f ca="1">COUNTIFS(Table1[c08a_main_class], $B$4, INDIRECT("Table1["&amp;$B306&amp;"]"), "Yes")</f>
        <v>5</v>
      </c>
      <c r="D306" s="3">
        <f ca="1">COUNTIFS(Table1[c08a_main_class], $B$4, INDIRECT("Table1["&amp;$B306&amp;"]"), "No")</f>
        <v>35</v>
      </c>
      <c r="E306" s="2">
        <f t="shared" ca="1" si="43"/>
        <v>40</v>
      </c>
    </row>
    <row r="307" spans="1:9" x14ac:dyDescent="0.25">
      <c r="A307" s="5" t="s">
        <v>524</v>
      </c>
      <c r="B307" s="5" t="s">
        <v>671</v>
      </c>
      <c r="C307" s="2">
        <f ca="1">COUNTIFS(Table1[c08a_main_class], $B$4, INDIRECT("Table1["&amp;$B307&amp;"]"), "Yes")</f>
        <v>2</v>
      </c>
      <c r="D307" s="3">
        <f ca="1">COUNTIFS(Table1[c08a_main_class], $B$4, INDIRECT("Table1["&amp;$B307&amp;"]"), "No")</f>
        <v>38</v>
      </c>
      <c r="E307" s="2">
        <f t="shared" ca="1" si="43"/>
        <v>40</v>
      </c>
    </row>
    <row r="308" spans="1:9" x14ac:dyDescent="0.25">
      <c r="A308" s="5" t="s">
        <v>522</v>
      </c>
      <c r="B308" s="5" t="s">
        <v>672</v>
      </c>
      <c r="C308" s="2">
        <f ca="1">COUNTIFS(Table1[c08a_main_class], $B$4, INDIRECT("Table1["&amp;$B308&amp;"]"), "Yes")</f>
        <v>22</v>
      </c>
      <c r="D308" s="3">
        <f ca="1">COUNTIFS(Table1[c08a_main_class], $B$4, INDIRECT("Table1["&amp;$B308&amp;"]"), "No")</f>
        <v>18</v>
      </c>
      <c r="E308" s="2">
        <f t="shared" ca="1" si="43"/>
        <v>40</v>
      </c>
    </row>
    <row r="309" spans="1:9" x14ac:dyDescent="0.25">
      <c r="A309" s="5" t="s">
        <v>23</v>
      </c>
      <c r="B309" s="5" t="s">
        <v>673</v>
      </c>
      <c r="C309" s="2">
        <f ca="1">COUNTIFS(Table1[c08a_main_class], $B$4, INDIRECT("Table1["&amp;$B309&amp;"]"), "Yes")</f>
        <v>3</v>
      </c>
      <c r="D309" s="3">
        <f ca="1">COUNTIFS(Table1[c08a_main_class], $B$4, INDIRECT("Table1["&amp;$B309&amp;"]"), "No")</f>
        <v>36</v>
      </c>
      <c r="E309" s="2">
        <f t="shared" ca="1" si="43"/>
        <v>39</v>
      </c>
    </row>
    <row r="310" spans="1:9" x14ac:dyDescent="0.25">
      <c r="A310" s="5" t="s">
        <v>523</v>
      </c>
      <c r="B310" s="5" t="s">
        <v>674</v>
      </c>
      <c r="C310" s="2">
        <f ca="1">COUNTIFS(Table1[c08a_main_class], $B$4, INDIRECT("Table1["&amp;$B310&amp;"]"), "Yes")</f>
        <v>40</v>
      </c>
      <c r="D310" s="3">
        <f ca="1">COUNTIFS(Table1[c08a_main_class], $B$4, INDIRECT("Table1["&amp;$B310&amp;"]"), "No")</f>
        <v>0</v>
      </c>
      <c r="E310" s="2">
        <f t="shared" ca="1" si="43"/>
        <v>40</v>
      </c>
    </row>
    <row r="311" spans="1:9" x14ac:dyDescent="0.25">
      <c r="A311" s="5" t="s">
        <v>742</v>
      </c>
      <c r="B311" s="5" t="s">
        <v>675</v>
      </c>
      <c r="C311" s="2">
        <f ca="1">COUNTIFS(Table1[c08a_main_class], $B$4, INDIRECT("Table1["&amp;$B311&amp;"]"), "Yes")</f>
        <v>0</v>
      </c>
      <c r="D311" s="3">
        <f ca="1">COUNTIFS(Table1[c08a_main_class], $B$4, INDIRECT("Table1["&amp;$B311&amp;"]"), "No")</f>
        <v>40</v>
      </c>
      <c r="E311" s="2">
        <f t="shared" ca="1" si="43"/>
        <v>40</v>
      </c>
    </row>
    <row r="313" spans="1:9" x14ac:dyDescent="0.25">
      <c r="A313" s="4" t="s">
        <v>721</v>
      </c>
    </row>
    <row r="314" spans="1:9" x14ac:dyDescent="0.25">
      <c r="A314" s="5" t="str">
        <f>$B$3&amp;" - Wave A - Sample"</f>
        <v>Social Tenants - Wave A - Sample</v>
      </c>
      <c r="B314" s="5" t="s">
        <v>879</v>
      </c>
      <c r="C314" s="5" t="s">
        <v>5</v>
      </c>
      <c r="D314" s="5" t="s">
        <v>4</v>
      </c>
      <c r="E314" s="5" t="s">
        <v>525</v>
      </c>
    </row>
    <row r="315" spans="1:9" x14ac:dyDescent="0.25">
      <c r="A315" s="5" t="s">
        <v>148</v>
      </c>
      <c r="B315" s="5" t="s">
        <v>666</v>
      </c>
      <c r="C315" s="7">
        <f ca="1">C302/$B$11</f>
        <v>0</v>
      </c>
      <c r="D315" s="6">
        <f ca="1">D302/$B$11</f>
        <v>1</v>
      </c>
      <c r="E315" s="7">
        <f ca="1">E302/$B$11</f>
        <v>1</v>
      </c>
    </row>
    <row r="316" spans="1:9" x14ac:dyDescent="0.25">
      <c r="A316" s="5" t="s">
        <v>499</v>
      </c>
      <c r="B316" s="5" t="s">
        <v>667</v>
      </c>
      <c r="C316" s="7">
        <f t="shared" ref="C316:E324" ca="1" si="44">C303/$B$11</f>
        <v>0</v>
      </c>
      <c r="D316" s="6">
        <f t="shared" ca="1" si="44"/>
        <v>1</v>
      </c>
      <c r="E316" s="7">
        <f t="shared" ca="1" si="44"/>
        <v>1</v>
      </c>
    </row>
    <row r="317" spans="1:9" x14ac:dyDescent="0.25">
      <c r="A317" s="5" t="s">
        <v>740</v>
      </c>
      <c r="B317" s="5" t="s">
        <v>668</v>
      </c>
      <c r="C317" s="7">
        <f t="shared" ca="1" si="44"/>
        <v>0.2</v>
      </c>
      <c r="D317" s="6">
        <f t="shared" ca="1" si="44"/>
        <v>0.8</v>
      </c>
      <c r="E317" s="7">
        <f t="shared" ca="1" si="44"/>
        <v>1</v>
      </c>
    </row>
    <row r="318" spans="1:9" x14ac:dyDescent="0.25">
      <c r="A318" s="5" t="s">
        <v>719</v>
      </c>
      <c r="B318" s="5" t="s">
        <v>669</v>
      </c>
      <c r="C318" s="7">
        <f t="shared" ca="1" si="44"/>
        <v>2.5000000000000001E-2</v>
      </c>
      <c r="D318" s="6">
        <f t="shared" ca="1" si="44"/>
        <v>0.97499999999999998</v>
      </c>
      <c r="E318" s="7">
        <f t="shared" ca="1" si="44"/>
        <v>1</v>
      </c>
    </row>
    <row r="319" spans="1:9" x14ac:dyDescent="0.25">
      <c r="A319" s="5" t="s">
        <v>720</v>
      </c>
      <c r="B319" s="5" t="s">
        <v>670</v>
      </c>
      <c r="C319" s="7">
        <f t="shared" ca="1" si="44"/>
        <v>0.125</v>
      </c>
      <c r="D319" s="6">
        <f t="shared" ca="1" si="44"/>
        <v>0.875</v>
      </c>
      <c r="E319" s="7">
        <f t="shared" ca="1" si="44"/>
        <v>1</v>
      </c>
    </row>
    <row r="320" spans="1:9" x14ac:dyDescent="0.25">
      <c r="A320" s="5" t="s">
        <v>524</v>
      </c>
      <c r="B320" s="5" t="s">
        <v>671</v>
      </c>
      <c r="C320" s="7">
        <f t="shared" ca="1" si="44"/>
        <v>0.05</v>
      </c>
      <c r="D320" s="6">
        <f t="shared" ca="1" si="44"/>
        <v>0.95</v>
      </c>
      <c r="E320" s="7">
        <f t="shared" ca="1" si="44"/>
        <v>1</v>
      </c>
      <c r="I320" s="26"/>
    </row>
    <row r="321" spans="1:9" x14ac:dyDescent="0.25">
      <c r="A321" s="5" t="s">
        <v>522</v>
      </c>
      <c r="B321" s="5" t="s">
        <v>672</v>
      </c>
      <c r="C321" s="7">
        <f t="shared" ca="1" si="44"/>
        <v>0.55000000000000004</v>
      </c>
      <c r="D321" s="6">
        <f t="shared" ca="1" si="44"/>
        <v>0.45</v>
      </c>
      <c r="E321" s="7">
        <f t="shared" ca="1" si="44"/>
        <v>1</v>
      </c>
      <c r="I321" s="26"/>
    </row>
    <row r="322" spans="1:9" x14ac:dyDescent="0.25">
      <c r="A322" s="5" t="s">
        <v>23</v>
      </c>
      <c r="B322" s="5" t="s">
        <v>673</v>
      </c>
      <c r="C322" s="7">
        <f t="shared" ca="1" si="44"/>
        <v>7.4999999999999997E-2</v>
      </c>
      <c r="D322" s="6">
        <f t="shared" ca="1" si="44"/>
        <v>0.9</v>
      </c>
      <c r="E322" s="7">
        <f t="shared" ca="1" si="44"/>
        <v>0.97499999999999998</v>
      </c>
      <c r="F322" s="26"/>
      <c r="I322" s="26"/>
    </row>
    <row r="323" spans="1:9" x14ac:dyDescent="0.25">
      <c r="A323" s="5" t="s">
        <v>523</v>
      </c>
      <c r="B323" s="5" t="s">
        <v>674</v>
      </c>
      <c r="C323" s="7">
        <f t="shared" ca="1" si="44"/>
        <v>1</v>
      </c>
      <c r="D323" s="6">
        <f t="shared" ca="1" si="44"/>
        <v>0</v>
      </c>
      <c r="E323" s="7">
        <f t="shared" ca="1" si="44"/>
        <v>1</v>
      </c>
      <c r="F323" s="27"/>
      <c r="I323" s="27"/>
    </row>
    <row r="324" spans="1:9" x14ac:dyDescent="0.25">
      <c r="A324" s="5" t="s">
        <v>742</v>
      </c>
      <c r="B324" s="5" t="s">
        <v>675</v>
      </c>
      <c r="C324" s="7">
        <f t="shared" ca="1" si="44"/>
        <v>0</v>
      </c>
      <c r="D324" s="6">
        <f t="shared" ca="1" si="44"/>
        <v>1</v>
      </c>
      <c r="E324" s="7">
        <f t="shared" ca="1" si="44"/>
        <v>1</v>
      </c>
      <c r="F324" s="27"/>
      <c r="I324" s="27"/>
    </row>
    <row r="325" spans="1:9" x14ac:dyDescent="0.25">
      <c r="F325" s="27"/>
      <c r="I325" s="27"/>
    </row>
    <row r="326" spans="1:9" x14ac:dyDescent="0.25">
      <c r="A326" s="4" t="s">
        <v>717</v>
      </c>
      <c r="F326" s="27"/>
      <c r="G326" s="26"/>
      <c r="H326" s="26"/>
      <c r="I326" s="27"/>
    </row>
    <row r="327" spans="1:9" x14ac:dyDescent="0.25">
      <c r="A327" s="5" t="str">
        <f>$B$3&amp;" - Wave B - Sample"</f>
        <v>Social Tenants - Wave B - Sample</v>
      </c>
      <c r="B327" s="5" t="s">
        <v>879</v>
      </c>
      <c r="C327" s="5" t="s">
        <v>5</v>
      </c>
      <c r="D327" s="5" t="s">
        <v>4</v>
      </c>
      <c r="E327" s="5" t="s">
        <v>525</v>
      </c>
      <c r="F327" s="27"/>
      <c r="G327" s="26"/>
      <c r="H327" s="26"/>
      <c r="I327" s="27"/>
    </row>
    <row r="328" spans="1:9" x14ac:dyDescent="0.25">
      <c r="A328" s="5" t="s">
        <v>148</v>
      </c>
      <c r="B328" s="5" t="s">
        <v>880</v>
      </c>
      <c r="C328" s="2">
        <f ca="1">COUNTIFS(Table1[c08a_main_class], $B$4, INDIRECT("Table1[c01"&amp;$E$5&amp;"_area]"), "&lt;&gt;Unassigned", INDIRECT("Table1["&amp;$B328&amp;"]"), "Yes")</f>
        <v>0</v>
      </c>
      <c r="D328" s="3">
        <f ca="1">COUNTIFS(Table1[c08a_main_class], $B$4, INDIRECT("Table1[c01"&amp;$E$5&amp;"_area]"), "&lt;&gt;Unassigned", INDIRECT("Table1["&amp;$B328&amp;"]"), "No")</f>
        <v>26</v>
      </c>
      <c r="E328" s="2">
        <f ca="1">C328+D328</f>
        <v>26</v>
      </c>
      <c r="F328" s="27"/>
      <c r="G328" s="26"/>
      <c r="H328" s="26"/>
      <c r="I328" s="27"/>
    </row>
    <row r="329" spans="1:9" x14ac:dyDescent="0.25">
      <c r="A329" s="5" t="s">
        <v>499</v>
      </c>
      <c r="B329" s="5" t="s">
        <v>881</v>
      </c>
      <c r="C329" s="2">
        <f ca="1">COUNTIFS(Table1[c08a_main_class], $B$4, INDIRECT("Table1[c01"&amp;$E$5&amp;"_area]"), "&lt;&gt;Unassigned", INDIRECT("Table1["&amp;$B329&amp;"]"), "Yes")</f>
        <v>0</v>
      </c>
      <c r="D329" s="3">
        <f ca="1">COUNTIFS(Table1[c08a_main_class], $B$4, INDIRECT("Table1[c01"&amp;$E$5&amp;"_area]"), "&lt;&gt;Unassigned", INDIRECT("Table1["&amp;$B329&amp;"]"), "No")</f>
        <v>26</v>
      </c>
      <c r="E329" s="2">
        <f t="shared" ref="E329:E337" ca="1" si="45">C329+D329</f>
        <v>26</v>
      </c>
      <c r="F329" s="27"/>
      <c r="G329" s="27"/>
      <c r="H329" s="27"/>
      <c r="I329" s="27"/>
    </row>
    <row r="330" spans="1:9" x14ac:dyDescent="0.25">
      <c r="A330" s="5" t="s">
        <v>740</v>
      </c>
      <c r="B330" s="5" t="s">
        <v>859</v>
      </c>
      <c r="C330" s="2">
        <f ca="1">COUNTIFS(Table1[c08a_main_class], $B$4, INDIRECT("Table1[c01"&amp;$E$5&amp;"_area]"), "&lt;&gt;Unassigned", INDIRECT("Table1["&amp;$B330&amp;"]"), "Yes")</f>
        <v>7</v>
      </c>
      <c r="D330" s="3">
        <f ca="1">COUNTIFS(Table1[c08a_main_class], $B$4, INDIRECT("Table1[c01"&amp;$E$5&amp;"_area]"), "&lt;&gt;Unassigned", INDIRECT("Table1["&amp;$B330&amp;"]"), "No")</f>
        <v>19</v>
      </c>
      <c r="E330" s="2">
        <f t="shared" ca="1" si="45"/>
        <v>26</v>
      </c>
      <c r="F330" s="27"/>
      <c r="G330" s="27"/>
      <c r="H330" s="27"/>
      <c r="I330" s="27"/>
    </row>
    <row r="331" spans="1:9" x14ac:dyDescent="0.25">
      <c r="A331" s="5" t="s">
        <v>719</v>
      </c>
      <c r="B331" s="5" t="s">
        <v>882</v>
      </c>
      <c r="C331" s="2">
        <f ca="1">COUNTIFS(Table1[c08a_main_class], $B$4, INDIRECT("Table1[c01"&amp;$E$5&amp;"_area]"), "&lt;&gt;Unassigned", INDIRECT("Table1["&amp;$B331&amp;"]"), "Yes")</f>
        <v>0</v>
      </c>
      <c r="D331" s="3">
        <f ca="1">COUNTIFS(Table1[c08a_main_class], $B$4, INDIRECT("Table1[c01"&amp;$E$5&amp;"_area]"), "&lt;&gt;Unassigned", INDIRECT("Table1["&amp;$B331&amp;"]"), "No")</f>
        <v>26</v>
      </c>
      <c r="E331" s="2">
        <f t="shared" ca="1" si="45"/>
        <v>26</v>
      </c>
      <c r="F331" s="27"/>
      <c r="G331" s="27"/>
      <c r="H331" s="27"/>
      <c r="I331" s="27"/>
    </row>
    <row r="332" spans="1:9" x14ac:dyDescent="0.25">
      <c r="A332" s="5" t="s">
        <v>720</v>
      </c>
      <c r="B332" s="5" t="s">
        <v>883</v>
      </c>
      <c r="C332" s="2">
        <f ca="1">COUNTIFS(Table1[c08a_main_class], $B$4, INDIRECT("Table1[c01"&amp;$E$5&amp;"_area]"), "&lt;&gt;Unassigned", INDIRECT("Table1["&amp;$B332&amp;"]"), "Yes")</f>
        <v>1</v>
      </c>
      <c r="D332" s="3">
        <f ca="1">COUNTIFS(Table1[c08a_main_class], $B$4, INDIRECT("Table1[c01"&amp;$E$5&amp;"_area]"), "&lt;&gt;Unassigned", INDIRECT("Table1["&amp;$B332&amp;"]"), "No")</f>
        <v>25</v>
      </c>
      <c r="E332" s="2">
        <f t="shared" ca="1" si="45"/>
        <v>26</v>
      </c>
      <c r="F332" s="27"/>
      <c r="G332" s="27"/>
      <c r="H332" s="27"/>
      <c r="I332" s="27"/>
    </row>
    <row r="333" spans="1:9" x14ac:dyDescent="0.25">
      <c r="A333" s="5" t="s">
        <v>524</v>
      </c>
      <c r="B333" s="5" t="s">
        <v>884</v>
      </c>
      <c r="C333" s="2">
        <f ca="1">COUNTIFS(Table1[c08a_main_class], $B$4, INDIRECT("Table1[c01"&amp;$E$5&amp;"_area]"), "&lt;&gt;Unassigned", INDIRECT("Table1["&amp;$B333&amp;"]"), "Yes")</f>
        <v>2</v>
      </c>
      <c r="D333" s="3">
        <f ca="1">COUNTIFS(Table1[c08a_main_class], $B$4, INDIRECT("Table1[c01"&amp;$E$5&amp;"_area]"), "&lt;&gt;Unassigned", INDIRECT("Table1["&amp;$B333&amp;"]"), "No")</f>
        <v>24</v>
      </c>
      <c r="E333" s="2">
        <f t="shared" ca="1" si="45"/>
        <v>26</v>
      </c>
      <c r="G333" s="26"/>
      <c r="H333" s="26"/>
      <c r="I333" s="26"/>
    </row>
    <row r="334" spans="1:9" x14ac:dyDescent="0.25">
      <c r="A334" s="5" t="s">
        <v>522</v>
      </c>
      <c r="B334" s="5" t="s">
        <v>885</v>
      </c>
      <c r="C334" s="2">
        <f ca="1">COUNTIFS(Table1[c08a_main_class], $B$4, INDIRECT("Table1[c01"&amp;$E$5&amp;"_area]"), "&lt;&gt;Unassigned", INDIRECT("Table1["&amp;$B334&amp;"]"), "Yes")</f>
        <v>11</v>
      </c>
      <c r="D334" s="3">
        <f ca="1">COUNTIFS(Table1[c08a_main_class], $B$4, INDIRECT("Table1[c01"&amp;$E$5&amp;"_area]"), "&lt;&gt;Unassigned", INDIRECT("Table1["&amp;$B334&amp;"]"), "No")</f>
        <v>16</v>
      </c>
      <c r="E334" s="2">
        <f t="shared" ca="1" si="45"/>
        <v>27</v>
      </c>
      <c r="G334" s="26"/>
      <c r="H334" s="26"/>
      <c r="I334" s="26"/>
    </row>
    <row r="335" spans="1:9" x14ac:dyDescent="0.25">
      <c r="A335" s="5" t="s">
        <v>23</v>
      </c>
      <c r="B335" s="5" t="s">
        <v>875</v>
      </c>
      <c r="C335" s="2">
        <f ca="1">COUNTIFS(Table1[c08a_main_class], $B$4, INDIRECT("Table1[c01"&amp;$E$5&amp;"_area]"), "&lt;&gt;Unassigned", INDIRECT("Table1["&amp;$B335&amp;"]"), "Yes")</f>
        <v>2</v>
      </c>
      <c r="D335" s="3">
        <f ca="1">COUNTIFS(Table1[c08a_main_class], $B$4, INDIRECT("Table1[c01"&amp;$E$5&amp;"_area]"), "&lt;&gt;Unassigned", INDIRECT("Table1["&amp;$B335&amp;"]"), "No")</f>
        <v>24</v>
      </c>
      <c r="E335" s="2">
        <f t="shared" ca="1" si="45"/>
        <v>26</v>
      </c>
    </row>
    <row r="336" spans="1:9" x14ac:dyDescent="0.25">
      <c r="A336" s="5" t="s">
        <v>523</v>
      </c>
      <c r="B336" s="5" t="s">
        <v>886</v>
      </c>
      <c r="C336" s="2">
        <f ca="1">COUNTIFS(Table1[c08a_main_class], $B$4, INDIRECT("Table1[c01"&amp;$E$5&amp;"_area]"), "&lt;&gt;Unassigned", INDIRECT("Table1["&amp;$B336&amp;"]"), "Yes")</f>
        <v>27</v>
      </c>
      <c r="D336" s="3">
        <f ca="1">COUNTIFS(Table1[c08a_main_class], $B$4, INDIRECT("Table1[c01"&amp;$E$5&amp;"_area]"), "&lt;&gt;Unassigned", INDIRECT("Table1["&amp;$B336&amp;"]"), "No")</f>
        <v>0</v>
      </c>
      <c r="E336" s="2">
        <f t="shared" ca="1" si="45"/>
        <v>27</v>
      </c>
    </row>
    <row r="337" spans="1:5" x14ac:dyDescent="0.25">
      <c r="A337" s="5" t="s">
        <v>742</v>
      </c>
      <c r="B337" s="5" t="s">
        <v>887</v>
      </c>
      <c r="C337" s="2">
        <f ca="1">COUNTIFS(Table1[c08a_main_class], $B$4, INDIRECT("Table1[c01"&amp;$E$5&amp;"_area]"), "&lt;&gt;Unassigned", INDIRECT("Table1["&amp;$B337&amp;"]"), "Yes")</f>
        <v>0</v>
      </c>
      <c r="D337" s="3">
        <f ca="1">COUNTIFS(Table1[c08a_main_class], $B$4, INDIRECT("Table1[c01"&amp;$E$5&amp;"_area]"), "&lt;&gt;Unassigned", INDIRECT("Table1["&amp;$B337&amp;"]"), "No")</f>
        <v>26</v>
      </c>
      <c r="E337" s="2">
        <f t="shared" ca="1" si="45"/>
        <v>26</v>
      </c>
    </row>
    <row r="339" spans="1:5" x14ac:dyDescent="0.25">
      <c r="A339" s="4" t="s">
        <v>721</v>
      </c>
    </row>
    <row r="340" spans="1:5" x14ac:dyDescent="0.25">
      <c r="A340" s="5" t="str">
        <f>$B$3&amp;" - Wave B - Sample"</f>
        <v>Social Tenants - Wave B - Sample</v>
      </c>
      <c r="B340" s="5" t="s">
        <v>879</v>
      </c>
      <c r="C340" s="5" t="s">
        <v>5</v>
      </c>
      <c r="D340" s="5" t="s">
        <v>4</v>
      </c>
      <c r="E340" s="5" t="s">
        <v>525</v>
      </c>
    </row>
    <row r="341" spans="1:5" x14ac:dyDescent="0.25">
      <c r="A341" s="5" t="s">
        <v>148</v>
      </c>
      <c r="B341" s="5" t="s">
        <v>880</v>
      </c>
      <c r="C341" s="7">
        <f ca="1">C328/$C$11</f>
        <v>0</v>
      </c>
      <c r="D341" s="6">
        <f ca="1">D328/$C$11</f>
        <v>0.96296296296296291</v>
      </c>
      <c r="E341" s="7">
        <f t="shared" ref="E341:E350" ca="1" si="46">E328/$E$11</f>
        <v>0.19696969696969696</v>
      </c>
    </row>
    <row r="342" spans="1:5" x14ac:dyDescent="0.25">
      <c r="A342" s="5" t="s">
        <v>499</v>
      </c>
      <c r="B342" s="5" t="s">
        <v>881</v>
      </c>
      <c r="C342" s="7">
        <f t="shared" ref="C342:D350" ca="1" si="47">C329/$C$11</f>
        <v>0</v>
      </c>
      <c r="D342" s="6">
        <f t="shared" ca="1" si="47"/>
        <v>0.96296296296296291</v>
      </c>
      <c r="E342" s="7">
        <f t="shared" ca="1" si="46"/>
        <v>0.19696969696969696</v>
      </c>
    </row>
    <row r="343" spans="1:5" x14ac:dyDescent="0.25">
      <c r="A343" s="5" t="s">
        <v>740</v>
      </c>
      <c r="B343" s="5" t="s">
        <v>859</v>
      </c>
      <c r="C343" s="7">
        <f t="shared" ca="1" si="47"/>
        <v>0.25925925925925924</v>
      </c>
      <c r="D343" s="6">
        <f t="shared" ca="1" si="47"/>
        <v>0.70370370370370372</v>
      </c>
      <c r="E343" s="7">
        <f t="shared" ca="1" si="46"/>
        <v>0.19696969696969696</v>
      </c>
    </row>
    <row r="344" spans="1:5" x14ac:dyDescent="0.25">
      <c r="A344" s="5" t="s">
        <v>719</v>
      </c>
      <c r="B344" s="5" t="s">
        <v>882</v>
      </c>
      <c r="C344" s="7">
        <f t="shared" ca="1" si="47"/>
        <v>0</v>
      </c>
      <c r="D344" s="6">
        <f t="shared" ca="1" si="47"/>
        <v>0.96296296296296291</v>
      </c>
      <c r="E344" s="7">
        <f t="shared" ca="1" si="46"/>
        <v>0.19696969696969696</v>
      </c>
    </row>
    <row r="345" spans="1:5" x14ac:dyDescent="0.25">
      <c r="A345" s="5" t="s">
        <v>720</v>
      </c>
      <c r="B345" s="5" t="s">
        <v>883</v>
      </c>
      <c r="C345" s="7">
        <f t="shared" ca="1" si="47"/>
        <v>3.7037037037037035E-2</v>
      </c>
      <c r="D345" s="6">
        <f t="shared" ca="1" si="47"/>
        <v>0.92592592592592593</v>
      </c>
      <c r="E345" s="7">
        <f t="shared" ca="1" si="46"/>
        <v>0.19696969696969696</v>
      </c>
    </row>
    <row r="346" spans="1:5" x14ac:dyDescent="0.25">
      <c r="A346" s="5" t="s">
        <v>524</v>
      </c>
      <c r="B346" s="5" t="s">
        <v>884</v>
      </c>
      <c r="C346" s="7">
        <f t="shared" ca="1" si="47"/>
        <v>7.407407407407407E-2</v>
      </c>
      <c r="D346" s="6">
        <f t="shared" ca="1" si="47"/>
        <v>0.88888888888888884</v>
      </c>
      <c r="E346" s="7">
        <f t="shared" ca="1" si="46"/>
        <v>0.19696969696969696</v>
      </c>
    </row>
    <row r="347" spans="1:5" x14ac:dyDescent="0.25">
      <c r="A347" s="5" t="s">
        <v>522</v>
      </c>
      <c r="B347" s="5" t="s">
        <v>885</v>
      </c>
      <c r="C347" s="7">
        <f t="shared" ca="1" si="47"/>
        <v>0.40740740740740738</v>
      </c>
      <c r="D347" s="6">
        <f t="shared" ca="1" si="47"/>
        <v>0.59259259259259256</v>
      </c>
      <c r="E347" s="7">
        <f t="shared" ca="1" si="46"/>
        <v>0.20454545454545456</v>
      </c>
    </row>
    <row r="348" spans="1:5" x14ac:dyDescent="0.25">
      <c r="A348" s="5" t="s">
        <v>23</v>
      </c>
      <c r="B348" s="5" t="s">
        <v>875</v>
      </c>
      <c r="C348" s="7">
        <f t="shared" ca="1" si="47"/>
        <v>7.407407407407407E-2</v>
      </c>
      <c r="D348" s="6">
        <f t="shared" ca="1" si="47"/>
        <v>0.88888888888888884</v>
      </c>
      <c r="E348" s="7">
        <f t="shared" ca="1" si="46"/>
        <v>0.19696969696969696</v>
      </c>
    </row>
    <row r="349" spans="1:5" x14ac:dyDescent="0.25">
      <c r="A349" s="5" t="s">
        <v>523</v>
      </c>
      <c r="B349" s="5" t="s">
        <v>886</v>
      </c>
      <c r="C349" s="7">
        <f t="shared" ca="1" si="47"/>
        <v>1</v>
      </c>
      <c r="D349" s="6">
        <f t="shared" ca="1" si="47"/>
        <v>0</v>
      </c>
      <c r="E349" s="7">
        <f t="shared" ca="1" si="46"/>
        <v>0.20454545454545456</v>
      </c>
    </row>
    <row r="350" spans="1:5" x14ac:dyDescent="0.25">
      <c r="A350" s="5" t="s">
        <v>742</v>
      </c>
      <c r="B350" s="5" t="s">
        <v>887</v>
      </c>
      <c r="C350" s="7">
        <f t="shared" ca="1" si="47"/>
        <v>0</v>
      </c>
      <c r="D350" s="6">
        <f t="shared" ca="1" si="47"/>
        <v>0.96296296296296291</v>
      </c>
      <c r="E350" s="7">
        <f t="shared" ca="1" si="46"/>
        <v>0.19696969696969696</v>
      </c>
    </row>
    <row r="352" spans="1:5" x14ac:dyDescent="0.25">
      <c r="A352" s="4" t="s">
        <v>717</v>
      </c>
    </row>
    <row r="353" spans="1:5" x14ac:dyDescent="0.25">
      <c r="A353" s="5" t="str">
        <f>$B$3&amp;" - Wave C - Sample"</f>
        <v>Social Tenants - Wave C - Sample</v>
      </c>
      <c r="B353" s="5" t="s">
        <v>879</v>
      </c>
      <c r="C353" s="5" t="s">
        <v>5</v>
      </c>
      <c r="D353" s="5" t="s">
        <v>4</v>
      </c>
      <c r="E353" s="5" t="s">
        <v>525</v>
      </c>
    </row>
    <row r="354" spans="1:5" x14ac:dyDescent="0.25">
      <c r="A354" s="5" t="s">
        <v>148</v>
      </c>
      <c r="B354" s="5" t="s">
        <v>888</v>
      </c>
      <c r="C354" s="2">
        <f ca="1">COUNTIFS(Table1[c08a_main_class], $B$4, INDIRECT("Table1[c01"&amp;$E$6&amp;"_area]"), "&lt;&gt;Unassigned", INDIRECT("Table1["&amp;$B354&amp;"]"), "Yes")</f>
        <v>0</v>
      </c>
      <c r="D354" s="3">
        <f ca="1">COUNTIFS(Table1[c08a_main_class], $B$4, INDIRECT("Table1[c01"&amp;$E$6&amp;"_area]"), "&lt;&gt;Unassigned", INDIRECT("Table1["&amp;$B354&amp;"]"), "No")</f>
        <v>1</v>
      </c>
      <c r="E354" s="2">
        <f t="shared" ref="E354:E363" ca="1" si="48">C354+D354</f>
        <v>1</v>
      </c>
    </row>
    <row r="355" spans="1:5" x14ac:dyDescent="0.25">
      <c r="A355" s="5" t="s">
        <v>499</v>
      </c>
      <c r="B355" s="5" t="s">
        <v>889</v>
      </c>
      <c r="C355" s="2">
        <f ca="1">COUNTIFS(Table1[c08a_main_class], $B$4, INDIRECT("Table1[c01"&amp;$E$6&amp;"_area]"), "&lt;&gt;Unassigned", INDIRECT("Table1["&amp;$B355&amp;"]"), "Yes")</f>
        <v>0</v>
      </c>
      <c r="D355" s="3">
        <f ca="1">COUNTIFS(Table1[c08a_main_class], $B$4, INDIRECT("Table1[c01"&amp;$E$6&amp;"_area]"), "&lt;&gt;Unassigned", INDIRECT("Table1["&amp;$B355&amp;"]"), "No")</f>
        <v>1</v>
      </c>
      <c r="E355" s="2">
        <f t="shared" ca="1" si="48"/>
        <v>1</v>
      </c>
    </row>
    <row r="356" spans="1:5" x14ac:dyDescent="0.25">
      <c r="A356" s="5" t="s">
        <v>740</v>
      </c>
      <c r="B356" s="5" t="s">
        <v>860</v>
      </c>
      <c r="C356" s="2">
        <f ca="1">COUNTIFS(Table1[c08a_main_class], $B$4, INDIRECT("Table1[c01"&amp;$E$6&amp;"_area]"), "&lt;&gt;Unassigned", INDIRECT("Table1["&amp;$B356&amp;"]"), "Yes")</f>
        <v>2</v>
      </c>
      <c r="D356" s="3">
        <f ca="1">COUNTIFS(Table1[c08a_main_class], $B$4, INDIRECT("Table1[c01"&amp;$E$6&amp;"_area]"), "&lt;&gt;Unassigned", INDIRECT("Table1["&amp;$B356&amp;"]"), "No")</f>
        <v>0</v>
      </c>
      <c r="E356" s="2">
        <f t="shared" ca="1" si="48"/>
        <v>2</v>
      </c>
    </row>
    <row r="357" spans="1:5" x14ac:dyDescent="0.25">
      <c r="A357" s="5" t="s">
        <v>719</v>
      </c>
      <c r="B357" s="5" t="s">
        <v>890</v>
      </c>
      <c r="C357" s="2">
        <f ca="1">COUNTIFS(Table1[c08a_main_class], $B$4, INDIRECT("Table1[c01"&amp;$E$6&amp;"_area]"), "&lt;&gt;Unassigned", INDIRECT("Table1["&amp;$B357&amp;"]"), "Yes")</f>
        <v>0</v>
      </c>
      <c r="D357" s="3">
        <f ca="1">COUNTIFS(Table1[c08a_main_class], $B$4, INDIRECT("Table1[c01"&amp;$E$6&amp;"_area]"), "&lt;&gt;Unassigned", INDIRECT("Table1["&amp;$B357&amp;"]"), "No")</f>
        <v>1</v>
      </c>
      <c r="E357" s="2">
        <f t="shared" ca="1" si="48"/>
        <v>1</v>
      </c>
    </row>
    <row r="358" spans="1:5" x14ac:dyDescent="0.25">
      <c r="A358" s="5" t="s">
        <v>720</v>
      </c>
      <c r="B358" s="5" t="s">
        <v>891</v>
      </c>
      <c r="C358" s="2">
        <f ca="1">COUNTIFS(Table1[c08a_main_class], $B$4, INDIRECT("Table1[c01"&amp;$E$6&amp;"_area]"), "&lt;&gt;Unassigned", INDIRECT("Table1["&amp;$B358&amp;"]"), "Yes")</f>
        <v>0</v>
      </c>
      <c r="D358" s="3">
        <f ca="1">COUNTIFS(Table1[c08a_main_class], $B$4, INDIRECT("Table1[c01"&amp;$E$6&amp;"_area]"), "&lt;&gt;Unassigned", INDIRECT("Table1["&amp;$B358&amp;"]"), "No")</f>
        <v>1</v>
      </c>
      <c r="E358" s="2">
        <f t="shared" ca="1" si="48"/>
        <v>1</v>
      </c>
    </row>
    <row r="359" spans="1:5" x14ac:dyDescent="0.25">
      <c r="A359" s="5" t="s">
        <v>524</v>
      </c>
      <c r="B359" s="5" t="s">
        <v>892</v>
      </c>
      <c r="C359" s="2">
        <f ca="1">COUNTIFS(Table1[c08a_main_class], $B$4, INDIRECT("Table1[c01"&amp;$E$6&amp;"_area]"), "&lt;&gt;Unassigned", INDIRECT("Table1["&amp;$B359&amp;"]"), "Yes")</f>
        <v>0</v>
      </c>
      <c r="D359" s="3">
        <f ca="1">COUNTIFS(Table1[c08a_main_class], $B$4, INDIRECT("Table1[c01"&amp;$E$6&amp;"_area]"), "&lt;&gt;Unassigned", INDIRECT("Table1["&amp;$B359&amp;"]"), "No")</f>
        <v>1</v>
      </c>
      <c r="E359" s="2">
        <f t="shared" ca="1" si="48"/>
        <v>1</v>
      </c>
    </row>
    <row r="360" spans="1:5" x14ac:dyDescent="0.25">
      <c r="A360" s="5" t="s">
        <v>522</v>
      </c>
      <c r="B360" s="5" t="s">
        <v>893</v>
      </c>
      <c r="C360" s="2">
        <f ca="1">COUNTIFS(Table1[c08a_main_class], $B$4, INDIRECT("Table1[c01"&amp;$E$6&amp;"_area]"), "&lt;&gt;Unassigned", INDIRECT("Table1["&amp;$B360&amp;"]"), "Yes")</f>
        <v>1</v>
      </c>
      <c r="D360" s="3">
        <f ca="1">COUNTIFS(Table1[c08a_main_class], $B$4, INDIRECT("Table1[c01"&amp;$E$6&amp;"_area]"), "&lt;&gt;Unassigned", INDIRECT("Table1["&amp;$B360&amp;"]"), "No")</f>
        <v>1</v>
      </c>
      <c r="E360" s="2">
        <f t="shared" ca="1" si="48"/>
        <v>2</v>
      </c>
    </row>
    <row r="361" spans="1:5" x14ac:dyDescent="0.25">
      <c r="A361" s="5" t="s">
        <v>23</v>
      </c>
      <c r="B361" s="5" t="s">
        <v>876</v>
      </c>
      <c r="C361" s="2">
        <f ca="1">COUNTIFS(Table1[c08a_main_class], $B$4, INDIRECT("Table1[c01"&amp;$E$6&amp;"_area]"), "&lt;&gt;Unassigned", INDIRECT("Table1["&amp;$B361&amp;"]"), "Yes")</f>
        <v>0</v>
      </c>
      <c r="D361" s="3">
        <f ca="1">COUNTIFS(Table1[c08a_main_class], $B$4, INDIRECT("Table1[c01"&amp;$E$6&amp;"_area]"), "&lt;&gt;Unassigned", INDIRECT("Table1["&amp;$B361&amp;"]"), "No")</f>
        <v>1</v>
      </c>
      <c r="E361" s="2">
        <f t="shared" ca="1" si="48"/>
        <v>1</v>
      </c>
    </row>
    <row r="362" spans="1:5" x14ac:dyDescent="0.25">
      <c r="A362" s="5" t="s">
        <v>523</v>
      </c>
      <c r="B362" s="5" t="s">
        <v>894</v>
      </c>
      <c r="C362" s="2">
        <f ca="1">COUNTIFS(Table1[c08a_main_class], $B$4, INDIRECT("Table1[c01"&amp;$E$6&amp;"_area]"), "&lt;&gt;Unassigned", INDIRECT("Table1["&amp;$B362&amp;"]"), "Yes")</f>
        <v>2</v>
      </c>
      <c r="D362" s="3">
        <f ca="1">COUNTIFS(Table1[c08a_main_class], $B$4, INDIRECT("Table1[c01"&amp;$E$6&amp;"_area]"), "&lt;&gt;Unassigned", INDIRECT("Table1["&amp;$B362&amp;"]"), "No")</f>
        <v>0</v>
      </c>
      <c r="E362" s="2">
        <f t="shared" ca="1" si="48"/>
        <v>2</v>
      </c>
    </row>
    <row r="363" spans="1:5" x14ac:dyDescent="0.25">
      <c r="A363" s="5" t="s">
        <v>742</v>
      </c>
      <c r="B363" s="5" t="s">
        <v>895</v>
      </c>
      <c r="C363" s="2">
        <f ca="1">COUNTIFS(Table1[c08a_main_class], $B$4, INDIRECT("Table1[c01"&amp;$E$6&amp;"_area]"), "&lt;&gt;Unassigned", INDIRECT("Table1["&amp;$B363&amp;"]"), "Yes")</f>
        <v>0</v>
      </c>
      <c r="D363" s="3">
        <f ca="1">COUNTIFS(Table1[c08a_main_class], $B$4, INDIRECT("Table1[c01"&amp;$E$6&amp;"_area]"), "&lt;&gt;Unassigned", INDIRECT("Table1["&amp;$B363&amp;"]"), "No")</f>
        <v>1</v>
      </c>
      <c r="E363" s="2">
        <f t="shared" ca="1" si="48"/>
        <v>1</v>
      </c>
    </row>
    <row r="365" spans="1:5" x14ac:dyDescent="0.25">
      <c r="A365" s="4" t="s">
        <v>721</v>
      </c>
    </row>
    <row r="366" spans="1:5" x14ac:dyDescent="0.25">
      <c r="A366" s="5" t="str">
        <f>$B$3&amp;" - Wave C - Sample"</f>
        <v>Social Tenants - Wave C - Sample</v>
      </c>
      <c r="B366" s="5" t="s">
        <v>879</v>
      </c>
      <c r="C366" s="5" t="s">
        <v>5</v>
      </c>
      <c r="D366" s="5" t="s">
        <v>4</v>
      </c>
      <c r="E366" s="5" t="s">
        <v>525</v>
      </c>
    </row>
    <row r="367" spans="1:5" x14ac:dyDescent="0.25">
      <c r="A367" s="5" t="s">
        <v>148</v>
      </c>
      <c r="B367" s="5" t="s">
        <v>888</v>
      </c>
      <c r="C367" s="7">
        <f ca="1">C354/$D$11</f>
        <v>0</v>
      </c>
      <c r="D367" s="6">
        <f ca="1">D354/$D$11</f>
        <v>0.5</v>
      </c>
      <c r="E367" s="7">
        <f t="shared" ref="E367:E376" ca="1" si="49">E354/$F$11</f>
        <v>1.0752688172043012E-2</v>
      </c>
    </row>
    <row r="368" spans="1:5" x14ac:dyDescent="0.25">
      <c r="A368" s="5" t="s">
        <v>499</v>
      </c>
      <c r="B368" s="5" t="s">
        <v>889</v>
      </c>
      <c r="C368" s="7">
        <f t="shared" ref="C368:D376" ca="1" si="50">C355/$D$11</f>
        <v>0</v>
      </c>
      <c r="D368" s="6">
        <f t="shared" ca="1" si="50"/>
        <v>0.5</v>
      </c>
      <c r="E368" s="7">
        <f t="shared" ca="1" si="49"/>
        <v>1.0752688172043012E-2</v>
      </c>
    </row>
    <row r="369" spans="1:6" x14ac:dyDescent="0.25">
      <c r="A369" s="5" t="s">
        <v>740</v>
      </c>
      <c r="B369" s="5" t="s">
        <v>860</v>
      </c>
      <c r="C369" s="7">
        <f t="shared" ca="1" si="50"/>
        <v>1</v>
      </c>
      <c r="D369" s="6">
        <f t="shared" ca="1" si="50"/>
        <v>0</v>
      </c>
      <c r="E369" s="7">
        <f t="shared" ca="1" si="49"/>
        <v>2.1505376344086023E-2</v>
      </c>
    </row>
    <row r="370" spans="1:6" x14ac:dyDescent="0.25">
      <c r="A370" s="5" t="s">
        <v>719</v>
      </c>
      <c r="B370" s="5" t="s">
        <v>890</v>
      </c>
      <c r="C370" s="7">
        <f t="shared" ca="1" si="50"/>
        <v>0</v>
      </c>
      <c r="D370" s="6">
        <f t="shared" ca="1" si="50"/>
        <v>0.5</v>
      </c>
      <c r="E370" s="7">
        <f t="shared" ca="1" si="49"/>
        <v>1.0752688172043012E-2</v>
      </c>
    </row>
    <row r="371" spans="1:6" x14ac:dyDescent="0.25">
      <c r="A371" s="5" t="s">
        <v>720</v>
      </c>
      <c r="B371" s="5" t="s">
        <v>891</v>
      </c>
      <c r="C371" s="7">
        <f t="shared" ca="1" si="50"/>
        <v>0</v>
      </c>
      <c r="D371" s="6">
        <f t="shared" ca="1" si="50"/>
        <v>0.5</v>
      </c>
      <c r="E371" s="7">
        <f t="shared" ca="1" si="49"/>
        <v>1.0752688172043012E-2</v>
      </c>
    </row>
    <row r="372" spans="1:6" x14ac:dyDescent="0.25">
      <c r="A372" s="5" t="s">
        <v>524</v>
      </c>
      <c r="B372" s="5" t="s">
        <v>892</v>
      </c>
      <c r="C372" s="7">
        <f t="shared" ca="1" si="50"/>
        <v>0</v>
      </c>
      <c r="D372" s="6">
        <f t="shared" ca="1" si="50"/>
        <v>0.5</v>
      </c>
      <c r="E372" s="7">
        <f t="shared" ca="1" si="49"/>
        <v>1.0752688172043012E-2</v>
      </c>
    </row>
    <row r="373" spans="1:6" x14ac:dyDescent="0.25">
      <c r="A373" s="5" t="s">
        <v>522</v>
      </c>
      <c r="B373" s="5" t="s">
        <v>893</v>
      </c>
      <c r="C373" s="7">
        <f t="shared" ca="1" si="50"/>
        <v>0.5</v>
      </c>
      <c r="D373" s="6">
        <f t="shared" ca="1" si="50"/>
        <v>0.5</v>
      </c>
      <c r="E373" s="7">
        <f t="shared" ca="1" si="49"/>
        <v>2.1505376344086023E-2</v>
      </c>
    </row>
    <row r="374" spans="1:6" x14ac:dyDescent="0.25">
      <c r="A374" s="5" t="s">
        <v>23</v>
      </c>
      <c r="B374" s="5" t="s">
        <v>876</v>
      </c>
      <c r="C374" s="7">
        <f t="shared" ca="1" si="50"/>
        <v>0</v>
      </c>
      <c r="D374" s="6">
        <f t="shared" ca="1" si="50"/>
        <v>0.5</v>
      </c>
      <c r="E374" s="7">
        <f t="shared" ca="1" si="49"/>
        <v>1.0752688172043012E-2</v>
      </c>
    </row>
    <row r="375" spans="1:6" x14ac:dyDescent="0.25">
      <c r="A375" s="5" t="s">
        <v>523</v>
      </c>
      <c r="B375" s="5" t="s">
        <v>894</v>
      </c>
      <c r="C375" s="7">
        <f t="shared" ca="1" si="50"/>
        <v>1</v>
      </c>
      <c r="D375" s="6">
        <f t="shared" ca="1" si="50"/>
        <v>0</v>
      </c>
      <c r="E375" s="7">
        <f t="shared" ca="1" si="49"/>
        <v>2.1505376344086023E-2</v>
      </c>
    </row>
    <row r="376" spans="1:6" x14ac:dyDescent="0.25">
      <c r="A376" s="5" t="s">
        <v>742</v>
      </c>
      <c r="B376" s="5" t="s">
        <v>895</v>
      </c>
      <c r="C376" s="7">
        <f t="shared" ca="1" si="50"/>
        <v>0</v>
      </c>
      <c r="D376" s="6">
        <f t="shared" ca="1" si="50"/>
        <v>0.5</v>
      </c>
      <c r="E376" s="7">
        <f t="shared" ca="1" si="49"/>
        <v>1.0752688172043012E-2</v>
      </c>
    </row>
    <row r="377" spans="1:6" x14ac:dyDescent="0.25">
      <c r="C377" s="11"/>
      <c r="D377" s="11"/>
      <c r="E377" s="11"/>
    </row>
    <row r="378" spans="1:6" x14ac:dyDescent="0.25">
      <c r="A378" s="4" t="s">
        <v>717</v>
      </c>
      <c r="F378" s="27"/>
    </row>
    <row r="379" spans="1:6" x14ac:dyDescent="0.25">
      <c r="A379" s="5" t="str">
        <f>$B$3&amp;" - Wave A - All"</f>
        <v>Social Tenants - Wave A - All</v>
      </c>
      <c r="B379" s="5" t="s">
        <v>879</v>
      </c>
      <c r="C379" s="5" t="s">
        <v>5</v>
      </c>
      <c r="D379" s="5" t="s">
        <v>4</v>
      </c>
      <c r="E379" s="5" t="s">
        <v>525</v>
      </c>
      <c r="F379" s="27"/>
    </row>
    <row r="380" spans="1:6" x14ac:dyDescent="0.25">
      <c r="A380" s="5" t="s">
        <v>148</v>
      </c>
      <c r="B380" s="5" t="s">
        <v>666</v>
      </c>
      <c r="C380" s="2">
        <f ca="1">COUNTIFS(INDIRECT("Table1["&amp;$B$5&amp;"]"),"Yes", INDIRECT("Table1["&amp;$B380&amp;"]"), "Yes")</f>
        <v>19</v>
      </c>
      <c r="D380" s="3">
        <f ca="1">COUNTIFS(INDIRECT("Table1["&amp;$B$5&amp;"]"),"Yes", INDIRECT("Table1["&amp;$B380&amp;"]"), "No")</f>
        <v>113</v>
      </c>
      <c r="E380" s="2">
        <f ca="1">C380+D380</f>
        <v>132</v>
      </c>
      <c r="F380" s="27"/>
    </row>
    <row r="381" spans="1:6" x14ac:dyDescent="0.25">
      <c r="A381" s="5" t="s">
        <v>499</v>
      </c>
      <c r="B381" s="5" t="s">
        <v>667</v>
      </c>
      <c r="C381" s="2">
        <f ca="1">COUNTIFS(INDIRECT("Table1["&amp;$B$5&amp;"]"),"Yes", INDIRECT("Table1["&amp;$B381&amp;"]"), "Yes")</f>
        <v>10</v>
      </c>
      <c r="D381" s="3">
        <f ca="1">COUNTIFS(INDIRECT("Table1["&amp;$B$5&amp;"]"),"Yes", INDIRECT("Table1["&amp;$B381&amp;"]"), "No")</f>
        <v>122</v>
      </c>
      <c r="E381" s="2">
        <f ca="1">C381+D381</f>
        <v>132</v>
      </c>
      <c r="F381" s="27"/>
    </row>
    <row r="382" spans="1:6" x14ac:dyDescent="0.25">
      <c r="A382" s="5" t="s">
        <v>740</v>
      </c>
      <c r="B382" s="5" t="s">
        <v>668</v>
      </c>
      <c r="C382" s="2">
        <f t="shared" ref="C382:C389" ca="1" si="51">COUNTIFS(INDIRECT("Table1["&amp;$B$5&amp;"]"),"Yes", INDIRECT("Table1["&amp;$B382&amp;"]"), "Yes")</f>
        <v>47</v>
      </c>
      <c r="D382" s="3">
        <f t="shared" ref="D382:D389" ca="1" si="52">COUNTIFS(INDIRECT("Table1["&amp;$B$5&amp;"]"),"Yes", INDIRECT("Table1["&amp;$B382&amp;"]"), "No")</f>
        <v>85</v>
      </c>
      <c r="E382" s="2">
        <f ca="1">C382+D382</f>
        <v>132</v>
      </c>
      <c r="F382" s="27"/>
    </row>
    <row r="383" spans="1:6" x14ac:dyDescent="0.25">
      <c r="A383" s="5" t="s">
        <v>719</v>
      </c>
      <c r="B383" s="5" t="s">
        <v>669</v>
      </c>
      <c r="C383" s="2">
        <f ca="1">COUNTIFS(INDIRECT("Table1["&amp;$B$5&amp;"]"),"Yes", INDIRECT("Table1["&amp;$B383&amp;"]"), "Yes")</f>
        <v>18</v>
      </c>
      <c r="D383" s="3">
        <f ca="1">COUNTIFS(INDIRECT("Table1["&amp;$B$5&amp;"]"),"Yes", INDIRECT("Table1["&amp;$B383&amp;"]"), "No")</f>
        <v>114</v>
      </c>
      <c r="E383" s="2">
        <f ca="1">C383+D383</f>
        <v>132</v>
      </c>
      <c r="F383" s="27"/>
    </row>
    <row r="384" spans="1:6" x14ac:dyDescent="0.25">
      <c r="A384" s="5" t="s">
        <v>720</v>
      </c>
      <c r="B384" s="5" t="s">
        <v>670</v>
      </c>
      <c r="C384" s="2">
        <f t="shared" ca="1" si="51"/>
        <v>16</v>
      </c>
      <c r="D384" s="3">
        <f t="shared" ca="1" si="52"/>
        <v>116</v>
      </c>
      <c r="E384" s="2">
        <f ca="1">C384+D384</f>
        <v>132</v>
      </c>
      <c r="F384" s="27"/>
    </row>
    <row r="385" spans="1:5" x14ac:dyDescent="0.25">
      <c r="A385" s="5" t="s">
        <v>524</v>
      </c>
      <c r="B385" s="5" t="s">
        <v>671</v>
      </c>
      <c r="C385" s="2">
        <f t="shared" ca="1" si="51"/>
        <v>35</v>
      </c>
      <c r="D385" s="3">
        <f t="shared" ca="1" si="52"/>
        <v>97</v>
      </c>
      <c r="E385" s="2">
        <f t="shared" ref="E385:E389" ca="1" si="53">C385+D385</f>
        <v>132</v>
      </c>
    </row>
    <row r="386" spans="1:5" x14ac:dyDescent="0.25">
      <c r="A386" s="5" t="s">
        <v>522</v>
      </c>
      <c r="B386" s="5" t="s">
        <v>672</v>
      </c>
      <c r="C386" s="2">
        <f t="shared" ca="1" si="51"/>
        <v>51</v>
      </c>
      <c r="D386" s="3">
        <f t="shared" ca="1" si="52"/>
        <v>81</v>
      </c>
      <c r="E386" s="2">
        <f ca="1">C386+D386</f>
        <v>132</v>
      </c>
    </row>
    <row r="387" spans="1:5" x14ac:dyDescent="0.25">
      <c r="A387" s="5" t="s">
        <v>23</v>
      </c>
      <c r="B387" s="5" t="s">
        <v>673</v>
      </c>
      <c r="C387" s="2">
        <f t="shared" ca="1" si="51"/>
        <v>9</v>
      </c>
      <c r="D387" s="3">
        <f t="shared" ca="1" si="52"/>
        <v>122</v>
      </c>
      <c r="E387" s="2">
        <f t="shared" ca="1" si="53"/>
        <v>131</v>
      </c>
    </row>
    <row r="388" spans="1:5" x14ac:dyDescent="0.25">
      <c r="A388" s="5" t="s">
        <v>523</v>
      </c>
      <c r="B388" s="5" t="s">
        <v>674</v>
      </c>
      <c r="C388" s="2">
        <f t="shared" ca="1" si="51"/>
        <v>132</v>
      </c>
      <c r="D388" s="3">
        <f t="shared" ca="1" si="52"/>
        <v>0</v>
      </c>
      <c r="E388" s="2">
        <f t="shared" ca="1" si="53"/>
        <v>132</v>
      </c>
    </row>
    <row r="389" spans="1:5" x14ac:dyDescent="0.25">
      <c r="A389" s="5" t="s">
        <v>742</v>
      </c>
      <c r="B389" s="5" t="s">
        <v>675</v>
      </c>
      <c r="C389" s="2">
        <f t="shared" ca="1" si="51"/>
        <v>16</v>
      </c>
      <c r="D389" s="3">
        <f t="shared" ca="1" si="52"/>
        <v>116</v>
      </c>
      <c r="E389" s="2">
        <f t="shared" ca="1" si="53"/>
        <v>132</v>
      </c>
    </row>
    <row r="391" spans="1:5" x14ac:dyDescent="0.25">
      <c r="A391" s="4" t="s">
        <v>721</v>
      </c>
    </row>
    <row r="392" spans="1:5" x14ac:dyDescent="0.25">
      <c r="A392" s="5" t="str">
        <f>$B$3&amp;" - Wave A - All"</f>
        <v>Social Tenants - Wave A - All</v>
      </c>
      <c r="B392" s="5" t="s">
        <v>879</v>
      </c>
      <c r="C392" s="5" t="s">
        <v>5</v>
      </c>
      <c r="D392" s="5" t="s">
        <v>4</v>
      </c>
      <c r="E392" s="5" t="s">
        <v>525</v>
      </c>
    </row>
    <row r="393" spans="1:5" x14ac:dyDescent="0.25">
      <c r="A393" s="5" t="s">
        <v>148</v>
      </c>
      <c r="B393" s="5" t="s">
        <v>666</v>
      </c>
      <c r="C393" s="7">
        <f t="shared" ref="C393:E402" ca="1" si="54">C380/$E$11</f>
        <v>0.14393939393939395</v>
      </c>
      <c r="D393" s="6">
        <f t="shared" ca="1" si="54"/>
        <v>0.85606060606060608</v>
      </c>
      <c r="E393" s="7">
        <f t="shared" ca="1" si="54"/>
        <v>1</v>
      </c>
    </row>
    <row r="394" spans="1:5" x14ac:dyDescent="0.25">
      <c r="A394" s="5" t="s">
        <v>499</v>
      </c>
      <c r="B394" s="5" t="s">
        <v>667</v>
      </c>
      <c r="C394" s="7">
        <f t="shared" ca="1" si="54"/>
        <v>7.575757575757576E-2</v>
      </c>
      <c r="D394" s="6">
        <f t="shared" ca="1" si="54"/>
        <v>0.9242424242424242</v>
      </c>
      <c r="E394" s="7">
        <f t="shared" ca="1" si="54"/>
        <v>1</v>
      </c>
    </row>
    <row r="395" spans="1:5" x14ac:dyDescent="0.25">
      <c r="A395" s="5" t="s">
        <v>740</v>
      </c>
      <c r="B395" s="5" t="s">
        <v>668</v>
      </c>
      <c r="C395" s="7">
        <f t="shared" ca="1" si="54"/>
        <v>0.35606060606060608</v>
      </c>
      <c r="D395" s="6">
        <f t="shared" ca="1" si="54"/>
        <v>0.64393939393939392</v>
      </c>
      <c r="E395" s="7">
        <f t="shared" ca="1" si="54"/>
        <v>1</v>
      </c>
    </row>
    <row r="396" spans="1:5" x14ac:dyDescent="0.25">
      <c r="A396" s="5" t="s">
        <v>719</v>
      </c>
      <c r="B396" s="5" t="s">
        <v>669</v>
      </c>
      <c r="C396" s="7">
        <f t="shared" ca="1" si="54"/>
        <v>0.13636363636363635</v>
      </c>
      <c r="D396" s="6">
        <f t="shared" ca="1" si="54"/>
        <v>0.86363636363636365</v>
      </c>
      <c r="E396" s="7">
        <f t="shared" ca="1" si="54"/>
        <v>1</v>
      </c>
    </row>
    <row r="397" spans="1:5" x14ac:dyDescent="0.25">
      <c r="A397" s="5" t="s">
        <v>720</v>
      </c>
      <c r="B397" s="5" t="s">
        <v>670</v>
      </c>
      <c r="C397" s="7">
        <f t="shared" ca="1" si="54"/>
        <v>0.12121212121212122</v>
      </c>
      <c r="D397" s="6">
        <f t="shared" ca="1" si="54"/>
        <v>0.87878787878787878</v>
      </c>
      <c r="E397" s="7">
        <f t="shared" ca="1" si="54"/>
        <v>1</v>
      </c>
    </row>
    <row r="398" spans="1:5" x14ac:dyDescent="0.25">
      <c r="A398" s="5" t="s">
        <v>524</v>
      </c>
      <c r="B398" s="5" t="s">
        <v>671</v>
      </c>
      <c r="C398" s="7">
        <f t="shared" ca="1" si="54"/>
        <v>0.26515151515151514</v>
      </c>
      <c r="D398" s="6">
        <f t="shared" ca="1" si="54"/>
        <v>0.73484848484848486</v>
      </c>
      <c r="E398" s="7">
        <f t="shared" ca="1" si="54"/>
        <v>1</v>
      </c>
    </row>
    <row r="399" spans="1:5" x14ac:dyDescent="0.25">
      <c r="A399" s="5" t="s">
        <v>522</v>
      </c>
      <c r="B399" s="5" t="s">
        <v>672</v>
      </c>
      <c r="C399" s="7">
        <f t="shared" ca="1" si="54"/>
        <v>0.38636363636363635</v>
      </c>
      <c r="D399" s="6">
        <f t="shared" ca="1" si="54"/>
        <v>0.61363636363636365</v>
      </c>
      <c r="E399" s="7">
        <f t="shared" ca="1" si="54"/>
        <v>1</v>
      </c>
    </row>
    <row r="400" spans="1:5" x14ac:dyDescent="0.25">
      <c r="A400" s="5" t="s">
        <v>23</v>
      </c>
      <c r="B400" s="5" t="s">
        <v>673</v>
      </c>
      <c r="C400" s="7">
        <f t="shared" ca="1" si="54"/>
        <v>6.8181818181818177E-2</v>
      </c>
      <c r="D400" s="6">
        <f t="shared" ca="1" si="54"/>
        <v>0.9242424242424242</v>
      </c>
      <c r="E400" s="7">
        <f t="shared" ca="1" si="54"/>
        <v>0.99242424242424243</v>
      </c>
    </row>
    <row r="401" spans="1:8" x14ac:dyDescent="0.25">
      <c r="A401" s="5" t="s">
        <v>523</v>
      </c>
      <c r="B401" s="5" t="s">
        <v>674</v>
      </c>
      <c r="C401" s="7">
        <f t="shared" ca="1" si="54"/>
        <v>1</v>
      </c>
      <c r="D401" s="6">
        <f t="shared" ca="1" si="54"/>
        <v>0</v>
      </c>
      <c r="E401" s="7">
        <f t="shared" ca="1" si="54"/>
        <v>1</v>
      </c>
    </row>
    <row r="402" spans="1:8" x14ac:dyDescent="0.25">
      <c r="A402" s="5" t="s">
        <v>742</v>
      </c>
      <c r="B402" s="5" t="s">
        <v>675</v>
      </c>
      <c r="C402" s="7">
        <f t="shared" ca="1" si="54"/>
        <v>0.12121212121212122</v>
      </c>
      <c r="D402" s="6">
        <f t="shared" ca="1" si="54"/>
        <v>0.87878787878787878</v>
      </c>
      <c r="E402" s="7">
        <f t="shared" ca="1" si="54"/>
        <v>1</v>
      </c>
    </row>
    <row r="404" spans="1:8" x14ac:dyDescent="0.25">
      <c r="A404" s="4" t="s">
        <v>717</v>
      </c>
    </row>
    <row r="405" spans="1:8" x14ac:dyDescent="0.25">
      <c r="A405" s="5" t="str">
        <f>$B$3&amp;" - Wave B - All"</f>
        <v>Social Tenants - Wave B - All</v>
      </c>
      <c r="B405" s="5" t="s">
        <v>879</v>
      </c>
      <c r="C405" s="5" t="s">
        <v>5</v>
      </c>
      <c r="D405" s="5" t="s">
        <v>4</v>
      </c>
      <c r="E405" s="5" t="s">
        <v>525</v>
      </c>
    </row>
    <row r="406" spans="1:8" x14ac:dyDescent="0.25">
      <c r="A406" s="5" t="s">
        <v>148</v>
      </c>
      <c r="B406" s="5" t="s">
        <v>880</v>
      </c>
      <c r="C406" s="2">
        <f ca="1">COUNTIFS(INDIRECT("Table1["&amp;$B$6&amp;"]"),"Yes", INDIRECT("Table1["&amp;$B406&amp;"]"), "Yes")</f>
        <v>4</v>
      </c>
      <c r="D406" s="3">
        <f ca="1">COUNTIFS(INDIRECT("Table1["&amp;$B$6&amp;"]"),"Yes", INDIRECT("Table1["&amp;$B406&amp;"]"), "No")</f>
        <v>86</v>
      </c>
      <c r="E406" s="2">
        <f ca="1">C406+D406</f>
        <v>90</v>
      </c>
    </row>
    <row r="407" spans="1:8" x14ac:dyDescent="0.25">
      <c r="A407" s="5" t="s">
        <v>499</v>
      </c>
      <c r="B407" s="5" t="s">
        <v>881</v>
      </c>
      <c r="C407" s="2">
        <f t="shared" ref="C407:C415" ca="1" si="55">COUNTIFS(INDIRECT("Table1["&amp;$B$6&amp;"]"),"Yes", INDIRECT("Table1["&amp;$B407&amp;"]"), "Yes")</f>
        <v>4</v>
      </c>
      <c r="D407" s="3">
        <f t="shared" ref="D407:D415" ca="1" si="56">COUNTIFS(INDIRECT("Table1["&amp;$B$6&amp;"]"),"Yes", INDIRECT("Table1["&amp;$B407&amp;"]"), "No")</f>
        <v>87</v>
      </c>
      <c r="E407" s="2">
        <f t="shared" ref="E407:E415" ca="1" si="57">C407+D407</f>
        <v>91</v>
      </c>
    </row>
    <row r="408" spans="1:8" x14ac:dyDescent="0.25">
      <c r="A408" s="5" t="s">
        <v>740</v>
      </c>
      <c r="B408" s="5" t="s">
        <v>859</v>
      </c>
      <c r="C408" s="2">
        <f t="shared" ca="1" si="55"/>
        <v>34</v>
      </c>
      <c r="D408" s="3">
        <f t="shared" ca="1" si="56"/>
        <v>57</v>
      </c>
      <c r="E408" s="2">
        <f t="shared" ca="1" si="57"/>
        <v>91</v>
      </c>
    </row>
    <row r="409" spans="1:8" x14ac:dyDescent="0.25">
      <c r="A409" s="5" t="s">
        <v>719</v>
      </c>
      <c r="B409" s="5" t="s">
        <v>882</v>
      </c>
      <c r="C409" s="2">
        <f t="shared" ca="1" si="55"/>
        <v>4</v>
      </c>
      <c r="D409" s="3">
        <f t="shared" ca="1" si="56"/>
        <v>87</v>
      </c>
      <c r="E409" s="2">
        <f t="shared" ca="1" si="57"/>
        <v>91</v>
      </c>
    </row>
    <row r="410" spans="1:8" x14ac:dyDescent="0.25">
      <c r="A410" s="5" t="s">
        <v>720</v>
      </c>
      <c r="B410" s="5" t="s">
        <v>883</v>
      </c>
      <c r="C410" s="2">
        <f t="shared" ca="1" si="55"/>
        <v>5</v>
      </c>
      <c r="D410" s="3">
        <f t="shared" ca="1" si="56"/>
        <v>84</v>
      </c>
      <c r="E410" s="2">
        <f t="shared" ca="1" si="57"/>
        <v>89</v>
      </c>
    </row>
    <row r="411" spans="1:8" x14ac:dyDescent="0.25">
      <c r="A411" s="5" t="s">
        <v>524</v>
      </c>
      <c r="B411" s="5" t="s">
        <v>884</v>
      </c>
      <c r="C411" s="2">
        <f t="shared" ca="1" si="55"/>
        <v>15</v>
      </c>
      <c r="D411" s="3">
        <f t="shared" ca="1" si="56"/>
        <v>76</v>
      </c>
      <c r="E411" s="2">
        <f t="shared" ca="1" si="57"/>
        <v>91</v>
      </c>
    </row>
    <row r="412" spans="1:8" x14ac:dyDescent="0.25">
      <c r="A412" s="5" t="s">
        <v>522</v>
      </c>
      <c r="B412" s="5" t="s">
        <v>885</v>
      </c>
      <c r="C412" s="2">
        <f t="shared" ca="1" si="55"/>
        <v>30</v>
      </c>
      <c r="D412" s="3">
        <f t="shared" ca="1" si="56"/>
        <v>62</v>
      </c>
      <c r="E412" s="2">
        <f t="shared" ca="1" si="57"/>
        <v>92</v>
      </c>
    </row>
    <row r="413" spans="1:8" x14ac:dyDescent="0.25">
      <c r="A413" s="5" t="s">
        <v>23</v>
      </c>
      <c r="B413" s="5" t="s">
        <v>875</v>
      </c>
      <c r="C413" s="2">
        <f t="shared" ca="1" si="55"/>
        <v>12</v>
      </c>
      <c r="D413" s="3">
        <f t="shared" ca="1" si="56"/>
        <v>79</v>
      </c>
      <c r="E413" s="2">
        <f t="shared" ca="1" si="57"/>
        <v>91</v>
      </c>
      <c r="H413" s="26"/>
    </row>
    <row r="414" spans="1:8" x14ac:dyDescent="0.25">
      <c r="A414" s="5" t="s">
        <v>523</v>
      </c>
      <c r="B414" s="5" t="s">
        <v>886</v>
      </c>
      <c r="C414" s="2">
        <f t="shared" ca="1" si="55"/>
        <v>93</v>
      </c>
      <c r="D414" s="3">
        <f t="shared" ca="1" si="56"/>
        <v>0</v>
      </c>
      <c r="E414" s="2">
        <f t="shared" ca="1" si="57"/>
        <v>93</v>
      </c>
      <c r="H414" s="26"/>
    </row>
    <row r="415" spans="1:8" x14ac:dyDescent="0.25">
      <c r="A415" s="5" t="s">
        <v>742</v>
      </c>
      <c r="B415" s="5" t="s">
        <v>887</v>
      </c>
      <c r="C415" s="2">
        <f t="shared" ca="1" si="55"/>
        <v>17</v>
      </c>
      <c r="D415" s="3">
        <f t="shared" ca="1" si="56"/>
        <v>74</v>
      </c>
      <c r="E415" s="2">
        <f t="shared" ca="1" si="57"/>
        <v>91</v>
      </c>
      <c r="H415" s="27"/>
    </row>
    <row r="416" spans="1:8" x14ac:dyDescent="0.25">
      <c r="H416" s="27"/>
    </row>
    <row r="417" spans="1:8" x14ac:dyDescent="0.25">
      <c r="A417" s="4" t="s">
        <v>721</v>
      </c>
      <c r="H417" s="27"/>
    </row>
    <row r="418" spans="1:8" x14ac:dyDescent="0.25">
      <c r="A418" s="5" t="str">
        <f>$B$3&amp;" - Wave B - All"</f>
        <v>Social Tenants - Wave B - All</v>
      </c>
      <c r="B418" s="5" t="s">
        <v>879</v>
      </c>
      <c r="C418" s="5" t="s">
        <v>5</v>
      </c>
      <c r="D418" s="5" t="s">
        <v>4</v>
      </c>
      <c r="E418" s="5" t="s">
        <v>525</v>
      </c>
      <c r="H418" s="27"/>
    </row>
    <row r="419" spans="1:8" x14ac:dyDescent="0.25">
      <c r="A419" s="5" t="s">
        <v>148</v>
      </c>
      <c r="B419" s="5" t="s">
        <v>880</v>
      </c>
      <c r="C419" s="7">
        <f t="shared" ref="C419:E428" ca="1" si="58">C406/$F$11</f>
        <v>4.3010752688172046E-2</v>
      </c>
      <c r="D419" s="6">
        <f t="shared" ca="1" si="58"/>
        <v>0.92473118279569888</v>
      </c>
      <c r="E419" s="7">
        <f t="shared" ca="1" si="58"/>
        <v>0.967741935483871</v>
      </c>
      <c r="H419" s="27"/>
    </row>
    <row r="420" spans="1:8" x14ac:dyDescent="0.25">
      <c r="A420" s="5" t="s">
        <v>499</v>
      </c>
      <c r="B420" s="5" t="s">
        <v>881</v>
      </c>
      <c r="C420" s="7">
        <f t="shared" ca="1" si="58"/>
        <v>4.3010752688172046E-2</v>
      </c>
      <c r="D420" s="6">
        <f t="shared" ca="1" si="58"/>
        <v>0.93548387096774188</v>
      </c>
      <c r="E420" s="7">
        <f t="shared" ca="1" si="58"/>
        <v>0.978494623655914</v>
      </c>
      <c r="H420" s="27"/>
    </row>
    <row r="421" spans="1:8" x14ac:dyDescent="0.25">
      <c r="A421" s="5" t="s">
        <v>740</v>
      </c>
      <c r="B421" s="5" t="s">
        <v>859</v>
      </c>
      <c r="C421" s="7">
        <f t="shared" ca="1" si="58"/>
        <v>0.36559139784946237</v>
      </c>
      <c r="D421" s="6">
        <f t="shared" ca="1" si="58"/>
        <v>0.61290322580645162</v>
      </c>
      <c r="E421" s="7">
        <f t="shared" ca="1" si="58"/>
        <v>0.978494623655914</v>
      </c>
      <c r="H421" s="27"/>
    </row>
    <row r="422" spans="1:8" x14ac:dyDescent="0.25">
      <c r="A422" s="5" t="s">
        <v>719</v>
      </c>
      <c r="B422" s="5" t="s">
        <v>882</v>
      </c>
      <c r="C422" s="7">
        <f t="shared" ca="1" si="58"/>
        <v>4.3010752688172046E-2</v>
      </c>
      <c r="D422" s="6">
        <f t="shared" ca="1" si="58"/>
        <v>0.93548387096774188</v>
      </c>
      <c r="E422" s="7">
        <f t="shared" ca="1" si="58"/>
        <v>0.978494623655914</v>
      </c>
      <c r="H422" s="27"/>
    </row>
    <row r="423" spans="1:8" x14ac:dyDescent="0.25">
      <c r="A423" s="5" t="s">
        <v>720</v>
      </c>
      <c r="B423" s="5" t="s">
        <v>883</v>
      </c>
      <c r="C423" s="7">
        <f t="shared" ca="1" si="58"/>
        <v>5.3763440860215055E-2</v>
      </c>
      <c r="D423" s="6">
        <f t="shared" ca="1" si="58"/>
        <v>0.90322580645161288</v>
      </c>
      <c r="E423" s="7">
        <f t="shared" ca="1" si="58"/>
        <v>0.956989247311828</v>
      </c>
      <c r="H423" s="27"/>
    </row>
    <row r="424" spans="1:8" x14ac:dyDescent="0.25">
      <c r="A424" s="5" t="s">
        <v>524</v>
      </c>
      <c r="B424" s="5" t="s">
        <v>884</v>
      </c>
      <c r="C424" s="7">
        <f t="shared" ca="1" si="58"/>
        <v>0.16129032258064516</v>
      </c>
      <c r="D424" s="6">
        <f t="shared" ca="1" si="58"/>
        <v>0.81720430107526887</v>
      </c>
      <c r="E424" s="7">
        <f t="shared" ca="1" si="58"/>
        <v>0.978494623655914</v>
      </c>
      <c r="H424" s="27"/>
    </row>
    <row r="425" spans="1:8" x14ac:dyDescent="0.25">
      <c r="A425" s="5" t="s">
        <v>522</v>
      </c>
      <c r="B425" s="5" t="s">
        <v>885</v>
      </c>
      <c r="C425" s="7">
        <f t="shared" ca="1" si="58"/>
        <v>0.32258064516129031</v>
      </c>
      <c r="D425" s="6">
        <f t="shared" ca="1" si="58"/>
        <v>0.66666666666666663</v>
      </c>
      <c r="E425" s="7">
        <f t="shared" ca="1" si="58"/>
        <v>0.989247311827957</v>
      </c>
      <c r="H425" s="27"/>
    </row>
    <row r="426" spans="1:8" x14ac:dyDescent="0.25">
      <c r="A426" s="5" t="s">
        <v>23</v>
      </c>
      <c r="B426" s="5" t="s">
        <v>875</v>
      </c>
      <c r="C426" s="7">
        <f t="shared" ca="1" si="58"/>
        <v>0.12903225806451613</v>
      </c>
      <c r="D426" s="6">
        <f t="shared" ca="1" si="58"/>
        <v>0.84946236559139787</v>
      </c>
      <c r="E426" s="7">
        <f t="shared" ca="1" si="58"/>
        <v>0.978494623655914</v>
      </c>
      <c r="H426" s="27"/>
    </row>
    <row r="427" spans="1:8" x14ac:dyDescent="0.25">
      <c r="A427" s="5" t="s">
        <v>523</v>
      </c>
      <c r="B427" s="5" t="s">
        <v>886</v>
      </c>
      <c r="C427" s="7">
        <f t="shared" ca="1" si="58"/>
        <v>1</v>
      </c>
      <c r="D427" s="6">
        <f t="shared" ca="1" si="58"/>
        <v>0</v>
      </c>
      <c r="E427" s="7">
        <f t="shared" ca="1" si="58"/>
        <v>1</v>
      </c>
      <c r="H427" s="27"/>
    </row>
    <row r="428" spans="1:8" x14ac:dyDescent="0.25">
      <c r="A428" s="5" t="s">
        <v>742</v>
      </c>
      <c r="B428" s="5" t="s">
        <v>887</v>
      </c>
      <c r="C428" s="7">
        <f t="shared" ca="1" si="58"/>
        <v>0.18279569892473119</v>
      </c>
      <c r="D428" s="6">
        <f t="shared" ca="1" si="58"/>
        <v>0.79569892473118276</v>
      </c>
      <c r="E428" s="7">
        <f t="shared" ca="1" si="58"/>
        <v>0.978494623655914</v>
      </c>
      <c r="H428" s="27"/>
    </row>
    <row r="429" spans="1:8" x14ac:dyDescent="0.25">
      <c r="C429" s="11"/>
      <c r="D429" s="11"/>
      <c r="E429" s="11"/>
      <c r="H429" s="27"/>
    </row>
    <row r="430" spans="1:8" x14ac:dyDescent="0.25">
      <c r="A430" s="4" t="s">
        <v>717</v>
      </c>
      <c r="H430" s="27"/>
    </row>
    <row r="431" spans="1:8" x14ac:dyDescent="0.25">
      <c r="A431" s="5" t="str">
        <f>$B$3&amp;" - Wave C - All"</f>
        <v>Social Tenants - Wave C - All</v>
      </c>
      <c r="B431" s="5" t="s">
        <v>879</v>
      </c>
      <c r="C431" s="5" t="s">
        <v>5</v>
      </c>
      <c r="D431" s="5" t="s">
        <v>4</v>
      </c>
      <c r="E431" s="5" t="s">
        <v>525</v>
      </c>
      <c r="H431" s="27"/>
    </row>
    <row r="432" spans="1:8" x14ac:dyDescent="0.25">
      <c r="A432" s="5" t="s">
        <v>148</v>
      </c>
      <c r="B432" s="5" t="s">
        <v>888</v>
      </c>
      <c r="C432" s="2">
        <f ca="1">COUNTIFS(INDIRECT("Table1["&amp;$B$7&amp;"]"),"Yes", INDIRECT("Table1["&amp;$B432&amp;"]"), "Yes")</f>
        <v>1</v>
      </c>
      <c r="D432" s="3">
        <f ca="1">COUNTIFS(INDIRECT("Table1["&amp;$B$7&amp;"]"),"Yes", INDIRECT("Table1["&amp;$B432&amp;"]"), "No")</f>
        <v>18</v>
      </c>
      <c r="E432" s="2">
        <f ca="1">C432+D432</f>
        <v>19</v>
      </c>
      <c r="H432" s="27"/>
    </row>
    <row r="433" spans="1:8" x14ac:dyDescent="0.25">
      <c r="A433" s="5" t="s">
        <v>499</v>
      </c>
      <c r="B433" s="5" t="s">
        <v>889</v>
      </c>
      <c r="C433" s="2">
        <f t="shared" ref="C433:C441" ca="1" si="59">COUNTIFS(INDIRECT("Table1["&amp;$B$7&amp;"]"),"Yes", INDIRECT("Table1["&amp;$B433&amp;"]"), "Yes")</f>
        <v>0</v>
      </c>
      <c r="D433" s="3">
        <f t="shared" ref="D433:D441" ca="1" si="60">COUNTIFS(INDIRECT("Table1["&amp;$B$7&amp;"]"),"Yes", INDIRECT("Table1["&amp;$B433&amp;"]"), "No")</f>
        <v>19</v>
      </c>
      <c r="E433" s="2">
        <f t="shared" ref="E433:E441" ca="1" si="61">C433+D433</f>
        <v>19</v>
      </c>
      <c r="H433" s="26"/>
    </row>
    <row r="434" spans="1:8" x14ac:dyDescent="0.25">
      <c r="A434" s="5" t="s">
        <v>740</v>
      </c>
      <c r="B434" s="5" t="s">
        <v>860</v>
      </c>
      <c r="C434" s="2">
        <f t="shared" ca="1" si="59"/>
        <v>10</v>
      </c>
      <c r="D434" s="3">
        <f t="shared" ca="1" si="60"/>
        <v>12</v>
      </c>
      <c r="E434" s="2">
        <f t="shared" ca="1" si="61"/>
        <v>22</v>
      </c>
    </row>
    <row r="435" spans="1:8" x14ac:dyDescent="0.25">
      <c r="A435" s="5" t="s">
        <v>719</v>
      </c>
      <c r="B435" s="5" t="s">
        <v>890</v>
      </c>
      <c r="C435" s="2">
        <f t="shared" ca="1" si="59"/>
        <v>3</v>
      </c>
      <c r="D435" s="3">
        <f t="shared" ca="1" si="60"/>
        <v>18</v>
      </c>
      <c r="E435" s="2">
        <f t="shared" ca="1" si="61"/>
        <v>21</v>
      </c>
    </row>
    <row r="436" spans="1:8" x14ac:dyDescent="0.25">
      <c r="A436" s="5" t="s">
        <v>720</v>
      </c>
      <c r="B436" s="5" t="s">
        <v>891</v>
      </c>
      <c r="C436" s="2">
        <f t="shared" ca="1" si="59"/>
        <v>1</v>
      </c>
      <c r="D436" s="3">
        <f t="shared" ca="1" si="60"/>
        <v>18</v>
      </c>
      <c r="E436" s="2">
        <f t="shared" ca="1" si="61"/>
        <v>19</v>
      </c>
    </row>
    <row r="437" spans="1:8" x14ac:dyDescent="0.25">
      <c r="A437" s="5" t="s">
        <v>524</v>
      </c>
      <c r="B437" s="5" t="s">
        <v>892</v>
      </c>
      <c r="C437" s="2">
        <f t="shared" ca="1" si="59"/>
        <v>10</v>
      </c>
      <c r="D437" s="3">
        <f t="shared" ca="1" si="60"/>
        <v>10</v>
      </c>
      <c r="E437" s="2">
        <f t="shared" ca="1" si="61"/>
        <v>20</v>
      </c>
    </row>
    <row r="438" spans="1:8" x14ac:dyDescent="0.25">
      <c r="A438" s="5" t="s">
        <v>522</v>
      </c>
      <c r="B438" s="5" t="s">
        <v>893</v>
      </c>
      <c r="C438" s="2">
        <f t="shared" ca="1" si="59"/>
        <v>6</v>
      </c>
      <c r="D438" s="3">
        <f t="shared" ca="1" si="60"/>
        <v>14</v>
      </c>
      <c r="E438" s="2">
        <f t="shared" ca="1" si="61"/>
        <v>20</v>
      </c>
    </row>
    <row r="439" spans="1:8" x14ac:dyDescent="0.25">
      <c r="A439" s="5" t="s">
        <v>23</v>
      </c>
      <c r="B439" s="5" t="s">
        <v>876</v>
      </c>
      <c r="C439" s="2">
        <f t="shared" ca="1" si="59"/>
        <v>6</v>
      </c>
      <c r="D439" s="3">
        <f t="shared" ca="1" si="60"/>
        <v>13</v>
      </c>
      <c r="E439" s="2">
        <f t="shared" ca="1" si="61"/>
        <v>19</v>
      </c>
    </row>
    <row r="440" spans="1:8" x14ac:dyDescent="0.25">
      <c r="A440" s="5" t="s">
        <v>523</v>
      </c>
      <c r="B440" s="5" t="s">
        <v>894</v>
      </c>
      <c r="C440" s="2">
        <f t="shared" ca="1" si="59"/>
        <v>22</v>
      </c>
      <c r="D440" s="3">
        <f t="shared" ca="1" si="60"/>
        <v>0</v>
      </c>
      <c r="E440" s="2">
        <f t="shared" ca="1" si="61"/>
        <v>22</v>
      </c>
    </row>
    <row r="441" spans="1:8" x14ac:dyDescent="0.25">
      <c r="A441" s="5" t="s">
        <v>742</v>
      </c>
      <c r="B441" s="5" t="s">
        <v>895</v>
      </c>
      <c r="C441" s="2">
        <f t="shared" ca="1" si="59"/>
        <v>0</v>
      </c>
      <c r="D441" s="3">
        <f t="shared" ca="1" si="60"/>
        <v>19</v>
      </c>
      <c r="E441" s="2">
        <f t="shared" ca="1" si="61"/>
        <v>19</v>
      </c>
    </row>
    <row r="443" spans="1:8" x14ac:dyDescent="0.25">
      <c r="A443" s="4" t="s">
        <v>721</v>
      </c>
    </row>
    <row r="444" spans="1:8" x14ac:dyDescent="0.25">
      <c r="A444" s="5" t="str">
        <f>$B$3&amp;" - Wave C - All"</f>
        <v>Social Tenants - Wave C - All</v>
      </c>
      <c r="B444" s="5" t="s">
        <v>879</v>
      </c>
      <c r="C444" s="5" t="s">
        <v>5</v>
      </c>
      <c r="D444" s="5" t="s">
        <v>4</v>
      </c>
      <c r="E444" s="5" t="s">
        <v>525</v>
      </c>
    </row>
    <row r="445" spans="1:8" x14ac:dyDescent="0.25">
      <c r="A445" s="5" t="s">
        <v>148</v>
      </c>
      <c r="B445" s="5" t="s">
        <v>888</v>
      </c>
      <c r="C445" s="7">
        <f t="shared" ref="C445:E454" ca="1" si="62">C432/$G$11</f>
        <v>4.5454545454545456E-2</v>
      </c>
      <c r="D445" s="6">
        <f t="shared" ca="1" si="62"/>
        <v>0.81818181818181823</v>
      </c>
      <c r="E445" s="7">
        <f t="shared" ca="1" si="62"/>
        <v>0.86363636363636365</v>
      </c>
    </row>
    <row r="446" spans="1:8" x14ac:dyDescent="0.25">
      <c r="A446" s="5" t="s">
        <v>499</v>
      </c>
      <c r="B446" s="5" t="s">
        <v>889</v>
      </c>
      <c r="C446" s="7">
        <f t="shared" ca="1" si="62"/>
        <v>0</v>
      </c>
      <c r="D446" s="6">
        <f t="shared" ca="1" si="62"/>
        <v>0.86363636363636365</v>
      </c>
      <c r="E446" s="7">
        <f t="shared" ca="1" si="62"/>
        <v>0.86363636363636365</v>
      </c>
    </row>
    <row r="447" spans="1:8" x14ac:dyDescent="0.25">
      <c r="A447" s="5" t="s">
        <v>740</v>
      </c>
      <c r="B447" s="5" t="s">
        <v>860</v>
      </c>
      <c r="C447" s="7">
        <f t="shared" ca="1" si="62"/>
        <v>0.45454545454545453</v>
      </c>
      <c r="D447" s="6">
        <f t="shared" ca="1" si="62"/>
        <v>0.54545454545454541</v>
      </c>
      <c r="E447" s="7">
        <f t="shared" ca="1" si="62"/>
        <v>1</v>
      </c>
    </row>
    <row r="448" spans="1:8" x14ac:dyDescent="0.25">
      <c r="A448" s="5" t="s">
        <v>719</v>
      </c>
      <c r="B448" s="5" t="s">
        <v>890</v>
      </c>
      <c r="C448" s="7">
        <f t="shared" ca="1" si="62"/>
        <v>0.13636363636363635</v>
      </c>
      <c r="D448" s="6">
        <f t="shared" ca="1" si="62"/>
        <v>0.81818181818181823</v>
      </c>
      <c r="E448" s="7">
        <f t="shared" ca="1" si="62"/>
        <v>0.95454545454545459</v>
      </c>
    </row>
    <row r="449" spans="1:6" x14ac:dyDescent="0.25">
      <c r="A449" s="5" t="s">
        <v>720</v>
      </c>
      <c r="B449" s="5" t="s">
        <v>891</v>
      </c>
      <c r="C449" s="7">
        <f t="shared" ca="1" si="62"/>
        <v>4.5454545454545456E-2</v>
      </c>
      <c r="D449" s="6">
        <f t="shared" ca="1" si="62"/>
        <v>0.81818181818181823</v>
      </c>
      <c r="E449" s="7">
        <f t="shared" ca="1" si="62"/>
        <v>0.86363636363636365</v>
      </c>
    </row>
    <row r="450" spans="1:6" x14ac:dyDescent="0.25">
      <c r="A450" s="5" t="s">
        <v>524</v>
      </c>
      <c r="B450" s="5" t="s">
        <v>892</v>
      </c>
      <c r="C450" s="7">
        <f t="shared" ca="1" si="62"/>
        <v>0.45454545454545453</v>
      </c>
      <c r="D450" s="6">
        <f t="shared" ca="1" si="62"/>
        <v>0.45454545454545453</v>
      </c>
      <c r="E450" s="7">
        <f t="shared" ca="1" si="62"/>
        <v>0.90909090909090906</v>
      </c>
    </row>
    <row r="451" spans="1:6" x14ac:dyDescent="0.25">
      <c r="A451" s="5" t="s">
        <v>522</v>
      </c>
      <c r="B451" s="5" t="s">
        <v>893</v>
      </c>
      <c r="C451" s="7">
        <f t="shared" ca="1" si="62"/>
        <v>0.27272727272727271</v>
      </c>
      <c r="D451" s="6">
        <f t="shared" ca="1" si="62"/>
        <v>0.63636363636363635</v>
      </c>
      <c r="E451" s="7">
        <f t="shared" ca="1" si="62"/>
        <v>0.90909090909090906</v>
      </c>
    </row>
    <row r="452" spans="1:6" x14ac:dyDescent="0.25">
      <c r="A452" s="5" t="s">
        <v>23</v>
      </c>
      <c r="B452" s="5" t="s">
        <v>876</v>
      </c>
      <c r="C452" s="7">
        <f t="shared" ca="1" si="62"/>
        <v>0.27272727272727271</v>
      </c>
      <c r="D452" s="6">
        <f t="shared" ca="1" si="62"/>
        <v>0.59090909090909094</v>
      </c>
      <c r="E452" s="7">
        <f t="shared" ca="1" si="62"/>
        <v>0.86363636363636365</v>
      </c>
    </row>
    <row r="453" spans="1:6" x14ac:dyDescent="0.25">
      <c r="A453" s="5" t="s">
        <v>523</v>
      </c>
      <c r="B453" s="5" t="s">
        <v>894</v>
      </c>
      <c r="C453" s="7">
        <f t="shared" ca="1" si="62"/>
        <v>1</v>
      </c>
      <c r="D453" s="6">
        <f t="shared" ca="1" si="62"/>
        <v>0</v>
      </c>
      <c r="E453" s="7">
        <f t="shared" ca="1" si="62"/>
        <v>1</v>
      </c>
    </row>
    <row r="454" spans="1:6" x14ac:dyDescent="0.25">
      <c r="A454" s="5" t="s">
        <v>742</v>
      </c>
      <c r="B454" s="5" t="s">
        <v>895</v>
      </c>
      <c r="C454" s="7">
        <f t="shared" ca="1" si="62"/>
        <v>0</v>
      </c>
      <c r="D454" s="6">
        <f t="shared" ca="1" si="62"/>
        <v>0.86363636363636365</v>
      </c>
      <c r="E454" s="7">
        <f t="shared" ca="1" si="62"/>
        <v>0.86363636363636365</v>
      </c>
    </row>
    <row r="456" spans="1:6" x14ac:dyDescent="0.25">
      <c r="A456" s="4" t="s">
        <v>722</v>
      </c>
    </row>
    <row r="457" spans="1:6" x14ac:dyDescent="0.25">
      <c r="A457" s="5" t="str">
        <f>$B$3&amp;" - Wave A - Sample"</f>
        <v>Social Tenants - Wave A - Sample</v>
      </c>
      <c r="B457" s="5" t="s">
        <v>879</v>
      </c>
      <c r="C457" s="5" t="s">
        <v>5</v>
      </c>
      <c r="D457" s="5" t="s">
        <v>4</v>
      </c>
      <c r="E457" s="5" t="s">
        <v>896</v>
      </c>
      <c r="F457" s="5" t="s">
        <v>525</v>
      </c>
    </row>
    <row r="458" spans="1:6" x14ac:dyDescent="0.25">
      <c r="A458" s="5" t="s">
        <v>723</v>
      </c>
      <c r="B458" s="28" t="s">
        <v>640</v>
      </c>
      <c r="C458" s="2">
        <f ca="1">COUNTIFS(Table1[c08a_main_class], $B$4, INDIRECT("Table1["&amp;$B458&amp;"]"), "Yes")</f>
        <v>5</v>
      </c>
      <c r="D458" s="3">
        <f ca="1">COUNTIFS(Table1[c08a_main_class], $B$4, INDIRECT("Table1["&amp;$B458&amp;"]"), "No")</f>
        <v>34</v>
      </c>
      <c r="E458" s="2">
        <f ca="1">COUNTIFS(Table1[c08a_main_class], $B$4, INDIRECT("Table1["&amp;$B458&amp;"]"), "Don't Know")</f>
        <v>1</v>
      </c>
      <c r="F458" s="3">
        <f ca="1">C458+D458+E458</f>
        <v>40</v>
      </c>
    </row>
    <row r="459" spans="1:6" x14ac:dyDescent="0.25">
      <c r="A459" s="5" t="s">
        <v>724</v>
      </c>
      <c r="B459" s="28" t="s">
        <v>641</v>
      </c>
      <c r="C459" s="2">
        <f ca="1">COUNTIFS(Table1[c08a_main_class], $B$4, INDIRECT("Table1["&amp;$B459&amp;"]"), "Yes")</f>
        <v>1</v>
      </c>
      <c r="D459" s="3">
        <f ca="1">COUNTIFS(Table1[c08a_main_class], $B$4, INDIRECT("Table1["&amp;$B459&amp;"]"), "No")</f>
        <v>38</v>
      </c>
      <c r="E459" s="2">
        <f ca="1">COUNTIFS(Table1[c08a_main_class], $B$4, INDIRECT("Table1["&amp;$B459&amp;"]"), "Don't Know")</f>
        <v>1</v>
      </c>
      <c r="F459" s="3">
        <f t="shared" ref="F459:F475" ca="1" si="63">C459+D459+E459</f>
        <v>40</v>
      </c>
    </row>
    <row r="460" spans="1:6" x14ac:dyDescent="0.25">
      <c r="A460" s="5" t="s">
        <v>725</v>
      </c>
      <c r="B460" s="28" t="s">
        <v>642</v>
      </c>
      <c r="C460" s="2">
        <f ca="1">COUNTIFS(Table1[c08a_main_class], $B$4, INDIRECT("Table1["&amp;$B460&amp;"]"), "Yes")</f>
        <v>2</v>
      </c>
      <c r="D460" s="3">
        <f ca="1">COUNTIFS(Table1[c08a_main_class], $B$4, INDIRECT("Table1["&amp;$B460&amp;"]"), "No")</f>
        <v>38</v>
      </c>
      <c r="E460" s="2">
        <f ca="1">COUNTIFS(Table1[c08a_main_class], $B$4, INDIRECT("Table1["&amp;$B460&amp;"]"), "Don't Know")</f>
        <v>0</v>
      </c>
      <c r="F460" s="3">
        <f t="shared" ca="1" si="63"/>
        <v>40</v>
      </c>
    </row>
    <row r="461" spans="1:6" x14ac:dyDescent="0.25">
      <c r="A461" s="5" t="s">
        <v>726</v>
      </c>
      <c r="B461" s="28" t="s">
        <v>643</v>
      </c>
      <c r="C461" s="2">
        <f ca="1">COUNTIFS(Table1[c08a_main_class], $B$4, INDIRECT("Table1["&amp;$B461&amp;"]"), "Yes")</f>
        <v>8</v>
      </c>
      <c r="D461" s="3">
        <f ca="1">COUNTIFS(Table1[c08a_main_class], $B$4, INDIRECT("Table1["&amp;$B461&amp;"]"), "No")</f>
        <v>32</v>
      </c>
      <c r="E461" s="2">
        <f ca="1">COUNTIFS(Table1[c08a_main_class], $B$4, INDIRECT("Table1["&amp;$B461&amp;"]"), "Don't Know")</f>
        <v>0</v>
      </c>
      <c r="F461" s="3">
        <f t="shared" ca="1" si="63"/>
        <v>40</v>
      </c>
    </row>
    <row r="462" spans="1:6" x14ac:dyDescent="0.25">
      <c r="A462" s="5" t="s">
        <v>727</v>
      </c>
      <c r="B462" s="28" t="s">
        <v>644</v>
      </c>
      <c r="C462" s="2">
        <f ca="1">COUNTIFS(Table1[c08a_main_class], $B$4, INDIRECT("Table1["&amp;$B462&amp;"]"), "Yes")</f>
        <v>0</v>
      </c>
      <c r="D462" s="3">
        <f ca="1">COUNTIFS(Table1[c08a_main_class], $B$4, INDIRECT("Table1["&amp;$B462&amp;"]"), "No")</f>
        <v>40</v>
      </c>
      <c r="E462" s="2">
        <f ca="1">COUNTIFS(Table1[c08a_main_class], $B$4, INDIRECT("Table1["&amp;$B462&amp;"]"), "Don't Know")</f>
        <v>0</v>
      </c>
      <c r="F462" s="3">
        <f t="shared" ca="1" si="63"/>
        <v>40</v>
      </c>
    </row>
    <row r="463" spans="1:6" x14ac:dyDescent="0.25">
      <c r="A463" s="5" t="s">
        <v>728</v>
      </c>
      <c r="B463" s="28" t="s">
        <v>645</v>
      </c>
      <c r="C463" s="2">
        <f ca="1">COUNTIFS(Table1[c08a_main_class], $B$4, INDIRECT("Table1["&amp;$B463&amp;"]"), "Yes")</f>
        <v>4</v>
      </c>
      <c r="D463" s="3">
        <f ca="1">COUNTIFS(Table1[c08a_main_class], $B$4, INDIRECT("Table1["&amp;$B463&amp;"]"), "No")</f>
        <v>36</v>
      </c>
      <c r="E463" s="2">
        <f ca="1">COUNTIFS(Table1[c08a_main_class], $B$4, INDIRECT("Table1["&amp;$B463&amp;"]"), "Don't Know")</f>
        <v>0</v>
      </c>
      <c r="F463" s="3">
        <f t="shared" ca="1" si="63"/>
        <v>40</v>
      </c>
    </row>
    <row r="464" spans="1:6" x14ac:dyDescent="0.25">
      <c r="A464" s="5" t="s">
        <v>729</v>
      </c>
      <c r="B464" s="28" t="s">
        <v>646</v>
      </c>
      <c r="C464" s="2">
        <f ca="1">COUNTIFS(Table1[c08a_main_class], $B$4, INDIRECT("Table1["&amp;$B464&amp;"]"), "Yes")</f>
        <v>23</v>
      </c>
      <c r="D464" s="3">
        <f ca="1">COUNTIFS(Table1[c08a_main_class], $B$4, INDIRECT("Table1["&amp;$B464&amp;"]"), "No")</f>
        <v>17</v>
      </c>
      <c r="E464" s="2">
        <f ca="1">COUNTIFS(Table1[c08a_main_class], $B$4, INDIRECT("Table1["&amp;$B464&amp;"]"), "Don't Know")</f>
        <v>0</v>
      </c>
      <c r="F464" s="3">
        <f t="shared" ca="1" si="63"/>
        <v>40</v>
      </c>
    </row>
    <row r="465" spans="1:6" x14ac:dyDescent="0.25">
      <c r="A465" s="5" t="s">
        <v>730</v>
      </c>
      <c r="B465" s="28" t="s">
        <v>647</v>
      </c>
      <c r="C465" s="2">
        <f ca="1">COUNTIFS(Table1[c08a_main_class], $B$4, INDIRECT("Table1["&amp;$B465&amp;"]"), "Yes")</f>
        <v>20</v>
      </c>
      <c r="D465" s="3">
        <f ca="1">COUNTIFS(Table1[c08a_main_class], $B$4, INDIRECT("Table1["&amp;$B465&amp;"]"), "No")</f>
        <v>20</v>
      </c>
      <c r="E465" s="2">
        <f ca="1">COUNTIFS(Table1[c08a_main_class], $B$4, INDIRECT("Table1["&amp;$B465&amp;"]"), "Don't Know")</f>
        <v>0</v>
      </c>
      <c r="F465" s="3">
        <f t="shared" ca="1" si="63"/>
        <v>40</v>
      </c>
    </row>
    <row r="466" spans="1:6" x14ac:dyDescent="0.25">
      <c r="A466" s="5" t="s">
        <v>731</v>
      </c>
      <c r="B466" s="28" t="s">
        <v>648</v>
      </c>
      <c r="C466" s="2">
        <f ca="1">COUNTIFS(Table1[c08a_main_class], $B$4, INDIRECT("Table1["&amp;$B466&amp;"]"), "Yes")</f>
        <v>2</v>
      </c>
      <c r="D466" s="3">
        <f ca="1">COUNTIFS(Table1[c08a_main_class], $B$4, INDIRECT("Table1["&amp;$B466&amp;"]"), "No")</f>
        <v>38</v>
      </c>
      <c r="E466" s="2">
        <f ca="1">COUNTIFS(Table1[c08a_main_class], $B$4, INDIRECT("Table1["&amp;$B466&amp;"]"), "Don't Know")</f>
        <v>0</v>
      </c>
      <c r="F466" s="3">
        <f t="shared" ca="1" si="63"/>
        <v>40</v>
      </c>
    </row>
    <row r="467" spans="1:6" x14ac:dyDescent="0.25">
      <c r="A467" s="5" t="s">
        <v>732</v>
      </c>
      <c r="B467" s="28" t="s">
        <v>649</v>
      </c>
      <c r="C467" s="2">
        <f ca="1">COUNTIFS(Table1[c08a_main_class], $B$4, INDIRECT("Table1["&amp;$B467&amp;"]"), "Yes")</f>
        <v>31</v>
      </c>
      <c r="D467" s="3">
        <f ca="1">COUNTIFS(Table1[c08a_main_class], $B$4, INDIRECT("Table1["&amp;$B467&amp;"]"), "No")</f>
        <v>8</v>
      </c>
      <c r="E467" s="2">
        <f ca="1">COUNTIFS(Table1[c08a_main_class], $B$4, INDIRECT("Table1["&amp;$B467&amp;"]"), "Don't Know")</f>
        <v>1</v>
      </c>
      <c r="F467" s="3">
        <f t="shared" ca="1" si="63"/>
        <v>40</v>
      </c>
    </row>
    <row r="468" spans="1:6" x14ac:dyDescent="0.25">
      <c r="A468" s="5" t="s">
        <v>733</v>
      </c>
      <c r="B468" s="28" t="s">
        <v>650</v>
      </c>
      <c r="C468" s="2">
        <f ca="1">COUNTIFS(Table1[c08a_main_class], $B$4, INDIRECT("Table1["&amp;$B468&amp;"]"), "Yes")</f>
        <v>0</v>
      </c>
      <c r="D468" s="3">
        <f ca="1">COUNTIFS(Table1[c08a_main_class], $B$4, INDIRECT("Table1["&amp;$B468&amp;"]"), "No")</f>
        <v>40</v>
      </c>
      <c r="E468" s="2">
        <f ca="1">COUNTIFS(Table1[c08a_main_class], $B$4, INDIRECT("Table1["&amp;$B468&amp;"]"), "Don't Know")</f>
        <v>0</v>
      </c>
      <c r="F468" s="3">
        <f t="shared" ca="1" si="63"/>
        <v>40</v>
      </c>
    </row>
    <row r="469" spans="1:6" x14ac:dyDescent="0.25">
      <c r="A469" s="5" t="s">
        <v>734</v>
      </c>
      <c r="B469" s="28" t="s">
        <v>651</v>
      </c>
      <c r="C469" s="2">
        <f ca="1">COUNTIFS(Table1[c08a_main_class], $B$4, INDIRECT("Table1["&amp;$B469&amp;"]"), "Yes")</f>
        <v>11</v>
      </c>
      <c r="D469" s="3">
        <f ca="1">COUNTIFS(Table1[c08a_main_class], $B$4, INDIRECT("Table1["&amp;$B469&amp;"]"), "No")</f>
        <v>29</v>
      </c>
      <c r="E469" s="2">
        <f ca="1">COUNTIFS(Table1[c08a_main_class], $B$4, INDIRECT("Table1["&amp;$B469&amp;"]"), "Don't Know")</f>
        <v>0</v>
      </c>
      <c r="F469" s="3">
        <f t="shared" ca="1" si="63"/>
        <v>40</v>
      </c>
    </row>
    <row r="470" spans="1:6" x14ac:dyDescent="0.25">
      <c r="A470" s="5" t="s">
        <v>735</v>
      </c>
      <c r="B470" s="28" t="s">
        <v>652</v>
      </c>
      <c r="C470" s="2">
        <f ca="1">COUNTIFS(Table1[c08a_main_class], $B$4, INDIRECT("Table1["&amp;$B470&amp;"]"), "Yes")</f>
        <v>0</v>
      </c>
      <c r="D470" s="3">
        <f ca="1">COUNTIFS(Table1[c08a_main_class], $B$4, INDIRECT("Table1["&amp;$B470&amp;"]"), "No")</f>
        <v>40</v>
      </c>
      <c r="E470" s="2">
        <f ca="1">COUNTIFS(Table1[c08a_main_class], $B$4, INDIRECT("Table1["&amp;$B470&amp;"]"), "Don't Know")</f>
        <v>0</v>
      </c>
      <c r="F470" s="3">
        <f t="shared" ca="1" si="63"/>
        <v>40</v>
      </c>
    </row>
    <row r="471" spans="1:6" x14ac:dyDescent="0.25">
      <c r="A471" s="5" t="s">
        <v>736</v>
      </c>
      <c r="B471" s="28" t="s">
        <v>653</v>
      </c>
      <c r="C471" s="2">
        <f ca="1">COUNTIFS(Table1[c08a_main_class], $B$4, INDIRECT("Table1["&amp;$B471&amp;"]"), "Yes")</f>
        <v>0</v>
      </c>
      <c r="D471" s="3">
        <f ca="1">COUNTIFS(Table1[c08a_main_class], $B$4, INDIRECT("Table1["&amp;$B471&amp;"]"), "No")</f>
        <v>40</v>
      </c>
      <c r="E471" s="2">
        <f ca="1">COUNTIFS(Table1[c08a_main_class], $B$4, INDIRECT("Table1["&amp;$B471&amp;"]"), "Don't Know")</f>
        <v>0</v>
      </c>
      <c r="F471" s="3">
        <f t="shared" ca="1" si="63"/>
        <v>40</v>
      </c>
    </row>
    <row r="472" spans="1:6" x14ac:dyDescent="0.25">
      <c r="A472" s="5" t="s">
        <v>737</v>
      </c>
      <c r="B472" s="28" t="s">
        <v>654</v>
      </c>
      <c r="C472" s="2">
        <f ca="1">COUNTIFS(Table1[c08a_main_class], $B$4, INDIRECT("Table1["&amp;$B472&amp;"]"), "Yes")</f>
        <v>6</v>
      </c>
      <c r="D472" s="3">
        <f ca="1">COUNTIFS(Table1[c08a_main_class], $B$4, INDIRECT("Table1["&amp;$B472&amp;"]"), "No")</f>
        <v>34</v>
      </c>
      <c r="E472" s="2">
        <f ca="1">COUNTIFS(Table1[c08a_main_class], $B$4, INDIRECT("Table1["&amp;$B472&amp;"]"), "Don't Know")</f>
        <v>0</v>
      </c>
      <c r="F472" s="3">
        <f t="shared" ca="1" si="63"/>
        <v>40</v>
      </c>
    </row>
    <row r="473" spans="1:6" x14ac:dyDescent="0.25">
      <c r="A473" s="5" t="s">
        <v>738</v>
      </c>
      <c r="B473" s="28" t="s">
        <v>655</v>
      </c>
      <c r="C473" s="2">
        <f ca="1">COUNTIFS(Table1[c08a_main_class], $B$4, INDIRECT("Table1["&amp;$B473&amp;"]"), "Yes")</f>
        <v>1</v>
      </c>
      <c r="D473" s="3">
        <f ca="1">COUNTIFS(Table1[c08a_main_class], $B$4, INDIRECT("Table1["&amp;$B473&amp;"]"), "No")</f>
        <v>39</v>
      </c>
      <c r="E473" s="2">
        <f ca="1">COUNTIFS(Table1[c08a_main_class], $B$4, INDIRECT("Table1["&amp;$B473&amp;"]"), "Don't Know")</f>
        <v>0</v>
      </c>
      <c r="F473" s="3">
        <f t="shared" ca="1" si="63"/>
        <v>40</v>
      </c>
    </row>
    <row r="474" spans="1:6" x14ac:dyDescent="0.25">
      <c r="A474" s="5" t="s">
        <v>742</v>
      </c>
      <c r="B474" s="28" t="s">
        <v>656</v>
      </c>
      <c r="C474" s="2">
        <f ca="1">COUNTIFS(Table1[c08a_main_class], $B$4, INDIRECT("Table1["&amp;$B474&amp;"]"), "Yes")</f>
        <v>0</v>
      </c>
      <c r="D474" s="3">
        <f ca="1">COUNTIFS(Table1[c08a_main_class], $B$4, INDIRECT("Table1["&amp;$B474&amp;"]"), "No")</f>
        <v>40</v>
      </c>
      <c r="E474" s="2">
        <f ca="1">COUNTIFS(Table1[c08a_main_class], $B$4, INDIRECT("Table1["&amp;$B474&amp;"]"), "Don't Know")</f>
        <v>0</v>
      </c>
      <c r="F474" s="3">
        <f t="shared" ca="1" si="63"/>
        <v>40</v>
      </c>
    </row>
    <row r="475" spans="1:6" x14ac:dyDescent="0.25">
      <c r="A475" s="5" t="s">
        <v>22</v>
      </c>
      <c r="B475" s="28" t="s">
        <v>657</v>
      </c>
      <c r="C475" s="2">
        <f ca="1">COUNTIFS(Table1[c08a_main_class], $B$4, INDIRECT("Table1["&amp;$B475&amp;"]"), "Yes")</f>
        <v>0</v>
      </c>
      <c r="D475" s="3">
        <f ca="1">COUNTIFS(Table1[c08a_main_class], $B$4, INDIRECT("Table1["&amp;$B475&amp;"]"), "No")</f>
        <v>40</v>
      </c>
      <c r="E475" s="2">
        <f ca="1">COUNTIFS(Table1[c08a_main_class], $B$4, INDIRECT("Table1["&amp;$B475&amp;"]"), "Don't Know")</f>
        <v>0</v>
      </c>
      <c r="F475" s="3">
        <f t="shared" ca="1" si="63"/>
        <v>40</v>
      </c>
    </row>
    <row r="477" spans="1:6" x14ac:dyDescent="0.25">
      <c r="A477" s="4" t="s">
        <v>739</v>
      </c>
    </row>
    <row r="478" spans="1:6" x14ac:dyDescent="0.25">
      <c r="A478" s="5" t="str">
        <f>$B$3&amp;" - Wave A - Sample"</f>
        <v>Social Tenants - Wave A - Sample</v>
      </c>
      <c r="B478" s="5" t="s">
        <v>879</v>
      </c>
      <c r="C478" s="5" t="s">
        <v>5</v>
      </c>
      <c r="D478" s="5" t="s">
        <v>4</v>
      </c>
      <c r="E478" s="5" t="s">
        <v>896</v>
      </c>
      <c r="F478" s="5" t="s">
        <v>525</v>
      </c>
    </row>
    <row r="479" spans="1:6" x14ac:dyDescent="0.25">
      <c r="A479" s="5" t="s">
        <v>723</v>
      </c>
      <c r="B479" s="28" t="s">
        <v>640</v>
      </c>
      <c r="C479" s="7">
        <f ca="1">C458/$B$11</f>
        <v>0.125</v>
      </c>
      <c r="D479" s="6">
        <f ca="1">D458/$B$11</f>
        <v>0.85</v>
      </c>
      <c r="E479" s="7">
        <f ca="1">E458/$B$11</f>
        <v>2.5000000000000001E-2</v>
      </c>
      <c r="F479" s="6">
        <f ca="1">F458/$B$11</f>
        <v>1</v>
      </c>
    </row>
    <row r="480" spans="1:6" x14ac:dyDescent="0.25">
      <c r="A480" s="5" t="s">
        <v>724</v>
      </c>
      <c r="B480" s="28" t="s">
        <v>641</v>
      </c>
      <c r="C480" s="7">
        <f t="shared" ref="C480:F495" ca="1" si="64">C459/$B$11</f>
        <v>2.5000000000000001E-2</v>
      </c>
      <c r="D480" s="6">
        <f t="shared" ca="1" si="64"/>
        <v>0.95</v>
      </c>
      <c r="E480" s="7">
        <f t="shared" ca="1" si="64"/>
        <v>2.5000000000000001E-2</v>
      </c>
      <c r="F480" s="6">
        <f t="shared" ca="1" si="64"/>
        <v>1</v>
      </c>
    </row>
    <row r="481" spans="1:6" x14ac:dyDescent="0.25">
      <c r="A481" s="5" t="s">
        <v>725</v>
      </c>
      <c r="B481" s="28" t="s">
        <v>642</v>
      </c>
      <c r="C481" s="7">
        <f t="shared" ca="1" si="64"/>
        <v>0.05</v>
      </c>
      <c r="D481" s="6">
        <f t="shared" ca="1" si="64"/>
        <v>0.95</v>
      </c>
      <c r="E481" s="7">
        <f t="shared" ca="1" si="64"/>
        <v>0</v>
      </c>
      <c r="F481" s="6">
        <f t="shared" ca="1" si="64"/>
        <v>1</v>
      </c>
    </row>
    <row r="482" spans="1:6" x14ac:dyDescent="0.25">
      <c r="A482" s="5" t="s">
        <v>726</v>
      </c>
      <c r="B482" s="28" t="s">
        <v>643</v>
      </c>
      <c r="C482" s="7">
        <f t="shared" ca="1" si="64"/>
        <v>0.2</v>
      </c>
      <c r="D482" s="6">
        <f t="shared" ca="1" si="64"/>
        <v>0.8</v>
      </c>
      <c r="E482" s="7">
        <f t="shared" ca="1" si="64"/>
        <v>0</v>
      </c>
      <c r="F482" s="6">
        <f t="shared" ca="1" si="64"/>
        <v>1</v>
      </c>
    </row>
    <row r="483" spans="1:6" x14ac:dyDescent="0.25">
      <c r="A483" s="5" t="s">
        <v>727</v>
      </c>
      <c r="B483" s="28" t="s">
        <v>644</v>
      </c>
      <c r="C483" s="7">
        <f t="shared" ca="1" si="64"/>
        <v>0</v>
      </c>
      <c r="D483" s="6">
        <f t="shared" ca="1" si="64"/>
        <v>1</v>
      </c>
      <c r="E483" s="7">
        <f t="shared" ca="1" si="64"/>
        <v>0</v>
      </c>
      <c r="F483" s="6">
        <f t="shared" ca="1" si="64"/>
        <v>1</v>
      </c>
    </row>
    <row r="484" spans="1:6" x14ac:dyDescent="0.25">
      <c r="A484" s="5" t="s">
        <v>728</v>
      </c>
      <c r="B484" s="28" t="s">
        <v>645</v>
      </c>
      <c r="C484" s="7">
        <f t="shared" ca="1" si="64"/>
        <v>0.1</v>
      </c>
      <c r="D484" s="6">
        <f t="shared" ca="1" si="64"/>
        <v>0.9</v>
      </c>
      <c r="E484" s="7">
        <f t="shared" ca="1" si="64"/>
        <v>0</v>
      </c>
      <c r="F484" s="6">
        <f t="shared" ca="1" si="64"/>
        <v>1</v>
      </c>
    </row>
    <row r="485" spans="1:6" x14ac:dyDescent="0.25">
      <c r="A485" s="5" t="s">
        <v>729</v>
      </c>
      <c r="B485" s="28" t="s">
        <v>646</v>
      </c>
      <c r="C485" s="7">
        <f t="shared" ca="1" si="64"/>
        <v>0.57499999999999996</v>
      </c>
      <c r="D485" s="6">
        <f t="shared" ca="1" si="64"/>
        <v>0.42499999999999999</v>
      </c>
      <c r="E485" s="7">
        <f t="shared" ca="1" si="64"/>
        <v>0</v>
      </c>
      <c r="F485" s="6">
        <f t="shared" ca="1" si="64"/>
        <v>1</v>
      </c>
    </row>
    <row r="486" spans="1:6" x14ac:dyDescent="0.25">
      <c r="A486" s="5" t="s">
        <v>730</v>
      </c>
      <c r="B486" s="28" t="s">
        <v>647</v>
      </c>
      <c r="C486" s="7">
        <f t="shared" ca="1" si="64"/>
        <v>0.5</v>
      </c>
      <c r="D486" s="6">
        <f t="shared" ca="1" si="64"/>
        <v>0.5</v>
      </c>
      <c r="E486" s="7">
        <f t="shared" ca="1" si="64"/>
        <v>0</v>
      </c>
      <c r="F486" s="6">
        <f t="shared" ca="1" si="64"/>
        <v>1</v>
      </c>
    </row>
    <row r="487" spans="1:6" x14ac:dyDescent="0.25">
      <c r="A487" s="5" t="s">
        <v>731</v>
      </c>
      <c r="B487" s="28" t="s">
        <v>648</v>
      </c>
      <c r="C487" s="7">
        <f t="shared" ca="1" si="64"/>
        <v>0.05</v>
      </c>
      <c r="D487" s="6">
        <f t="shared" ca="1" si="64"/>
        <v>0.95</v>
      </c>
      <c r="E487" s="7">
        <f t="shared" ca="1" si="64"/>
        <v>0</v>
      </c>
      <c r="F487" s="6">
        <f t="shared" ca="1" si="64"/>
        <v>1</v>
      </c>
    </row>
    <row r="488" spans="1:6" x14ac:dyDescent="0.25">
      <c r="A488" s="5" t="s">
        <v>732</v>
      </c>
      <c r="B488" s="28" t="s">
        <v>649</v>
      </c>
      <c r="C488" s="7">
        <f t="shared" ca="1" si="64"/>
        <v>0.77500000000000002</v>
      </c>
      <c r="D488" s="6">
        <f t="shared" ca="1" si="64"/>
        <v>0.2</v>
      </c>
      <c r="E488" s="7">
        <f t="shared" ca="1" si="64"/>
        <v>2.5000000000000001E-2</v>
      </c>
      <c r="F488" s="6">
        <f t="shared" ca="1" si="64"/>
        <v>1</v>
      </c>
    </row>
    <row r="489" spans="1:6" x14ac:dyDescent="0.25">
      <c r="A489" s="5" t="s">
        <v>733</v>
      </c>
      <c r="B489" s="28" t="s">
        <v>650</v>
      </c>
      <c r="C489" s="7">
        <f t="shared" ca="1" si="64"/>
        <v>0</v>
      </c>
      <c r="D489" s="6">
        <f t="shared" ca="1" si="64"/>
        <v>1</v>
      </c>
      <c r="E489" s="7">
        <f t="shared" ca="1" si="64"/>
        <v>0</v>
      </c>
      <c r="F489" s="6">
        <f t="shared" ca="1" si="64"/>
        <v>1</v>
      </c>
    </row>
    <row r="490" spans="1:6" x14ac:dyDescent="0.25">
      <c r="A490" s="5" t="s">
        <v>734</v>
      </c>
      <c r="B490" s="28" t="s">
        <v>651</v>
      </c>
      <c r="C490" s="7">
        <f t="shared" ca="1" si="64"/>
        <v>0.27500000000000002</v>
      </c>
      <c r="D490" s="6">
        <f t="shared" ca="1" si="64"/>
        <v>0.72499999999999998</v>
      </c>
      <c r="E490" s="7">
        <f t="shared" ca="1" si="64"/>
        <v>0</v>
      </c>
      <c r="F490" s="6">
        <f t="shared" ca="1" si="64"/>
        <v>1</v>
      </c>
    </row>
    <row r="491" spans="1:6" x14ac:dyDescent="0.25">
      <c r="A491" s="5" t="s">
        <v>735</v>
      </c>
      <c r="B491" s="28" t="s">
        <v>652</v>
      </c>
      <c r="C491" s="7">
        <f t="shared" ca="1" si="64"/>
        <v>0</v>
      </c>
      <c r="D491" s="6">
        <f t="shared" ca="1" si="64"/>
        <v>1</v>
      </c>
      <c r="E491" s="7">
        <f t="shared" ca="1" si="64"/>
        <v>0</v>
      </c>
      <c r="F491" s="6">
        <f t="shared" ca="1" si="64"/>
        <v>1</v>
      </c>
    </row>
    <row r="492" spans="1:6" x14ac:dyDescent="0.25">
      <c r="A492" s="5" t="s">
        <v>736</v>
      </c>
      <c r="B492" s="28" t="s">
        <v>653</v>
      </c>
      <c r="C492" s="7">
        <f t="shared" ca="1" si="64"/>
        <v>0</v>
      </c>
      <c r="D492" s="6">
        <f t="shared" ca="1" si="64"/>
        <v>1</v>
      </c>
      <c r="E492" s="7">
        <f t="shared" ca="1" si="64"/>
        <v>0</v>
      </c>
      <c r="F492" s="6">
        <f t="shared" ca="1" si="64"/>
        <v>1</v>
      </c>
    </row>
    <row r="493" spans="1:6" x14ac:dyDescent="0.25">
      <c r="A493" s="5" t="s">
        <v>737</v>
      </c>
      <c r="B493" s="28" t="s">
        <v>654</v>
      </c>
      <c r="C493" s="7">
        <f t="shared" ca="1" si="64"/>
        <v>0.15</v>
      </c>
      <c r="D493" s="6">
        <f t="shared" ca="1" si="64"/>
        <v>0.85</v>
      </c>
      <c r="E493" s="7">
        <f t="shared" ca="1" si="64"/>
        <v>0</v>
      </c>
      <c r="F493" s="6">
        <f t="shared" ca="1" si="64"/>
        <v>1</v>
      </c>
    </row>
    <row r="494" spans="1:6" x14ac:dyDescent="0.25">
      <c r="A494" s="5" t="s">
        <v>738</v>
      </c>
      <c r="B494" s="28" t="s">
        <v>655</v>
      </c>
      <c r="C494" s="7">
        <f t="shared" ca="1" si="64"/>
        <v>2.5000000000000001E-2</v>
      </c>
      <c r="D494" s="6">
        <f t="shared" ca="1" si="64"/>
        <v>0.97499999999999998</v>
      </c>
      <c r="E494" s="7">
        <f t="shared" ca="1" si="64"/>
        <v>0</v>
      </c>
      <c r="F494" s="6">
        <f t="shared" ca="1" si="64"/>
        <v>1</v>
      </c>
    </row>
    <row r="495" spans="1:6" x14ac:dyDescent="0.25">
      <c r="A495" s="5" t="s">
        <v>742</v>
      </c>
      <c r="B495" s="28" t="s">
        <v>656</v>
      </c>
      <c r="C495" s="7">
        <f t="shared" ca="1" si="64"/>
        <v>0</v>
      </c>
      <c r="D495" s="6">
        <f t="shared" ca="1" si="64"/>
        <v>1</v>
      </c>
      <c r="E495" s="7">
        <f t="shared" ca="1" si="64"/>
        <v>0</v>
      </c>
      <c r="F495" s="6">
        <f t="shared" ca="1" si="64"/>
        <v>1</v>
      </c>
    </row>
    <row r="496" spans="1:6" x14ac:dyDescent="0.25">
      <c r="A496" s="5" t="s">
        <v>22</v>
      </c>
      <c r="B496" s="28" t="s">
        <v>657</v>
      </c>
      <c r="C496" s="7">
        <f ca="1">C475/$B$11</f>
        <v>0</v>
      </c>
      <c r="D496" s="6">
        <f ca="1">D475/$B$11</f>
        <v>1</v>
      </c>
      <c r="E496" s="7">
        <f ca="1">E475/$B$11</f>
        <v>0</v>
      </c>
      <c r="F496" s="6">
        <f ca="1">F475/$B$11</f>
        <v>1</v>
      </c>
    </row>
    <row r="498" spans="1:6" x14ac:dyDescent="0.25">
      <c r="A498" s="4" t="s">
        <v>722</v>
      </c>
    </row>
    <row r="499" spans="1:6" x14ac:dyDescent="0.25">
      <c r="A499" s="5" t="str">
        <f>$B$3&amp;" - Wave B - Sample"</f>
        <v>Social Tenants - Wave B - Sample</v>
      </c>
      <c r="B499" s="5" t="s">
        <v>879</v>
      </c>
      <c r="C499" s="5" t="s">
        <v>5</v>
      </c>
      <c r="D499" s="5" t="s">
        <v>4</v>
      </c>
      <c r="E499" s="5" t="s">
        <v>896</v>
      </c>
      <c r="F499" s="5" t="s">
        <v>525</v>
      </c>
    </row>
    <row r="500" spans="1:6" x14ac:dyDescent="0.25">
      <c r="A500" s="5" t="s">
        <v>723</v>
      </c>
      <c r="B500" s="28" t="s">
        <v>926</v>
      </c>
      <c r="C500" s="2">
        <f ca="1">COUNTIFS(Table1[c08a_main_class], $B$4, INDIRECT("Table1[c01"&amp;$E$5&amp;"_area]"), "&lt;&gt;Unassigned", INDIRECT("Table1["&amp;$B500&amp;"]"), "Yes")</f>
        <v>5</v>
      </c>
      <c r="D500" s="3">
        <f ca="1">COUNTIFS(Table1[c08a_main_class], $B$4, INDIRECT("Table1[c01"&amp;$E$5&amp;"_area]"), "&lt;&gt;Unassigned", INDIRECT("Table1["&amp;$B500&amp;"]"), "No")</f>
        <v>21</v>
      </c>
      <c r="E500" s="2">
        <f ca="1">COUNTIFS(Table1[c08a_main_class], $B$4, INDIRECT("Table1[c01"&amp;$E$5&amp;"_area]"), "&lt;&gt;Unassigned", INDIRECT("Table1["&amp;$B500&amp;"]"), "Don't Know")</f>
        <v>1</v>
      </c>
      <c r="F500" s="3">
        <f ca="1">C500+D500+E500</f>
        <v>27</v>
      </c>
    </row>
    <row r="501" spans="1:6" x14ac:dyDescent="0.25">
      <c r="A501" s="5" t="s">
        <v>724</v>
      </c>
      <c r="B501" s="28" t="s">
        <v>927</v>
      </c>
      <c r="C501" s="2">
        <f ca="1">COUNTIFS(Table1[c08a_main_class], $B$4, INDIRECT("Table1[c01"&amp;$E$5&amp;"_area]"), "&lt;&gt;Unassigned", INDIRECT("Table1["&amp;$B501&amp;"]"), "Yes")</f>
        <v>2</v>
      </c>
      <c r="D501" s="3">
        <f ca="1">COUNTIFS(Table1[c08a_main_class], $B$4, INDIRECT("Table1[c01"&amp;$E$5&amp;"_area]"), "&lt;&gt;Unassigned", INDIRECT("Table1["&amp;$B501&amp;"]"), "No")</f>
        <v>24</v>
      </c>
      <c r="E501" s="2">
        <f ca="1">COUNTIFS(Table1[c08a_main_class], $B$4, INDIRECT("Table1[c01"&amp;$E$5&amp;"_area]"), "&lt;&gt;Unassigned", INDIRECT("Table1["&amp;$B501&amp;"]"), "Don't Know")</f>
        <v>1</v>
      </c>
      <c r="F501" s="3">
        <f t="shared" ref="F501:F517" ca="1" si="65">C501+D501+E501</f>
        <v>27</v>
      </c>
    </row>
    <row r="502" spans="1:6" x14ac:dyDescent="0.25">
      <c r="A502" s="5" t="s">
        <v>725</v>
      </c>
      <c r="B502" s="28" t="s">
        <v>928</v>
      </c>
      <c r="C502" s="2">
        <f ca="1">COUNTIFS(Table1[c08a_main_class], $B$4, INDIRECT("Table1[c01"&amp;$E$5&amp;"_area]"), "&lt;&gt;Unassigned", INDIRECT("Table1["&amp;$B502&amp;"]"), "Yes")</f>
        <v>0</v>
      </c>
      <c r="D502" s="3">
        <f ca="1">COUNTIFS(Table1[c08a_main_class], $B$4, INDIRECT("Table1[c01"&amp;$E$5&amp;"_area]"), "&lt;&gt;Unassigned", INDIRECT("Table1["&amp;$B502&amp;"]"), "No")</f>
        <v>27</v>
      </c>
      <c r="E502" s="2">
        <f ca="1">COUNTIFS(Table1[c08a_main_class], $B$4, INDIRECT("Table1[c01"&amp;$E$5&amp;"_area]"), "&lt;&gt;Unassigned", INDIRECT("Table1["&amp;$B502&amp;"]"), "Don't Know")</f>
        <v>0</v>
      </c>
      <c r="F502" s="3">
        <f t="shared" ca="1" si="65"/>
        <v>27</v>
      </c>
    </row>
    <row r="503" spans="1:6" x14ac:dyDescent="0.25">
      <c r="A503" s="5" t="s">
        <v>726</v>
      </c>
      <c r="B503" s="28" t="s">
        <v>929</v>
      </c>
      <c r="C503" s="2">
        <f ca="1">COUNTIFS(Table1[c08a_main_class], $B$4, INDIRECT("Table1[c01"&amp;$E$5&amp;"_area]"), "&lt;&gt;Unassigned", INDIRECT("Table1["&amp;$B503&amp;"]"), "Yes")</f>
        <v>7</v>
      </c>
      <c r="D503" s="3">
        <f ca="1">COUNTIFS(Table1[c08a_main_class], $B$4, INDIRECT("Table1[c01"&amp;$E$5&amp;"_area]"), "&lt;&gt;Unassigned", INDIRECT("Table1["&amp;$B503&amp;"]"), "No")</f>
        <v>20</v>
      </c>
      <c r="E503" s="2">
        <f ca="1">COUNTIFS(Table1[c08a_main_class], $B$4, INDIRECT("Table1[c01"&amp;$E$5&amp;"_area]"), "&lt;&gt;Unassigned", INDIRECT("Table1["&amp;$B503&amp;"]"), "Don't Know")</f>
        <v>0</v>
      </c>
      <c r="F503" s="3">
        <f t="shared" ca="1" si="65"/>
        <v>27</v>
      </c>
    </row>
    <row r="504" spans="1:6" x14ac:dyDescent="0.25">
      <c r="A504" s="5" t="s">
        <v>727</v>
      </c>
      <c r="B504" s="28" t="s">
        <v>930</v>
      </c>
      <c r="C504" s="2">
        <f ca="1">COUNTIFS(Table1[c08a_main_class], $B$4, INDIRECT("Table1[c01"&amp;$E$5&amp;"_area]"), "&lt;&gt;Unassigned", INDIRECT("Table1["&amp;$B504&amp;"]"), "Yes")</f>
        <v>0</v>
      </c>
      <c r="D504" s="3">
        <f ca="1">COUNTIFS(Table1[c08a_main_class], $B$4, INDIRECT("Table1[c01"&amp;$E$5&amp;"_area]"), "&lt;&gt;Unassigned", INDIRECT("Table1["&amp;$B504&amp;"]"), "No")</f>
        <v>27</v>
      </c>
      <c r="E504" s="2">
        <f ca="1">COUNTIFS(Table1[c08a_main_class], $B$4, INDIRECT("Table1[c01"&amp;$E$5&amp;"_area]"), "&lt;&gt;Unassigned", INDIRECT("Table1["&amp;$B504&amp;"]"), "Don't Know")</f>
        <v>0</v>
      </c>
      <c r="F504" s="3">
        <f t="shared" ca="1" si="65"/>
        <v>27</v>
      </c>
    </row>
    <row r="505" spans="1:6" x14ac:dyDescent="0.25">
      <c r="A505" s="5" t="s">
        <v>728</v>
      </c>
      <c r="B505" s="28" t="s">
        <v>931</v>
      </c>
      <c r="C505" s="2">
        <f ca="1">COUNTIFS(Table1[c08a_main_class], $B$4, INDIRECT("Table1[c01"&amp;$E$5&amp;"_area]"), "&lt;&gt;Unassigned", INDIRECT("Table1["&amp;$B505&amp;"]"), "Yes")</f>
        <v>3</v>
      </c>
      <c r="D505" s="3">
        <f ca="1">COUNTIFS(Table1[c08a_main_class], $B$4, INDIRECT("Table1[c01"&amp;$E$5&amp;"_area]"), "&lt;&gt;Unassigned", INDIRECT("Table1["&amp;$B505&amp;"]"), "No")</f>
        <v>24</v>
      </c>
      <c r="E505" s="2">
        <f ca="1">COUNTIFS(Table1[c08a_main_class], $B$4, INDIRECT("Table1[c01"&amp;$E$5&amp;"_area]"), "&lt;&gt;Unassigned", INDIRECT("Table1["&amp;$B505&amp;"]"), "Don't Know")</f>
        <v>0</v>
      </c>
      <c r="F505" s="3">
        <f t="shared" ca="1" si="65"/>
        <v>27</v>
      </c>
    </row>
    <row r="506" spans="1:6" x14ac:dyDescent="0.25">
      <c r="A506" s="5" t="s">
        <v>729</v>
      </c>
      <c r="B506" s="28" t="s">
        <v>932</v>
      </c>
      <c r="C506" s="2">
        <f ca="1">COUNTIFS(Table1[c08a_main_class], $B$4, INDIRECT("Table1[c01"&amp;$E$5&amp;"_area]"), "&lt;&gt;Unassigned", INDIRECT("Table1["&amp;$B506&amp;"]"), "Yes")</f>
        <v>18</v>
      </c>
      <c r="D506" s="3">
        <f ca="1">COUNTIFS(Table1[c08a_main_class], $B$4, INDIRECT("Table1[c01"&amp;$E$5&amp;"_area]"), "&lt;&gt;Unassigned", INDIRECT("Table1["&amp;$B506&amp;"]"), "No")</f>
        <v>9</v>
      </c>
      <c r="E506" s="2">
        <f ca="1">COUNTIFS(Table1[c08a_main_class], $B$4, INDIRECT("Table1[c01"&amp;$E$5&amp;"_area]"), "&lt;&gt;Unassigned", INDIRECT("Table1["&amp;$B506&amp;"]"), "Don't Know")</f>
        <v>0</v>
      </c>
      <c r="F506" s="3">
        <f t="shared" ca="1" si="65"/>
        <v>27</v>
      </c>
    </row>
    <row r="507" spans="1:6" x14ac:dyDescent="0.25">
      <c r="A507" s="5" t="s">
        <v>730</v>
      </c>
      <c r="B507" s="28" t="s">
        <v>933</v>
      </c>
      <c r="C507" s="2">
        <f ca="1">COUNTIFS(Table1[c08a_main_class], $B$4, INDIRECT("Table1[c01"&amp;$E$5&amp;"_area]"), "&lt;&gt;Unassigned", INDIRECT("Table1["&amp;$B507&amp;"]"), "Yes")</f>
        <v>16</v>
      </c>
      <c r="D507" s="3">
        <f ca="1">COUNTIFS(Table1[c08a_main_class], $B$4, INDIRECT("Table1[c01"&amp;$E$5&amp;"_area]"), "&lt;&gt;Unassigned", INDIRECT("Table1["&amp;$B507&amp;"]"), "No")</f>
        <v>11</v>
      </c>
      <c r="E507" s="2">
        <f ca="1">COUNTIFS(Table1[c08a_main_class], $B$4, INDIRECT("Table1[c01"&amp;$E$5&amp;"_area]"), "&lt;&gt;Unassigned", INDIRECT("Table1["&amp;$B507&amp;"]"), "Don't Know")</f>
        <v>0</v>
      </c>
      <c r="F507" s="3">
        <f t="shared" ca="1" si="65"/>
        <v>27</v>
      </c>
    </row>
    <row r="508" spans="1:6" x14ac:dyDescent="0.25">
      <c r="A508" s="5" t="s">
        <v>731</v>
      </c>
      <c r="B508" s="28" t="s">
        <v>934</v>
      </c>
      <c r="C508" s="2">
        <f ca="1">COUNTIFS(Table1[c08a_main_class], $B$4, INDIRECT("Table1[c01"&amp;$E$5&amp;"_area]"), "&lt;&gt;Unassigned", INDIRECT("Table1["&amp;$B508&amp;"]"), "Yes")</f>
        <v>1</v>
      </c>
      <c r="D508" s="3">
        <f ca="1">COUNTIFS(Table1[c08a_main_class], $B$4, INDIRECT("Table1[c01"&amp;$E$5&amp;"_area]"), "&lt;&gt;Unassigned", INDIRECT("Table1["&amp;$B508&amp;"]"), "No")</f>
        <v>26</v>
      </c>
      <c r="E508" s="2">
        <f ca="1">COUNTIFS(Table1[c08a_main_class], $B$4, INDIRECT("Table1[c01"&amp;$E$5&amp;"_area]"), "&lt;&gt;Unassigned", INDIRECT("Table1["&amp;$B508&amp;"]"), "Don't Know")</f>
        <v>0</v>
      </c>
      <c r="F508" s="3">
        <f t="shared" ca="1" si="65"/>
        <v>27</v>
      </c>
    </row>
    <row r="509" spans="1:6" x14ac:dyDescent="0.25">
      <c r="A509" s="5" t="s">
        <v>732</v>
      </c>
      <c r="B509" s="28" t="s">
        <v>935</v>
      </c>
      <c r="C509" s="2">
        <f ca="1">COUNTIFS(Table1[c08a_main_class], $B$4, INDIRECT("Table1[c01"&amp;$E$5&amp;"_area]"), "&lt;&gt;Unassigned", INDIRECT("Table1["&amp;$B509&amp;"]"), "Yes")</f>
        <v>22</v>
      </c>
      <c r="D509" s="3">
        <f ca="1">COUNTIFS(Table1[c08a_main_class], $B$4, INDIRECT("Table1[c01"&amp;$E$5&amp;"_area]"), "&lt;&gt;Unassigned", INDIRECT("Table1["&amp;$B509&amp;"]"), "No")</f>
        <v>4</v>
      </c>
      <c r="E509" s="2">
        <f ca="1">COUNTIFS(Table1[c08a_main_class], $B$4, INDIRECT("Table1[c01"&amp;$E$5&amp;"_area]"), "&lt;&gt;Unassigned", INDIRECT("Table1["&amp;$B509&amp;"]"), "Don't Know")</f>
        <v>1</v>
      </c>
      <c r="F509" s="3">
        <f t="shared" ca="1" si="65"/>
        <v>27</v>
      </c>
    </row>
    <row r="510" spans="1:6" x14ac:dyDescent="0.25">
      <c r="A510" s="5" t="s">
        <v>733</v>
      </c>
      <c r="B510" s="28" t="s">
        <v>936</v>
      </c>
      <c r="C510" s="2">
        <f ca="1">COUNTIFS(Table1[c08a_main_class], $B$4, INDIRECT("Table1[c01"&amp;$E$5&amp;"_area]"), "&lt;&gt;Unassigned", INDIRECT("Table1["&amp;$B510&amp;"]"), "Yes")</f>
        <v>1</v>
      </c>
      <c r="D510" s="3">
        <f ca="1">COUNTIFS(Table1[c08a_main_class], $B$4, INDIRECT("Table1[c01"&amp;$E$5&amp;"_area]"), "&lt;&gt;Unassigned", INDIRECT("Table1["&amp;$B510&amp;"]"), "No")</f>
        <v>26</v>
      </c>
      <c r="E510" s="2">
        <f ca="1">COUNTIFS(Table1[c08a_main_class], $B$4, INDIRECT("Table1[c01"&amp;$E$5&amp;"_area]"), "&lt;&gt;Unassigned", INDIRECT("Table1["&amp;$B510&amp;"]"), "Don't Know")</f>
        <v>0</v>
      </c>
      <c r="F510" s="3">
        <f t="shared" ca="1" si="65"/>
        <v>27</v>
      </c>
    </row>
    <row r="511" spans="1:6" x14ac:dyDescent="0.25">
      <c r="A511" s="5" t="s">
        <v>734</v>
      </c>
      <c r="B511" s="28" t="s">
        <v>937</v>
      </c>
      <c r="C511" s="2">
        <f ca="1">COUNTIFS(Table1[c08a_main_class], $B$4, INDIRECT("Table1[c01"&amp;$E$5&amp;"_area]"), "&lt;&gt;Unassigned", INDIRECT("Table1["&amp;$B511&amp;"]"), "Yes")</f>
        <v>4</v>
      </c>
      <c r="D511" s="3">
        <f ca="1">COUNTIFS(Table1[c08a_main_class], $B$4, INDIRECT("Table1[c01"&amp;$E$5&amp;"_area]"), "&lt;&gt;Unassigned", INDIRECT("Table1["&amp;$B511&amp;"]"), "No")</f>
        <v>23</v>
      </c>
      <c r="E511" s="2">
        <f ca="1">COUNTIFS(Table1[c08a_main_class], $B$4, INDIRECT("Table1[c01"&amp;$E$5&amp;"_area]"), "&lt;&gt;Unassigned", INDIRECT("Table1["&amp;$B511&amp;"]"), "Don't Know")</f>
        <v>0</v>
      </c>
      <c r="F511" s="3">
        <f ca="1">C511+D511+E511</f>
        <v>27</v>
      </c>
    </row>
    <row r="512" spans="1:6" x14ac:dyDescent="0.25">
      <c r="A512" s="5" t="s">
        <v>735</v>
      </c>
      <c r="B512" s="28" t="s">
        <v>938</v>
      </c>
      <c r="C512" s="2">
        <f ca="1">COUNTIFS(Table1[c08a_main_class], $B$4, INDIRECT("Table1[c01"&amp;$E$5&amp;"_area]"), "&lt;&gt;Unassigned", INDIRECT("Table1["&amp;$B512&amp;"]"), "Yes")</f>
        <v>0</v>
      </c>
      <c r="D512" s="3">
        <f ca="1">COUNTIFS(Table1[c08a_main_class], $B$4, INDIRECT("Table1[c01"&amp;$E$5&amp;"_area]"), "&lt;&gt;Unassigned", INDIRECT("Table1["&amp;$B512&amp;"]"), "No")</f>
        <v>27</v>
      </c>
      <c r="E512" s="2">
        <f ca="1">COUNTIFS(Table1[c08a_main_class], $B$4, INDIRECT("Table1[c01"&amp;$E$5&amp;"_area]"), "&lt;&gt;Unassigned", INDIRECT("Table1["&amp;$B512&amp;"]"), "Don't Know")</f>
        <v>0</v>
      </c>
      <c r="F512" s="3">
        <f t="shared" ca="1" si="65"/>
        <v>27</v>
      </c>
    </row>
    <row r="513" spans="1:6" x14ac:dyDescent="0.25">
      <c r="A513" s="5" t="s">
        <v>736</v>
      </c>
      <c r="B513" s="28" t="s">
        <v>939</v>
      </c>
      <c r="C513" s="2">
        <f ca="1">COUNTIFS(Table1[c08a_main_class], $B$4, INDIRECT("Table1[c01"&amp;$E$5&amp;"_area]"), "&lt;&gt;Unassigned", INDIRECT("Table1["&amp;$B513&amp;"]"), "Yes")</f>
        <v>0</v>
      </c>
      <c r="D513" s="3">
        <f ca="1">COUNTIFS(Table1[c08a_main_class], $B$4, INDIRECT("Table1[c01"&amp;$E$5&amp;"_area]"), "&lt;&gt;Unassigned", INDIRECT("Table1["&amp;$B513&amp;"]"), "No")</f>
        <v>27</v>
      </c>
      <c r="E513" s="2">
        <f ca="1">COUNTIFS(Table1[c08a_main_class], $B$4, INDIRECT("Table1[c01"&amp;$E$5&amp;"_area]"), "&lt;&gt;Unassigned", INDIRECT("Table1["&amp;$B513&amp;"]"), "Don't Know")</f>
        <v>0</v>
      </c>
      <c r="F513" s="3">
        <f t="shared" ca="1" si="65"/>
        <v>27</v>
      </c>
    </row>
    <row r="514" spans="1:6" x14ac:dyDescent="0.25">
      <c r="A514" s="5" t="s">
        <v>737</v>
      </c>
      <c r="B514" s="28" t="s">
        <v>940</v>
      </c>
      <c r="C514" s="2">
        <f ca="1">COUNTIFS(Table1[c08a_main_class], $B$4, INDIRECT("Table1[c01"&amp;$E$5&amp;"_area]"), "&lt;&gt;Unassigned", INDIRECT("Table1["&amp;$B514&amp;"]"), "Yes")</f>
        <v>3</v>
      </c>
      <c r="D514" s="3">
        <f ca="1">COUNTIFS(Table1[c08a_main_class], $B$4, INDIRECT("Table1[c01"&amp;$E$5&amp;"_area]"), "&lt;&gt;Unassigned", INDIRECT("Table1["&amp;$B514&amp;"]"), "No")</f>
        <v>24</v>
      </c>
      <c r="E514" s="2">
        <f ca="1">COUNTIFS(Table1[c08a_main_class], $B$4, INDIRECT("Table1[c01"&amp;$E$5&amp;"_area]"), "&lt;&gt;Unassigned", INDIRECT("Table1["&amp;$B514&amp;"]"), "Don't Know")</f>
        <v>0</v>
      </c>
      <c r="F514" s="3">
        <f t="shared" ca="1" si="65"/>
        <v>27</v>
      </c>
    </row>
    <row r="515" spans="1:6" x14ac:dyDescent="0.25">
      <c r="A515" s="5" t="s">
        <v>738</v>
      </c>
      <c r="B515" s="28" t="s">
        <v>941</v>
      </c>
      <c r="C515" s="2">
        <f ca="1">COUNTIFS(Table1[c08a_main_class], $B$4, INDIRECT("Table1[c01"&amp;$E$5&amp;"_area]"), "&lt;&gt;Unassigned", INDIRECT("Table1["&amp;$B515&amp;"]"), "Yes")</f>
        <v>3</v>
      </c>
      <c r="D515" s="3">
        <f ca="1">COUNTIFS(Table1[c08a_main_class], $B$4, INDIRECT("Table1[c01"&amp;$E$5&amp;"_area]"), "&lt;&gt;Unassigned", INDIRECT("Table1["&amp;$B515&amp;"]"), "No")</f>
        <v>24</v>
      </c>
      <c r="E515" s="2">
        <f ca="1">COUNTIFS(Table1[c08a_main_class], $B$4, INDIRECT("Table1[c01"&amp;$E$5&amp;"_area]"), "&lt;&gt;Unassigned", INDIRECT("Table1["&amp;$B515&amp;"]"), "Don't Know")</f>
        <v>0</v>
      </c>
      <c r="F515" s="3">
        <f t="shared" ca="1" si="65"/>
        <v>27</v>
      </c>
    </row>
    <row r="516" spans="1:6" x14ac:dyDescent="0.25">
      <c r="A516" s="5" t="s">
        <v>742</v>
      </c>
      <c r="B516" s="28" t="s">
        <v>942</v>
      </c>
      <c r="C516" s="2">
        <f ca="1">COUNTIFS(Table1[c08a_main_class], $B$4, INDIRECT("Table1[c01"&amp;$E$5&amp;"_area]"), "&lt;&gt;Unassigned", INDIRECT("Table1["&amp;$B516&amp;"]"), "Yes")</f>
        <v>1</v>
      </c>
      <c r="D516" s="3">
        <f ca="1">COUNTIFS(Table1[c08a_main_class], $B$4, INDIRECT("Table1[c01"&amp;$E$5&amp;"_area]"), "&lt;&gt;Unassigned", INDIRECT("Table1["&amp;$B516&amp;"]"), "No")</f>
        <v>26</v>
      </c>
      <c r="E516" s="2">
        <f ca="1">COUNTIFS(Table1[c08a_main_class], $B$4, INDIRECT("Table1[c01"&amp;$E$5&amp;"_area]"), "&lt;&gt;Unassigned", INDIRECT("Table1["&amp;$B516&amp;"]"), "Don't Know")</f>
        <v>0</v>
      </c>
      <c r="F516" s="3">
        <f t="shared" ca="1" si="65"/>
        <v>27</v>
      </c>
    </row>
    <row r="517" spans="1:6" x14ac:dyDescent="0.25">
      <c r="A517" s="5" t="s">
        <v>22</v>
      </c>
      <c r="B517" s="28" t="s">
        <v>943</v>
      </c>
      <c r="C517" s="2">
        <f ca="1">COUNTIFS(Table1[c08a_main_class], $B$4, INDIRECT("Table1[c01"&amp;$E$5&amp;"_area]"), "&lt;&gt;Unassigned", INDIRECT("Table1["&amp;$B517&amp;"]"), "Yes")</f>
        <v>0</v>
      </c>
      <c r="D517" s="3">
        <f ca="1">COUNTIFS(Table1[c08a_main_class], $B$4, INDIRECT("Table1[c01"&amp;$E$5&amp;"_area]"), "&lt;&gt;Unassigned", INDIRECT("Table1["&amp;$B517&amp;"]"), "No")</f>
        <v>27</v>
      </c>
      <c r="E517" s="2">
        <f ca="1">COUNTIFS(Table1[c08a_main_class], $B$4, INDIRECT("Table1[c01"&amp;$E$5&amp;"_area]"), "&lt;&gt;Unassigned", INDIRECT("Table1["&amp;$B517&amp;"]"), "Don't Know")</f>
        <v>0</v>
      </c>
      <c r="F517" s="3">
        <f t="shared" ca="1" si="65"/>
        <v>27</v>
      </c>
    </row>
    <row r="519" spans="1:6" x14ac:dyDescent="0.25">
      <c r="A519" s="4" t="s">
        <v>739</v>
      </c>
    </row>
    <row r="520" spans="1:6" x14ac:dyDescent="0.25">
      <c r="A520" s="5" t="str">
        <f>$B$3&amp;" - Wave B - Sample"</f>
        <v>Social Tenants - Wave B - Sample</v>
      </c>
      <c r="B520" s="5" t="s">
        <v>879</v>
      </c>
      <c r="C520" s="5" t="s">
        <v>5</v>
      </c>
      <c r="D520" s="5" t="s">
        <v>4</v>
      </c>
      <c r="E520" s="5" t="s">
        <v>896</v>
      </c>
      <c r="F520" s="5" t="s">
        <v>525</v>
      </c>
    </row>
    <row r="521" spans="1:6" x14ac:dyDescent="0.25">
      <c r="A521" s="5" t="s">
        <v>723</v>
      </c>
      <c r="B521" s="28" t="s">
        <v>926</v>
      </c>
      <c r="C521" s="7">
        <f ca="1">C500/$C$11</f>
        <v>0.18518518518518517</v>
      </c>
      <c r="D521" s="6">
        <f ca="1">D500/$C$11</f>
        <v>0.77777777777777779</v>
      </c>
      <c r="E521" s="7">
        <f ca="1">E500/$C$11</f>
        <v>3.7037037037037035E-2</v>
      </c>
      <c r="F521" s="6">
        <f ca="1">C521+D521+E521</f>
        <v>1</v>
      </c>
    </row>
    <row r="522" spans="1:6" x14ac:dyDescent="0.25">
      <c r="A522" s="5" t="s">
        <v>724</v>
      </c>
      <c r="B522" s="28" t="s">
        <v>927</v>
      </c>
      <c r="C522" s="7">
        <f t="shared" ref="C522:E537" ca="1" si="66">C501/$C$11</f>
        <v>7.407407407407407E-2</v>
      </c>
      <c r="D522" s="6">
        <f t="shared" ca="1" si="66"/>
        <v>0.88888888888888884</v>
      </c>
      <c r="E522" s="7">
        <f t="shared" ca="1" si="66"/>
        <v>3.7037037037037035E-2</v>
      </c>
      <c r="F522" s="6">
        <f t="shared" ref="F522:F538" ca="1" si="67">C522+D522+E522</f>
        <v>1</v>
      </c>
    </row>
    <row r="523" spans="1:6" x14ac:dyDescent="0.25">
      <c r="A523" s="5" t="s">
        <v>725</v>
      </c>
      <c r="B523" s="28" t="s">
        <v>928</v>
      </c>
      <c r="C523" s="7">
        <f t="shared" ca="1" si="66"/>
        <v>0</v>
      </c>
      <c r="D523" s="6">
        <f t="shared" ca="1" si="66"/>
        <v>1</v>
      </c>
      <c r="E523" s="7">
        <f t="shared" ca="1" si="66"/>
        <v>0</v>
      </c>
      <c r="F523" s="6">
        <f t="shared" ca="1" si="67"/>
        <v>1</v>
      </c>
    </row>
    <row r="524" spans="1:6" x14ac:dyDescent="0.25">
      <c r="A524" s="5" t="s">
        <v>726</v>
      </c>
      <c r="B524" s="28" t="s">
        <v>929</v>
      </c>
      <c r="C524" s="7">
        <f t="shared" ca="1" si="66"/>
        <v>0.25925925925925924</v>
      </c>
      <c r="D524" s="6">
        <f t="shared" ca="1" si="66"/>
        <v>0.7407407407407407</v>
      </c>
      <c r="E524" s="7">
        <f t="shared" ca="1" si="66"/>
        <v>0</v>
      </c>
      <c r="F524" s="6">
        <f t="shared" ca="1" si="67"/>
        <v>1</v>
      </c>
    </row>
    <row r="525" spans="1:6" x14ac:dyDescent="0.25">
      <c r="A525" s="5" t="s">
        <v>727</v>
      </c>
      <c r="B525" s="28" t="s">
        <v>930</v>
      </c>
      <c r="C525" s="7">
        <f t="shared" ca="1" si="66"/>
        <v>0</v>
      </c>
      <c r="D525" s="6">
        <f t="shared" ca="1" si="66"/>
        <v>1</v>
      </c>
      <c r="E525" s="7">
        <f t="shared" ca="1" si="66"/>
        <v>0</v>
      </c>
      <c r="F525" s="6">
        <f t="shared" ca="1" si="67"/>
        <v>1</v>
      </c>
    </row>
    <row r="526" spans="1:6" x14ac:dyDescent="0.25">
      <c r="A526" s="5" t="s">
        <v>728</v>
      </c>
      <c r="B526" s="28" t="s">
        <v>931</v>
      </c>
      <c r="C526" s="7">
        <f t="shared" ca="1" si="66"/>
        <v>0.1111111111111111</v>
      </c>
      <c r="D526" s="6">
        <f t="shared" ca="1" si="66"/>
        <v>0.88888888888888884</v>
      </c>
      <c r="E526" s="7">
        <f t="shared" ca="1" si="66"/>
        <v>0</v>
      </c>
      <c r="F526" s="6">
        <f t="shared" ca="1" si="67"/>
        <v>1</v>
      </c>
    </row>
    <row r="527" spans="1:6" x14ac:dyDescent="0.25">
      <c r="A527" s="5" t="s">
        <v>729</v>
      </c>
      <c r="B527" s="28" t="s">
        <v>932</v>
      </c>
      <c r="C527" s="7">
        <f t="shared" ca="1" si="66"/>
        <v>0.66666666666666663</v>
      </c>
      <c r="D527" s="6">
        <f t="shared" ca="1" si="66"/>
        <v>0.33333333333333331</v>
      </c>
      <c r="E527" s="7">
        <f t="shared" ca="1" si="66"/>
        <v>0</v>
      </c>
      <c r="F527" s="6">
        <f t="shared" ca="1" si="67"/>
        <v>1</v>
      </c>
    </row>
    <row r="528" spans="1:6" x14ac:dyDescent="0.25">
      <c r="A528" s="5" t="s">
        <v>730</v>
      </c>
      <c r="B528" s="28" t="s">
        <v>933</v>
      </c>
      <c r="C528" s="7">
        <f t="shared" ca="1" si="66"/>
        <v>0.59259259259259256</v>
      </c>
      <c r="D528" s="6">
        <f t="shared" ca="1" si="66"/>
        <v>0.40740740740740738</v>
      </c>
      <c r="E528" s="7">
        <f t="shared" ca="1" si="66"/>
        <v>0</v>
      </c>
      <c r="F528" s="6">
        <f t="shared" ca="1" si="67"/>
        <v>1</v>
      </c>
    </row>
    <row r="529" spans="1:6" x14ac:dyDescent="0.25">
      <c r="A529" s="5" t="s">
        <v>731</v>
      </c>
      <c r="B529" s="28" t="s">
        <v>934</v>
      </c>
      <c r="C529" s="7">
        <f t="shared" ca="1" si="66"/>
        <v>3.7037037037037035E-2</v>
      </c>
      <c r="D529" s="6">
        <f t="shared" ca="1" si="66"/>
        <v>0.96296296296296291</v>
      </c>
      <c r="E529" s="7">
        <f t="shared" ca="1" si="66"/>
        <v>0</v>
      </c>
      <c r="F529" s="6">
        <f t="shared" ca="1" si="67"/>
        <v>1</v>
      </c>
    </row>
    <row r="530" spans="1:6" x14ac:dyDescent="0.25">
      <c r="A530" s="5" t="s">
        <v>732</v>
      </c>
      <c r="B530" s="28" t="s">
        <v>935</v>
      </c>
      <c r="C530" s="7">
        <f t="shared" ca="1" si="66"/>
        <v>0.81481481481481477</v>
      </c>
      <c r="D530" s="6">
        <f t="shared" ca="1" si="66"/>
        <v>0.14814814814814814</v>
      </c>
      <c r="E530" s="7">
        <f t="shared" ca="1" si="66"/>
        <v>3.7037037037037035E-2</v>
      </c>
      <c r="F530" s="6">
        <f t="shared" ca="1" si="67"/>
        <v>1</v>
      </c>
    </row>
    <row r="531" spans="1:6" x14ac:dyDescent="0.25">
      <c r="A531" s="5" t="s">
        <v>733</v>
      </c>
      <c r="B531" s="28" t="s">
        <v>936</v>
      </c>
      <c r="C531" s="7">
        <f t="shared" ca="1" si="66"/>
        <v>3.7037037037037035E-2</v>
      </c>
      <c r="D531" s="6">
        <f t="shared" ca="1" si="66"/>
        <v>0.96296296296296291</v>
      </c>
      <c r="E531" s="7">
        <f t="shared" ca="1" si="66"/>
        <v>0</v>
      </c>
      <c r="F531" s="6">
        <f t="shared" ca="1" si="67"/>
        <v>1</v>
      </c>
    </row>
    <row r="532" spans="1:6" x14ac:dyDescent="0.25">
      <c r="A532" s="5" t="s">
        <v>734</v>
      </c>
      <c r="B532" s="28" t="s">
        <v>937</v>
      </c>
      <c r="C532" s="7">
        <f t="shared" ca="1" si="66"/>
        <v>0.14814814814814814</v>
      </c>
      <c r="D532" s="6">
        <f t="shared" ca="1" si="66"/>
        <v>0.85185185185185186</v>
      </c>
      <c r="E532" s="7">
        <f t="shared" ca="1" si="66"/>
        <v>0</v>
      </c>
      <c r="F532" s="6">
        <f t="shared" ca="1" si="67"/>
        <v>1</v>
      </c>
    </row>
    <row r="533" spans="1:6" x14ac:dyDescent="0.25">
      <c r="A533" s="5" t="s">
        <v>735</v>
      </c>
      <c r="B533" s="28" t="s">
        <v>938</v>
      </c>
      <c r="C533" s="7">
        <f t="shared" ca="1" si="66"/>
        <v>0</v>
      </c>
      <c r="D533" s="6">
        <f t="shared" ca="1" si="66"/>
        <v>1</v>
      </c>
      <c r="E533" s="7">
        <f t="shared" ca="1" si="66"/>
        <v>0</v>
      </c>
      <c r="F533" s="6">
        <f t="shared" ca="1" si="67"/>
        <v>1</v>
      </c>
    </row>
    <row r="534" spans="1:6" x14ac:dyDescent="0.25">
      <c r="A534" s="5" t="s">
        <v>736</v>
      </c>
      <c r="B534" s="28" t="s">
        <v>939</v>
      </c>
      <c r="C534" s="7">
        <f t="shared" ca="1" si="66"/>
        <v>0</v>
      </c>
      <c r="D534" s="6">
        <f t="shared" ca="1" si="66"/>
        <v>1</v>
      </c>
      <c r="E534" s="7">
        <f t="shared" ca="1" si="66"/>
        <v>0</v>
      </c>
      <c r="F534" s="6">
        <f t="shared" ca="1" si="67"/>
        <v>1</v>
      </c>
    </row>
    <row r="535" spans="1:6" x14ac:dyDescent="0.25">
      <c r="A535" s="5" t="s">
        <v>737</v>
      </c>
      <c r="B535" s="28" t="s">
        <v>940</v>
      </c>
      <c r="C535" s="7">
        <f t="shared" ca="1" si="66"/>
        <v>0.1111111111111111</v>
      </c>
      <c r="D535" s="6">
        <f t="shared" ca="1" si="66"/>
        <v>0.88888888888888884</v>
      </c>
      <c r="E535" s="7">
        <f t="shared" ca="1" si="66"/>
        <v>0</v>
      </c>
      <c r="F535" s="6">
        <f t="shared" ca="1" si="67"/>
        <v>1</v>
      </c>
    </row>
    <row r="536" spans="1:6" x14ac:dyDescent="0.25">
      <c r="A536" s="5" t="s">
        <v>738</v>
      </c>
      <c r="B536" s="28" t="s">
        <v>941</v>
      </c>
      <c r="C536" s="7">
        <f t="shared" ca="1" si="66"/>
        <v>0.1111111111111111</v>
      </c>
      <c r="D536" s="6">
        <f t="shared" ca="1" si="66"/>
        <v>0.88888888888888884</v>
      </c>
      <c r="E536" s="7">
        <f t="shared" ca="1" si="66"/>
        <v>0</v>
      </c>
      <c r="F536" s="6">
        <f t="shared" ca="1" si="67"/>
        <v>1</v>
      </c>
    </row>
    <row r="537" spans="1:6" x14ac:dyDescent="0.25">
      <c r="A537" s="5" t="s">
        <v>742</v>
      </c>
      <c r="B537" s="28" t="s">
        <v>942</v>
      </c>
      <c r="C537" s="7">
        <f t="shared" ca="1" si="66"/>
        <v>3.7037037037037035E-2</v>
      </c>
      <c r="D537" s="6">
        <f t="shared" ca="1" si="66"/>
        <v>0.96296296296296291</v>
      </c>
      <c r="E537" s="7">
        <f t="shared" ca="1" si="66"/>
        <v>0</v>
      </c>
      <c r="F537" s="6">
        <f t="shared" ca="1" si="67"/>
        <v>1</v>
      </c>
    </row>
    <row r="538" spans="1:6" x14ac:dyDescent="0.25">
      <c r="A538" s="5" t="s">
        <v>22</v>
      </c>
      <c r="B538" s="28" t="s">
        <v>943</v>
      </c>
      <c r="C538" s="7">
        <f t="shared" ref="C538:E538" ca="1" si="68">C517/$C$11</f>
        <v>0</v>
      </c>
      <c r="D538" s="6">
        <f t="shared" ca="1" si="68"/>
        <v>1</v>
      </c>
      <c r="E538" s="7">
        <f t="shared" ca="1" si="68"/>
        <v>0</v>
      </c>
      <c r="F538" s="6">
        <f t="shared" ca="1" si="67"/>
        <v>1</v>
      </c>
    </row>
    <row r="540" spans="1:6" x14ac:dyDescent="0.25">
      <c r="A540" s="4" t="s">
        <v>722</v>
      </c>
    </row>
    <row r="541" spans="1:6" x14ac:dyDescent="0.25">
      <c r="A541" s="5" t="str">
        <f>$B$3&amp;" - Wave C - Sample"</f>
        <v>Social Tenants - Wave C - Sample</v>
      </c>
      <c r="B541" s="5" t="s">
        <v>879</v>
      </c>
      <c r="C541" s="5" t="s">
        <v>5</v>
      </c>
      <c r="D541" s="5" t="s">
        <v>4</v>
      </c>
      <c r="E541" s="5" t="s">
        <v>896</v>
      </c>
      <c r="F541" s="5" t="s">
        <v>525</v>
      </c>
    </row>
    <row r="542" spans="1:6" x14ac:dyDescent="0.25">
      <c r="A542" s="5" t="s">
        <v>723</v>
      </c>
      <c r="B542" s="28" t="s">
        <v>1006</v>
      </c>
      <c r="C542" s="2">
        <f ca="1">COUNTIFS(Table1[c08a_main_class], $B$4, INDIRECT("Table1[c01"&amp;$E$6&amp;"_area]"), "&lt;&gt;Unassigned", INDIRECT("Table1["&amp;$B542&amp;"]"), "Yes")</f>
        <v>2</v>
      </c>
      <c r="D542" s="3">
        <f ca="1">COUNTIFS(Table1[c08a_main_class], $B$4, INDIRECT("Table1[c01"&amp;$E$6&amp;"_area]"), "&lt;&gt;Unassigned", INDIRECT("Table1["&amp;$B542&amp;"]"), "No")</f>
        <v>0</v>
      </c>
      <c r="E542" s="2">
        <f ca="1">COUNTIFS(Table1[c08a_main_class], $B$4, INDIRECT("Table1[c01"&amp;$E$6&amp;"_area]"), "&lt;&gt;Unassigned", INDIRECT("Table1["&amp;$B542&amp;"]"), "Don't Know")</f>
        <v>0</v>
      </c>
      <c r="F542" s="3">
        <f ca="1">C542+D542+E542</f>
        <v>2</v>
      </c>
    </row>
    <row r="543" spans="1:6" x14ac:dyDescent="0.25">
      <c r="A543" s="5" t="s">
        <v>724</v>
      </c>
      <c r="B543" s="28" t="s">
        <v>1007</v>
      </c>
      <c r="C543" s="2">
        <f ca="1">COUNTIFS(Table1[c08a_main_class], $B$4, INDIRECT("Table1[c01"&amp;$E$6&amp;"_area]"), "&lt;&gt;Unassigned", INDIRECT("Table1["&amp;$B543&amp;"]"), "Yes")</f>
        <v>0</v>
      </c>
      <c r="D543" s="3">
        <f ca="1">COUNTIFS(Table1[c08a_main_class], $B$4, INDIRECT("Table1[c01"&amp;$E$6&amp;"_area]"), "&lt;&gt;Unassigned", INDIRECT("Table1["&amp;$B543&amp;"]"), "No")</f>
        <v>2</v>
      </c>
      <c r="E543" s="2">
        <f ca="1">COUNTIFS(Table1[c08a_main_class], $B$4, INDIRECT("Table1[c01"&amp;$E$6&amp;"_area]"), "&lt;&gt;Unassigned", INDIRECT("Table1["&amp;$B543&amp;"]"), "Don't Know")</f>
        <v>0</v>
      </c>
      <c r="F543" s="3">
        <f t="shared" ref="F543:F559" ca="1" si="69">C543+D543+E543</f>
        <v>2</v>
      </c>
    </row>
    <row r="544" spans="1:6" x14ac:dyDescent="0.25">
      <c r="A544" s="5" t="s">
        <v>725</v>
      </c>
      <c r="B544" s="28" t="s">
        <v>1008</v>
      </c>
      <c r="C544" s="2">
        <f ca="1">COUNTIFS(Table1[c08a_main_class], $B$4, INDIRECT("Table1[c01"&amp;$E$6&amp;"_area]"), "&lt;&gt;Unassigned", INDIRECT("Table1["&amp;$B544&amp;"]"), "Yes")</f>
        <v>0</v>
      </c>
      <c r="D544" s="3">
        <f ca="1">COUNTIFS(Table1[c08a_main_class], $B$4, INDIRECT("Table1[c01"&amp;$E$6&amp;"_area]"), "&lt;&gt;Unassigned", INDIRECT("Table1["&amp;$B544&amp;"]"), "No")</f>
        <v>2</v>
      </c>
      <c r="E544" s="2">
        <f ca="1">COUNTIFS(Table1[c08a_main_class], $B$4, INDIRECT("Table1[c01"&amp;$E$6&amp;"_area]"), "&lt;&gt;Unassigned", INDIRECT("Table1["&amp;$B544&amp;"]"), "Don't Know")</f>
        <v>0</v>
      </c>
      <c r="F544" s="3">
        <f t="shared" ca="1" si="69"/>
        <v>2</v>
      </c>
    </row>
    <row r="545" spans="1:6" x14ac:dyDescent="0.25">
      <c r="A545" s="5" t="s">
        <v>726</v>
      </c>
      <c r="B545" s="28" t="s">
        <v>1009</v>
      </c>
      <c r="C545" s="2">
        <f ca="1">COUNTIFS(Table1[c08a_main_class], $B$4, INDIRECT("Table1[c01"&amp;$E$6&amp;"_area]"), "&lt;&gt;Unassigned", INDIRECT("Table1["&amp;$B545&amp;"]"), "Yes")</f>
        <v>0</v>
      </c>
      <c r="D545" s="3">
        <f ca="1">COUNTIFS(Table1[c08a_main_class], $B$4, INDIRECT("Table1[c01"&amp;$E$6&amp;"_area]"), "&lt;&gt;Unassigned", INDIRECT("Table1["&amp;$B545&amp;"]"), "No")</f>
        <v>2</v>
      </c>
      <c r="E545" s="2">
        <f ca="1">COUNTIFS(Table1[c08a_main_class], $B$4, INDIRECT("Table1[c01"&amp;$E$6&amp;"_area]"), "&lt;&gt;Unassigned", INDIRECT("Table1["&amp;$B545&amp;"]"), "Don't Know")</f>
        <v>0</v>
      </c>
      <c r="F545" s="3">
        <f t="shared" ca="1" si="69"/>
        <v>2</v>
      </c>
    </row>
    <row r="546" spans="1:6" x14ac:dyDescent="0.25">
      <c r="A546" s="5" t="s">
        <v>727</v>
      </c>
      <c r="B546" s="28" t="s">
        <v>1010</v>
      </c>
      <c r="C546" s="2">
        <f ca="1">COUNTIFS(Table1[c08a_main_class], $B$4, INDIRECT("Table1[c01"&amp;$E$6&amp;"_area]"), "&lt;&gt;Unassigned", INDIRECT("Table1["&amp;$B546&amp;"]"), "Yes")</f>
        <v>0</v>
      </c>
      <c r="D546" s="3">
        <f ca="1">COUNTIFS(Table1[c08a_main_class], $B$4, INDIRECT("Table1[c01"&amp;$E$6&amp;"_area]"), "&lt;&gt;Unassigned", INDIRECT("Table1["&amp;$B546&amp;"]"), "No")</f>
        <v>2</v>
      </c>
      <c r="E546" s="2">
        <f ca="1">COUNTIFS(Table1[c08a_main_class], $B$4, INDIRECT("Table1[c01"&amp;$E$6&amp;"_area]"), "&lt;&gt;Unassigned", INDIRECT("Table1["&amp;$B546&amp;"]"), "Don't Know")</f>
        <v>0</v>
      </c>
      <c r="F546" s="3">
        <f t="shared" ca="1" si="69"/>
        <v>2</v>
      </c>
    </row>
    <row r="547" spans="1:6" x14ac:dyDescent="0.25">
      <c r="A547" s="5" t="s">
        <v>728</v>
      </c>
      <c r="B547" s="28" t="s">
        <v>1011</v>
      </c>
      <c r="C547" s="2">
        <f ca="1">COUNTIFS(Table1[c08a_main_class], $B$4, INDIRECT("Table1[c01"&amp;$E$6&amp;"_area]"), "&lt;&gt;Unassigned", INDIRECT("Table1["&amp;$B547&amp;"]"), "Yes")</f>
        <v>0</v>
      </c>
      <c r="D547" s="3">
        <f ca="1">COUNTIFS(Table1[c08a_main_class], $B$4, INDIRECT("Table1[c01"&amp;$E$6&amp;"_area]"), "&lt;&gt;Unassigned", INDIRECT("Table1["&amp;$B547&amp;"]"), "No")</f>
        <v>2</v>
      </c>
      <c r="E547" s="2">
        <f ca="1">COUNTIFS(Table1[c08a_main_class], $B$4, INDIRECT("Table1[c01"&amp;$E$6&amp;"_area]"), "&lt;&gt;Unassigned", INDIRECT("Table1["&amp;$B547&amp;"]"), "Don't Know")</f>
        <v>0</v>
      </c>
      <c r="F547" s="3">
        <f t="shared" ca="1" si="69"/>
        <v>2</v>
      </c>
    </row>
    <row r="548" spans="1:6" x14ac:dyDescent="0.25">
      <c r="A548" s="5" t="s">
        <v>729</v>
      </c>
      <c r="B548" s="28" t="s">
        <v>1012</v>
      </c>
      <c r="C548" s="2">
        <f ca="1">COUNTIFS(Table1[c08a_main_class], $B$4, INDIRECT("Table1[c01"&amp;$E$6&amp;"_area]"), "&lt;&gt;Unassigned", INDIRECT("Table1["&amp;$B548&amp;"]"), "Yes")</f>
        <v>0</v>
      </c>
      <c r="D548" s="3">
        <f ca="1">COUNTIFS(Table1[c08a_main_class], $B$4, INDIRECT("Table1[c01"&amp;$E$6&amp;"_area]"), "&lt;&gt;Unassigned", INDIRECT("Table1["&amp;$B548&amp;"]"), "No")</f>
        <v>2</v>
      </c>
      <c r="E548" s="2">
        <f ca="1">COUNTIFS(Table1[c08a_main_class], $B$4, INDIRECT("Table1[c01"&amp;$E$6&amp;"_area]"), "&lt;&gt;Unassigned", INDIRECT("Table1["&amp;$B548&amp;"]"), "Don't Know")</f>
        <v>0</v>
      </c>
      <c r="F548" s="3">
        <f t="shared" ca="1" si="69"/>
        <v>2</v>
      </c>
    </row>
    <row r="549" spans="1:6" x14ac:dyDescent="0.25">
      <c r="A549" s="5" t="s">
        <v>730</v>
      </c>
      <c r="B549" s="28" t="s">
        <v>1013</v>
      </c>
      <c r="C549" s="2">
        <f ca="1">COUNTIFS(Table1[c08a_main_class], $B$4, INDIRECT("Table1[c01"&amp;$E$6&amp;"_area]"), "&lt;&gt;Unassigned", INDIRECT("Table1["&amp;$B549&amp;"]"), "Yes")</f>
        <v>0</v>
      </c>
      <c r="D549" s="3">
        <f ca="1">COUNTIFS(Table1[c08a_main_class], $B$4, INDIRECT("Table1[c01"&amp;$E$6&amp;"_area]"), "&lt;&gt;Unassigned", INDIRECT("Table1["&amp;$B549&amp;"]"), "No")</f>
        <v>2</v>
      </c>
      <c r="E549" s="2">
        <f ca="1">COUNTIFS(Table1[c08a_main_class], $B$4, INDIRECT("Table1[c01"&amp;$E$6&amp;"_area]"), "&lt;&gt;Unassigned", INDIRECT("Table1["&amp;$B549&amp;"]"), "Don't Know")</f>
        <v>0</v>
      </c>
      <c r="F549" s="3">
        <f t="shared" ca="1" si="69"/>
        <v>2</v>
      </c>
    </row>
    <row r="550" spans="1:6" x14ac:dyDescent="0.25">
      <c r="A550" s="5" t="s">
        <v>731</v>
      </c>
      <c r="B550" s="28" t="s">
        <v>1014</v>
      </c>
      <c r="C550" s="2">
        <f ca="1">COUNTIFS(Table1[c08a_main_class], $B$4, INDIRECT("Table1[c01"&amp;$E$6&amp;"_area]"), "&lt;&gt;Unassigned", INDIRECT("Table1["&amp;$B550&amp;"]"), "Yes")</f>
        <v>0</v>
      </c>
      <c r="D550" s="3">
        <f ca="1">COUNTIFS(Table1[c08a_main_class], $B$4, INDIRECT("Table1[c01"&amp;$E$6&amp;"_area]"), "&lt;&gt;Unassigned", INDIRECT("Table1["&amp;$B550&amp;"]"), "No")</f>
        <v>2</v>
      </c>
      <c r="E550" s="2">
        <f ca="1">COUNTIFS(Table1[c08a_main_class], $B$4, INDIRECT("Table1[c01"&amp;$E$6&amp;"_area]"), "&lt;&gt;Unassigned", INDIRECT("Table1["&amp;$B550&amp;"]"), "Don't Know")</f>
        <v>0</v>
      </c>
      <c r="F550" s="3">
        <f t="shared" ca="1" si="69"/>
        <v>2</v>
      </c>
    </row>
    <row r="551" spans="1:6" x14ac:dyDescent="0.25">
      <c r="A551" s="5" t="s">
        <v>732</v>
      </c>
      <c r="B551" s="28" t="s">
        <v>1015</v>
      </c>
      <c r="C551" s="2">
        <f ca="1">COUNTIFS(Table1[c08a_main_class], $B$4, INDIRECT("Table1[c01"&amp;$E$6&amp;"_area]"), "&lt;&gt;Unassigned", INDIRECT("Table1["&amp;$B551&amp;"]"), "Yes")</f>
        <v>2</v>
      </c>
      <c r="D551" s="3">
        <f ca="1">COUNTIFS(Table1[c08a_main_class], $B$4, INDIRECT("Table1[c01"&amp;$E$6&amp;"_area]"), "&lt;&gt;Unassigned", INDIRECT("Table1["&amp;$B551&amp;"]"), "No")</f>
        <v>0</v>
      </c>
      <c r="E551" s="2">
        <f ca="1">COUNTIFS(Table1[c08a_main_class], $B$4, INDIRECT("Table1[c01"&amp;$E$6&amp;"_area]"), "&lt;&gt;Unassigned", INDIRECT("Table1["&amp;$B551&amp;"]"), "Don't Know")</f>
        <v>0</v>
      </c>
      <c r="F551" s="3">
        <f t="shared" ca="1" si="69"/>
        <v>2</v>
      </c>
    </row>
    <row r="552" spans="1:6" x14ac:dyDescent="0.25">
      <c r="A552" s="5" t="s">
        <v>733</v>
      </c>
      <c r="B552" s="28" t="s">
        <v>1016</v>
      </c>
      <c r="C552" s="2">
        <f ca="1">COUNTIFS(Table1[c08a_main_class], $B$4, INDIRECT("Table1[c01"&amp;$E$6&amp;"_area]"), "&lt;&gt;Unassigned", INDIRECT("Table1["&amp;$B552&amp;"]"), "Yes")</f>
        <v>0</v>
      </c>
      <c r="D552" s="3">
        <f ca="1">COUNTIFS(Table1[c08a_main_class], $B$4, INDIRECT("Table1[c01"&amp;$E$6&amp;"_area]"), "&lt;&gt;Unassigned", INDIRECT("Table1["&amp;$B552&amp;"]"), "No")</f>
        <v>2</v>
      </c>
      <c r="E552" s="2">
        <f ca="1">COUNTIFS(Table1[c08a_main_class], $B$4, INDIRECT("Table1[c01"&amp;$E$6&amp;"_area]"), "&lt;&gt;Unassigned", INDIRECT("Table1["&amp;$B552&amp;"]"), "Don't Know")</f>
        <v>0</v>
      </c>
      <c r="F552" s="3">
        <f t="shared" ca="1" si="69"/>
        <v>2</v>
      </c>
    </row>
    <row r="553" spans="1:6" x14ac:dyDescent="0.25">
      <c r="A553" s="5" t="s">
        <v>734</v>
      </c>
      <c r="B553" s="28" t="s">
        <v>1017</v>
      </c>
      <c r="C553" s="2">
        <f ca="1">COUNTIFS(Table1[c08a_main_class], $B$4, INDIRECT("Table1[c01"&amp;$E$6&amp;"_area]"), "&lt;&gt;Unassigned", INDIRECT("Table1["&amp;$B553&amp;"]"), "Yes")</f>
        <v>0</v>
      </c>
      <c r="D553" s="3">
        <f ca="1">COUNTIFS(Table1[c08a_main_class], $B$4, INDIRECT("Table1[c01"&amp;$E$6&amp;"_area]"), "&lt;&gt;Unassigned", INDIRECT("Table1["&amp;$B553&amp;"]"), "No")</f>
        <v>2</v>
      </c>
      <c r="E553" s="2">
        <f ca="1">COUNTIFS(Table1[c08a_main_class], $B$4, INDIRECT("Table1[c01"&amp;$E$6&amp;"_area]"), "&lt;&gt;Unassigned", INDIRECT("Table1["&amp;$B553&amp;"]"), "Don't Know")</f>
        <v>0</v>
      </c>
      <c r="F553" s="3">
        <f t="shared" ca="1" si="69"/>
        <v>2</v>
      </c>
    </row>
    <row r="554" spans="1:6" x14ac:dyDescent="0.25">
      <c r="A554" s="5" t="s">
        <v>735</v>
      </c>
      <c r="B554" s="28" t="s">
        <v>1018</v>
      </c>
      <c r="C554" s="2">
        <f ca="1">COUNTIFS(Table1[c08a_main_class], $B$4, INDIRECT("Table1[c01"&amp;$E$6&amp;"_area]"), "&lt;&gt;Unassigned", INDIRECT("Table1["&amp;$B554&amp;"]"), "Yes")</f>
        <v>0</v>
      </c>
      <c r="D554" s="3">
        <f ca="1">COUNTIFS(Table1[c08a_main_class], $B$4, INDIRECT("Table1[c01"&amp;$E$6&amp;"_area]"), "&lt;&gt;Unassigned", INDIRECT("Table1["&amp;$B554&amp;"]"), "No")</f>
        <v>2</v>
      </c>
      <c r="E554" s="2">
        <f ca="1">COUNTIFS(Table1[c08a_main_class], $B$4, INDIRECT("Table1[c01"&amp;$E$6&amp;"_area]"), "&lt;&gt;Unassigned", INDIRECT("Table1["&amp;$B554&amp;"]"), "Don't Know")</f>
        <v>0</v>
      </c>
      <c r="F554" s="3">
        <f t="shared" ca="1" si="69"/>
        <v>2</v>
      </c>
    </row>
    <row r="555" spans="1:6" x14ac:dyDescent="0.25">
      <c r="A555" s="5" t="s">
        <v>736</v>
      </c>
      <c r="B555" s="28" t="s">
        <v>1019</v>
      </c>
      <c r="C555" s="2">
        <f ca="1">COUNTIFS(Table1[c08a_main_class], $B$4, INDIRECT("Table1[c01"&amp;$E$6&amp;"_area]"), "&lt;&gt;Unassigned", INDIRECT("Table1["&amp;$B555&amp;"]"), "Yes")</f>
        <v>0</v>
      </c>
      <c r="D555" s="3">
        <f ca="1">COUNTIFS(Table1[c08a_main_class], $B$4, INDIRECT("Table1[c01"&amp;$E$6&amp;"_area]"), "&lt;&gt;Unassigned", INDIRECT("Table1["&amp;$B555&amp;"]"), "No")</f>
        <v>2</v>
      </c>
      <c r="E555" s="2">
        <f ca="1">COUNTIFS(Table1[c08a_main_class], $B$4, INDIRECT("Table1[c01"&amp;$E$6&amp;"_area]"), "&lt;&gt;Unassigned", INDIRECT("Table1["&amp;$B555&amp;"]"), "Don't Know")</f>
        <v>0</v>
      </c>
      <c r="F555" s="3">
        <f t="shared" ca="1" si="69"/>
        <v>2</v>
      </c>
    </row>
    <row r="556" spans="1:6" x14ac:dyDescent="0.25">
      <c r="A556" s="5" t="s">
        <v>737</v>
      </c>
      <c r="B556" s="28" t="s">
        <v>1020</v>
      </c>
      <c r="C556" s="2">
        <f ca="1">COUNTIFS(Table1[c08a_main_class], $B$4, INDIRECT("Table1[c01"&amp;$E$6&amp;"_area]"), "&lt;&gt;Unassigned", INDIRECT("Table1["&amp;$B556&amp;"]"), "Yes")</f>
        <v>0</v>
      </c>
      <c r="D556" s="3">
        <f ca="1">COUNTIFS(Table1[c08a_main_class], $B$4, INDIRECT("Table1[c01"&amp;$E$6&amp;"_area]"), "&lt;&gt;Unassigned", INDIRECT("Table1["&amp;$B556&amp;"]"), "No")</f>
        <v>2</v>
      </c>
      <c r="E556" s="2">
        <f ca="1">COUNTIFS(Table1[c08a_main_class], $B$4, INDIRECT("Table1[c01"&amp;$E$6&amp;"_area]"), "&lt;&gt;Unassigned", INDIRECT("Table1["&amp;$B556&amp;"]"), "Don't Know")</f>
        <v>0</v>
      </c>
      <c r="F556" s="3">
        <f t="shared" ca="1" si="69"/>
        <v>2</v>
      </c>
    </row>
    <row r="557" spans="1:6" x14ac:dyDescent="0.25">
      <c r="A557" s="5" t="s">
        <v>738</v>
      </c>
      <c r="B557" s="28" t="s">
        <v>1021</v>
      </c>
      <c r="C557" s="2">
        <f ca="1">COUNTIFS(Table1[c08a_main_class], $B$4, INDIRECT("Table1[c01"&amp;$E$6&amp;"_area]"), "&lt;&gt;Unassigned", INDIRECT("Table1["&amp;$B557&amp;"]"), "Yes")</f>
        <v>1</v>
      </c>
      <c r="D557" s="3">
        <f ca="1">COUNTIFS(Table1[c08a_main_class], $B$4, INDIRECT("Table1[c01"&amp;$E$6&amp;"_area]"), "&lt;&gt;Unassigned", INDIRECT("Table1["&amp;$B557&amp;"]"), "No")</f>
        <v>1</v>
      </c>
      <c r="E557" s="2">
        <f ca="1">COUNTIFS(Table1[c08a_main_class], $B$4, INDIRECT("Table1[c01"&amp;$E$6&amp;"_area]"), "&lt;&gt;Unassigned", INDIRECT("Table1["&amp;$B557&amp;"]"), "Don't Know")</f>
        <v>0</v>
      </c>
      <c r="F557" s="3">
        <f t="shared" ca="1" si="69"/>
        <v>2</v>
      </c>
    </row>
    <row r="558" spans="1:6" x14ac:dyDescent="0.25">
      <c r="A558" s="5" t="s">
        <v>742</v>
      </c>
      <c r="B558" s="28" t="s">
        <v>1022</v>
      </c>
      <c r="C558" s="2">
        <f ca="1">COUNTIFS(Table1[c08a_main_class], $B$4, INDIRECT("Table1[c01"&amp;$E$6&amp;"_area]"), "&lt;&gt;Unassigned", INDIRECT("Table1["&amp;$B558&amp;"]"), "Yes")</f>
        <v>0</v>
      </c>
      <c r="D558" s="3">
        <f ca="1">COUNTIFS(Table1[c08a_main_class], $B$4, INDIRECT("Table1[c01"&amp;$E$6&amp;"_area]"), "&lt;&gt;Unassigned", INDIRECT("Table1["&amp;$B558&amp;"]"), "No")</f>
        <v>2</v>
      </c>
      <c r="E558" s="2">
        <f ca="1">COUNTIFS(Table1[c08a_main_class], $B$4, INDIRECT("Table1[c01"&amp;$E$6&amp;"_area]"), "&lt;&gt;Unassigned", INDIRECT("Table1["&amp;$B558&amp;"]"), "Don't Know")</f>
        <v>0</v>
      </c>
      <c r="F558" s="3">
        <f t="shared" ca="1" si="69"/>
        <v>2</v>
      </c>
    </row>
    <row r="559" spans="1:6" x14ac:dyDescent="0.25">
      <c r="A559" s="5" t="s">
        <v>22</v>
      </c>
      <c r="B559" s="28" t="s">
        <v>1023</v>
      </c>
      <c r="C559" s="2">
        <f ca="1">COUNTIFS(Table1[c08a_main_class], $B$4, INDIRECT("Table1[c01"&amp;$E$6&amp;"_area]"), "&lt;&gt;Unassigned", INDIRECT("Table1["&amp;$B559&amp;"]"), "Yes")</f>
        <v>0</v>
      </c>
      <c r="D559" s="3">
        <f ca="1">COUNTIFS(Table1[c08a_main_class], $B$4, INDIRECT("Table1[c01"&amp;$E$6&amp;"_area]"), "&lt;&gt;Unassigned", INDIRECT("Table1["&amp;$B559&amp;"]"), "No")</f>
        <v>2</v>
      </c>
      <c r="E559" s="2">
        <f ca="1">COUNTIFS(Table1[c08a_main_class], $B$4, INDIRECT("Table1[c01"&amp;$E$6&amp;"_area]"), "&lt;&gt;Unassigned", INDIRECT("Table1["&amp;$B559&amp;"]"), "Don't Know")</f>
        <v>0</v>
      </c>
      <c r="F559" s="3">
        <f t="shared" ca="1" si="69"/>
        <v>2</v>
      </c>
    </row>
    <row r="561" spans="1:6" x14ac:dyDescent="0.25">
      <c r="A561" s="4" t="s">
        <v>739</v>
      </c>
    </row>
    <row r="562" spans="1:6" x14ac:dyDescent="0.25">
      <c r="A562" s="5" t="str">
        <f>$B$3&amp;" - Wave C - Sample"</f>
        <v>Social Tenants - Wave C - Sample</v>
      </c>
      <c r="B562" s="5" t="s">
        <v>879</v>
      </c>
      <c r="C562" s="5" t="s">
        <v>5</v>
      </c>
      <c r="D562" s="5" t="s">
        <v>4</v>
      </c>
      <c r="E562" s="5" t="s">
        <v>896</v>
      </c>
      <c r="F562" s="5" t="s">
        <v>525</v>
      </c>
    </row>
    <row r="563" spans="1:6" x14ac:dyDescent="0.25">
      <c r="A563" s="5" t="s">
        <v>723</v>
      </c>
      <c r="B563" s="28" t="s">
        <v>1006</v>
      </c>
      <c r="C563" s="7">
        <f ca="1">C542/$D$11</f>
        <v>1</v>
      </c>
      <c r="D563" s="6">
        <f ca="1">D542/$D$11</f>
        <v>0</v>
      </c>
      <c r="E563" s="7">
        <f ca="1">E542/$D$11</f>
        <v>0</v>
      </c>
      <c r="F563" s="6">
        <f t="shared" ref="F563:F580" ca="1" si="70">F542/$F$11</f>
        <v>2.1505376344086023E-2</v>
      </c>
    </row>
    <row r="564" spans="1:6" x14ac:dyDescent="0.25">
      <c r="A564" s="5" t="s">
        <v>724</v>
      </c>
      <c r="B564" s="28" t="s">
        <v>1007</v>
      </c>
      <c r="C564" s="7">
        <f t="shared" ref="C564:E579" ca="1" si="71">C543/$D$11</f>
        <v>0</v>
      </c>
      <c r="D564" s="6">
        <f t="shared" ca="1" si="71"/>
        <v>1</v>
      </c>
      <c r="E564" s="7">
        <f t="shared" ca="1" si="71"/>
        <v>0</v>
      </c>
      <c r="F564" s="6">
        <f t="shared" ca="1" si="70"/>
        <v>2.1505376344086023E-2</v>
      </c>
    </row>
    <row r="565" spans="1:6" x14ac:dyDescent="0.25">
      <c r="A565" s="5" t="s">
        <v>725</v>
      </c>
      <c r="B565" s="28" t="s">
        <v>1008</v>
      </c>
      <c r="C565" s="7">
        <f t="shared" ca="1" si="71"/>
        <v>0</v>
      </c>
      <c r="D565" s="6">
        <f t="shared" ca="1" si="71"/>
        <v>1</v>
      </c>
      <c r="E565" s="7">
        <f t="shared" ca="1" si="71"/>
        <v>0</v>
      </c>
      <c r="F565" s="6">
        <f t="shared" ca="1" si="70"/>
        <v>2.1505376344086023E-2</v>
      </c>
    </row>
    <row r="566" spans="1:6" x14ac:dyDescent="0.25">
      <c r="A566" s="5" t="s">
        <v>726</v>
      </c>
      <c r="B566" s="28" t="s">
        <v>1009</v>
      </c>
      <c r="C566" s="7">
        <f t="shared" ca="1" si="71"/>
        <v>0</v>
      </c>
      <c r="D566" s="6">
        <f t="shared" ca="1" si="71"/>
        <v>1</v>
      </c>
      <c r="E566" s="7">
        <f t="shared" ca="1" si="71"/>
        <v>0</v>
      </c>
      <c r="F566" s="6">
        <f t="shared" ca="1" si="70"/>
        <v>2.1505376344086023E-2</v>
      </c>
    </row>
    <row r="567" spans="1:6" x14ac:dyDescent="0.25">
      <c r="A567" s="5" t="s">
        <v>727</v>
      </c>
      <c r="B567" s="28" t="s">
        <v>1010</v>
      </c>
      <c r="C567" s="7">
        <f t="shared" ca="1" si="71"/>
        <v>0</v>
      </c>
      <c r="D567" s="6">
        <f t="shared" ca="1" si="71"/>
        <v>1</v>
      </c>
      <c r="E567" s="7">
        <f t="shared" ca="1" si="71"/>
        <v>0</v>
      </c>
      <c r="F567" s="6">
        <f t="shared" ca="1" si="70"/>
        <v>2.1505376344086023E-2</v>
      </c>
    </row>
    <row r="568" spans="1:6" x14ac:dyDescent="0.25">
      <c r="A568" s="5" t="s">
        <v>728</v>
      </c>
      <c r="B568" s="28" t="s">
        <v>1011</v>
      </c>
      <c r="C568" s="7">
        <f t="shared" ca="1" si="71"/>
        <v>0</v>
      </c>
      <c r="D568" s="6">
        <f t="shared" ca="1" si="71"/>
        <v>1</v>
      </c>
      <c r="E568" s="7">
        <f t="shared" ca="1" si="71"/>
        <v>0</v>
      </c>
      <c r="F568" s="6">
        <f t="shared" ca="1" si="70"/>
        <v>2.1505376344086023E-2</v>
      </c>
    </row>
    <row r="569" spans="1:6" x14ac:dyDescent="0.25">
      <c r="A569" s="5" t="s">
        <v>729</v>
      </c>
      <c r="B569" s="28" t="s">
        <v>1012</v>
      </c>
      <c r="C569" s="7">
        <f t="shared" ca="1" si="71"/>
        <v>0</v>
      </c>
      <c r="D569" s="6">
        <f t="shared" ca="1" si="71"/>
        <v>1</v>
      </c>
      <c r="E569" s="7">
        <f t="shared" ca="1" si="71"/>
        <v>0</v>
      </c>
      <c r="F569" s="6">
        <f t="shared" ca="1" si="70"/>
        <v>2.1505376344086023E-2</v>
      </c>
    </row>
    <row r="570" spans="1:6" x14ac:dyDescent="0.25">
      <c r="A570" s="5" t="s">
        <v>730</v>
      </c>
      <c r="B570" s="28" t="s">
        <v>1013</v>
      </c>
      <c r="C570" s="7">
        <f t="shared" ca="1" si="71"/>
        <v>0</v>
      </c>
      <c r="D570" s="6">
        <f t="shared" ca="1" si="71"/>
        <v>1</v>
      </c>
      <c r="E570" s="7">
        <f t="shared" ca="1" si="71"/>
        <v>0</v>
      </c>
      <c r="F570" s="6">
        <f t="shared" ca="1" si="70"/>
        <v>2.1505376344086023E-2</v>
      </c>
    </row>
    <row r="571" spans="1:6" x14ac:dyDescent="0.25">
      <c r="A571" s="5" t="s">
        <v>731</v>
      </c>
      <c r="B571" s="28" t="s">
        <v>1014</v>
      </c>
      <c r="C571" s="7">
        <f t="shared" ca="1" si="71"/>
        <v>0</v>
      </c>
      <c r="D571" s="6">
        <f t="shared" ca="1" si="71"/>
        <v>1</v>
      </c>
      <c r="E571" s="7">
        <f t="shared" ca="1" si="71"/>
        <v>0</v>
      </c>
      <c r="F571" s="6">
        <f t="shared" ca="1" si="70"/>
        <v>2.1505376344086023E-2</v>
      </c>
    </row>
    <row r="572" spans="1:6" x14ac:dyDescent="0.25">
      <c r="A572" s="5" t="s">
        <v>732</v>
      </c>
      <c r="B572" s="28" t="s">
        <v>1015</v>
      </c>
      <c r="C572" s="7">
        <f t="shared" ca="1" si="71"/>
        <v>1</v>
      </c>
      <c r="D572" s="6">
        <f t="shared" ca="1" si="71"/>
        <v>0</v>
      </c>
      <c r="E572" s="7">
        <f t="shared" ca="1" si="71"/>
        <v>0</v>
      </c>
      <c r="F572" s="6">
        <f t="shared" ca="1" si="70"/>
        <v>2.1505376344086023E-2</v>
      </c>
    </row>
    <row r="573" spans="1:6" x14ac:dyDescent="0.25">
      <c r="A573" s="5" t="s">
        <v>733</v>
      </c>
      <c r="B573" s="28" t="s">
        <v>1016</v>
      </c>
      <c r="C573" s="7">
        <f t="shared" ca="1" si="71"/>
        <v>0</v>
      </c>
      <c r="D573" s="6">
        <f t="shared" ca="1" si="71"/>
        <v>1</v>
      </c>
      <c r="E573" s="7">
        <f t="shared" ca="1" si="71"/>
        <v>0</v>
      </c>
      <c r="F573" s="6">
        <f t="shared" ca="1" si="70"/>
        <v>2.1505376344086023E-2</v>
      </c>
    </row>
    <row r="574" spans="1:6" x14ac:dyDescent="0.25">
      <c r="A574" s="5" t="s">
        <v>734</v>
      </c>
      <c r="B574" s="28" t="s">
        <v>1017</v>
      </c>
      <c r="C574" s="7">
        <f t="shared" ca="1" si="71"/>
        <v>0</v>
      </c>
      <c r="D574" s="6">
        <f t="shared" ca="1" si="71"/>
        <v>1</v>
      </c>
      <c r="E574" s="7">
        <f t="shared" ca="1" si="71"/>
        <v>0</v>
      </c>
      <c r="F574" s="6">
        <f t="shared" ca="1" si="70"/>
        <v>2.1505376344086023E-2</v>
      </c>
    </row>
    <row r="575" spans="1:6" x14ac:dyDescent="0.25">
      <c r="A575" s="5" t="s">
        <v>735</v>
      </c>
      <c r="B575" s="28" t="s">
        <v>1018</v>
      </c>
      <c r="C575" s="7">
        <f t="shared" ca="1" si="71"/>
        <v>0</v>
      </c>
      <c r="D575" s="6">
        <f t="shared" ca="1" si="71"/>
        <v>1</v>
      </c>
      <c r="E575" s="7">
        <f t="shared" ca="1" si="71"/>
        <v>0</v>
      </c>
      <c r="F575" s="6">
        <f t="shared" ca="1" si="70"/>
        <v>2.1505376344086023E-2</v>
      </c>
    </row>
    <row r="576" spans="1:6" x14ac:dyDescent="0.25">
      <c r="A576" s="5" t="s">
        <v>736</v>
      </c>
      <c r="B576" s="28" t="s">
        <v>1019</v>
      </c>
      <c r="C576" s="7">
        <f t="shared" ca="1" si="71"/>
        <v>0</v>
      </c>
      <c r="D576" s="6">
        <f t="shared" ca="1" si="71"/>
        <v>1</v>
      </c>
      <c r="E576" s="7">
        <f t="shared" ca="1" si="71"/>
        <v>0</v>
      </c>
      <c r="F576" s="6">
        <f t="shared" ca="1" si="70"/>
        <v>2.1505376344086023E-2</v>
      </c>
    </row>
    <row r="577" spans="1:6" x14ac:dyDescent="0.25">
      <c r="A577" s="5" t="s">
        <v>737</v>
      </c>
      <c r="B577" s="28" t="s">
        <v>1020</v>
      </c>
      <c r="C577" s="7">
        <f t="shared" ca="1" si="71"/>
        <v>0</v>
      </c>
      <c r="D577" s="6">
        <f t="shared" ca="1" si="71"/>
        <v>1</v>
      </c>
      <c r="E577" s="7">
        <f t="shared" ca="1" si="71"/>
        <v>0</v>
      </c>
      <c r="F577" s="6">
        <f t="shared" ca="1" si="70"/>
        <v>2.1505376344086023E-2</v>
      </c>
    </row>
    <row r="578" spans="1:6" x14ac:dyDescent="0.25">
      <c r="A578" s="5" t="s">
        <v>738</v>
      </c>
      <c r="B578" s="28" t="s">
        <v>1021</v>
      </c>
      <c r="C578" s="7">
        <f t="shared" ca="1" si="71"/>
        <v>0.5</v>
      </c>
      <c r="D578" s="6">
        <f t="shared" ca="1" si="71"/>
        <v>0.5</v>
      </c>
      <c r="E578" s="7">
        <f t="shared" ca="1" si="71"/>
        <v>0</v>
      </c>
      <c r="F578" s="6">
        <f t="shared" ca="1" si="70"/>
        <v>2.1505376344086023E-2</v>
      </c>
    </row>
    <row r="579" spans="1:6" x14ac:dyDescent="0.25">
      <c r="A579" s="5" t="s">
        <v>742</v>
      </c>
      <c r="B579" s="28" t="s">
        <v>1022</v>
      </c>
      <c r="C579" s="7">
        <f t="shared" ca="1" si="71"/>
        <v>0</v>
      </c>
      <c r="D579" s="6">
        <f t="shared" ca="1" si="71"/>
        <v>1</v>
      </c>
      <c r="E579" s="7">
        <f t="shared" ca="1" si="71"/>
        <v>0</v>
      </c>
      <c r="F579" s="6">
        <f t="shared" ca="1" si="70"/>
        <v>2.1505376344086023E-2</v>
      </c>
    </row>
    <row r="580" spans="1:6" x14ac:dyDescent="0.25">
      <c r="A580" s="5" t="s">
        <v>22</v>
      </c>
      <c r="B580" s="28" t="s">
        <v>1023</v>
      </c>
      <c r="C580" s="7">
        <f t="shared" ref="C580:E580" ca="1" si="72">C559/$D$11</f>
        <v>0</v>
      </c>
      <c r="D580" s="6">
        <f t="shared" ca="1" si="72"/>
        <v>1</v>
      </c>
      <c r="E580" s="7">
        <f t="shared" ca="1" si="72"/>
        <v>0</v>
      </c>
      <c r="F580" s="6">
        <f t="shared" ca="1" si="70"/>
        <v>2.1505376344086023E-2</v>
      </c>
    </row>
    <row r="582" spans="1:6" x14ac:dyDescent="0.25">
      <c r="A582" s="4" t="s">
        <v>722</v>
      </c>
    </row>
    <row r="583" spans="1:6" x14ac:dyDescent="0.25">
      <c r="A583" s="5" t="str">
        <f>$B$3&amp;" - Wave A - All"</f>
        <v>Social Tenants - Wave A - All</v>
      </c>
      <c r="B583" s="5" t="s">
        <v>879</v>
      </c>
      <c r="C583" s="5" t="s">
        <v>5</v>
      </c>
      <c r="D583" s="5" t="s">
        <v>4</v>
      </c>
      <c r="E583" s="5" t="s">
        <v>896</v>
      </c>
      <c r="F583" s="5" t="s">
        <v>525</v>
      </c>
    </row>
    <row r="584" spans="1:6" x14ac:dyDescent="0.25">
      <c r="A584" s="5" t="s">
        <v>723</v>
      </c>
      <c r="B584" s="28" t="s">
        <v>640</v>
      </c>
      <c r="C584" s="2">
        <f ca="1">COUNTIFS(INDIRECT("Table1["&amp;$B$5&amp;"]"),"Yes", INDIRECT("Table1["&amp;$B584&amp;"]"), "Yes")</f>
        <v>27</v>
      </c>
      <c r="D584" s="3">
        <f ca="1">COUNTIFS(INDIRECT("Table1["&amp;$B$5&amp;"]"),"Yes", INDIRECT("Table1["&amp;$B584&amp;"]"), "No")</f>
        <v>101</v>
      </c>
      <c r="E584" s="2">
        <f ca="1">COUNTIFS(INDIRECT("Table1["&amp;$B$5&amp;"]"),"Yes", INDIRECT("Table1["&amp;$B584&amp;"]"), "Don't Know")</f>
        <v>4</v>
      </c>
      <c r="F584" s="3">
        <f ca="1">C584+D584+E584</f>
        <v>132</v>
      </c>
    </row>
    <row r="585" spans="1:6" x14ac:dyDescent="0.25">
      <c r="A585" s="5" t="s">
        <v>724</v>
      </c>
      <c r="B585" s="28" t="s">
        <v>641</v>
      </c>
      <c r="C585" s="2">
        <f t="shared" ref="C585:C601" ca="1" si="73">COUNTIFS(INDIRECT("Table1["&amp;$B$5&amp;"]"),"Yes", INDIRECT("Table1["&amp;$B585&amp;"]"), "Yes")</f>
        <v>7</v>
      </c>
      <c r="D585" s="3">
        <f t="shared" ref="D585:D601" ca="1" si="74">COUNTIFS(INDIRECT("Table1["&amp;$B$5&amp;"]"),"Yes", INDIRECT("Table1["&amp;$B585&amp;"]"), "No")</f>
        <v>121</v>
      </c>
      <c r="E585" s="2">
        <f t="shared" ref="E585:E601" ca="1" si="75">COUNTIFS(INDIRECT("Table1["&amp;$B$5&amp;"]"),"Yes", INDIRECT("Table1["&amp;$B585&amp;"]"), "Don't Know")</f>
        <v>4</v>
      </c>
      <c r="F585" s="3">
        <f t="shared" ref="F585:F601" ca="1" si="76">C585+D585+E585</f>
        <v>132</v>
      </c>
    </row>
    <row r="586" spans="1:6" x14ac:dyDescent="0.25">
      <c r="A586" s="5" t="s">
        <v>725</v>
      </c>
      <c r="B586" s="28" t="s">
        <v>642</v>
      </c>
      <c r="C586" s="2">
        <f t="shared" ca="1" si="73"/>
        <v>26</v>
      </c>
      <c r="D586" s="3">
        <f t="shared" ca="1" si="74"/>
        <v>106</v>
      </c>
      <c r="E586" s="2">
        <f t="shared" ca="1" si="75"/>
        <v>0</v>
      </c>
      <c r="F586" s="3">
        <f t="shared" ca="1" si="76"/>
        <v>132</v>
      </c>
    </row>
    <row r="587" spans="1:6" x14ac:dyDescent="0.25">
      <c r="A587" s="5" t="s">
        <v>726</v>
      </c>
      <c r="B587" s="28" t="s">
        <v>643</v>
      </c>
      <c r="C587" s="2">
        <f t="shared" ca="1" si="73"/>
        <v>10</v>
      </c>
      <c r="D587" s="3">
        <f t="shared" ca="1" si="74"/>
        <v>122</v>
      </c>
      <c r="E587" s="2">
        <f t="shared" ca="1" si="75"/>
        <v>0</v>
      </c>
      <c r="F587" s="3">
        <f t="shared" ca="1" si="76"/>
        <v>132</v>
      </c>
    </row>
    <row r="588" spans="1:6" x14ac:dyDescent="0.25">
      <c r="A588" s="5" t="s">
        <v>727</v>
      </c>
      <c r="B588" s="28" t="s">
        <v>644</v>
      </c>
      <c r="C588" s="2">
        <f t="shared" ca="1" si="73"/>
        <v>0</v>
      </c>
      <c r="D588" s="3">
        <f t="shared" ca="1" si="74"/>
        <v>132</v>
      </c>
      <c r="E588" s="2">
        <f t="shared" ca="1" si="75"/>
        <v>0</v>
      </c>
      <c r="F588" s="3">
        <f t="shared" ca="1" si="76"/>
        <v>132</v>
      </c>
    </row>
    <row r="589" spans="1:6" x14ac:dyDescent="0.25">
      <c r="A589" s="5" t="s">
        <v>728</v>
      </c>
      <c r="B589" s="28" t="s">
        <v>645</v>
      </c>
      <c r="C589" s="2">
        <f t="shared" ca="1" si="73"/>
        <v>5</v>
      </c>
      <c r="D589" s="3">
        <f t="shared" ca="1" si="74"/>
        <v>127</v>
      </c>
      <c r="E589" s="2">
        <f t="shared" ca="1" si="75"/>
        <v>0</v>
      </c>
      <c r="F589" s="3">
        <f t="shared" ca="1" si="76"/>
        <v>132</v>
      </c>
    </row>
    <row r="590" spans="1:6" x14ac:dyDescent="0.25">
      <c r="A590" s="5" t="s">
        <v>729</v>
      </c>
      <c r="B590" s="28" t="s">
        <v>646</v>
      </c>
      <c r="C590" s="2">
        <f t="shared" ca="1" si="73"/>
        <v>56</v>
      </c>
      <c r="D590" s="3">
        <f t="shared" ca="1" si="74"/>
        <v>76</v>
      </c>
      <c r="E590" s="2">
        <f t="shared" ca="1" si="75"/>
        <v>0</v>
      </c>
      <c r="F590" s="3">
        <f t="shared" ca="1" si="76"/>
        <v>132</v>
      </c>
    </row>
    <row r="591" spans="1:6" x14ac:dyDescent="0.25">
      <c r="A591" s="5" t="s">
        <v>730</v>
      </c>
      <c r="B591" s="28" t="s">
        <v>647</v>
      </c>
      <c r="C591" s="2">
        <f t="shared" ca="1" si="73"/>
        <v>51</v>
      </c>
      <c r="D591" s="3">
        <f t="shared" ca="1" si="74"/>
        <v>81</v>
      </c>
      <c r="E591" s="2">
        <f t="shared" ca="1" si="75"/>
        <v>0</v>
      </c>
      <c r="F591" s="3">
        <f t="shared" ca="1" si="76"/>
        <v>132</v>
      </c>
    </row>
    <row r="592" spans="1:6" x14ac:dyDescent="0.25">
      <c r="A592" s="5" t="s">
        <v>731</v>
      </c>
      <c r="B592" s="28" t="s">
        <v>648</v>
      </c>
      <c r="C592" s="2">
        <f t="shared" ca="1" si="73"/>
        <v>12</v>
      </c>
      <c r="D592" s="3">
        <f t="shared" ca="1" si="74"/>
        <v>120</v>
      </c>
      <c r="E592" s="2">
        <f t="shared" ca="1" si="75"/>
        <v>0</v>
      </c>
      <c r="F592" s="3">
        <f t="shared" ca="1" si="76"/>
        <v>132</v>
      </c>
    </row>
    <row r="593" spans="1:6" x14ac:dyDescent="0.25">
      <c r="A593" s="5" t="s">
        <v>732</v>
      </c>
      <c r="B593" s="28" t="s">
        <v>649</v>
      </c>
      <c r="C593" s="2">
        <f t="shared" ca="1" si="73"/>
        <v>95</v>
      </c>
      <c r="D593" s="3">
        <f t="shared" ca="1" si="74"/>
        <v>34</v>
      </c>
      <c r="E593" s="2">
        <f t="shared" ca="1" si="75"/>
        <v>3</v>
      </c>
      <c r="F593" s="3">
        <f t="shared" ca="1" si="76"/>
        <v>132</v>
      </c>
    </row>
    <row r="594" spans="1:6" x14ac:dyDescent="0.25">
      <c r="A594" s="5" t="s">
        <v>733</v>
      </c>
      <c r="B594" s="28" t="s">
        <v>650</v>
      </c>
      <c r="C594" s="2">
        <f t="shared" ca="1" si="73"/>
        <v>0</v>
      </c>
      <c r="D594" s="3">
        <f t="shared" ca="1" si="74"/>
        <v>132</v>
      </c>
      <c r="E594" s="2">
        <f t="shared" ca="1" si="75"/>
        <v>0</v>
      </c>
      <c r="F594" s="3">
        <f t="shared" ca="1" si="76"/>
        <v>132</v>
      </c>
    </row>
    <row r="595" spans="1:6" x14ac:dyDescent="0.25">
      <c r="A595" s="5" t="s">
        <v>734</v>
      </c>
      <c r="B595" s="28" t="s">
        <v>651</v>
      </c>
      <c r="C595" s="2">
        <f t="shared" ca="1" si="73"/>
        <v>21</v>
      </c>
      <c r="D595" s="3">
        <f t="shared" ca="1" si="74"/>
        <v>111</v>
      </c>
      <c r="E595" s="2">
        <f t="shared" ca="1" si="75"/>
        <v>0</v>
      </c>
      <c r="F595" s="3">
        <f t="shared" ca="1" si="76"/>
        <v>132</v>
      </c>
    </row>
    <row r="596" spans="1:6" x14ac:dyDescent="0.25">
      <c r="A596" s="5" t="s">
        <v>735</v>
      </c>
      <c r="B596" s="28" t="s">
        <v>652</v>
      </c>
      <c r="C596" s="2">
        <f t="shared" ca="1" si="73"/>
        <v>1</v>
      </c>
      <c r="D596" s="3">
        <f t="shared" ca="1" si="74"/>
        <v>131</v>
      </c>
      <c r="E596" s="2">
        <f t="shared" ca="1" si="75"/>
        <v>0</v>
      </c>
      <c r="F596" s="3">
        <f t="shared" ca="1" si="76"/>
        <v>132</v>
      </c>
    </row>
    <row r="597" spans="1:6" x14ac:dyDescent="0.25">
      <c r="A597" s="5" t="s">
        <v>736</v>
      </c>
      <c r="B597" s="28" t="s">
        <v>653</v>
      </c>
      <c r="C597" s="2">
        <f t="shared" ca="1" si="73"/>
        <v>0</v>
      </c>
      <c r="D597" s="3">
        <f t="shared" ca="1" si="74"/>
        <v>132</v>
      </c>
      <c r="E597" s="2">
        <f t="shared" ca="1" si="75"/>
        <v>0</v>
      </c>
      <c r="F597" s="3">
        <f t="shared" ca="1" si="76"/>
        <v>132</v>
      </c>
    </row>
    <row r="598" spans="1:6" x14ac:dyDescent="0.25">
      <c r="A598" s="5" t="s">
        <v>737</v>
      </c>
      <c r="B598" s="28" t="s">
        <v>654</v>
      </c>
      <c r="C598" s="2">
        <f t="shared" ca="1" si="73"/>
        <v>14</v>
      </c>
      <c r="D598" s="3">
        <f t="shared" ca="1" si="74"/>
        <v>118</v>
      </c>
      <c r="E598" s="2">
        <f t="shared" ca="1" si="75"/>
        <v>0</v>
      </c>
      <c r="F598" s="3">
        <f t="shared" ca="1" si="76"/>
        <v>132</v>
      </c>
    </row>
    <row r="599" spans="1:6" x14ac:dyDescent="0.25">
      <c r="A599" s="5" t="s">
        <v>738</v>
      </c>
      <c r="B599" s="28" t="s">
        <v>655</v>
      </c>
      <c r="C599" s="2">
        <f t="shared" ca="1" si="73"/>
        <v>1</v>
      </c>
      <c r="D599" s="3">
        <f t="shared" ca="1" si="74"/>
        <v>131</v>
      </c>
      <c r="E599" s="2">
        <f t="shared" ca="1" si="75"/>
        <v>0</v>
      </c>
      <c r="F599" s="3">
        <f t="shared" ca="1" si="76"/>
        <v>132</v>
      </c>
    </row>
    <row r="600" spans="1:6" x14ac:dyDescent="0.25">
      <c r="A600" s="5" t="s">
        <v>742</v>
      </c>
      <c r="B600" s="28" t="s">
        <v>656</v>
      </c>
      <c r="C600" s="2">
        <f t="shared" ca="1" si="73"/>
        <v>0</v>
      </c>
      <c r="D600" s="3">
        <f t="shared" ca="1" si="74"/>
        <v>132</v>
      </c>
      <c r="E600" s="2">
        <f t="shared" ca="1" si="75"/>
        <v>0</v>
      </c>
      <c r="F600" s="3">
        <f t="shared" ca="1" si="76"/>
        <v>132</v>
      </c>
    </row>
    <row r="601" spans="1:6" x14ac:dyDescent="0.25">
      <c r="A601" s="5" t="s">
        <v>22</v>
      </c>
      <c r="B601" s="28" t="s">
        <v>657</v>
      </c>
      <c r="C601" s="2">
        <f t="shared" ca="1" si="73"/>
        <v>14</v>
      </c>
      <c r="D601" s="3">
        <f t="shared" ca="1" si="74"/>
        <v>118</v>
      </c>
      <c r="E601" s="2">
        <f t="shared" ca="1" si="75"/>
        <v>0</v>
      </c>
      <c r="F601" s="3">
        <f t="shared" ca="1" si="76"/>
        <v>132</v>
      </c>
    </row>
    <row r="603" spans="1:6" x14ac:dyDescent="0.25">
      <c r="A603" s="4" t="s">
        <v>739</v>
      </c>
    </row>
    <row r="604" spans="1:6" x14ac:dyDescent="0.25">
      <c r="A604" s="5" t="str">
        <f>$B$3&amp;" - Wave A - All"</f>
        <v>Social Tenants - Wave A - All</v>
      </c>
      <c r="B604" s="5" t="s">
        <v>879</v>
      </c>
      <c r="C604" s="5" t="s">
        <v>5</v>
      </c>
      <c r="D604" s="5" t="s">
        <v>4</v>
      </c>
      <c r="E604" s="5" t="s">
        <v>896</v>
      </c>
      <c r="F604" s="5" t="s">
        <v>525</v>
      </c>
    </row>
    <row r="605" spans="1:6" x14ac:dyDescent="0.25">
      <c r="A605" s="5" t="s">
        <v>723</v>
      </c>
      <c r="B605" s="28" t="s">
        <v>640</v>
      </c>
      <c r="C605" s="7">
        <f t="shared" ref="C605:F620" ca="1" si="77">C584/$E$11</f>
        <v>0.20454545454545456</v>
      </c>
      <c r="D605" s="6">
        <f t="shared" ca="1" si="77"/>
        <v>0.76515151515151514</v>
      </c>
      <c r="E605" s="7">
        <f t="shared" ca="1" si="77"/>
        <v>3.0303030303030304E-2</v>
      </c>
      <c r="F605" s="6">
        <f ca="1">C605+D605+E605</f>
        <v>1</v>
      </c>
    </row>
    <row r="606" spans="1:6" x14ac:dyDescent="0.25">
      <c r="A606" s="5" t="s">
        <v>724</v>
      </c>
      <c r="B606" s="28" t="s">
        <v>641</v>
      </c>
      <c r="C606" s="7">
        <f t="shared" ca="1" si="77"/>
        <v>5.3030303030303032E-2</v>
      </c>
      <c r="D606" s="6">
        <f t="shared" ca="1" si="77"/>
        <v>0.91666666666666663</v>
      </c>
      <c r="E606" s="7">
        <f t="shared" ca="1" si="77"/>
        <v>3.0303030303030304E-2</v>
      </c>
      <c r="F606" s="6">
        <f t="shared" ca="1" si="77"/>
        <v>1</v>
      </c>
    </row>
    <row r="607" spans="1:6" x14ac:dyDescent="0.25">
      <c r="A607" s="5" t="s">
        <v>725</v>
      </c>
      <c r="B607" s="28" t="s">
        <v>642</v>
      </c>
      <c r="C607" s="7">
        <f t="shared" ca="1" si="77"/>
        <v>0.19696969696969696</v>
      </c>
      <c r="D607" s="6">
        <f t="shared" ca="1" si="77"/>
        <v>0.80303030303030298</v>
      </c>
      <c r="E607" s="7">
        <f t="shared" ca="1" si="77"/>
        <v>0</v>
      </c>
      <c r="F607" s="6">
        <f t="shared" ca="1" si="77"/>
        <v>1</v>
      </c>
    </row>
    <row r="608" spans="1:6" x14ac:dyDescent="0.25">
      <c r="A608" s="5" t="s">
        <v>726</v>
      </c>
      <c r="B608" s="28" t="s">
        <v>643</v>
      </c>
      <c r="C608" s="7">
        <f t="shared" ca="1" si="77"/>
        <v>7.575757575757576E-2</v>
      </c>
      <c r="D608" s="6">
        <f t="shared" ca="1" si="77"/>
        <v>0.9242424242424242</v>
      </c>
      <c r="E608" s="7">
        <f t="shared" ca="1" si="77"/>
        <v>0</v>
      </c>
      <c r="F608" s="6">
        <f t="shared" ca="1" si="77"/>
        <v>1</v>
      </c>
    </row>
    <row r="609" spans="1:6" x14ac:dyDescent="0.25">
      <c r="A609" s="5" t="s">
        <v>727</v>
      </c>
      <c r="B609" s="28" t="s">
        <v>644</v>
      </c>
      <c r="C609" s="7">
        <f t="shared" ca="1" si="77"/>
        <v>0</v>
      </c>
      <c r="D609" s="6">
        <f t="shared" ca="1" si="77"/>
        <v>1</v>
      </c>
      <c r="E609" s="7">
        <f t="shared" ca="1" si="77"/>
        <v>0</v>
      </c>
      <c r="F609" s="6">
        <f t="shared" ca="1" si="77"/>
        <v>1</v>
      </c>
    </row>
    <row r="610" spans="1:6" x14ac:dyDescent="0.25">
      <c r="A610" s="5" t="s">
        <v>728</v>
      </c>
      <c r="B610" s="28" t="s">
        <v>645</v>
      </c>
      <c r="C610" s="7">
        <f t="shared" ca="1" si="77"/>
        <v>3.787878787878788E-2</v>
      </c>
      <c r="D610" s="6">
        <f t="shared" ca="1" si="77"/>
        <v>0.96212121212121215</v>
      </c>
      <c r="E610" s="7">
        <f t="shared" ca="1" si="77"/>
        <v>0</v>
      </c>
      <c r="F610" s="6">
        <f t="shared" ca="1" si="77"/>
        <v>1</v>
      </c>
    </row>
    <row r="611" spans="1:6" x14ac:dyDescent="0.25">
      <c r="A611" s="5" t="s">
        <v>729</v>
      </c>
      <c r="B611" s="28" t="s">
        <v>646</v>
      </c>
      <c r="C611" s="7">
        <f t="shared" ca="1" si="77"/>
        <v>0.42424242424242425</v>
      </c>
      <c r="D611" s="6">
        <f t="shared" ca="1" si="77"/>
        <v>0.5757575757575758</v>
      </c>
      <c r="E611" s="7">
        <f t="shared" ca="1" si="77"/>
        <v>0</v>
      </c>
      <c r="F611" s="6">
        <f t="shared" ca="1" si="77"/>
        <v>1</v>
      </c>
    </row>
    <row r="612" spans="1:6" x14ac:dyDescent="0.25">
      <c r="A612" s="5" t="s">
        <v>730</v>
      </c>
      <c r="B612" s="28" t="s">
        <v>647</v>
      </c>
      <c r="C612" s="7">
        <f t="shared" ca="1" si="77"/>
        <v>0.38636363636363635</v>
      </c>
      <c r="D612" s="6">
        <f t="shared" ca="1" si="77"/>
        <v>0.61363636363636365</v>
      </c>
      <c r="E612" s="7">
        <f t="shared" ca="1" si="77"/>
        <v>0</v>
      </c>
      <c r="F612" s="6">
        <f t="shared" ca="1" si="77"/>
        <v>1</v>
      </c>
    </row>
    <row r="613" spans="1:6" x14ac:dyDescent="0.25">
      <c r="A613" s="5" t="s">
        <v>731</v>
      </c>
      <c r="B613" s="28" t="s">
        <v>648</v>
      </c>
      <c r="C613" s="7">
        <f t="shared" ca="1" si="77"/>
        <v>9.0909090909090912E-2</v>
      </c>
      <c r="D613" s="6">
        <f t="shared" ca="1" si="77"/>
        <v>0.90909090909090906</v>
      </c>
      <c r="E613" s="7">
        <f t="shared" ca="1" si="77"/>
        <v>0</v>
      </c>
      <c r="F613" s="6">
        <f t="shared" ca="1" si="77"/>
        <v>1</v>
      </c>
    </row>
    <row r="614" spans="1:6" x14ac:dyDescent="0.25">
      <c r="A614" s="5" t="s">
        <v>732</v>
      </c>
      <c r="B614" s="28" t="s">
        <v>649</v>
      </c>
      <c r="C614" s="7">
        <f t="shared" ca="1" si="77"/>
        <v>0.71969696969696972</v>
      </c>
      <c r="D614" s="6">
        <f t="shared" ca="1" si="77"/>
        <v>0.25757575757575757</v>
      </c>
      <c r="E614" s="7">
        <f t="shared" ca="1" si="77"/>
        <v>2.2727272727272728E-2</v>
      </c>
      <c r="F614" s="6">
        <f t="shared" ca="1" si="77"/>
        <v>1</v>
      </c>
    </row>
    <row r="615" spans="1:6" x14ac:dyDescent="0.25">
      <c r="A615" s="5" t="s">
        <v>733</v>
      </c>
      <c r="B615" s="28" t="s">
        <v>650</v>
      </c>
      <c r="C615" s="7">
        <f t="shared" ca="1" si="77"/>
        <v>0</v>
      </c>
      <c r="D615" s="6">
        <f t="shared" ca="1" si="77"/>
        <v>1</v>
      </c>
      <c r="E615" s="7">
        <f t="shared" ca="1" si="77"/>
        <v>0</v>
      </c>
      <c r="F615" s="6">
        <f t="shared" ca="1" si="77"/>
        <v>1</v>
      </c>
    </row>
    <row r="616" spans="1:6" x14ac:dyDescent="0.25">
      <c r="A616" s="5" t="s">
        <v>734</v>
      </c>
      <c r="B616" s="28" t="s">
        <v>651</v>
      </c>
      <c r="C616" s="7">
        <f t="shared" ca="1" si="77"/>
        <v>0.15909090909090909</v>
      </c>
      <c r="D616" s="6">
        <f t="shared" ca="1" si="77"/>
        <v>0.84090909090909094</v>
      </c>
      <c r="E616" s="7">
        <f t="shared" ca="1" si="77"/>
        <v>0</v>
      </c>
      <c r="F616" s="6">
        <f t="shared" ca="1" si="77"/>
        <v>1</v>
      </c>
    </row>
    <row r="617" spans="1:6" x14ac:dyDescent="0.25">
      <c r="A617" s="5" t="s">
        <v>735</v>
      </c>
      <c r="B617" s="28" t="s">
        <v>652</v>
      </c>
      <c r="C617" s="7">
        <f t="shared" ca="1" si="77"/>
        <v>7.575757575757576E-3</v>
      </c>
      <c r="D617" s="6">
        <f t="shared" ca="1" si="77"/>
        <v>0.99242424242424243</v>
      </c>
      <c r="E617" s="7">
        <f t="shared" ca="1" si="77"/>
        <v>0</v>
      </c>
      <c r="F617" s="6">
        <f t="shared" ca="1" si="77"/>
        <v>1</v>
      </c>
    </row>
    <row r="618" spans="1:6" x14ac:dyDescent="0.25">
      <c r="A618" s="5" t="s">
        <v>736</v>
      </c>
      <c r="B618" s="28" t="s">
        <v>653</v>
      </c>
      <c r="C618" s="7">
        <f t="shared" ca="1" si="77"/>
        <v>0</v>
      </c>
      <c r="D618" s="6">
        <f t="shared" ca="1" si="77"/>
        <v>1</v>
      </c>
      <c r="E618" s="7">
        <f t="shared" ca="1" si="77"/>
        <v>0</v>
      </c>
      <c r="F618" s="6">
        <f t="shared" ca="1" si="77"/>
        <v>1</v>
      </c>
    </row>
    <row r="619" spans="1:6" x14ac:dyDescent="0.25">
      <c r="A619" s="5" t="s">
        <v>737</v>
      </c>
      <c r="B619" s="28" t="s">
        <v>654</v>
      </c>
      <c r="C619" s="7">
        <f t="shared" ca="1" si="77"/>
        <v>0.10606060606060606</v>
      </c>
      <c r="D619" s="6">
        <f t="shared" ca="1" si="77"/>
        <v>0.89393939393939392</v>
      </c>
      <c r="E619" s="7">
        <f t="shared" ca="1" si="77"/>
        <v>0</v>
      </c>
      <c r="F619" s="6">
        <f t="shared" ca="1" si="77"/>
        <v>1</v>
      </c>
    </row>
    <row r="620" spans="1:6" x14ac:dyDescent="0.25">
      <c r="A620" s="5" t="s">
        <v>738</v>
      </c>
      <c r="B620" s="28" t="s">
        <v>655</v>
      </c>
      <c r="C620" s="7">
        <f t="shared" ca="1" si="77"/>
        <v>7.575757575757576E-3</v>
      </c>
      <c r="D620" s="6">
        <f t="shared" ca="1" si="77"/>
        <v>0.99242424242424243</v>
      </c>
      <c r="E620" s="7">
        <f t="shared" ca="1" si="77"/>
        <v>0</v>
      </c>
      <c r="F620" s="6">
        <f t="shared" ca="1" si="77"/>
        <v>1</v>
      </c>
    </row>
    <row r="621" spans="1:6" x14ac:dyDescent="0.25">
      <c r="A621" s="5" t="s">
        <v>742</v>
      </c>
      <c r="B621" s="28" t="s">
        <v>656</v>
      </c>
      <c r="C621" s="7">
        <f t="shared" ref="C621:F622" ca="1" si="78">C600/$E$11</f>
        <v>0</v>
      </c>
      <c r="D621" s="6">
        <f t="shared" ca="1" si="78"/>
        <v>1</v>
      </c>
      <c r="E621" s="7">
        <f t="shared" ca="1" si="78"/>
        <v>0</v>
      </c>
      <c r="F621" s="6">
        <f t="shared" ca="1" si="78"/>
        <v>1</v>
      </c>
    </row>
    <row r="622" spans="1:6" x14ac:dyDescent="0.25">
      <c r="A622" s="5" t="s">
        <v>22</v>
      </c>
      <c r="B622" s="28" t="s">
        <v>657</v>
      </c>
      <c r="C622" s="7">
        <f t="shared" ca="1" si="78"/>
        <v>0.10606060606060606</v>
      </c>
      <c r="D622" s="6">
        <f t="shared" ca="1" si="78"/>
        <v>0.89393939393939392</v>
      </c>
      <c r="E622" s="7">
        <f t="shared" ca="1" si="78"/>
        <v>0</v>
      </c>
      <c r="F622" s="6">
        <f t="shared" ca="1" si="78"/>
        <v>1</v>
      </c>
    </row>
    <row r="624" spans="1:6" x14ac:dyDescent="0.25">
      <c r="A624" s="4" t="s">
        <v>722</v>
      </c>
    </row>
    <row r="625" spans="1:6" x14ac:dyDescent="0.25">
      <c r="A625" s="5" t="str">
        <f>$B$3&amp;" - Wave B - All"</f>
        <v>Social Tenants - Wave B - All</v>
      </c>
      <c r="B625" s="5" t="s">
        <v>879</v>
      </c>
      <c r="C625" s="5" t="s">
        <v>5</v>
      </c>
      <c r="D625" s="5" t="s">
        <v>4</v>
      </c>
      <c r="E625" s="5" t="s">
        <v>896</v>
      </c>
      <c r="F625" s="5" t="s">
        <v>525</v>
      </c>
    </row>
    <row r="626" spans="1:6" x14ac:dyDescent="0.25">
      <c r="A626" s="5" t="s">
        <v>723</v>
      </c>
      <c r="B626" s="28" t="s">
        <v>926</v>
      </c>
      <c r="C626" s="2">
        <f ca="1">COUNTIFS(INDIRECT("Table1["&amp;$B$6&amp;"]"),"Yes", INDIRECT("Table1["&amp;$B626&amp;"]"), "Yes")</f>
        <v>21</v>
      </c>
      <c r="D626" s="3">
        <f ca="1">COUNTIFS(INDIRECT("Table1["&amp;$B$6&amp;"]"),"Yes", INDIRECT("Table1["&amp;$B626&amp;"]"), "No")</f>
        <v>70</v>
      </c>
      <c r="E626" s="2">
        <f ca="1">COUNTIFS(INDIRECT("Table1["&amp;$B$6&amp;"]"),"Yes", INDIRECT("Table1["&amp;$B626&amp;"]"), "Don't Know")</f>
        <v>1</v>
      </c>
      <c r="F626" s="3">
        <f ca="1">C626+D626+E626</f>
        <v>92</v>
      </c>
    </row>
    <row r="627" spans="1:6" x14ac:dyDescent="0.25">
      <c r="A627" s="5" t="s">
        <v>724</v>
      </c>
      <c r="B627" s="28" t="s">
        <v>927</v>
      </c>
      <c r="C627" s="2">
        <f t="shared" ref="C627:C643" ca="1" si="79">COUNTIFS(INDIRECT("Table1["&amp;$B$6&amp;"]"),"Yes", INDIRECT("Table1["&amp;$B627&amp;"]"), "Yes")</f>
        <v>6</v>
      </c>
      <c r="D627" s="3">
        <f t="shared" ref="D627:D643" ca="1" si="80">COUNTIFS(INDIRECT("Table1["&amp;$B$6&amp;"]"),"Yes", INDIRECT("Table1["&amp;$B627&amp;"]"), "No")</f>
        <v>85</v>
      </c>
      <c r="E627" s="2">
        <f t="shared" ref="E627:E643" ca="1" si="81">COUNTIFS(INDIRECT("Table1["&amp;$B$6&amp;"]"),"Yes", INDIRECT("Table1["&amp;$B627&amp;"]"), "Don't Know")</f>
        <v>1</v>
      </c>
      <c r="F627" s="3">
        <f t="shared" ref="F627:F643" ca="1" si="82">C627+D627+E627</f>
        <v>92</v>
      </c>
    </row>
    <row r="628" spans="1:6" x14ac:dyDescent="0.25">
      <c r="A628" s="5" t="s">
        <v>725</v>
      </c>
      <c r="B628" s="28" t="s">
        <v>928</v>
      </c>
      <c r="C628" s="2">
        <f t="shared" ca="1" si="79"/>
        <v>13</v>
      </c>
      <c r="D628" s="3">
        <f t="shared" ca="1" si="80"/>
        <v>79</v>
      </c>
      <c r="E628" s="2">
        <f t="shared" ca="1" si="81"/>
        <v>0</v>
      </c>
      <c r="F628" s="3">
        <f t="shared" ca="1" si="82"/>
        <v>92</v>
      </c>
    </row>
    <row r="629" spans="1:6" x14ac:dyDescent="0.25">
      <c r="A629" s="5" t="s">
        <v>726</v>
      </c>
      <c r="B629" s="28" t="s">
        <v>929</v>
      </c>
      <c r="C629" s="2">
        <f t="shared" ca="1" si="79"/>
        <v>10</v>
      </c>
      <c r="D629" s="3">
        <f t="shared" ca="1" si="80"/>
        <v>82</v>
      </c>
      <c r="E629" s="2">
        <f t="shared" ca="1" si="81"/>
        <v>0</v>
      </c>
      <c r="F629" s="3">
        <f t="shared" ca="1" si="82"/>
        <v>92</v>
      </c>
    </row>
    <row r="630" spans="1:6" x14ac:dyDescent="0.25">
      <c r="A630" s="5" t="s">
        <v>727</v>
      </c>
      <c r="B630" s="28" t="s">
        <v>930</v>
      </c>
      <c r="C630" s="2">
        <f t="shared" ca="1" si="79"/>
        <v>0</v>
      </c>
      <c r="D630" s="3">
        <f t="shared" ca="1" si="80"/>
        <v>92</v>
      </c>
      <c r="E630" s="2">
        <f t="shared" ca="1" si="81"/>
        <v>0</v>
      </c>
      <c r="F630" s="3">
        <f t="shared" ca="1" si="82"/>
        <v>92</v>
      </c>
    </row>
    <row r="631" spans="1:6" x14ac:dyDescent="0.25">
      <c r="A631" s="5" t="s">
        <v>728</v>
      </c>
      <c r="B631" s="28" t="s">
        <v>931</v>
      </c>
      <c r="C631" s="2">
        <f t="shared" ca="1" si="79"/>
        <v>5</v>
      </c>
      <c r="D631" s="3">
        <f t="shared" ca="1" si="80"/>
        <v>87</v>
      </c>
      <c r="E631" s="2">
        <f t="shared" ca="1" si="81"/>
        <v>0</v>
      </c>
      <c r="F631" s="3">
        <f t="shared" ca="1" si="82"/>
        <v>92</v>
      </c>
    </row>
    <row r="632" spans="1:6" x14ac:dyDescent="0.25">
      <c r="A632" s="5" t="s">
        <v>729</v>
      </c>
      <c r="B632" s="28" t="s">
        <v>932</v>
      </c>
      <c r="C632" s="2">
        <f t="shared" ca="1" si="79"/>
        <v>37</v>
      </c>
      <c r="D632" s="3">
        <f t="shared" ca="1" si="80"/>
        <v>55</v>
      </c>
      <c r="E632" s="2">
        <f t="shared" ca="1" si="81"/>
        <v>0</v>
      </c>
      <c r="F632" s="3">
        <f t="shared" ca="1" si="82"/>
        <v>92</v>
      </c>
    </row>
    <row r="633" spans="1:6" x14ac:dyDescent="0.25">
      <c r="A633" s="5" t="s">
        <v>730</v>
      </c>
      <c r="B633" s="28" t="s">
        <v>933</v>
      </c>
      <c r="C633" s="2">
        <f t="shared" ca="1" si="79"/>
        <v>34</v>
      </c>
      <c r="D633" s="3">
        <f t="shared" ca="1" si="80"/>
        <v>58</v>
      </c>
      <c r="E633" s="2">
        <f t="shared" ca="1" si="81"/>
        <v>0</v>
      </c>
      <c r="F633" s="3">
        <f t="shared" ca="1" si="82"/>
        <v>92</v>
      </c>
    </row>
    <row r="634" spans="1:6" x14ac:dyDescent="0.25">
      <c r="A634" s="5" t="s">
        <v>731</v>
      </c>
      <c r="B634" s="28" t="s">
        <v>934</v>
      </c>
      <c r="C634" s="2">
        <f t="shared" ca="1" si="79"/>
        <v>9</v>
      </c>
      <c r="D634" s="3">
        <f t="shared" ca="1" si="80"/>
        <v>83</v>
      </c>
      <c r="E634" s="2">
        <f t="shared" ca="1" si="81"/>
        <v>0</v>
      </c>
      <c r="F634" s="3">
        <f t="shared" ca="1" si="82"/>
        <v>92</v>
      </c>
    </row>
    <row r="635" spans="1:6" x14ac:dyDescent="0.25">
      <c r="A635" s="5" t="s">
        <v>732</v>
      </c>
      <c r="B635" s="28" t="s">
        <v>935</v>
      </c>
      <c r="C635" s="2">
        <f t="shared" ca="1" si="79"/>
        <v>66</v>
      </c>
      <c r="D635" s="3">
        <f t="shared" ca="1" si="80"/>
        <v>25</v>
      </c>
      <c r="E635" s="2">
        <f t="shared" ca="1" si="81"/>
        <v>1</v>
      </c>
      <c r="F635" s="3">
        <f t="shared" ca="1" si="82"/>
        <v>92</v>
      </c>
    </row>
    <row r="636" spans="1:6" x14ac:dyDescent="0.25">
      <c r="A636" s="5" t="s">
        <v>733</v>
      </c>
      <c r="B636" s="28" t="s">
        <v>936</v>
      </c>
      <c r="C636" s="2">
        <f t="shared" ca="1" si="79"/>
        <v>1</v>
      </c>
      <c r="D636" s="3">
        <f t="shared" ca="1" si="80"/>
        <v>91</v>
      </c>
      <c r="E636" s="2">
        <f t="shared" ca="1" si="81"/>
        <v>0</v>
      </c>
      <c r="F636" s="3">
        <f t="shared" ca="1" si="82"/>
        <v>92</v>
      </c>
    </row>
    <row r="637" spans="1:6" x14ac:dyDescent="0.25">
      <c r="A637" s="5" t="s">
        <v>734</v>
      </c>
      <c r="B637" s="28" t="s">
        <v>937</v>
      </c>
      <c r="C637" s="2">
        <f t="shared" ca="1" si="79"/>
        <v>11</v>
      </c>
      <c r="D637" s="3">
        <f t="shared" ca="1" si="80"/>
        <v>81</v>
      </c>
      <c r="E637" s="2">
        <f t="shared" ca="1" si="81"/>
        <v>0</v>
      </c>
      <c r="F637" s="3">
        <f t="shared" ca="1" si="82"/>
        <v>92</v>
      </c>
    </row>
    <row r="638" spans="1:6" x14ac:dyDescent="0.25">
      <c r="A638" s="5" t="s">
        <v>735</v>
      </c>
      <c r="B638" s="28" t="s">
        <v>938</v>
      </c>
      <c r="C638" s="2">
        <f t="shared" ca="1" si="79"/>
        <v>0</v>
      </c>
      <c r="D638" s="3">
        <f t="shared" ca="1" si="80"/>
        <v>92</v>
      </c>
      <c r="E638" s="2">
        <f t="shared" ca="1" si="81"/>
        <v>0</v>
      </c>
      <c r="F638" s="3">
        <f t="shared" ca="1" si="82"/>
        <v>92</v>
      </c>
    </row>
    <row r="639" spans="1:6" x14ac:dyDescent="0.25">
      <c r="A639" s="5" t="s">
        <v>736</v>
      </c>
      <c r="B639" s="28" t="s">
        <v>939</v>
      </c>
      <c r="C639" s="2">
        <f t="shared" ca="1" si="79"/>
        <v>0</v>
      </c>
      <c r="D639" s="3">
        <f t="shared" ca="1" si="80"/>
        <v>92</v>
      </c>
      <c r="E639" s="2">
        <f t="shared" ca="1" si="81"/>
        <v>0</v>
      </c>
      <c r="F639" s="3">
        <f t="shared" ca="1" si="82"/>
        <v>92</v>
      </c>
    </row>
    <row r="640" spans="1:6" x14ac:dyDescent="0.25">
      <c r="A640" s="5" t="s">
        <v>737</v>
      </c>
      <c r="B640" s="28" t="s">
        <v>940</v>
      </c>
      <c r="C640" s="2">
        <f t="shared" ca="1" si="79"/>
        <v>4</v>
      </c>
      <c r="D640" s="3">
        <f t="shared" ca="1" si="80"/>
        <v>88</v>
      </c>
      <c r="E640" s="2">
        <f t="shared" ca="1" si="81"/>
        <v>0</v>
      </c>
      <c r="F640" s="3">
        <f t="shared" ca="1" si="82"/>
        <v>92</v>
      </c>
    </row>
    <row r="641" spans="1:6" x14ac:dyDescent="0.25">
      <c r="A641" s="5" t="s">
        <v>738</v>
      </c>
      <c r="B641" s="28" t="s">
        <v>941</v>
      </c>
      <c r="C641" s="2">
        <f t="shared" ca="1" si="79"/>
        <v>6</v>
      </c>
      <c r="D641" s="3">
        <f t="shared" ca="1" si="80"/>
        <v>86</v>
      </c>
      <c r="E641" s="2">
        <f t="shared" ca="1" si="81"/>
        <v>0</v>
      </c>
      <c r="F641" s="3">
        <f t="shared" ca="1" si="82"/>
        <v>92</v>
      </c>
    </row>
    <row r="642" spans="1:6" x14ac:dyDescent="0.25">
      <c r="A642" s="5" t="s">
        <v>742</v>
      </c>
      <c r="B642" s="28" t="s">
        <v>942</v>
      </c>
      <c r="C642" s="2">
        <f t="shared" ca="1" si="79"/>
        <v>1</v>
      </c>
      <c r="D642" s="3">
        <f t="shared" ca="1" si="80"/>
        <v>91</v>
      </c>
      <c r="E642" s="2">
        <f t="shared" ca="1" si="81"/>
        <v>0</v>
      </c>
      <c r="F642" s="3">
        <f t="shared" ca="1" si="82"/>
        <v>92</v>
      </c>
    </row>
    <row r="643" spans="1:6" x14ac:dyDescent="0.25">
      <c r="A643" s="5" t="s">
        <v>22</v>
      </c>
      <c r="B643" s="28" t="s">
        <v>943</v>
      </c>
      <c r="C643" s="2">
        <f t="shared" ca="1" si="79"/>
        <v>13</v>
      </c>
      <c r="D643" s="3">
        <f t="shared" ca="1" si="80"/>
        <v>79</v>
      </c>
      <c r="E643" s="2">
        <f t="shared" ca="1" si="81"/>
        <v>0</v>
      </c>
      <c r="F643" s="3">
        <f t="shared" ca="1" si="82"/>
        <v>92</v>
      </c>
    </row>
    <row r="645" spans="1:6" x14ac:dyDescent="0.25">
      <c r="A645" s="4" t="s">
        <v>739</v>
      </c>
    </row>
    <row r="646" spans="1:6" x14ac:dyDescent="0.25">
      <c r="A646" s="5" t="str">
        <f>$B$3&amp;" - Wave B - All"</f>
        <v>Social Tenants - Wave B - All</v>
      </c>
      <c r="B646" s="5" t="s">
        <v>879</v>
      </c>
      <c r="C646" s="5" t="s">
        <v>5</v>
      </c>
      <c r="D646" s="5" t="s">
        <v>4</v>
      </c>
      <c r="E646" s="5" t="s">
        <v>896</v>
      </c>
      <c r="F646" s="5" t="s">
        <v>525</v>
      </c>
    </row>
    <row r="647" spans="1:6" x14ac:dyDescent="0.25">
      <c r="A647" s="5" t="s">
        <v>723</v>
      </c>
      <c r="B647" s="28" t="s">
        <v>926</v>
      </c>
      <c r="C647" s="7">
        <f t="shared" ref="C647:F662" ca="1" si="83">C626/$F$11</f>
        <v>0.22580645161290322</v>
      </c>
      <c r="D647" s="6">
        <f t="shared" ca="1" si="83"/>
        <v>0.75268817204301075</v>
      </c>
      <c r="E647" s="7">
        <f t="shared" ca="1" si="83"/>
        <v>1.0752688172043012E-2</v>
      </c>
      <c r="F647" s="6">
        <f ca="1">F626/$F$11</f>
        <v>0.989247311827957</v>
      </c>
    </row>
    <row r="648" spans="1:6" x14ac:dyDescent="0.25">
      <c r="A648" s="5" t="s">
        <v>724</v>
      </c>
      <c r="B648" s="28" t="s">
        <v>927</v>
      </c>
      <c r="C648" s="7">
        <f t="shared" ca="1" si="83"/>
        <v>6.4516129032258063E-2</v>
      </c>
      <c r="D648" s="6">
        <f t="shared" ca="1" si="83"/>
        <v>0.91397849462365588</v>
      </c>
      <c r="E648" s="7">
        <f t="shared" ca="1" si="83"/>
        <v>1.0752688172043012E-2</v>
      </c>
      <c r="F648" s="6">
        <f t="shared" ca="1" si="83"/>
        <v>0.989247311827957</v>
      </c>
    </row>
    <row r="649" spans="1:6" x14ac:dyDescent="0.25">
      <c r="A649" s="5" t="s">
        <v>725</v>
      </c>
      <c r="B649" s="28" t="s">
        <v>928</v>
      </c>
      <c r="C649" s="7">
        <f t="shared" ca="1" si="83"/>
        <v>0.13978494623655913</v>
      </c>
      <c r="D649" s="6">
        <f t="shared" ca="1" si="83"/>
        <v>0.84946236559139787</v>
      </c>
      <c r="E649" s="7">
        <f t="shared" ca="1" si="83"/>
        <v>0</v>
      </c>
      <c r="F649" s="6">
        <f t="shared" ca="1" si="83"/>
        <v>0.989247311827957</v>
      </c>
    </row>
    <row r="650" spans="1:6" x14ac:dyDescent="0.25">
      <c r="A650" s="5" t="s">
        <v>726</v>
      </c>
      <c r="B650" s="28" t="s">
        <v>929</v>
      </c>
      <c r="C650" s="7">
        <f t="shared" ca="1" si="83"/>
        <v>0.10752688172043011</v>
      </c>
      <c r="D650" s="6">
        <f t="shared" ca="1" si="83"/>
        <v>0.88172043010752688</v>
      </c>
      <c r="E650" s="7">
        <f t="shared" ca="1" si="83"/>
        <v>0</v>
      </c>
      <c r="F650" s="6">
        <f t="shared" ca="1" si="83"/>
        <v>0.989247311827957</v>
      </c>
    </row>
    <row r="651" spans="1:6" x14ac:dyDescent="0.25">
      <c r="A651" s="5" t="s">
        <v>727</v>
      </c>
      <c r="B651" s="28" t="s">
        <v>930</v>
      </c>
      <c r="C651" s="7">
        <f t="shared" ca="1" si="83"/>
        <v>0</v>
      </c>
      <c r="D651" s="6">
        <f t="shared" ca="1" si="83"/>
        <v>0.989247311827957</v>
      </c>
      <c r="E651" s="7">
        <f t="shared" ca="1" si="83"/>
        <v>0</v>
      </c>
      <c r="F651" s="6">
        <f t="shared" ca="1" si="83"/>
        <v>0.989247311827957</v>
      </c>
    </row>
    <row r="652" spans="1:6" x14ac:dyDescent="0.25">
      <c r="A652" s="5" t="s">
        <v>728</v>
      </c>
      <c r="B652" s="28" t="s">
        <v>931</v>
      </c>
      <c r="C652" s="7">
        <f t="shared" ca="1" si="83"/>
        <v>5.3763440860215055E-2</v>
      </c>
      <c r="D652" s="6">
        <f t="shared" ca="1" si="83"/>
        <v>0.93548387096774188</v>
      </c>
      <c r="E652" s="7">
        <f t="shared" ca="1" si="83"/>
        <v>0</v>
      </c>
      <c r="F652" s="6">
        <f t="shared" ca="1" si="83"/>
        <v>0.989247311827957</v>
      </c>
    </row>
    <row r="653" spans="1:6" x14ac:dyDescent="0.25">
      <c r="A653" s="5" t="s">
        <v>729</v>
      </c>
      <c r="B653" s="28" t="s">
        <v>932</v>
      </c>
      <c r="C653" s="7">
        <f t="shared" ca="1" si="83"/>
        <v>0.39784946236559138</v>
      </c>
      <c r="D653" s="6">
        <f t="shared" ca="1" si="83"/>
        <v>0.59139784946236562</v>
      </c>
      <c r="E653" s="7">
        <f t="shared" ca="1" si="83"/>
        <v>0</v>
      </c>
      <c r="F653" s="6">
        <f t="shared" ca="1" si="83"/>
        <v>0.989247311827957</v>
      </c>
    </row>
    <row r="654" spans="1:6" x14ac:dyDescent="0.25">
      <c r="A654" s="5" t="s">
        <v>730</v>
      </c>
      <c r="B654" s="28" t="s">
        <v>933</v>
      </c>
      <c r="C654" s="7">
        <f t="shared" ca="1" si="83"/>
        <v>0.36559139784946237</v>
      </c>
      <c r="D654" s="6">
        <f t="shared" ca="1" si="83"/>
        <v>0.62365591397849462</v>
      </c>
      <c r="E654" s="7">
        <f t="shared" ca="1" si="83"/>
        <v>0</v>
      </c>
      <c r="F654" s="6">
        <f t="shared" ca="1" si="83"/>
        <v>0.989247311827957</v>
      </c>
    </row>
    <row r="655" spans="1:6" x14ac:dyDescent="0.25">
      <c r="A655" s="5" t="s">
        <v>731</v>
      </c>
      <c r="B655" s="28" t="s">
        <v>934</v>
      </c>
      <c r="C655" s="7">
        <f t="shared" ca="1" si="83"/>
        <v>9.6774193548387094E-2</v>
      </c>
      <c r="D655" s="6">
        <f t="shared" ca="1" si="83"/>
        <v>0.89247311827956988</v>
      </c>
      <c r="E655" s="7">
        <f t="shared" ca="1" si="83"/>
        <v>0</v>
      </c>
      <c r="F655" s="6">
        <f t="shared" ca="1" si="83"/>
        <v>0.989247311827957</v>
      </c>
    </row>
    <row r="656" spans="1:6" x14ac:dyDescent="0.25">
      <c r="A656" s="5" t="s">
        <v>732</v>
      </c>
      <c r="B656" s="28" t="s">
        <v>935</v>
      </c>
      <c r="C656" s="7">
        <f t="shared" ca="1" si="83"/>
        <v>0.70967741935483875</v>
      </c>
      <c r="D656" s="6">
        <f t="shared" ca="1" si="83"/>
        <v>0.26881720430107525</v>
      </c>
      <c r="E656" s="7">
        <f t="shared" ca="1" si="83"/>
        <v>1.0752688172043012E-2</v>
      </c>
      <c r="F656" s="6">
        <f t="shared" ca="1" si="83"/>
        <v>0.989247311827957</v>
      </c>
    </row>
    <row r="657" spans="1:6" x14ac:dyDescent="0.25">
      <c r="A657" s="5" t="s">
        <v>733</v>
      </c>
      <c r="B657" s="28" t="s">
        <v>936</v>
      </c>
      <c r="C657" s="7">
        <f t="shared" ca="1" si="83"/>
        <v>1.0752688172043012E-2</v>
      </c>
      <c r="D657" s="6">
        <f t="shared" ca="1" si="83"/>
        <v>0.978494623655914</v>
      </c>
      <c r="E657" s="7">
        <f t="shared" ca="1" si="83"/>
        <v>0</v>
      </c>
      <c r="F657" s="6">
        <f t="shared" ca="1" si="83"/>
        <v>0.989247311827957</v>
      </c>
    </row>
    <row r="658" spans="1:6" x14ac:dyDescent="0.25">
      <c r="A658" s="5" t="s">
        <v>734</v>
      </c>
      <c r="B658" s="28" t="s">
        <v>937</v>
      </c>
      <c r="C658" s="7">
        <f t="shared" ca="1" si="83"/>
        <v>0.11827956989247312</v>
      </c>
      <c r="D658" s="6">
        <f t="shared" ca="1" si="83"/>
        <v>0.87096774193548387</v>
      </c>
      <c r="E658" s="7">
        <f t="shared" ca="1" si="83"/>
        <v>0</v>
      </c>
      <c r="F658" s="6">
        <f t="shared" ca="1" si="83"/>
        <v>0.989247311827957</v>
      </c>
    </row>
    <row r="659" spans="1:6" x14ac:dyDescent="0.25">
      <c r="A659" s="5" t="s">
        <v>735</v>
      </c>
      <c r="B659" s="28" t="s">
        <v>938</v>
      </c>
      <c r="C659" s="7">
        <f t="shared" ca="1" si="83"/>
        <v>0</v>
      </c>
      <c r="D659" s="6">
        <f t="shared" ca="1" si="83"/>
        <v>0.989247311827957</v>
      </c>
      <c r="E659" s="7">
        <f t="shared" ca="1" si="83"/>
        <v>0</v>
      </c>
      <c r="F659" s="6">
        <f t="shared" ca="1" si="83"/>
        <v>0.989247311827957</v>
      </c>
    </row>
    <row r="660" spans="1:6" x14ac:dyDescent="0.25">
      <c r="A660" s="5" t="s">
        <v>736</v>
      </c>
      <c r="B660" s="28" t="s">
        <v>939</v>
      </c>
      <c r="C660" s="7">
        <f t="shared" ca="1" si="83"/>
        <v>0</v>
      </c>
      <c r="D660" s="6">
        <f t="shared" ca="1" si="83"/>
        <v>0.989247311827957</v>
      </c>
      <c r="E660" s="7">
        <f t="shared" ca="1" si="83"/>
        <v>0</v>
      </c>
      <c r="F660" s="6">
        <f t="shared" ca="1" si="83"/>
        <v>0.989247311827957</v>
      </c>
    </row>
    <row r="661" spans="1:6" x14ac:dyDescent="0.25">
      <c r="A661" s="5" t="s">
        <v>737</v>
      </c>
      <c r="B661" s="28" t="s">
        <v>940</v>
      </c>
      <c r="C661" s="7">
        <f t="shared" ca="1" si="83"/>
        <v>4.3010752688172046E-2</v>
      </c>
      <c r="D661" s="6">
        <f t="shared" ca="1" si="83"/>
        <v>0.94623655913978499</v>
      </c>
      <c r="E661" s="7">
        <f t="shared" ca="1" si="83"/>
        <v>0</v>
      </c>
      <c r="F661" s="6">
        <f t="shared" ca="1" si="83"/>
        <v>0.989247311827957</v>
      </c>
    </row>
    <row r="662" spans="1:6" x14ac:dyDescent="0.25">
      <c r="A662" s="5" t="s">
        <v>738</v>
      </c>
      <c r="B662" s="28" t="s">
        <v>941</v>
      </c>
      <c r="C662" s="7">
        <f t="shared" ca="1" si="83"/>
        <v>6.4516129032258063E-2</v>
      </c>
      <c r="D662" s="6">
        <f t="shared" ca="1" si="83"/>
        <v>0.92473118279569888</v>
      </c>
      <c r="E662" s="7">
        <f t="shared" ca="1" si="83"/>
        <v>0</v>
      </c>
      <c r="F662" s="6">
        <f t="shared" ca="1" si="83"/>
        <v>0.989247311827957</v>
      </c>
    </row>
    <row r="663" spans="1:6" x14ac:dyDescent="0.25">
      <c r="A663" s="5" t="s">
        <v>742</v>
      </c>
      <c r="B663" s="28" t="s">
        <v>942</v>
      </c>
      <c r="C663" s="7">
        <f t="shared" ref="C663:F664" ca="1" si="84">C642/$F$11</f>
        <v>1.0752688172043012E-2</v>
      </c>
      <c r="D663" s="6">
        <f t="shared" ca="1" si="84"/>
        <v>0.978494623655914</v>
      </c>
      <c r="E663" s="7">
        <f t="shared" ca="1" si="84"/>
        <v>0</v>
      </c>
      <c r="F663" s="6">
        <f t="shared" ca="1" si="84"/>
        <v>0.989247311827957</v>
      </c>
    </row>
    <row r="664" spans="1:6" x14ac:dyDescent="0.25">
      <c r="A664" s="5" t="s">
        <v>22</v>
      </c>
      <c r="B664" s="28" t="s">
        <v>943</v>
      </c>
      <c r="C664" s="7">
        <f t="shared" ca="1" si="84"/>
        <v>0.13978494623655913</v>
      </c>
      <c r="D664" s="6">
        <f t="shared" ca="1" si="84"/>
        <v>0.84946236559139787</v>
      </c>
      <c r="E664" s="7">
        <f t="shared" ca="1" si="84"/>
        <v>0</v>
      </c>
      <c r="F664" s="6">
        <f t="shared" ca="1" si="84"/>
        <v>0.989247311827957</v>
      </c>
    </row>
    <row r="666" spans="1:6" x14ac:dyDescent="0.25">
      <c r="A666" s="4" t="s">
        <v>722</v>
      </c>
    </row>
    <row r="667" spans="1:6" x14ac:dyDescent="0.25">
      <c r="A667" s="5" t="str">
        <f>$B$3&amp;" - Wave C - All"</f>
        <v>Social Tenants - Wave C - All</v>
      </c>
      <c r="B667" s="5" t="s">
        <v>879</v>
      </c>
      <c r="C667" s="5" t="s">
        <v>5</v>
      </c>
      <c r="D667" s="5" t="s">
        <v>4</v>
      </c>
      <c r="E667" s="5" t="s">
        <v>896</v>
      </c>
      <c r="F667" s="5" t="s">
        <v>525</v>
      </c>
    </row>
    <row r="668" spans="1:6" x14ac:dyDescent="0.25">
      <c r="A668" s="5" t="s">
        <v>723</v>
      </c>
      <c r="B668" s="28" t="s">
        <v>1006</v>
      </c>
      <c r="C668" s="2">
        <f ca="1">COUNTIFS(INDIRECT("Table1["&amp;$B$7&amp;"]"),"Yes", INDIRECT("Table1["&amp;$B668&amp;"]"), "Yes")</f>
        <v>8</v>
      </c>
      <c r="D668" s="3">
        <f ca="1">COUNTIFS(INDIRECT("Table1["&amp;$B$7&amp;"]"),"Yes", INDIRECT("Table1["&amp;$B668&amp;"]"), "No")</f>
        <v>13</v>
      </c>
      <c r="E668" s="2">
        <f ca="1">COUNTIFS(INDIRECT("Table1["&amp;$B$7&amp;"]"),"Yes", INDIRECT("Table1["&amp;$B668&amp;"]"), "Don't Know")</f>
        <v>0</v>
      </c>
      <c r="F668" s="3">
        <f ca="1">C668+D668+E668</f>
        <v>21</v>
      </c>
    </row>
    <row r="669" spans="1:6" x14ac:dyDescent="0.25">
      <c r="A669" s="5" t="s">
        <v>724</v>
      </c>
      <c r="B669" s="28" t="s">
        <v>1007</v>
      </c>
      <c r="C669" s="2">
        <f t="shared" ref="C669:C685" ca="1" si="85">COUNTIFS(INDIRECT("Table1["&amp;$B$7&amp;"]"),"Yes", INDIRECT("Table1["&amp;$B669&amp;"]"), "Yes")</f>
        <v>1</v>
      </c>
      <c r="D669" s="3">
        <f t="shared" ref="D669:D685" ca="1" si="86">COUNTIFS(INDIRECT("Table1["&amp;$B$7&amp;"]"),"Yes", INDIRECT("Table1["&amp;$B669&amp;"]"), "No")</f>
        <v>20</v>
      </c>
      <c r="E669" s="2">
        <f t="shared" ref="E669:E685" ca="1" si="87">COUNTIFS(INDIRECT("Table1["&amp;$B$7&amp;"]"),"Yes", INDIRECT("Table1["&amp;$B669&amp;"]"), "Don't Know")</f>
        <v>0</v>
      </c>
      <c r="F669" s="3">
        <f t="shared" ref="F669:F685" ca="1" si="88">C669+D669+E669</f>
        <v>21</v>
      </c>
    </row>
    <row r="670" spans="1:6" x14ac:dyDescent="0.25">
      <c r="A670" s="5" t="s">
        <v>725</v>
      </c>
      <c r="B670" s="28" t="s">
        <v>1008</v>
      </c>
      <c r="C670" s="2">
        <f t="shared" ca="1" si="85"/>
        <v>9</v>
      </c>
      <c r="D670" s="3">
        <f t="shared" ca="1" si="86"/>
        <v>12</v>
      </c>
      <c r="E670" s="2">
        <f t="shared" ca="1" si="87"/>
        <v>0</v>
      </c>
      <c r="F670" s="3">
        <f t="shared" ca="1" si="88"/>
        <v>21</v>
      </c>
    </row>
    <row r="671" spans="1:6" x14ac:dyDescent="0.25">
      <c r="A671" s="5" t="s">
        <v>726</v>
      </c>
      <c r="B671" s="28" t="s">
        <v>1009</v>
      </c>
      <c r="C671" s="2">
        <f t="shared" ca="1" si="85"/>
        <v>1</v>
      </c>
      <c r="D671" s="3">
        <f t="shared" ca="1" si="86"/>
        <v>20</v>
      </c>
      <c r="E671" s="2">
        <f t="shared" ca="1" si="87"/>
        <v>0</v>
      </c>
      <c r="F671" s="3">
        <f t="shared" ca="1" si="88"/>
        <v>21</v>
      </c>
    </row>
    <row r="672" spans="1:6" x14ac:dyDescent="0.25">
      <c r="A672" s="5" t="s">
        <v>727</v>
      </c>
      <c r="B672" s="28" t="s">
        <v>1010</v>
      </c>
      <c r="C672" s="2">
        <f t="shared" ca="1" si="85"/>
        <v>0</v>
      </c>
      <c r="D672" s="3">
        <f t="shared" ca="1" si="86"/>
        <v>21</v>
      </c>
      <c r="E672" s="2">
        <f t="shared" ca="1" si="87"/>
        <v>0</v>
      </c>
      <c r="F672" s="3">
        <f t="shared" ca="1" si="88"/>
        <v>21</v>
      </c>
    </row>
    <row r="673" spans="1:6" x14ac:dyDescent="0.25">
      <c r="A673" s="5" t="s">
        <v>728</v>
      </c>
      <c r="B673" s="28" t="s">
        <v>1011</v>
      </c>
      <c r="C673" s="2">
        <f t="shared" ca="1" si="85"/>
        <v>0</v>
      </c>
      <c r="D673" s="3">
        <f t="shared" ca="1" si="86"/>
        <v>21</v>
      </c>
      <c r="E673" s="2">
        <f t="shared" ca="1" si="87"/>
        <v>0</v>
      </c>
      <c r="F673" s="3">
        <f t="shared" ca="1" si="88"/>
        <v>21</v>
      </c>
    </row>
    <row r="674" spans="1:6" x14ac:dyDescent="0.25">
      <c r="A674" s="5" t="s">
        <v>729</v>
      </c>
      <c r="B674" s="28" t="s">
        <v>1012</v>
      </c>
      <c r="C674" s="2">
        <f t="shared" ca="1" si="85"/>
        <v>7</v>
      </c>
      <c r="D674" s="3">
        <f t="shared" ca="1" si="86"/>
        <v>14</v>
      </c>
      <c r="E674" s="2">
        <f t="shared" ca="1" si="87"/>
        <v>0</v>
      </c>
      <c r="F674" s="3">
        <f t="shared" ca="1" si="88"/>
        <v>21</v>
      </c>
    </row>
    <row r="675" spans="1:6" x14ac:dyDescent="0.25">
      <c r="A675" s="5" t="s">
        <v>730</v>
      </c>
      <c r="B675" s="28" t="s">
        <v>1013</v>
      </c>
      <c r="C675" s="2">
        <f t="shared" ca="1" si="85"/>
        <v>6</v>
      </c>
      <c r="D675" s="3">
        <f t="shared" ca="1" si="86"/>
        <v>15</v>
      </c>
      <c r="E675" s="2">
        <f t="shared" ca="1" si="87"/>
        <v>0</v>
      </c>
      <c r="F675" s="3">
        <f t="shared" ca="1" si="88"/>
        <v>21</v>
      </c>
    </row>
    <row r="676" spans="1:6" x14ac:dyDescent="0.25">
      <c r="A676" s="5" t="s">
        <v>731</v>
      </c>
      <c r="B676" s="28" t="s">
        <v>1014</v>
      </c>
      <c r="C676" s="2">
        <f t="shared" ca="1" si="85"/>
        <v>0</v>
      </c>
      <c r="D676" s="3">
        <f t="shared" ca="1" si="86"/>
        <v>21</v>
      </c>
      <c r="E676" s="2">
        <f t="shared" ca="1" si="87"/>
        <v>0</v>
      </c>
      <c r="F676" s="3">
        <f t="shared" ca="1" si="88"/>
        <v>21</v>
      </c>
    </row>
    <row r="677" spans="1:6" x14ac:dyDescent="0.25">
      <c r="A677" s="5" t="s">
        <v>732</v>
      </c>
      <c r="B677" s="28" t="s">
        <v>1015</v>
      </c>
      <c r="C677" s="2">
        <f t="shared" ca="1" si="85"/>
        <v>18</v>
      </c>
      <c r="D677" s="3">
        <f t="shared" ca="1" si="86"/>
        <v>3</v>
      </c>
      <c r="E677" s="2">
        <f t="shared" ca="1" si="87"/>
        <v>0</v>
      </c>
      <c r="F677" s="3">
        <f t="shared" ca="1" si="88"/>
        <v>21</v>
      </c>
    </row>
    <row r="678" spans="1:6" x14ac:dyDescent="0.25">
      <c r="A678" s="5" t="s">
        <v>733</v>
      </c>
      <c r="B678" s="28" t="s">
        <v>1016</v>
      </c>
      <c r="C678" s="2">
        <f t="shared" ca="1" si="85"/>
        <v>0</v>
      </c>
      <c r="D678" s="3">
        <f t="shared" ca="1" si="86"/>
        <v>21</v>
      </c>
      <c r="E678" s="2">
        <f t="shared" ca="1" si="87"/>
        <v>0</v>
      </c>
      <c r="F678" s="3">
        <f t="shared" ca="1" si="88"/>
        <v>21</v>
      </c>
    </row>
    <row r="679" spans="1:6" x14ac:dyDescent="0.25">
      <c r="A679" s="5" t="s">
        <v>734</v>
      </c>
      <c r="B679" s="28" t="s">
        <v>1017</v>
      </c>
      <c r="C679" s="2">
        <f t="shared" ca="1" si="85"/>
        <v>1</v>
      </c>
      <c r="D679" s="3">
        <f t="shared" ca="1" si="86"/>
        <v>20</v>
      </c>
      <c r="E679" s="2">
        <f t="shared" ca="1" si="87"/>
        <v>0</v>
      </c>
      <c r="F679" s="3">
        <f t="shared" ca="1" si="88"/>
        <v>21</v>
      </c>
    </row>
    <row r="680" spans="1:6" x14ac:dyDescent="0.25">
      <c r="A680" s="5" t="s">
        <v>735</v>
      </c>
      <c r="B680" s="28" t="s">
        <v>1018</v>
      </c>
      <c r="C680" s="2">
        <f t="shared" ca="1" si="85"/>
        <v>0</v>
      </c>
      <c r="D680" s="3">
        <f t="shared" ca="1" si="86"/>
        <v>21</v>
      </c>
      <c r="E680" s="2">
        <f t="shared" ca="1" si="87"/>
        <v>0</v>
      </c>
      <c r="F680" s="3">
        <f t="shared" ca="1" si="88"/>
        <v>21</v>
      </c>
    </row>
    <row r="681" spans="1:6" x14ac:dyDescent="0.25">
      <c r="A681" s="5" t="s">
        <v>736</v>
      </c>
      <c r="B681" s="28" t="s">
        <v>1019</v>
      </c>
      <c r="C681" s="2">
        <f t="shared" ca="1" si="85"/>
        <v>0</v>
      </c>
      <c r="D681" s="3">
        <f t="shared" ca="1" si="86"/>
        <v>21</v>
      </c>
      <c r="E681" s="2">
        <f t="shared" ca="1" si="87"/>
        <v>0</v>
      </c>
      <c r="F681" s="3">
        <f t="shared" ca="1" si="88"/>
        <v>21</v>
      </c>
    </row>
    <row r="682" spans="1:6" x14ac:dyDescent="0.25">
      <c r="A682" s="5" t="s">
        <v>737</v>
      </c>
      <c r="B682" s="28" t="s">
        <v>1020</v>
      </c>
      <c r="C682" s="2">
        <f t="shared" ca="1" si="85"/>
        <v>0</v>
      </c>
      <c r="D682" s="3">
        <f t="shared" ca="1" si="86"/>
        <v>21</v>
      </c>
      <c r="E682" s="2">
        <f t="shared" ca="1" si="87"/>
        <v>0</v>
      </c>
      <c r="F682" s="3">
        <f t="shared" ca="1" si="88"/>
        <v>21</v>
      </c>
    </row>
    <row r="683" spans="1:6" x14ac:dyDescent="0.25">
      <c r="A683" s="5" t="s">
        <v>738</v>
      </c>
      <c r="B683" s="28" t="s">
        <v>1021</v>
      </c>
      <c r="C683" s="2">
        <f t="shared" ca="1" si="85"/>
        <v>3</v>
      </c>
      <c r="D683" s="3">
        <f t="shared" ca="1" si="86"/>
        <v>18</v>
      </c>
      <c r="E683" s="2">
        <f t="shared" ca="1" si="87"/>
        <v>0</v>
      </c>
      <c r="F683" s="3">
        <f t="shared" ca="1" si="88"/>
        <v>21</v>
      </c>
    </row>
    <row r="684" spans="1:6" x14ac:dyDescent="0.25">
      <c r="A684" s="5" t="s">
        <v>742</v>
      </c>
      <c r="B684" s="28" t="s">
        <v>1022</v>
      </c>
      <c r="C684" s="2">
        <f t="shared" ca="1" si="85"/>
        <v>0</v>
      </c>
      <c r="D684" s="3">
        <f t="shared" ca="1" si="86"/>
        <v>21</v>
      </c>
      <c r="E684" s="2">
        <f t="shared" ca="1" si="87"/>
        <v>0</v>
      </c>
      <c r="F684" s="3">
        <f t="shared" ca="1" si="88"/>
        <v>21</v>
      </c>
    </row>
    <row r="685" spans="1:6" x14ac:dyDescent="0.25">
      <c r="A685" s="5" t="s">
        <v>22</v>
      </c>
      <c r="B685" s="28" t="s">
        <v>1023</v>
      </c>
      <c r="C685" s="2">
        <f t="shared" ca="1" si="85"/>
        <v>0</v>
      </c>
      <c r="D685" s="3">
        <f t="shared" ca="1" si="86"/>
        <v>21</v>
      </c>
      <c r="E685" s="2">
        <f t="shared" ca="1" si="87"/>
        <v>0</v>
      </c>
      <c r="F685" s="3">
        <f t="shared" ca="1" si="88"/>
        <v>21</v>
      </c>
    </row>
    <row r="687" spans="1:6" x14ac:dyDescent="0.25">
      <c r="A687" s="4" t="s">
        <v>739</v>
      </c>
    </row>
    <row r="688" spans="1:6" x14ac:dyDescent="0.25">
      <c r="A688" s="5" t="str">
        <f>$B$3&amp;" - Wave C - All"</f>
        <v>Social Tenants - Wave C - All</v>
      </c>
      <c r="B688" s="5" t="s">
        <v>879</v>
      </c>
      <c r="C688" s="5" t="s">
        <v>5</v>
      </c>
      <c r="D688" s="5" t="s">
        <v>4</v>
      </c>
      <c r="E688" s="5" t="s">
        <v>896</v>
      </c>
      <c r="F688" s="5" t="s">
        <v>525</v>
      </c>
    </row>
    <row r="689" spans="1:6" x14ac:dyDescent="0.25">
      <c r="A689" s="5" t="s">
        <v>723</v>
      </c>
      <c r="B689" s="28" t="s">
        <v>1006</v>
      </c>
      <c r="C689" s="7">
        <f t="shared" ref="C689:F704" ca="1" si="89">C668/$G$11</f>
        <v>0.36363636363636365</v>
      </c>
      <c r="D689" s="6">
        <f t="shared" ca="1" si="89"/>
        <v>0.59090909090909094</v>
      </c>
      <c r="E689" s="7">
        <f t="shared" ca="1" si="89"/>
        <v>0</v>
      </c>
      <c r="F689" s="6">
        <f t="shared" ca="1" si="89"/>
        <v>0.95454545454545459</v>
      </c>
    </row>
    <row r="690" spans="1:6" x14ac:dyDescent="0.25">
      <c r="A690" s="5" t="s">
        <v>724</v>
      </c>
      <c r="B690" s="28" t="s">
        <v>1007</v>
      </c>
      <c r="C690" s="7">
        <f t="shared" ca="1" si="89"/>
        <v>4.5454545454545456E-2</v>
      </c>
      <c r="D690" s="6">
        <f t="shared" ca="1" si="89"/>
        <v>0.90909090909090906</v>
      </c>
      <c r="E690" s="7">
        <f t="shared" ca="1" si="89"/>
        <v>0</v>
      </c>
      <c r="F690" s="6">
        <f t="shared" ca="1" si="89"/>
        <v>0.95454545454545459</v>
      </c>
    </row>
    <row r="691" spans="1:6" x14ac:dyDescent="0.25">
      <c r="A691" s="5" t="s">
        <v>725</v>
      </c>
      <c r="B691" s="28" t="s">
        <v>1008</v>
      </c>
      <c r="C691" s="7">
        <f t="shared" ca="1" si="89"/>
        <v>0.40909090909090912</v>
      </c>
      <c r="D691" s="6">
        <f t="shared" ca="1" si="89"/>
        <v>0.54545454545454541</v>
      </c>
      <c r="E691" s="7">
        <f t="shared" ca="1" si="89"/>
        <v>0</v>
      </c>
      <c r="F691" s="6">
        <f t="shared" ca="1" si="89"/>
        <v>0.95454545454545459</v>
      </c>
    </row>
    <row r="692" spans="1:6" x14ac:dyDescent="0.25">
      <c r="A692" s="5" t="s">
        <v>726</v>
      </c>
      <c r="B692" s="28" t="s">
        <v>1009</v>
      </c>
      <c r="C692" s="7">
        <f t="shared" ca="1" si="89"/>
        <v>4.5454545454545456E-2</v>
      </c>
      <c r="D692" s="6">
        <f t="shared" ca="1" si="89"/>
        <v>0.90909090909090906</v>
      </c>
      <c r="E692" s="7">
        <f t="shared" ca="1" si="89"/>
        <v>0</v>
      </c>
      <c r="F692" s="6">
        <f t="shared" ca="1" si="89"/>
        <v>0.95454545454545459</v>
      </c>
    </row>
    <row r="693" spans="1:6" x14ac:dyDescent="0.25">
      <c r="A693" s="5" t="s">
        <v>727</v>
      </c>
      <c r="B693" s="28" t="s">
        <v>1010</v>
      </c>
      <c r="C693" s="7">
        <f t="shared" ca="1" si="89"/>
        <v>0</v>
      </c>
      <c r="D693" s="6">
        <f t="shared" ca="1" si="89"/>
        <v>0.95454545454545459</v>
      </c>
      <c r="E693" s="7">
        <f t="shared" ca="1" si="89"/>
        <v>0</v>
      </c>
      <c r="F693" s="6">
        <f t="shared" ca="1" si="89"/>
        <v>0.95454545454545459</v>
      </c>
    </row>
    <row r="694" spans="1:6" x14ac:dyDescent="0.25">
      <c r="A694" s="5" t="s">
        <v>728</v>
      </c>
      <c r="B694" s="28" t="s">
        <v>1011</v>
      </c>
      <c r="C694" s="7">
        <f t="shared" ca="1" si="89"/>
        <v>0</v>
      </c>
      <c r="D694" s="6">
        <f t="shared" ca="1" si="89"/>
        <v>0.95454545454545459</v>
      </c>
      <c r="E694" s="7">
        <f t="shared" ca="1" si="89"/>
        <v>0</v>
      </c>
      <c r="F694" s="6">
        <f t="shared" ca="1" si="89"/>
        <v>0.95454545454545459</v>
      </c>
    </row>
    <row r="695" spans="1:6" x14ac:dyDescent="0.25">
      <c r="A695" s="5" t="s">
        <v>729</v>
      </c>
      <c r="B695" s="28" t="s">
        <v>1012</v>
      </c>
      <c r="C695" s="7">
        <f t="shared" ca="1" si="89"/>
        <v>0.31818181818181818</v>
      </c>
      <c r="D695" s="6">
        <f t="shared" ca="1" si="89"/>
        <v>0.63636363636363635</v>
      </c>
      <c r="E695" s="7">
        <f t="shared" ca="1" si="89"/>
        <v>0</v>
      </c>
      <c r="F695" s="6">
        <f t="shared" ca="1" si="89"/>
        <v>0.95454545454545459</v>
      </c>
    </row>
    <row r="696" spans="1:6" x14ac:dyDescent="0.25">
      <c r="A696" s="5" t="s">
        <v>730</v>
      </c>
      <c r="B696" s="28" t="s">
        <v>1013</v>
      </c>
      <c r="C696" s="7">
        <f t="shared" ca="1" si="89"/>
        <v>0.27272727272727271</v>
      </c>
      <c r="D696" s="6">
        <f t="shared" ca="1" si="89"/>
        <v>0.68181818181818177</v>
      </c>
      <c r="E696" s="7">
        <f t="shared" ca="1" si="89"/>
        <v>0</v>
      </c>
      <c r="F696" s="6">
        <f t="shared" ca="1" si="89"/>
        <v>0.95454545454545459</v>
      </c>
    </row>
    <row r="697" spans="1:6" x14ac:dyDescent="0.25">
      <c r="A697" s="5" t="s">
        <v>731</v>
      </c>
      <c r="B697" s="28" t="s">
        <v>1014</v>
      </c>
      <c r="C697" s="7">
        <f t="shared" ca="1" si="89"/>
        <v>0</v>
      </c>
      <c r="D697" s="6">
        <f t="shared" ca="1" si="89"/>
        <v>0.95454545454545459</v>
      </c>
      <c r="E697" s="7">
        <f t="shared" ca="1" si="89"/>
        <v>0</v>
      </c>
      <c r="F697" s="6">
        <f t="shared" ca="1" si="89"/>
        <v>0.95454545454545459</v>
      </c>
    </row>
    <row r="698" spans="1:6" x14ac:dyDescent="0.25">
      <c r="A698" s="5" t="s">
        <v>732</v>
      </c>
      <c r="B698" s="28" t="s">
        <v>1015</v>
      </c>
      <c r="C698" s="7">
        <f t="shared" ca="1" si="89"/>
        <v>0.81818181818181823</v>
      </c>
      <c r="D698" s="6">
        <f t="shared" ca="1" si="89"/>
        <v>0.13636363636363635</v>
      </c>
      <c r="E698" s="7">
        <f t="shared" ca="1" si="89"/>
        <v>0</v>
      </c>
      <c r="F698" s="6">
        <f t="shared" ca="1" si="89"/>
        <v>0.95454545454545459</v>
      </c>
    </row>
    <row r="699" spans="1:6" x14ac:dyDescent="0.25">
      <c r="A699" s="5" t="s">
        <v>733</v>
      </c>
      <c r="B699" s="28" t="s">
        <v>1016</v>
      </c>
      <c r="C699" s="7">
        <f t="shared" ca="1" si="89"/>
        <v>0</v>
      </c>
      <c r="D699" s="6">
        <f t="shared" ca="1" si="89"/>
        <v>0.95454545454545459</v>
      </c>
      <c r="E699" s="7">
        <f t="shared" ca="1" si="89"/>
        <v>0</v>
      </c>
      <c r="F699" s="6">
        <f t="shared" ca="1" si="89"/>
        <v>0.95454545454545459</v>
      </c>
    </row>
    <row r="700" spans="1:6" x14ac:dyDescent="0.25">
      <c r="A700" s="5" t="s">
        <v>734</v>
      </c>
      <c r="B700" s="28" t="s">
        <v>1017</v>
      </c>
      <c r="C700" s="7">
        <f t="shared" ca="1" si="89"/>
        <v>4.5454545454545456E-2</v>
      </c>
      <c r="D700" s="6">
        <f t="shared" ca="1" si="89"/>
        <v>0.90909090909090906</v>
      </c>
      <c r="E700" s="7">
        <f t="shared" ca="1" si="89"/>
        <v>0</v>
      </c>
      <c r="F700" s="6">
        <f t="shared" ca="1" si="89"/>
        <v>0.95454545454545459</v>
      </c>
    </row>
    <row r="701" spans="1:6" x14ac:dyDescent="0.25">
      <c r="A701" s="5" t="s">
        <v>735</v>
      </c>
      <c r="B701" s="28" t="s">
        <v>1018</v>
      </c>
      <c r="C701" s="7">
        <f t="shared" ca="1" si="89"/>
        <v>0</v>
      </c>
      <c r="D701" s="6">
        <f t="shared" ca="1" si="89"/>
        <v>0.95454545454545459</v>
      </c>
      <c r="E701" s="7">
        <f t="shared" ca="1" si="89"/>
        <v>0</v>
      </c>
      <c r="F701" s="6">
        <f t="shared" ca="1" si="89"/>
        <v>0.95454545454545459</v>
      </c>
    </row>
    <row r="702" spans="1:6" x14ac:dyDescent="0.25">
      <c r="A702" s="5" t="s">
        <v>736</v>
      </c>
      <c r="B702" s="28" t="s">
        <v>1019</v>
      </c>
      <c r="C702" s="7">
        <f t="shared" ca="1" si="89"/>
        <v>0</v>
      </c>
      <c r="D702" s="6">
        <f t="shared" ca="1" si="89"/>
        <v>0.95454545454545459</v>
      </c>
      <c r="E702" s="7">
        <f t="shared" ca="1" si="89"/>
        <v>0</v>
      </c>
      <c r="F702" s="6">
        <f t="shared" ca="1" si="89"/>
        <v>0.95454545454545459</v>
      </c>
    </row>
    <row r="703" spans="1:6" x14ac:dyDescent="0.25">
      <c r="A703" s="5" t="s">
        <v>737</v>
      </c>
      <c r="B703" s="28" t="s">
        <v>1020</v>
      </c>
      <c r="C703" s="7">
        <f t="shared" ca="1" si="89"/>
        <v>0</v>
      </c>
      <c r="D703" s="6">
        <f t="shared" ca="1" si="89"/>
        <v>0.95454545454545459</v>
      </c>
      <c r="E703" s="7">
        <f t="shared" ca="1" si="89"/>
        <v>0</v>
      </c>
      <c r="F703" s="6">
        <f t="shared" ca="1" si="89"/>
        <v>0.95454545454545459</v>
      </c>
    </row>
    <row r="704" spans="1:6" x14ac:dyDescent="0.25">
      <c r="A704" s="5" t="s">
        <v>738</v>
      </c>
      <c r="B704" s="28" t="s">
        <v>1021</v>
      </c>
      <c r="C704" s="7">
        <f t="shared" ca="1" si="89"/>
        <v>0.13636363636363635</v>
      </c>
      <c r="D704" s="6">
        <f t="shared" ca="1" si="89"/>
        <v>0.81818181818181823</v>
      </c>
      <c r="E704" s="7">
        <f t="shared" ca="1" si="89"/>
        <v>0</v>
      </c>
      <c r="F704" s="6">
        <f t="shared" ca="1" si="89"/>
        <v>0.95454545454545459</v>
      </c>
    </row>
    <row r="705" spans="1:6" x14ac:dyDescent="0.25">
      <c r="A705" s="5" t="s">
        <v>742</v>
      </c>
      <c r="B705" s="28" t="s">
        <v>1022</v>
      </c>
      <c r="C705" s="7">
        <f t="shared" ref="C705:F706" ca="1" si="90">C684/$G$11</f>
        <v>0</v>
      </c>
      <c r="D705" s="6">
        <f t="shared" ca="1" si="90"/>
        <v>0.95454545454545459</v>
      </c>
      <c r="E705" s="7">
        <f t="shared" ca="1" si="90"/>
        <v>0</v>
      </c>
      <c r="F705" s="6">
        <f t="shared" ca="1" si="90"/>
        <v>0.95454545454545459</v>
      </c>
    </row>
    <row r="706" spans="1:6" x14ac:dyDescent="0.25">
      <c r="A706" s="5" t="s">
        <v>22</v>
      </c>
      <c r="B706" s="28" t="s">
        <v>1023</v>
      </c>
      <c r="C706" s="7">
        <f t="shared" ca="1" si="90"/>
        <v>0</v>
      </c>
      <c r="D706" s="6">
        <f t="shared" ca="1" si="90"/>
        <v>0.95454545454545459</v>
      </c>
      <c r="E706" s="7">
        <f t="shared" ca="1" si="90"/>
        <v>0</v>
      </c>
      <c r="F706" s="6">
        <f t="shared" ca="1" si="90"/>
        <v>0.95454545454545459</v>
      </c>
    </row>
  </sheetData>
  <mergeCells count="2">
    <mergeCell ref="A1:I1"/>
    <mergeCell ref="D7:E8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O706"/>
  <sheetViews>
    <sheetView topLeftCell="A22" workbookViewId="0">
      <selection activeCell="A9" sqref="A9:I706"/>
    </sheetView>
  </sheetViews>
  <sheetFormatPr defaultRowHeight="15" x14ac:dyDescent="0.25"/>
  <cols>
    <col min="1" max="2" width="29" style="4" customWidth="1"/>
    <col min="3" max="3" width="28" style="4" customWidth="1"/>
    <col min="4" max="4" width="27" style="4" customWidth="1"/>
    <col min="5" max="5" width="24.5703125" style="4" customWidth="1"/>
    <col min="6" max="6" width="22.85546875" style="4" customWidth="1"/>
    <col min="7" max="7" width="24" style="4" customWidth="1"/>
    <col min="8" max="8" width="19.5703125" style="4" customWidth="1"/>
    <col min="9" max="10" width="9.140625" style="4"/>
    <col min="11" max="11" width="19.42578125" style="4" customWidth="1"/>
    <col min="12" max="12" width="12.7109375" style="4" customWidth="1"/>
    <col min="13" max="13" width="14.85546875" style="4" customWidth="1"/>
    <col min="14" max="14" width="14.42578125" style="4" customWidth="1"/>
    <col min="15" max="15" width="18.5703125" style="4" customWidth="1"/>
    <col min="16" max="16384" width="9.140625" style="4"/>
  </cols>
  <sheetData>
    <row r="1" spans="1:14" ht="30.75" customHeight="1" x14ac:dyDescent="0.25">
      <c r="A1" s="38" t="s">
        <v>530</v>
      </c>
      <c r="B1" s="38"/>
      <c r="C1" s="38"/>
      <c r="D1" s="38"/>
      <c r="E1" s="38"/>
      <c r="F1" s="38"/>
      <c r="G1" s="38"/>
      <c r="H1" s="38"/>
      <c r="I1" s="38"/>
    </row>
    <row r="2" spans="1:14" x14ac:dyDescent="0.25">
      <c r="A2" s="10" t="s">
        <v>878</v>
      </c>
      <c r="B2" s="10"/>
      <c r="C2" s="10"/>
      <c r="D2" s="10"/>
      <c r="E2" s="10"/>
      <c r="F2" s="10"/>
      <c r="G2" s="10"/>
      <c r="H2" s="10"/>
      <c r="I2" s="10"/>
    </row>
    <row r="3" spans="1:14" ht="39" x14ac:dyDescent="0.25">
      <c r="A3" s="21" t="s">
        <v>855</v>
      </c>
      <c r="B3" s="29" t="s">
        <v>215</v>
      </c>
      <c r="D3" s="22" t="s">
        <v>877</v>
      </c>
      <c r="E3" s="25" t="s">
        <v>871</v>
      </c>
    </row>
    <row r="4" spans="1:14" x14ac:dyDescent="0.25">
      <c r="A4" s="21" t="s">
        <v>862</v>
      </c>
      <c r="B4" s="29" t="s">
        <v>215</v>
      </c>
      <c r="D4" s="21" t="s">
        <v>867</v>
      </c>
      <c r="E4" s="24" t="s">
        <v>864</v>
      </c>
    </row>
    <row r="5" spans="1:14" x14ac:dyDescent="0.25">
      <c r="A5" s="22" t="s">
        <v>856</v>
      </c>
      <c r="B5" s="29" t="s">
        <v>675</v>
      </c>
      <c r="D5" s="22" t="s">
        <v>868</v>
      </c>
      <c r="E5" s="24" t="s">
        <v>865</v>
      </c>
    </row>
    <row r="6" spans="1:14" x14ac:dyDescent="0.25">
      <c r="A6" s="22" t="s">
        <v>857</v>
      </c>
      <c r="B6" s="29" t="s">
        <v>887</v>
      </c>
      <c r="D6" s="22" t="s">
        <v>869</v>
      </c>
      <c r="E6" s="24" t="s">
        <v>866</v>
      </c>
    </row>
    <row r="7" spans="1:14" ht="60" customHeight="1" x14ac:dyDescent="0.25">
      <c r="A7" s="22" t="s">
        <v>858</v>
      </c>
      <c r="B7" s="29" t="s">
        <v>895</v>
      </c>
      <c r="D7" s="39" t="s">
        <v>873</v>
      </c>
      <c r="E7" s="39"/>
    </row>
    <row r="8" spans="1:14" x14ac:dyDescent="0.25">
      <c r="D8" s="39"/>
      <c r="E8" s="39"/>
    </row>
    <row r="9" spans="1:14" x14ac:dyDescent="0.25">
      <c r="A9" s="34" t="s">
        <v>1024</v>
      </c>
    </row>
    <row r="10" spans="1:14" ht="30" x14ac:dyDescent="0.25">
      <c r="A10" s="5"/>
      <c r="B10" s="5" t="str">
        <f>$B$3&amp;" - Wave A - Sample"</f>
        <v>Universal Credit - Wave A - Sample</v>
      </c>
      <c r="C10" s="5" t="str">
        <f>$B$3&amp;" - Wave B - Sample"</f>
        <v>Universal Credit - Wave B - Sample</v>
      </c>
      <c r="D10" s="5" t="str">
        <f>$B$3&amp;" - Wave C - Sample"</f>
        <v>Universal Credit - Wave C - Sample</v>
      </c>
      <c r="E10" s="20" t="str">
        <f>$B$3&amp;" - Wave A - All"</f>
        <v>Universal Credit - Wave A - All</v>
      </c>
      <c r="F10" s="20" t="str">
        <f>$B$3&amp;" - Wave B - All"</f>
        <v>Universal Credit - Wave B - All</v>
      </c>
      <c r="G10" s="20" t="str">
        <f>$B$3&amp;" - Wave C - All"</f>
        <v>Universal Credit - Wave C - All</v>
      </c>
    </row>
    <row r="11" spans="1:14" x14ac:dyDescent="0.25">
      <c r="A11" s="5" t="s">
        <v>680</v>
      </c>
      <c r="B11" s="2">
        <f>COUNTIF(Table1[c08a_main_class], $B$4)</f>
        <v>58</v>
      </c>
      <c r="C11" s="33">
        <f ca="1">COUNTIFS(Table1[c08a_main_class], $B$4, INDIRECT("Table1[c01"&amp;$E$5&amp;"_area]"), "&lt;&gt;Unassigned")</f>
        <v>37</v>
      </c>
      <c r="D11" s="2">
        <f ca="1">COUNTIFS(Table1[c08a_main_class], $B$4, INDIRECT("Table1[c01"&amp;$E$6&amp;"_area]"), "&lt;&gt;Unassigned")</f>
        <v>0</v>
      </c>
      <c r="E11" s="3">
        <f ca="1">COUNTIF(INDIRECT("Table1["&amp;$B$5&amp;"]"), "Yes")</f>
        <v>58</v>
      </c>
      <c r="F11" s="2">
        <f ca="1">COUNTIF(INDIRECT("Table1["&amp;$B$6&amp;"]"), "Yes")</f>
        <v>37</v>
      </c>
      <c r="G11" s="3">
        <f ca="1">COUNTIF(INDIRECT("Table1["&amp;$B$7&amp;"]"), "Yes")</f>
        <v>0</v>
      </c>
    </row>
    <row r="13" spans="1:14" x14ac:dyDescent="0.25">
      <c r="A13" s="10" t="s">
        <v>681</v>
      </c>
      <c r="B13" s="10"/>
      <c r="C13" s="10"/>
      <c r="D13" s="10"/>
      <c r="E13" s="10"/>
      <c r="F13" s="10"/>
      <c r="G13" s="10"/>
      <c r="H13" s="10"/>
      <c r="I13" s="10"/>
      <c r="K13" s="4" t="s">
        <v>1004</v>
      </c>
    </row>
    <row r="14" spans="1:14" x14ac:dyDescent="0.25">
      <c r="A14" s="10" t="s">
        <v>861</v>
      </c>
      <c r="B14" s="10"/>
      <c r="C14" s="10"/>
      <c r="D14" s="10"/>
      <c r="E14" s="10"/>
      <c r="F14" s="10"/>
      <c r="G14" s="10"/>
      <c r="H14" s="10"/>
      <c r="I14" s="10"/>
      <c r="K14" s="4" t="s">
        <v>696</v>
      </c>
    </row>
    <row r="15" spans="1:14" x14ac:dyDescent="0.25">
      <c r="K15" s="5"/>
      <c r="L15" s="5" t="s">
        <v>697</v>
      </c>
      <c r="M15" s="5" t="s">
        <v>698</v>
      </c>
      <c r="N15" s="5" t="s">
        <v>680</v>
      </c>
    </row>
    <row r="16" spans="1:14" x14ac:dyDescent="0.25">
      <c r="A16" s="4" t="s">
        <v>531</v>
      </c>
      <c r="K16" s="5" t="str">
        <f>$B$3&amp;" - Sample"</f>
        <v>Universal Credit - Sample</v>
      </c>
      <c r="L16" s="2">
        <f>COUNTIFS(Table1[c08a_main_class], $B$4, Table1[c10a_main_employ], "Employed full-time")+COUNTIFS(Table1[c08a_main_class], $B$4, Table1[c10a_main_employ], "Employed part-time")+COUNTIFS(Table1[c08a_main_class], $B$4, Table1[c10a_main_employ], "Employed variable hours")+COUNTIFS(Table1[c08a_main_class], $B$4, Table1[c10a_main_employ], "Employed short-hours")+COUNTIFS(Table1[c08a_main_class], $B$4, Table1[c10a_main_employ], "Self-employed")</f>
        <v>18</v>
      </c>
      <c r="M16" s="3">
        <f>COUNTIFS(Table1[c08a_main_class], $B$4, Table1[c10a_main_employ], "Not in paid work")+COUNTIFS(Table1[c08a_main_class], $B$4, Table1[c10a_main_employ], "Retired")</f>
        <v>40</v>
      </c>
      <c r="N16" s="2">
        <f>L16+M16</f>
        <v>58</v>
      </c>
    </row>
    <row r="17" spans="1:15" x14ac:dyDescent="0.25">
      <c r="A17" s="5"/>
      <c r="B17" s="5" t="s">
        <v>19</v>
      </c>
      <c r="C17" s="5" t="s">
        <v>8</v>
      </c>
      <c r="D17" s="5" t="s">
        <v>525</v>
      </c>
    </row>
    <row r="18" spans="1:15" x14ac:dyDescent="0.25">
      <c r="A18" s="5" t="str">
        <f>$B$3&amp;" - Wave A - Sample"</f>
        <v>Universal Credit - Wave A - Sample</v>
      </c>
      <c r="B18" s="2">
        <f>COUNTIFS(Table1[c08a_main_class], $B$4, Table1[c03a_gender], "Male")</f>
        <v>40</v>
      </c>
      <c r="C18" s="3">
        <f>COUNTIFS(Table1[c08a_main_class], $B$4, Table1[c03a_gender], "Female")</f>
        <v>18</v>
      </c>
      <c r="D18" s="2">
        <f t="shared" ref="D18:D23" si="0">SUM(B18:C18)</f>
        <v>58</v>
      </c>
    </row>
    <row r="19" spans="1:15" x14ac:dyDescent="0.25">
      <c r="A19" s="5" t="str">
        <f>$B$3&amp;" - Wave B - Sample"</f>
        <v>Universal Credit - Wave B - Sample</v>
      </c>
      <c r="B19" s="2">
        <f ca="1">COUNTIFS(Table1[c08a_main_class], $B$4, INDIRECT("Table1[c01"&amp;$E5&amp;"_area]"), "&lt;&gt;Unassigned", Table1[c03a_gender], "Male")</f>
        <v>28</v>
      </c>
      <c r="C19" s="3">
        <f ca="1">COUNTIFS(Table1[c08a_main_class], $B$4, INDIRECT("Table1[c01"&amp;$E5&amp;"_area]"), "&lt;&gt;Unassigned", Table1[c03a_gender], "Female")</f>
        <v>9</v>
      </c>
      <c r="D19" s="2">
        <f t="shared" ca="1" si="0"/>
        <v>37</v>
      </c>
    </row>
    <row r="20" spans="1:15" x14ac:dyDescent="0.25">
      <c r="A20" s="5" t="str">
        <f>$B$3&amp;" - Wave C - Sample"</f>
        <v>Universal Credit - Wave C - Sample</v>
      </c>
      <c r="B20" s="2">
        <f ca="1">COUNTIFS(Table1[c08a_main_class], $B$4, INDIRECT("Table1[c01"&amp;$E6&amp;"_area]"), "&lt;&gt;Unassigned", Table1[c03a_gender], "Male")</f>
        <v>0</v>
      </c>
      <c r="C20" s="3">
        <f ca="1">COUNTIFS(Table1[c08a_main_class], $B$4, INDIRECT("Table1[c01"&amp;$E6&amp;"_area]"), "&lt;&gt;Unassigned", Table1[c03a_gender], "Female")</f>
        <v>0</v>
      </c>
      <c r="D20" s="2">
        <f t="shared" ca="1" si="0"/>
        <v>0</v>
      </c>
      <c r="K20" s="4" t="s">
        <v>699</v>
      </c>
    </row>
    <row r="21" spans="1:15" x14ac:dyDescent="0.25">
      <c r="A21" s="5" t="str">
        <f>$B$3&amp;" - Wave A - All"</f>
        <v>Universal Credit - Wave A - All</v>
      </c>
      <c r="B21" s="2">
        <f ca="1">COUNTIFS(INDIRECT("Table1["&amp;$B5&amp;"]"), "Yes", Table1[c03a_gender], "Male")</f>
        <v>40</v>
      </c>
      <c r="C21" s="3">
        <f ca="1">COUNTIFS(INDIRECT("Table1["&amp;$B5&amp;"]"), "Yes", Table1[c03a_gender], "Female")</f>
        <v>18</v>
      </c>
      <c r="D21" s="2">
        <f t="shared" ca="1" si="0"/>
        <v>58</v>
      </c>
      <c r="K21" s="5"/>
      <c r="L21" s="5" t="s">
        <v>697</v>
      </c>
      <c r="M21" s="5" t="s">
        <v>698</v>
      </c>
      <c r="N21" s="5" t="s">
        <v>680</v>
      </c>
    </row>
    <row r="22" spans="1:15" x14ac:dyDescent="0.25">
      <c r="A22" s="5" t="str">
        <f>$B$3&amp;" - Wave B - All"</f>
        <v>Universal Credit - Wave B - All</v>
      </c>
      <c r="B22" s="2">
        <f ca="1">COUNTIFS(INDIRECT("Table1["&amp;$B6&amp;"]"), "Yes", Table1[c03a_gender], "Male")</f>
        <v>28</v>
      </c>
      <c r="C22" s="3">
        <f ca="1">COUNTIFS(INDIRECT("Table1["&amp;$B6&amp;"]"), "Yes", Table1[c03a_gender], "Female")</f>
        <v>9</v>
      </c>
      <c r="D22" s="2">
        <f t="shared" ca="1" si="0"/>
        <v>37</v>
      </c>
      <c r="K22" s="5" t="s">
        <v>1005</v>
      </c>
      <c r="L22" s="7">
        <v>0.31034482758620691</v>
      </c>
      <c r="M22" s="6">
        <v>0.68965517241379315</v>
      </c>
      <c r="N22" s="7">
        <v>1</v>
      </c>
    </row>
    <row r="23" spans="1:15" x14ac:dyDescent="0.25">
      <c r="A23" s="5" t="str">
        <f>$B$3&amp;" - Wave C - All"</f>
        <v>Universal Credit - Wave C - All</v>
      </c>
      <c r="B23" s="2">
        <f ca="1">COUNTIFS(INDIRECT("Table1["&amp;$B7&amp;"]"), "Yes", Table1[c03a_gender], "Male")</f>
        <v>0</v>
      </c>
      <c r="C23" s="3">
        <f ca="1">COUNTIFS(INDIRECT("Table1["&amp;$B7&amp;"]"), "Yes", Table1[c03a_gender], "Female")</f>
        <v>0</v>
      </c>
      <c r="D23" s="2">
        <f t="shared" ca="1" si="0"/>
        <v>0</v>
      </c>
    </row>
    <row r="25" spans="1:15" x14ac:dyDescent="0.25">
      <c r="A25" s="4" t="s">
        <v>532</v>
      </c>
      <c r="K25" s="4" t="s">
        <v>703</v>
      </c>
    </row>
    <row r="26" spans="1:15" x14ac:dyDescent="0.25">
      <c r="A26" s="5"/>
      <c r="B26" s="5" t="s">
        <v>19</v>
      </c>
      <c r="C26" s="5" t="s">
        <v>8</v>
      </c>
      <c r="D26" s="5" t="s">
        <v>525</v>
      </c>
      <c r="K26" s="5"/>
      <c r="L26" s="5" t="s">
        <v>5</v>
      </c>
      <c r="M26" s="5" t="s">
        <v>4</v>
      </c>
      <c r="N26" s="5" t="s">
        <v>41</v>
      </c>
      <c r="O26" s="5" t="s">
        <v>680</v>
      </c>
    </row>
    <row r="27" spans="1:15" x14ac:dyDescent="0.25">
      <c r="A27" s="5" t="str">
        <f>$B$3&amp;" - Wave A - Sample"</f>
        <v>Universal Credit - Wave A - Sample</v>
      </c>
      <c r="B27" s="7">
        <f t="shared" ref="B27:D31" si="1">B18/$D18</f>
        <v>0.68965517241379315</v>
      </c>
      <c r="C27" s="6">
        <f t="shared" si="1"/>
        <v>0.31034482758620691</v>
      </c>
      <c r="D27" s="7">
        <f t="shared" si="1"/>
        <v>1</v>
      </c>
      <c r="K27" s="5" t="str">
        <f>$B$3&amp;" - Sample"</f>
        <v>Universal Credit - Sample</v>
      </c>
      <c r="L27" s="2">
        <f>COUNTIFS(Table1[c08a_main_class], $B$4, Table1[c10a_main_employ], "Employed full-time", Table1[c08a_main_class], $B$4, Table1[c12a_risk_sanction], "Yes")+COUNTIFS(Table1[c08a_main_class], $B$4, Table1[c10a_main_employ], "Employed part-time", Table1[c08a_main_class], $B$4, Table1[c12a_risk_sanction], "Yes")+COUNTIFS(Table1[c08a_main_class], $B$4, Table1[c10a_main_employ], "Employed variable hours", Table1[c08a_main_class], $B$4, Table1[c12a_risk_sanction], "Yes")+COUNTIFS(Table1[c08a_main_class], $B$4, Table1[c10a_main_employ], "Employed short-hours", Table1[c08a_main_class], $B$4, Table1[c12a_risk_sanction], "Yes")+COUNTIFS(Table1[c08a_main_class], $B$4, Table1[c10a_main_employ], "Self-employed", Table1[c08a_main_class], $B$4, Table1[c12a_risk_sanction], "Yes")</f>
        <v>11</v>
      </c>
      <c r="M27" s="3">
        <f>COUNTIFS(Table1[c08a_main_class], $B$4, Table1[c10a_main_employ], "Employed full-time", Table1[c12a_risk_sanction], "No")+COUNTIFS(Table1[c08a_main_class], $B$4, Table1[c10a_main_employ], "Employed part-time", Table1[c12a_risk_sanction], "No")+COUNTIFS(Table1[c08a_main_class], $B$4, Table1[c10a_main_employ], "Employed variable hours", Table1[c12a_risk_sanction], "No")+COUNTIFS(Table1[c08a_main_class], $B$4, Table1[c10a_main_employ], "Employed short-hours", Table1[c12a_risk_sanction], "No")+COUNTIFS(Table1[c08a_main_class], $B$4, Table1[c10a_main_employ], "Self-employed", Table1[c12a_risk_sanction], "No")</f>
        <v>7</v>
      </c>
      <c r="N27" s="2">
        <f>COUNTIFS(Table1[c08a_main_class], $B$4, Table1[c12a_risk_sanction], "Don't Know")</f>
        <v>0</v>
      </c>
      <c r="O27" s="3">
        <f>SUM(L27:N27)</f>
        <v>18</v>
      </c>
    </row>
    <row r="28" spans="1:15" x14ac:dyDescent="0.25">
      <c r="A28" s="5" t="str">
        <f>$B$3&amp;" - Wave B - Sample"</f>
        <v>Universal Credit - Wave B - Sample</v>
      </c>
      <c r="B28" s="7">
        <f t="shared" ca="1" si="1"/>
        <v>0.7567567567567568</v>
      </c>
      <c r="C28" s="6">
        <f t="shared" ca="1" si="1"/>
        <v>0.24324324324324326</v>
      </c>
      <c r="D28" s="7">
        <f t="shared" ca="1" si="1"/>
        <v>1</v>
      </c>
      <c r="K28" s="5"/>
      <c r="L28" s="2"/>
      <c r="M28" s="3"/>
      <c r="N28" s="2"/>
      <c r="O28" s="3"/>
    </row>
    <row r="29" spans="1:15" x14ac:dyDescent="0.25">
      <c r="A29" s="5" t="str">
        <f>$B$3&amp;" - Wave C - Sample"</f>
        <v>Universal Credit - Wave C - Sample</v>
      </c>
      <c r="B29" s="7" t="e">
        <f t="shared" ca="1" si="1"/>
        <v>#DIV/0!</v>
      </c>
      <c r="C29" s="6" t="e">
        <f t="shared" ca="1" si="1"/>
        <v>#DIV/0!</v>
      </c>
      <c r="D29" s="7" t="e">
        <f t="shared" ca="1" si="1"/>
        <v>#DIV/0!</v>
      </c>
      <c r="K29" s="5"/>
      <c r="L29" s="2"/>
      <c r="M29" s="3"/>
      <c r="N29" s="2"/>
      <c r="O29" s="3"/>
    </row>
    <row r="30" spans="1:15" x14ac:dyDescent="0.25">
      <c r="A30" s="5" t="str">
        <f>$B$3&amp;" - Wave A - All"</f>
        <v>Universal Credit - Wave A - All</v>
      </c>
      <c r="B30" s="7">
        <f t="shared" ca="1" si="1"/>
        <v>0.68965517241379315</v>
      </c>
      <c r="C30" s="6">
        <f t="shared" ca="1" si="1"/>
        <v>0.31034482758620691</v>
      </c>
      <c r="D30" s="7">
        <f t="shared" ca="1" si="1"/>
        <v>1</v>
      </c>
      <c r="K30" s="5"/>
      <c r="L30" s="2"/>
      <c r="M30" s="3"/>
      <c r="N30" s="2"/>
      <c r="O30" s="3"/>
    </row>
    <row r="31" spans="1:15" x14ac:dyDescent="0.25">
      <c r="A31" s="5" t="str">
        <f>$B$3&amp;" - Wave B - All"</f>
        <v>Universal Credit - Wave B - All</v>
      </c>
      <c r="B31" s="7">
        <f t="shared" ca="1" si="1"/>
        <v>0.7567567567567568</v>
      </c>
      <c r="C31" s="6">
        <f t="shared" ca="1" si="1"/>
        <v>0.24324324324324326</v>
      </c>
      <c r="D31" s="7">
        <f t="shared" ca="1" si="1"/>
        <v>1</v>
      </c>
    </row>
    <row r="32" spans="1:15" x14ac:dyDescent="0.25">
      <c r="A32" s="5" t="str">
        <f>$B$3&amp;" - Wave C - All"</f>
        <v>Universal Credit - Wave C - All</v>
      </c>
      <c r="B32" s="7" t="e">
        <f ca="1">B23/$D23</f>
        <v>#DIV/0!</v>
      </c>
      <c r="C32" s="6" t="e">
        <f ca="1">C23/$D23</f>
        <v>#DIV/0!</v>
      </c>
      <c r="D32" s="7" t="e">
        <f ca="1">D23/$D23</f>
        <v>#DIV/0!</v>
      </c>
      <c r="K32" s="4" t="s">
        <v>702</v>
      </c>
    </row>
    <row r="33" spans="1:15" x14ac:dyDescent="0.25">
      <c r="B33" s="11"/>
      <c r="C33" s="11"/>
      <c r="D33" s="11"/>
      <c r="K33" s="5"/>
      <c r="L33" s="5" t="s">
        <v>5</v>
      </c>
      <c r="M33" s="5" t="s">
        <v>4</v>
      </c>
      <c r="N33" s="5" t="s">
        <v>41</v>
      </c>
      <c r="O33" s="5" t="s">
        <v>680</v>
      </c>
    </row>
    <row r="34" spans="1:15" x14ac:dyDescent="0.25">
      <c r="A34" s="4" t="s">
        <v>533</v>
      </c>
      <c r="K34" s="5" t="str">
        <f>$B$3&amp;" - Sample"</f>
        <v>Universal Credit - Sample</v>
      </c>
      <c r="L34" s="7">
        <f>L27/$L$16</f>
        <v>0.61111111111111116</v>
      </c>
      <c r="M34" s="6">
        <f>M27/$L$16</f>
        <v>0.3888888888888889</v>
      </c>
      <c r="N34" s="7">
        <f>N27/$L$16</f>
        <v>0</v>
      </c>
      <c r="O34" s="6">
        <f>O27/$L$16</f>
        <v>1</v>
      </c>
    </row>
    <row r="35" spans="1:15" x14ac:dyDescent="0.25">
      <c r="A35" s="5"/>
      <c r="B35" s="5" t="s">
        <v>775</v>
      </c>
      <c r="C35" s="5" t="s">
        <v>534</v>
      </c>
      <c r="D35" s="5" t="s">
        <v>535</v>
      </c>
      <c r="E35" s="5" t="s">
        <v>536</v>
      </c>
      <c r="F35" s="5" t="s">
        <v>776</v>
      </c>
      <c r="G35" s="5" t="s">
        <v>525</v>
      </c>
      <c r="K35" s="5"/>
      <c r="L35" s="7"/>
      <c r="M35" s="6"/>
      <c r="N35" s="7"/>
      <c r="O35" s="6"/>
    </row>
    <row r="36" spans="1:15" x14ac:dyDescent="0.25">
      <c r="A36" s="5" t="str">
        <f>$B$3&amp;" - Wave A - Sample"</f>
        <v>Universal Credit - Wave A - Sample</v>
      </c>
      <c r="B36" s="2">
        <f>COUNTIFS(Table1[c08a_main_class], $B$4, Table1[c04a_age], "&lt;18")</f>
        <v>0</v>
      </c>
      <c r="C36" s="3">
        <f>COUNTIFS(Table1[c08a_main_class], $B$4, Table1[c04a_age], "&gt;=18", Table1[c04a_age],"&lt;=24")</f>
        <v>8</v>
      </c>
      <c r="D36" s="2">
        <f>COUNTIFS(Table1[c08a_main_class], $B$4, Table1[c04a_age], "&gt;=25", Table1[c04a_age],"&lt;=49")</f>
        <v>27</v>
      </c>
      <c r="E36" s="3">
        <f>COUNTIFS(Table1[c08a_main_class], $B$4, Table1[c04a_age], "&gt;=50", Table1[c04a_age],"&lt;=64")</f>
        <v>23</v>
      </c>
      <c r="F36" s="2">
        <f>COUNTIFS(Table1[c08a_main_class], $B$4, Table1[c04a_age], "&gt;64")</f>
        <v>0</v>
      </c>
      <c r="G36" s="3">
        <f>SUM(B36:F36)</f>
        <v>58</v>
      </c>
      <c r="K36" s="5"/>
      <c r="L36" s="7"/>
      <c r="M36" s="6"/>
      <c r="N36" s="7"/>
      <c r="O36" s="6"/>
    </row>
    <row r="37" spans="1:15" x14ac:dyDescent="0.25">
      <c r="A37" s="5" t="str">
        <f>$B$3&amp;" - Wave B - Sample"</f>
        <v>Universal Credit - Wave B - Sample</v>
      </c>
      <c r="B37" s="2">
        <f ca="1">COUNTIFS(Table1[c08a_main_class], $B$4, INDIRECT("Table1[c01"&amp;$E5&amp;"_area]"), "&lt;&gt;Unassigned",  INDIRECT("Table1[c04"&amp;$E5&amp;"_age]"), "&lt;18")</f>
        <v>0</v>
      </c>
      <c r="C37" s="3">
        <f ca="1">COUNTIFS(Table1[c08a_main_class], $B$4, INDIRECT("Table1[c01"&amp;$E5&amp;"_area]"), "&lt;&gt;Unassigned", INDIRECT("Table1[c04"&amp;$E5&amp;"_age]"), "&gt;=18", INDIRECT("Table1[c04"&amp;$E5&amp;"_age]"), "&lt;=24")</f>
        <v>4</v>
      </c>
      <c r="D37" s="2">
        <f ca="1">COUNTIFS(Table1[c08a_main_class], $B$4, INDIRECT("Table1[c01"&amp;$E5&amp;"_area]"), "&lt;&gt;Unassigned", INDIRECT("Table1[c04"&amp;$E5&amp;"_age]"), "&gt;=25", INDIRECT("Table1[c04"&amp;$E5&amp;"_age]"), "&lt;=49")</f>
        <v>13</v>
      </c>
      <c r="E37" s="3">
        <f ca="1">COUNTIFS(Table1[c08a_main_class], $B$4, INDIRECT("Table1[c01"&amp;$E5&amp;"_area]"), "&lt;&gt;Unassigned", INDIRECT("Table1[c04"&amp;$E5&amp;"_age]"), "&gt;=50", INDIRECT("Table1[c04"&amp;$E5&amp;"_age]"), "&lt;=64")</f>
        <v>20</v>
      </c>
      <c r="F37" s="2">
        <f ca="1">COUNTIFS(Table1[c08a_main_class], $B$4, INDIRECT("Table1[c01"&amp;$E5&amp;"_area]"), "&lt;&gt;Unassigned", INDIRECT("Table1[c04"&amp;$E5&amp;"_age]"), "&gt;64")</f>
        <v>0</v>
      </c>
      <c r="G37" s="3">
        <f t="shared" ref="G37:G41" ca="1" si="2">SUM(B37:F37)</f>
        <v>37</v>
      </c>
      <c r="K37" s="5"/>
      <c r="L37" s="7"/>
      <c r="M37" s="6"/>
      <c r="N37" s="7"/>
      <c r="O37" s="6"/>
    </row>
    <row r="38" spans="1:15" x14ac:dyDescent="0.25">
      <c r="A38" s="5" t="str">
        <f>$B$3&amp;" - Wave C - Sample"</f>
        <v>Universal Credit - Wave C - Sample</v>
      </c>
      <c r="B38" s="2">
        <f ca="1">COUNTIFS(Table1[c08a_main_class], $B$4, INDIRECT("Table1[c01"&amp;$E6&amp;"_area]"), "&lt;&gt;Unassigned",  INDIRECT("Table1[c04"&amp;$E6&amp;"_age]"), "&lt;18")</f>
        <v>0</v>
      </c>
      <c r="C38" s="3">
        <f ca="1">COUNTIFS(Table1[c08a_main_class], $B$4, INDIRECT("Table1[c01"&amp;$E6&amp;"_area]"), "&lt;&gt;Unassigned", INDIRECT("Table1[c04"&amp;$E6&amp;"_age]"), "&gt;=18", INDIRECT("Table1[c04"&amp;$E6&amp;"_age]"), "&lt;=24")</f>
        <v>0</v>
      </c>
      <c r="D38" s="2">
        <f ca="1">COUNTIFS(Table1[c08a_main_class], $B$4, INDIRECT("Table1[c01"&amp;$E6&amp;"_area]"), "&lt;&gt;Unassigned", INDIRECT("Table1[c04"&amp;$E6&amp;"_age]"), "&gt;=25", INDIRECT("Table1[c04"&amp;$E6&amp;"_age]"), "&lt;=49")</f>
        <v>0</v>
      </c>
      <c r="E38" s="3">
        <f ca="1">COUNTIFS(Table1[c08a_main_class], $B$4, INDIRECT("Table1[c01"&amp;$E6&amp;"_area]"), "&lt;&gt;Unassigned", INDIRECT("Table1[c04"&amp;$E6&amp;"_age]"), "&gt;=50", INDIRECT("Table1[c04"&amp;$E6&amp;"_age]"), "&lt;=64")</f>
        <v>0</v>
      </c>
      <c r="F38" s="2">
        <f ca="1">COUNTIFS(Table1[c08a_main_class], $B$4, INDIRECT("Table1[c01"&amp;$E6&amp;"_area]"), "&lt;&gt;Unassigned", INDIRECT("Table1[c04"&amp;$E6&amp;"_age]"), "&gt;64")</f>
        <v>0</v>
      </c>
      <c r="G38" s="3">
        <f t="shared" ca="1" si="2"/>
        <v>0</v>
      </c>
    </row>
    <row r="39" spans="1:15" x14ac:dyDescent="0.25">
      <c r="A39" s="5" t="str">
        <f>$B$3&amp;" - Wave A - All"</f>
        <v>Universal Credit - Wave A - All</v>
      </c>
      <c r="B39" s="2">
        <f ca="1">COUNTIFS(INDIRECT("Table1["&amp;$B5&amp;"]"), "Yes", Table1[c04a_age], "&lt;18")</f>
        <v>0</v>
      </c>
      <c r="C39" s="3">
        <f ca="1">COUNTIFS(INDIRECT("Table1["&amp;$B5&amp;"]"), "Yes", Table1[c04a_age], "&gt;=18", Table1[c04a_age],"&lt;=24")</f>
        <v>8</v>
      </c>
      <c r="D39" s="2">
        <f ca="1">COUNTIFS(INDIRECT("Table1["&amp;$B5&amp;"]"), "Yes", Table1[c04a_age], "&gt;=25", Table1[c04a_age],"&lt;=49")</f>
        <v>27</v>
      </c>
      <c r="E39" s="3">
        <f ca="1">COUNTIFS(INDIRECT("Table1["&amp;$B5&amp;"]"), "Yes", Table1[c04a_age], "&gt;=50", Table1[c04a_age],"&lt;=64")</f>
        <v>23</v>
      </c>
      <c r="F39" s="2">
        <f ca="1">COUNTIFS(INDIRECT("Table1["&amp;$B5&amp;"]"), "Yes", Table1[c04a_age], "&gt;64")</f>
        <v>0</v>
      </c>
      <c r="G39" s="3">
        <f t="shared" ca="1" si="2"/>
        <v>58</v>
      </c>
      <c r="K39" s="4" t="s">
        <v>705</v>
      </c>
    </row>
    <row r="40" spans="1:15" x14ac:dyDescent="0.25">
      <c r="A40" s="5" t="str">
        <f>$B$3&amp;" - Wave B - All"</f>
        <v>Universal Credit - Wave B - All</v>
      </c>
      <c r="B40" s="2">
        <f ca="1">COUNTIFS(INDIRECT("Table1["&amp;$B6&amp;"]"), "Yes", INDIRECT("Table1[c04"&amp;$E5&amp;"_age]"), "&lt;18")</f>
        <v>0</v>
      </c>
      <c r="C40" s="3">
        <f ca="1">COUNTIFS(INDIRECT("Table1["&amp;$B6&amp;"]"), "Yes", INDIRECT("Table1[c04"&amp;$E5&amp;"_age]"), "&gt;=18", INDIRECT("Table1[c04"&amp;$E5&amp;"_age]"),"&lt;=24")</f>
        <v>4</v>
      </c>
      <c r="D40" s="2">
        <f ca="1">COUNTIFS(INDIRECT("Table1["&amp;$B6&amp;"]"), "Yes", INDIRECT("Table1[c04"&amp;$E5&amp;"_age]"), "&gt;=25", INDIRECT("Table1[c04"&amp;$E5&amp;"_age]"),"&lt;=49")</f>
        <v>14</v>
      </c>
      <c r="E40" s="3">
        <f ca="1">COUNTIFS(INDIRECT("Table1["&amp;$B6&amp;"]"), "Yes", INDIRECT("Table1[c04"&amp;$E5&amp;"_age]"), "&gt;=50", INDIRECT("Table1[c04"&amp;$E5&amp;"_age]"),"&lt;=64")</f>
        <v>19</v>
      </c>
      <c r="F40" s="2">
        <f ca="1">COUNTIFS(INDIRECT("Table1["&amp;$B6&amp;"]"), "Yes", INDIRECT("Table1[c04"&amp;$E5&amp;"_age]"), "&gt;64")</f>
        <v>0</v>
      </c>
      <c r="G40" s="3">
        <f t="shared" ca="1" si="2"/>
        <v>37</v>
      </c>
      <c r="K40" s="5"/>
      <c r="L40" s="5" t="str">
        <f>$B$3&amp;" - Sample"</f>
        <v>Universal Credit - Sample</v>
      </c>
    </row>
    <row r="41" spans="1:15" x14ac:dyDescent="0.25">
      <c r="A41" s="5" t="str">
        <f>$B$3&amp;" - Wave C - All"</f>
        <v>Universal Credit - Wave C - All</v>
      </c>
      <c r="B41" s="2">
        <f ca="1">COUNTIFS(INDIRECT("Table1["&amp;$B7&amp;"]"), "Yes", INDIRECT("Table1[c04"&amp;$E6&amp;"_age]"), "&lt;18")</f>
        <v>0</v>
      </c>
      <c r="C41" s="3">
        <f ca="1">COUNTIFS(INDIRECT("Table1["&amp;$B7&amp;"]"), "Yes", INDIRECT("Table1[c04"&amp;$E6&amp;"_age]"), "&gt;=18", INDIRECT("Table1[c04"&amp;$E6&amp;"_age]"),"&lt;=24")</f>
        <v>0</v>
      </c>
      <c r="D41" s="2">
        <f ca="1">COUNTIFS(INDIRECT("Table1["&amp;$B7&amp;"]"), "Yes", INDIRECT("Table1[c04"&amp;$E6&amp;"_age]"), "&gt;=25", INDIRECT("Table1[c04"&amp;$E6&amp;"_age]"),"&lt;=49")</f>
        <v>0</v>
      </c>
      <c r="E41" s="3">
        <f ca="1">COUNTIFS(INDIRECT("Table1["&amp;$B7&amp;"]"), "Yes", INDIRECT("Table1[c04"&amp;$E6&amp;"_age]"), "&gt;=50", INDIRECT("Table1[c04"&amp;$E6&amp;"_age]"),"&lt;=64")</f>
        <v>0</v>
      </c>
      <c r="F41" s="2">
        <f ca="1">COUNTIFS(INDIRECT("Table1["&amp;$B7&amp;"]"), "Yes", INDIRECT("Table1[c04"&amp;$E6&amp;"_age]"), "&gt;64")</f>
        <v>0</v>
      </c>
      <c r="G41" s="3">
        <f t="shared" ca="1" si="2"/>
        <v>0</v>
      </c>
      <c r="K41" s="5" t="s">
        <v>17</v>
      </c>
      <c r="L41" s="2">
        <f>COUNTIFS(Table1[c08a_main_class], $B$4, Table1[c10a_main_employ], "Employed full-time", Table1[c13a_times_sanctioned], $A186)+COUNTIFS(Table1[c08a_main_class], $B$4, Table1[c10a_main_employ], "Employed part-time", Table1[c13a_times_sanctioned], $A186)+COUNTIFS(Table1[c08a_main_class], $B$4, Table1[c10a_main_employ], "Employed variable hours", Table1[c13a_times_sanctioned], $A186)+COUNTIFS(Table1[c08a_main_class], $B$4, Table1[c10a_main_employ], "Employed short-hours", Table1[c13a_times_sanctioned], $A186)+COUNTIFS(Table1[c08a_main_class], $B$4, Table1[c10a_main_employ], "Self-employed", Table1[c13a_times_sanctioned], $A186)</f>
        <v>0</v>
      </c>
    </row>
    <row r="42" spans="1:15" x14ac:dyDescent="0.25">
      <c r="K42" s="5" t="s">
        <v>26</v>
      </c>
      <c r="L42" s="2">
        <f>COUNTIFS(Table1[c08a_main_class], $B$4, Table1[c10a_main_employ], "Employed full-time", Table1[c13a_times_sanctioned], "Once")+COUNTIFS(Table1[c08a_main_class], $B$4, Table1[c10a_main_employ], "Employed part-time", Table1[c13a_times_sanctioned], "Once")+COUNTIFS(Table1[c08a_main_class], $B$4, Table1[c10a_main_employ], "Employed variable hours", Table1[c13a_times_sanctioned], "Once")+COUNTIFS(Table1[c08a_main_class], $B$4, Table1[c10a_main_employ], "Employed short-hours", Table1[c13a_times_sanctioned], "Once")+COUNTIFS(Table1[c08a_main_class], $B$4, Table1[c10a_main_employ], "Self-employed", Table1[c13a_times_sanctioned], "Once")</f>
        <v>3</v>
      </c>
    </row>
    <row r="43" spans="1:15" x14ac:dyDescent="0.25">
      <c r="A43" s="4" t="s">
        <v>537</v>
      </c>
      <c r="K43" s="5" t="s">
        <v>77</v>
      </c>
      <c r="L43" s="2">
        <f>COUNTIFS(Table1[c08a_main_class], $B$4, Table1[c10a_main_employ], "Employed full-time", Table1[c13a_times_sanctioned], $A188)+COUNTIFS(Table1[c08a_main_class], $B$4, Table1[c10a_main_employ], "Employed part-time", Table1[c13a_times_sanctioned], $A188)+COUNTIFS(Table1[c08a_main_class], $B$4, Table1[c10a_main_employ], "Employed variable hours", Table1[c13a_times_sanctioned], $A188)+COUNTIFS(Table1[c08a_main_class], $B$4, Table1[c10a_main_employ], "Employed short-hours", Table1[c13a_times_sanctioned], $A188)+COUNTIFS(Table1[c08a_main_class], $B$4, Table1[c10a_main_employ], "Self-employed", Table1[c13a_times_sanctioned], $A188)</f>
        <v>0</v>
      </c>
    </row>
    <row r="44" spans="1:15" x14ac:dyDescent="0.25">
      <c r="A44" s="5"/>
      <c r="B44" s="5" t="s">
        <v>775</v>
      </c>
      <c r="C44" s="5" t="s">
        <v>534</v>
      </c>
      <c r="D44" s="5" t="s">
        <v>535</v>
      </c>
      <c r="E44" s="5" t="s">
        <v>536</v>
      </c>
      <c r="F44" s="5" t="s">
        <v>776</v>
      </c>
      <c r="G44" s="5" t="s">
        <v>525</v>
      </c>
      <c r="K44" s="5" t="s">
        <v>48</v>
      </c>
      <c r="L44" s="2">
        <f>COUNTIFS(Table1[c08a_main_class], $B$4, Table1[c10a_main_employ], "Employed full-time", Table1[c13a_times_sanctioned], $A189)+COUNTIFS(Table1[c08a_main_class], $B$4, Table1[c10a_main_employ], "Employed part-time", Table1[c13a_times_sanctioned], $A189)+COUNTIFS(Table1[c08a_main_class], $B$4, Table1[c10a_main_employ], "Employed variable hours", Table1[c13a_times_sanctioned], $A189)+COUNTIFS(Table1[c08a_main_class], $B$4, Table1[c10a_main_employ], "Employed short-hours", Table1[c13a_times_sanctioned], $A189)+COUNTIFS(Table1[c08a_main_class], $B$4, Table1[c10a_main_employ], "Self-employed", Table1[c13a_times_sanctioned], $A189)</f>
        <v>0</v>
      </c>
    </row>
    <row r="45" spans="1:15" x14ac:dyDescent="0.25">
      <c r="A45" s="5" t="str">
        <f>$B$3&amp;" - Wave A - Sample"</f>
        <v>Universal Credit - Wave A - Sample</v>
      </c>
      <c r="B45" s="15">
        <f t="shared" ref="B45:G50" si="3">B36/$G36</f>
        <v>0</v>
      </c>
      <c r="C45" s="13">
        <f t="shared" si="3"/>
        <v>0.13793103448275862</v>
      </c>
      <c r="D45" s="15">
        <f t="shared" si="3"/>
        <v>0.46551724137931033</v>
      </c>
      <c r="E45" s="13">
        <f t="shared" si="3"/>
        <v>0.39655172413793105</v>
      </c>
      <c r="F45" s="15">
        <f t="shared" si="3"/>
        <v>0</v>
      </c>
      <c r="G45" s="13">
        <f t="shared" si="3"/>
        <v>1</v>
      </c>
      <c r="K45" s="5" t="s">
        <v>41</v>
      </c>
      <c r="L45" s="2">
        <f>COUNTIFS(Table1[c08a_main_class], $B$4, Table1[c10a_main_employ], "Employed full-time", Table1[c13a_times_sanctioned], $A190)+COUNTIFS(Table1[c08a_main_class], $B$4, Table1[c10a_main_employ], "Employed part-time", Table1[c13a_times_sanctioned], $A190)+COUNTIFS(Table1[c08a_main_class], $B$4, Table1[c10a_main_employ], "Employed variable hours", Table1[c13a_times_sanctioned], $A190)+COUNTIFS(Table1[c08a_main_class], $B$4, Table1[c10a_main_employ], "Employed short-hours", Table1[c13a_times_sanctioned], $A190)+COUNTIFS(Table1[c08a_main_class], $B$4, Table1[c10a_main_employ], "Self-employed", Table1[c13a_times_sanctioned], $A190)</f>
        <v>0</v>
      </c>
    </row>
    <row r="46" spans="1:15" x14ac:dyDescent="0.25">
      <c r="A46" s="5" t="str">
        <f>$B$3&amp;" - Wave B - Sample"</f>
        <v>Universal Credit - Wave B - Sample</v>
      </c>
      <c r="B46" s="15">
        <f t="shared" ca="1" si="3"/>
        <v>0</v>
      </c>
      <c r="C46" s="13">
        <f t="shared" ca="1" si="3"/>
        <v>0.10810810810810811</v>
      </c>
      <c r="D46" s="15">
        <f t="shared" ca="1" si="3"/>
        <v>0.35135135135135137</v>
      </c>
      <c r="E46" s="13">
        <f t="shared" ca="1" si="3"/>
        <v>0.54054054054054057</v>
      </c>
      <c r="F46" s="15">
        <f t="shared" ca="1" si="3"/>
        <v>0</v>
      </c>
      <c r="G46" s="13">
        <f t="shared" ca="1" si="3"/>
        <v>1</v>
      </c>
      <c r="K46" s="5" t="s">
        <v>525</v>
      </c>
      <c r="L46" s="2">
        <f>SUM(L41:L45)</f>
        <v>3</v>
      </c>
    </row>
    <row r="47" spans="1:15" x14ac:dyDescent="0.25">
      <c r="A47" s="5" t="str">
        <f>$B$3&amp;" - Wave C - Sample"</f>
        <v>Universal Credit - Wave C - Sample</v>
      </c>
      <c r="B47" s="15" t="e">
        <f t="shared" ca="1" si="3"/>
        <v>#DIV/0!</v>
      </c>
      <c r="C47" s="13" t="e">
        <f t="shared" ca="1" si="3"/>
        <v>#DIV/0!</v>
      </c>
      <c r="D47" s="15" t="e">
        <f t="shared" ca="1" si="3"/>
        <v>#DIV/0!</v>
      </c>
      <c r="E47" s="13" t="e">
        <f t="shared" ca="1" si="3"/>
        <v>#DIV/0!</v>
      </c>
      <c r="F47" s="15" t="e">
        <f t="shared" ca="1" si="3"/>
        <v>#DIV/0!</v>
      </c>
      <c r="G47" s="13" t="e">
        <f t="shared" ca="1" si="3"/>
        <v>#DIV/0!</v>
      </c>
    </row>
    <row r="48" spans="1:15" x14ac:dyDescent="0.25">
      <c r="A48" s="5" t="str">
        <f>$B$3&amp;" - Wave A - All"</f>
        <v>Universal Credit - Wave A - All</v>
      </c>
      <c r="B48" s="15">
        <f t="shared" ca="1" si="3"/>
        <v>0</v>
      </c>
      <c r="C48" s="13">
        <f t="shared" ca="1" si="3"/>
        <v>0.13793103448275862</v>
      </c>
      <c r="D48" s="15">
        <f t="shared" ca="1" si="3"/>
        <v>0.46551724137931033</v>
      </c>
      <c r="E48" s="13">
        <f t="shared" ca="1" si="3"/>
        <v>0.39655172413793105</v>
      </c>
      <c r="F48" s="15">
        <f t="shared" ca="1" si="3"/>
        <v>0</v>
      </c>
      <c r="G48" s="13">
        <f t="shared" ca="1" si="3"/>
        <v>1</v>
      </c>
      <c r="K48" s="4" t="s">
        <v>870</v>
      </c>
    </row>
    <row r="49" spans="1:15" x14ac:dyDescent="0.25">
      <c r="A49" s="5" t="str">
        <f>$B$3&amp;" - Wave B - All"</f>
        <v>Universal Credit - Wave B - All</v>
      </c>
      <c r="B49" s="15">
        <f t="shared" ca="1" si="3"/>
        <v>0</v>
      </c>
      <c r="C49" s="13">
        <f t="shared" ca="1" si="3"/>
        <v>0.10810810810810811</v>
      </c>
      <c r="D49" s="15">
        <f t="shared" ca="1" si="3"/>
        <v>0.3783783783783784</v>
      </c>
      <c r="E49" s="13">
        <f t="shared" ca="1" si="3"/>
        <v>0.51351351351351349</v>
      </c>
      <c r="F49" s="15">
        <f t="shared" ca="1" si="3"/>
        <v>0</v>
      </c>
      <c r="G49" s="13">
        <f t="shared" ca="1" si="3"/>
        <v>1</v>
      </c>
      <c r="K49" s="5"/>
      <c r="L49" s="5" t="str">
        <f>$B$3&amp;" - Sample"</f>
        <v>Universal Credit - Sample</v>
      </c>
    </row>
    <row r="50" spans="1:15" x14ac:dyDescent="0.25">
      <c r="A50" s="5" t="str">
        <f>$B$3&amp;" - Wave C - All"</f>
        <v>Universal Credit - Wave C - All</v>
      </c>
      <c r="B50" s="15" t="e">
        <f t="shared" ca="1" si="3"/>
        <v>#DIV/0!</v>
      </c>
      <c r="C50" s="13" t="e">
        <f t="shared" ca="1" si="3"/>
        <v>#DIV/0!</v>
      </c>
      <c r="D50" s="15" t="e">
        <f t="shared" ca="1" si="3"/>
        <v>#DIV/0!</v>
      </c>
      <c r="E50" s="13" t="e">
        <f t="shared" ca="1" si="3"/>
        <v>#DIV/0!</v>
      </c>
      <c r="F50" s="15" t="e">
        <f t="shared" ca="1" si="3"/>
        <v>#DIV/0!</v>
      </c>
      <c r="G50" s="13" t="e">
        <f t="shared" ca="1" si="3"/>
        <v>#DIV/0!</v>
      </c>
      <c r="K50" s="5" t="s">
        <v>17</v>
      </c>
      <c r="L50" s="15">
        <f t="shared" ref="L50:L55" si="4">L41/L$46</f>
        <v>0</v>
      </c>
      <c r="M50" s="32"/>
      <c r="N50" s="32"/>
      <c r="O50" s="32"/>
    </row>
    <row r="51" spans="1:15" x14ac:dyDescent="0.25">
      <c r="B51" s="11"/>
      <c r="C51" s="11"/>
      <c r="D51" s="11"/>
      <c r="E51" s="11"/>
      <c r="K51" s="5" t="s">
        <v>706</v>
      </c>
      <c r="L51" s="15">
        <f t="shared" si="4"/>
        <v>1</v>
      </c>
      <c r="M51" s="32"/>
      <c r="N51" s="32"/>
      <c r="O51" s="32"/>
    </row>
    <row r="52" spans="1:15" x14ac:dyDescent="0.25">
      <c r="A52" s="4" t="s">
        <v>538</v>
      </c>
      <c r="K52" s="5" t="s">
        <v>77</v>
      </c>
      <c r="L52" s="15">
        <f t="shared" si="4"/>
        <v>0</v>
      </c>
      <c r="M52" s="32"/>
      <c r="N52" s="32"/>
      <c r="O52" s="32"/>
    </row>
    <row r="53" spans="1:15" x14ac:dyDescent="0.25">
      <c r="A53" s="5"/>
      <c r="B53" s="5" t="s">
        <v>539</v>
      </c>
      <c r="C53" s="5" t="s">
        <v>541</v>
      </c>
      <c r="D53" s="5" t="s">
        <v>525</v>
      </c>
      <c r="K53" s="5" t="s">
        <v>48</v>
      </c>
      <c r="L53" s="15">
        <f t="shared" si="4"/>
        <v>0</v>
      </c>
      <c r="M53" s="32"/>
      <c r="N53" s="32"/>
      <c r="O53" s="32"/>
    </row>
    <row r="54" spans="1:15" x14ac:dyDescent="0.25">
      <c r="A54" s="5" t="str">
        <f>$B$3&amp;" - Wave A - Sample"</f>
        <v>Universal Credit - Wave A - Sample</v>
      </c>
      <c r="B54" s="2">
        <f>COUNTIFS(Table1[c08a_main_class], $B$4, Table1[c06a_ethnicity], "English / Welsh / Scottish / Northern Irish / British")+COUNTIFS(Table1[c08a_main_class], $B$4, Table1[c06a_ethnicity], "Gypsy or Irish Traveller")+COUNTIFS(Table1[c08a_main_class], $B$4, Table1[c06a_ethnicity], "Any other White background")</f>
        <v>54</v>
      </c>
      <c r="C54" s="3">
        <f>COUNTIFS(Table1[c08a_main_class], $B$4, Table1[c06a_ethnicity], "White and Black Caribbean")+COUNTIFS(Table1[c08a_main_class], $B$4, Table1[c06a_ethnicity], "White and Black African")+COUNTIFS(Table1[c08a_main_class], $B$4, Table1[c06a_ethnicity], "White and Asian")+COUNTIFS(Table1[c08a_main_class], $B$4, Table1[c06a_ethnicity], "Any other Mixed / Multiple ethnic background")+COUNTIFS(Table1[c08a_main_class], $B$4, Table1[c06a_ethnicity], "Indian")+COUNTIFS(Table1[c08a_main_class], $B$4, Table1[c06a_ethnicity], "Pakistani")+COUNTIFS(Table1[c08a_main_class], $B$4, Table1[c06a_ethnicity], "Bangladeshi")+COUNTIFS(Table1[c08a_main_class], $B$4, Table1[c06a_ethnicity], "Chinese")+COUNTIFS(Table1[c08a_main_class], $B$4, Table1[c06a_ethnicity], "Any other Asian background")+COUNTIFS(Table1[c08a_main_class], $B$4, Table1[c06a_ethnicity], "African")+COUNTIFS(Table1[c08a_main_class], $B$4, Table1[c06a_ethnicity], "Caribbean")+COUNTIFS(Table1[c08a_main_class], $B$4, Table1[c06a_ethnicity], "Any other Black / African / Caribbean background")+COUNTIFS(Table1[c08a_main_class], $B$4, Table1[c06a_ethnicity], "Arab")+COUNTIFS(Table1[c08a_main_class], $B$4, Table1[c06a_ethnicity], "Any other ethnic group")</f>
        <v>3</v>
      </c>
      <c r="D54" s="2">
        <f>SUM(B54:C54)</f>
        <v>57</v>
      </c>
      <c r="K54" s="5" t="s">
        <v>707</v>
      </c>
      <c r="L54" s="15">
        <f t="shared" si="4"/>
        <v>0</v>
      </c>
      <c r="M54" s="32"/>
      <c r="N54" s="32"/>
      <c r="O54" s="32"/>
    </row>
    <row r="55" spans="1:15" x14ac:dyDescent="0.25">
      <c r="A55" s="5" t="str">
        <f>$B$3&amp;" - Wave B - Sample"</f>
        <v>Universal Credit - Wave B - Sample</v>
      </c>
      <c r="B55" s="2">
        <f ca="1">COUNTIFS(Table1[c08a_main_class], $B$4, INDIRECT("Table1[c01"&amp;$E5&amp;"_area]"), "&lt;&gt;Unassigned", Table1[c06a_ethnicity], "English / Welsh / Scottish / Northern Irish / British")+COUNTIFS(Table1[c08a_main_class], $B$4, INDIRECT("Table1[c01"&amp;$E5&amp;"_area]"), "&lt;&gt;Unassigned", Table1[c06a_ethnicity], "Irish")+COUNTIFS(Table1[c08a_main_class], $B$4, INDIRECT("Table1[c01"&amp;$E5&amp;"_area]"), "&lt;&gt;Unassigned", Table1[c06a_ethnicity], "Gypsy or Irish Traveller")+COUNTIFS(Table1[c08a_main_class], $B$4, INDIRECT("Table1[c01"&amp;$E5&amp;"_area]"), "&lt;&gt;Unassigned", Table1[c06a_ethnicity], "Any other White background")</f>
        <v>34</v>
      </c>
      <c r="C55" s="3">
        <f ca="1">COUNTIFS(Table1[c08a_main_class], $B$4, INDIRECT("Table1[c01"&amp;$E5&amp;"_area]"), "&lt;&gt;Unassigned", Table1[c06a_ethnicity], "White and Black Caribbean")+COUNTIFS(Table1[c08a_main_class], $B$4, INDIRECT("Table1[c01"&amp;$E5&amp;"_area]"), "&lt;&gt;Unassigned", Table1[c06a_ethnicity], "White and Black African")+COUNTIFS(Table1[c08a_main_class], $B$4, INDIRECT("Table1[c01"&amp;$E5&amp;"_area]"), "&lt;&gt;Unassigned", Table1[c06a_ethnicity], "White and Asian")+COUNTIFS(Table1[c08a_main_class], $B$4, INDIRECT("Table1[c01"&amp;$E5&amp;"_area]"), "&lt;&gt;Unassigned", Table1[c06a_ethnicity], "Any other Mixed / Multiple ethnic background")+COUNTIFS(Table1[c08a_main_class], $B$4, INDIRECT("Table1[c01"&amp;$E5&amp;"_area]"), "&lt;&gt;Unassigned", Table1[c06a_ethnicity], "Indian")+COUNTIFS(Table1[c08a_main_class], $B$4, INDIRECT("Table1[c01"&amp;$E5&amp;"_area]"), "&lt;&gt;Unassigned", Table1[c06a_ethnicity], "Pakistani")+COUNTIFS(Table1[c08a_main_class], $B$4, INDIRECT("Table1[c01"&amp;$E5&amp;"_area]"), "&lt;&gt;Unassigned", Table1[c06a_ethnicity], "Bangladeshi")+COUNTIFS(Table1[c08a_main_class], $B$4, INDIRECT("Table1[c01"&amp;$E5&amp;"_area]"), "&lt;&gt;Unassigned", Table1[c06a_ethnicity], "Chinese")+COUNTIFS(Table1[c08a_main_class], $B$4, INDIRECT("Table1[c01"&amp;$E5&amp;"_area]"), "&lt;&gt;Unassigned", Table1[c06a_ethnicity], "Any other Asian background")+COUNTIFS(Table1[c08a_main_class], $B$4, INDIRECT("Table1[c01"&amp;$E5&amp;"_area]"), "&lt;&gt;Unassigned", Table1[c06a_ethnicity], "African")+COUNTIFS(Table1[c08a_main_class], $B$4, INDIRECT("Table1[c01"&amp;$E5&amp;"_area]"), "&lt;&gt;Unassigned", Table1[c06a_ethnicity], "Caribbean")+COUNTIFS(Table1[c08a_main_class], $B$4, INDIRECT("Table1[c01"&amp;$E5&amp;"_area]"), "&lt;&gt;Unassigned", Table1[c06a_ethnicity], "Any other Black / African / Caribbean background")+COUNTIFS(Table1[c08a_main_class], $B$4, INDIRECT("Table1[c01"&amp;$E5&amp;"_area]"), "&lt;&gt;Unassigned", Table1[c06a_ethnicity], "Arab")+COUNTIFS(Table1[c08a_main_class], $B$4, INDIRECT("Table1[c01"&amp;$E5&amp;"_area]"), "&lt;&gt;Unassigned", Table1[c06a_ethnicity], "Any other ethnic group")</f>
        <v>3</v>
      </c>
      <c r="D55" s="2">
        <f t="shared" ref="D55:D56" ca="1" si="5">SUM(B55:C55)</f>
        <v>37</v>
      </c>
      <c r="K55" s="5" t="s">
        <v>525</v>
      </c>
      <c r="L55" s="15">
        <f t="shared" si="4"/>
        <v>1</v>
      </c>
      <c r="M55" s="32"/>
      <c r="N55" s="32"/>
      <c r="O55" s="32"/>
    </row>
    <row r="56" spans="1:15" x14ac:dyDescent="0.25">
      <c r="A56" s="5" t="str">
        <f>$B$3&amp;" - Wave C - Sample"</f>
        <v>Universal Credit - Wave C - Sample</v>
      </c>
      <c r="B56" s="2">
        <f ca="1">COUNTIFS(Table1[c08a_main_class], $B$4, INDIRECT("Table1[c01"&amp;$E6&amp;"_area]"), "&lt;&gt;Unassigned", Table1[c06a_ethnicity], "English / Welsh / Scottish / Northern Irish / British")+COUNTIFS(Table1[c08a_main_class], $B$4, INDIRECT("Table1[c01"&amp;$E6&amp;"_area]"), "&lt;&gt;Unassigned", Table1[c06a_ethnicity], "Irish")+COUNTIFS(Table1[c08a_main_class], $B$4, INDIRECT("Table1[c01"&amp;$E6&amp;"_area]"), "&lt;&gt;Unassigned", Table1[c06a_ethnicity], "Gypsy or Irish Traveller")+COUNTIFS(Table1[c08a_main_class], $B$4, INDIRECT("Table1[c01"&amp;$E6&amp;"_area]"), "&lt;&gt;Unassigned", Table1[c06a_ethnicity], "Any other White background")</f>
        <v>0</v>
      </c>
      <c r="C56" s="3">
        <f ca="1">COUNTIFS(Table1[c08a_main_class], $B$4, INDIRECT("Table1[c01"&amp;$E6&amp;"_area]"), "&lt;&gt;Unassigned", Table1[c06a_ethnicity], "White and Black Caribbean")+COUNTIFS(Table1[c08a_main_class], $B$4, INDIRECT("Table1[c01"&amp;$E6&amp;"_area]"), "&lt;&gt;Unassigned", Table1[c06a_ethnicity], "White and Black African")+COUNTIFS(Table1[c08a_main_class], $B$4, INDIRECT("Table1[c01"&amp;$E6&amp;"_area]"), "&lt;&gt;Unassigned", Table1[c06a_ethnicity], "White and Asian")+COUNTIFS(Table1[c08a_main_class], $B$4, INDIRECT("Table1[c01"&amp;$E6&amp;"_area]"), "&lt;&gt;Unassigned", Table1[c06a_ethnicity], "Any other Mixed / Multiple ethnic background")+COUNTIFS(Table1[c08a_main_class], $B$4, INDIRECT("Table1[c01"&amp;$E6&amp;"_area]"), "&lt;&gt;Unassigned", Table1[c06a_ethnicity], "Indian")+COUNTIFS(Table1[c08a_main_class], $B$4, INDIRECT("Table1[c01"&amp;$E6&amp;"_area]"), "&lt;&gt;Unassigned", Table1[c06a_ethnicity], "Pakistani")+COUNTIFS(Table1[c08a_main_class], $B$4, INDIRECT("Table1[c01"&amp;$E6&amp;"_area]"), "&lt;&gt;Unassigned", Table1[c06a_ethnicity], "Bangladeshi")+COUNTIFS(Table1[c08a_main_class], $B$4, INDIRECT("Table1[c01"&amp;$E6&amp;"_area]"), "&lt;&gt;Unassigned", Table1[c06a_ethnicity], "Chinese")+COUNTIFS(Table1[c08a_main_class], $B$4, INDIRECT("Table1[c01"&amp;$E6&amp;"_area]"), "&lt;&gt;Unassigned", Table1[c06a_ethnicity], "Any other Asian background")+COUNTIFS(Table1[c08a_main_class], $B$4, INDIRECT("Table1[c01"&amp;$E6&amp;"_area]"), "&lt;&gt;Unassigned", Table1[c06a_ethnicity], "African")+COUNTIFS(Table1[c08a_main_class], $B$4, INDIRECT("Table1[c01"&amp;$E6&amp;"_area]"), "&lt;&gt;Unassigned", Table1[c06a_ethnicity], "Caribbean")+COUNTIFS(Table1[c08a_main_class], $B$4, INDIRECT("Table1[c01"&amp;$E6&amp;"_area]"), "&lt;&gt;Unassigned", Table1[c06a_ethnicity], "Any other Black / African / Caribbean background")+COUNTIFS(Table1[c08a_main_class], $B$4, INDIRECT("Table1[c01"&amp;$E6&amp;"_area]"), "&lt;&gt;Unassigned", Table1[c06a_ethnicity], "Arab")+COUNTIFS(Table1[c08a_main_class], $B$4, INDIRECT("Table1[c01"&amp;$E6&amp;"_area]"), "&lt;&gt;Unassigned", Table1[c06a_ethnicity], "Any other ethnic group")</f>
        <v>0</v>
      </c>
      <c r="D56" s="2">
        <f t="shared" ca="1" si="5"/>
        <v>0</v>
      </c>
    </row>
    <row r="57" spans="1:15" x14ac:dyDescent="0.25">
      <c r="A57" s="5" t="str">
        <f>$B$3&amp;" - Wave A - All"</f>
        <v>Universal Credit - Wave A - All</v>
      </c>
      <c r="B57" s="2">
        <f ca="1">COUNTIFS(INDIRECT("Table1["&amp;$B5&amp;"]"), "Yes", Table1[c06a_ethnicity], "English / Welsh / Scottish / Northern Irish / British")+COUNTIFS(INDIRECT("Table1["&amp;$B5&amp;"]"), "Yes", Table1[c06a_ethnicity], "Irish")+COUNTIFS(INDIRECT("Table1["&amp;$B5&amp;"]"), "Yes", Table1[c06a_ethnicity], "Gypsy or Irish Traveller")+COUNTIFS(INDIRECT("Table1["&amp;$B5&amp;"]"), "Yes", Table1[c06a_ethnicity], "Any other White background")</f>
        <v>55</v>
      </c>
      <c r="C57" s="3">
        <f ca="1">COUNTIFS(INDIRECT("Table1["&amp;$B5&amp;"]"), "Yes", Table1[c06a_ethnicity], "White and Black Caribbean")+COUNTIFS(INDIRECT("Table1["&amp;$B5&amp;"]"), "Yes", Table1[c06a_ethnicity], "White and Black African")+COUNTIFS(INDIRECT("Table1["&amp;$B5&amp;"]"), "Yes", Table1[c06a_ethnicity], "White and Asian")+COUNTIFS(INDIRECT("Table1["&amp;$B5&amp;"]"), "Yes", Table1[c06a_ethnicity], "Any other Mixed / Multiple ethnic background")+COUNTIFS(INDIRECT("Table1["&amp;$B5&amp;"]"), "Yes", Table1[c06a_ethnicity], "Indian")+COUNTIFS(INDIRECT("Table1["&amp;$B5&amp;"]"), "Yes", Table1[c06a_ethnicity], "Pakistani")+COUNTIFS(INDIRECT("Table1["&amp;$B5&amp;"]"), "Yes", Table1[c06a_ethnicity], "Bangladeshi")+COUNTIFS(INDIRECT("Table1["&amp;$B5&amp;"]"), "Yes", Table1[c06a_ethnicity], "Chinese")+COUNTIFS(INDIRECT("Table1["&amp;$B5&amp;"]"), "Yes", Table1[c06a_ethnicity], "Any other Asian background")+COUNTIFS(INDIRECT("Table1["&amp;$B5&amp;"]"), "Yes", Table1[c06a_ethnicity], "African")+COUNTIFS(INDIRECT("Table1["&amp;$B5&amp;"]"), "Yes", Table1[c06a_ethnicity], "Caribbean")+COUNTIFS(INDIRECT("Table1["&amp;$B5&amp;"]"), "Yes", Table1[c06a_ethnicity], "Any other Black / African / Caribbean background")+COUNTIFS(INDIRECT("Table1["&amp;$B5&amp;"]"), "Yes", Table1[c06a_ethnicity], "Arab")+COUNTIFS(INDIRECT("Table1["&amp;$B5&amp;"]"), "Yes", Table1[c06a_ethnicity], "Any other ethnic group")</f>
        <v>3</v>
      </c>
      <c r="D57" s="2">
        <f ca="1">SUM(B57+C57)</f>
        <v>58</v>
      </c>
      <c r="K57" s="4" t="s">
        <v>708</v>
      </c>
    </row>
    <row r="58" spans="1:15" x14ac:dyDescent="0.25">
      <c r="A58" s="5" t="str">
        <f>$B$3&amp;" - Wave B - All"</f>
        <v>Universal Credit - Wave B - All</v>
      </c>
      <c r="B58" s="2">
        <f ca="1">COUNTIFS(INDIRECT("Table1["&amp;$B6&amp;"]"), "Yes", Table1[c06a_ethnicity], "English / Welsh / Scottish / Northern Irish / British")+COUNTIFS(INDIRECT("Table1["&amp;$B6&amp;"]"), "Yes", Table1[c06a_ethnicity], "Irish")+COUNTIFS(INDIRECT("Table1["&amp;$B6&amp;"]"), "Yes", Table1[c06a_ethnicity], "Gypsy or Irish Traveller")+COUNTIFS(INDIRECT("Table1["&amp;$B6&amp;"]"), "Yes", Table1[c06a_ethnicity], "Any other White background")</f>
        <v>34</v>
      </c>
      <c r="C58" s="3">
        <f ca="1">COUNTIFS(INDIRECT("Table1["&amp;$B6&amp;"]"), "Yes", Table1[c06a_ethnicity], "White and Black Caribbean")+COUNTIFS(INDIRECT("Table1["&amp;$B6&amp;"]"), "Yes", Table1[c06a_ethnicity], "White and Black African")+COUNTIFS(INDIRECT("Table1["&amp;$B6&amp;"]"), "Yes", Table1[c06a_ethnicity], "White and Asian")+COUNTIFS(INDIRECT("Table1["&amp;$B6&amp;"]"), "Yes", Table1[c06a_ethnicity], "Any other Mixed / Multiple ethnic background")+COUNTIFS(INDIRECT("Table1["&amp;$B6&amp;"]"), "Yes", Table1[c06a_ethnicity], "Indian")+COUNTIFS(INDIRECT("Table1["&amp;$B6&amp;"]"), "Yes", Table1[c06a_ethnicity], "Pakistani")+COUNTIFS(INDIRECT("Table1["&amp;$B6&amp;"]"), "Yes", Table1[c06a_ethnicity], "Bangladeshi")+COUNTIFS(INDIRECT("Table1["&amp;$B6&amp;"]"), "Yes", Table1[c06a_ethnicity], "Chinese")+COUNTIFS(INDIRECT("Table1["&amp;$B6&amp;"]"), "Yes", Table1[c06a_ethnicity], "Any other Asian background")+COUNTIFS(INDIRECT("Table1["&amp;$B6&amp;"]"), "Yes", Table1[c06a_ethnicity], "African")+COUNTIFS(INDIRECT("Table1["&amp;$B6&amp;"]"), "Yes", Table1[c06a_ethnicity], "Caribbean")+COUNTIFS(INDIRECT("Table1["&amp;$B6&amp;"]"), "Yes", Table1[c06a_ethnicity], "Any other Black / African / Caribbean background")+COUNTIFS(INDIRECT("Table1["&amp;$B6&amp;"]"), "Yes", Table1[c06a_ethnicity], "Arab")+COUNTIFS(INDIRECT("Table1["&amp;$B6&amp;"]"), "Yes", Table1[c06a_ethnicity], "Any other ethnic group")</f>
        <v>3</v>
      </c>
      <c r="D58" s="2">
        <f ca="1">SUM(B58:C58)</f>
        <v>37</v>
      </c>
      <c r="K58" s="5"/>
      <c r="L58" s="5" t="s">
        <v>5</v>
      </c>
      <c r="M58" s="5" t="s">
        <v>4</v>
      </c>
      <c r="N58" s="5" t="s">
        <v>41</v>
      </c>
      <c r="O58" s="5" t="s">
        <v>680</v>
      </c>
    </row>
    <row r="59" spans="1:15" x14ac:dyDescent="0.25">
      <c r="A59" s="5" t="str">
        <f>$B$3&amp;" - Wave C - All"</f>
        <v>Universal Credit - Wave C - All</v>
      </c>
      <c r="B59" s="2">
        <f ca="1">COUNTIFS(INDIRECT("Table1["&amp;$B7&amp;"]"), "Yes", Table1[c06a_ethnicity], "English / Welsh / Scottish / Northern Irish / British")+COUNTIFS(INDIRECT("Table1["&amp;$B7&amp;"]"), "Yes", Table1[c06a_ethnicity], "Irish")+COUNTIFS(INDIRECT("Table1["&amp;$B7&amp;"]"), "Yes", Table1[c06a_ethnicity], "Gypsy or Irish Traveller")+COUNTIFS(INDIRECT("Table1["&amp;$B7&amp;"]"), "Yes", Table1[c06a_ethnicity], "Any other White background")</f>
        <v>0</v>
      </c>
      <c r="C59" s="3">
        <f ca="1">COUNTIFS(INDIRECT("Table1["&amp;$B7&amp;"]"), "Yes", Table1[c06a_ethnicity], "White and Black Caribbean")+COUNTIFS(INDIRECT("Table1["&amp;$B7&amp;"]"), "Yes", Table1[c06a_ethnicity], "White and Black African")+COUNTIFS(INDIRECT("Table1["&amp;$B7&amp;"]"), "Yes", Table1[c06a_ethnicity], "White and Asian")+COUNTIFS(INDIRECT("Table1["&amp;$B7&amp;"]"), "Yes", Table1[c06a_ethnicity], "Any other Mixed / Multiple ethnic background")+COUNTIFS(INDIRECT("Table1["&amp;$B7&amp;"]"), "Yes", Table1[c06a_ethnicity], "Indian")+COUNTIFS(INDIRECT("Table1["&amp;$B7&amp;"]"), "Yes", Table1[c06a_ethnicity], "Pakistani")+COUNTIFS(INDIRECT("Table1["&amp;$B7&amp;"]"), "Yes", Table1[c06a_ethnicity], "Bangladeshi")+COUNTIFS(INDIRECT("Table1["&amp;$B7&amp;"]"), "Yes", Table1[c06a_ethnicity], "Chinese")+COUNTIFS(INDIRECT("Table1["&amp;$B7&amp;"]"), "Yes", Table1[c06a_ethnicity], "Any other Asian background")+COUNTIFS(INDIRECT("Table1["&amp;$B7&amp;"]"), "Yes", Table1[c06a_ethnicity], "African")+COUNTIFS(INDIRECT("Table1["&amp;$B7&amp;"]"), "Yes", Table1[c06a_ethnicity], "Caribbean")+COUNTIFS(INDIRECT("Table1["&amp;$B7&amp;"]"), "Yes", Table1[c06a_ethnicity], "Any other Black / African / Caribbean background")+COUNTIFS(INDIRECT("Table1["&amp;$B7&amp;"]"), "Yes", Table1[c06a_ethnicity], "Arab")+COUNTIFS(INDIRECT("Table1["&amp;$B7&amp;"]"), "Yes", Table1[c06a_ethnicity], "Any other ethnic group")</f>
        <v>0</v>
      </c>
      <c r="D59" s="2">
        <f ca="1">SUM(B59:C59)</f>
        <v>0</v>
      </c>
      <c r="E59" s="11"/>
      <c r="K59" s="5" t="str">
        <f>$B$3&amp;" - Sample"</f>
        <v>Universal Credit - Sample</v>
      </c>
      <c r="L59" s="2">
        <f>COUNTIFS(Table1[c08a_main_class], $B$4, Table1[c10a_main_employ], "Employed full-time", Table1[c13a_times_sanctioned], "Once")+COUNTIFS(Table1[c08a_main_class], $B$4, Table1[c10a_main_employ], "Employed part-time", Table1[c13a_times_sanctioned], "Once")+COUNTIFS(Table1[c08a_main_class], $B$4, Table1[c10a_main_employ], "Employed variable hours", Table1[c13a_times_sanctioned], "Once")+COUNTIFS(Table1[c08a_main_class], $B$4, Table1[c10a_main_employ], "Employed short-hours", Table1[c13a_times_sanctioned], "Once")+COUNTIFS(Table1[c08a_main_class], $B$4, Table1[c10a_main_employ], "Self-employed", Table1[c13a_times_sanctioned], "Once")+COUNTIFS(Table1[c08a_main_class], $B$4, Table1[c10a_main_employ], "Employed full-time", Table1[c13a_times_sanctioned], "2-5 times")+COUNTIFS(Table1[c08a_main_class], $B$4, Table1[c10a_main_employ], "Employed part-time", Table1[c13a_times_sanctioned], "2-5 times")+COUNTIFS(Table1[c08a_main_class], $B$4, Table1[c10a_main_employ], "Employed variable hours", Table1[c13a_times_sanctioned], "2-5 times")+COUNTIFS(Table1[c08a_main_class], $B$4, Table1[c10a_main_employ], "Employed short-hours", Table1[c13a_times_sanctioned], "2-5 times")+COUNTIFS(Table1[c08a_main_class], $B$4, Table1[c10a_main_employ], "Self-employed", Table1[c13a_times_sanctioned], "2-5 times")+COUNTIFS(Table1[c08a_main_class], $B$4, Table1[c10a_main_employ], "Employed full-time", Table1[c13a_times_sanctioned], "More than 5 times")+COUNTIFS(Table1[c08a_main_class], $B$4, Table1[c10a_main_employ], "Employed part-time", Table1[c13a_times_sanctioned], "More than 5 times")+COUNTIFS(Table1[c08a_main_class], $B$4, Table1[c10a_main_employ], "Employed variable hours", Table1[c13a_times_sanctioned], "More than 5 times")+COUNTIFS(Table1[c08a_main_class], $B$4, Table1[c10a_main_employ], "Employed short-hours", Table1[c13a_times_sanctioned], "More than 5 times")+COUNTIFS(Table1[c08a_main_class], $B$4, Table1[c10a_main_employ], "Self-employed", Table1[c13a_times_sanctioned], "More than 5 times")</f>
        <v>7</v>
      </c>
      <c r="M59" s="3">
        <f>COUNTIFS(Table1[c08a_main_class], $B$4, Table1[c10a_main_employ], "Employed full-time", Table1[c13a_times_sanctioned], $A186)+COUNTIFS(Table1[c08a_main_class], $B$4, Table1[c10a_main_employ], "Employed part-time", Table1[c13a_times_sanctioned], $A186)+COUNTIFS(Table1[c08a_main_class], $B$4, Table1[c10a_main_employ], "Employed variable hours", Table1[c13a_times_sanctioned], $A186)+COUNTIFS(Table1[c08a_main_class], $B$4, Table1[c10a_main_employ], "Employed short-hours", Table1[c13a_times_sanctioned], $A186)+COUNTIFS(Table1[c08a_main_class], $B$4, Table1[c10a_main_employ], "Self-employed", Table1[c13a_times_sanctioned], $A186)</f>
        <v>0</v>
      </c>
      <c r="N59" s="2">
        <f>COUNTIFS(Table1[c08a_main_class], $B$4, Table1[c13a_times_sanctioned], $A40)</f>
        <v>0</v>
      </c>
      <c r="O59" s="3">
        <f>SUM(L59:N59)</f>
        <v>7</v>
      </c>
    </row>
    <row r="60" spans="1:15" x14ac:dyDescent="0.25">
      <c r="K60" s="5"/>
      <c r="L60" s="2"/>
      <c r="M60" s="3"/>
      <c r="N60" s="2"/>
      <c r="O60" s="3"/>
    </row>
    <row r="61" spans="1:15" x14ac:dyDescent="0.25">
      <c r="A61" s="4" t="s">
        <v>540</v>
      </c>
      <c r="K61" s="5"/>
      <c r="L61" s="2"/>
      <c r="M61" s="3"/>
      <c r="N61" s="2"/>
      <c r="O61" s="3"/>
    </row>
    <row r="62" spans="1:15" x14ac:dyDescent="0.25">
      <c r="A62" s="5"/>
      <c r="B62" s="5" t="s">
        <v>539</v>
      </c>
      <c r="C62" s="5" t="s">
        <v>541</v>
      </c>
      <c r="D62" s="5" t="s">
        <v>525</v>
      </c>
      <c r="K62" s="5"/>
      <c r="L62" s="2"/>
      <c r="M62" s="3"/>
      <c r="N62" s="2"/>
      <c r="O62" s="3"/>
    </row>
    <row r="63" spans="1:15" x14ac:dyDescent="0.25">
      <c r="A63" s="5" t="str">
        <f>$B$3&amp;" - Wave A - Sample"</f>
        <v>Universal Credit - Wave A - Sample</v>
      </c>
      <c r="B63" s="15">
        <f>B54/$D54</f>
        <v>0.94736842105263153</v>
      </c>
      <c r="C63" s="13">
        <f>C54/$D54</f>
        <v>5.2631578947368418E-2</v>
      </c>
      <c r="D63" s="15">
        <f>D54/$D54</f>
        <v>1</v>
      </c>
    </row>
    <row r="64" spans="1:15" x14ac:dyDescent="0.25">
      <c r="A64" s="5" t="str">
        <f>$B$3&amp;" - Wave B - Sample"</f>
        <v>Universal Credit - Wave B - Sample</v>
      </c>
      <c r="B64" s="15">
        <f t="shared" ref="B64:D68" ca="1" si="6">B55/$D55</f>
        <v>0.91891891891891897</v>
      </c>
      <c r="C64" s="13">
        <f t="shared" ca="1" si="6"/>
        <v>8.1081081081081086E-2</v>
      </c>
      <c r="D64" s="15">
        <f t="shared" ca="1" si="6"/>
        <v>1</v>
      </c>
      <c r="K64" s="4" t="s">
        <v>709</v>
      </c>
    </row>
    <row r="65" spans="1:15" x14ac:dyDescent="0.25">
      <c r="A65" s="5" t="str">
        <f>$B$3&amp;" - Wave C - Sample"</f>
        <v>Universal Credit - Wave C - Sample</v>
      </c>
      <c r="B65" s="15" t="e">
        <f t="shared" ca="1" si="6"/>
        <v>#DIV/0!</v>
      </c>
      <c r="C65" s="13" t="e">
        <f t="shared" ca="1" si="6"/>
        <v>#DIV/0!</v>
      </c>
      <c r="D65" s="15" t="e">
        <f t="shared" ca="1" si="6"/>
        <v>#DIV/0!</v>
      </c>
      <c r="K65" s="5"/>
      <c r="L65" s="5" t="s">
        <v>5</v>
      </c>
      <c r="M65" s="5" t="s">
        <v>4</v>
      </c>
      <c r="N65" s="5" t="s">
        <v>41</v>
      </c>
      <c r="O65" s="5" t="s">
        <v>680</v>
      </c>
    </row>
    <row r="66" spans="1:15" x14ac:dyDescent="0.25">
      <c r="A66" s="5" t="str">
        <f>$B$3&amp;" - Wave A - All"</f>
        <v>Universal Credit - Wave A - All</v>
      </c>
      <c r="B66" s="15">
        <f t="shared" ca="1" si="6"/>
        <v>0.94827586206896552</v>
      </c>
      <c r="C66" s="13">
        <f ca="1">C57/$D57</f>
        <v>5.1724137931034482E-2</v>
      </c>
      <c r="D66" s="15">
        <f t="shared" ca="1" si="6"/>
        <v>1</v>
      </c>
      <c r="K66" s="5" t="str">
        <f>$B$3&amp;" - Sample"</f>
        <v>Universal Credit - Sample</v>
      </c>
      <c r="L66" s="7">
        <f>L59/$L$46</f>
        <v>2.3333333333333335</v>
      </c>
      <c r="M66" s="7">
        <f>M59/$L$46</f>
        <v>0</v>
      </c>
      <c r="N66" s="7">
        <f>N59/$L$46</f>
        <v>0</v>
      </c>
      <c r="O66" s="7">
        <f>O59/$L$46</f>
        <v>2.3333333333333335</v>
      </c>
    </row>
    <row r="67" spans="1:15" x14ac:dyDescent="0.25">
      <c r="A67" s="5" t="str">
        <f>$B$3&amp;" - Wave B - All"</f>
        <v>Universal Credit - Wave B - All</v>
      </c>
      <c r="B67" s="15">
        <f t="shared" ca="1" si="6"/>
        <v>0.91891891891891897</v>
      </c>
      <c r="C67" s="13">
        <f t="shared" ca="1" si="6"/>
        <v>8.1081081081081086E-2</v>
      </c>
      <c r="D67" s="15">
        <f t="shared" ca="1" si="6"/>
        <v>1</v>
      </c>
      <c r="K67" s="5"/>
      <c r="L67" s="7"/>
      <c r="M67" s="6"/>
      <c r="N67" s="7"/>
      <c r="O67" s="6"/>
    </row>
    <row r="68" spans="1:15" x14ac:dyDescent="0.25">
      <c r="A68" s="5" t="str">
        <f>$B$3&amp;" - Wave C - All"</f>
        <v>Universal Credit - Wave C - All</v>
      </c>
      <c r="B68" s="15" t="e">
        <f t="shared" ca="1" si="6"/>
        <v>#DIV/0!</v>
      </c>
      <c r="C68" s="13" t="e">
        <f t="shared" ca="1" si="6"/>
        <v>#DIV/0!</v>
      </c>
      <c r="D68" s="15" t="e">
        <f t="shared" ca="1" si="6"/>
        <v>#DIV/0!</v>
      </c>
      <c r="K68" s="5"/>
      <c r="L68" s="7"/>
      <c r="M68" s="6"/>
      <c r="N68" s="7"/>
      <c r="O68" s="6"/>
    </row>
    <row r="69" spans="1:15" x14ac:dyDescent="0.25">
      <c r="B69" s="11"/>
      <c r="C69" s="11"/>
      <c r="D69" s="11"/>
      <c r="E69" s="11"/>
      <c r="K69" s="5"/>
      <c r="L69" s="7"/>
      <c r="M69" s="6"/>
      <c r="N69" s="7"/>
      <c r="O69" s="6"/>
    </row>
    <row r="70" spans="1:15" x14ac:dyDescent="0.25">
      <c r="A70" s="4" t="s">
        <v>682</v>
      </c>
    </row>
    <row r="71" spans="1:15" x14ac:dyDescent="0.25">
      <c r="A71" s="5"/>
      <c r="B71" s="5" t="s">
        <v>683</v>
      </c>
      <c r="C71" s="5" t="s">
        <v>684</v>
      </c>
      <c r="D71" s="5" t="s">
        <v>525</v>
      </c>
      <c r="K71" s="4" t="s">
        <v>710</v>
      </c>
    </row>
    <row r="72" spans="1:15" x14ac:dyDescent="0.25">
      <c r="A72" s="5" t="str">
        <f>$B$3&amp;" - Wave A - Sample"</f>
        <v>Universal Credit - Wave A - Sample</v>
      </c>
      <c r="B72" s="2">
        <f>COUNTIFS(Table1[c08a_main_class], $B$4, Table1[c02a_rural], "Yes")</f>
        <v>3</v>
      </c>
      <c r="C72" s="3">
        <f>COUNTIFS(Table1[c08a_main_class], $B$4, Table1[c02a_rural], "No")</f>
        <v>55</v>
      </c>
      <c r="D72" s="2">
        <f>SUM(B72:C72)</f>
        <v>58</v>
      </c>
      <c r="K72" s="5"/>
      <c r="L72" s="5" t="str">
        <f>$B$3&amp;" - Sample"</f>
        <v>Universal Credit - Sample</v>
      </c>
      <c r="M72" s="5"/>
      <c r="N72" s="5"/>
      <c r="O72" s="5"/>
    </row>
    <row r="73" spans="1:15" x14ac:dyDescent="0.25">
      <c r="A73" s="5" t="str">
        <f>$B$3&amp;" - Wave B - Sample"</f>
        <v>Universal Credit - Wave B - Sample</v>
      </c>
      <c r="B73" s="2">
        <f ca="1">COUNTIFS(Table1[c08a_main_class], $B$4, INDIRECT("Table1[c01"&amp;$E5&amp;"_area]"), "&lt;&gt;Unassigned", INDIRECT("Table1[c02"&amp;$E4&amp;"_rural]"),"Yes")</f>
        <v>2</v>
      </c>
      <c r="C73" s="3">
        <f ca="1">COUNTIFS(Table1[c08a_main_class], $B$4, INDIRECT("Table1[c01"&amp;$E5&amp;"_area]"), "&lt;&gt;Unassigned", INDIRECT("Table1[c02"&amp;$E4&amp;"_rural]"),"No")</f>
        <v>35</v>
      </c>
      <c r="D73" s="2">
        <f t="shared" ref="D73:D74" ca="1" si="7">SUM(B73:C73)</f>
        <v>37</v>
      </c>
      <c r="K73" s="5" t="s">
        <v>54</v>
      </c>
      <c r="L73" s="2">
        <f>COUNTIFS(Table1[c08a_main_class], $B$4, Table1[c10a_main_employ], "Employed full-time", Table1[c14a_last_sanctioned], $A209)+COUNTIFS(Table1[c08a_main_class], $B$4, Table1[c10a_main_employ], "Employed part-time", Table1[c14a_last_sanctioned], $A209)+COUNTIFS(Table1[c08a_main_class], $B$4, Table1[c10a_main_employ], "Employed variable hours", Table1[c14a_last_sanctioned], $A209)+COUNTIFS(Table1[c08a_main_class], $B$4, Table1[c10a_main_employ], "Employed short-hours", Table1[c14a_last_sanctioned], $A209)+COUNTIFS(Table1[c08a_main_class], $B$4, Table1[c10a_main_employ], "Self-employed", Table1[c14a_last_sanctioned], $A209)</f>
        <v>0</v>
      </c>
      <c r="M73" s="3"/>
      <c r="N73" s="2"/>
      <c r="O73" s="3"/>
    </row>
    <row r="74" spans="1:15" x14ac:dyDescent="0.25">
      <c r="A74" s="5" t="str">
        <f>$B$3&amp;" - Wave C - Sample"</f>
        <v>Universal Credit - Wave C - Sample</v>
      </c>
      <c r="B74" s="2">
        <f ca="1">COUNTIFS(Table1[c08a_main_class], $B$4, INDIRECT("Table1[c01"&amp;$E6&amp;"_area]"), "&lt;&gt;Unassigned", INDIRECT("Table1[c02"&amp;$E5&amp;"_rural]"),"Yes")</f>
        <v>0</v>
      </c>
      <c r="C74" s="3">
        <f ca="1">COUNTIFS(Table1[c08a_main_class], $B$4, INDIRECT("Table1[c01"&amp;$E6&amp;"_area]"), "&lt;&gt;Unassigned", INDIRECT("Table1[c02"&amp;$E5&amp;"_rural]"),"No")</f>
        <v>0</v>
      </c>
      <c r="D74" s="2">
        <f t="shared" ca="1" si="7"/>
        <v>0</v>
      </c>
      <c r="K74" s="5" t="s">
        <v>78</v>
      </c>
      <c r="L74" s="2">
        <f>COUNTIFS(Table1[c08a_main_class], $B$4, Table1[c10a_main_employ], "Employed full-time", Table1[c14a_last_sanctioned], $A210)+COUNTIFS(Table1[c08a_main_class], $B$4, Table1[c10a_main_employ], "Employed part-time", Table1[c14a_last_sanctioned], $A210)+COUNTIFS(Table1[c08a_main_class], $B$4, Table1[c10a_main_employ], "Employed variable hours", Table1[c14a_last_sanctioned], $A210)+COUNTIFS(Table1[c08a_main_class], $B$4, Table1[c10a_main_employ], "Employed short-hours", Table1[c14a_last_sanctioned], $A210)+COUNTIFS(Table1[c08a_main_class], $B$4, Table1[c10a_main_employ], "Self-employed", Table1[c14a_last_sanctioned], $A210)</f>
        <v>0</v>
      </c>
      <c r="M74" s="3"/>
      <c r="N74" s="2"/>
      <c r="O74" s="3"/>
    </row>
    <row r="75" spans="1:15" x14ac:dyDescent="0.25">
      <c r="A75" s="5" t="str">
        <f>$B$3&amp;" - Wave A - All"</f>
        <v>Universal Credit - Wave A - All</v>
      </c>
      <c r="B75" s="2">
        <f ca="1">COUNTIFS(INDIRECT("Table1["&amp;$B5&amp;"]"), "Yes", INDIRECT("Table1[c02"&amp;$E4&amp;"_rural]"),"Yes")</f>
        <v>3</v>
      </c>
      <c r="C75" s="3">
        <f ca="1">COUNTIFS(INDIRECT("Table1["&amp;$B5&amp;"]"), "Yes", INDIRECT("Table1[c02"&amp;$E4&amp;"_rural]"),"No")</f>
        <v>55</v>
      </c>
      <c r="D75" s="2">
        <f ca="1">SUM(B75:C75)</f>
        <v>58</v>
      </c>
      <c r="K75" s="5" t="s">
        <v>105</v>
      </c>
      <c r="L75" s="2">
        <f>COUNTIFS(Table1[c08a_main_class], $B$4, Table1[c10a_main_employ], "Employed full-time", Table1[c14a_last_sanctioned], $A211)+COUNTIFS(Table1[c08a_main_class], $B$4, Table1[c10a_main_employ], "Employed part-time", Table1[c14a_last_sanctioned], $A211)+COUNTIFS(Table1[c08a_main_class], $B$4, Table1[c10a_main_employ], "Employed variable hours", Table1[c14a_last_sanctioned], $A211)+COUNTIFS(Table1[c08a_main_class], $B$4, Table1[c10a_main_employ], "Employed short-hours", Table1[c14a_last_sanctioned], $A211)+COUNTIFS(Table1[c08a_main_class], $B$4, Table1[c10a_main_employ], "Self-employed", Table1[c14a_last_sanctioned], $A211)</f>
        <v>0</v>
      </c>
      <c r="M75" s="3"/>
      <c r="N75" s="2"/>
      <c r="O75" s="3"/>
    </row>
    <row r="76" spans="1:15" x14ac:dyDescent="0.25">
      <c r="A76" s="5" t="str">
        <f>$B$3&amp;" - Wave B - All"</f>
        <v>Universal Credit - Wave B - All</v>
      </c>
      <c r="B76" s="2">
        <f ca="1">COUNTIFS(INDIRECT("Table1["&amp;$B6&amp;"]"), "Yes", INDIRECT("Table1[c02"&amp;$E5&amp;"_rural]"),"Yes")</f>
        <v>1</v>
      </c>
      <c r="C76" s="3">
        <f ca="1">COUNTIFS(INDIRECT("Table1["&amp;$B6&amp;"]"), "Yes", INDIRECT("Table1[c02"&amp;$E5&amp;"_rural]"),"No")</f>
        <v>36</v>
      </c>
      <c r="D76" s="2">
        <f ca="1">SUM(B76:C76)</f>
        <v>37</v>
      </c>
      <c r="K76" s="5" t="s">
        <v>27</v>
      </c>
      <c r="L76" s="2">
        <f>COUNTIFS(Table1[c08a_main_class], $B$4, Table1[c10a_main_employ], "Employed full-time", Table1[c14a_last_sanctioned], $A212)+COUNTIFS(Table1[c08a_main_class], $B$4, Table1[c10a_main_employ], "Employed part-time", Table1[c14a_last_sanctioned], $A212)+COUNTIFS(Table1[c08a_main_class], $B$4, Table1[c10a_main_employ], "Employed variable hours", Table1[c14a_last_sanctioned], $A212)+COUNTIFS(Table1[c08a_main_class], $B$4, Table1[c10a_main_employ], "Employed short-hours", Table1[c14a_last_sanctioned], $A212)+COUNTIFS(Table1[c08a_main_class], $B$4, Table1[c10a_main_employ], "Self-employed", Table1[c14a_last_sanctioned], $A212)</f>
        <v>0</v>
      </c>
      <c r="M76" s="3"/>
      <c r="N76" s="2"/>
      <c r="O76" s="3"/>
    </row>
    <row r="77" spans="1:15" x14ac:dyDescent="0.25">
      <c r="A77" s="5" t="str">
        <f>$B$3&amp;" - Wave C - All"</f>
        <v>Universal Credit - Wave C - All</v>
      </c>
      <c r="B77" s="2">
        <f ca="1">COUNTIFS(INDIRECT("Table1["&amp;$B7&amp;"]"), "Yes", INDIRECT("Table1[c02"&amp;$E6&amp;"_rural]"),"Yes")</f>
        <v>0</v>
      </c>
      <c r="C77" s="3">
        <f ca="1">COUNTIFS(INDIRECT("Table1["&amp;$B7&amp;"]"), "Yes", INDIRECT("Table1[c02"&amp;$E6&amp;"_rural]"),"No")</f>
        <v>0</v>
      </c>
      <c r="D77" s="2">
        <f ca="1">SUM(B77:C77)</f>
        <v>0</v>
      </c>
      <c r="K77" s="5" t="s">
        <v>525</v>
      </c>
      <c r="L77" s="2">
        <f>SUM(L73:L76)</f>
        <v>0</v>
      </c>
      <c r="M77" s="3"/>
      <c r="N77" s="2"/>
      <c r="O77" s="3"/>
    </row>
    <row r="79" spans="1:15" x14ac:dyDescent="0.25">
      <c r="A79" s="4" t="s">
        <v>690</v>
      </c>
      <c r="K79" s="4" t="s">
        <v>741</v>
      </c>
    </row>
    <row r="80" spans="1:15" x14ac:dyDescent="0.25">
      <c r="A80" s="5"/>
      <c r="B80" s="5" t="s">
        <v>5</v>
      </c>
      <c r="C80" s="5" t="s">
        <v>4</v>
      </c>
      <c r="D80" s="5" t="s">
        <v>525</v>
      </c>
      <c r="K80" s="5"/>
      <c r="L80" s="5" t="str">
        <f>$B$3&amp;" - Sample"</f>
        <v>Universal Credit - Sample</v>
      </c>
      <c r="M80" s="5"/>
      <c r="N80" s="5"/>
      <c r="O80" s="5"/>
    </row>
    <row r="81" spans="1:15" x14ac:dyDescent="0.25">
      <c r="A81" s="5" t="str">
        <f>$B$3&amp;" - Wave A - Sample"</f>
        <v>Universal Credit - Wave A - Sample</v>
      </c>
      <c r="B81" s="7">
        <f>B72/$D72</f>
        <v>5.1724137931034482E-2</v>
      </c>
      <c r="C81" s="6">
        <f>C72/$D72</f>
        <v>0.94827586206896552</v>
      </c>
      <c r="D81" s="7">
        <f>D72/$D72</f>
        <v>1</v>
      </c>
      <c r="K81" s="5" t="s">
        <v>54</v>
      </c>
      <c r="L81" s="15" t="e">
        <f>L73/L$77</f>
        <v>#DIV/0!</v>
      </c>
      <c r="M81" s="13"/>
      <c r="N81" s="15"/>
      <c r="O81" s="13"/>
    </row>
    <row r="82" spans="1:15" x14ac:dyDescent="0.25">
      <c r="A82" s="5" t="str">
        <f>$B$3&amp;" - Wave B - Sample"</f>
        <v>Universal Credit - Wave B - Sample</v>
      </c>
      <c r="B82" s="7">
        <f t="shared" ref="B82:D86" ca="1" si="8">B73/$D73</f>
        <v>5.4054054054054057E-2</v>
      </c>
      <c r="C82" s="6">
        <f t="shared" ca="1" si="8"/>
        <v>0.94594594594594594</v>
      </c>
      <c r="D82" s="7">
        <f t="shared" ca="1" si="8"/>
        <v>1</v>
      </c>
      <c r="K82" s="5" t="s">
        <v>78</v>
      </c>
      <c r="L82" s="15" t="e">
        <f>L74/L$77</f>
        <v>#DIV/0!</v>
      </c>
      <c r="M82" s="13"/>
      <c r="N82" s="15"/>
      <c r="O82" s="13"/>
    </row>
    <row r="83" spans="1:15" x14ac:dyDescent="0.25">
      <c r="A83" s="5" t="str">
        <f>$B$3&amp;" - Wave C - Sample"</f>
        <v>Universal Credit - Wave C - Sample</v>
      </c>
      <c r="B83" s="7" t="e">
        <f t="shared" ca="1" si="8"/>
        <v>#DIV/0!</v>
      </c>
      <c r="C83" s="6" t="e">
        <f t="shared" ca="1" si="8"/>
        <v>#DIV/0!</v>
      </c>
      <c r="D83" s="7" t="e">
        <f t="shared" ca="1" si="8"/>
        <v>#DIV/0!</v>
      </c>
      <c r="K83" s="5" t="s">
        <v>105</v>
      </c>
      <c r="L83" s="15" t="e">
        <f>L75/L$77</f>
        <v>#DIV/0!</v>
      </c>
      <c r="M83" s="13"/>
      <c r="N83" s="15"/>
      <c r="O83" s="13"/>
    </row>
    <row r="84" spans="1:15" x14ac:dyDescent="0.25">
      <c r="A84" s="5" t="str">
        <f>$B$3&amp;" - Wave A - All"</f>
        <v>Universal Credit - Wave A - All</v>
      </c>
      <c r="B84" s="7">
        <f t="shared" ca="1" si="8"/>
        <v>5.1724137931034482E-2</v>
      </c>
      <c r="C84" s="6">
        <f t="shared" ca="1" si="8"/>
        <v>0.94827586206896552</v>
      </c>
      <c r="D84" s="7">
        <f t="shared" ca="1" si="8"/>
        <v>1</v>
      </c>
      <c r="K84" s="5" t="s">
        <v>27</v>
      </c>
      <c r="L84" s="15" t="e">
        <f>L76/L$77</f>
        <v>#DIV/0!</v>
      </c>
      <c r="M84" s="13"/>
      <c r="N84" s="15"/>
      <c r="O84" s="13"/>
    </row>
    <row r="85" spans="1:15" x14ac:dyDescent="0.25">
      <c r="A85" s="5" t="str">
        <f>$B$3&amp;" - Wave B - All"</f>
        <v>Universal Credit - Wave B - All</v>
      </c>
      <c r="B85" s="7">
        <f t="shared" ca="1" si="8"/>
        <v>2.7027027027027029E-2</v>
      </c>
      <c r="C85" s="6">
        <f t="shared" ca="1" si="8"/>
        <v>0.97297297297297303</v>
      </c>
      <c r="D85" s="7">
        <f t="shared" ca="1" si="8"/>
        <v>1</v>
      </c>
      <c r="K85" s="5" t="s">
        <v>525</v>
      </c>
      <c r="L85" s="15" t="e">
        <f>L77/L$77</f>
        <v>#DIV/0!</v>
      </c>
      <c r="M85" s="13"/>
      <c r="N85" s="15"/>
      <c r="O85" s="13"/>
    </row>
    <row r="86" spans="1:15" x14ac:dyDescent="0.25">
      <c r="A86" s="5" t="str">
        <f>$B$3&amp;" - Wave C - All"</f>
        <v>Universal Credit - Wave C - All</v>
      </c>
      <c r="B86" s="7" t="e">
        <f t="shared" ca="1" si="8"/>
        <v>#DIV/0!</v>
      </c>
      <c r="C86" s="6" t="e">
        <f t="shared" ca="1" si="8"/>
        <v>#DIV/0!</v>
      </c>
      <c r="D86" s="7" t="e">
        <f t="shared" ca="1" si="8"/>
        <v>#DIV/0!</v>
      </c>
    </row>
    <row r="88" spans="1:15" x14ac:dyDescent="0.25">
      <c r="A88" s="4" t="s">
        <v>685</v>
      </c>
    </row>
    <row r="89" spans="1:15" x14ac:dyDescent="0.25">
      <c r="A89" s="5"/>
      <c r="B89" s="5" t="str">
        <f>$B$3&amp;" - Wave A - Sample"</f>
        <v>Universal Credit - Wave A - Sample</v>
      </c>
      <c r="C89" s="5" t="str">
        <f>$B$3&amp;" - Wave B - Sample"</f>
        <v>Universal Credit - Wave B - Sample</v>
      </c>
      <c r="D89" s="5" t="str">
        <f>$B$3&amp;" - Wave C - Sample"</f>
        <v>Universal Credit - Wave C - Sample</v>
      </c>
      <c r="E89" s="5" t="str">
        <f>$B$3&amp;" - Wave A - All"</f>
        <v>Universal Credit - Wave A - All</v>
      </c>
      <c r="F89" s="5" t="str">
        <f>$B$3&amp;" - Wave B - All"</f>
        <v>Universal Credit - Wave B - All</v>
      </c>
      <c r="G89" s="5" t="str">
        <f>$B$3&amp;" - Wave C - All"</f>
        <v>Universal Credit - Wave C - All</v>
      </c>
    </row>
    <row r="90" spans="1:15" x14ac:dyDescent="0.25">
      <c r="A90" s="5" t="s">
        <v>57</v>
      </c>
      <c r="B90" s="31">
        <f>COUNTIFS(Table1[c08a_main_class], $B$4, Table1[c05a_household], $A90)</f>
        <v>2</v>
      </c>
      <c r="C90" s="33">
        <f ca="1">COUNTIFS(Table1[c08a_main_class], $B$4, INDIRECT("Table1[c01"&amp;$E$5&amp;"_area]"), "&lt;&gt;Unassigned", INDIRECT("Table1[c05"&amp;$E$5&amp;"_household]"), $A90)</f>
        <v>3</v>
      </c>
      <c r="D90" s="31">
        <f ca="1">COUNTIFS(Table1[c08a_main_class], $B$4, INDIRECT("Table1[c01"&amp;$E$6&amp;"_area]"), "&lt;&gt;Unassigned", INDIRECT("Table1[c05"&amp;$E$6&amp;"_household]"), $A90)</f>
        <v>0</v>
      </c>
      <c r="E90" s="33">
        <f t="shared" ref="E90:E95" ca="1" si="9">COUNTIFS(INDIRECT("Table1["&amp;$B$5&amp;"]"), "Yes", INDIRECT("Table1[c05"&amp;$E$4&amp;"_household]"), $A90)</f>
        <v>2</v>
      </c>
      <c r="F90" s="31">
        <f t="shared" ref="F90:F95" ca="1" si="10">COUNTIFS(INDIRECT("Table1["&amp;$B$6&amp;"]"), "Yes", INDIRECT("Table1[c05"&amp;$E$5&amp;"_household]"), $A90)</f>
        <v>3</v>
      </c>
      <c r="G90" s="33">
        <f t="shared" ref="G90:G95" ca="1" si="11">COUNTIFS(INDIRECT("Table1["&amp;$B$7&amp;"]"), "Yes", INDIRECT("Table1[c05"&amp;$E$6&amp;"_household]"), $A90)</f>
        <v>0</v>
      </c>
      <c r="L90" s="32"/>
      <c r="M90" s="32"/>
      <c r="N90" s="32"/>
      <c r="O90" s="32"/>
    </row>
    <row r="91" spans="1:15" x14ac:dyDescent="0.25">
      <c r="A91" s="5" t="s">
        <v>686</v>
      </c>
      <c r="B91" s="31">
        <f>COUNTIFS(Table1[c08a_main_class], $B$4, Table1[c05a_household], $A91)</f>
        <v>51</v>
      </c>
      <c r="C91" s="33">
        <f ca="1">COUNTIFS(Table1[c08a_main_class], $B$4, INDIRECT("Table1[c01"&amp;$E$5&amp;"_area]"), "&lt;&gt;Unassigned", INDIRECT("Table1[c05"&amp;$E$5&amp;"_household]"), $A91)</f>
        <v>33</v>
      </c>
      <c r="D91" s="31">
        <f ca="1">COUNTIFS(Table1[c08a_main_class], $B$4, INDIRECT("Table1[c01"&amp;$E$6&amp;"_area]"), "&lt;&gt;Unassigned", INDIRECT("Table1[c05"&amp;$E$6&amp;"_household]"), $A91)</f>
        <v>0</v>
      </c>
      <c r="E91" s="33">
        <f t="shared" ca="1" si="9"/>
        <v>51</v>
      </c>
      <c r="F91" s="31">
        <f t="shared" ca="1" si="10"/>
        <v>33</v>
      </c>
      <c r="G91" s="33">
        <f t="shared" ca="1" si="11"/>
        <v>0</v>
      </c>
      <c r="L91" s="32"/>
      <c r="M91" s="32"/>
      <c r="N91" s="32"/>
      <c r="O91" s="32"/>
    </row>
    <row r="92" spans="1:15" x14ac:dyDescent="0.25">
      <c r="A92" s="5" t="s">
        <v>872</v>
      </c>
      <c r="B92" s="31">
        <f>COUNTIFS(Table1[c08a_main_class], $B$4, Table1[c05a_household], $A92)</f>
        <v>1</v>
      </c>
      <c r="C92" s="33">
        <f ca="1">COUNTIFS(Table1[c08a_main_class], $B$4, INDIRECT("Table1[c01"&amp;$E$5&amp;"_area]"), "&lt;&gt;Unassigned", INDIRECT("Table1[c05"&amp;$E$5&amp;"_household]"), $A92)</f>
        <v>0</v>
      </c>
      <c r="D92" s="31">
        <f ca="1">COUNTIFS(Table1[c08a_main_class], $B$4, INDIRECT("Table1[c01"&amp;$E$6&amp;"_area]"), "&lt;&gt;Unassigned", INDIRECT("Table1[c05"&amp;$E$6&amp;"_household]"), $A92)</f>
        <v>0</v>
      </c>
      <c r="E92" s="33">
        <f t="shared" ca="1" si="9"/>
        <v>1</v>
      </c>
      <c r="F92" s="31">
        <f t="shared" ca="1" si="10"/>
        <v>0</v>
      </c>
      <c r="G92" s="33">
        <f t="shared" ca="1" si="11"/>
        <v>0</v>
      </c>
      <c r="L92" s="32"/>
      <c r="M92" s="32"/>
      <c r="N92" s="32"/>
      <c r="O92" s="32"/>
    </row>
    <row r="93" spans="1:15" x14ac:dyDescent="0.25">
      <c r="A93" s="5" t="s">
        <v>688</v>
      </c>
      <c r="B93" s="31">
        <f>COUNTIFS(Table1[c08a_main_class], $B$4, Table1[c05a_household], $A93)</f>
        <v>3</v>
      </c>
      <c r="C93" s="33">
        <f ca="1">COUNTIFS(Table1[c08a_main_class], $B$4, INDIRECT("Table1[c01"&amp;$E$5&amp;"_area]"), "&lt;&gt;Unassigned", INDIRECT("Table1[c05"&amp;$E$5&amp;"_household]"), $A93)</f>
        <v>0</v>
      </c>
      <c r="D93" s="31">
        <f ca="1">COUNTIFS(Table1[c08a_main_class], $B$4, INDIRECT("Table1[c01"&amp;$E$6&amp;"_area]"), "&lt;&gt;Unassigned", INDIRECT("Table1[c05"&amp;$E$6&amp;"_household]"), $A93)</f>
        <v>0</v>
      </c>
      <c r="E93" s="33">
        <f t="shared" ca="1" si="9"/>
        <v>3</v>
      </c>
      <c r="F93" s="31">
        <f t="shared" ca="1" si="10"/>
        <v>0</v>
      </c>
      <c r="G93" s="33">
        <f t="shared" ca="1" si="11"/>
        <v>0</v>
      </c>
      <c r="L93" s="32"/>
      <c r="M93" s="32"/>
      <c r="N93" s="32"/>
      <c r="O93" s="32"/>
    </row>
    <row r="94" spans="1:15" x14ac:dyDescent="0.25">
      <c r="A94" s="5" t="s">
        <v>689</v>
      </c>
      <c r="B94" s="31">
        <f>COUNTIFS(Table1[c08a_main_class], $B$4, Table1[c05a_household], $A94)</f>
        <v>1</v>
      </c>
      <c r="C94" s="33">
        <f ca="1">COUNTIFS(Table1[c08a_main_class], $B$4, INDIRECT("Table1[c01"&amp;$E$5&amp;"_area]"), "&lt;&gt;Unassigned", INDIRECT("Table1[c05"&amp;$E$5&amp;"_household]"), $A94)</f>
        <v>1</v>
      </c>
      <c r="D94" s="31">
        <f ca="1">COUNTIFS(Table1[c08a_main_class], $B$4, INDIRECT("Table1[c01"&amp;$E$6&amp;"_area]"), "&lt;&gt;Unassigned", INDIRECT("Table1[c05"&amp;$E$6&amp;"_household]"), $A94)</f>
        <v>0</v>
      </c>
      <c r="E94" s="33">
        <f t="shared" ca="1" si="9"/>
        <v>1</v>
      </c>
      <c r="F94" s="31">
        <f t="shared" ca="1" si="10"/>
        <v>1</v>
      </c>
      <c r="G94" s="33">
        <f t="shared" ca="1" si="11"/>
        <v>0</v>
      </c>
      <c r="L94" s="32"/>
      <c r="M94" s="32"/>
      <c r="N94" s="32"/>
      <c r="O94" s="32"/>
    </row>
    <row r="95" spans="1:15" x14ac:dyDescent="0.25">
      <c r="A95" s="5" t="s">
        <v>22</v>
      </c>
      <c r="B95" s="31">
        <f>COUNTIFS(Table1[c08a_main_class], $B$4, Table1[c05a_household], $A95)</f>
        <v>0</v>
      </c>
      <c r="C95" s="33">
        <f ca="1">COUNTIFS(Table1[c08a_main_class], $B$4, INDIRECT("Table1[c01"&amp;$E$5&amp;"_area]"), "&lt;&gt;Unassigned", INDIRECT("Table1[c05"&amp;$E$5&amp;"_household]"), $A95)</f>
        <v>0</v>
      </c>
      <c r="D95" s="31">
        <f ca="1">COUNTIFS(Table1[c08a_main_class], $B$4, INDIRECT("Table1[c01"&amp;$E$6&amp;"_area]"), "&lt;&gt;Unassigned", INDIRECT("Table1[c05"&amp;$E$6&amp;"_household]"), $A95)</f>
        <v>0</v>
      </c>
      <c r="E95" s="33">
        <f t="shared" ca="1" si="9"/>
        <v>0</v>
      </c>
      <c r="F95" s="31">
        <f t="shared" ca="1" si="10"/>
        <v>0</v>
      </c>
      <c r="G95" s="33">
        <f t="shared" ca="1" si="11"/>
        <v>0</v>
      </c>
      <c r="L95" s="32"/>
      <c r="M95" s="32"/>
      <c r="N95" s="32"/>
      <c r="O95" s="32"/>
    </row>
    <row r="96" spans="1:15" x14ac:dyDescent="0.25">
      <c r="A96" s="5" t="s">
        <v>525</v>
      </c>
      <c r="B96" s="31">
        <f>SUM(B90:B95)</f>
        <v>58</v>
      </c>
      <c r="C96" s="33">
        <f t="shared" ref="C96:D96" ca="1" si="12">SUM(C90:C95)</f>
        <v>37</v>
      </c>
      <c r="D96" s="31">
        <f t="shared" ca="1" si="12"/>
        <v>0</v>
      </c>
      <c r="E96" s="33">
        <f ca="1">SUM(E90:E95)</f>
        <v>58</v>
      </c>
      <c r="F96" s="31">
        <f ca="1">SUM(F90:F95)</f>
        <v>37</v>
      </c>
      <c r="G96" s="33">
        <f ca="1">SUM(G90:G95)</f>
        <v>0</v>
      </c>
    </row>
    <row r="98" spans="1:15" x14ac:dyDescent="0.25">
      <c r="A98" s="4" t="s">
        <v>691</v>
      </c>
    </row>
    <row r="99" spans="1:15" x14ac:dyDescent="0.25">
      <c r="A99" s="5"/>
      <c r="B99" s="5" t="str">
        <f>$B$3&amp;" - Wave A - Sample"</f>
        <v>Universal Credit - Wave A - Sample</v>
      </c>
      <c r="C99" s="5" t="str">
        <f>$B$3&amp;" - Wave B - Sample"</f>
        <v>Universal Credit - Wave B - Sample</v>
      </c>
      <c r="D99" s="5" t="str">
        <f>$B$3&amp;" - Wave C - Sample"</f>
        <v>Universal Credit - Wave C - Sample</v>
      </c>
      <c r="E99" s="5" t="str">
        <f>$B$3&amp;" - Wave A - All"</f>
        <v>Universal Credit - Wave A - All</v>
      </c>
      <c r="F99" s="5" t="str">
        <f>$B$3&amp;" - Wave B - All"</f>
        <v>Universal Credit - Wave B - All</v>
      </c>
      <c r="G99" s="5" t="str">
        <f>$B$3&amp;" - Wave C - All"</f>
        <v>Universal Credit - Wave C - All</v>
      </c>
    </row>
    <row r="100" spans="1:15" x14ac:dyDescent="0.25">
      <c r="A100" s="5" t="s">
        <v>57</v>
      </c>
      <c r="B100" s="15">
        <f>B90/B$96</f>
        <v>3.4482758620689655E-2</v>
      </c>
      <c r="C100" s="13">
        <f t="shared" ref="C100:G106" ca="1" si="13">C90/C$96</f>
        <v>8.1081081081081086E-2</v>
      </c>
      <c r="D100" s="15" t="e">
        <f t="shared" ca="1" si="13"/>
        <v>#DIV/0!</v>
      </c>
      <c r="E100" s="13">
        <f t="shared" ca="1" si="13"/>
        <v>3.4482758620689655E-2</v>
      </c>
      <c r="F100" s="15">
        <f t="shared" ca="1" si="13"/>
        <v>8.1081081081081086E-2</v>
      </c>
      <c r="G100" s="13" t="e">
        <f t="shared" ca="1" si="13"/>
        <v>#DIV/0!</v>
      </c>
    </row>
    <row r="101" spans="1:15" x14ac:dyDescent="0.25">
      <c r="A101" s="5" t="s">
        <v>686</v>
      </c>
      <c r="B101" s="15">
        <f t="shared" ref="B101:D106" si="14">B91/B$96</f>
        <v>0.87931034482758619</v>
      </c>
      <c r="C101" s="13">
        <f t="shared" ca="1" si="14"/>
        <v>0.89189189189189189</v>
      </c>
      <c r="D101" s="15" t="e">
        <f t="shared" ca="1" si="14"/>
        <v>#DIV/0!</v>
      </c>
      <c r="E101" s="13">
        <f t="shared" ca="1" si="13"/>
        <v>0.87931034482758619</v>
      </c>
      <c r="F101" s="15">
        <f t="shared" ca="1" si="13"/>
        <v>0.89189189189189189</v>
      </c>
      <c r="G101" s="13" t="e">
        <f t="shared" ca="1" si="13"/>
        <v>#DIV/0!</v>
      </c>
    </row>
    <row r="102" spans="1:15" x14ac:dyDescent="0.25">
      <c r="A102" s="5" t="s">
        <v>687</v>
      </c>
      <c r="B102" s="15">
        <f t="shared" si="14"/>
        <v>1.7241379310344827E-2</v>
      </c>
      <c r="C102" s="13">
        <f t="shared" ca="1" si="14"/>
        <v>0</v>
      </c>
      <c r="D102" s="15" t="e">
        <f t="shared" ca="1" si="14"/>
        <v>#DIV/0!</v>
      </c>
      <c r="E102" s="13">
        <f t="shared" ca="1" si="13"/>
        <v>1.7241379310344827E-2</v>
      </c>
      <c r="F102" s="15">
        <f t="shared" ca="1" si="13"/>
        <v>0</v>
      </c>
      <c r="G102" s="13" t="e">
        <f t="shared" ca="1" si="13"/>
        <v>#DIV/0!</v>
      </c>
    </row>
    <row r="103" spans="1:15" x14ac:dyDescent="0.25">
      <c r="A103" s="5" t="s">
        <v>688</v>
      </c>
      <c r="B103" s="15">
        <f t="shared" si="14"/>
        <v>5.1724137931034482E-2</v>
      </c>
      <c r="C103" s="13">
        <f t="shared" ca="1" si="14"/>
        <v>0</v>
      </c>
      <c r="D103" s="15" t="e">
        <f t="shared" ca="1" si="14"/>
        <v>#DIV/0!</v>
      </c>
      <c r="E103" s="13">
        <f t="shared" ca="1" si="13"/>
        <v>5.1724137931034482E-2</v>
      </c>
      <c r="F103" s="15">
        <f t="shared" ca="1" si="13"/>
        <v>0</v>
      </c>
      <c r="G103" s="13" t="e">
        <f t="shared" ca="1" si="13"/>
        <v>#DIV/0!</v>
      </c>
    </row>
    <row r="104" spans="1:15" x14ac:dyDescent="0.25">
      <c r="A104" s="5" t="s">
        <v>689</v>
      </c>
      <c r="B104" s="15">
        <f t="shared" si="14"/>
        <v>1.7241379310344827E-2</v>
      </c>
      <c r="C104" s="13">
        <f t="shared" ca="1" si="14"/>
        <v>2.7027027027027029E-2</v>
      </c>
      <c r="D104" s="15" t="e">
        <f t="shared" ca="1" si="14"/>
        <v>#DIV/0!</v>
      </c>
      <c r="E104" s="13">
        <f t="shared" ca="1" si="13"/>
        <v>1.7241379310344827E-2</v>
      </c>
      <c r="F104" s="15">
        <f t="shared" ca="1" si="13"/>
        <v>2.7027027027027029E-2</v>
      </c>
      <c r="G104" s="13" t="e">
        <f t="shared" ca="1" si="13"/>
        <v>#DIV/0!</v>
      </c>
    </row>
    <row r="105" spans="1:15" x14ac:dyDescent="0.25">
      <c r="A105" s="5" t="s">
        <v>22</v>
      </c>
      <c r="B105" s="15">
        <f t="shared" si="14"/>
        <v>0</v>
      </c>
      <c r="C105" s="13">
        <f t="shared" ca="1" si="14"/>
        <v>0</v>
      </c>
      <c r="D105" s="15" t="e">
        <f t="shared" ca="1" si="14"/>
        <v>#DIV/0!</v>
      </c>
      <c r="E105" s="13">
        <f t="shared" ca="1" si="13"/>
        <v>0</v>
      </c>
      <c r="F105" s="15">
        <f t="shared" ca="1" si="13"/>
        <v>0</v>
      </c>
      <c r="G105" s="13" t="e">
        <f t="shared" ca="1" si="13"/>
        <v>#DIV/0!</v>
      </c>
    </row>
    <row r="106" spans="1:15" x14ac:dyDescent="0.25">
      <c r="A106" s="5" t="s">
        <v>525</v>
      </c>
      <c r="B106" s="15">
        <f t="shared" si="14"/>
        <v>1</v>
      </c>
      <c r="C106" s="13">
        <f t="shared" ca="1" si="14"/>
        <v>1</v>
      </c>
      <c r="D106" s="15" t="e">
        <f t="shared" ca="1" si="14"/>
        <v>#DIV/0!</v>
      </c>
      <c r="E106" s="13">
        <f t="shared" ca="1" si="13"/>
        <v>1</v>
      </c>
      <c r="F106" s="15">
        <f t="shared" ca="1" si="13"/>
        <v>1</v>
      </c>
      <c r="G106" s="13" t="e">
        <f t="shared" ca="1" si="13"/>
        <v>#DIV/0!</v>
      </c>
      <c r="L106" s="11"/>
      <c r="M106" s="11"/>
      <c r="N106" s="11"/>
      <c r="O106" s="11"/>
    </row>
    <row r="107" spans="1:15" x14ac:dyDescent="0.25">
      <c r="L107" s="11"/>
      <c r="M107" s="11"/>
      <c r="N107" s="11"/>
      <c r="O107" s="11"/>
    </row>
    <row r="108" spans="1:15" x14ac:dyDescent="0.25">
      <c r="A108" s="4" t="s">
        <v>692</v>
      </c>
      <c r="L108" s="11"/>
      <c r="M108" s="11"/>
      <c r="N108" s="11"/>
      <c r="O108" s="11"/>
    </row>
    <row r="109" spans="1:15" x14ac:dyDescent="0.25">
      <c r="A109" s="5"/>
      <c r="B109" s="5" t="str">
        <f>$B$3&amp;" - Wave A - Sample"</f>
        <v>Universal Credit - Wave A - Sample</v>
      </c>
      <c r="C109" s="5" t="str">
        <f>$B$3&amp;" - Wave B - Sample"</f>
        <v>Universal Credit - Wave B - Sample</v>
      </c>
      <c r="D109" s="5" t="str">
        <f>$B$3&amp;" - Wave C - Sample"</f>
        <v>Universal Credit - Wave C - Sample</v>
      </c>
      <c r="E109" s="5" t="str">
        <f>$B$3&amp;" - Wave A - All"</f>
        <v>Universal Credit - Wave A - All</v>
      </c>
      <c r="F109" s="5" t="str">
        <f>$B$3&amp;" - Wave B - All"</f>
        <v>Universal Credit - Wave B - All</v>
      </c>
      <c r="G109" s="5" t="str">
        <f>$B$3&amp;" - Wave C - All"</f>
        <v>Universal Credit - Wave C - All</v>
      </c>
      <c r="L109" s="11"/>
      <c r="M109" s="11"/>
      <c r="N109" s="11"/>
      <c r="O109" s="11"/>
    </row>
    <row r="110" spans="1:15" x14ac:dyDescent="0.25">
      <c r="A110" s="5" t="s">
        <v>11</v>
      </c>
      <c r="B110" s="2">
        <f>COUNTIFS(Table1[c08a_main_class], $B$4, Table1[c07a_nationality], $A110)</f>
        <v>17</v>
      </c>
      <c r="C110" s="33">
        <f ca="1">COUNTIFS(Table1[c08a_main_class], $B$4, INDIRECT("Table1[c01"&amp;$E$5&amp;"_area]"), "&lt;&gt;Unassigned", Table1[c07a_nationality], $A110)</f>
        <v>12</v>
      </c>
      <c r="D110" s="31">
        <f ca="1">COUNTIFS(Table1[c08a_main_class], $B$4, INDIRECT("Table1[c01"&amp;$E$6&amp;"_area]"), "&lt;&gt;Unassigned", Table1[c07a_nationality], $A110)</f>
        <v>0</v>
      </c>
      <c r="E110" s="3">
        <f ca="1">COUNTIFS(INDIRECT("Table1["&amp;$B$5&amp;"]"), "Yes", Table1[c07a_nationality], $A110)</f>
        <v>17</v>
      </c>
      <c r="F110" s="2">
        <f ca="1">COUNTIFS(INDIRECT("Table1["&amp;$B$6&amp;"]"), "Yes", Table1[c07a_nationality], $A110)</f>
        <v>12</v>
      </c>
      <c r="G110" s="3">
        <f ca="1">COUNTIFS(INDIRECT("Table1["&amp;$B$7&amp;"]"), "Yes", Table1[c07a_nationality], $A110)</f>
        <v>0</v>
      </c>
    </row>
    <row r="111" spans="1:15" x14ac:dyDescent="0.25">
      <c r="A111" s="5" t="s">
        <v>144</v>
      </c>
      <c r="B111" s="2">
        <f>COUNTIFS(Table1[c08a_main_class], $B$4, Table1[c07a_nationality], $A111)</f>
        <v>2</v>
      </c>
      <c r="C111" s="33">
        <f ca="1">COUNTIFS(Table1[c08a_main_class], $B$4, INDIRECT("Table1[c01"&amp;$E$5&amp;"_area]"), "&lt;&gt;Unassigned", Table1[c07a_nationality], $A111)</f>
        <v>2</v>
      </c>
      <c r="D111" s="31">
        <f ca="1">COUNTIFS(Table1[c08a_main_class], $B$4, INDIRECT("Table1[c01"&amp;$E$6&amp;"_area]"), "&lt;&gt;Unassigned", Table1[c07a_nationality], $A111)</f>
        <v>0</v>
      </c>
      <c r="E111" s="3">
        <f ca="1">COUNTIFS(INDIRECT("Table1["&amp;$B$5&amp;"]"), "Yes", Table1[c07a_nationality], $A111)</f>
        <v>2</v>
      </c>
      <c r="F111" s="2">
        <f ca="1">COUNTIFS(INDIRECT("Table1["&amp;$B$6&amp;"]"), "Yes", Table1[c07a_nationality], $A111)</f>
        <v>2</v>
      </c>
      <c r="G111" s="3">
        <f ca="1">COUNTIFS(INDIRECT("Table1["&amp;$B$7&amp;"]"), "Yes", Table1[c07a_nationality], $A111)</f>
        <v>0</v>
      </c>
    </row>
    <row r="112" spans="1:15" x14ac:dyDescent="0.25">
      <c r="A112" s="5" t="s">
        <v>56</v>
      </c>
      <c r="B112" s="2">
        <f>COUNTIFS(Table1[c08a_main_class], $B$4, Table1[c07a_nationality], $A112)</f>
        <v>12</v>
      </c>
      <c r="C112" s="33">
        <f ca="1">COUNTIFS(Table1[c08a_main_class], $B$4, INDIRECT("Table1[c01"&amp;$E$5&amp;"_area]"), "&lt;&gt;Unassigned", Table1[c07a_nationality], $A112)</f>
        <v>9</v>
      </c>
      <c r="D112" s="31">
        <f ca="1">COUNTIFS(Table1[c08a_main_class], $B$4, INDIRECT("Table1[c01"&amp;$E$6&amp;"_area]"), "&lt;&gt;Unassigned", Table1[c07a_nationality], $A112)</f>
        <v>0</v>
      </c>
      <c r="E112" s="3">
        <f ca="1">COUNTIFS(INDIRECT("Table1["&amp;$B$5&amp;"]"), "Yes", Table1[c07a_nationality], $A112)</f>
        <v>12</v>
      </c>
      <c r="F112" s="2">
        <f ca="1">COUNTIFS(INDIRECT("Table1["&amp;$B$6&amp;"]"), "Yes", Table1[c07a_nationality], $A112)</f>
        <v>9</v>
      </c>
      <c r="G112" s="3">
        <f ca="1">COUNTIFS(INDIRECT("Table1["&amp;$B$7&amp;"]"), "Yes", Table1[c07a_nationality], $A112)</f>
        <v>0</v>
      </c>
    </row>
    <row r="113" spans="1:15" x14ac:dyDescent="0.25">
      <c r="A113" s="5" t="s">
        <v>87</v>
      </c>
      <c r="B113" s="2">
        <f>COUNTIFS(Table1[c08a_main_class], $B$4, Table1[c07a_nationality], $A113)</f>
        <v>1</v>
      </c>
      <c r="C113" s="33">
        <f ca="1">COUNTIFS(Table1[c08a_main_class], $B$4, INDIRECT("Table1[c01"&amp;$E$5&amp;"_area]"), "&lt;&gt;Unassigned", Table1[c07a_nationality], $A113)</f>
        <v>1</v>
      </c>
      <c r="D113" s="31">
        <f ca="1">COUNTIFS(Table1[c08a_main_class], $B$4, INDIRECT("Table1[c01"&amp;$E$6&amp;"_area]"), "&lt;&gt;Unassigned", Table1[c07a_nationality], $A113)</f>
        <v>0</v>
      </c>
      <c r="E113" s="3">
        <f ca="1">COUNTIFS(INDIRECT("Table1["&amp;$B$5&amp;"]"), "Yes", Table1[c07a_nationality], $A113)</f>
        <v>1</v>
      </c>
      <c r="F113" s="2">
        <f ca="1">COUNTIFS(INDIRECT("Table1["&amp;$B$6&amp;"]"), "Yes", Table1[c07a_nationality], $A113)</f>
        <v>1</v>
      </c>
      <c r="G113" s="3">
        <f ca="1">COUNTIFS(INDIRECT("Table1["&amp;$B$7&amp;"]"), "Yes", Table1[c07a_nationality], $A113)</f>
        <v>0</v>
      </c>
    </row>
    <row r="114" spans="1:15" x14ac:dyDescent="0.25">
      <c r="A114" s="5" t="s">
        <v>40</v>
      </c>
      <c r="B114" s="2">
        <f>COUNTIFS(Table1[c08a_main_class], $B$4, Table1[c07a_nationality], $A114)</f>
        <v>25</v>
      </c>
      <c r="C114" s="33">
        <f ca="1">COUNTIFS(Table1[c08a_main_class], $B$4, INDIRECT("Table1[c01"&amp;$E$5&amp;"_area]"), "&lt;&gt;Unassigned", Table1[c07a_nationality], $A114)</f>
        <v>12</v>
      </c>
      <c r="D114" s="31">
        <f ca="1">COUNTIFS(Table1[c08a_main_class], $B$4, INDIRECT("Table1[c01"&amp;$E$6&amp;"_area]"), "&lt;&gt;Unassigned", Table1[c07a_nationality], $A114)</f>
        <v>0</v>
      </c>
      <c r="E114" s="3">
        <f ca="1">COUNTIFS(INDIRECT("Table1["&amp;$B$5&amp;"]"), "Yes", Table1[c07a_nationality], $A114)</f>
        <v>25</v>
      </c>
      <c r="F114" s="2">
        <f ca="1">COUNTIFS(INDIRECT("Table1["&amp;$B$6&amp;"]"), "Yes", Table1[c07a_nationality], $A114)</f>
        <v>12</v>
      </c>
      <c r="G114" s="3">
        <f ca="1">COUNTIFS(INDIRECT("Table1["&amp;$B$7&amp;"]"), "Yes", Table1[c07a_nationality], $A114)</f>
        <v>0</v>
      </c>
    </row>
    <row r="115" spans="1:15" x14ac:dyDescent="0.25">
      <c r="A115" s="5" t="s">
        <v>22</v>
      </c>
      <c r="B115" s="2">
        <f>COUNTIFS(Table1[c08a_main_class], $B$4, Table1[c07a_nationality], $A115)</f>
        <v>1</v>
      </c>
      <c r="C115" s="33">
        <f ca="1">COUNTIFS(Table1[c08a_main_class], $B$4, INDIRECT("Table1[c01"&amp;$E$5&amp;"_area]"), "&lt;&gt;Unassigned", Table1[c07a_nationality], $A115)</f>
        <v>1</v>
      </c>
      <c r="D115" s="31">
        <f ca="1">COUNTIFS(Table1[c08a_main_class], $B$4, INDIRECT("Table1[c01"&amp;$E$6&amp;"_area]"), "&lt;&gt;Unassigned", Table1[c07a_nationality], $A115)</f>
        <v>0</v>
      </c>
      <c r="E115" s="3">
        <f ca="1">COUNTIFS(INDIRECT("Table1["&amp;$B$5&amp;"]"), "Yes", Table1[c07a_nationality], $A115)</f>
        <v>1</v>
      </c>
      <c r="F115" s="2">
        <f ca="1">COUNTIFS(INDIRECT("Table1["&amp;$B$6&amp;"]"), "Yes", Table1[c07a_nationality], $A115)</f>
        <v>1</v>
      </c>
      <c r="G115" s="3">
        <f ca="1">COUNTIFS(INDIRECT("Table1["&amp;$B$7&amp;"]"), "Yes", Table1[c07a_nationality], $A115)</f>
        <v>0</v>
      </c>
    </row>
    <row r="116" spans="1:15" x14ac:dyDescent="0.25">
      <c r="A116" s="5" t="s">
        <v>525</v>
      </c>
      <c r="B116" s="2">
        <f>SUM(B110:B115)</f>
        <v>58</v>
      </c>
      <c r="C116" s="33">
        <f t="shared" ref="C116:D116" ca="1" si="15">SUM(C110:C115)</f>
        <v>37</v>
      </c>
      <c r="D116" s="2">
        <f t="shared" ca="1" si="15"/>
        <v>0</v>
      </c>
      <c r="E116" s="3">
        <f ca="1">SUM(E110:E115)</f>
        <v>58</v>
      </c>
      <c r="F116" s="2">
        <f ca="1">SUM(F110:F115)</f>
        <v>37</v>
      </c>
      <c r="G116" s="3">
        <f ca="1">SUM(G110:G115)</f>
        <v>0</v>
      </c>
    </row>
    <row r="118" spans="1:15" x14ac:dyDescent="0.25">
      <c r="A118" s="4" t="s">
        <v>704</v>
      </c>
    </row>
    <row r="119" spans="1:15" x14ac:dyDescent="0.25">
      <c r="A119" s="5"/>
      <c r="B119" s="5" t="str">
        <f>$B$3&amp;" - Wave A - Sample"</f>
        <v>Universal Credit - Wave A - Sample</v>
      </c>
      <c r="C119" s="5" t="str">
        <f>$B$3&amp;" - Wave B - Sample"</f>
        <v>Universal Credit - Wave B - Sample</v>
      </c>
      <c r="D119" s="5" t="str">
        <f>$B$3&amp;" - Wave C - Sample"</f>
        <v>Universal Credit - Wave C - Sample</v>
      </c>
      <c r="E119" s="5" t="str">
        <f>$B$3&amp;" - Wave A - All"</f>
        <v>Universal Credit - Wave A - All</v>
      </c>
      <c r="F119" s="5" t="str">
        <f>$B$3&amp;" - Wave B - All"</f>
        <v>Universal Credit - Wave B - All</v>
      </c>
      <c r="G119" s="5" t="str">
        <f>$B$3&amp;" - Wave C - All"</f>
        <v>Universal Credit - Wave C - All</v>
      </c>
    </row>
    <row r="120" spans="1:15" x14ac:dyDescent="0.25">
      <c r="A120" s="5" t="s">
        <v>11</v>
      </c>
      <c r="B120" s="15">
        <f>B110/B$116</f>
        <v>0.29310344827586204</v>
      </c>
      <c r="C120" s="13">
        <f t="shared" ref="C120:G126" ca="1" si="16">C110/C$116</f>
        <v>0.32432432432432434</v>
      </c>
      <c r="D120" s="15" t="e">
        <f t="shared" ca="1" si="16"/>
        <v>#DIV/0!</v>
      </c>
      <c r="E120" s="13">
        <f t="shared" ca="1" si="16"/>
        <v>0.29310344827586204</v>
      </c>
      <c r="F120" s="15">
        <f t="shared" ca="1" si="16"/>
        <v>0.32432432432432434</v>
      </c>
      <c r="G120" s="13" t="e">
        <f t="shared" ca="1" si="16"/>
        <v>#DIV/0!</v>
      </c>
    </row>
    <row r="121" spans="1:15" x14ac:dyDescent="0.25">
      <c r="A121" s="5" t="s">
        <v>144</v>
      </c>
      <c r="B121" s="15">
        <f t="shared" ref="B121:D126" si="17">B111/B$116</f>
        <v>3.4482758620689655E-2</v>
      </c>
      <c r="C121" s="13">
        <f t="shared" ca="1" si="17"/>
        <v>5.4054054054054057E-2</v>
      </c>
      <c r="D121" s="15" t="e">
        <f t="shared" ca="1" si="17"/>
        <v>#DIV/0!</v>
      </c>
      <c r="E121" s="13">
        <f t="shared" ca="1" si="16"/>
        <v>3.4482758620689655E-2</v>
      </c>
      <c r="F121" s="15">
        <f t="shared" ca="1" si="16"/>
        <v>5.4054054054054057E-2</v>
      </c>
      <c r="G121" s="13" t="e">
        <f t="shared" ca="1" si="16"/>
        <v>#DIV/0!</v>
      </c>
      <c r="L121" s="32"/>
      <c r="M121" s="32"/>
      <c r="N121" s="32"/>
      <c r="O121" s="32"/>
    </row>
    <row r="122" spans="1:15" x14ac:dyDescent="0.25">
      <c r="A122" s="5" t="s">
        <v>56</v>
      </c>
      <c r="B122" s="15">
        <f t="shared" si="17"/>
        <v>0.20689655172413793</v>
      </c>
      <c r="C122" s="13">
        <f t="shared" ca="1" si="17"/>
        <v>0.24324324324324326</v>
      </c>
      <c r="D122" s="15" t="e">
        <f t="shared" ca="1" si="17"/>
        <v>#DIV/0!</v>
      </c>
      <c r="E122" s="13">
        <f t="shared" ca="1" si="16"/>
        <v>0.20689655172413793</v>
      </c>
      <c r="F122" s="15">
        <f t="shared" ca="1" si="16"/>
        <v>0.24324324324324326</v>
      </c>
      <c r="G122" s="13" t="e">
        <f t="shared" ca="1" si="16"/>
        <v>#DIV/0!</v>
      </c>
      <c r="L122" s="32"/>
      <c r="M122" s="32"/>
      <c r="N122" s="32"/>
      <c r="O122" s="32"/>
    </row>
    <row r="123" spans="1:15" x14ac:dyDescent="0.25">
      <c r="A123" s="5" t="s">
        <v>87</v>
      </c>
      <c r="B123" s="15">
        <f t="shared" si="17"/>
        <v>1.7241379310344827E-2</v>
      </c>
      <c r="C123" s="13">
        <f t="shared" ca="1" si="17"/>
        <v>2.7027027027027029E-2</v>
      </c>
      <c r="D123" s="15" t="e">
        <f t="shared" ca="1" si="17"/>
        <v>#DIV/0!</v>
      </c>
      <c r="E123" s="13">
        <f t="shared" ca="1" si="16"/>
        <v>1.7241379310344827E-2</v>
      </c>
      <c r="F123" s="15">
        <f t="shared" ca="1" si="16"/>
        <v>2.7027027027027029E-2</v>
      </c>
      <c r="G123" s="13" t="e">
        <f t="shared" ca="1" si="16"/>
        <v>#DIV/0!</v>
      </c>
      <c r="L123" s="32"/>
      <c r="M123" s="32"/>
      <c r="N123" s="32"/>
      <c r="O123" s="32"/>
    </row>
    <row r="124" spans="1:15" x14ac:dyDescent="0.25">
      <c r="A124" s="5" t="s">
        <v>40</v>
      </c>
      <c r="B124" s="15">
        <f t="shared" si="17"/>
        <v>0.43103448275862066</v>
      </c>
      <c r="C124" s="13">
        <f t="shared" ca="1" si="17"/>
        <v>0.32432432432432434</v>
      </c>
      <c r="D124" s="15" t="e">
        <f t="shared" ca="1" si="17"/>
        <v>#DIV/0!</v>
      </c>
      <c r="E124" s="13">
        <f t="shared" ca="1" si="16"/>
        <v>0.43103448275862066</v>
      </c>
      <c r="F124" s="15">
        <f t="shared" ca="1" si="16"/>
        <v>0.32432432432432434</v>
      </c>
      <c r="G124" s="13" t="e">
        <f t="shared" ca="1" si="16"/>
        <v>#DIV/0!</v>
      </c>
      <c r="L124" s="32"/>
      <c r="M124" s="32"/>
      <c r="N124" s="32"/>
      <c r="O124" s="32"/>
    </row>
    <row r="125" spans="1:15" x14ac:dyDescent="0.25">
      <c r="A125" s="5" t="s">
        <v>22</v>
      </c>
      <c r="B125" s="15">
        <f t="shared" si="17"/>
        <v>1.7241379310344827E-2</v>
      </c>
      <c r="C125" s="13">
        <f t="shared" ca="1" si="17"/>
        <v>2.7027027027027029E-2</v>
      </c>
      <c r="D125" s="15" t="e">
        <f t="shared" ca="1" si="17"/>
        <v>#DIV/0!</v>
      </c>
      <c r="E125" s="13">
        <f t="shared" ca="1" si="16"/>
        <v>1.7241379310344827E-2</v>
      </c>
      <c r="F125" s="15">
        <f t="shared" ca="1" si="16"/>
        <v>2.7027027027027029E-2</v>
      </c>
      <c r="G125" s="13" t="e">
        <f t="shared" ca="1" si="16"/>
        <v>#DIV/0!</v>
      </c>
      <c r="L125" s="32"/>
      <c r="M125" s="32"/>
      <c r="N125" s="32"/>
      <c r="O125" s="32"/>
    </row>
    <row r="126" spans="1:15" x14ac:dyDescent="0.25">
      <c r="A126" s="5" t="s">
        <v>525</v>
      </c>
      <c r="B126" s="15">
        <f t="shared" si="17"/>
        <v>1</v>
      </c>
      <c r="C126" s="13">
        <f t="shared" ca="1" si="17"/>
        <v>1</v>
      </c>
      <c r="D126" s="15" t="e">
        <f t="shared" ca="1" si="17"/>
        <v>#DIV/0!</v>
      </c>
      <c r="E126" s="13">
        <f t="shared" ca="1" si="16"/>
        <v>1</v>
      </c>
      <c r="F126" s="15">
        <f t="shared" ca="1" si="16"/>
        <v>1</v>
      </c>
      <c r="G126" s="13" t="e">
        <f t="shared" ca="1" si="16"/>
        <v>#DIV/0!</v>
      </c>
    </row>
    <row r="128" spans="1:15" x14ac:dyDescent="0.25">
      <c r="A128" s="4" t="s">
        <v>694</v>
      </c>
    </row>
    <row r="129" spans="1:14" x14ac:dyDescent="0.25">
      <c r="A129" s="5"/>
      <c r="B129" s="5" t="str">
        <f>$B$3&amp;" - Wave A - Sample"</f>
        <v>Universal Credit - Wave A - Sample</v>
      </c>
      <c r="C129" s="5" t="str">
        <f>$B$3&amp;" - Wave B - Sample"</f>
        <v>Universal Credit - Wave B - Sample</v>
      </c>
      <c r="D129" s="5" t="str">
        <f>$B$3&amp;" - Wave C - Sample"</f>
        <v>Universal Credit - Wave C - Sample</v>
      </c>
      <c r="E129" s="5" t="str">
        <f>$B$3&amp;" - Wave A - All"</f>
        <v>Universal Credit - Wave A - All</v>
      </c>
      <c r="F129" s="5" t="str">
        <f>$B$3&amp;" - Wave B - All"</f>
        <v>Universal Credit - Wave B - All</v>
      </c>
      <c r="G129" s="5" t="str">
        <f>$B$3&amp;" - Wave C - All"</f>
        <v>Universal Credit - Wave C - All</v>
      </c>
    </row>
    <row r="130" spans="1:14" x14ac:dyDescent="0.25">
      <c r="A130" s="5" t="s">
        <v>67</v>
      </c>
      <c r="B130" s="2">
        <f>COUNTIFS(Table1[c08a_main_class], $B$4, Table1[c10a_main_employ], $A130)</f>
        <v>5</v>
      </c>
      <c r="C130" s="33">
        <f ca="1">COUNTIFS(Table1[c08a_main_class], $B$4, INDIRECT("Table1[c01"&amp;$E$5&amp;"_area]"), "&lt;&gt;Unassigned",INDIRECT("Table1[c10"&amp;$E$5&amp;"_main_employ]"), $A130)</f>
        <v>9</v>
      </c>
      <c r="D130" s="31">
        <f ca="1">COUNTIFS(Table1[c08a_main_class], $B$4, INDIRECT("Table1[c01"&amp;$E$6&amp;"_area]"), "&lt;&gt;Unassigned",INDIRECT("Table1[c10"&amp;$E$5&amp;"_main_employ]"), $A130)</f>
        <v>0</v>
      </c>
      <c r="E130" s="3">
        <f t="shared" ref="E130:E136" ca="1" si="18">COUNTIFS(INDIRECT("Table1["&amp;$B$5&amp;"]"), "Yes", INDIRECT("Table1[c10"&amp;$E$4&amp;"_main_employ]"), $A130)</f>
        <v>5</v>
      </c>
      <c r="F130" s="2">
        <f t="shared" ref="F130:F136" ca="1" si="19">COUNTIFS(INDIRECT("Table1["&amp;$B$6&amp;"]"), "Yes", INDIRECT("Table1[c10"&amp;$E$5&amp;"_main_employ]"), $A130)</f>
        <v>9</v>
      </c>
      <c r="G130" s="3">
        <f t="shared" ref="G130:G136" ca="1" si="20">COUNTIFS(INDIRECT("Table1["&amp;$B$7&amp;"]"), "Yes", INDIRECT("Table1[c10"&amp;$E$6&amp;"_main_employ]"), $A130)</f>
        <v>0</v>
      </c>
    </row>
    <row r="131" spans="1:14" x14ac:dyDescent="0.25">
      <c r="A131" s="5" t="s">
        <v>194</v>
      </c>
      <c r="B131" s="2">
        <f>COUNTIFS(Table1[c08a_main_class], $B$4, Table1[c10a_main_employ], $A131)</f>
        <v>4</v>
      </c>
      <c r="C131" s="33">
        <f ca="1">COUNTIFS(Table1[c08a_main_class], $B$4, INDIRECT("Table1[c01"&amp;$E$5&amp;"_area]"), "&lt;&gt;Unassigned",INDIRECT("Table1[c10"&amp;$E$5&amp;"_main_employ]"), $A131)</f>
        <v>1</v>
      </c>
      <c r="D131" s="31">
        <f ca="1">COUNTIFS(Table1[c08a_main_class], $B$4, INDIRECT("Table1[c01"&amp;$E$6&amp;"_area]"), "&lt;&gt;Unassigned",INDIRECT("Table1[c10"&amp;$E$5&amp;"_main_employ]"), $A131)</f>
        <v>0</v>
      </c>
      <c r="E131" s="3">
        <f t="shared" ca="1" si="18"/>
        <v>4</v>
      </c>
      <c r="F131" s="2">
        <f t="shared" ca="1" si="19"/>
        <v>1</v>
      </c>
      <c r="G131" s="3">
        <f t="shared" ca="1" si="20"/>
        <v>0</v>
      </c>
    </row>
    <row r="132" spans="1:14" x14ac:dyDescent="0.25">
      <c r="A132" s="5" t="s">
        <v>69</v>
      </c>
      <c r="B132" s="2">
        <f>COUNTIFS(Table1[c08a_main_class], $B$4, Table1[c10a_main_employ], $A132)</f>
        <v>3</v>
      </c>
      <c r="C132" s="33">
        <f ca="1">COUNTIFS(Table1[c08a_main_class], $B$4, INDIRECT("Table1[c01"&amp;$E$5&amp;"_area]"), "&lt;&gt;Unassigned",INDIRECT("Table1[c10"&amp;$E$5&amp;"_main_employ]"), $A132)</f>
        <v>2</v>
      </c>
      <c r="D132" s="31">
        <f ca="1">COUNTIFS(Table1[c08a_main_class], $B$4, INDIRECT("Table1[c01"&amp;$E$6&amp;"_area]"), "&lt;&gt;Unassigned",INDIRECT("Table1[c10"&amp;$E$5&amp;"_main_employ]"), $A132)</f>
        <v>0</v>
      </c>
      <c r="E132" s="3">
        <f t="shared" ca="1" si="18"/>
        <v>3</v>
      </c>
      <c r="F132" s="2">
        <f t="shared" ca="1" si="19"/>
        <v>2</v>
      </c>
      <c r="G132" s="3">
        <f t="shared" ca="1" si="20"/>
        <v>0</v>
      </c>
    </row>
    <row r="133" spans="1:14" x14ac:dyDescent="0.25">
      <c r="A133" s="5" t="s">
        <v>64</v>
      </c>
      <c r="B133" s="2">
        <f>COUNTIFS(Table1[c08a_main_class], $B$4, Table1[c10a_main_employ], $A133)</f>
        <v>3</v>
      </c>
      <c r="C133" s="33">
        <f ca="1">COUNTIFS(Table1[c08a_main_class], $B$4, INDIRECT("Table1[c01"&amp;$E$5&amp;"_area]"), "&lt;&gt;Unassigned",INDIRECT("Table1[c10"&amp;$E$5&amp;"_main_employ]"), $A133)</f>
        <v>0</v>
      </c>
      <c r="D133" s="31">
        <f ca="1">COUNTIFS(Table1[c08a_main_class], $B$4, INDIRECT("Table1[c01"&amp;$E$6&amp;"_area]"), "&lt;&gt;Unassigned",INDIRECT("Table1[c10"&amp;$E$5&amp;"_main_employ]"), $A133)</f>
        <v>0</v>
      </c>
      <c r="E133" s="3">
        <f t="shared" ca="1" si="18"/>
        <v>3</v>
      </c>
      <c r="F133" s="2">
        <f t="shared" ca="1" si="19"/>
        <v>0</v>
      </c>
      <c r="G133" s="3">
        <f t="shared" ca="1" si="20"/>
        <v>0</v>
      </c>
    </row>
    <row r="134" spans="1:14" x14ac:dyDescent="0.25">
      <c r="A134" s="5" t="s">
        <v>3</v>
      </c>
      <c r="B134" s="2">
        <f>COUNTIFS(Table1[c08a_main_class], $B$4, Table1[c10a_main_employ], $A134)</f>
        <v>40</v>
      </c>
      <c r="C134" s="33">
        <f ca="1">COUNTIFS(Table1[c08a_main_class], $B$4, INDIRECT("Table1[c01"&amp;$E$5&amp;"_area]"), "&lt;&gt;Unassigned",INDIRECT("Table1[c10"&amp;$E$5&amp;"_main_employ]"), $A134)</f>
        <v>21</v>
      </c>
      <c r="D134" s="31">
        <f ca="1">COUNTIFS(Table1[c08a_main_class], $B$4, INDIRECT("Table1[c01"&amp;$E$6&amp;"_area]"), "&lt;&gt;Unassigned",INDIRECT("Table1[c10"&amp;$E$5&amp;"_main_employ]"), $A134)</f>
        <v>0</v>
      </c>
      <c r="E134" s="3">
        <f t="shared" ca="1" si="18"/>
        <v>40</v>
      </c>
      <c r="F134" s="2">
        <f t="shared" ca="1" si="19"/>
        <v>22</v>
      </c>
      <c r="G134" s="3">
        <f t="shared" ca="1" si="20"/>
        <v>0</v>
      </c>
    </row>
    <row r="135" spans="1:14" x14ac:dyDescent="0.25">
      <c r="A135" s="5" t="s">
        <v>90</v>
      </c>
      <c r="B135" s="2">
        <f>COUNTIFS(Table1[c08a_main_class], $B$4, Table1[c10a_main_employ], $A135)</f>
        <v>3</v>
      </c>
      <c r="C135" s="33">
        <f ca="1">COUNTIFS(Table1[c08a_main_class], $B$4, INDIRECT("Table1[c01"&amp;$E$5&amp;"_area]"), "&lt;&gt;Unassigned",INDIRECT("Table1[c10"&amp;$E$5&amp;"_main_employ]"), $A135)</f>
        <v>2</v>
      </c>
      <c r="D135" s="31">
        <f ca="1">COUNTIFS(Table1[c08a_main_class], $B$4, INDIRECT("Table1[c01"&amp;$E$6&amp;"_area]"), "&lt;&gt;Unassigned",INDIRECT("Table1[c10"&amp;$E$5&amp;"_main_employ]"), $A135)</f>
        <v>0</v>
      </c>
      <c r="E135" s="3">
        <f t="shared" ca="1" si="18"/>
        <v>3</v>
      </c>
      <c r="F135" s="2">
        <f t="shared" ca="1" si="19"/>
        <v>2</v>
      </c>
      <c r="G135" s="3">
        <f t="shared" ca="1" si="20"/>
        <v>0</v>
      </c>
    </row>
    <row r="136" spans="1:14" x14ac:dyDescent="0.25">
      <c r="A136" s="5" t="s">
        <v>693</v>
      </c>
      <c r="B136" s="2">
        <f>COUNTIFS(Table1[c08a_main_class], $B$4, Table1[c10a_main_employ], $A136)</f>
        <v>0</v>
      </c>
      <c r="C136" s="33">
        <f ca="1">COUNTIFS(Table1[c08a_main_class], $B$4, INDIRECT("Table1[c01"&amp;$E$5&amp;"_area]"), "&lt;&gt;Unassigned",INDIRECT("Table1[c10"&amp;$E$5&amp;"_main_employ]"), $A136)</f>
        <v>0</v>
      </c>
      <c r="D136" s="31">
        <f ca="1">COUNTIFS(Table1[c08a_main_class], $B$4, INDIRECT("Table1[c01"&amp;$E$6&amp;"_area]"), "&lt;&gt;Unassigned",INDIRECT("Table1[c10"&amp;$E$5&amp;"_main_employ]"), $A136)</f>
        <v>0</v>
      </c>
      <c r="E136" s="3">
        <f t="shared" ca="1" si="18"/>
        <v>0</v>
      </c>
      <c r="F136" s="2">
        <f t="shared" ca="1" si="19"/>
        <v>0</v>
      </c>
      <c r="G136" s="3">
        <f t="shared" ca="1" si="20"/>
        <v>0</v>
      </c>
      <c r="L136" s="11"/>
      <c r="M136" s="11"/>
      <c r="N136" s="11"/>
    </row>
    <row r="137" spans="1:14" x14ac:dyDescent="0.25">
      <c r="A137" s="5" t="s">
        <v>525</v>
      </c>
      <c r="B137" s="2">
        <f>SUM(B130:B136)</f>
        <v>58</v>
      </c>
      <c r="C137" s="33">
        <f t="shared" ref="C137:D137" ca="1" si="21">SUM(C130:C136)</f>
        <v>35</v>
      </c>
      <c r="D137" s="2">
        <f t="shared" ca="1" si="21"/>
        <v>0</v>
      </c>
      <c r="E137" s="3">
        <f ca="1">SUM(E130:E136)</f>
        <v>58</v>
      </c>
      <c r="F137" s="2">
        <f ca="1">SUM(F130:F136)</f>
        <v>36</v>
      </c>
      <c r="G137" s="3">
        <f ca="1">SUM(G130:G136)</f>
        <v>0</v>
      </c>
      <c r="L137" s="11"/>
      <c r="M137" s="11"/>
      <c r="N137" s="11"/>
    </row>
    <row r="138" spans="1:14" x14ac:dyDescent="0.25">
      <c r="L138" s="11"/>
      <c r="M138" s="11"/>
      <c r="N138" s="11"/>
    </row>
    <row r="139" spans="1:14" x14ac:dyDescent="0.25">
      <c r="A139" s="4" t="s">
        <v>695</v>
      </c>
      <c r="L139" s="11"/>
      <c r="M139" s="11"/>
      <c r="N139" s="11"/>
    </row>
    <row r="140" spans="1:14" x14ac:dyDescent="0.25">
      <c r="A140" s="5"/>
      <c r="B140" s="5" t="str">
        <f>$B$3&amp;" - Wave A - Sample"</f>
        <v>Universal Credit - Wave A - Sample</v>
      </c>
      <c r="C140" s="5" t="str">
        <f>$B$3&amp;" - Wave B - Sample"</f>
        <v>Universal Credit - Wave B - Sample</v>
      </c>
      <c r="D140" s="5" t="str">
        <f>$B$3&amp;" - Wave C - Sample"</f>
        <v>Universal Credit - Wave C - Sample</v>
      </c>
      <c r="E140" s="5" t="str">
        <f>$B$3&amp;" - Wave A - All"</f>
        <v>Universal Credit - Wave A - All</v>
      </c>
      <c r="F140" s="5" t="str">
        <f>$B$3&amp;" - Wave B - All"</f>
        <v>Universal Credit - Wave B - All</v>
      </c>
      <c r="G140" s="5" t="str">
        <f>$B$3&amp;" - Wave C - All"</f>
        <v>Universal Credit - Wave C - All</v>
      </c>
    </row>
    <row r="141" spans="1:14" x14ac:dyDescent="0.25">
      <c r="A141" s="5" t="s">
        <v>67</v>
      </c>
      <c r="B141" s="15">
        <f t="shared" ref="B141:G148" si="22">B130/B$137</f>
        <v>8.6206896551724144E-2</v>
      </c>
      <c r="C141" s="13">
        <f t="shared" ca="1" si="22"/>
        <v>0.25714285714285712</v>
      </c>
      <c r="D141" s="15" t="e">
        <f t="shared" ca="1" si="22"/>
        <v>#DIV/0!</v>
      </c>
      <c r="E141" s="13">
        <f t="shared" ca="1" si="22"/>
        <v>8.6206896551724144E-2</v>
      </c>
      <c r="F141" s="15">
        <f t="shared" ca="1" si="22"/>
        <v>0.25</v>
      </c>
      <c r="G141" s="13" t="e">
        <f t="shared" ca="1" si="22"/>
        <v>#DIV/0!</v>
      </c>
    </row>
    <row r="142" spans="1:14" x14ac:dyDescent="0.25">
      <c r="A142" s="5" t="s">
        <v>194</v>
      </c>
      <c r="B142" s="15">
        <f t="shared" si="22"/>
        <v>6.8965517241379309E-2</v>
      </c>
      <c r="C142" s="13">
        <f t="shared" ca="1" si="22"/>
        <v>2.8571428571428571E-2</v>
      </c>
      <c r="D142" s="15" t="e">
        <f t="shared" ca="1" si="22"/>
        <v>#DIV/0!</v>
      </c>
      <c r="E142" s="13">
        <f t="shared" ca="1" si="22"/>
        <v>6.8965517241379309E-2</v>
      </c>
      <c r="F142" s="15">
        <f t="shared" ca="1" si="22"/>
        <v>2.7777777777777776E-2</v>
      </c>
      <c r="G142" s="13" t="e">
        <f t="shared" ca="1" si="22"/>
        <v>#DIV/0!</v>
      </c>
    </row>
    <row r="143" spans="1:14" x14ac:dyDescent="0.25">
      <c r="A143" s="5" t="s">
        <v>69</v>
      </c>
      <c r="B143" s="15">
        <f t="shared" si="22"/>
        <v>5.1724137931034482E-2</v>
      </c>
      <c r="C143" s="13">
        <f t="shared" ca="1" si="22"/>
        <v>5.7142857142857141E-2</v>
      </c>
      <c r="D143" s="15" t="e">
        <f t="shared" ca="1" si="22"/>
        <v>#DIV/0!</v>
      </c>
      <c r="E143" s="13">
        <f t="shared" ca="1" si="22"/>
        <v>5.1724137931034482E-2</v>
      </c>
      <c r="F143" s="15">
        <f t="shared" ca="1" si="22"/>
        <v>5.5555555555555552E-2</v>
      </c>
      <c r="G143" s="13" t="e">
        <f t="shared" ca="1" si="22"/>
        <v>#DIV/0!</v>
      </c>
    </row>
    <row r="144" spans="1:14" x14ac:dyDescent="0.25">
      <c r="A144" s="5" t="s">
        <v>64</v>
      </c>
      <c r="B144" s="15">
        <f t="shared" si="22"/>
        <v>5.1724137931034482E-2</v>
      </c>
      <c r="C144" s="13">
        <f t="shared" ca="1" si="22"/>
        <v>0</v>
      </c>
      <c r="D144" s="15" t="e">
        <f t="shared" ca="1" si="22"/>
        <v>#DIV/0!</v>
      </c>
      <c r="E144" s="13">
        <f t="shared" ca="1" si="22"/>
        <v>5.1724137931034482E-2</v>
      </c>
      <c r="F144" s="15">
        <f t="shared" ca="1" si="22"/>
        <v>0</v>
      </c>
      <c r="G144" s="13" t="e">
        <f t="shared" ca="1" si="22"/>
        <v>#DIV/0!</v>
      </c>
    </row>
    <row r="145" spans="1:7" x14ac:dyDescent="0.25">
      <c r="A145" s="5" t="s">
        <v>3</v>
      </c>
      <c r="B145" s="15">
        <f t="shared" si="22"/>
        <v>0.68965517241379315</v>
      </c>
      <c r="C145" s="13">
        <f t="shared" ca="1" si="22"/>
        <v>0.6</v>
      </c>
      <c r="D145" s="15" t="e">
        <f t="shared" ca="1" si="22"/>
        <v>#DIV/0!</v>
      </c>
      <c r="E145" s="13">
        <f t="shared" ca="1" si="22"/>
        <v>0.68965517241379315</v>
      </c>
      <c r="F145" s="15">
        <f t="shared" ca="1" si="22"/>
        <v>0.61111111111111116</v>
      </c>
      <c r="G145" s="13" t="e">
        <f t="shared" ca="1" si="22"/>
        <v>#DIV/0!</v>
      </c>
    </row>
    <row r="146" spans="1:7" x14ac:dyDescent="0.25">
      <c r="A146" s="5" t="s">
        <v>90</v>
      </c>
      <c r="B146" s="15">
        <f t="shared" si="22"/>
        <v>5.1724137931034482E-2</v>
      </c>
      <c r="C146" s="13">
        <f t="shared" ca="1" si="22"/>
        <v>5.7142857142857141E-2</v>
      </c>
      <c r="D146" s="15" t="e">
        <f t="shared" ca="1" si="22"/>
        <v>#DIV/0!</v>
      </c>
      <c r="E146" s="13">
        <f t="shared" ca="1" si="22"/>
        <v>5.1724137931034482E-2</v>
      </c>
      <c r="F146" s="15">
        <f t="shared" ca="1" si="22"/>
        <v>5.5555555555555552E-2</v>
      </c>
      <c r="G146" s="13" t="e">
        <f t="shared" ca="1" si="22"/>
        <v>#DIV/0!</v>
      </c>
    </row>
    <row r="147" spans="1:7" x14ac:dyDescent="0.25">
      <c r="A147" s="5" t="s">
        <v>693</v>
      </c>
      <c r="B147" s="15">
        <f t="shared" si="22"/>
        <v>0</v>
      </c>
      <c r="C147" s="13">
        <f t="shared" ca="1" si="22"/>
        <v>0</v>
      </c>
      <c r="D147" s="15" t="e">
        <f t="shared" ca="1" si="22"/>
        <v>#DIV/0!</v>
      </c>
      <c r="E147" s="13">
        <f t="shared" ca="1" si="22"/>
        <v>0</v>
      </c>
      <c r="F147" s="15">
        <f t="shared" ca="1" si="22"/>
        <v>0</v>
      </c>
      <c r="G147" s="13" t="e">
        <f t="shared" ca="1" si="22"/>
        <v>#DIV/0!</v>
      </c>
    </row>
    <row r="148" spans="1:7" x14ac:dyDescent="0.25">
      <c r="A148" s="5" t="s">
        <v>525</v>
      </c>
      <c r="B148" s="15">
        <f t="shared" si="22"/>
        <v>1</v>
      </c>
      <c r="C148" s="13">
        <f t="shared" ca="1" si="22"/>
        <v>1</v>
      </c>
      <c r="D148" s="15" t="e">
        <f t="shared" ca="1" si="22"/>
        <v>#DIV/0!</v>
      </c>
      <c r="E148" s="13">
        <f t="shared" ca="1" si="22"/>
        <v>1</v>
      </c>
      <c r="F148" s="15">
        <f t="shared" ca="1" si="22"/>
        <v>1</v>
      </c>
      <c r="G148" s="13" t="e">
        <f t="shared" ca="1" si="22"/>
        <v>#DIV/0!</v>
      </c>
    </row>
    <row r="150" spans="1:7" x14ac:dyDescent="0.25">
      <c r="A150" s="4" t="s">
        <v>696</v>
      </c>
    </row>
    <row r="151" spans="1:7" x14ac:dyDescent="0.25">
      <c r="A151" s="5"/>
      <c r="B151" s="5" t="s">
        <v>697</v>
      </c>
      <c r="C151" s="5" t="s">
        <v>698</v>
      </c>
      <c r="D151" s="5" t="s">
        <v>680</v>
      </c>
    </row>
    <row r="152" spans="1:7" x14ac:dyDescent="0.25">
      <c r="A152" s="5" t="str">
        <f>$B$3&amp;" - Wave A - Sample"</f>
        <v>Universal Credit - Wave A - Sample</v>
      </c>
      <c r="B152" s="2">
        <f>COUNTIFS(Table1[c08a_main_class], $B$4, Table1[c10a_main_employ], "Employed full-time")+COUNTIFS(Table1[c08a_main_class], $B$4, Table1[c10a_main_employ], "Employed part-time")+COUNTIFS(Table1[c08a_main_class], $B$4, Table1[c10a_main_employ], "Employed variable hours")+COUNTIFS(Table1[c08a_main_class], $B$4, Table1[c10a_main_employ], "Employed short-hours")+COUNTIFS(Table1[c08a_main_class], $B$4, Table1[c10a_main_employ], "Self-employed")</f>
        <v>18</v>
      </c>
      <c r="C152" s="3">
        <f>COUNTIFS(Table1[c08a_main_class], $B$4, Table1[c10a_main_employ], "Not in paid work")+COUNTIFS(Table1[c08a_main_class], $B$4, Table1[c10a_main_employ], "Retired")</f>
        <v>40</v>
      </c>
      <c r="D152" s="2">
        <f t="shared" ref="D152:D157" si="23">B152+C152</f>
        <v>58</v>
      </c>
    </row>
    <row r="153" spans="1:7" x14ac:dyDescent="0.25">
      <c r="A153" s="5" t="str">
        <f>$B$3&amp;" - Wave B - Sample"</f>
        <v>Universal Credit - Wave B - Sample</v>
      </c>
      <c r="B153" s="2">
        <f ca="1">COUNTIFS(Table1[c08a_main_class], $B$4, INDIRECT("Table1[c01"&amp;$E5&amp;"_area]"), "&lt;&gt;Unassigned", INDIRECT("Table1[c10"&amp;$E5&amp;"_main_employ]"), "Employed full-time")+COUNTIFS(Table1[c08a_main_class], $B$4, INDIRECT("Table1[c01"&amp;$E5&amp;"_area]"), "&lt;&gt;Unassigned", INDIRECT("Table1[c10"&amp;$E5&amp;"_main_employ]"), "Employed part-time")+COUNTIFS(Table1[c08a_main_class], $B$4, INDIRECT("Table1[c01"&amp;$E5&amp;"_area]"), "&lt;&gt;Unassigned", INDIRECT("Table1[c10"&amp;$E5&amp;"_main_employ]"), "Employed variable hours")+COUNTIFS(Table1[c08a_main_class], $B$4, INDIRECT("Table1[c01"&amp;$E5&amp;"_area]"), "&lt;&gt;Unassigned", INDIRECT("Table1[c10"&amp;$E5&amp;"_main_employ]"), "Self-employed")+COUNTIFS(Table1[c08a_main_class], $B$4, INDIRECT("Table1[c01"&amp;$E5&amp;"_area]"), "&lt;&gt;Unassigned", INDIRECT("Table1[c10"&amp;$E5&amp;"_main_employ]"), "Employed short-hours")</f>
        <v>14</v>
      </c>
      <c r="C153" s="3">
        <f ca="1">COUNTIFS(Table1[c08a_main_class], $B$4, INDIRECT("Table1[c01"&amp;$E5&amp;"_area]"), "&lt;&gt;Unassigned", INDIRECT("Table1[c10"&amp;$E5&amp;"_main_employ]"),"Not in paid work")+COUNTIFS(Table1[c08a_main_class], $B$4, INDIRECT("Table1[c01"&amp;$E5&amp;"_area]"), "&lt;&gt;Unassigned", INDIRECT("Table1[c10"&amp;$E5&amp;"_main_employ]"),"Retired")</f>
        <v>21</v>
      </c>
      <c r="D153" s="2">
        <f t="shared" ca="1" si="23"/>
        <v>35</v>
      </c>
    </row>
    <row r="154" spans="1:7" x14ac:dyDescent="0.25">
      <c r="A154" s="5" t="str">
        <f>$B$3&amp;" - Wave C - Sample"</f>
        <v>Universal Credit - Wave C - Sample</v>
      </c>
      <c r="B154" s="2">
        <f ca="1">COUNTIFS(Table1[c08a_main_class], $B$4, INDIRECT("Table1[c01"&amp;$E6&amp;"_area]"), "&lt;&gt;Unassigned", INDIRECT("Table1[c10"&amp;$E6&amp;"_main_employ]"), "Employed full-time")+COUNTIFS(Table1[c08a_main_class], $B$4, INDIRECT("Table1[c01"&amp;$E6&amp;"_area]"), "&lt;&gt;Unassigned", INDIRECT("Table1[c10"&amp;$E6&amp;"_main_employ]"), "Employed part-time")+COUNTIFS(Table1[c08a_main_class], $B$4, INDIRECT("Table1[c01"&amp;$E6&amp;"_area]"), "&lt;&gt;Unassigned", INDIRECT("Table1[c10"&amp;$E6&amp;"_main_employ]"), "Employed variable hours")+COUNTIFS(Table1[c08a_main_class], $B$4, INDIRECT("Table1[c01"&amp;$E6&amp;"_area]"), "&lt;&gt;Unassigned", INDIRECT("Table1[c10"&amp;$E6&amp;"_main_employ]"), "Self-employed")+COUNTIFS(Table1[c08a_main_class], $B$4, INDIRECT("Table1[c01"&amp;$E6&amp;"_area]"), "&lt;&gt;Unassigned", INDIRECT("Table1[c10"&amp;$E6&amp;"_main_employ]"), "Employed short-hours")</f>
        <v>0</v>
      </c>
      <c r="C154" s="3">
        <f ca="1">COUNTIFS(Table1[c08a_main_class], $B$4, INDIRECT("Table1[c01"&amp;$E6&amp;"_area]"), "&lt;&gt;Unassigned", INDIRECT("Table1[c10"&amp;$E6&amp;"_main_employ]"),"Not in paid work")+COUNTIFS(Table1[c08a_main_class], $B$4, INDIRECT("Table1[c01"&amp;$E6&amp;"_area]"), "&lt;&gt;Unassigned", INDIRECT("Table1[c10"&amp;$E6&amp;"_main_employ]"),"Retired")</f>
        <v>0</v>
      </c>
      <c r="D154" s="2">
        <f t="shared" ca="1" si="23"/>
        <v>0</v>
      </c>
    </row>
    <row r="155" spans="1:7" x14ac:dyDescent="0.25">
      <c r="A155" s="5" t="str">
        <f>$B$3&amp;" - Wave A - All"</f>
        <v>Universal Credit - Wave A - All</v>
      </c>
      <c r="B155" s="2">
        <f ca="1">COUNTIFS(INDIRECT("Table1["&amp;$B5&amp;"]"), "Yes", INDIRECT("Table1[c10"&amp;$E4&amp;"_main_employ]"), "Employed full-time")+COUNTIFS(INDIRECT("Table1["&amp;$B5&amp;"]"), "Yes", INDIRECT("Table1[c10"&amp;$E4&amp;"_main_employ]"), "Employed part-time")+COUNTIFS(INDIRECT("Table1["&amp;$B5&amp;"]"), "Yes", INDIRECT("Table1[c10"&amp;$E4&amp;"_main_employ]"), "Employed variable hours")+COUNTIFS(INDIRECT("Table1["&amp;$B5&amp;"]"), "Yes", INDIRECT("Table1[c10"&amp;$E4&amp;"_main_employ]"), "Self-employed")+COUNTIFS(INDIRECT("Table1["&amp;$B5&amp;"]"), "Yes", INDIRECT("Table1[c10"&amp;$E4&amp;"_main_employ]"), "Employed short-hours")</f>
        <v>18</v>
      </c>
      <c r="C155" s="3">
        <f ca="1">COUNTIFS(INDIRECT("Table1["&amp;$B5&amp;"]"),"Yes",INDIRECT("Table1[c10"&amp;$E4&amp;"_main_employ]"),"Not in paid work")+COUNTIFS(INDIRECT("Table1["&amp;$B5&amp;"]"),"Yes",INDIRECT("Table1[c10"&amp;$E4&amp;"_main_employ]"),"Retired")</f>
        <v>40</v>
      </c>
      <c r="D155" s="2">
        <f t="shared" ca="1" si="23"/>
        <v>58</v>
      </c>
    </row>
    <row r="156" spans="1:7" x14ac:dyDescent="0.25">
      <c r="A156" s="5" t="str">
        <f>$B$3&amp;" - Wave B - All"</f>
        <v>Universal Credit - Wave B - All</v>
      </c>
      <c r="B156" s="2">
        <f ca="1">COUNTIFS(INDIRECT("Table1["&amp;$B6&amp;"]"), "Yes", INDIRECT("Table1[c10"&amp;$E5&amp;"_main_employ]"), "Employed full-time")+COUNTIFS(INDIRECT("Table1["&amp;$B6&amp;"]"), "Yes", INDIRECT("Table1[c10"&amp;$E5&amp;"_main_employ]"), "Employed part-time")+COUNTIFS(INDIRECT("Table1["&amp;$B6&amp;"]"), "Yes", INDIRECT("Table1[c10"&amp;$E5&amp;"_main_employ]"), "Employed variable hours")+COUNTIFS(INDIRECT("Table1["&amp;$B6&amp;"]"), "Yes", INDIRECT("Table1[c10"&amp;$E5&amp;"_main_employ]"), "Self-employed")+COUNTIFS(INDIRECT("Table1["&amp;$B6&amp;"]"), "Yes", INDIRECT("Table1[c10"&amp;$E5&amp;"_main_employ]"), "Employed short-hours")</f>
        <v>14</v>
      </c>
      <c r="C156" s="3">
        <f ca="1">COUNTIFS(INDIRECT("Table1["&amp;$B6&amp;"]"),"Yes",INDIRECT("Table1[c10"&amp;$E5&amp;"_main_employ]"),"Not in paid work")+COUNTIFS(INDIRECT("Table1["&amp;$B6&amp;"]"),"Yes",INDIRECT("Table1[c10"&amp;$E5&amp;"_main_employ]"),"Retired")</f>
        <v>22</v>
      </c>
      <c r="D156" s="2">
        <f t="shared" ca="1" si="23"/>
        <v>36</v>
      </c>
    </row>
    <row r="157" spans="1:7" x14ac:dyDescent="0.25">
      <c r="A157" s="5" t="str">
        <f>$B$3&amp;" - Wave C - All"</f>
        <v>Universal Credit - Wave C - All</v>
      </c>
      <c r="B157" s="2">
        <f ca="1">COUNTIFS(INDIRECT("Table1["&amp;$B7&amp;"]"), "Yes", INDIRECT("Table1[c10"&amp;$E6&amp;"_main_employ]"), "Employed full-time")+COUNTIFS(INDIRECT("Table1["&amp;$B7&amp;"]"), "Yes", INDIRECT("Table1[c10"&amp;$E6&amp;"_main_employ]"), "Employed part-time")+COUNTIFS(INDIRECT("Table1["&amp;$B7&amp;"]"), "Yes", INDIRECT("Table1[c10"&amp;$E6&amp;"_main_employ]"), "Employed variable hours")+COUNTIFS(INDIRECT("Table1["&amp;$B7&amp;"]"), "Yes", INDIRECT("Table1[c10"&amp;$E6&amp;"_main_employ]"), "Self-employed")+COUNTIFS(INDIRECT("Table1["&amp;$B7&amp;"]"), "Yes", INDIRECT("Table1[c10"&amp;$E6&amp;"_main_employ]"), "Employed short-hours")</f>
        <v>0</v>
      </c>
      <c r="C157" s="3">
        <f ca="1">COUNTIFS(INDIRECT("Table1["&amp;$B7&amp;"]"),"Yes",INDIRECT("Table1[c10"&amp;$E6&amp;"_main_employ]"),"Not in paid work")+COUNTIFS(INDIRECT("Table1["&amp;$B7&amp;"]"),"Yes",INDIRECT("Table1[c10"&amp;$E6&amp;"_main_employ]"),"Retired")</f>
        <v>0</v>
      </c>
      <c r="D157" s="2">
        <f t="shared" ca="1" si="23"/>
        <v>0</v>
      </c>
    </row>
    <row r="159" spans="1:7" x14ac:dyDescent="0.25">
      <c r="A159" s="4" t="s">
        <v>699</v>
      </c>
    </row>
    <row r="160" spans="1:7" x14ac:dyDescent="0.25">
      <c r="A160" s="5"/>
      <c r="B160" s="5" t="s">
        <v>697</v>
      </c>
      <c r="C160" s="5" t="s">
        <v>698</v>
      </c>
      <c r="D160" s="5" t="s">
        <v>680</v>
      </c>
    </row>
    <row r="161" spans="1:4" x14ac:dyDescent="0.25">
      <c r="A161" s="5" t="str">
        <f>$B$3&amp;" - Wave A - Sample"</f>
        <v>Universal Credit - Wave A - Sample</v>
      </c>
      <c r="B161" s="7">
        <f t="shared" ref="B161:D166" si="24">B152/$D152</f>
        <v>0.31034482758620691</v>
      </c>
      <c r="C161" s="6">
        <f t="shared" si="24"/>
        <v>0.68965517241379315</v>
      </c>
      <c r="D161" s="7">
        <f t="shared" si="24"/>
        <v>1</v>
      </c>
    </row>
    <row r="162" spans="1:4" x14ac:dyDescent="0.25">
      <c r="A162" s="5" t="str">
        <f>$B$3&amp;" - Wave B - Sample"</f>
        <v>Universal Credit - Wave B - Sample</v>
      </c>
      <c r="B162" s="7">
        <f t="shared" ca="1" si="24"/>
        <v>0.4</v>
      </c>
      <c r="C162" s="6">
        <f t="shared" ca="1" si="24"/>
        <v>0.6</v>
      </c>
      <c r="D162" s="7">
        <f t="shared" ca="1" si="24"/>
        <v>1</v>
      </c>
    </row>
    <row r="163" spans="1:4" x14ac:dyDescent="0.25">
      <c r="A163" s="5" t="str">
        <f>$B$3&amp;" - Wave C - Sample"</f>
        <v>Universal Credit - Wave C - Sample</v>
      </c>
      <c r="B163" s="7" t="e">
        <f t="shared" ca="1" si="24"/>
        <v>#DIV/0!</v>
      </c>
      <c r="C163" s="6" t="e">
        <f t="shared" ca="1" si="24"/>
        <v>#DIV/0!</v>
      </c>
      <c r="D163" s="7" t="e">
        <f t="shared" ca="1" si="24"/>
        <v>#DIV/0!</v>
      </c>
    </row>
    <row r="164" spans="1:4" x14ac:dyDescent="0.25">
      <c r="A164" s="5" t="str">
        <f>$B$3&amp;" - Wave A - All"</f>
        <v>Universal Credit - Wave A - All</v>
      </c>
      <c r="B164" s="7">
        <f t="shared" ca="1" si="24"/>
        <v>0.31034482758620691</v>
      </c>
      <c r="C164" s="6">
        <f t="shared" ca="1" si="24"/>
        <v>0.68965517241379315</v>
      </c>
      <c r="D164" s="7">
        <f t="shared" ca="1" si="24"/>
        <v>1</v>
      </c>
    </row>
    <row r="165" spans="1:4" x14ac:dyDescent="0.25">
      <c r="A165" s="5" t="str">
        <f>$B$3&amp;" - Wave B - All"</f>
        <v>Universal Credit - Wave B - All</v>
      </c>
      <c r="B165" s="7">
        <f t="shared" ca="1" si="24"/>
        <v>0.3888888888888889</v>
      </c>
      <c r="C165" s="6">
        <f t="shared" ca="1" si="24"/>
        <v>0.61111111111111116</v>
      </c>
      <c r="D165" s="7">
        <f t="shared" ca="1" si="24"/>
        <v>1</v>
      </c>
    </row>
    <row r="166" spans="1:4" x14ac:dyDescent="0.25">
      <c r="A166" s="5" t="str">
        <f>$B$3&amp;" - Wave C - All"</f>
        <v>Universal Credit - Wave C - All</v>
      </c>
      <c r="B166" s="7" t="e">
        <f t="shared" ca="1" si="24"/>
        <v>#DIV/0!</v>
      </c>
      <c r="C166" s="6" t="e">
        <f t="shared" ca="1" si="24"/>
        <v>#DIV/0!</v>
      </c>
      <c r="D166" s="7" t="e">
        <f t="shared" ca="1" si="24"/>
        <v>#DIV/0!</v>
      </c>
    </row>
    <row r="168" spans="1:4" x14ac:dyDescent="0.25">
      <c r="A168" s="4" t="s">
        <v>700</v>
      </c>
    </row>
    <row r="169" spans="1:4" x14ac:dyDescent="0.25">
      <c r="A169" s="5"/>
      <c r="B169" s="5" t="s">
        <v>5</v>
      </c>
      <c r="C169" s="5" t="s">
        <v>4</v>
      </c>
      <c r="D169" s="5" t="s">
        <v>680</v>
      </c>
    </row>
    <row r="170" spans="1:4" x14ac:dyDescent="0.25">
      <c r="A170" s="5" t="str">
        <f>$B$3&amp;" - Wave A - Sample"</f>
        <v>Universal Credit - Wave A - Sample</v>
      </c>
      <c r="B170" s="2">
        <f>COUNTIFS(Table1[c08a_main_class], $B$4, Table1[c11a_multiple_jobs], "Yes")</f>
        <v>5</v>
      </c>
      <c r="C170" s="3">
        <f>COUNTIFS(Table1[c08a_main_class], $B$4, Table1[c11a_multiple_jobs], "No")</f>
        <v>53</v>
      </c>
      <c r="D170" s="2">
        <f>B170+C170</f>
        <v>58</v>
      </c>
    </row>
    <row r="171" spans="1:4" x14ac:dyDescent="0.25">
      <c r="A171" s="5" t="str">
        <f>$B$3&amp;" - Wave B - Sample"</f>
        <v>Universal Credit - Wave B - Sample</v>
      </c>
      <c r="B171" s="2">
        <f ca="1">COUNTIFS(Table1[c08a_main_class], $B$4, INDIRECT("Table1[c01"&amp;$E5&amp;"_area]"), "&lt;&gt;Unassigned", INDIRECT("Table1[c11"&amp;$E5&amp;"_multiple_jobs]"), "Yes")</f>
        <v>2</v>
      </c>
      <c r="C171" s="3">
        <f ca="1">COUNTIFS(Table1[c08a_main_class], $B$4, INDIRECT("Table1[c01"&amp;$E5&amp;"_area]"), "&lt;&gt;Unassigned", INDIRECT("Table1[c11"&amp;$E5&amp;"_multiple_jobs]"), "No")</f>
        <v>35</v>
      </c>
      <c r="D171" s="2">
        <f t="shared" ref="D171:D172" ca="1" si="25">B171+C171</f>
        <v>37</v>
      </c>
    </row>
    <row r="172" spans="1:4" x14ac:dyDescent="0.25">
      <c r="A172" s="5" t="str">
        <f>$B$3&amp;" - Wave C - Sample"</f>
        <v>Universal Credit - Wave C - Sample</v>
      </c>
      <c r="B172" s="2">
        <f ca="1">COUNTIFS(Table1[c08a_main_class], $B$4, INDIRECT("Table1[c01"&amp;$E6&amp;"_area]"), "&lt;&gt;Unassigned", INDIRECT("Table1[c11"&amp;$E6&amp;"_multiple_jobs]"), "Yes")</f>
        <v>0</v>
      </c>
      <c r="C172" s="3">
        <f ca="1">COUNTIFS(Table1[c08a_main_class], $B$4, INDIRECT("Table1[c01"&amp;$E6&amp;"_area]"), "&lt;&gt;Unassigned", INDIRECT("Table1[c11"&amp;$E6&amp;"_multiple_jobs]"), "No")</f>
        <v>0</v>
      </c>
      <c r="D172" s="2">
        <f t="shared" ca="1" si="25"/>
        <v>0</v>
      </c>
    </row>
    <row r="173" spans="1:4" x14ac:dyDescent="0.25">
      <c r="A173" s="5" t="str">
        <f>$B$3&amp;" - Wave A - All"</f>
        <v>Universal Credit - Wave A - All</v>
      </c>
      <c r="B173" s="2">
        <f ca="1">COUNTIFS(INDIRECT("Table1["&amp;$B5&amp;"]"),"Yes", INDIRECT("Table1[c11"&amp;$E4&amp;"_multiple_jobs]"), "Yes")</f>
        <v>5</v>
      </c>
      <c r="C173" s="3">
        <f ca="1">COUNTIFS(INDIRECT("Table1["&amp;$B5&amp;"]"),"Yes", INDIRECT("Table1[c11"&amp;$E4&amp;"_multiple_jobs]"), "No")</f>
        <v>53</v>
      </c>
      <c r="D173" s="2">
        <f ca="1">B173+C173</f>
        <v>58</v>
      </c>
    </row>
    <row r="174" spans="1:4" x14ac:dyDescent="0.25">
      <c r="A174" s="5" t="str">
        <f>$B$3&amp;" - Wave B - All"</f>
        <v>Universal Credit - Wave B - All</v>
      </c>
      <c r="B174" s="2">
        <f ca="1">COUNTIFS(INDIRECT("Table1["&amp;$B6&amp;"]"),"Yes", INDIRECT("Table1[c11"&amp;$E5&amp;"_multiple_jobs]"), "Yes")</f>
        <v>1</v>
      </c>
      <c r="C174" s="3">
        <f ca="1">COUNTIFS(INDIRECT("Table1["&amp;$B6&amp;"]"),"Yes", INDIRECT("Table1[c11"&amp;$E5&amp;"_multiple_jobs]"), "No")</f>
        <v>36</v>
      </c>
      <c r="D174" s="2">
        <f ca="1">B174+C174</f>
        <v>37</v>
      </c>
    </row>
    <row r="175" spans="1:4" x14ac:dyDescent="0.25">
      <c r="A175" s="5" t="str">
        <f>$B$3&amp;" - Wave C - All"</f>
        <v>Universal Credit - Wave C - All</v>
      </c>
      <c r="B175" s="2">
        <f ca="1">COUNTIFS(INDIRECT("Table1["&amp;$B7&amp;"]"),"Yes", INDIRECT("Table1[c11"&amp;$E6&amp;"_multiple_jobs]"), "Yes")</f>
        <v>0</v>
      </c>
      <c r="C175" s="3">
        <f ca="1">COUNTIFS(INDIRECT("Table1["&amp;$B7&amp;"]"),"Yes", INDIRECT("Table1[c11"&amp;$E6&amp;"_multiple_jobs]"), "No")</f>
        <v>0</v>
      </c>
      <c r="D175" s="2">
        <f ca="1">B175+C175</f>
        <v>0</v>
      </c>
    </row>
    <row r="177" spans="1:5" x14ac:dyDescent="0.25">
      <c r="A177" s="4" t="s">
        <v>701</v>
      </c>
    </row>
    <row r="178" spans="1:5" x14ac:dyDescent="0.25">
      <c r="A178" s="5"/>
      <c r="B178" s="5" t="s">
        <v>5</v>
      </c>
      <c r="C178" s="5" t="s">
        <v>4</v>
      </c>
      <c r="D178" s="5" t="s">
        <v>680</v>
      </c>
    </row>
    <row r="179" spans="1:5" x14ac:dyDescent="0.25">
      <c r="A179" s="5" t="str">
        <f>$B$3&amp;" - Wave A - Sample"</f>
        <v>Universal Credit - Wave A - Sample</v>
      </c>
      <c r="B179" s="7">
        <f t="shared" ref="B179:D184" si="26">B170/$D170</f>
        <v>8.6206896551724144E-2</v>
      </c>
      <c r="C179" s="6">
        <f t="shared" si="26"/>
        <v>0.91379310344827591</v>
      </c>
      <c r="D179" s="7">
        <f t="shared" si="26"/>
        <v>1</v>
      </c>
    </row>
    <row r="180" spans="1:5" x14ac:dyDescent="0.25">
      <c r="A180" s="5" t="str">
        <f>$B$3&amp;" - Wave B - Sample"</f>
        <v>Universal Credit - Wave B - Sample</v>
      </c>
      <c r="B180" s="7">
        <f t="shared" ca="1" si="26"/>
        <v>5.4054054054054057E-2</v>
      </c>
      <c r="C180" s="6">
        <f t="shared" ca="1" si="26"/>
        <v>0.94594594594594594</v>
      </c>
      <c r="D180" s="7">
        <f t="shared" ca="1" si="26"/>
        <v>1</v>
      </c>
    </row>
    <row r="181" spans="1:5" x14ac:dyDescent="0.25">
      <c r="A181" s="5" t="str">
        <f>$B$3&amp;" - Wave C - Sample"</f>
        <v>Universal Credit - Wave C - Sample</v>
      </c>
      <c r="B181" s="7" t="e">
        <f t="shared" ca="1" si="26"/>
        <v>#DIV/0!</v>
      </c>
      <c r="C181" s="6" t="e">
        <f t="shared" ca="1" si="26"/>
        <v>#DIV/0!</v>
      </c>
      <c r="D181" s="7" t="e">
        <f t="shared" ca="1" si="26"/>
        <v>#DIV/0!</v>
      </c>
    </row>
    <row r="182" spans="1:5" x14ac:dyDescent="0.25">
      <c r="A182" s="5" t="str">
        <f>$B$3&amp;" - Wave A - All"</f>
        <v>Universal Credit - Wave A - All</v>
      </c>
      <c r="B182" s="7">
        <f t="shared" ca="1" si="26"/>
        <v>8.6206896551724144E-2</v>
      </c>
      <c r="C182" s="6">
        <f t="shared" ca="1" si="26"/>
        <v>0.91379310344827591</v>
      </c>
      <c r="D182" s="7">
        <f t="shared" ca="1" si="26"/>
        <v>1</v>
      </c>
    </row>
    <row r="183" spans="1:5" x14ac:dyDescent="0.25">
      <c r="A183" s="5" t="str">
        <f>$B$3&amp;" - Wave B - All"</f>
        <v>Universal Credit - Wave B - All</v>
      </c>
      <c r="B183" s="7">
        <f t="shared" ca="1" si="26"/>
        <v>2.7027027027027029E-2</v>
      </c>
      <c r="C183" s="6">
        <f t="shared" ca="1" si="26"/>
        <v>0.97297297297297303</v>
      </c>
      <c r="D183" s="7">
        <f t="shared" ca="1" si="26"/>
        <v>1</v>
      </c>
    </row>
    <row r="184" spans="1:5" x14ac:dyDescent="0.25">
      <c r="A184" s="5" t="str">
        <f>$B$3&amp;" - Wave C - All"</f>
        <v>Universal Credit - Wave C - All</v>
      </c>
      <c r="B184" s="7" t="e">
        <f t="shared" ca="1" si="26"/>
        <v>#DIV/0!</v>
      </c>
      <c r="C184" s="6" t="e">
        <f t="shared" ca="1" si="26"/>
        <v>#DIV/0!</v>
      </c>
      <c r="D184" s="7" t="e">
        <f t="shared" ca="1" si="26"/>
        <v>#DIV/0!</v>
      </c>
    </row>
    <row r="186" spans="1:5" x14ac:dyDescent="0.25">
      <c r="A186" s="4" t="s">
        <v>703</v>
      </c>
    </row>
    <row r="187" spans="1:5" x14ac:dyDescent="0.25">
      <c r="A187" s="5"/>
      <c r="B187" s="5" t="s">
        <v>5</v>
      </c>
      <c r="C187" s="5" t="s">
        <v>4</v>
      </c>
      <c r="D187" s="5" t="s">
        <v>41</v>
      </c>
      <c r="E187" s="5" t="s">
        <v>680</v>
      </c>
    </row>
    <row r="188" spans="1:5" x14ac:dyDescent="0.25">
      <c r="A188" s="5" t="str">
        <f>$B$3&amp;" - Wave A - Sample"</f>
        <v>Universal Credit - Wave A - Sample</v>
      </c>
      <c r="B188" s="2">
        <f>COUNTIFS(Table1[c08a_main_class], $B$4, Table1[c12a_risk_sanction], "Yes")</f>
        <v>38</v>
      </c>
      <c r="C188" s="3">
        <f>COUNTIFS(Table1[c08a_main_class], $B$4, Table1[c12a_risk_sanction], "No")</f>
        <v>20</v>
      </c>
      <c r="D188" s="2">
        <f>COUNTIFS(Table1[c08a_main_class], $B$4, Table1[c12a_risk_sanction], "Don't Know")</f>
        <v>0</v>
      </c>
      <c r="E188" s="3">
        <f>SUM(B188:D188)</f>
        <v>58</v>
      </c>
    </row>
    <row r="189" spans="1:5" x14ac:dyDescent="0.25">
      <c r="A189" s="5" t="str">
        <f>$B$3&amp;" - Wave B - Sample"</f>
        <v>Universal Credit - Wave B - Sample</v>
      </c>
      <c r="B189" s="2">
        <f ca="1">COUNTIFS(Table1[c08a_main_class], $B$4, INDIRECT("Table1[c01"&amp;$E5&amp;"_area]"), "&lt;&gt;Unassigned",INDIRECT("Table1[c12"&amp;$E5&amp;"_risk_sanction]"), "Yes")</f>
        <v>15</v>
      </c>
      <c r="C189" s="3">
        <f ca="1">COUNTIFS(Table1[c08a_main_class], $B$4, INDIRECT("Table1[c01"&amp;$E5&amp;"_area]"), "&lt;&gt;Unassigned",INDIRECT("Table1[c12"&amp;$E5&amp;"_risk_sanction]"), "No")</f>
        <v>22</v>
      </c>
      <c r="D189" s="2">
        <f ca="1">COUNTIFS(Table1[c08a_main_class], $B$4, INDIRECT("Table1[c01"&amp;$E5&amp;"_area]"), "&lt;&gt;Unassigned",INDIRECT("Table1[c12"&amp;$E5&amp;"_risk_sanction]"), "Don't know")</f>
        <v>0</v>
      </c>
      <c r="E189" s="3">
        <f t="shared" ref="E189:E190" ca="1" si="27">SUM(B189:D189)</f>
        <v>37</v>
      </c>
    </row>
    <row r="190" spans="1:5" x14ac:dyDescent="0.25">
      <c r="A190" s="5" t="str">
        <f>$B$3&amp;" - Wave C - Sample"</f>
        <v>Universal Credit - Wave C - Sample</v>
      </c>
      <c r="B190" s="2">
        <f ca="1">COUNTIFS(Table1[c08a_main_class], $B$4, INDIRECT("Table1[c01"&amp;$E6&amp;"_area]"), "&lt;&gt;Unassigned",INDIRECT("Table1[c12"&amp;$E6&amp;"_risk_sanction]"), "Yes")</f>
        <v>0</v>
      </c>
      <c r="C190" s="3">
        <f ca="1">COUNTIFS(Table1[c08a_main_class], $B$4, INDIRECT("Table1[c01"&amp;$E6&amp;"_area]"), "&lt;&gt;Unassigned",INDIRECT("Table1[c12"&amp;$E6&amp;"_risk_sanction]"), "No")</f>
        <v>0</v>
      </c>
      <c r="D190" s="2">
        <f ca="1">COUNTIFS(Table1[c08a_main_class], $B$4, INDIRECT("Table1[c01"&amp;$E6&amp;"_area]"), "&lt;&gt;Unassigned",INDIRECT("Table1[c12"&amp;$E6&amp;"_risk_sanction]"), "Don't know")</f>
        <v>0</v>
      </c>
      <c r="E190" s="3">
        <f t="shared" ca="1" si="27"/>
        <v>0</v>
      </c>
    </row>
    <row r="191" spans="1:5" x14ac:dyDescent="0.25">
      <c r="A191" s="5" t="str">
        <f>$B$3&amp;" - Wave A - All"</f>
        <v>Universal Credit - Wave A - All</v>
      </c>
      <c r="B191" s="2">
        <f ca="1">COUNTIFS(INDIRECT("Table1["&amp;$B5&amp;"]"),"Yes", INDIRECT("Table1[c12"&amp;$E4&amp;"_risk_sanction]"), "Yes")</f>
        <v>38</v>
      </c>
      <c r="C191" s="3">
        <f ca="1">COUNTIFS(INDIRECT("Table1["&amp;$B5&amp;"]"),"Yes", INDIRECT("Table1[c12"&amp;$E4&amp;"_risk_sanction]"), "No")</f>
        <v>20</v>
      </c>
      <c r="D191" s="2">
        <f ca="1">COUNTIFS(INDIRECT("Table1["&amp;$B5&amp;"]"),"Yes", INDIRECT("Table1[c12"&amp;$E4&amp;"_risk_sanction]"), "Don't Know")</f>
        <v>0</v>
      </c>
      <c r="E191" s="3">
        <f ca="1">SUM(B191:D191)</f>
        <v>58</v>
      </c>
    </row>
    <row r="192" spans="1:5" x14ac:dyDescent="0.25">
      <c r="A192" s="5" t="str">
        <f>$B$3&amp;" - Wave B - All"</f>
        <v>Universal Credit - Wave B - All</v>
      </c>
      <c r="B192" s="2">
        <f ca="1">COUNTIFS(INDIRECT("Table1["&amp;$B6&amp;"]"),"Yes", INDIRECT("Table1[c12"&amp;$E5&amp;"_risk_sanction]"), "Yes")</f>
        <v>15</v>
      </c>
      <c r="C192" s="3">
        <f ca="1">COUNTIFS(INDIRECT("Table1["&amp;$B6&amp;"]"),"Yes", INDIRECT("Table1[c12"&amp;$E5&amp;"_risk_sanction]"), "No")</f>
        <v>22</v>
      </c>
      <c r="D192" s="2">
        <f ca="1">COUNTIFS(INDIRECT("Table1["&amp;$B6&amp;"]"),"Yes", INDIRECT("Table1[c12"&amp;$E5&amp;"_risk_sanction]"), "Don't Know")</f>
        <v>0</v>
      </c>
      <c r="E192" s="3">
        <f ca="1">SUM(B192:D192)</f>
        <v>37</v>
      </c>
    </row>
    <row r="193" spans="1:7" x14ac:dyDescent="0.25">
      <c r="A193" s="5" t="str">
        <f>$B$3&amp;" - Wave C - All"</f>
        <v>Universal Credit - Wave C - All</v>
      </c>
      <c r="B193" s="2">
        <f ca="1">COUNTIFS(INDIRECT("Table1["&amp;$B7&amp;"]"),"Yes", INDIRECT("Table1[c12"&amp;$E6&amp;"_risk_sanction]"), "Yes")</f>
        <v>0</v>
      </c>
      <c r="C193" s="3">
        <f ca="1">COUNTIFS(INDIRECT("Table1["&amp;$B7&amp;"]"),"Yes", INDIRECT("Table1[c12"&amp;$E6&amp;"_risk_sanction]"), "No")</f>
        <v>0</v>
      </c>
      <c r="D193" s="2">
        <f ca="1">COUNTIFS(INDIRECT("Table1["&amp;$B7&amp;"]"),"Yes", INDIRECT("Table1[c12"&amp;$E6&amp;"_risk_sanction]"), "Don't Know")</f>
        <v>0</v>
      </c>
      <c r="E193" s="3">
        <f ca="1">SUM(B193:D193)</f>
        <v>0</v>
      </c>
    </row>
    <row r="195" spans="1:7" x14ac:dyDescent="0.25">
      <c r="A195" s="4" t="s">
        <v>702</v>
      </c>
    </row>
    <row r="196" spans="1:7" x14ac:dyDescent="0.25">
      <c r="A196" s="5"/>
      <c r="B196" s="5" t="s">
        <v>5</v>
      </c>
      <c r="C196" s="5" t="s">
        <v>4</v>
      </c>
      <c r="D196" s="5" t="s">
        <v>41</v>
      </c>
      <c r="E196" s="5" t="s">
        <v>680</v>
      </c>
    </row>
    <row r="197" spans="1:7" x14ac:dyDescent="0.25">
      <c r="A197" s="5" t="str">
        <f>$B$3&amp;" - Wave A - Sample"</f>
        <v>Universal Credit - Wave A - Sample</v>
      </c>
      <c r="B197" s="7">
        <f t="shared" ref="B197:E202" si="28">B188/$E188</f>
        <v>0.65517241379310343</v>
      </c>
      <c r="C197" s="6">
        <f t="shared" si="28"/>
        <v>0.34482758620689657</v>
      </c>
      <c r="D197" s="7">
        <f t="shared" si="28"/>
        <v>0</v>
      </c>
      <c r="E197" s="6">
        <f t="shared" si="28"/>
        <v>1</v>
      </c>
    </row>
    <row r="198" spans="1:7" x14ac:dyDescent="0.25">
      <c r="A198" s="5" t="str">
        <f>$B$3&amp;" - Wave B - Sample"</f>
        <v>Universal Credit - Wave B - Sample</v>
      </c>
      <c r="B198" s="7">
        <f t="shared" ca="1" si="28"/>
        <v>0.40540540540540543</v>
      </c>
      <c r="C198" s="6">
        <f t="shared" ca="1" si="28"/>
        <v>0.59459459459459463</v>
      </c>
      <c r="D198" s="7">
        <f t="shared" ca="1" si="28"/>
        <v>0</v>
      </c>
      <c r="E198" s="6">
        <f t="shared" ca="1" si="28"/>
        <v>1</v>
      </c>
    </row>
    <row r="199" spans="1:7" x14ac:dyDescent="0.25">
      <c r="A199" s="5" t="str">
        <f>$B$3&amp;" - Wave C - Sample"</f>
        <v>Universal Credit - Wave C - Sample</v>
      </c>
      <c r="B199" s="7" t="e">
        <f t="shared" ca="1" si="28"/>
        <v>#DIV/0!</v>
      </c>
      <c r="C199" s="6" t="e">
        <f t="shared" ca="1" si="28"/>
        <v>#DIV/0!</v>
      </c>
      <c r="D199" s="7" t="e">
        <f t="shared" ca="1" si="28"/>
        <v>#DIV/0!</v>
      </c>
      <c r="E199" s="6" t="e">
        <f t="shared" ca="1" si="28"/>
        <v>#DIV/0!</v>
      </c>
    </row>
    <row r="200" spans="1:7" x14ac:dyDescent="0.25">
      <c r="A200" s="5" t="str">
        <f>$B$3&amp;" - Wave A - All"</f>
        <v>Universal Credit - Wave A - All</v>
      </c>
      <c r="B200" s="7">
        <f t="shared" ca="1" si="28"/>
        <v>0.65517241379310343</v>
      </c>
      <c r="C200" s="6">
        <f t="shared" ca="1" si="28"/>
        <v>0.34482758620689657</v>
      </c>
      <c r="D200" s="7">
        <f t="shared" ca="1" si="28"/>
        <v>0</v>
      </c>
      <c r="E200" s="6">
        <f t="shared" ca="1" si="28"/>
        <v>1</v>
      </c>
    </row>
    <row r="201" spans="1:7" x14ac:dyDescent="0.25">
      <c r="A201" s="5" t="str">
        <f>$B$3&amp;" - Wave B - All"</f>
        <v>Universal Credit - Wave B - All</v>
      </c>
      <c r="B201" s="7">
        <f t="shared" ca="1" si="28"/>
        <v>0.40540540540540543</v>
      </c>
      <c r="C201" s="6">
        <f t="shared" ca="1" si="28"/>
        <v>0.59459459459459463</v>
      </c>
      <c r="D201" s="7">
        <f t="shared" ca="1" si="28"/>
        <v>0</v>
      </c>
      <c r="E201" s="6">
        <f t="shared" ca="1" si="28"/>
        <v>1</v>
      </c>
    </row>
    <row r="202" spans="1:7" x14ac:dyDescent="0.25">
      <c r="A202" s="5" t="str">
        <f>$B$3&amp;" - Wave C - All"</f>
        <v>Universal Credit - Wave C - All</v>
      </c>
      <c r="B202" s="7" t="e">
        <f t="shared" ca="1" si="28"/>
        <v>#DIV/0!</v>
      </c>
      <c r="C202" s="6" t="e">
        <f t="shared" ca="1" si="28"/>
        <v>#DIV/0!</v>
      </c>
      <c r="D202" s="7" t="e">
        <f t="shared" ca="1" si="28"/>
        <v>#DIV/0!</v>
      </c>
      <c r="E202" s="6" t="e">
        <f t="shared" ca="1" si="28"/>
        <v>#DIV/0!</v>
      </c>
    </row>
    <row r="204" spans="1:7" x14ac:dyDescent="0.25">
      <c r="A204" s="4" t="s">
        <v>705</v>
      </c>
    </row>
    <row r="205" spans="1:7" x14ac:dyDescent="0.25">
      <c r="A205" s="5"/>
      <c r="B205" s="5" t="str">
        <f>$B$3&amp;" - Wave A - Sample"</f>
        <v>Universal Credit - Wave A - Sample</v>
      </c>
      <c r="C205" s="5" t="str">
        <f>$B$3&amp;" - Wave B - Sample"</f>
        <v>Universal Credit - Wave B - Sample</v>
      </c>
      <c r="D205" s="5" t="str">
        <f>$B$3&amp;" - Wave C - Sample"</f>
        <v>Universal Credit - Wave C - Sample</v>
      </c>
      <c r="E205" s="5" t="str">
        <f>$B$3&amp;" - Wave A - All"</f>
        <v>Universal Credit - Wave A - All</v>
      </c>
      <c r="F205" s="5" t="str">
        <f>$B$3&amp;" - Wave B - All"</f>
        <v>Universal Credit - Wave B - All</v>
      </c>
      <c r="G205" s="5" t="str">
        <f>$B$3&amp;" - Wave C - All"</f>
        <v>Universal Credit - Wave C - All</v>
      </c>
    </row>
    <row r="206" spans="1:7" x14ac:dyDescent="0.25">
      <c r="A206" s="5" t="s">
        <v>17</v>
      </c>
      <c r="B206" s="2">
        <f>COUNTIFS(Table1[c08a_main_class], $B$4, Table1[c13a_times_sanctioned], $A206)</f>
        <v>35</v>
      </c>
      <c r="C206" s="33">
        <f ca="1">COUNTIFS(Table1[c08a_main_class], $B$4, INDIRECT("Table1[c01"&amp;$E$5&amp;"_area]"), "&lt;&gt;Unassigned", INDIRECT("Table1[c13"&amp;$E$5&amp;"_times_sanctioned]"), $A206)</f>
        <v>14</v>
      </c>
      <c r="D206" s="31">
        <f ca="1">COUNTIFS(Table1[c08a_main_class], $B$4, INDIRECT("Table1[c01"&amp;$E$6&amp;"_area]"), "&lt;&gt;Unassigned", INDIRECT("Table1[c13"&amp;$E$6&amp;"_times_sanctioned]"), $A206)</f>
        <v>0</v>
      </c>
      <c r="E206" s="3">
        <f ca="1">COUNTIFS(INDIRECT("Table1["&amp;$B$5&amp;"]"),"Yes", INDIRECT("Table1[c13"&amp;$E$4&amp;"_times_sanctioned]"), $A206)</f>
        <v>35</v>
      </c>
      <c r="F206" s="2">
        <f ca="1">COUNTIFS(INDIRECT("Table1["&amp;$B$6&amp;"]"),"Yes", INDIRECT("Table1[c13"&amp;$E$5&amp;"_times_sanctioned]"), $A206)</f>
        <v>14</v>
      </c>
      <c r="G206" s="3">
        <f ca="1">COUNTIFS(INDIRECT("Table1["&amp;$B$7&amp;"]"),"Yes", INDIRECT("Table1[c13"&amp;$E$6&amp;"_times_sanctioned]"), $A206)</f>
        <v>0</v>
      </c>
    </row>
    <row r="207" spans="1:7" x14ac:dyDescent="0.25">
      <c r="A207" s="5" t="s">
        <v>26</v>
      </c>
      <c r="B207" s="2">
        <f>COUNTIFS(Table1[c08a_main_class], $B$4, Table1[c13a_times_sanctioned], $A207)</f>
        <v>15</v>
      </c>
      <c r="C207" s="33">
        <f ca="1">COUNTIFS(Table1[c08a_main_class], $B$4, INDIRECT("Table1[c01"&amp;$E$5&amp;"_area]"), "&lt;&gt;Unassigned", INDIRECT("Table1[c13"&amp;$E$5&amp;"_times_sanctioned]"), $A207)</f>
        <v>7</v>
      </c>
      <c r="D207" s="31">
        <f ca="1">COUNTIFS(Table1[c08a_main_class], $B$4, INDIRECT("Table1[c01"&amp;$E$6&amp;"_area]"), "&lt;&gt;Unassigned", INDIRECT("Table1[c13"&amp;$E$6&amp;"_times_sanctioned]"), $A207)</f>
        <v>0</v>
      </c>
      <c r="E207" s="3">
        <f ca="1">COUNTIFS(INDIRECT("Table1["&amp;$B$5&amp;"]"),"Yes", INDIRECT("Table1[c13"&amp;$E$4&amp;"_times_sanctioned]"), $A207)</f>
        <v>15</v>
      </c>
      <c r="F207" s="2">
        <f ca="1">COUNTIFS(INDIRECT("Table1["&amp;$B$6&amp;"]"),"Yes", INDIRECT("Table1[c13"&amp;$E$5&amp;"_times_sanctioned]"), $A207)</f>
        <v>7</v>
      </c>
      <c r="G207" s="3">
        <f ca="1">COUNTIFS(INDIRECT("Table1["&amp;$B$7&amp;"]"),"Yes", INDIRECT("Table1[c13"&amp;$E$6&amp;"_times_sanctioned]"), $A207)</f>
        <v>0</v>
      </c>
    </row>
    <row r="208" spans="1:7" x14ac:dyDescent="0.25">
      <c r="A208" s="5" t="s">
        <v>77</v>
      </c>
      <c r="B208" s="2">
        <f>COUNTIFS(Table1[c08a_main_class], $B$4, Table1[c13a_times_sanctioned], $A208)</f>
        <v>5</v>
      </c>
      <c r="C208" s="33">
        <f ca="1">COUNTIFS(Table1[c08a_main_class], $B$4, INDIRECT("Table1[c01"&amp;$E$5&amp;"_area]"), "&lt;&gt;Unassigned", INDIRECT("Table1[c13"&amp;$E$5&amp;"_times_sanctioned]"), $A208)</f>
        <v>1</v>
      </c>
      <c r="D208" s="31">
        <f ca="1">COUNTIFS(Table1[c08a_main_class], $B$4, INDIRECT("Table1[c01"&amp;$E$6&amp;"_area]"), "&lt;&gt;Unassigned", INDIRECT("Table1[c13"&amp;$E$6&amp;"_times_sanctioned]"), $A208)</f>
        <v>0</v>
      </c>
      <c r="E208" s="3">
        <f ca="1">COUNTIFS(INDIRECT("Table1["&amp;$B$5&amp;"]"),"Yes", INDIRECT("Table1[c13"&amp;$E$4&amp;"_times_sanctioned]"), $A208)</f>
        <v>5</v>
      </c>
      <c r="F208" s="2">
        <f ca="1">COUNTIFS(INDIRECT("Table1["&amp;$B$6&amp;"]"),"Yes", INDIRECT("Table1[c13"&amp;$E$5&amp;"_times_sanctioned]"), $A208)</f>
        <v>1</v>
      </c>
      <c r="G208" s="3">
        <f ca="1">COUNTIFS(INDIRECT("Table1["&amp;$B$7&amp;"]"),"Yes", INDIRECT("Table1[c13"&amp;$E$6&amp;"_times_sanctioned]"), $A208)</f>
        <v>0</v>
      </c>
    </row>
    <row r="209" spans="1:7" x14ac:dyDescent="0.25">
      <c r="A209" s="5" t="s">
        <v>48</v>
      </c>
      <c r="B209" s="2">
        <f>COUNTIFS(Table1[c08a_main_class], $B$4, Table1[c13a_times_sanctioned], $A209)</f>
        <v>3</v>
      </c>
      <c r="C209" s="33">
        <f ca="1">COUNTIFS(Table1[c08a_main_class], $B$4, INDIRECT("Table1[c01"&amp;$E$5&amp;"_area]"), "&lt;&gt;Unassigned", INDIRECT("Table1[c13"&amp;$E$5&amp;"_times_sanctioned]"), $A209)</f>
        <v>0</v>
      </c>
      <c r="D209" s="31">
        <f ca="1">COUNTIFS(Table1[c08a_main_class], $B$4, INDIRECT("Table1[c01"&amp;$E$6&amp;"_area]"), "&lt;&gt;Unassigned", INDIRECT("Table1[c13"&amp;$E$6&amp;"_times_sanctioned]"), $A209)</f>
        <v>0</v>
      </c>
      <c r="E209" s="3">
        <f ca="1">COUNTIFS(INDIRECT("Table1["&amp;$B$5&amp;"]"),"Yes", INDIRECT("Table1[c13"&amp;$E$4&amp;"_times_sanctioned]"), $A209)</f>
        <v>3</v>
      </c>
      <c r="F209" s="2">
        <f ca="1">COUNTIFS(INDIRECT("Table1["&amp;$B$6&amp;"]"),"Yes", INDIRECT("Table1[c13"&amp;$E$5&amp;"_times_sanctioned]"), $A209)</f>
        <v>0</v>
      </c>
      <c r="G209" s="3">
        <f ca="1">COUNTIFS(INDIRECT("Table1["&amp;$B$7&amp;"]"),"Yes", INDIRECT("Table1[c13"&amp;$E$6&amp;"_times_sanctioned]"), $A209)</f>
        <v>0</v>
      </c>
    </row>
    <row r="210" spans="1:7" x14ac:dyDescent="0.25">
      <c r="A210" s="5" t="s">
        <v>41</v>
      </c>
      <c r="B210" s="2">
        <f>COUNTIFS(Table1[c08a_main_class], $B$4, Table1[c13a_times_sanctioned], $A210)</f>
        <v>0</v>
      </c>
      <c r="C210" s="33">
        <f ca="1">COUNTIFS(Table1[c08a_main_class], $B$4, INDIRECT("Table1[c01"&amp;$E$5&amp;"_area]"), "&lt;&gt;Unassigned", INDIRECT("Table1[c13"&amp;$E$5&amp;"_times_sanctioned]"), $A210)</f>
        <v>2</v>
      </c>
      <c r="D210" s="31">
        <f ca="1">COUNTIFS(Table1[c08a_main_class], $B$4, INDIRECT("Table1[c01"&amp;$E$6&amp;"_area]"), "&lt;&gt;Unassigned", INDIRECT("Table1[c13"&amp;$E$6&amp;"_times_sanctioned]"), $A210)</f>
        <v>0</v>
      </c>
      <c r="E210" s="3">
        <f ca="1">COUNTIFS(INDIRECT("Table1["&amp;$B$5&amp;"]"),"Yes", INDIRECT("Table1[c13"&amp;$E$4&amp;"_times_sanctioned]"), $A210)</f>
        <v>0</v>
      </c>
      <c r="F210" s="2">
        <f ca="1">COUNTIFS(INDIRECT("Table1["&amp;$B$6&amp;"]"),"Yes", INDIRECT("Table1[c13"&amp;$E$5&amp;"_times_sanctioned]"), $A210)</f>
        <v>2</v>
      </c>
      <c r="G210" s="3">
        <f ca="1">COUNTIFS(INDIRECT("Table1["&amp;$B$7&amp;"]"),"Yes", INDIRECT("Table1[c13"&amp;$E$6&amp;"_times_sanctioned]"), $A210)</f>
        <v>0</v>
      </c>
    </row>
    <row r="211" spans="1:7" x14ac:dyDescent="0.25">
      <c r="A211" s="5" t="s">
        <v>525</v>
      </c>
      <c r="B211" s="2">
        <f>SUM(B206:B210)</f>
        <v>58</v>
      </c>
      <c r="C211" s="33">
        <f ca="1">SUM(C206:C210)</f>
        <v>24</v>
      </c>
      <c r="D211" s="31">
        <f ca="1">COUNTIFS(Table1[c08a_main_class], $B$4, INDIRECT("Table1[c01"&amp;$E$6&amp;"_area]"), "&lt;&gt;Unassigned", INDIRECT("Table1[c13"&amp;$E$6&amp;"_times_sanctioned]"), $A211)</f>
        <v>0</v>
      </c>
      <c r="E211" s="3">
        <f ca="1">SUM(E206:E210)</f>
        <v>58</v>
      </c>
      <c r="F211" s="2">
        <f ca="1">SUM(F206:F210)</f>
        <v>24</v>
      </c>
      <c r="G211" s="3">
        <f ca="1">SUM(G206:G210)</f>
        <v>0</v>
      </c>
    </row>
    <row r="213" spans="1:7" x14ac:dyDescent="0.25">
      <c r="A213" s="4" t="s">
        <v>870</v>
      </c>
    </row>
    <row r="214" spans="1:7" x14ac:dyDescent="0.25">
      <c r="A214" s="5"/>
      <c r="B214" s="5" t="str">
        <f>$B$3&amp;" - Wave A - Sample"</f>
        <v>Universal Credit - Wave A - Sample</v>
      </c>
      <c r="C214" s="5" t="str">
        <f>$B$3&amp;" - Wave B - Sample"</f>
        <v>Universal Credit - Wave B - Sample</v>
      </c>
      <c r="D214" s="5" t="str">
        <f>$B$3&amp;" - Wave C - Sample"</f>
        <v>Universal Credit - Wave C - Sample</v>
      </c>
      <c r="E214" s="5" t="str">
        <f>$B$3&amp;" - Wave A - All"</f>
        <v>Universal Credit - Wave A - All</v>
      </c>
      <c r="F214" s="5" t="str">
        <f>$B$3&amp;" - Wave B - All"</f>
        <v>Universal Credit - Wave B - All</v>
      </c>
      <c r="G214" s="5" t="str">
        <f>$B$3&amp;" - Wave C - All"</f>
        <v>Universal Credit - Wave C - All</v>
      </c>
    </row>
    <row r="215" spans="1:7" x14ac:dyDescent="0.25">
      <c r="A215" s="5" t="s">
        <v>17</v>
      </c>
      <c r="B215" s="15">
        <f>B206/B$211</f>
        <v>0.60344827586206895</v>
      </c>
      <c r="C215" s="13">
        <f t="shared" ref="C215:G220" ca="1" si="29">C206/C$211</f>
        <v>0.58333333333333337</v>
      </c>
      <c r="D215" s="15" t="e">
        <f t="shared" ca="1" si="29"/>
        <v>#DIV/0!</v>
      </c>
      <c r="E215" s="13">
        <f t="shared" ca="1" si="29"/>
        <v>0.60344827586206895</v>
      </c>
      <c r="F215" s="15">
        <f t="shared" ca="1" si="29"/>
        <v>0.58333333333333337</v>
      </c>
      <c r="G215" s="13" t="e">
        <f t="shared" ca="1" si="29"/>
        <v>#DIV/0!</v>
      </c>
    </row>
    <row r="216" spans="1:7" x14ac:dyDescent="0.25">
      <c r="A216" s="5" t="s">
        <v>706</v>
      </c>
      <c r="B216" s="15">
        <f t="shared" ref="B216:D220" si="30">B207/B$211</f>
        <v>0.25862068965517243</v>
      </c>
      <c r="C216" s="13">
        <f t="shared" ca="1" si="30"/>
        <v>0.29166666666666669</v>
      </c>
      <c r="D216" s="15" t="e">
        <f t="shared" ca="1" si="30"/>
        <v>#DIV/0!</v>
      </c>
      <c r="E216" s="13">
        <f t="shared" ca="1" si="29"/>
        <v>0.25862068965517243</v>
      </c>
      <c r="F216" s="15">
        <f t="shared" ca="1" si="29"/>
        <v>0.29166666666666669</v>
      </c>
      <c r="G216" s="13" t="e">
        <f t="shared" ca="1" si="29"/>
        <v>#DIV/0!</v>
      </c>
    </row>
    <row r="217" spans="1:7" x14ac:dyDescent="0.25">
      <c r="A217" s="5" t="s">
        <v>77</v>
      </c>
      <c r="B217" s="15">
        <f t="shared" si="30"/>
        <v>8.6206896551724144E-2</v>
      </c>
      <c r="C217" s="13">
        <f t="shared" ca="1" si="30"/>
        <v>4.1666666666666664E-2</v>
      </c>
      <c r="D217" s="15" t="e">
        <f t="shared" ca="1" si="30"/>
        <v>#DIV/0!</v>
      </c>
      <c r="E217" s="13">
        <f t="shared" ca="1" si="29"/>
        <v>8.6206896551724144E-2</v>
      </c>
      <c r="F217" s="15">
        <f t="shared" ca="1" si="29"/>
        <v>4.1666666666666664E-2</v>
      </c>
      <c r="G217" s="13" t="e">
        <f t="shared" ca="1" si="29"/>
        <v>#DIV/0!</v>
      </c>
    </row>
    <row r="218" spans="1:7" x14ac:dyDescent="0.25">
      <c r="A218" s="5" t="s">
        <v>48</v>
      </c>
      <c r="B218" s="15">
        <f t="shared" si="30"/>
        <v>5.1724137931034482E-2</v>
      </c>
      <c r="C218" s="13">
        <f t="shared" ca="1" si="30"/>
        <v>0</v>
      </c>
      <c r="D218" s="15" t="e">
        <f t="shared" ca="1" si="30"/>
        <v>#DIV/0!</v>
      </c>
      <c r="E218" s="13">
        <f t="shared" ca="1" si="29"/>
        <v>5.1724137931034482E-2</v>
      </c>
      <c r="F218" s="15">
        <f t="shared" ca="1" si="29"/>
        <v>0</v>
      </c>
      <c r="G218" s="13" t="e">
        <f t="shared" ca="1" si="29"/>
        <v>#DIV/0!</v>
      </c>
    </row>
    <row r="219" spans="1:7" x14ac:dyDescent="0.25">
      <c r="A219" s="5" t="s">
        <v>707</v>
      </c>
      <c r="B219" s="15">
        <f t="shared" si="30"/>
        <v>0</v>
      </c>
      <c r="C219" s="13">
        <f t="shared" ca="1" si="30"/>
        <v>8.3333333333333329E-2</v>
      </c>
      <c r="D219" s="15" t="e">
        <f t="shared" ca="1" si="30"/>
        <v>#DIV/0!</v>
      </c>
      <c r="E219" s="13">
        <f t="shared" ca="1" si="29"/>
        <v>0</v>
      </c>
      <c r="F219" s="15">
        <f t="shared" ca="1" si="29"/>
        <v>8.3333333333333329E-2</v>
      </c>
      <c r="G219" s="13" t="e">
        <f t="shared" ca="1" si="29"/>
        <v>#DIV/0!</v>
      </c>
    </row>
    <row r="220" spans="1:7" x14ac:dyDescent="0.25">
      <c r="A220" s="5" t="s">
        <v>525</v>
      </c>
      <c r="B220" s="15">
        <f t="shared" si="30"/>
        <v>1</v>
      </c>
      <c r="C220" s="13">
        <f t="shared" ca="1" si="30"/>
        <v>1</v>
      </c>
      <c r="D220" s="15" t="e">
        <f t="shared" ca="1" si="30"/>
        <v>#DIV/0!</v>
      </c>
      <c r="E220" s="13">
        <f t="shared" ca="1" si="29"/>
        <v>1</v>
      </c>
      <c r="F220" s="15">
        <f t="shared" ca="1" si="29"/>
        <v>1</v>
      </c>
      <c r="G220" s="13" t="e">
        <f t="shared" ca="1" si="29"/>
        <v>#DIV/0!</v>
      </c>
    </row>
    <row r="222" spans="1:7" x14ac:dyDescent="0.25">
      <c r="A222" s="4" t="s">
        <v>708</v>
      </c>
    </row>
    <row r="223" spans="1:7" x14ac:dyDescent="0.25">
      <c r="A223" s="5"/>
      <c r="B223" s="5" t="s">
        <v>5</v>
      </c>
      <c r="C223" s="5" t="s">
        <v>4</v>
      </c>
      <c r="D223" s="5" t="s">
        <v>41</v>
      </c>
      <c r="E223" s="5" t="s">
        <v>680</v>
      </c>
    </row>
    <row r="224" spans="1:7" x14ac:dyDescent="0.25">
      <c r="A224" s="5" t="str">
        <f>$B$3&amp;" - Wave A - Sample"</f>
        <v>Universal Credit - Wave A - Sample</v>
      </c>
      <c r="B224" s="2">
        <f>COUNTIFS(Table1[c08a_main_class], $B$4, Table1[c13a_times_sanctioned], "Once")+COUNTIFS(Table1[c08a_main_class], $B$4, Table1[c13a_times_sanctioned], "2-5 times")+COUNTIFS(Table1[c08a_main_class], $B$4, Table1[c13a_times_sanctioned], "More than 5 times")</f>
        <v>23</v>
      </c>
      <c r="C224" s="3">
        <f>COUNTIFS(Table1[c08a_main_class], $B$4, Table1[c13a_times_sanctioned], $A206)</f>
        <v>35</v>
      </c>
      <c r="D224" s="2">
        <f>COUNTIFS(Table1[c08a_main_class], $B$4, Table1[c13a_times_sanctioned], $A210)</f>
        <v>0</v>
      </c>
      <c r="E224" s="3">
        <f>SUM(B224:D224)</f>
        <v>58</v>
      </c>
    </row>
    <row r="225" spans="1:5" x14ac:dyDescent="0.25">
      <c r="A225" s="5" t="str">
        <f>$B$3&amp;" - Wave B - Sample"</f>
        <v>Universal Credit - Wave B - Sample</v>
      </c>
      <c r="B225" s="2">
        <f ca="1">COUNTIFS(Table1[c08a_main_class], $B$4, INDIRECT("Table1[c01"&amp;$E5&amp;"_area]"), "&lt;&gt;Unassigned", INDIRECT("Table1[c13"&amp;$E5&amp;"_times_sanctioned]"), "Once")+COUNTIFS(Table1[c08a_main_class], $B$4, INDIRECT("Table1[c01"&amp;$E5&amp;"_area]"), "&lt;&gt;Unassigned", INDIRECT("Table1[c13"&amp;$E5&amp;"_times_sanctioned]"), "2-5 times")+COUNTIFS(Table1[c08a_main_class], $B$4, INDIRECT("Table1[c01"&amp;$E5&amp;"_area]"), "&lt;&gt;Unassigned", INDIRECT("Table1[c13"&amp;$E5&amp;"_times_sanctioned]"), "More than 5 times")</f>
        <v>8</v>
      </c>
      <c r="C225" s="3">
        <f ca="1">COUNTIFS(Table1[c08a_main_class], $B$4, INDIRECT("Table1[c01"&amp;$E5&amp;"_area]"), "&lt;&gt;Unassigned", INDIRECT("Table1[c13"&amp;$E5&amp;"_times_sanctioned]"), $A$206)</f>
        <v>14</v>
      </c>
      <c r="D225" s="2">
        <f ca="1">COUNTIFS(Table1[c08a_main_class], $B$4, INDIRECT("Table1[c01"&amp;$E5&amp;"_area]"), "&lt;&gt;Unassigned", INDIRECT("Table1[c13"&amp;$E5&amp;"_times_sanctioned]"), $A$210)</f>
        <v>2</v>
      </c>
      <c r="E225" s="3">
        <f t="shared" ref="E225:E226" ca="1" si="31">SUM(B225:D225)</f>
        <v>24</v>
      </c>
    </row>
    <row r="226" spans="1:5" x14ac:dyDescent="0.25">
      <c r="A226" s="5" t="str">
        <f>$B$3&amp;" - Wave C - Sample"</f>
        <v>Universal Credit - Wave C - Sample</v>
      </c>
      <c r="B226" s="2">
        <f ca="1">COUNTIFS(Table1[c08a_main_class], $B$4, INDIRECT("Table1[c01"&amp;$E6&amp;"_area]"), "&lt;&gt;Unassigned", INDIRECT("Table1[c13"&amp;$E6&amp;"_times_sanctioned]"), "Once")+COUNTIFS(Table1[c08a_main_class], $B$4, INDIRECT("Table1[c01"&amp;$E6&amp;"_area]"), "&lt;&gt;Unassigned", INDIRECT("Table1[c13"&amp;$E6&amp;"_times_sanctioned]"), "2-5 times")+COUNTIFS(Table1[c08a_main_class], $B$4, INDIRECT("Table1[c01"&amp;$E6&amp;"_area]"), "&lt;&gt;Unassigned", INDIRECT("Table1[c13"&amp;$E6&amp;"_times_sanctioned]"), "More than 5 times")</f>
        <v>0</v>
      </c>
      <c r="C226" s="3">
        <f ca="1">COUNTIFS(Table1[c08a_main_class], $B$4, INDIRECT("Table1[c01"&amp;$E6&amp;"_area]"), "&lt;&gt;Unassigned", INDIRECT("Table1[c13"&amp;$E6&amp;"_times_sanctioned]"), $A$206)</f>
        <v>0</v>
      </c>
      <c r="D226" s="2">
        <f ca="1">COUNTIFS(Table1[c08a_main_class], $B$4, INDIRECT("Table1[c01"&amp;$E6&amp;"_area]"), "&lt;&gt;Unassigned", INDIRECT("Table1[c13"&amp;$E6&amp;"_times_sanctioned]"), $A$210)</f>
        <v>0</v>
      </c>
      <c r="E226" s="3">
        <f t="shared" ca="1" si="31"/>
        <v>0</v>
      </c>
    </row>
    <row r="227" spans="1:5" x14ac:dyDescent="0.25">
      <c r="A227" s="5" t="str">
        <f>$B$3&amp;" - Wave A - All"</f>
        <v>Universal Credit - Wave A - All</v>
      </c>
      <c r="B227" s="2">
        <f ca="1">COUNTIFS(INDIRECT("Table1["&amp;$B5&amp;"]"),"Yes", INDIRECT("Table1[c13"&amp;$E4&amp;"_times_sanctioned]"), "Once")+COUNTIFS(INDIRECT("Table1["&amp;$B5&amp;"]"),"Yes", INDIRECT("Table1[c13"&amp;$E4&amp;"_times_sanctioned]"), "2-5 times")+COUNTIFS(INDIRECT("Table1["&amp;$B5&amp;"]"),"Yes", INDIRECT("Table1[c13"&amp;$E4&amp;"_times_sanctioned]"), "More than 5 times")</f>
        <v>23</v>
      </c>
      <c r="C227" s="3">
        <f ca="1">COUNTIFS(INDIRECT("Table1["&amp;$B$5&amp;"]"),"Yes", INDIRECT("Table1[c13"&amp;$E$4&amp;"_times_sanctioned]"), $A206)</f>
        <v>35</v>
      </c>
      <c r="D227" s="2">
        <f ca="1">COUNTIFS(INDIRECT("Table1["&amp;$B$5&amp;"]"),"Yes", INDIRECT("Table1[c13"&amp;$E$4&amp;"_times_sanctioned]"), $A210)</f>
        <v>0</v>
      </c>
      <c r="E227" s="3">
        <f ca="1">SUM(B227:D227)</f>
        <v>58</v>
      </c>
    </row>
    <row r="228" spans="1:5" x14ac:dyDescent="0.25">
      <c r="A228" s="5" t="str">
        <f>$B$3&amp;" - Wave B - All"</f>
        <v>Universal Credit - Wave B - All</v>
      </c>
      <c r="B228" s="2">
        <f ca="1">COUNTIFS(INDIRECT("Table1["&amp;$B6&amp;"]"),"Yes", INDIRECT("Table1[c13"&amp;$E5&amp;"_times_sanctioned]"), "Once")+COUNTIFS(INDIRECT("Table1["&amp;$B6&amp;"]"),"Yes", INDIRECT("Table1[c13"&amp;$E5&amp;"_times_sanctioned]"), "2-5 times")+COUNTIFS(INDIRECT("Table1["&amp;$B6&amp;"]"),"Yes", INDIRECT("Table1[c13"&amp;$E5&amp;"_times_sanctioned]"), "More than 5 times")</f>
        <v>8</v>
      </c>
      <c r="C228" s="3">
        <f ca="1">COUNTIFS(INDIRECT("Table1["&amp;$B$6&amp;"]"),"Yes", INDIRECT("Table1[c13"&amp;$E$5&amp;"_times_sanctioned]"), $A206)</f>
        <v>14</v>
      </c>
      <c r="D228" s="2">
        <f ca="1">COUNTIFS(INDIRECT("Table1["&amp;$B$6&amp;"]"),"Yes", INDIRECT("Table1[c13"&amp;$E$5&amp;"_times_sanctioned]"), $A210)</f>
        <v>2</v>
      </c>
      <c r="E228" s="3">
        <f ca="1">SUM(B228:D228)</f>
        <v>24</v>
      </c>
    </row>
    <row r="229" spans="1:5" x14ac:dyDescent="0.25">
      <c r="A229" s="5" t="str">
        <f>$B$3&amp;" - Wave C - All"</f>
        <v>Universal Credit - Wave C - All</v>
      </c>
      <c r="B229" s="2">
        <f ca="1">COUNTIFS(INDIRECT("Table1["&amp;$B7&amp;"]"),"Yes", INDIRECT("Table1[c13"&amp;$E6&amp;"_times_sanctioned]"), "Once")+COUNTIFS(INDIRECT("Table1["&amp;$B7&amp;"]"),"Yes", INDIRECT("Table1[c13"&amp;$E6&amp;"_times_sanctioned]"), "2-5 times")+COUNTIFS(INDIRECT("Table1["&amp;$B7&amp;"]"),"Yes", INDIRECT("Table1[c13"&amp;$E6&amp;"_times_sanctioned]"), "More than 5 times")</f>
        <v>0</v>
      </c>
      <c r="C229" s="3">
        <f ca="1">COUNTIFS(INDIRECT("Table1["&amp;$B$7&amp;"]"),"Yes", INDIRECT("Table1[c13"&amp;$E$6&amp;"_times_sanctioned]"), $A206)</f>
        <v>0</v>
      </c>
      <c r="D229" s="2">
        <f ca="1">COUNTIFS(INDIRECT("Table1["&amp;$B$7&amp;"]"),"Yes", INDIRECT("Table1[c13"&amp;$E$6&amp;"_times_sanctioned]"), $A210)</f>
        <v>0</v>
      </c>
      <c r="E229" s="3">
        <f ca="1">SUM(B229:D229)</f>
        <v>0</v>
      </c>
    </row>
    <row r="231" spans="1:5" x14ac:dyDescent="0.25">
      <c r="A231" s="4" t="s">
        <v>709</v>
      </c>
    </row>
    <row r="232" spans="1:5" x14ac:dyDescent="0.25">
      <c r="A232" s="5"/>
      <c r="B232" s="5" t="s">
        <v>5</v>
      </c>
      <c r="C232" s="5" t="s">
        <v>4</v>
      </c>
      <c r="D232" s="5" t="s">
        <v>41</v>
      </c>
      <c r="E232" s="5" t="s">
        <v>680</v>
      </c>
    </row>
    <row r="233" spans="1:5" x14ac:dyDescent="0.25">
      <c r="A233" s="5" t="str">
        <f>$B$3&amp;" - Wave A - Sample"</f>
        <v>Universal Credit - Wave A - Sample</v>
      </c>
      <c r="B233" s="7">
        <f t="shared" ref="B233:E238" si="32">B224/$E224</f>
        <v>0.39655172413793105</v>
      </c>
      <c r="C233" s="6">
        <f t="shared" si="32"/>
        <v>0.60344827586206895</v>
      </c>
      <c r="D233" s="7">
        <f t="shared" si="32"/>
        <v>0</v>
      </c>
      <c r="E233" s="6">
        <f t="shared" si="32"/>
        <v>1</v>
      </c>
    </row>
    <row r="234" spans="1:5" x14ac:dyDescent="0.25">
      <c r="A234" s="5" t="str">
        <f>$B$3&amp;" - Wave B - Sample"</f>
        <v>Universal Credit - Wave B - Sample</v>
      </c>
      <c r="B234" s="7">
        <f t="shared" ca="1" si="32"/>
        <v>0.33333333333333331</v>
      </c>
      <c r="C234" s="6">
        <f t="shared" ca="1" si="32"/>
        <v>0.58333333333333337</v>
      </c>
      <c r="D234" s="7">
        <f t="shared" ca="1" si="32"/>
        <v>8.3333333333333329E-2</v>
      </c>
      <c r="E234" s="6">
        <f t="shared" ca="1" si="32"/>
        <v>1</v>
      </c>
    </row>
    <row r="235" spans="1:5" x14ac:dyDescent="0.25">
      <c r="A235" s="5" t="str">
        <f>$B$3&amp;" - Wave C - Sample"</f>
        <v>Universal Credit - Wave C - Sample</v>
      </c>
      <c r="B235" s="7" t="e">
        <f t="shared" ca="1" si="32"/>
        <v>#DIV/0!</v>
      </c>
      <c r="C235" s="6" t="e">
        <f t="shared" ca="1" si="32"/>
        <v>#DIV/0!</v>
      </c>
      <c r="D235" s="7" t="e">
        <f t="shared" ca="1" si="32"/>
        <v>#DIV/0!</v>
      </c>
      <c r="E235" s="6" t="e">
        <f t="shared" ca="1" si="32"/>
        <v>#DIV/0!</v>
      </c>
    </row>
    <row r="236" spans="1:5" x14ac:dyDescent="0.25">
      <c r="A236" s="5" t="str">
        <f>$B$3&amp;" - Wave A - All"</f>
        <v>Universal Credit - Wave A - All</v>
      </c>
      <c r="B236" s="7">
        <f t="shared" ca="1" si="32"/>
        <v>0.39655172413793105</v>
      </c>
      <c r="C236" s="6">
        <f t="shared" ca="1" si="32"/>
        <v>0.60344827586206895</v>
      </c>
      <c r="D236" s="7">
        <f t="shared" ca="1" si="32"/>
        <v>0</v>
      </c>
      <c r="E236" s="6">
        <f t="shared" ca="1" si="32"/>
        <v>1</v>
      </c>
    </row>
    <row r="237" spans="1:5" x14ac:dyDescent="0.25">
      <c r="A237" s="5" t="str">
        <f>$B$3&amp;" - Wave B - All"</f>
        <v>Universal Credit - Wave B - All</v>
      </c>
      <c r="B237" s="7">
        <f t="shared" ca="1" si="32"/>
        <v>0.33333333333333331</v>
      </c>
      <c r="C237" s="6">
        <f t="shared" ca="1" si="32"/>
        <v>0.58333333333333337</v>
      </c>
      <c r="D237" s="7">
        <f t="shared" ca="1" si="32"/>
        <v>8.3333333333333329E-2</v>
      </c>
      <c r="E237" s="6">
        <f t="shared" ca="1" si="32"/>
        <v>1</v>
      </c>
    </row>
    <row r="238" spans="1:5" x14ac:dyDescent="0.25">
      <c r="A238" s="5" t="str">
        <f>$B$3&amp;" - Wave C - All"</f>
        <v>Universal Credit - Wave C - All</v>
      </c>
      <c r="B238" s="7" t="e">
        <f t="shared" ca="1" si="32"/>
        <v>#DIV/0!</v>
      </c>
      <c r="C238" s="6" t="e">
        <f t="shared" ca="1" si="32"/>
        <v>#DIV/0!</v>
      </c>
      <c r="D238" s="7" t="e">
        <f t="shared" ca="1" si="32"/>
        <v>#DIV/0!</v>
      </c>
      <c r="E238" s="6" t="e">
        <f t="shared" ca="1" si="32"/>
        <v>#DIV/0!</v>
      </c>
    </row>
    <row r="240" spans="1:5" x14ac:dyDescent="0.25">
      <c r="A240" s="4" t="s">
        <v>710</v>
      </c>
    </row>
    <row r="241" spans="1:7" x14ac:dyDescent="0.25">
      <c r="A241" s="5"/>
      <c r="B241" s="5" t="str">
        <f>$B$3&amp;" - Wave A - Sample"</f>
        <v>Universal Credit - Wave A - Sample</v>
      </c>
      <c r="C241" s="5" t="str">
        <f>$B$3&amp;" - Wave B - Sample"</f>
        <v>Universal Credit - Wave B - Sample</v>
      </c>
      <c r="D241" s="5" t="str">
        <f>$B$3&amp;" - Wave C - Sample"</f>
        <v>Universal Credit - Wave C - Sample</v>
      </c>
      <c r="E241" s="5" t="str">
        <f>$B$3&amp;" - Wave A - All"</f>
        <v>Universal Credit - Wave A - All</v>
      </c>
      <c r="F241" s="5" t="str">
        <f>$B$3&amp;" - Wave B - All"</f>
        <v>Universal Credit - Wave B - All</v>
      </c>
      <c r="G241" s="5" t="str">
        <f>$B$3&amp;" - Wave C - All"</f>
        <v>Universal Credit - Wave C - All</v>
      </c>
    </row>
    <row r="242" spans="1:7" x14ac:dyDescent="0.25">
      <c r="A242" s="5" t="s">
        <v>54</v>
      </c>
      <c r="B242" s="2">
        <f>COUNTIFS(Table1[c08a_main_class], $B$4, Table1[c14a_last_sanctioned], $A242)</f>
        <v>9</v>
      </c>
      <c r="C242" s="3">
        <f ca="1">COUNTIFS(Table1[c08a_main_class], $B$4, INDIRECT("Table1[c01"&amp;$E$5&amp;"_area]"), "&lt;&gt;Unassigned", INDIRECT("Table1[c14"&amp;$E$5&amp;"_last_sanctioned]"), $A242)</f>
        <v>1</v>
      </c>
      <c r="D242" s="2">
        <f ca="1">COUNTIFS(Table1[c08a_main_class], $B$4, INDIRECT("Table1[c01"&amp;$E$6&amp;"_area]"), "&lt;&gt;Unassigned", INDIRECT("Table1[c14"&amp;$E$6&amp;"_last_sanctioned]"), $A242)</f>
        <v>0</v>
      </c>
      <c r="E242" s="3">
        <f ca="1">COUNTIFS(INDIRECT("Table1["&amp;$B$5&amp;"]"),"Yes", INDIRECT("Table1[c14"&amp;$E$4&amp;"_last_sanctioned]"), $A242)</f>
        <v>9</v>
      </c>
      <c r="F242" s="2">
        <f ca="1">COUNTIFS(INDIRECT("Table1["&amp;$B$6&amp;"]"),"Yes", INDIRECT("Table1[c14"&amp;$E$5&amp;"_last_sanctioned]"), $A242)</f>
        <v>1</v>
      </c>
      <c r="G242" s="3">
        <f ca="1">COUNTIFS(INDIRECT("Table1["&amp;$B$7&amp;"]"),"Yes", INDIRECT("Table1[c14"&amp;$E$6&amp;"_last_sanctioned]"), $A242)</f>
        <v>0</v>
      </c>
    </row>
    <row r="243" spans="1:7" x14ac:dyDescent="0.25">
      <c r="A243" s="5" t="s">
        <v>78</v>
      </c>
      <c r="B243" s="2">
        <f>COUNTIFS(Table1[c08a_main_class], $B$4, Table1[c14a_last_sanctioned], $A243)</f>
        <v>2</v>
      </c>
      <c r="C243" s="3">
        <f ca="1">COUNTIFS(Table1[c08a_main_class], $B$4, INDIRECT("Table1[c01"&amp;$E$5&amp;"_area]"), "&lt;&gt;Unassigned", INDIRECT("Table1[c14"&amp;$E$5&amp;"_last_sanctioned]"), $A243)</f>
        <v>2</v>
      </c>
      <c r="D243" s="2">
        <f ca="1">COUNTIFS(Table1[c08a_main_class], $B$4, INDIRECT("Table1[c01"&amp;$E$6&amp;"_area]"), "&lt;&gt;Unassigned", INDIRECT("Table1[c14"&amp;$E$6&amp;"_last_sanctioned]"), $A243)</f>
        <v>0</v>
      </c>
      <c r="E243" s="3">
        <f ca="1">COUNTIFS(INDIRECT("Table1["&amp;$B$5&amp;"]"),"Yes", INDIRECT("Table1[c14"&amp;$E$4&amp;"_last_sanctioned]"), $A243)</f>
        <v>2</v>
      </c>
      <c r="F243" s="2">
        <f ca="1">COUNTIFS(INDIRECT("Table1["&amp;$B$6&amp;"]"),"Yes", INDIRECT("Table1[c14"&amp;$E$5&amp;"_last_sanctioned]"), $A243)</f>
        <v>2</v>
      </c>
      <c r="G243" s="3">
        <f ca="1">COUNTIFS(INDIRECT("Table1["&amp;$B$7&amp;"]"),"Yes", INDIRECT("Table1[c14"&amp;$E$6&amp;"_last_sanctioned]"), $A243)</f>
        <v>0</v>
      </c>
    </row>
    <row r="244" spans="1:7" x14ac:dyDescent="0.25">
      <c r="A244" s="5" t="s">
        <v>105</v>
      </c>
      <c r="B244" s="2">
        <f>COUNTIFS(Table1[c08a_main_class], $B$4, Table1[c14a_last_sanctioned], $A244)</f>
        <v>6</v>
      </c>
      <c r="C244" s="3">
        <f ca="1">COUNTIFS(Table1[c08a_main_class], $B$4, INDIRECT("Table1[c01"&amp;$E$5&amp;"_area]"), "&lt;&gt;Unassigned", INDIRECT("Table1[c14"&amp;$E$5&amp;"_last_sanctioned]"), $A244)</f>
        <v>5</v>
      </c>
      <c r="D244" s="2">
        <f ca="1">COUNTIFS(Table1[c08a_main_class], $B$4, INDIRECT("Table1[c01"&amp;$E$6&amp;"_area]"), "&lt;&gt;Unassigned", INDIRECT("Table1[c14"&amp;$E$6&amp;"_last_sanctioned]"), $A244)</f>
        <v>0</v>
      </c>
      <c r="E244" s="3">
        <f ca="1">COUNTIFS(INDIRECT("Table1["&amp;$B$5&amp;"]"),"Yes", INDIRECT("Table1[c14"&amp;$E$4&amp;"_last_sanctioned]"), $A244)</f>
        <v>6</v>
      </c>
      <c r="F244" s="2">
        <f ca="1">COUNTIFS(INDIRECT("Table1["&amp;$B$6&amp;"]"),"Yes", INDIRECT("Table1[c14"&amp;$E$5&amp;"_last_sanctioned]"), $A244)</f>
        <v>5</v>
      </c>
      <c r="G244" s="3">
        <f ca="1">COUNTIFS(INDIRECT("Table1["&amp;$B$7&amp;"]"),"Yes", INDIRECT("Table1[c14"&amp;$E$6&amp;"_last_sanctioned]"), $A244)</f>
        <v>0</v>
      </c>
    </row>
    <row r="245" spans="1:7" x14ac:dyDescent="0.25">
      <c r="A245" s="5" t="s">
        <v>27</v>
      </c>
      <c r="B245" s="2">
        <f>COUNTIFS(Table1[c08a_main_class], $B$4, Table1[c14a_last_sanctioned], $A245)</f>
        <v>6</v>
      </c>
      <c r="C245" s="3">
        <f ca="1">COUNTIFS(Table1[c08a_main_class], $B$4, INDIRECT("Table1[c01"&amp;$E$5&amp;"_area]"), "&lt;&gt;Unassigned", INDIRECT("Table1[c14"&amp;$E$5&amp;"_last_sanctioned]"), $A245)</f>
        <v>1</v>
      </c>
      <c r="D245" s="2">
        <f ca="1">COUNTIFS(Table1[c08a_main_class], $B$4, INDIRECT("Table1[c01"&amp;$E$6&amp;"_area]"), "&lt;&gt;Unassigned", INDIRECT("Table1[c14"&amp;$E$6&amp;"_last_sanctioned]"), $A245)</f>
        <v>0</v>
      </c>
      <c r="E245" s="3">
        <f ca="1">COUNTIFS(INDIRECT("Table1["&amp;$B$5&amp;"]"),"Yes", INDIRECT("Table1[c14"&amp;$E$4&amp;"_last_sanctioned]"), $A245)</f>
        <v>6</v>
      </c>
      <c r="F245" s="2">
        <f ca="1">COUNTIFS(INDIRECT("Table1["&amp;$B$6&amp;"]"),"Yes", INDIRECT("Table1[c14"&amp;$E$5&amp;"_last_sanctioned]"), $A245)</f>
        <v>1</v>
      </c>
      <c r="G245" s="3">
        <f ca="1">COUNTIFS(INDIRECT("Table1["&amp;$B$7&amp;"]"),"Yes", INDIRECT("Table1[c14"&amp;$E$6&amp;"_last_sanctioned]"), $A245)</f>
        <v>0</v>
      </c>
    </row>
    <row r="246" spans="1:7" x14ac:dyDescent="0.25">
      <c r="A246" s="5" t="s">
        <v>525</v>
      </c>
      <c r="B246" s="2">
        <f>SUM(B242:B245)</f>
        <v>23</v>
      </c>
      <c r="C246" s="3">
        <f t="shared" ref="C246:D246" ca="1" si="33">SUM(C242:C245)</f>
        <v>9</v>
      </c>
      <c r="D246" s="2">
        <f t="shared" ca="1" si="33"/>
        <v>0</v>
      </c>
      <c r="E246" s="3">
        <f ca="1">SUM(E242:E245)</f>
        <v>23</v>
      </c>
      <c r="F246" s="2">
        <f ca="1">SUM(F242:F245)</f>
        <v>9</v>
      </c>
      <c r="G246" s="3">
        <f ca="1">SUM(G242:G245)</f>
        <v>0</v>
      </c>
    </row>
    <row r="248" spans="1:7" x14ac:dyDescent="0.25">
      <c r="A248" s="4" t="s">
        <v>741</v>
      </c>
    </row>
    <row r="249" spans="1:7" x14ac:dyDescent="0.25">
      <c r="A249" s="5"/>
      <c r="B249" s="5" t="str">
        <f>$B$3&amp;" - Wave A - Sample"</f>
        <v>Universal Credit - Wave A - Sample</v>
      </c>
      <c r="C249" s="5" t="str">
        <f>$B$3&amp;" - Wave B - Sample"</f>
        <v>Universal Credit - Wave B - Sample</v>
      </c>
      <c r="D249" s="5" t="str">
        <f>$B$3&amp;" - Wave C - Sample"</f>
        <v>Universal Credit - Wave C - Sample</v>
      </c>
      <c r="E249" s="5" t="str">
        <f>$B$3&amp;" - Wave A - All"</f>
        <v>Universal Credit - Wave A - All</v>
      </c>
      <c r="F249" s="5" t="str">
        <f>$B$3&amp;" - Wave B - All"</f>
        <v>Universal Credit - Wave B - All</v>
      </c>
      <c r="G249" s="5" t="str">
        <f>$B$3&amp;" - Wave C - All"</f>
        <v>Universal Credit - Wave C - All</v>
      </c>
    </row>
    <row r="250" spans="1:7" x14ac:dyDescent="0.25">
      <c r="A250" s="5" t="s">
        <v>54</v>
      </c>
      <c r="B250" s="15">
        <f t="shared" ref="B250:G254" si="34">B242/B$246</f>
        <v>0.39130434782608697</v>
      </c>
      <c r="C250" s="13">
        <f t="shared" ca="1" si="34"/>
        <v>0.1111111111111111</v>
      </c>
      <c r="D250" s="15" t="e">
        <f t="shared" ca="1" si="34"/>
        <v>#DIV/0!</v>
      </c>
      <c r="E250" s="13">
        <f t="shared" ca="1" si="34"/>
        <v>0.39130434782608697</v>
      </c>
      <c r="F250" s="15">
        <f t="shared" ca="1" si="34"/>
        <v>0.1111111111111111</v>
      </c>
      <c r="G250" s="13" t="e">
        <f t="shared" ca="1" si="34"/>
        <v>#DIV/0!</v>
      </c>
    </row>
    <row r="251" spans="1:7" x14ac:dyDescent="0.25">
      <c r="A251" s="5" t="s">
        <v>78</v>
      </c>
      <c r="B251" s="15">
        <f t="shared" si="34"/>
        <v>8.6956521739130432E-2</v>
      </c>
      <c r="C251" s="13">
        <f t="shared" ca="1" si="34"/>
        <v>0.22222222222222221</v>
      </c>
      <c r="D251" s="15" t="e">
        <f t="shared" ca="1" si="34"/>
        <v>#DIV/0!</v>
      </c>
      <c r="E251" s="13">
        <f t="shared" ca="1" si="34"/>
        <v>8.6956521739130432E-2</v>
      </c>
      <c r="F251" s="15">
        <f t="shared" ca="1" si="34"/>
        <v>0.22222222222222221</v>
      </c>
      <c r="G251" s="13" t="e">
        <f t="shared" ca="1" si="34"/>
        <v>#DIV/0!</v>
      </c>
    </row>
    <row r="252" spans="1:7" x14ac:dyDescent="0.25">
      <c r="A252" s="5" t="s">
        <v>105</v>
      </c>
      <c r="B252" s="15">
        <f t="shared" si="34"/>
        <v>0.2608695652173913</v>
      </c>
      <c r="C252" s="13">
        <f t="shared" ca="1" si="34"/>
        <v>0.55555555555555558</v>
      </c>
      <c r="D252" s="15" t="e">
        <f t="shared" ca="1" si="34"/>
        <v>#DIV/0!</v>
      </c>
      <c r="E252" s="13">
        <f t="shared" ca="1" si="34"/>
        <v>0.2608695652173913</v>
      </c>
      <c r="F252" s="15">
        <f t="shared" ca="1" si="34"/>
        <v>0.55555555555555558</v>
      </c>
      <c r="G252" s="13" t="e">
        <f t="shared" ca="1" si="34"/>
        <v>#DIV/0!</v>
      </c>
    </row>
    <row r="253" spans="1:7" x14ac:dyDescent="0.25">
      <c r="A253" s="5" t="s">
        <v>27</v>
      </c>
      <c r="B253" s="15">
        <f t="shared" si="34"/>
        <v>0.2608695652173913</v>
      </c>
      <c r="C253" s="13">
        <f t="shared" ca="1" si="34"/>
        <v>0.1111111111111111</v>
      </c>
      <c r="D253" s="15" t="e">
        <f t="shared" ca="1" si="34"/>
        <v>#DIV/0!</v>
      </c>
      <c r="E253" s="13">
        <f t="shared" ca="1" si="34"/>
        <v>0.2608695652173913</v>
      </c>
      <c r="F253" s="15">
        <f t="shared" ca="1" si="34"/>
        <v>0.1111111111111111</v>
      </c>
      <c r="G253" s="13" t="e">
        <f t="shared" ca="1" si="34"/>
        <v>#DIV/0!</v>
      </c>
    </row>
    <row r="254" spans="1:7" x14ac:dyDescent="0.25">
      <c r="A254" s="5" t="s">
        <v>525</v>
      </c>
      <c r="B254" s="15">
        <f>B246/B$246</f>
        <v>1</v>
      </c>
      <c r="C254" s="13">
        <f t="shared" ca="1" si="34"/>
        <v>1</v>
      </c>
      <c r="D254" s="15" t="e">
        <f t="shared" ca="1" si="34"/>
        <v>#DIV/0!</v>
      </c>
      <c r="E254" s="13">
        <f t="shared" ca="1" si="34"/>
        <v>1</v>
      </c>
      <c r="F254" s="15">
        <f t="shared" ca="1" si="34"/>
        <v>1</v>
      </c>
      <c r="G254" s="13" t="e">
        <f t="shared" ca="1" si="34"/>
        <v>#DIV/0!</v>
      </c>
    </row>
    <row r="256" spans="1:7" x14ac:dyDescent="0.25">
      <c r="A256" s="4" t="s">
        <v>711</v>
      </c>
    </row>
    <row r="257" spans="1:4" x14ac:dyDescent="0.25">
      <c r="A257" s="5"/>
      <c r="B257" s="5" t="s">
        <v>5</v>
      </c>
      <c r="C257" s="5" t="s">
        <v>4</v>
      </c>
      <c r="D257" s="5" t="s">
        <v>680</v>
      </c>
    </row>
    <row r="258" spans="1:4" x14ac:dyDescent="0.25">
      <c r="A258" s="5" t="str">
        <f>$B$3&amp;" - Wave A - Sample"</f>
        <v>Universal Credit - Wave A - Sample</v>
      </c>
      <c r="B258" s="2">
        <f>COUNTIFS(Table1[c08a_main_class], $B$4, Table1[c15a_any_income], "Yes")</f>
        <v>56</v>
      </c>
      <c r="C258" s="3">
        <f>COUNTIFS(Table1[c08a_main_class], $B$4, Table1[c15a_any_income], "No")</f>
        <v>2</v>
      </c>
      <c r="D258" s="2">
        <f>B258+C258</f>
        <v>58</v>
      </c>
    </row>
    <row r="259" spans="1:4" x14ac:dyDescent="0.25">
      <c r="A259" s="5" t="str">
        <f>$B$3&amp;" - Wave B - Sample"</f>
        <v>Universal Credit - Wave B - Sample</v>
      </c>
      <c r="B259" s="2">
        <f ca="1">COUNTIFS(Table1[c08a_main_class], $B$4, INDIRECT("Table1[c01"&amp;$E5&amp;"_area]"), "&lt;&gt;Unassigned",INDIRECT("Table1[c15"&amp;E5&amp;"_any_income]"), "Yes")</f>
        <v>37</v>
      </c>
      <c r="C259" s="3">
        <f ca="1">COUNTIFS(Table1[c08a_main_class], $B$4, INDIRECT("Table1[c01"&amp;$E5&amp;"_area]"), "&lt;&gt;Unassigned",INDIRECT("Table1[c15"&amp;E5&amp;"_any_income]"), "No")</f>
        <v>0</v>
      </c>
      <c r="D259" s="2">
        <f t="shared" ref="D259:D260" ca="1" si="35">B259+C259</f>
        <v>37</v>
      </c>
    </row>
    <row r="260" spans="1:4" x14ac:dyDescent="0.25">
      <c r="A260" s="5" t="str">
        <f>$B$3&amp;" - Wave C - Sample"</f>
        <v>Universal Credit - Wave C - Sample</v>
      </c>
      <c r="B260" s="2">
        <f ca="1">COUNTIFS(Table1[c08a_main_class], $B$4, INDIRECT("Table1[c01"&amp;$E6&amp;"_area]"), "&lt;&gt;Unassigned",INDIRECT("Table1[c15"&amp;E6&amp;"_any_income]"), "Yes")</f>
        <v>0</v>
      </c>
      <c r="C260" s="3">
        <f ca="1">COUNTIFS(Table1[c08a_main_class], $B$4, INDIRECT("Table1[c01"&amp;$E6&amp;"_area]"), "&lt;&gt;Unassigned",INDIRECT("Table1[c15"&amp;E6&amp;"_any_income]"), "No")</f>
        <v>0</v>
      </c>
      <c r="D260" s="2">
        <f t="shared" ca="1" si="35"/>
        <v>0</v>
      </c>
    </row>
    <row r="261" spans="1:4" x14ac:dyDescent="0.25">
      <c r="A261" s="5" t="str">
        <f>$B$3&amp;" - Wave A - All"</f>
        <v>Universal Credit - Wave A - All</v>
      </c>
      <c r="B261" s="2">
        <f ca="1">COUNTIFS(INDIRECT("Table1["&amp;$B5&amp;"]"),"Yes", Table1[c15a_any_income], "Yes")</f>
        <v>56</v>
      </c>
      <c r="C261" s="3">
        <f ca="1">COUNTIFS(INDIRECT("Table1["&amp;$B5&amp;"]"),"Yes", Table1[c15a_any_income], "No")</f>
        <v>2</v>
      </c>
      <c r="D261" s="2">
        <f ca="1">B261+C261</f>
        <v>58</v>
      </c>
    </row>
    <row r="262" spans="1:4" x14ac:dyDescent="0.25">
      <c r="A262" s="5" t="str">
        <f>$B$3&amp;" - Wave B - All"</f>
        <v>Universal Credit - Wave B - All</v>
      </c>
      <c r="B262" s="2">
        <f ca="1">COUNTIFS(INDIRECT("Table1["&amp;$B6&amp;"]"),"Yes", INDIRECT("Table1[c15"&amp;E5&amp;"_any_income]"), "Yes")</f>
        <v>37</v>
      </c>
      <c r="C262" s="3">
        <f ca="1">COUNTIFS(INDIRECT("Table1["&amp;$B6&amp;"]"),"Yes", INDIRECT("Table1[c15"&amp;E5&amp;"_any_income]"), "No")</f>
        <v>0</v>
      </c>
      <c r="D262" s="2">
        <f ca="1">B262+C262</f>
        <v>37</v>
      </c>
    </row>
    <row r="263" spans="1:4" x14ac:dyDescent="0.25">
      <c r="A263" s="5" t="str">
        <f>$B$3&amp;" - Wave C - All"</f>
        <v>Universal Credit - Wave C - All</v>
      </c>
      <c r="B263" s="2">
        <f ca="1">COUNTIFS(INDIRECT("Table1["&amp;$B7&amp;"]"),"Yes", INDIRECT("Table1[c15"&amp;E6&amp;"_any_income]"), "Yes")</f>
        <v>0</v>
      </c>
      <c r="C263" s="3">
        <f ca="1">COUNTIFS(INDIRECT("Table1["&amp;$B7&amp;"]"),"Yes", INDIRECT("Table1[c15"&amp;E6&amp;"_any_income]"), "No")</f>
        <v>0</v>
      </c>
      <c r="D263" s="2">
        <f ca="1">B263+C263</f>
        <v>0</v>
      </c>
    </row>
    <row r="265" spans="1:4" x14ac:dyDescent="0.25">
      <c r="A265" s="4" t="s">
        <v>712</v>
      </c>
    </row>
    <row r="266" spans="1:4" x14ac:dyDescent="0.25">
      <c r="A266" s="5"/>
      <c r="B266" s="5" t="s">
        <v>5</v>
      </c>
      <c r="C266" s="5" t="s">
        <v>4</v>
      </c>
      <c r="D266" s="5" t="s">
        <v>680</v>
      </c>
    </row>
    <row r="267" spans="1:4" x14ac:dyDescent="0.25">
      <c r="A267" s="5" t="str">
        <f>$B$3&amp;" - Wave A - Sample"</f>
        <v>Universal Credit - Wave A - Sample</v>
      </c>
      <c r="B267" s="7">
        <f t="shared" ref="B267:D268" si="36">B258/$D258</f>
        <v>0.96551724137931039</v>
      </c>
      <c r="C267" s="6">
        <f t="shared" si="36"/>
        <v>3.4482758620689655E-2</v>
      </c>
      <c r="D267" s="7">
        <f t="shared" si="36"/>
        <v>1</v>
      </c>
    </row>
    <row r="268" spans="1:4" x14ac:dyDescent="0.25">
      <c r="A268" s="5" t="str">
        <f>$B$3&amp;" - Wave B - Sample"</f>
        <v>Universal Credit - Wave B - Sample</v>
      </c>
      <c r="B268" s="7">
        <f ca="1">B259/$D259</f>
        <v>1</v>
      </c>
      <c r="C268" s="6">
        <f ca="1">C259/$D259</f>
        <v>0</v>
      </c>
      <c r="D268" s="7">
        <f t="shared" ca="1" si="36"/>
        <v>1</v>
      </c>
    </row>
    <row r="269" spans="1:4" x14ac:dyDescent="0.25">
      <c r="A269" s="5" t="str">
        <f>$B$3&amp;" - Wave C - Sample"</f>
        <v>Universal Credit - Wave C - Sample</v>
      </c>
      <c r="B269" s="7" t="e">
        <f t="shared" ref="B269:D272" ca="1" si="37">B260/$D260</f>
        <v>#DIV/0!</v>
      </c>
      <c r="C269" s="6" t="e">
        <f t="shared" ca="1" si="37"/>
        <v>#DIV/0!</v>
      </c>
      <c r="D269" s="7" t="e">
        <f t="shared" ca="1" si="37"/>
        <v>#DIV/0!</v>
      </c>
    </row>
    <row r="270" spans="1:4" x14ac:dyDescent="0.25">
      <c r="A270" s="5" t="str">
        <f>$B$3&amp;" - Wave A - All"</f>
        <v>Universal Credit - Wave A - All</v>
      </c>
      <c r="B270" s="7">
        <f t="shared" ca="1" si="37"/>
        <v>0.96551724137931039</v>
      </c>
      <c r="C270" s="6">
        <f t="shared" ca="1" si="37"/>
        <v>3.4482758620689655E-2</v>
      </c>
      <c r="D270" s="7">
        <f t="shared" ca="1" si="37"/>
        <v>1</v>
      </c>
    </row>
    <row r="271" spans="1:4" x14ac:dyDescent="0.25">
      <c r="A271" s="5" t="str">
        <f>$B$3&amp;" - Wave B - All"</f>
        <v>Universal Credit - Wave B - All</v>
      </c>
      <c r="B271" s="7">
        <f t="shared" ca="1" si="37"/>
        <v>1</v>
      </c>
      <c r="C271" s="6">
        <f t="shared" ca="1" si="37"/>
        <v>0</v>
      </c>
      <c r="D271" s="7">
        <f t="shared" ca="1" si="37"/>
        <v>1</v>
      </c>
    </row>
    <row r="272" spans="1:4" x14ac:dyDescent="0.25">
      <c r="A272" s="5" t="str">
        <f>$B$3&amp;" - Wave C - All"</f>
        <v>Universal Credit - Wave C - All</v>
      </c>
      <c r="B272" s="7" t="e">
        <f t="shared" ca="1" si="37"/>
        <v>#DIV/0!</v>
      </c>
      <c r="C272" s="6" t="e">
        <f t="shared" ca="1" si="37"/>
        <v>#DIV/0!</v>
      </c>
      <c r="D272" s="7" t="e">
        <f t="shared" ca="1" si="37"/>
        <v>#DIV/0!</v>
      </c>
    </row>
    <row r="274" spans="1:7" x14ac:dyDescent="0.25">
      <c r="A274" s="4" t="s">
        <v>713</v>
      </c>
    </row>
    <row r="275" spans="1:7" x14ac:dyDescent="0.25">
      <c r="A275" s="5"/>
      <c r="B275" s="5" t="str">
        <f>$B$3&amp;" - Wave A - Sample"</f>
        <v>Universal Credit - Wave A - Sample</v>
      </c>
      <c r="C275" s="5" t="str">
        <f>$B$3&amp;" - Wave B - Sample"</f>
        <v>Universal Credit - Wave B - Sample</v>
      </c>
      <c r="D275" s="5" t="str">
        <f>$B$3&amp;" - Wave C - Sample"</f>
        <v>Universal Credit - Wave C - Sample</v>
      </c>
      <c r="E275" s="5" t="str">
        <f>$B$3&amp;" - Wave A - All"</f>
        <v>Universal Credit - Wave A - All</v>
      </c>
      <c r="F275" s="5" t="str">
        <f>$B$3&amp;" - Wave B - All"</f>
        <v>Universal Credit - Wave B - All</v>
      </c>
      <c r="G275" s="5" t="str">
        <f>$B$3&amp;" - Wave C - All"</f>
        <v>Universal Credit - Wave C - All</v>
      </c>
    </row>
    <row r="276" spans="1:7" x14ac:dyDescent="0.25">
      <c r="A276" s="5" t="s">
        <v>70</v>
      </c>
      <c r="B276" s="2">
        <f>COUNTIFS(Table1[c08a_main_class], $B$4, Table1[c16a_housing_status], $A276)</f>
        <v>0</v>
      </c>
      <c r="C276" s="3">
        <f ca="1">COUNTIFS(Table1[c08a_main_class], $B$4, INDIRECT("Table1[c01"&amp;$E$5&amp;"_area]"), "&lt;&gt;Unassigned",INDIRECT("Table1[c16"&amp;$E$5&amp;"_housing_status]"), $A276)</f>
        <v>0</v>
      </c>
      <c r="D276" s="2">
        <f ca="1">COUNTIFS(Table1[c08a_main_class], $B$4, INDIRECT("Table1[c01"&amp;$E$6&amp;"_area]"), "&lt;&gt;Unassigned",INDIRECT("Table1[c16"&amp;$E$6&amp;"_housing_status]"), $A276)</f>
        <v>0</v>
      </c>
      <c r="E276" s="3">
        <f t="shared" ref="E276:E284" ca="1" si="38">COUNTIFS(INDIRECT("Table1["&amp;$B$5&amp;"]"),"Yes", INDIRECT("Table1[c16"&amp;$E$4&amp;"_housing_status]"), $A276)</f>
        <v>0</v>
      </c>
      <c r="F276" s="2">
        <f t="shared" ref="F276:F284" ca="1" si="39">COUNTIFS(INDIRECT("Table1["&amp;$B$6&amp;"]"),"Yes", INDIRECT("Table1[c16"&amp;$E$5&amp;"_housing_status]"), $A276)</f>
        <v>0</v>
      </c>
      <c r="G276" s="3">
        <f t="shared" ref="G276:G284" ca="1" si="40">COUNTIFS(INDIRECT("Table1["&amp;$B$7&amp;"]"),"Yes", INDIRECT("Table1[c16"&amp;$E$6&amp;"_housing_status]"), $A276)</f>
        <v>0</v>
      </c>
    </row>
    <row r="277" spans="1:7" x14ac:dyDescent="0.25">
      <c r="A277" s="5" t="s">
        <v>6</v>
      </c>
      <c r="B277" s="2">
        <f>COUNTIFS(Table1[c08a_main_class], $B$4, Table1[c16a_housing_status], $A277)</f>
        <v>49</v>
      </c>
      <c r="C277" s="3">
        <f ca="1">COUNTIFS(Table1[c08a_main_class], $B$4, INDIRECT("Table1[c01"&amp;$E$5&amp;"_area]"), "&lt;&gt;Unassigned",INDIRECT("Table1[c16"&amp;$E$5&amp;"_housing_status]"), $A277)</f>
        <v>32</v>
      </c>
      <c r="D277" s="2">
        <f ca="1">COUNTIFS(Table1[c08a_main_class], $B$4, INDIRECT("Table1[c01"&amp;$E$6&amp;"_area]"), "&lt;&gt;Unassigned",INDIRECT("Table1[c16"&amp;$E$6&amp;"_housing_status]"), $A277)</f>
        <v>0</v>
      </c>
      <c r="E277" s="3">
        <f t="shared" ca="1" si="38"/>
        <v>49</v>
      </c>
      <c r="F277" s="2">
        <f t="shared" ca="1" si="39"/>
        <v>32</v>
      </c>
      <c r="G277" s="3">
        <f t="shared" ca="1" si="40"/>
        <v>0</v>
      </c>
    </row>
    <row r="278" spans="1:7" x14ac:dyDescent="0.25">
      <c r="A278" s="5" t="s">
        <v>18</v>
      </c>
      <c r="B278" s="2">
        <f>COUNTIFS(Table1[c08a_main_class], $B$4, Table1[c16a_housing_status], $A278)</f>
        <v>4</v>
      </c>
      <c r="C278" s="3">
        <f ca="1">COUNTIFS(Table1[c08a_main_class], $B$4, INDIRECT("Table1[c01"&amp;$E$5&amp;"_area]"), "&lt;&gt;Unassigned",INDIRECT("Table1[c16"&amp;$E$5&amp;"_housing_status]"), $A278)</f>
        <v>3</v>
      </c>
      <c r="D278" s="2">
        <f ca="1">COUNTIFS(Table1[c08a_main_class], $B$4, INDIRECT("Table1[c01"&amp;$E$6&amp;"_area]"), "&lt;&gt;Unassigned",INDIRECT("Table1[c16"&amp;$E$6&amp;"_housing_status]"), $A278)</f>
        <v>0</v>
      </c>
      <c r="E278" s="3">
        <f t="shared" ca="1" si="38"/>
        <v>4</v>
      </c>
      <c r="F278" s="2">
        <f t="shared" ca="1" si="39"/>
        <v>3</v>
      </c>
      <c r="G278" s="3">
        <f t="shared" ca="1" si="40"/>
        <v>0</v>
      </c>
    </row>
    <row r="279" spans="1:7" x14ac:dyDescent="0.25">
      <c r="A279" s="5" t="s">
        <v>100</v>
      </c>
      <c r="B279" s="2">
        <f>COUNTIFS(Table1[c08a_main_class], $B$4, Table1[c16a_housing_status], $A279)</f>
        <v>1</v>
      </c>
      <c r="C279" s="3">
        <f ca="1">COUNTIFS(Table1[c08a_main_class], $B$4, INDIRECT("Table1[c01"&amp;$E$5&amp;"_area]"), "&lt;&gt;Unassigned",INDIRECT("Table1[c16"&amp;$E$5&amp;"_housing_status]"), $A279)</f>
        <v>0</v>
      </c>
      <c r="D279" s="2">
        <f ca="1">COUNTIFS(Table1[c08a_main_class], $B$4, INDIRECT("Table1[c01"&amp;$E$6&amp;"_area]"), "&lt;&gt;Unassigned",INDIRECT("Table1[c16"&amp;$E$6&amp;"_housing_status]"), $A279)</f>
        <v>0</v>
      </c>
      <c r="E279" s="3">
        <f t="shared" ca="1" si="38"/>
        <v>1</v>
      </c>
      <c r="F279" s="2">
        <f t="shared" ca="1" si="39"/>
        <v>0</v>
      </c>
      <c r="G279" s="3">
        <f t="shared" ca="1" si="40"/>
        <v>0</v>
      </c>
    </row>
    <row r="280" spans="1:7" x14ac:dyDescent="0.25">
      <c r="A280" s="5" t="s">
        <v>39</v>
      </c>
      <c r="B280" s="2">
        <f>COUNTIFS(Table1[c08a_main_class], $B$4, Table1[c16a_housing_status], $A280)</f>
        <v>0</v>
      </c>
      <c r="C280" s="3">
        <f ca="1">COUNTIFS(Table1[c08a_main_class], $B$4, INDIRECT("Table1[c01"&amp;$E$5&amp;"_area]"), "&lt;&gt;Unassigned",INDIRECT("Table1[c16"&amp;$E$5&amp;"_housing_status]"), $A280)</f>
        <v>0</v>
      </c>
      <c r="D280" s="2">
        <f ca="1">COUNTIFS(Table1[c08a_main_class], $B$4, INDIRECT("Table1[c01"&amp;$E$6&amp;"_area]"), "&lt;&gt;Unassigned",INDIRECT("Table1[c16"&amp;$E$6&amp;"_housing_status]"), $A280)</f>
        <v>0</v>
      </c>
      <c r="E280" s="3">
        <f t="shared" ca="1" si="38"/>
        <v>0</v>
      </c>
      <c r="F280" s="2">
        <f t="shared" ca="1" si="39"/>
        <v>0</v>
      </c>
      <c r="G280" s="3">
        <f t="shared" ca="1" si="40"/>
        <v>0</v>
      </c>
    </row>
    <row r="281" spans="1:7" x14ac:dyDescent="0.25">
      <c r="A281" s="5" t="s">
        <v>714</v>
      </c>
      <c r="B281" s="2">
        <f>COUNTIFS(Table1[c08a_main_class], $B$4, Table1[c16a_housing_status], $A281)</f>
        <v>4</v>
      </c>
      <c r="C281" s="3">
        <f ca="1">COUNTIFS(Table1[c08a_main_class], $B$4, INDIRECT("Table1[c01"&amp;$E$5&amp;"_area]"), "&lt;&gt;Unassigned",INDIRECT("Table1[c16"&amp;$E$5&amp;"_housing_status]"), $A281)</f>
        <v>0</v>
      </c>
      <c r="D281" s="2">
        <f ca="1">COUNTIFS(Table1[c08a_main_class], $B$4, INDIRECT("Table1[c01"&amp;$E$6&amp;"_area]"), "&lt;&gt;Unassigned",INDIRECT("Table1[c16"&amp;$E$6&amp;"_housing_status]"), $A281)</f>
        <v>0</v>
      </c>
      <c r="E281" s="3">
        <f t="shared" ca="1" si="38"/>
        <v>4</v>
      </c>
      <c r="F281" s="2">
        <f t="shared" ca="1" si="39"/>
        <v>0</v>
      </c>
      <c r="G281" s="3">
        <f t="shared" ca="1" si="40"/>
        <v>0</v>
      </c>
    </row>
    <row r="282" spans="1:7" x14ac:dyDescent="0.25">
      <c r="A282" s="5" t="s">
        <v>715</v>
      </c>
      <c r="B282" s="2">
        <f>COUNTIFS(Table1[c08a_main_class], $B$4, Table1[c16a_housing_status], $A282)</f>
        <v>0</v>
      </c>
      <c r="C282" s="3">
        <f ca="1">COUNTIFS(Table1[c08a_main_class], $B$4, INDIRECT("Table1[c01"&amp;$E$5&amp;"_area]"), "&lt;&gt;Unassigned",INDIRECT("Table1[c16"&amp;$E$5&amp;"_housing_status]"), $A282)</f>
        <v>0</v>
      </c>
      <c r="D282" s="2">
        <f ca="1">COUNTIFS(Table1[c08a_main_class], $B$4, INDIRECT("Table1[c01"&amp;$E$6&amp;"_area]"), "&lt;&gt;Unassigned",INDIRECT("Table1[c16"&amp;$E$6&amp;"_housing_status]"), $A282)</f>
        <v>0</v>
      </c>
      <c r="E282" s="3">
        <f t="shared" ca="1" si="38"/>
        <v>0</v>
      </c>
      <c r="F282" s="2">
        <f t="shared" ca="1" si="39"/>
        <v>0</v>
      </c>
      <c r="G282" s="3">
        <f t="shared" ca="1" si="40"/>
        <v>0</v>
      </c>
    </row>
    <row r="283" spans="1:7" x14ac:dyDescent="0.25">
      <c r="A283" s="5" t="s">
        <v>32</v>
      </c>
      <c r="B283" s="2">
        <f>COUNTIFS(Table1[c08a_main_class], $B$4, Table1[c16a_housing_status], $A283)</f>
        <v>0</v>
      </c>
      <c r="C283" s="3">
        <f ca="1">COUNTIFS(Table1[c08a_main_class], $B$4, INDIRECT("Table1[c01"&amp;$E$5&amp;"_area]"), "&lt;&gt;Unassigned",INDIRECT("Table1[c16"&amp;$E$5&amp;"_housing_status]"), $A283)</f>
        <v>0</v>
      </c>
      <c r="D283" s="2">
        <f ca="1">COUNTIFS(Table1[c08a_main_class], $B$4, INDIRECT("Table1[c01"&amp;$E$6&amp;"_area]"), "&lt;&gt;Unassigned",INDIRECT("Table1[c16"&amp;$E$6&amp;"_housing_status]"), $A283)</f>
        <v>0</v>
      </c>
      <c r="E283" s="3">
        <f t="shared" ca="1" si="38"/>
        <v>0</v>
      </c>
      <c r="F283" s="2">
        <f t="shared" ca="1" si="39"/>
        <v>0</v>
      </c>
      <c r="G283" s="3">
        <f t="shared" ca="1" si="40"/>
        <v>0</v>
      </c>
    </row>
    <row r="284" spans="1:7" x14ac:dyDescent="0.25">
      <c r="A284" s="5" t="s">
        <v>22</v>
      </c>
      <c r="B284" s="2">
        <f>COUNTIFS(Table1[c08a_main_class], $B$4, Table1[c16a_housing_status], $A284)</f>
        <v>0</v>
      </c>
      <c r="C284" s="3">
        <f ca="1">COUNTIFS(Table1[c08a_main_class], $B$4, INDIRECT("Table1[c01"&amp;$E$5&amp;"_area]"), "&lt;&gt;Unassigned",INDIRECT("Table1[c16"&amp;$E$5&amp;"_housing_status]"), $A284)</f>
        <v>1</v>
      </c>
      <c r="D284" s="2">
        <f ca="1">COUNTIFS(Table1[c08a_main_class], $B$4, INDIRECT("Table1[c01"&amp;$E$6&amp;"_area]"), "&lt;&gt;Unassigned",INDIRECT("Table1[c16"&amp;$E$6&amp;"_housing_status]"), $A284)</f>
        <v>0</v>
      </c>
      <c r="E284" s="3">
        <f t="shared" ca="1" si="38"/>
        <v>0</v>
      </c>
      <c r="F284" s="2">
        <f t="shared" ca="1" si="39"/>
        <v>1</v>
      </c>
      <c r="G284" s="3">
        <f t="shared" ca="1" si="40"/>
        <v>0</v>
      </c>
    </row>
    <row r="285" spans="1:7" x14ac:dyDescent="0.25">
      <c r="A285" s="5" t="s">
        <v>525</v>
      </c>
      <c r="B285" s="2">
        <f t="shared" ref="B285:G285" si="41">SUM(B276:B284)</f>
        <v>58</v>
      </c>
      <c r="C285" s="3">
        <f t="shared" ca="1" si="41"/>
        <v>36</v>
      </c>
      <c r="D285" s="2">
        <f t="shared" ca="1" si="41"/>
        <v>0</v>
      </c>
      <c r="E285" s="3">
        <f t="shared" ca="1" si="41"/>
        <v>58</v>
      </c>
      <c r="F285" s="2">
        <f t="shared" ca="1" si="41"/>
        <v>36</v>
      </c>
      <c r="G285" s="3">
        <f t="shared" ca="1" si="41"/>
        <v>0</v>
      </c>
    </row>
    <row r="287" spans="1:7" x14ac:dyDescent="0.25">
      <c r="A287" s="4" t="s">
        <v>716</v>
      </c>
    </row>
    <row r="288" spans="1:7" x14ac:dyDescent="0.25">
      <c r="A288" s="5"/>
      <c r="B288" s="5" t="str">
        <f>$B$3&amp;" - Wave A - Sample"</f>
        <v>Universal Credit - Wave A - Sample</v>
      </c>
      <c r="C288" s="5" t="str">
        <f>$B$3&amp;" - Wave B - Sample"</f>
        <v>Universal Credit - Wave B - Sample</v>
      </c>
      <c r="D288" s="5" t="str">
        <f>$B$3&amp;" - Wave C - Sample"</f>
        <v>Universal Credit - Wave C - Sample</v>
      </c>
      <c r="E288" s="5" t="str">
        <f>$B$3&amp;" - Wave A - All"</f>
        <v>Universal Credit - Wave A - All</v>
      </c>
      <c r="F288" s="5" t="str">
        <f>$B$3&amp;" - Wave B - All"</f>
        <v>Universal Credit - Wave B - All</v>
      </c>
      <c r="G288" s="5" t="str">
        <f>$B$3&amp;" - Wave C - All"</f>
        <v>Universal Credit - Wave C - All</v>
      </c>
    </row>
    <row r="289" spans="1:7" x14ac:dyDescent="0.25">
      <c r="A289" s="5" t="s">
        <v>70</v>
      </c>
      <c r="B289" s="15">
        <f>B276/B$285</f>
        <v>0</v>
      </c>
      <c r="C289" s="15">
        <f t="shared" ref="C289:G298" ca="1" si="42">C276/C$285</f>
        <v>0</v>
      </c>
      <c r="D289" s="15" t="e">
        <f t="shared" ca="1" si="42"/>
        <v>#DIV/0!</v>
      </c>
      <c r="E289" s="13">
        <f t="shared" ca="1" si="42"/>
        <v>0</v>
      </c>
      <c r="F289" s="15">
        <f t="shared" ca="1" si="42"/>
        <v>0</v>
      </c>
      <c r="G289" s="13" t="e">
        <f t="shared" ca="1" si="42"/>
        <v>#DIV/0!</v>
      </c>
    </row>
    <row r="290" spans="1:7" x14ac:dyDescent="0.25">
      <c r="A290" s="5" t="s">
        <v>6</v>
      </c>
      <c r="B290" s="15">
        <f t="shared" ref="B290:D298" si="43">B277/B$285</f>
        <v>0.84482758620689657</v>
      </c>
      <c r="C290" s="15">
        <f t="shared" ca="1" si="43"/>
        <v>0.88888888888888884</v>
      </c>
      <c r="D290" s="15" t="e">
        <f t="shared" ca="1" si="43"/>
        <v>#DIV/0!</v>
      </c>
      <c r="E290" s="13">
        <f t="shared" ca="1" si="42"/>
        <v>0.84482758620689657</v>
      </c>
      <c r="F290" s="15">
        <f t="shared" ca="1" si="42"/>
        <v>0.88888888888888884</v>
      </c>
      <c r="G290" s="13" t="e">
        <f t="shared" ca="1" si="42"/>
        <v>#DIV/0!</v>
      </c>
    </row>
    <row r="291" spans="1:7" x14ac:dyDescent="0.25">
      <c r="A291" s="5" t="s">
        <v>18</v>
      </c>
      <c r="B291" s="15">
        <f t="shared" si="43"/>
        <v>6.8965517241379309E-2</v>
      </c>
      <c r="C291" s="15">
        <f t="shared" ca="1" si="43"/>
        <v>8.3333333333333329E-2</v>
      </c>
      <c r="D291" s="15" t="e">
        <f t="shared" ca="1" si="43"/>
        <v>#DIV/0!</v>
      </c>
      <c r="E291" s="13">
        <f t="shared" ca="1" si="42"/>
        <v>6.8965517241379309E-2</v>
      </c>
      <c r="F291" s="15">
        <f t="shared" ca="1" si="42"/>
        <v>8.3333333333333329E-2</v>
      </c>
      <c r="G291" s="13" t="e">
        <f t="shared" ca="1" si="42"/>
        <v>#DIV/0!</v>
      </c>
    </row>
    <row r="292" spans="1:7" x14ac:dyDescent="0.25">
      <c r="A292" s="5" t="s">
        <v>100</v>
      </c>
      <c r="B292" s="15">
        <f t="shared" si="43"/>
        <v>1.7241379310344827E-2</v>
      </c>
      <c r="C292" s="15">
        <f t="shared" ca="1" si="43"/>
        <v>0</v>
      </c>
      <c r="D292" s="15" t="e">
        <f t="shared" ca="1" si="43"/>
        <v>#DIV/0!</v>
      </c>
      <c r="E292" s="13">
        <f t="shared" ca="1" si="42"/>
        <v>1.7241379310344827E-2</v>
      </c>
      <c r="F292" s="15">
        <f t="shared" ca="1" si="42"/>
        <v>0</v>
      </c>
      <c r="G292" s="13" t="e">
        <f t="shared" ca="1" si="42"/>
        <v>#DIV/0!</v>
      </c>
    </row>
    <row r="293" spans="1:7" x14ac:dyDescent="0.25">
      <c r="A293" s="5" t="s">
        <v>39</v>
      </c>
      <c r="B293" s="15">
        <f t="shared" si="43"/>
        <v>0</v>
      </c>
      <c r="C293" s="15">
        <f t="shared" ca="1" si="43"/>
        <v>0</v>
      </c>
      <c r="D293" s="15" t="e">
        <f t="shared" ca="1" si="43"/>
        <v>#DIV/0!</v>
      </c>
      <c r="E293" s="13">
        <f t="shared" ca="1" si="42"/>
        <v>0</v>
      </c>
      <c r="F293" s="15">
        <f t="shared" ca="1" si="42"/>
        <v>0</v>
      </c>
      <c r="G293" s="13" t="e">
        <f t="shared" ca="1" si="42"/>
        <v>#DIV/0!</v>
      </c>
    </row>
    <row r="294" spans="1:7" x14ac:dyDescent="0.25">
      <c r="A294" s="5" t="s">
        <v>714</v>
      </c>
      <c r="B294" s="15">
        <f t="shared" si="43"/>
        <v>6.8965517241379309E-2</v>
      </c>
      <c r="C294" s="15">
        <f t="shared" ca="1" si="43"/>
        <v>0</v>
      </c>
      <c r="D294" s="15" t="e">
        <f t="shared" ca="1" si="43"/>
        <v>#DIV/0!</v>
      </c>
      <c r="E294" s="13">
        <f t="shared" ca="1" si="42"/>
        <v>6.8965517241379309E-2</v>
      </c>
      <c r="F294" s="15">
        <f t="shared" ca="1" si="42"/>
        <v>0</v>
      </c>
      <c r="G294" s="13" t="e">
        <f t="shared" ca="1" si="42"/>
        <v>#DIV/0!</v>
      </c>
    </row>
    <row r="295" spans="1:7" x14ac:dyDescent="0.25">
      <c r="A295" s="5" t="s">
        <v>715</v>
      </c>
      <c r="B295" s="15">
        <f t="shared" si="43"/>
        <v>0</v>
      </c>
      <c r="C295" s="15">
        <f t="shared" ca="1" si="43"/>
        <v>0</v>
      </c>
      <c r="D295" s="15" t="e">
        <f t="shared" ca="1" si="43"/>
        <v>#DIV/0!</v>
      </c>
      <c r="E295" s="13">
        <f t="shared" ca="1" si="42"/>
        <v>0</v>
      </c>
      <c r="F295" s="15">
        <f t="shared" ca="1" si="42"/>
        <v>0</v>
      </c>
      <c r="G295" s="13" t="e">
        <f t="shared" ca="1" si="42"/>
        <v>#DIV/0!</v>
      </c>
    </row>
    <row r="296" spans="1:7" x14ac:dyDescent="0.25">
      <c r="A296" s="5" t="s">
        <v>32</v>
      </c>
      <c r="B296" s="15">
        <f t="shared" si="43"/>
        <v>0</v>
      </c>
      <c r="C296" s="15">
        <f t="shared" ca="1" si="43"/>
        <v>0</v>
      </c>
      <c r="D296" s="15" t="e">
        <f t="shared" ca="1" si="43"/>
        <v>#DIV/0!</v>
      </c>
      <c r="E296" s="13">
        <f t="shared" ca="1" si="42"/>
        <v>0</v>
      </c>
      <c r="F296" s="15">
        <f t="shared" ca="1" si="42"/>
        <v>0</v>
      </c>
      <c r="G296" s="13" t="e">
        <f t="shared" ca="1" si="42"/>
        <v>#DIV/0!</v>
      </c>
    </row>
    <row r="297" spans="1:7" x14ac:dyDescent="0.25">
      <c r="A297" s="5" t="s">
        <v>22</v>
      </c>
      <c r="B297" s="15">
        <f t="shared" si="43"/>
        <v>0</v>
      </c>
      <c r="C297" s="15">
        <f t="shared" ca="1" si="43"/>
        <v>2.7777777777777776E-2</v>
      </c>
      <c r="D297" s="15" t="e">
        <f t="shared" ca="1" si="43"/>
        <v>#DIV/0!</v>
      </c>
      <c r="E297" s="13">
        <f t="shared" ca="1" si="42"/>
        <v>0</v>
      </c>
      <c r="F297" s="15">
        <f t="shared" ca="1" si="42"/>
        <v>2.7777777777777776E-2</v>
      </c>
      <c r="G297" s="13" t="e">
        <f t="shared" ca="1" si="42"/>
        <v>#DIV/0!</v>
      </c>
    </row>
    <row r="298" spans="1:7" x14ac:dyDescent="0.25">
      <c r="A298" s="5" t="s">
        <v>525</v>
      </c>
      <c r="B298" s="15">
        <f t="shared" si="43"/>
        <v>1</v>
      </c>
      <c r="C298" s="15">
        <f t="shared" ca="1" si="43"/>
        <v>1</v>
      </c>
      <c r="D298" s="15" t="e">
        <f t="shared" ca="1" si="43"/>
        <v>#DIV/0!</v>
      </c>
      <c r="E298" s="13">
        <f t="shared" ca="1" si="42"/>
        <v>1</v>
      </c>
      <c r="F298" s="15">
        <f t="shared" ca="1" si="42"/>
        <v>1</v>
      </c>
      <c r="G298" s="13" t="e">
        <f t="shared" ca="1" si="42"/>
        <v>#DIV/0!</v>
      </c>
    </row>
    <row r="299" spans="1:7" x14ac:dyDescent="0.25">
      <c r="B299" s="10" t="s">
        <v>718</v>
      </c>
      <c r="C299" s="10"/>
      <c r="D299" s="10"/>
    </row>
    <row r="300" spans="1:7" x14ac:dyDescent="0.25">
      <c r="A300" s="4" t="s">
        <v>717</v>
      </c>
    </row>
    <row r="301" spans="1:7" x14ac:dyDescent="0.25">
      <c r="A301" s="5" t="str">
        <f>$B$3&amp;" - Wave A - Sample"</f>
        <v>Universal Credit - Wave A - Sample</v>
      </c>
      <c r="B301" s="5" t="s">
        <v>879</v>
      </c>
      <c r="C301" s="5" t="s">
        <v>5</v>
      </c>
      <c r="D301" s="5" t="s">
        <v>4</v>
      </c>
      <c r="E301" s="5" t="s">
        <v>525</v>
      </c>
    </row>
    <row r="302" spans="1:7" x14ac:dyDescent="0.25">
      <c r="A302" s="5" t="s">
        <v>148</v>
      </c>
      <c r="B302" s="5" t="s">
        <v>666</v>
      </c>
      <c r="C302" s="2">
        <f ca="1">COUNTIFS(Table1[c08a_main_class], $B$4, INDIRECT("Table1["&amp;$B302&amp;"]"), "Yes")</f>
        <v>1</v>
      </c>
      <c r="D302" s="3">
        <f ca="1">COUNTIFS(Table1[c08a_main_class], $B$4, INDIRECT("Table1["&amp;$B302&amp;"]"), "No")</f>
        <v>57</v>
      </c>
      <c r="E302" s="2">
        <f ca="1">C302+D302</f>
        <v>58</v>
      </c>
    </row>
    <row r="303" spans="1:7" x14ac:dyDescent="0.25">
      <c r="A303" s="5" t="s">
        <v>499</v>
      </c>
      <c r="B303" s="5" t="s">
        <v>667</v>
      </c>
      <c r="C303" s="2">
        <f ca="1">COUNTIFS(Table1[c08a_main_class], $B$4, INDIRECT("Table1["&amp;$B303&amp;"]"), "Yes")</f>
        <v>0</v>
      </c>
      <c r="D303" s="3">
        <f ca="1">COUNTIFS(Table1[c08a_main_class], $B$4, INDIRECT("Table1["&amp;$B303&amp;"]"), "No")</f>
        <v>58</v>
      </c>
      <c r="E303" s="2">
        <f t="shared" ref="E303:E311" ca="1" si="44">C303+D303</f>
        <v>58</v>
      </c>
    </row>
    <row r="304" spans="1:7" x14ac:dyDescent="0.25">
      <c r="A304" s="5" t="s">
        <v>740</v>
      </c>
      <c r="B304" s="5" t="s">
        <v>668</v>
      </c>
      <c r="C304" s="2">
        <f ca="1">COUNTIFS(Table1[c08a_main_class], $B$4, INDIRECT("Table1["&amp;$B304&amp;"]"), "Yes")</f>
        <v>8</v>
      </c>
      <c r="D304" s="3">
        <f ca="1">COUNTIFS(Table1[c08a_main_class], $B$4, INDIRECT("Table1["&amp;$B304&amp;"]"), "No")</f>
        <v>50</v>
      </c>
      <c r="E304" s="2">
        <f t="shared" ca="1" si="44"/>
        <v>58</v>
      </c>
    </row>
    <row r="305" spans="1:9" x14ac:dyDescent="0.25">
      <c r="A305" s="5" t="s">
        <v>719</v>
      </c>
      <c r="B305" s="5" t="s">
        <v>669</v>
      </c>
      <c r="C305" s="2">
        <f ca="1">COUNTIFS(Table1[c08a_main_class], $B$4, INDIRECT("Table1["&amp;$B305&amp;"]"), "Yes")</f>
        <v>1</v>
      </c>
      <c r="D305" s="3">
        <f ca="1">COUNTIFS(Table1[c08a_main_class], $B$4, INDIRECT("Table1["&amp;$B305&amp;"]"), "No")</f>
        <v>57</v>
      </c>
      <c r="E305" s="2">
        <f t="shared" ca="1" si="44"/>
        <v>58</v>
      </c>
    </row>
    <row r="306" spans="1:9" x14ac:dyDescent="0.25">
      <c r="A306" s="5" t="s">
        <v>720</v>
      </c>
      <c r="B306" s="5" t="s">
        <v>670</v>
      </c>
      <c r="C306" s="2">
        <f ca="1">COUNTIFS(Table1[c08a_main_class], $B$4, INDIRECT("Table1["&amp;$B306&amp;"]"), "Yes")</f>
        <v>0</v>
      </c>
      <c r="D306" s="3">
        <f ca="1">COUNTIFS(Table1[c08a_main_class], $B$4, INDIRECT("Table1["&amp;$B306&amp;"]"), "No")</f>
        <v>58</v>
      </c>
      <c r="E306" s="2">
        <f t="shared" ca="1" si="44"/>
        <v>58</v>
      </c>
    </row>
    <row r="307" spans="1:9" x14ac:dyDescent="0.25">
      <c r="A307" s="5" t="s">
        <v>524</v>
      </c>
      <c r="B307" s="5" t="s">
        <v>671</v>
      </c>
      <c r="C307" s="2">
        <f ca="1">COUNTIFS(Table1[c08a_main_class], $B$4, INDIRECT("Table1["&amp;$B307&amp;"]"), "Yes")</f>
        <v>0</v>
      </c>
      <c r="D307" s="3">
        <f ca="1">COUNTIFS(Table1[c08a_main_class], $B$4, INDIRECT("Table1["&amp;$B307&amp;"]"), "No")</f>
        <v>58</v>
      </c>
      <c r="E307" s="2">
        <f t="shared" ca="1" si="44"/>
        <v>58</v>
      </c>
    </row>
    <row r="308" spans="1:9" x14ac:dyDescent="0.25">
      <c r="A308" s="5" t="s">
        <v>522</v>
      </c>
      <c r="B308" s="5" t="s">
        <v>672</v>
      </c>
      <c r="C308" s="2">
        <f ca="1">COUNTIFS(Table1[c08a_main_class], $B$4, INDIRECT("Table1["&amp;$B308&amp;"]"), "Yes")</f>
        <v>4</v>
      </c>
      <c r="D308" s="3">
        <f ca="1">COUNTIFS(Table1[c08a_main_class], $B$4, INDIRECT("Table1["&amp;$B308&amp;"]"), "No")</f>
        <v>54</v>
      </c>
      <c r="E308" s="2">
        <f t="shared" ca="1" si="44"/>
        <v>58</v>
      </c>
    </row>
    <row r="309" spans="1:9" x14ac:dyDescent="0.25">
      <c r="A309" s="5" t="s">
        <v>23</v>
      </c>
      <c r="B309" s="5" t="s">
        <v>673</v>
      </c>
      <c r="C309" s="2">
        <f ca="1">COUNTIFS(Table1[c08a_main_class], $B$4, INDIRECT("Table1["&amp;$B309&amp;"]"), "Yes")</f>
        <v>1</v>
      </c>
      <c r="D309" s="3">
        <f ca="1">COUNTIFS(Table1[c08a_main_class], $B$4, INDIRECT("Table1["&amp;$B309&amp;"]"), "No")</f>
        <v>57</v>
      </c>
      <c r="E309" s="2">
        <f t="shared" ca="1" si="44"/>
        <v>58</v>
      </c>
    </row>
    <row r="310" spans="1:9" x14ac:dyDescent="0.25">
      <c r="A310" s="5" t="s">
        <v>523</v>
      </c>
      <c r="B310" s="5" t="s">
        <v>674</v>
      </c>
      <c r="C310" s="2">
        <f ca="1">COUNTIFS(Table1[c08a_main_class], $B$4, INDIRECT("Table1["&amp;$B310&amp;"]"), "Yes")</f>
        <v>16</v>
      </c>
      <c r="D310" s="3">
        <f ca="1">COUNTIFS(Table1[c08a_main_class], $B$4, INDIRECT("Table1["&amp;$B310&amp;"]"), "No")</f>
        <v>42</v>
      </c>
      <c r="E310" s="2">
        <f t="shared" ca="1" si="44"/>
        <v>58</v>
      </c>
    </row>
    <row r="311" spans="1:9" x14ac:dyDescent="0.25">
      <c r="A311" s="5" t="s">
        <v>742</v>
      </c>
      <c r="B311" s="5" t="s">
        <v>675</v>
      </c>
      <c r="C311" s="2">
        <f ca="1">COUNTIFS(Table1[c08a_main_class], $B$4, INDIRECT("Table1["&amp;$B311&amp;"]"), "Yes")</f>
        <v>58</v>
      </c>
      <c r="D311" s="3">
        <f ca="1">COUNTIFS(Table1[c08a_main_class], $B$4, INDIRECT("Table1["&amp;$B311&amp;"]"), "No")</f>
        <v>0</v>
      </c>
      <c r="E311" s="2">
        <f t="shared" ca="1" si="44"/>
        <v>58</v>
      </c>
    </row>
    <row r="313" spans="1:9" x14ac:dyDescent="0.25">
      <c r="A313" s="4" t="s">
        <v>721</v>
      </c>
    </row>
    <row r="314" spans="1:9" x14ac:dyDescent="0.25">
      <c r="A314" s="5" t="str">
        <f>$B$3&amp;" - Wave A - Sample"</f>
        <v>Universal Credit - Wave A - Sample</v>
      </c>
      <c r="B314" s="5" t="s">
        <v>879</v>
      </c>
      <c r="C314" s="5" t="s">
        <v>5</v>
      </c>
      <c r="D314" s="5" t="s">
        <v>4</v>
      </c>
      <c r="E314" s="5" t="s">
        <v>525</v>
      </c>
    </row>
    <row r="315" spans="1:9" x14ac:dyDescent="0.25">
      <c r="A315" s="5" t="s">
        <v>148</v>
      </c>
      <c r="B315" s="5" t="s">
        <v>666</v>
      </c>
      <c r="C315" s="7">
        <f ca="1">C302/$B$11</f>
        <v>1.7241379310344827E-2</v>
      </c>
      <c r="D315" s="6">
        <f ca="1">D302/$B$11</f>
        <v>0.98275862068965514</v>
      </c>
      <c r="E315" s="7">
        <f ca="1">E302/$B$11</f>
        <v>1</v>
      </c>
    </row>
    <row r="316" spans="1:9" x14ac:dyDescent="0.25">
      <c r="A316" s="5" t="s">
        <v>499</v>
      </c>
      <c r="B316" s="5" t="s">
        <v>667</v>
      </c>
      <c r="C316" s="7">
        <f t="shared" ref="C316:E324" ca="1" si="45">C303/$B$11</f>
        <v>0</v>
      </c>
      <c r="D316" s="6">
        <f t="shared" ca="1" si="45"/>
        <v>1</v>
      </c>
      <c r="E316" s="7">
        <f t="shared" ca="1" si="45"/>
        <v>1</v>
      </c>
    </row>
    <row r="317" spans="1:9" x14ac:dyDescent="0.25">
      <c r="A317" s="5" t="s">
        <v>740</v>
      </c>
      <c r="B317" s="5" t="s">
        <v>668</v>
      </c>
      <c r="C317" s="7">
        <f t="shared" ca="1" si="45"/>
        <v>0.13793103448275862</v>
      </c>
      <c r="D317" s="6">
        <f t="shared" ca="1" si="45"/>
        <v>0.86206896551724133</v>
      </c>
      <c r="E317" s="7">
        <f t="shared" ca="1" si="45"/>
        <v>1</v>
      </c>
    </row>
    <row r="318" spans="1:9" x14ac:dyDescent="0.25">
      <c r="A318" s="5" t="s">
        <v>719</v>
      </c>
      <c r="B318" s="5" t="s">
        <v>669</v>
      </c>
      <c r="C318" s="7">
        <f t="shared" ca="1" si="45"/>
        <v>1.7241379310344827E-2</v>
      </c>
      <c r="D318" s="6">
        <f t="shared" ca="1" si="45"/>
        <v>0.98275862068965514</v>
      </c>
      <c r="E318" s="7">
        <f t="shared" ca="1" si="45"/>
        <v>1</v>
      </c>
    </row>
    <row r="319" spans="1:9" x14ac:dyDescent="0.25">
      <c r="A319" s="5" t="s">
        <v>720</v>
      </c>
      <c r="B319" s="5" t="s">
        <v>670</v>
      </c>
      <c r="C319" s="7">
        <f t="shared" ca="1" si="45"/>
        <v>0</v>
      </c>
      <c r="D319" s="6">
        <f t="shared" ca="1" si="45"/>
        <v>1</v>
      </c>
      <c r="E319" s="7">
        <f t="shared" ca="1" si="45"/>
        <v>1</v>
      </c>
    </row>
    <row r="320" spans="1:9" x14ac:dyDescent="0.25">
      <c r="A320" s="5" t="s">
        <v>524</v>
      </c>
      <c r="B320" s="5" t="s">
        <v>671</v>
      </c>
      <c r="C320" s="7">
        <f t="shared" ca="1" si="45"/>
        <v>0</v>
      </c>
      <c r="D320" s="6">
        <f t="shared" ca="1" si="45"/>
        <v>1</v>
      </c>
      <c r="E320" s="7">
        <f t="shared" ca="1" si="45"/>
        <v>1</v>
      </c>
      <c r="I320" s="26"/>
    </row>
    <row r="321" spans="1:9" x14ac:dyDescent="0.25">
      <c r="A321" s="5" t="s">
        <v>522</v>
      </c>
      <c r="B321" s="5" t="s">
        <v>672</v>
      </c>
      <c r="C321" s="7">
        <f t="shared" ca="1" si="45"/>
        <v>6.8965517241379309E-2</v>
      </c>
      <c r="D321" s="6">
        <f t="shared" ca="1" si="45"/>
        <v>0.93103448275862066</v>
      </c>
      <c r="E321" s="7">
        <f t="shared" ca="1" si="45"/>
        <v>1</v>
      </c>
      <c r="I321" s="26"/>
    </row>
    <row r="322" spans="1:9" x14ac:dyDescent="0.25">
      <c r="A322" s="5" t="s">
        <v>23</v>
      </c>
      <c r="B322" s="5" t="s">
        <v>673</v>
      </c>
      <c r="C322" s="7">
        <f t="shared" ca="1" si="45"/>
        <v>1.7241379310344827E-2</v>
      </c>
      <c r="D322" s="6">
        <f t="shared" ca="1" si="45"/>
        <v>0.98275862068965514</v>
      </c>
      <c r="E322" s="7">
        <f t="shared" ca="1" si="45"/>
        <v>1</v>
      </c>
      <c r="F322" s="26"/>
      <c r="I322" s="26"/>
    </row>
    <row r="323" spans="1:9" x14ac:dyDescent="0.25">
      <c r="A323" s="5" t="s">
        <v>523</v>
      </c>
      <c r="B323" s="5" t="s">
        <v>674</v>
      </c>
      <c r="C323" s="7">
        <f t="shared" ca="1" si="45"/>
        <v>0.27586206896551724</v>
      </c>
      <c r="D323" s="6">
        <f t="shared" ca="1" si="45"/>
        <v>0.72413793103448276</v>
      </c>
      <c r="E323" s="7">
        <f t="shared" ca="1" si="45"/>
        <v>1</v>
      </c>
      <c r="F323" s="27"/>
      <c r="I323" s="27"/>
    </row>
    <row r="324" spans="1:9" x14ac:dyDescent="0.25">
      <c r="A324" s="5" t="s">
        <v>742</v>
      </c>
      <c r="B324" s="5" t="s">
        <v>675</v>
      </c>
      <c r="C324" s="7">
        <f t="shared" ca="1" si="45"/>
        <v>1</v>
      </c>
      <c r="D324" s="6">
        <f t="shared" ca="1" si="45"/>
        <v>0</v>
      </c>
      <c r="E324" s="7">
        <f t="shared" ca="1" si="45"/>
        <v>1</v>
      </c>
      <c r="F324" s="27"/>
      <c r="I324" s="27"/>
    </row>
    <row r="325" spans="1:9" x14ac:dyDescent="0.25">
      <c r="F325" s="27"/>
      <c r="I325" s="27"/>
    </row>
    <row r="326" spans="1:9" x14ac:dyDescent="0.25">
      <c r="A326" s="4" t="s">
        <v>717</v>
      </c>
      <c r="F326" s="27"/>
      <c r="G326" s="26"/>
      <c r="H326" s="26"/>
      <c r="I326" s="27"/>
    </row>
    <row r="327" spans="1:9" x14ac:dyDescent="0.25">
      <c r="A327" s="5" t="str">
        <f>$B$3&amp;" - Wave B - Sample"</f>
        <v>Universal Credit - Wave B - Sample</v>
      </c>
      <c r="B327" s="5" t="s">
        <v>879</v>
      </c>
      <c r="C327" s="5" t="s">
        <v>5</v>
      </c>
      <c r="D327" s="5" t="s">
        <v>4</v>
      </c>
      <c r="E327" s="5" t="s">
        <v>525</v>
      </c>
      <c r="F327" s="27"/>
      <c r="G327" s="26"/>
      <c r="H327" s="26"/>
      <c r="I327" s="27"/>
    </row>
    <row r="328" spans="1:9" x14ac:dyDescent="0.25">
      <c r="A328" s="5" t="s">
        <v>148</v>
      </c>
      <c r="B328" s="5" t="s">
        <v>880</v>
      </c>
      <c r="C328" s="2">
        <f ca="1">COUNTIFS(Table1[c08a_main_class], $B$4, INDIRECT("Table1[c01"&amp;$E$5&amp;"_area]"), "&lt;&gt;Unassigned", INDIRECT("Table1["&amp;$B328&amp;"]"), "Yes")</f>
        <v>0</v>
      </c>
      <c r="D328" s="3">
        <f ca="1">COUNTIFS(Table1[c08a_main_class], $B$4, INDIRECT("Table1[c01"&amp;$E$5&amp;"_area]"), "&lt;&gt;Unassigned", INDIRECT("Table1["&amp;$B328&amp;"]"), "No")</f>
        <v>36</v>
      </c>
      <c r="E328" s="2">
        <f ca="1">C328+D328</f>
        <v>36</v>
      </c>
      <c r="F328" s="27"/>
      <c r="G328" s="26"/>
      <c r="H328" s="26"/>
      <c r="I328" s="27"/>
    </row>
    <row r="329" spans="1:9" x14ac:dyDescent="0.25">
      <c r="A329" s="5" t="s">
        <v>499</v>
      </c>
      <c r="B329" s="5" t="s">
        <v>881</v>
      </c>
      <c r="C329" s="2">
        <f ca="1">COUNTIFS(Table1[c08a_main_class], $B$4, INDIRECT("Table1[c01"&amp;$E$5&amp;"_area]"), "&lt;&gt;Unassigned", INDIRECT("Table1["&amp;$B329&amp;"]"), "Yes")</f>
        <v>0</v>
      </c>
      <c r="D329" s="3">
        <f ca="1">COUNTIFS(Table1[c08a_main_class], $B$4, INDIRECT("Table1[c01"&amp;$E$5&amp;"_area]"), "&lt;&gt;Unassigned", INDIRECT("Table1["&amp;$B329&amp;"]"), "No")</f>
        <v>37</v>
      </c>
      <c r="E329" s="2">
        <f t="shared" ref="E329:E337" ca="1" si="46">C329+D329</f>
        <v>37</v>
      </c>
      <c r="F329" s="27"/>
      <c r="G329" s="27"/>
      <c r="H329" s="27"/>
      <c r="I329" s="27"/>
    </row>
    <row r="330" spans="1:9" x14ac:dyDescent="0.25">
      <c r="A330" s="5" t="s">
        <v>740</v>
      </c>
      <c r="B330" s="5" t="s">
        <v>859</v>
      </c>
      <c r="C330" s="2">
        <f ca="1">COUNTIFS(Table1[c08a_main_class], $B$4, INDIRECT("Table1[c01"&amp;$E$5&amp;"_area]"), "&lt;&gt;Unassigned", INDIRECT("Table1["&amp;$B330&amp;"]"), "Yes")</f>
        <v>8</v>
      </c>
      <c r="D330" s="3">
        <f ca="1">COUNTIFS(Table1[c08a_main_class], $B$4, INDIRECT("Table1[c01"&amp;$E$5&amp;"_area]"), "&lt;&gt;Unassigned", INDIRECT("Table1["&amp;$B330&amp;"]"), "No")</f>
        <v>29</v>
      </c>
      <c r="E330" s="2">
        <f t="shared" ca="1" si="46"/>
        <v>37</v>
      </c>
      <c r="F330" s="27"/>
      <c r="G330" s="27"/>
      <c r="H330" s="27"/>
      <c r="I330" s="27"/>
    </row>
    <row r="331" spans="1:9" x14ac:dyDescent="0.25">
      <c r="A331" s="5" t="s">
        <v>719</v>
      </c>
      <c r="B331" s="5" t="s">
        <v>882</v>
      </c>
      <c r="C331" s="2">
        <f ca="1">COUNTIFS(Table1[c08a_main_class], $B$4, INDIRECT("Table1[c01"&amp;$E$5&amp;"_area]"), "&lt;&gt;Unassigned", INDIRECT("Table1["&amp;$B331&amp;"]"), "Yes")</f>
        <v>1</v>
      </c>
      <c r="D331" s="3">
        <f ca="1">COUNTIFS(Table1[c08a_main_class], $B$4, INDIRECT("Table1[c01"&amp;$E$5&amp;"_area]"), "&lt;&gt;Unassigned", INDIRECT("Table1["&amp;$B331&amp;"]"), "No")</f>
        <v>36</v>
      </c>
      <c r="E331" s="2">
        <f t="shared" ca="1" si="46"/>
        <v>37</v>
      </c>
      <c r="F331" s="27"/>
      <c r="G331" s="27"/>
      <c r="H331" s="27"/>
      <c r="I331" s="27"/>
    </row>
    <row r="332" spans="1:9" x14ac:dyDescent="0.25">
      <c r="A332" s="5" t="s">
        <v>720</v>
      </c>
      <c r="B332" s="5" t="s">
        <v>883</v>
      </c>
      <c r="C332" s="2">
        <f ca="1">COUNTIFS(Table1[c08a_main_class], $B$4, INDIRECT("Table1[c01"&amp;$E$5&amp;"_area]"), "&lt;&gt;Unassigned", INDIRECT("Table1["&amp;$B332&amp;"]"), "Yes")</f>
        <v>0</v>
      </c>
      <c r="D332" s="3">
        <f ca="1">COUNTIFS(Table1[c08a_main_class], $B$4, INDIRECT("Table1[c01"&amp;$E$5&amp;"_area]"), "&lt;&gt;Unassigned", INDIRECT("Table1["&amp;$B332&amp;"]"), "No")</f>
        <v>37</v>
      </c>
      <c r="E332" s="2">
        <f t="shared" ca="1" si="46"/>
        <v>37</v>
      </c>
      <c r="F332" s="27"/>
      <c r="G332" s="27"/>
      <c r="H332" s="27"/>
      <c r="I332" s="27"/>
    </row>
    <row r="333" spans="1:9" x14ac:dyDescent="0.25">
      <c r="A333" s="5" t="s">
        <v>524</v>
      </c>
      <c r="B333" s="5" t="s">
        <v>884</v>
      </c>
      <c r="C333" s="2">
        <f ca="1">COUNTIFS(Table1[c08a_main_class], $B$4, INDIRECT("Table1[c01"&amp;$E$5&amp;"_area]"), "&lt;&gt;Unassigned", INDIRECT("Table1["&amp;$B333&amp;"]"), "Yes")</f>
        <v>0</v>
      </c>
      <c r="D333" s="3">
        <f ca="1">COUNTIFS(Table1[c08a_main_class], $B$4, INDIRECT("Table1[c01"&amp;$E$5&amp;"_area]"), "&lt;&gt;Unassigned", INDIRECT("Table1["&amp;$B333&amp;"]"), "No")</f>
        <v>37</v>
      </c>
      <c r="E333" s="2">
        <f t="shared" ca="1" si="46"/>
        <v>37</v>
      </c>
      <c r="G333" s="26"/>
      <c r="H333" s="26"/>
      <c r="I333" s="26"/>
    </row>
    <row r="334" spans="1:9" x14ac:dyDescent="0.25">
      <c r="A334" s="5" t="s">
        <v>522</v>
      </c>
      <c r="B334" s="5" t="s">
        <v>885</v>
      </c>
      <c r="C334" s="2">
        <f ca="1">COUNTIFS(Table1[c08a_main_class], $B$4, INDIRECT("Table1[c01"&amp;$E$5&amp;"_area]"), "&lt;&gt;Unassigned", INDIRECT("Table1["&amp;$B334&amp;"]"), "Yes")</f>
        <v>4</v>
      </c>
      <c r="D334" s="3">
        <f ca="1">COUNTIFS(Table1[c08a_main_class], $B$4, INDIRECT("Table1[c01"&amp;$E$5&amp;"_area]"), "&lt;&gt;Unassigned", INDIRECT("Table1["&amp;$B334&amp;"]"), "No")</f>
        <v>33</v>
      </c>
      <c r="E334" s="2">
        <f t="shared" ca="1" si="46"/>
        <v>37</v>
      </c>
      <c r="G334" s="26"/>
      <c r="H334" s="26"/>
      <c r="I334" s="26"/>
    </row>
    <row r="335" spans="1:9" x14ac:dyDescent="0.25">
      <c r="A335" s="5" t="s">
        <v>23</v>
      </c>
      <c r="B335" s="5" t="s">
        <v>875</v>
      </c>
      <c r="C335" s="2">
        <f ca="1">COUNTIFS(Table1[c08a_main_class], $B$4, INDIRECT("Table1[c01"&amp;$E$5&amp;"_area]"), "&lt;&gt;Unassigned", INDIRECT("Table1["&amp;$B335&amp;"]"), "Yes")</f>
        <v>1</v>
      </c>
      <c r="D335" s="3">
        <f ca="1">COUNTIFS(Table1[c08a_main_class], $B$4, INDIRECT("Table1[c01"&amp;$E$5&amp;"_area]"), "&lt;&gt;Unassigned", INDIRECT("Table1["&amp;$B335&amp;"]"), "No")</f>
        <v>36</v>
      </c>
      <c r="E335" s="2">
        <f t="shared" ca="1" si="46"/>
        <v>37</v>
      </c>
    </row>
    <row r="336" spans="1:9" x14ac:dyDescent="0.25">
      <c r="A336" s="5" t="s">
        <v>523</v>
      </c>
      <c r="B336" s="5" t="s">
        <v>886</v>
      </c>
      <c r="C336" s="2">
        <f ca="1">COUNTIFS(Table1[c08a_main_class], $B$4, INDIRECT("Table1[c01"&amp;$E$5&amp;"_area]"), "&lt;&gt;Unassigned", INDIRECT("Table1["&amp;$B336&amp;"]"), "Yes")</f>
        <v>18</v>
      </c>
      <c r="D336" s="3">
        <f ca="1">COUNTIFS(Table1[c08a_main_class], $B$4, INDIRECT("Table1[c01"&amp;$E$5&amp;"_area]"), "&lt;&gt;Unassigned", INDIRECT("Table1["&amp;$B336&amp;"]"), "No")</f>
        <v>19</v>
      </c>
      <c r="E336" s="2">
        <f t="shared" ca="1" si="46"/>
        <v>37</v>
      </c>
    </row>
    <row r="337" spans="1:5" x14ac:dyDescent="0.25">
      <c r="A337" s="5" t="s">
        <v>742</v>
      </c>
      <c r="B337" s="5" t="s">
        <v>887</v>
      </c>
      <c r="C337" s="2">
        <f ca="1">COUNTIFS(Table1[c08a_main_class], $B$4, INDIRECT("Table1[c01"&amp;$E$5&amp;"_area]"), "&lt;&gt;Unassigned", INDIRECT("Table1["&amp;$B337&amp;"]"), "Yes")</f>
        <v>36</v>
      </c>
      <c r="D337" s="3">
        <f ca="1">COUNTIFS(Table1[c08a_main_class], $B$4, INDIRECT("Table1[c01"&amp;$E$5&amp;"_area]"), "&lt;&gt;Unassigned", INDIRECT("Table1["&amp;$B337&amp;"]"), "No")</f>
        <v>1</v>
      </c>
      <c r="E337" s="2">
        <f t="shared" ca="1" si="46"/>
        <v>37</v>
      </c>
    </row>
    <row r="339" spans="1:5" x14ac:dyDescent="0.25">
      <c r="A339" s="4" t="s">
        <v>721</v>
      </c>
    </row>
    <row r="340" spans="1:5" x14ac:dyDescent="0.25">
      <c r="A340" s="5" t="str">
        <f>$B$3&amp;" - Wave B - Sample"</f>
        <v>Universal Credit - Wave B - Sample</v>
      </c>
      <c r="B340" s="5" t="s">
        <v>879</v>
      </c>
      <c r="C340" s="5" t="s">
        <v>5</v>
      </c>
      <c r="D340" s="5" t="s">
        <v>4</v>
      </c>
      <c r="E340" s="5" t="s">
        <v>525</v>
      </c>
    </row>
    <row r="341" spans="1:5" x14ac:dyDescent="0.25">
      <c r="A341" s="5" t="s">
        <v>148</v>
      </c>
      <c r="B341" s="5" t="s">
        <v>880</v>
      </c>
      <c r="C341" s="7">
        <f ca="1">C328/$C$11</f>
        <v>0</v>
      </c>
      <c r="D341" s="6">
        <f ca="1">D328/$C$11</f>
        <v>0.97297297297297303</v>
      </c>
      <c r="E341" s="7">
        <f t="shared" ref="E341:E350" ca="1" si="47">E328/$E$11</f>
        <v>0.62068965517241381</v>
      </c>
    </row>
    <row r="342" spans="1:5" x14ac:dyDescent="0.25">
      <c r="A342" s="5" t="s">
        <v>499</v>
      </c>
      <c r="B342" s="5" t="s">
        <v>881</v>
      </c>
      <c r="C342" s="7">
        <f t="shared" ref="C342:D350" ca="1" si="48">C329/$C$11</f>
        <v>0</v>
      </c>
      <c r="D342" s="6">
        <f t="shared" ca="1" si="48"/>
        <v>1</v>
      </c>
      <c r="E342" s="7">
        <f t="shared" ca="1" si="47"/>
        <v>0.63793103448275867</v>
      </c>
    </row>
    <row r="343" spans="1:5" x14ac:dyDescent="0.25">
      <c r="A343" s="5" t="s">
        <v>740</v>
      </c>
      <c r="B343" s="5" t="s">
        <v>859</v>
      </c>
      <c r="C343" s="7">
        <f t="shared" ca="1" si="48"/>
        <v>0.21621621621621623</v>
      </c>
      <c r="D343" s="6">
        <f t="shared" ca="1" si="48"/>
        <v>0.78378378378378377</v>
      </c>
      <c r="E343" s="7">
        <f t="shared" ca="1" si="47"/>
        <v>0.63793103448275867</v>
      </c>
    </row>
    <row r="344" spans="1:5" x14ac:dyDescent="0.25">
      <c r="A344" s="5" t="s">
        <v>719</v>
      </c>
      <c r="B344" s="5" t="s">
        <v>882</v>
      </c>
      <c r="C344" s="7">
        <f t="shared" ca="1" si="48"/>
        <v>2.7027027027027029E-2</v>
      </c>
      <c r="D344" s="6">
        <f t="shared" ca="1" si="48"/>
        <v>0.97297297297297303</v>
      </c>
      <c r="E344" s="7">
        <f t="shared" ca="1" si="47"/>
        <v>0.63793103448275867</v>
      </c>
    </row>
    <row r="345" spans="1:5" x14ac:dyDescent="0.25">
      <c r="A345" s="5" t="s">
        <v>720</v>
      </c>
      <c r="B345" s="5" t="s">
        <v>883</v>
      </c>
      <c r="C345" s="7">
        <f t="shared" ca="1" si="48"/>
        <v>0</v>
      </c>
      <c r="D345" s="6">
        <f t="shared" ca="1" si="48"/>
        <v>1</v>
      </c>
      <c r="E345" s="7">
        <f t="shared" ca="1" si="47"/>
        <v>0.63793103448275867</v>
      </c>
    </row>
    <row r="346" spans="1:5" x14ac:dyDescent="0.25">
      <c r="A346" s="5" t="s">
        <v>524</v>
      </c>
      <c r="B346" s="5" t="s">
        <v>884</v>
      </c>
      <c r="C346" s="7">
        <f t="shared" ca="1" si="48"/>
        <v>0</v>
      </c>
      <c r="D346" s="6">
        <f t="shared" ca="1" si="48"/>
        <v>1</v>
      </c>
      <c r="E346" s="7">
        <f t="shared" ca="1" si="47"/>
        <v>0.63793103448275867</v>
      </c>
    </row>
    <row r="347" spans="1:5" x14ac:dyDescent="0.25">
      <c r="A347" s="5" t="s">
        <v>522</v>
      </c>
      <c r="B347" s="5" t="s">
        <v>885</v>
      </c>
      <c r="C347" s="7">
        <f t="shared" ca="1" si="48"/>
        <v>0.10810810810810811</v>
      </c>
      <c r="D347" s="6">
        <f t="shared" ca="1" si="48"/>
        <v>0.89189189189189189</v>
      </c>
      <c r="E347" s="7">
        <f t="shared" ca="1" si="47"/>
        <v>0.63793103448275867</v>
      </c>
    </row>
    <row r="348" spans="1:5" x14ac:dyDescent="0.25">
      <c r="A348" s="5" t="s">
        <v>23</v>
      </c>
      <c r="B348" s="5" t="s">
        <v>875</v>
      </c>
      <c r="C348" s="7">
        <f t="shared" ca="1" si="48"/>
        <v>2.7027027027027029E-2</v>
      </c>
      <c r="D348" s="6">
        <f t="shared" ca="1" si="48"/>
        <v>0.97297297297297303</v>
      </c>
      <c r="E348" s="7">
        <f t="shared" ca="1" si="47"/>
        <v>0.63793103448275867</v>
      </c>
    </row>
    <row r="349" spans="1:5" x14ac:dyDescent="0.25">
      <c r="A349" s="5" t="s">
        <v>523</v>
      </c>
      <c r="B349" s="5" t="s">
        <v>886</v>
      </c>
      <c r="C349" s="7">
        <f t="shared" ca="1" si="48"/>
        <v>0.48648648648648651</v>
      </c>
      <c r="D349" s="6">
        <f t="shared" ca="1" si="48"/>
        <v>0.51351351351351349</v>
      </c>
      <c r="E349" s="7">
        <f t="shared" ca="1" si="47"/>
        <v>0.63793103448275867</v>
      </c>
    </row>
    <row r="350" spans="1:5" x14ac:dyDescent="0.25">
      <c r="A350" s="5" t="s">
        <v>742</v>
      </c>
      <c r="B350" s="5" t="s">
        <v>887</v>
      </c>
      <c r="C350" s="7">
        <f t="shared" ca="1" si="48"/>
        <v>0.97297297297297303</v>
      </c>
      <c r="D350" s="6">
        <f t="shared" ca="1" si="48"/>
        <v>2.7027027027027029E-2</v>
      </c>
      <c r="E350" s="7">
        <f t="shared" ca="1" si="47"/>
        <v>0.63793103448275867</v>
      </c>
    </row>
    <row r="352" spans="1:5" x14ac:dyDescent="0.25">
      <c r="A352" s="4" t="s">
        <v>717</v>
      </c>
    </row>
    <row r="353" spans="1:5" x14ac:dyDescent="0.25">
      <c r="A353" s="5" t="str">
        <f>$B$3&amp;" - Wave C - Sample"</f>
        <v>Universal Credit - Wave C - Sample</v>
      </c>
      <c r="B353" s="5" t="s">
        <v>879</v>
      </c>
      <c r="C353" s="5" t="s">
        <v>5</v>
      </c>
      <c r="D353" s="5" t="s">
        <v>4</v>
      </c>
      <c r="E353" s="5" t="s">
        <v>525</v>
      </c>
    </row>
    <row r="354" spans="1:5" x14ac:dyDescent="0.25">
      <c r="A354" s="5" t="s">
        <v>148</v>
      </c>
      <c r="B354" s="5" t="s">
        <v>888</v>
      </c>
      <c r="C354" s="2">
        <f ca="1">COUNTIFS(Table1[c08a_main_class], $B$4, INDIRECT("Table1[c01"&amp;$E$6&amp;"_area]"), "&lt;&gt;Unassigned", INDIRECT("Table1["&amp;$B354&amp;"]"), "Yes")</f>
        <v>0</v>
      </c>
      <c r="D354" s="3">
        <f ca="1">COUNTIFS(Table1[c08a_main_class], $B$4, INDIRECT("Table1[c01"&amp;$E$6&amp;"_area]"), "&lt;&gt;Unassigned", INDIRECT("Table1["&amp;$B354&amp;"]"), "No")</f>
        <v>0</v>
      </c>
      <c r="E354" s="2">
        <f t="shared" ref="E354:E363" ca="1" si="49">C354+D354</f>
        <v>0</v>
      </c>
    </row>
    <row r="355" spans="1:5" x14ac:dyDescent="0.25">
      <c r="A355" s="5" t="s">
        <v>499</v>
      </c>
      <c r="B355" s="5" t="s">
        <v>889</v>
      </c>
      <c r="C355" s="2">
        <f ca="1">COUNTIFS(Table1[c08a_main_class], $B$4, INDIRECT("Table1[c01"&amp;$E$6&amp;"_area]"), "&lt;&gt;Unassigned", INDIRECT("Table1["&amp;$B355&amp;"]"), "Yes")</f>
        <v>0</v>
      </c>
      <c r="D355" s="3">
        <f ca="1">COUNTIFS(Table1[c08a_main_class], $B$4, INDIRECT("Table1[c01"&amp;$E$6&amp;"_area]"), "&lt;&gt;Unassigned", INDIRECT("Table1["&amp;$B355&amp;"]"), "No")</f>
        <v>0</v>
      </c>
      <c r="E355" s="2">
        <f t="shared" ca="1" si="49"/>
        <v>0</v>
      </c>
    </row>
    <row r="356" spans="1:5" x14ac:dyDescent="0.25">
      <c r="A356" s="5" t="s">
        <v>740</v>
      </c>
      <c r="B356" s="5" t="s">
        <v>860</v>
      </c>
      <c r="C356" s="2">
        <f ca="1">COUNTIFS(Table1[c08a_main_class], $B$4, INDIRECT("Table1[c01"&amp;$E$6&amp;"_area]"), "&lt;&gt;Unassigned", INDIRECT("Table1["&amp;$B356&amp;"]"), "Yes")</f>
        <v>0</v>
      </c>
      <c r="D356" s="3">
        <f ca="1">COUNTIFS(Table1[c08a_main_class], $B$4, INDIRECT("Table1[c01"&amp;$E$6&amp;"_area]"), "&lt;&gt;Unassigned", INDIRECT("Table1["&amp;$B356&amp;"]"), "No")</f>
        <v>0</v>
      </c>
      <c r="E356" s="2">
        <f t="shared" ca="1" si="49"/>
        <v>0</v>
      </c>
    </row>
    <row r="357" spans="1:5" x14ac:dyDescent="0.25">
      <c r="A357" s="5" t="s">
        <v>719</v>
      </c>
      <c r="B357" s="5" t="s">
        <v>890</v>
      </c>
      <c r="C357" s="2">
        <f ca="1">COUNTIFS(Table1[c08a_main_class], $B$4, INDIRECT("Table1[c01"&amp;$E$6&amp;"_area]"), "&lt;&gt;Unassigned", INDIRECT("Table1["&amp;$B357&amp;"]"), "Yes")</f>
        <v>0</v>
      </c>
      <c r="D357" s="3">
        <f ca="1">COUNTIFS(Table1[c08a_main_class], $B$4, INDIRECT("Table1[c01"&amp;$E$6&amp;"_area]"), "&lt;&gt;Unassigned", INDIRECT("Table1["&amp;$B357&amp;"]"), "No")</f>
        <v>0</v>
      </c>
      <c r="E357" s="2">
        <f t="shared" ca="1" si="49"/>
        <v>0</v>
      </c>
    </row>
    <row r="358" spans="1:5" x14ac:dyDescent="0.25">
      <c r="A358" s="5" t="s">
        <v>720</v>
      </c>
      <c r="B358" s="5" t="s">
        <v>891</v>
      </c>
      <c r="C358" s="2">
        <f ca="1">COUNTIFS(Table1[c08a_main_class], $B$4, INDIRECT("Table1[c01"&amp;$E$6&amp;"_area]"), "&lt;&gt;Unassigned", INDIRECT("Table1["&amp;$B358&amp;"]"), "Yes")</f>
        <v>0</v>
      </c>
      <c r="D358" s="3">
        <f ca="1">COUNTIFS(Table1[c08a_main_class], $B$4, INDIRECT("Table1[c01"&amp;$E$6&amp;"_area]"), "&lt;&gt;Unassigned", INDIRECT("Table1["&amp;$B358&amp;"]"), "No")</f>
        <v>0</v>
      </c>
      <c r="E358" s="2">
        <f t="shared" ca="1" si="49"/>
        <v>0</v>
      </c>
    </row>
    <row r="359" spans="1:5" x14ac:dyDescent="0.25">
      <c r="A359" s="5" t="s">
        <v>524</v>
      </c>
      <c r="B359" s="5" t="s">
        <v>892</v>
      </c>
      <c r="C359" s="2">
        <f ca="1">COUNTIFS(Table1[c08a_main_class], $B$4, INDIRECT("Table1[c01"&amp;$E$6&amp;"_area]"), "&lt;&gt;Unassigned", INDIRECT("Table1["&amp;$B359&amp;"]"), "Yes")</f>
        <v>0</v>
      </c>
      <c r="D359" s="3">
        <f ca="1">COUNTIFS(Table1[c08a_main_class], $B$4, INDIRECT("Table1[c01"&amp;$E$6&amp;"_area]"), "&lt;&gt;Unassigned", INDIRECT("Table1["&amp;$B359&amp;"]"), "No")</f>
        <v>0</v>
      </c>
      <c r="E359" s="2">
        <f t="shared" ca="1" si="49"/>
        <v>0</v>
      </c>
    </row>
    <row r="360" spans="1:5" x14ac:dyDescent="0.25">
      <c r="A360" s="5" t="s">
        <v>522</v>
      </c>
      <c r="B360" s="5" t="s">
        <v>893</v>
      </c>
      <c r="C360" s="2">
        <f ca="1">COUNTIFS(Table1[c08a_main_class], $B$4, INDIRECT("Table1[c01"&amp;$E$6&amp;"_area]"), "&lt;&gt;Unassigned", INDIRECT("Table1["&amp;$B360&amp;"]"), "Yes")</f>
        <v>0</v>
      </c>
      <c r="D360" s="3">
        <f ca="1">COUNTIFS(Table1[c08a_main_class], $B$4, INDIRECT("Table1[c01"&amp;$E$6&amp;"_area]"), "&lt;&gt;Unassigned", INDIRECT("Table1["&amp;$B360&amp;"]"), "No")</f>
        <v>0</v>
      </c>
      <c r="E360" s="2">
        <f t="shared" ca="1" si="49"/>
        <v>0</v>
      </c>
    </row>
    <row r="361" spans="1:5" x14ac:dyDescent="0.25">
      <c r="A361" s="5" t="s">
        <v>23</v>
      </c>
      <c r="B361" s="5" t="s">
        <v>876</v>
      </c>
      <c r="C361" s="2">
        <f ca="1">COUNTIFS(Table1[c08a_main_class], $B$4, INDIRECT("Table1[c01"&amp;$E$6&amp;"_area]"), "&lt;&gt;Unassigned", INDIRECT("Table1["&amp;$B361&amp;"]"), "Yes")</f>
        <v>0</v>
      </c>
      <c r="D361" s="3">
        <f ca="1">COUNTIFS(Table1[c08a_main_class], $B$4, INDIRECT("Table1[c01"&amp;$E$6&amp;"_area]"), "&lt;&gt;Unassigned", INDIRECT("Table1["&amp;$B361&amp;"]"), "No")</f>
        <v>0</v>
      </c>
      <c r="E361" s="2">
        <f t="shared" ca="1" si="49"/>
        <v>0</v>
      </c>
    </row>
    <row r="362" spans="1:5" x14ac:dyDescent="0.25">
      <c r="A362" s="5" t="s">
        <v>523</v>
      </c>
      <c r="B362" s="5" t="s">
        <v>894</v>
      </c>
      <c r="C362" s="2">
        <f ca="1">COUNTIFS(Table1[c08a_main_class], $B$4, INDIRECT("Table1[c01"&amp;$E$6&amp;"_area]"), "&lt;&gt;Unassigned", INDIRECT("Table1["&amp;$B362&amp;"]"), "Yes")</f>
        <v>0</v>
      </c>
      <c r="D362" s="3">
        <f ca="1">COUNTIFS(Table1[c08a_main_class], $B$4, INDIRECT("Table1[c01"&amp;$E$6&amp;"_area]"), "&lt;&gt;Unassigned", INDIRECT("Table1["&amp;$B362&amp;"]"), "No")</f>
        <v>0</v>
      </c>
      <c r="E362" s="2">
        <f t="shared" ca="1" si="49"/>
        <v>0</v>
      </c>
    </row>
    <row r="363" spans="1:5" x14ac:dyDescent="0.25">
      <c r="A363" s="5" t="s">
        <v>742</v>
      </c>
      <c r="B363" s="5" t="s">
        <v>895</v>
      </c>
      <c r="C363" s="2">
        <f ca="1">COUNTIFS(Table1[c08a_main_class], $B$4, INDIRECT("Table1[c01"&amp;$E$6&amp;"_area]"), "&lt;&gt;Unassigned", INDIRECT("Table1["&amp;$B363&amp;"]"), "Yes")</f>
        <v>0</v>
      </c>
      <c r="D363" s="3">
        <f ca="1">COUNTIFS(Table1[c08a_main_class], $B$4, INDIRECT("Table1[c01"&amp;$E$6&amp;"_area]"), "&lt;&gt;Unassigned", INDIRECT("Table1["&amp;$B363&amp;"]"), "No")</f>
        <v>0</v>
      </c>
      <c r="E363" s="2">
        <f t="shared" ca="1" si="49"/>
        <v>0</v>
      </c>
    </row>
    <row r="365" spans="1:5" x14ac:dyDescent="0.25">
      <c r="A365" s="4" t="s">
        <v>721</v>
      </c>
    </row>
    <row r="366" spans="1:5" x14ac:dyDescent="0.25">
      <c r="A366" s="5" t="str">
        <f>$B$3&amp;" - Wave C - Sample"</f>
        <v>Universal Credit - Wave C - Sample</v>
      </c>
      <c r="B366" s="5" t="s">
        <v>879</v>
      </c>
      <c r="C366" s="5" t="s">
        <v>5</v>
      </c>
      <c r="D366" s="5" t="s">
        <v>4</v>
      </c>
      <c r="E366" s="5" t="s">
        <v>525</v>
      </c>
    </row>
    <row r="367" spans="1:5" x14ac:dyDescent="0.25">
      <c r="A367" s="5" t="s">
        <v>148</v>
      </c>
      <c r="B367" s="5" t="s">
        <v>888</v>
      </c>
      <c r="C367" s="7" t="e">
        <f ca="1">C354/$D$11</f>
        <v>#DIV/0!</v>
      </c>
      <c r="D367" s="6" t="e">
        <f ca="1">D354/$D$11</f>
        <v>#DIV/0!</v>
      </c>
      <c r="E367" s="7">
        <f t="shared" ref="E367:E376" ca="1" si="50">E354/$F$11</f>
        <v>0</v>
      </c>
    </row>
    <row r="368" spans="1:5" x14ac:dyDescent="0.25">
      <c r="A368" s="5" t="s">
        <v>499</v>
      </c>
      <c r="B368" s="5" t="s">
        <v>889</v>
      </c>
      <c r="C368" s="7" t="e">
        <f t="shared" ref="C368:D376" ca="1" si="51">C355/$D$11</f>
        <v>#DIV/0!</v>
      </c>
      <c r="D368" s="6" t="e">
        <f t="shared" ca="1" si="51"/>
        <v>#DIV/0!</v>
      </c>
      <c r="E368" s="7">
        <f t="shared" ca="1" si="50"/>
        <v>0</v>
      </c>
    </row>
    <row r="369" spans="1:6" x14ac:dyDescent="0.25">
      <c r="A369" s="5" t="s">
        <v>740</v>
      </c>
      <c r="B369" s="5" t="s">
        <v>860</v>
      </c>
      <c r="C369" s="7" t="e">
        <f t="shared" ca="1" si="51"/>
        <v>#DIV/0!</v>
      </c>
      <c r="D369" s="6" t="e">
        <f t="shared" ca="1" si="51"/>
        <v>#DIV/0!</v>
      </c>
      <c r="E369" s="7">
        <f t="shared" ca="1" si="50"/>
        <v>0</v>
      </c>
    </row>
    <row r="370" spans="1:6" x14ac:dyDescent="0.25">
      <c r="A370" s="5" t="s">
        <v>719</v>
      </c>
      <c r="B370" s="5" t="s">
        <v>890</v>
      </c>
      <c r="C370" s="7" t="e">
        <f t="shared" ca="1" si="51"/>
        <v>#DIV/0!</v>
      </c>
      <c r="D370" s="6" t="e">
        <f t="shared" ca="1" si="51"/>
        <v>#DIV/0!</v>
      </c>
      <c r="E370" s="7">
        <f t="shared" ca="1" si="50"/>
        <v>0</v>
      </c>
    </row>
    <row r="371" spans="1:6" x14ac:dyDescent="0.25">
      <c r="A371" s="5" t="s">
        <v>720</v>
      </c>
      <c r="B371" s="5" t="s">
        <v>891</v>
      </c>
      <c r="C371" s="7" t="e">
        <f t="shared" ca="1" si="51"/>
        <v>#DIV/0!</v>
      </c>
      <c r="D371" s="6" t="e">
        <f t="shared" ca="1" si="51"/>
        <v>#DIV/0!</v>
      </c>
      <c r="E371" s="7">
        <f t="shared" ca="1" si="50"/>
        <v>0</v>
      </c>
    </row>
    <row r="372" spans="1:6" x14ac:dyDescent="0.25">
      <c r="A372" s="5" t="s">
        <v>524</v>
      </c>
      <c r="B372" s="5" t="s">
        <v>892</v>
      </c>
      <c r="C372" s="7" t="e">
        <f t="shared" ca="1" si="51"/>
        <v>#DIV/0!</v>
      </c>
      <c r="D372" s="6" t="e">
        <f t="shared" ca="1" si="51"/>
        <v>#DIV/0!</v>
      </c>
      <c r="E372" s="7">
        <f t="shared" ca="1" si="50"/>
        <v>0</v>
      </c>
    </row>
    <row r="373" spans="1:6" x14ac:dyDescent="0.25">
      <c r="A373" s="5" t="s">
        <v>522</v>
      </c>
      <c r="B373" s="5" t="s">
        <v>893</v>
      </c>
      <c r="C373" s="7" t="e">
        <f t="shared" ca="1" si="51"/>
        <v>#DIV/0!</v>
      </c>
      <c r="D373" s="6" t="e">
        <f t="shared" ca="1" si="51"/>
        <v>#DIV/0!</v>
      </c>
      <c r="E373" s="7">
        <f t="shared" ca="1" si="50"/>
        <v>0</v>
      </c>
    </row>
    <row r="374" spans="1:6" x14ac:dyDescent="0.25">
      <c r="A374" s="5" t="s">
        <v>23</v>
      </c>
      <c r="B374" s="5" t="s">
        <v>876</v>
      </c>
      <c r="C374" s="7" t="e">
        <f t="shared" ca="1" si="51"/>
        <v>#DIV/0!</v>
      </c>
      <c r="D374" s="6" t="e">
        <f t="shared" ca="1" si="51"/>
        <v>#DIV/0!</v>
      </c>
      <c r="E374" s="7">
        <f t="shared" ca="1" si="50"/>
        <v>0</v>
      </c>
    </row>
    <row r="375" spans="1:6" x14ac:dyDescent="0.25">
      <c r="A375" s="5" t="s">
        <v>523</v>
      </c>
      <c r="B375" s="5" t="s">
        <v>894</v>
      </c>
      <c r="C375" s="7" t="e">
        <f t="shared" ca="1" si="51"/>
        <v>#DIV/0!</v>
      </c>
      <c r="D375" s="6" t="e">
        <f t="shared" ca="1" si="51"/>
        <v>#DIV/0!</v>
      </c>
      <c r="E375" s="7">
        <f t="shared" ca="1" si="50"/>
        <v>0</v>
      </c>
    </row>
    <row r="376" spans="1:6" x14ac:dyDescent="0.25">
      <c r="A376" s="5" t="s">
        <v>742</v>
      </c>
      <c r="B376" s="5" t="s">
        <v>895</v>
      </c>
      <c r="C376" s="7" t="e">
        <f t="shared" ca="1" si="51"/>
        <v>#DIV/0!</v>
      </c>
      <c r="D376" s="6" t="e">
        <f t="shared" ca="1" si="51"/>
        <v>#DIV/0!</v>
      </c>
      <c r="E376" s="7">
        <f t="shared" ca="1" si="50"/>
        <v>0</v>
      </c>
    </row>
    <row r="377" spans="1:6" x14ac:dyDescent="0.25">
      <c r="C377" s="11"/>
      <c r="D377" s="11"/>
      <c r="E377" s="11"/>
    </row>
    <row r="378" spans="1:6" x14ac:dyDescent="0.25">
      <c r="A378" s="4" t="s">
        <v>717</v>
      </c>
      <c r="F378" s="27"/>
    </row>
    <row r="379" spans="1:6" x14ac:dyDescent="0.25">
      <c r="A379" s="5" t="str">
        <f>$B$3&amp;" - Wave A - All"</f>
        <v>Universal Credit - Wave A - All</v>
      </c>
      <c r="B379" s="5" t="s">
        <v>879</v>
      </c>
      <c r="C379" s="5" t="s">
        <v>5</v>
      </c>
      <c r="D379" s="5" t="s">
        <v>4</v>
      </c>
      <c r="E379" s="5" t="s">
        <v>525</v>
      </c>
      <c r="F379" s="27"/>
    </row>
    <row r="380" spans="1:6" x14ac:dyDescent="0.25">
      <c r="A380" s="5" t="s">
        <v>148</v>
      </c>
      <c r="B380" s="5" t="s">
        <v>666</v>
      </c>
      <c r="C380" s="2">
        <f ca="1">COUNTIFS(INDIRECT("Table1["&amp;$B$5&amp;"]"),"Yes", INDIRECT("Table1["&amp;$B380&amp;"]"), "Yes")</f>
        <v>1</v>
      </c>
      <c r="D380" s="3">
        <f ca="1">COUNTIFS(INDIRECT("Table1["&amp;$B$5&amp;"]"),"Yes", INDIRECT("Table1["&amp;$B380&amp;"]"), "No")</f>
        <v>57</v>
      </c>
      <c r="E380" s="2">
        <f ca="1">C380+D380</f>
        <v>58</v>
      </c>
      <c r="F380" s="27"/>
    </row>
    <row r="381" spans="1:6" x14ac:dyDescent="0.25">
      <c r="A381" s="5" t="s">
        <v>499</v>
      </c>
      <c r="B381" s="5" t="s">
        <v>667</v>
      </c>
      <c r="C381" s="2">
        <f ca="1">COUNTIFS(INDIRECT("Table1["&amp;$B$5&amp;"]"),"Yes", INDIRECT("Table1["&amp;$B381&amp;"]"), "Yes")</f>
        <v>0</v>
      </c>
      <c r="D381" s="3">
        <f ca="1">COUNTIFS(INDIRECT("Table1["&amp;$B$5&amp;"]"),"Yes", INDIRECT("Table1["&amp;$B381&amp;"]"), "No")</f>
        <v>58</v>
      </c>
      <c r="E381" s="2">
        <f ca="1">C381+D381</f>
        <v>58</v>
      </c>
      <c r="F381" s="27"/>
    </row>
    <row r="382" spans="1:6" x14ac:dyDescent="0.25">
      <c r="A382" s="5" t="s">
        <v>740</v>
      </c>
      <c r="B382" s="5" t="s">
        <v>668</v>
      </c>
      <c r="C382" s="2">
        <f t="shared" ref="C382:C389" ca="1" si="52">COUNTIFS(INDIRECT("Table1["&amp;$B$5&amp;"]"),"Yes", INDIRECT("Table1["&amp;$B382&amp;"]"), "Yes")</f>
        <v>8</v>
      </c>
      <c r="D382" s="3">
        <f t="shared" ref="D382:D389" ca="1" si="53">COUNTIFS(INDIRECT("Table1["&amp;$B$5&amp;"]"),"Yes", INDIRECT("Table1["&amp;$B382&amp;"]"), "No")</f>
        <v>50</v>
      </c>
      <c r="E382" s="2">
        <f ca="1">C382+D382</f>
        <v>58</v>
      </c>
      <c r="F382" s="27"/>
    </row>
    <row r="383" spans="1:6" x14ac:dyDescent="0.25">
      <c r="A383" s="5" t="s">
        <v>719</v>
      </c>
      <c r="B383" s="5" t="s">
        <v>669</v>
      </c>
      <c r="C383" s="2">
        <f ca="1">COUNTIFS(INDIRECT("Table1["&amp;$B$5&amp;"]"),"Yes", INDIRECT("Table1["&amp;$B383&amp;"]"), "Yes")</f>
        <v>1</v>
      </c>
      <c r="D383" s="3">
        <f ca="1">COUNTIFS(INDIRECT("Table1["&amp;$B$5&amp;"]"),"Yes", INDIRECT("Table1["&amp;$B383&amp;"]"), "No")</f>
        <v>57</v>
      </c>
      <c r="E383" s="2">
        <f ca="1">C383+D383</f>
        <v>58</v>
      </c>
      <c r="F383" s="27"/>
    </row>
    <row r="384" spans="1:6" x14ac:dyDescent="0.25">
      <c r="A384" s="5" t="s">
        <v>720</v>
      </c>
      <c r="B384" s="5" t="s">
        <v>670</v>
      </c>
      <c r="C384" s="2">
        <f t="shared" ca="1" si="52"/>
        <v>0</v>
      </c>
      <c r="D384" s="3">
        <f t="shared" ca="1" si="53"/>
        <v>58</v>
      </c>
      <c r="E384" s="2">
        <f ca="1">C384+D384</f>
        <v>58</v>
      </c>
      <c r="F384" s="27"/>
    </row>
    <row r="385" spans="1:5" x14ac:dyDescent="0.25">
      <c r="A385" s="5" t="s">
        <v>524</v>
      </c>
      <c r="B385" s="5" t="s">
        <v>671</v>
      </c>
      <c r="C385" s="2">
        <f t="shared" ca="1" si="52"/>
        <v>0</v>
      </c>
      <c r="D385" s="3">
        <f t="shared" ca="1" si="53"/>
        <v>58</v>
      </c>
      <c r="E385" s="2">
        <f t="shared" ref="E385:E389" ca="1" si="54">C385+D385</f>
        <v>58</v>
      </c>
    </row>
    <row r="386" spans="1:5" x14ac:dyDescent="0.25">
      <c r="A386" s="5" t="s">
        <v>522</v>
      </c>
      <c r="B386" s="5" t="s">
        <v>672</v>
      </c>
      <c r="C386" s="2">
        <f t="shared" ca="1" si="52"/>
        <v>4</v>
      </c>
      <c r="D386" s="3">
        <f t="shared" ca="1" si="53"/>
        <v>54</v>
      </c>
      <c r="E386" s="2">
        <f ca="1">C386+D386</f>
        <v>58</v>
      </c>
    </row>
    <row r="387" spans="1:5" x14ac:dyDescent="0.25">
      <c r="A387" s="5" t="s">
        <v>23</v>
      </c>
      <c r="B387" s="5" t="s">
        <v>673</v>
      </c>
      <c r="C387" s="2">
        <f t="shared" ca="1" si="52"/>
        <v>1</v>
      </c>
      <c r="D387" s="3">
        <f t="shared" ca="1" si="53"/>
        <v>57</v>
      </c>
      <c r="E387" s="2">
        <f t="shared" ca="1" si="54"/>
        <v>58</v>
      </c>
    </row>
    <row r="388" spans="1:5" x14ac:dyDescent="0.25">
      <c r="A388" s="5" t="s">
        <v>523</v>
      </c>
      <c r="B388" s="5" t="s">
        <v>674</v>
      </c>
      <c r="C388" s="2">
        <f t="shared" ca="1" si="52"/>
        <v>16</v>
      </c>
      <c r="D388" s="3">
        <f t="shared" ca="1" si="53"/>
        <v>42</v>
      </c>
      <c r="E388" s="2">
        <f t="shared" ca="1" si="54"/>
        <v>58</v>
      </c>
    </row>
    <row r="389" spans="1:5" x14ac:dyDescent="0.25">
      <c r="A389" s="5" t="s">
        <v>742</v>
      </c>
      <c r="B389" s="5" t="s">
        <v>675</v>
      </c>
      <c r="C389" s="2">
        <f t="shared" ca="1" si="52"/>
        <v>58</v>
      </c>
      <c r="D389" s="3">
        <f t="shared" ca="1" si="53"/>
        <v>0</v>
      </c>
      <c r="E389" s="2">
        <f t="shared" ca="1" si="54"/>
        <v>58</v>
      </c>
    </row>
    <row r="391" spans="1:5" x14ac:dyDescent="0.25">
      <c r="A391" s="4" t="s">
        <v>721</v>
      </c>
    </row>
    <row r="392" spans="1:5" x14ac:dyDescent="0.25">
      <c r="A392" s="5" t="str">
        <f>$B$3&amp;" - Wave A - All"</f>
        <v>Universal Credit - Wave A - All</v>
      </c>
      <c r="B392" s="5" t="s">
        <v>879</v>
      </c>
      <c r="C392" s="5" t="s">
        <v>5</v>
      </c>
      <c r="D392" s="5" t="s">
        <v>4</v>
      </c>
      <c r="E392" s="5" t="s">
        <v>525</v>
      </c>
    </row>
    <row r="393" spans="1:5" x14ac:dyDescent="0.25">
      <c r="A393" s="5" t="s">
        <v>148</v>
      </c>
      <c r="B393" s="5" t="s">
        <v>666</v>
      </c>
      <c r="C393" s="7">
        <f t="shared" ref="C393:E402" ca="1" si="55">C380/$E$11</f>
        <v>1.7241379310344827E-2</v>
      </c>
      <c r="D393" s="6">
        <f t="shared" ca="1" si="55"/>
        <v>0.98275862068965514</v>
      </c>
      <c r="E393" s="7">
        <f t="shared" ca="1" si="55"/>
        <v>1</v>
      </c>
    </row>
    <row r="394" spans="1:5" x14ac:dyDescent="0.25">
      <c r="A394" s="5" t="s">
        <v>499</v>
      </c>
      <c r="B394" s="5" t="s">
        <v>667</v>
      </c>
      <c r="C394" s="7">
        <f t="shared" ca="1" si="55"/>
        <v>0</v>
      </c>
      <c r="D394" s="6">
        <f t="shared" ca="1" si="55"/>
        <v>1</v>
      </c>
      <c r="E394" s="7">
        <f t="shared" ca="1" si="55"/>
        <v>1</v>
      </c>
    </row>
    <row r="395" spans="1:5" x14ac:dyDescent="0.25">
      <c r="A395" s="5" t="s">
        <v>740</v>
      </c>
      <c r="B395" s="5" t="s">
        <v>668</v>
      </c>
      <c r="C395" s="7">
        <f t="shared" ca="1" si="55"/>
        <v>0.13793103448275862</v>
      </c>
      <c r="D395" s="6">
        <f t="shared" ca="1" si="55"/>
        <v>0.86206896551724133</v>
      </c>
      <c r="E395" s="7">
        <f t="shared" ca="1" si="55"/>
        <v>1</v>
      </c>
    </row>
    <row r="396" spans="1:5" x14ac:dyDescent="0.25">
      <c r="A396" s="5" t="s">
        <v>719</v>
      </c>
      <c r="B396" s="5" t="s">
        <v>669</v>
      </c>
      <c r="C396" s="7">
        <f t="shared" ca="1" si="55"/>
        <v>1.7241379310344827E-2</v>
      </c>
      <c r="D396" s="6">
        <f t="shared" ca="1" si="55"/>
        <v>0.98275862068965514</v>
      </c>
      <c r="E396" s="7">
        <f t="shared" ca="1" si="55"/>
        <v>1</v>
      </c>
    </row>
    <row r="397" spans="1:5" x14ac:dyDescent="0.25">
      <c r="A397" s="5" t="s">
        <v>720</v>
      </c>
      <c r="B397" s="5" t="s">
        <v>670</v>
      </c>
      <c r="C397" s="7">
        <f t="shared" ca="1" si="55"/>
        <v>0</v>
      </c>
      <c r="D397" s="6">
        <f t="shared" ca="1" si="55"/>
        <v>1</v>
      </c>
      <c r="E397" s="7">
        <f t="shared" ca="1" si="55"/>
        <v>1</v>
      </c>
    </row>
    <row r="398" spans="1:5" x14ac:dyDescent="0.25">
      <c r="A398" s="5" t="s">
        <v>524</v>
      </c>
      <c r="B398" s="5" t="s">
        <v>671</v>
      </c>
      <c r="C398" s="7">
        <f t="shared" ca="1" si="55"/>
        <v>0</v>
      </c>
      <c r="D398" s="6">
        <f t="shared" ca="1" si="55"/>
        <v>1</v>
      </c>
      <c r="E398" s="7">
        <f t="shared" ca="1" si="55"/>
        <v>1</v>
      </c>
    </row>
    <row r="399" spans="1:5" x14ac:dyDescent="0.25">
      <c r="A399" s="5" t="s">
        <v>522</v>
      </c>
      <c r="B399" s="5" t="s">
        <v>672</v>
      </c>
      <c r="C399" s="7">
        <f t="shared" ca="1" si="55"/>
        <v>6.8965517241379309E-2</v>
      </c>
      <c r="D399" s="6">
        <f t="shared" ca="1" si="55"/>
        <v>0.93103448275862066</v>
      </c>
      <c r="E399" s="7">
        <f t="shared" ca="1" si="55"/>
        <v>1</v>
      </c>
    </row>
    <row r="400" spans="1:5" x14ac:dyDescent="0.25">
      <c r="A400" s="5" t="s">
        <v>23</v>
      </c>
      <c r="B400" s="5" t="s">
        <v>673</v>
      </c>
      <c r="C400" s="7">
        <f t="shared" ca="1" si="55"/>
        <v>1.7241379310344827E-2</v>
      </c>
      <c r="D400" s="6">
        <f t="shared" ca="1" si="55"/>
        <v>0.98275862068965514</v>
      </c>
      <c r="E400" s="7">
        <f t="shared" ca="1" si="55"/>
        <v>1</v>
      </c>
    </row>
    <row r="401" spans="1:8" x14ac:dyDescent="0.25">
      <c r="A401" s="5" t="s">
        <v>523</v>
      </c>
      <c r="B401" s="5" t="s">
        <v>674</v>
      </c>
      <c r="C401" s="7">
        <f t="shared" ca="1" si="55"/>
        <v>0.27586206896551724</v>
      </c>
      <c r="D401" s="6">
        <f t="shared" ca="1" si="55"/>
        <v>0.72413793103448276</v>
      </c>
      <c r="E401" s="7">
        <f t="shared" ca="1" si="55"/>
        <v>1</v>
      </c>
    </row>
    <row r="402" spans="1:8" x14ac:dyDescent="0.25">
      <c r="A402" s="5" t="s">
        <v>742</v>
      </c>
      <c r="B402" s="5" t="s">
        <v>675</v>
      </c>
      <c r="C402" s="7">
        <f t="shared" ca="1" si="55"/>
        <v>1</v>
      </c>
      <c r="D402" s="6">
        <f t="shared" ca="1" si="55"/>
        <v>0</v>
      </c>
      <c r="E402" s="7">
        <f t="shared" ca="1" si="55"/>
        <v>1</v>
      </c>
    </row>
    <row r="404" spans="1:8" x14ac:dyDescent="0.25">
      <c r="A404" s="4" t="s">
        <v>717</v>
      </c>
    </row>
    <row r="405" spans="1:8" x14ac:dyDescent="0.25">
      <c r="A405" s="5" t="str">
        <f>$B$3&amp;" - Wave B - All"</f>
        <v>Universal Credit - Wave B - All</v>
      </c>
      <c r="B405" s="5" t="s">
        <v>879</v>
      </c>
      <c r="C405" s="5" t="s">
        <v>5</v>
      </c>
      <c r="D405" s="5" t="s">
        <v>4</v>
      </c>
      <c r="E405" s="5" t="s">
        <v>525</v>
      </c>
    </row>
    <row r="406" spans="1:8" x14ac:dyDescent="0.25">
      <c r="A406" s="5" t="s">
        <v>148</v>
      </c>
      <c r="B406" s="5" t="s">
        <v>880</v>
      </c>
      <c r="C406" s="2">
        <f ca="1">COUNTIFS(INDIRECT("Table1["&amp;$B$6&amp;"]"),"Yes", INDIRECT("Table1["&amp;$B406&amp;"]"), "Yes")</f>
        <v>0</v>
      </c>
      <c r="D406" s="3">
        <f ca="1">COUNTIFS(INDIRECT("Table1["&amp;$B$6&amp;"]"),"Yes", INDIRECT("Table1["&amp;$B406&amp;"]"), "No")</f>
        <v>36</v>
      </c>
      <c r="E406" s="2">
        <f ca="1">C406+D406</f>
        <v>36</v>
      </c>
    </row>
    <row r="407" spans="1:8" x14ac:dyDescent="0.25">
      <c r="A407" s="5" t="s">
        <v>499</v>
      </c>
      <c r="B407" s="5" t="s">
        <v>881</v>
      </c>
      <c r="C407" s="2">
        <f t="shared" ref="C407:C415" ca="1" si="56">COUNTIFS(INDIRECT("Table1["&amp;$B$6&amp;"]"),"Yes", INDIRECT("Table1["&amp;$B407&amp;"]"), "Yes")</f>
        <v>0</v>
      </c>
      <c r="D407" s="3">
        <f t="shared" ref="D407:D415" ca="1" si="57">COUNTIFS(INDIRECT("Table1["&amp;$B$6&amp;"]"),"Yes", INDIRECT("Table1["&amp;$B407&amp;"]"), "No")</f>
        <v>37</v>
      </c>
      <c r="E407" s="2">
        <f t="shared" ref="E407:E415" ca="1" si="58">C407+D407</f>
        <v>37</v>
      </c>
    </row>
    <row r="408" spans="1:8" x14ac:dyDescent="0.25">
      <c r="A408" s="5" t="s">
        <v>740</v>
      </c>
      <c r="B408" s="5" t="s">
        <v>859</v>
      </c>
      <c r="C408" s="2">
        <f t="shared" ca="1" si="56"/>
        <v>9</v>
      </c>
      <c r="D408" s="3">
        <f t="shared" ca="1" si="57"/>
        <v>28</v>
      </c>
      <c r="E408" s="2">
        <f t="shared" ca="1" si="58"/>
        <v>37</v>
      </c>
    </row>
    <row r="409" spans="1:8" x14ac:dyDescent="0.25">
      <c r="A409" s="5" t="s">
        <v>719</v>
      </c>
      <c r="B409" s="5" t="s">
        <v>882</v>
      </c>
      <c r="C409" s="2">
        <f t="shared" ca="1" si="56"/>
        <v>1</v>
      </c>
      <c r="D409" s="3">
        <f t="shared" ca="1" si="57"/>
        <v>36</v>
      </c>
      <c r="E409" s="2">
        <f t="shared" ca="1" si="58"/>
        <v>37</v>
      </c>
    </row>
    <row r="410" spans="1:8" x14ac:dyDescent="0.25">
      <c r="A410" s="5" t="s">
        <v>720</v>
      </c>
      <c r="B410" s="5" t="s">
        <v>883</v>
      </c>
      <c r="C410" s="2">
        <f t="shared" ca="1" si="56"/>
        <v>0</v>
      </c>
      <c r="D410" s="3">
        <f t="shared" ca="1" si="57"/>
        <v>37</v>
      </c>
      <c r="E410" s="2">
        <f t="shared" ca="1" si="58"/>
        <v>37</v>
      </c>
    </row>
    <row r="411" spans="1:8" x14ac:dyDescent="0.25">
      <c r="A411" s="5" t="s">
        <v>524</v>
      </c>
      <c r="B411" s="5" t="s">
        <v>884</v>
      </c>
      <c r="C411" s="2">
        <f t="shared" ca="1" si="56"/>
        <v>1</v>
      </c>
      <c r="D411" s="3">
        <f t="shared" ca="1" si="57"/>
        <v>36</v>
      </c>
      <c r="E411" s="2">
        <f t="shared" ca="1" si="58"/>
        <v>37</v>
      </c>
    </row>
    <row r="412" spans="1:8" x14ac:dyDescent="0.25">
      <c r="A412" s="5" t="s">
        <v>522</v>
      </c>
      <c r="B412" s="5" t="s">
        <v>885</v>
      </c>
      <c r="C412" s="2">
        <f t="shared" ca="1" si="56"/>
        <v>3</v>
      </c>
      <c r="D412" s="3">
        <f t="shared" ca="1" si="57"/>
        <v>34</v>
      </c>
      <c r="E412" s="2">
        <f t="shared" ca="1" si="58"/>
        <v>37</v>
      </c>
    </row>
    <row r="413" spans="1:8" x14ac:dyDescent="0.25">
      <c r="A413" s="5" t="s">
        <v>23</v>
      </c>
      <c r="B413" s="5" t="s">
        <v>875</v>
      </c>
      <c r="C413" s="2">
        <f t="shared" ca="1" si="56"/>
        <v>1</v>
      </c>
      <c r="D413" s="3">
        <f t="shared" ca="1" si="57"/>
        <v>36</v>
      </c>
      <c r="E413" s="2">
        <f t="shared" ca="1" si="58"/>
        <v>37</v>
      </c>
      <c r="H413" s="26"/>
    </row>
    <row r="414" spans="1:8" x14ac:dyDescent="0.25">
      <c r="A414" s="5" t="s">
        <v>523</v>
      </c>
      <c r="B414" s="5" t="s">
        <v>886</v>
      </c>
      <c r="C414" s="2">
        <f t="shared" ca="1" si="56"/>
        <v>17</v>
      </c>
      <c r="D414" s="3">
        <f t="shared" ca="1" si="57"/>
        <v>20</v>
      </c>
      <c r="E414" s="2">
        <f t="shared" ca="1" si="58"/>
        <v>37</v>
      </c>
      <c r="H414" s="26"/>
    </row>
    <row r="415" spans="1:8" x14ac:dyDescent="0.25">
      <c r="A415" s="5" t="s">
        <v>742</v>
      </c>
      <c r="B415" s="5" t="s">
        <v>887</v>
      </c>
      <c r="C415" s="2">
        <f t="shared" ca="1" si="56"/>
        <v>37</v>
      </c>
      <c r="D415" s="3">
        <f t="shared" ca="1" si="57"/>
        <v>0</v>
      </c>
      <c r="E415" s="2">
        <f t="shared" ca="1" si="58"/>
        <v>37</v>
      </c>
      <c r="H415" s="27"/>
    </row>
    <row r="416" spans="1:8" x14ac:dyDescent="0.25">
      <c r="H416" s="27"/>
    </row>
    <row r="417" spans="1:8" x14ac:dyDescent="0.25">
      <c r="A417" s="4" t="s">
        <v>721</v>
      </c>
      <c r="H417" s="27"/>
    </row>
    <row r="418" spans="1:8" x14ac:dyDescent="0.25">
      <c r="A418" s="5" t="str">
        <f>$B$3&amp;" - Wave B - All"</f>
        <v>Universal Credit - Wave B - All</v>
      </c>
      <c r="B418" s="5" t="s">
        <v>879</v>
      </c>
      <c r="C418" s="5" t="s">
        <v>5</v>
      </c>
      <c r="D418" s="5" t="s">
        <v>4</v>
      </c>
      <c r="E418" s="5" t="s">
        <v>525</v>
      </c>
      <c r="H418" s="27"/>
    </row>
    <row r="419" spans="1:8" x14ac:dyDescent="0.25">
      <c r="A419" s="5" t="s">
        <v>148</v>
      </c>
      <c r="B419" s="5" t="s">
        <v>880</v>
      </c>
      <c r="C419" s="7">
        <f t="shared" ref="C419:E428" ca="1" si="59">C406/$F$11</f>
        <v>0</v>
      </c>
      <c r="D419" s="6">
        <f t="shared" ca="1" si="59"/>
        <v>0.97297297297297303</v>
      </c>
      <c r="E419" s="7">
        <f t="shared" ca="1" si="59"/>
        <v>0.97297297297297303</v>
      </c>
      <c r="H419" s="27"/>
    </row>
    <row r="420" spans="1:8" x14ac:dyDescent="0.25">
      <c r="A420" s="5" t="s">
        <v>499</v>
      </c>
      <c r="B420" s="5" t="s">
        <v>881</v>
      </c>
      <c r="C420" s="7">
        <f t="shared" ca="1" si="59"/>
        <v>0</v>
      </c>
      <c r="D420" s="6">
        <f t="shared" ca="1" si="59"/>
        <v>1</v>
      </c>
      <c r="E420" s="7">
        <f t="shared" ca="1" si="59"/>
        <v>1</v>
      </c>
      <c r="H420" s="27"/>
    </row>
    <row r="421" spans="1:8" x14ac:dyDescent="0.25">
      <c r="A421" s="5" t="s">
        <v>740</v>
      </c>
      <c r="B421" s="5" t="s">
        <v>859</v>
      </c>
      <c r="C421" s="7">
        <f t="shared" ca="1" si="59"/>
        <v>0.24324324324324326</v>
      </c>
      <c r="D421" s="6">
        <f t="shared" ca="1" si="59"/>
        <v>0.7567567567567568</v>
      </c>
      <c r="E421" s="7">
        <f t="shared" ca="1" si="59"/>
        <v>1</v>
      </c>
      <c r="H421" s="27"/>
    </row>
    <row r="422" spans="1:8" x14ac:dyDescent="0.25">
      <c r="A422" s="5" t="s">
        <v>719</v>
      </c>
      <c r="B422" s="5" t="s">
        <v>882</v>
      </c>
      <c r="C422" s="7">
        <f t="shared" ca="1" si="59"/>
        <v>2.7027027027027029E-2</v>
      </c>
      <c r="D422" s="6">
        <f t="shared" ca="1" si="59"/>
        <v>0.97297297297297303</v>
      </c>
      <c r="E422" s="7">
        <f t="shared" ca="1" si="59"/>
        <v>1</v>
      </c>
      <c r="H422" s="27"/>
    </row>
    <row r="423" spans="1:8" x14ac:dyDescent="0.25">
      <c r="A423" s="5" t="s">
        <v>720</v>
      </c>
      <c r="B423" s="5" t="s">
        <v>883</v>
      </c>
      <c r="C423" s="7">
        <f t="shared" ca="1" si="59"/>
        <v>0</v>
      </c>
      <c r="D423" s="6">
        <f t="shared" ca="1" si="59"/>
        <v>1</v>
      </c>
      <c r="E423" s="7">
        <f t="shared" ca="1" si="59"/>
        <v>1</v>
      </c>
      <c r="H423" s="27"/>
    </row>
    <row r="424" spans="1:8" x14ac:dyDescent="0.25">
      <c r="A424" s="5" t="s">
        <v>524</v>
      </c>
      <c r="B424" s="5" t="s">
        <v>884</v>
      </c>
      <c r="C424" s="7">
        <f t="shared" ca="1" si="59"/>
        <v>2.7027027027027029E-2</v>
      </c>
      <c r="D424" s="6">
        <f t="shared" ca="1" si="59"/>
        <v>0.97297297297297303</v>
      </c>
      <c r="E424" s="7">
        <f t="shared" ca="1" si="59"/>
        <v>1</v>
      </c>
      <c r="H424" s="27"/>
    </row>
    <row r="425" spans="1:8" x14ac:dyDescent="0.25">
      <c r="A425" s="5" t="s">
        <v>522</v>
      </c>
      <c r="B425" s="5" t="s">
        <v>885</v>
      </c>
      <c r="C425" s="7">
        <f t="shared" ca="1" si="59"/>
        <v>8.1081081081081086E-2</v>
      </c>
      <c r="D425" s="6">
        <f t="shared" ca="1" si="59"/>
        <v>0.91891891891891897</v>
      </c>
      <c r="E425" s="7">
        <f t="shared" ca="1" si="59"/>
        <v>1</v>
      </c>
      <c r="H425" s="27"/>
    </row>
    <row r="426" spans="1:8" x14ac:dyDescent="0.25">
      <c r="A426" s="5" t="s">
        <v>23</v>
      </c>
      <c r="B426" s="5" t="s">
        <v>875</v>
      </c>
      <c r="C426" s="7">
        <f t="shared" ca="1" si="59"/>
        <v>2.7027027027027029E-2</v>
      </c>
      <c r="D426" s="6">
        <f t="shared" ca="1" si="59"/>
        <v>0.97297297297297303</v>
      </c>
      <c r="E426" s="7">
        <f t="shared" ca="1" si="59"/>
        <v>1</v>
      </c>
      <c r="H426" s="27"/>
    </row>
    <row r="427" spans="1:8" x14ac:dyDescent="0.25">
      <c r="A427" s="5" t="s">
        <v>523</v>
      </c>
      <c r="B427" s="5" t="s">
        <v>886</v>
      </c>
      <c r="C427" s="7">
        <f t="shared" ca="1" si="59"/>
        <v>0.45945945945945948</v>
      </c>
      <c r="D427" s="6">
        <f t="shared" ca="1" si="59"/>
        <v>0.54054054054054057</v>
      </c>
      <c r="E427" s="7">
        <f t="shared" ca="1" si="59"/>
        <v>1</v>
      </c>
      <c r="H427" s="27"/>
    </row>
    <row r="428" spans="1:8" x14ac:dyDescent="0.25">
      <c r="A428" s="5" t="s">
        <v>742</v>
      </c>
      <c r="B428" s="5" t="s">
        <v>887</v>
      </c>
      <c r="C428" s="7">
        <f t="shared" ca="1" si="59"/>
        <v>1</v>
      </c>
      <c r="D428" s="6">
        <f t="shared" ca="1" si="59"/>
        <v>0</v>
      </c>
      <c r="E428" s="7">
        <f t="shared" ca="1" si="59"/>
        <v>1</v>
      </c>
      <c r="H428" s="27"/>
    </row>
    <row r="429" spans="1:8" x14ac:dyDescent="0.25">
      <c r="C429" s="11"/>
      <c r="D429" s="11"/>
      <c r="E429" s="11"/>
      <c r="H429" s="27"/>
    </row>
    <row r="430" spans="1:8" x14ac:dyDescent="0.25">
      <c r="A430" s="4" t="s">
        <v>717</v>
      </c>
      <c r="H430" s="27"/>
    </row>
    <row r="431" spans="1:8" x14ac:dyDescent="0.25">
      <c r="A431" s="5" t="str">
        <f>$B$3&amp;" - Wave C - All"</f>
        <v>Universal Credit - Wave C - All</v>
      </c>
      <c r="B431" s="5" t="s">
        <v>879</v>
      </c>
      <c r="C431" s="5" t="s">
        <v>5</v>
      </c>
      <c r="D431" s="5" t="s">
        <v>4</v>
      </c>
      <c r="E431" s="5" t="s">
        <v>525</v>
      </c>
      <c r="H431" s="27"/>
    </row>
    <row r="432" spans="1:8" x14ac:dyDescent="0.25">
      <c r="A432" s="5" t="s">
        <v>148</v>
      </c>
      <c r="B432" s="5" t="s">
        <v>888</v>
      </c>
      <c r="C432" s="2">
        <f ca="1">COUNTIFS(INDIRECT("Table1["&amp;$B$7&amp;"]"),"Yes", INDIRECT("Table1["&amp;$B432&amp;"]"), "Yes")</f>
        <v>0</v>
      </c>
      <c r="D432" s="3">
        <f ca="1">COUNTIFS(INDIRECT("Table1["&amp;$B$7&amp;"]"),"Yes", INDIRECT("Table1["&amp;$B432&amp;"]"), "No")</f>
        <v>0</v>
      </c>
      <c r="E432" s="2">
        <f ca="1">C432+D432</f>
        <v>0</v>
      </c>
      <c r="H432" s="27"/>
    </row>
    <row r="433" spans="1:8" x14ac:dyDescent="0.25">
      <c r="A433" s="5" t="s">
        <v>499</v>
      </c>
      <c r="B433" s="5" t="s">
        <v>889</v>
      </c>
      <c r="C433" s="2">
        <f t="shared" ref="C433:C441" ca="1" si="60">COUNTIFS(INDIRECT("Table1["&amp;$B$7&amp;"]"),"Yes", INDIRECT("Table1["&amp;$B433&amp;"]"), "Yes")</f>
        <v>0</v>
      </c>
      <c r="D433" s="3">
        <f t="shared" ref="D433:D441" ca="1" si="61">COUNTIFS(INDIRECT("Table1["&amp;$B$7&amp;"]"),"Yes", INDIRECT("Table1["&amp;$B433&amp;"]"), "No")</f>
        <v>0</v>
      </c>
      <c r="E433" s="2">
        <f t="shared" ref="E433:E441" ca="1" si="62">C433+D433</f>
        <v>0</v>
      </c>
      <c r="H433" s="26"/>
    </row>
    <row r="434" spans="1:8" x14ac:dyDescent="0.25">
      <c r="A434" s="5" t="s">
        <v>740</v>
      </c>
      <c r="B434" s="5" t="s">
        <v>860</v>
      </c>
      <c r="C434" s="2">
        <f t="shared" ca="1" si="60"/>
        <v>0</v>
      </c>
      <c r="D434" s="3">
        <f t="shared" ca="1" si="61"/>
        <v>0</v>
      </c>
      <c r="E434" s="2">
        <f t="shared" ca="1" si="62"/>
        <v>0</v>
      </c>
    </row>
    <row r="435" spans="1:8" x14ac:dyDescent="0.25">
      <c r="A435" s="5" t="s">
        <v>719</v>
      </c>
      <c r="B435" s="5" t="s">
        <v>890</v>
      </c>
      <c r="C435" s="2">
        <f t="shared" ca="1" si="60"/>
        <v>0</v>
      </c>
      <c r="D435" s="3">
        <f t="shared" ca="1" si="61"/>
        <v>0</v>
      </c>
      <c r="E435" s="2">
        <f t="shared" ca="1" si="62"/>
        <v>0</v>
      </c>
    </row>
    <row r="436" spans="1:8" x14ac:dyDescent="0.25">
      <c r="A436" s="5" t="s">
        <v>720</v>
      </c>
      <c r="B436" s="5" t="s">
        <v>891</v>
      </c>
      <c r="C436" s="2">
        <f t="shared" ca="1" si="60"/>
        <v>0</v>
      </c>
      <c r="D436" s="3">
        <f t="shared" ca="1" si="61"/>
        <v>0</v>
      </c>
      <c r="E436" s="2">
        <f t="shared" ca="1" si="62"/>
        <v>0</v>
      </c>
    </row>
    <row r="437" spans="1:8" x14ac:dyDescent="0.25">
      <c r="A437" s="5" t="s">
        <v>524</v>
      </c>
      <c r="B437" s="5" t="s">
        <v>892</v>
      </c>
      <c r="C437" s="2">
        <f t="shared" ca="1" si="60"/>
        <v>0</v>
      </c>
      <c r="D437" s="3">
        <f t="shared" ca="1" si="61"/>
        <v>0</v>
      </c>
      <c r="E437" s="2">
        <f t="shared" ca="1" si="62"/>
        <v>0</v>
      </c>
    </row>
    <row r="438" spans="1:8" x14ac:dyDescent="0.25">
      <c r="A438" s="5" t="s">
        <v>522</v>
      </c>
      <c r="B438" s="5" t="s">
        <v>893</v>
      </c>
      <c r="C438" s="2">
        <f t="shared" ca="1" si="60"/>
        <v>0</v>
      </c>
      <c r="D438" s="3">
        <f t="shared" ca="1" si="61"/>
        <v>0</v>
      </c>
      <c r="E438" s="2">
        <f t="shared" ca="1" si="62"/>
        <v>0</v>
      </c>
    </row>
    <row r="439" spans="1:8" x14ac:dyDescent="0.25">
      <c r="A439" s="5" t="s">
        <v>23</v>
      </c>
      <c r="B439" s="5" t="s">
        <v>876</v>
      </c>
      <c r="C439" s="2">
        <f t="shared" ca="1" si="60"/>
        <v>0</v>
      </c>
      <c r="D439" s="3">
        <f t="shared" ca="1" si="61"/>
        <v>0</v>
      </c>
      <c r="E439" s="2">
        <f t="shared" ca="1" si="62"/>
        <v>0</v>
      </c>
    </row>
    <row r="440" spans="1:8" x14ac:dyDescent="0.25">
      <c r="A440" s="5" t="s">
        <v>523</v>
      </c>
      <c r="B440" s="5" t="s">
        <v>894</v>
      </c>
      <c r="C440" s="2">
        <f t="shared" ca="1" si="60"/>
        <v>0</v>
      </c>
      <c r="D440" s="3">
        <f t="shared" ca="1" si="61"/>
        <v>0</v>
      </c>
      <c r="E440" s="2">
        <f t="shared" ca="1" si="62"/>
        <v>0</v>
      </c>
    </row>
    <row r="441" spans="1:8" x14ac:dyDescent="0.25">
      <c r="A441" s="5" t="s">
        <v>742</v>
      </c>
      <c r="B441" s="5" t="s">
        <v>895</v>
      </c>
      <c r="C441" s="2">
        <f t="shared" ca="1" si="60"/>
        <v>0</v>
      </c>
      <c r="D441" s="3">
        <f t="shared" ca="1" si="61"/>
        <v>0</v>
      </c>
      <c r="E441" s="2">
        <f t="shared" ca="1" si="62"/>
        <v>0</v>
      </c>
    </row>
    <row r="443" spans="1:8" x14ac:dyDescent="0.25">
      <c r="A443" s="4" t="s">
        <v>721</v>
      </c>
    </row>
    <row r="444" spans="1:8" x14ac:dyDescent="0.25">
      <c r="A444" s="5" t="str">
        <f>$B$3&amp;" - Wave C - All"</f>
        <v>Universal Credit - Wave C - All</v>
      </c>
      <c r="B444" s="5" t="s">
        <v>879</v>
      </c>
      <c r="C444" s="5" t="s">
        <v>5</v>
      </c>
      <c r="D444" s="5" t="s">
        <v>4</v>
      </c>
      <c r="E444" s="5" t="s">
        <v>525</v>
      </c>
    </row>
    <row r="445" spans="1:8" x14ac:dyDescent="0.25">
      <c r="A445" s="5" t="s">
        <v>148</v>
      </c>
      <c r="B445" s="5" t="s">
        <v>888</v>
      </c>
      <c r="C445" s="7" t="e">
        <f t="shared" ref="C445:E454" ca="1" si="63">C432/$G$11</f>
        <v>#DIV/0!</v>
      </c>
      <c r="D445" s="6" t="e">
        <f t="shared" ca="1" si="63"/>
        <v>#DIV/0!</v>
      </c>
      <c r="E445" s="7" t="e">
        <f t="shared" ca="1" si="63"/>
        <v>#DIV/0!</v>
      </c>
    </row>
    <row r="446" spans="1:8" x14ac:dyDescent="0.25">
      <c r="A446" s="5" t="s">
        <v>499</v>
      </c>
      <c r="B446" s="5" t="s">
        <v>889</v>
      </c>
      <c r="C446" s="7" t="e">
        <f t="shared" ca="1" si="63"/>
        <v>#DIV/0!</v>
      </c>
      <c r="D446" s="6" t="e">
        <f t="shared" ca="1" si="63"/>
        <v>#DIV/0!</v>
      </c>
      <c r="E446" s="7" t="e">
        <f t="shared" ca="1" si="63"/>
        <v>#DIV/0!</v>
      </c>
    </row>
    <row r="447" spans="1:8" x14ac:dyDescent="0.25">
      <c r="A447" s="5" t="s">
        <v>740</v>
      </c>
      <c r="B447" s="5" t="s">
        <v>860</v>
      </c>
      <c r="C447" s="7" t="e">
        <f t="shared" ca="1" si="63"/>
        <v>#DIV/0!</v>
      </c>
      <c r="D447" s="6" t="e">
        <f t="shared" ca="1" si="63"/>
        <v>#DIV/0!</v>
      </c>
      <c r="E447" s="7" t="e">
        <f t="shared" ca="1" si="63"/>
        <v>#DIV/0!</v>
      </c>
    </row>
    <row r="448" spans="1:8" x14ac:dyDescent="0.25">
      <c r="A448" s="5" t="s">
        <v>719</v>
      </c>
      <c r="B448" s="5" t="s">
        <v>890</v>
      </c>
      <c r="C448" s="7" t="e">
        <f t="shared" ca="1" si="63"/>
        <v>#DIV/0!</v>
      </c>
      <c r="D448" s="6" t="e">
        <f t="shared" ca="1" si="63"/>
        <v>#DIV/0!</v>
      </c>
      <c r="E448" s="7" t="e">
        <f t="shared" ca="1" si="63"/>
        <v>#DIV/0!</v>
      </c>
    </row>
    <row r="449" spans="1:6" x14ac:dyDescent="0.25">
      <c r="A449" s="5" t="s">
        <v>720</v>
      </c>
      <c r="B449" s="5" t="s">
        <v>891</v>
      </c>
      <c r="C449" s="7" t="e">
        <f t="shared" ca="1" si="63"/>
        <v>#DIV/0!</v>
      </c>
      <c r="D449" s="6" t="e">
        <f t="shared" ca="1" si="63"/>
        <v>#DIV/0!</v>
      </c>
      <c r="E449" s="7" t="e">
        <f t="shared" ca="1" si="63"/>
        <v>#DIV/0!</v>
      </c>
    </row>
    <row r="450" spans="1:6" x14ac:dyDescent="0.25">
      <c r="A450" s="5" t="s">
        <v>524</v>
      </c>
      <c r="B450" s="5" t="s">
        <v>892</v>
      </c>
      <c r="C450" s="7" t="e">
        <f t="shared" ca="1" si="63"/>
        <v>#DIV/0!</v>
      </c>
      <c r="D450" s="6" t="e">
        <f t="shared" ca="1" si="63"/>
        <v>#DIV/0!</v>
      </c>
      <c r="E450" s="7" t="e">
        <f t="shared" ca="1" si="63"/>
        <v>#DIV/0!</v>
      </c>
    </row>
    <row r="451" spans="1:6" x14ac:dyDescent="0.25">
      <c r="A451" s="5" t="s">
        <v>522</v>
      </c>
      <c r="B451" s="5" t="s">
        <v>893</v>
      </c>
      <c r="C451" s="7" t="e">
        <f t="shared" ca="1" si="63"/>
        <v>#DIV/0!</v>
      </c>
      <c r="D451" s="6" t="e">
        <f t="shared" ca="1" si="63"/>
        <v>#DIV/0!</v>
      </c>
      <c r="E451" s="7" t="e">
        <f t="shared" ca="1" si="63"/>
        <v>#DIV/0!</v>
      </c>
    </row>
    <row r="452" spans="1:6" x14ac:dyDescent="0.25">
      <c r="A452" s="5" t="s">
        <v>23</v>
      </c>
      <c r="B452" s="5" t="s">
        <v>876</v>
      </c>
      <c r="C452" s="7" t="e">
        <f t="shared" ca="1" si="63"/>
        <v>#DIV/0!</v>
      </c>
      <c r="D452" s="6" t="e">
        <f t="shared" ca="1" si="63"/>
        <v>#DIV/0!</v>
      </c>
      <c r="E452" s="7" t="e">
        <f t="shared" ca="1" si="63"/>
        <v>#DIV/0!</v>
      </c>
    </row>
    <row r="453" spans="1:6" x14ac:dyDescent="0.25">
      <c r="A453" s="5" t="s">
        <v>523</v>
      </c>
      <c r="B453" s="5" t="s">
        <v>894</v>
      </c>
      <c r="C453" s="7" t="e">
        <f t="shared" ca="1" si="63"/>
        <v>#DIV/0!</v>
      </c>
      <c r="D453" s="6" t="e">
        <f t="shared" ca="1" si="63"/>
        <v>#DIV/0!</v>
      </c>
      <c r="E453" s="7" t="e">
        <f t="shared" ca="1" si="63"/>
        <v>#DIV/0!</v>
      </c>
    </row>
    <row r="454" spans="1:6" x14ac:dyDescent="0.25">
      <c r="A454" s="5" t="s">
        <v>742</v>
      </c>
      <c r="B454" s="5" t="s">
        <v>895</v>
      </c>
      <c r="C454" s="7" t="e">
        <f t="shared" ca="1" si="63"/>
        <v>#DIV/0!</v>
      </c>
      <c r="D454" s="6" t="e">
        <f t="shared" ca="1" si="63"/>
        <v>#DIV/0!</v>
      </c>
      <c r="E454" s="7" t="e">
        <f t="shared" ca="1" si="63"/>
        <v>#DIV/0!</v>
      </c>
    </row>
    <row r="456" spans="1:6" x14ac:dyDescent="0.25">
      <c r="A456" s="4" t="s">
        <v>722</v>
      </c>
    </row>
    <row r="457" spans="1:6" x14ac:dyDescent="0.25">
      <c r="A457" s="5" t="str">
        <f>$B$3&amp;" - Wave A - Sample"</f>
        <v>Universal Credit - Wave A - Sample</v>
      </c>
      <c r="B457" s="5" t="s">
        <v>879</v>
      </c>
      <c r="C457" s="5" t="s">
        <v>5</v>
      </c>
      <c r="D457" s="5" t="s">
        <v>4</v>
      </c>
      <c r="E457" s="5" t="s">
        <v>896</v>
      </c>
      <c r="F457" s="5" t="s">
        <v>525</v>
      </c>
    </row>
    <row r="458" spans="1:6" x14ac:dyDescent="0.25">
      <c r="A458" s="5" t="s">
        <v>723</v>
      </c>
      <c r="B458" s="28" t="s">
        <v>640</v>
      </c>
      <c r="C458" s="2">
        <f ca="1">COUNTIFS(Table1[c08a_main_class], $B$4, INDIRECT("Table1["&amp;$B458&amp;"]"), "Yes")</f>
        <v>1</v>
      </c>
      <c r="D458" s="3">
        <f ca="1">COUNTIFS(Table1[c08a_main_class], $B$4, INDIRECT("Table1["&amp;$B458&amp;"]"), "No")</f>
        <v>57</v>
      </c>
      <c r="E458" s="2">
        <f ca="1">COUNTIFS(Table1[c08a_main_class], $B$4, INDIRECT("Table1["&amp;$B458&amp;"]"), "Don't Know")</f>
        <v>0</v>
      </c>
      <c r="F458" s="3">
        <f ca="1">C458+D458+E458</f>
        <v>58</v>
      </c>
    </row>
    <row r="459" spans="1:6" x14ac:dyDescent="0.25">
      <c r="A459" s="5" t="s">
        <v>724</v>
      </c>
      <c r="B459" s="28" t="s">
        <v>641</v>
      </c>
      <c r="C459" s="2">
        <f ca="1">COUNTIFS(Table1[c08a_main_class], $B$4, INDIRECT("Table1["&amp;$B459&amp;"]"), "Yes")</f>
        <v>0</v>
      </c>
      <c r="D459" s="3">
        <f ca="1">COUNTIFS(Table1[c08a_main_class], $B$4, INDIRECT("Table1["&amp;$B459&amp;"]"), "No")</f>
        <v>58</v>
      </c>
      <c r="E459" s="2">
        <f ca="1">COUNTIFS(Table1[c08a_main_class], $B$4, INDIRECT("Table1["&amp;$B459&amp;"]"), "Don't Know")</f>
        <v>0</v>
      </c>
      <c r="F459" s="3">
        <f t="shared" ref="F459:F475" ca="1" si="64">C459+D459+E459</f>
        <v>58</v>
      </c>
    </row>
    <row r="460" spans="1:6" x14ac:dyDescent="0.25">
      <c r="A460" s="5" t="s">
        <v>725</v>
      </c>
      <c r="B460" s="28" t="s">
        <v>642</v>
      </c>
      <c r="C460" s="2">
        <f ca="1">COUNTIFS(Table1[c08a_main_class], $B$4, INDIRECT("Table1["&amp;$B460&amp;"]"), "Yes")</f>
        <v>0</v>
      </c>
      <c r="D460" s="3">
        <f ca="1">COUNTIFS(Table1[c08a_main_class], $B$4, INDIRECT("Table1["&amp;$B460&amp;"]"), "No")</f>
        <v>58</v>
      </c>
      <c r="E460" s="2">
        <f ca="1">COUNTIFS(Table1[c08a_main_class], $B$4, INDIRECT("Table1["&amp;$B460&amp;"]"), "Don't Know")</f>
        <v>0</v>
      </c>
      <c r="F460" s="3">
        <f t="shared" ca="1" si="64"/>
        <v>58</v>
      </c>
    </row>
    <row r="461" spans="1:6" x14ac:dyDescent="0.25">
      <c r="A461" s="5" t="s">
        <v>726</v>
      </c>
      <c r="B461" s="28" t="s">
        <v>643</v>
      </c>
      <c r="C461" s="2">
        <f ca="1">COUNTIFS(Table1[c08a_main_class], $B$4, INDIRECT("Table1["&amp;$B461&amp;"]"), "Yes")</f>
        <v>1</v>
      </c>
      <c r="D461" s="3">
        <f ca="1">COUNTIFS(Table1[c08a_main_class], $B$4, INDIRECT("Table1["&amp;$B461&amp;"]"), "No")</f>
        <v>57</v>
      </c>
      <c r="E461" s="2">
        <f ca="1">COUNTIFS(Table1[c08a_main_class], $B$4, INDIRECT("Table1["&amp;$B461&amp;"]"), "Don't Know")</f>
        <v>0</v>
      </c>
      <c r="F461" s="3">
        <f t="shared" ca="1" si="64"/>
        <v>58</v>
      </c>
    </row>
    <row r="462" spans="1:6" x14ac:dyDescent="0.25">
      <c r="A462" s="5" t="s">
        <v>727</v>
      </c>
      <c r="B462" s="28" t="s">
        <v>644</v>
      </c>
      <c r="C462" s="2">
        <f ca="1">COUNTIFS(Table1[c08a_main_class], $B$4, INDIRECT("Table1["&amp;$B462&amp;"]"), "Yes")</f>
        <v>0</v>
      </c>
      <c r="D462" s="3">
        <f ca="1">COUNTIFS(Table1[c08a_main_class], $B$4, INDIRECT("Table1["&amp;$B462&amp;"]"), "No")</f>
        <v>58</v>
      </c>
      <c r="E462" s="2">
        <f ca="1">COUNTIFS(Table1[c08a_main_class], $B$4, INDIRECT("Table1["&amp;$B462&amp;"]"), "Don't Know")</f>
        <v>0</v>
      </c>
      <c r="F462" s="3">
        <f t="shared" ca="1" si="64"/>
        <v>58</v>
      </c>
    </row>
    <row r="463" spans="1:6" x14ac:dyDescent="0.25">
      <c r="A463" s="5" t="s">
        <v>728</v>
      </c>
      <c r="B463" s="28" t="s">
        <v>645</v>
      </c>
      <c r="C463" s="2">
        <f ca="1">COUNTIFS(Table1[c08a_main_class], $B$4, INDIRECT("Table1["&amp;$B463&amp;"]"), "Yes")</f>
        <v>0</v>
      </c>
      <c r="D463" s="3">
        <f ca="1">COUNTIFS(Table1[c08a_main_class], $B$4, INDIRECT("Table1["&amp;$B463&amp;"]"), "No")</f>
        <v>58</v>
      </c>
      <c r="E463" s="2">
        <f ca="1">COUNTIFS(Table1[c08a_main_class], $B$4, INDIRECT("Table1["&amp;$B463&amp;"]"), "Don't Know")</f>
        <v>0</v>
      </c>
      <c r="F463" s="3">
        <f t="shared" ca="1" si="64"/>
        <v>58</v>
      </c>
    </row>
    <row r="464" spans="1:6" x14ac:dyDescent="0.25">
      <c r="A464" s="5" t="s">
        <v>729</v>
      </c>
      <c r="B464" s="28" t="s">
        <v>646</v>
      </c>
      <c r="C464" s="2">
        <f ca="1">COUNTIFS(Table1[c08a_main_class], $B$4, INDIRECT("Table1["&amp;$B464&amp;"]"), "Yes")</f>
        <v>5</v>
      </c>
      <c r="D464" s="3">
        <f ca="1">COUNTIFS(Table1[c08a_main_class], $B$4, INDIRECT("Table1["&amp;$B464&amp;"]"), "No")</f>
        <v>53</v>
      </c>
      <c r="E464" s="2">
        <f ca="1">COUNTIFS(Table1[c08a_main_class], $B$4, INDIRECT("Table1["&amp;$B464&amp;"]"), "Don't Know")</f>
        <v>0</v>
      </c>
      <c r="F464" s="3">
        <f t="shared" ca="1" si="64"/>
        <v>58</v>
      </c>
    </row>
    <row r="465" spans="1:6" x14ac:dyDescent="0.25">
      <c r="A465" s="5" t="s">
        <v>730</v>
      </c>
      <c r="B465" s="28" t="s">
        <v>647</v>
      </c>
      <c r="C465" s="2">
        <f ca="1">COUNTIFS(Table1[c08a_main_class], $B$4, INDIRECT("Table1["&amp;$B465&amp;"]"), "Yes")</f>
        <v>1</v>
      </c>
      <c r="D465" s="3">
        <f ca="1">COUNTIFS(Table1[c08a_main_class], $B$4, INDIRECT("Table1["&amp;$B465&amp;"]"), "No")</f>
        <v>57</v>
      </c>
      <c r="E465" s="2">
        <f ca="1">COUNTIFS(Table1[c08a_main_class], $B$4, INDIRECT("Table1["&amp;$B465&amp;"]"), "Don't Know")</f>
        <v>0</v>
      </c>
      <c r="F465" s="3">
        <f t="shared" ca="1" si="64"/>
        <v>58</v>
      </c>
    </row>
    <row r="466" spans="1:6" x14ac:dyDescent="0.25">
      <c r="A466" s="5" t="s">
        <v>731</v>
      </c>
      <c r="B466" s="28" t="s">
        <v>648</v>
      </c>
      <c r="C466" s="2">
        <f ca="1">COUNTIFS(Table1[c08a_main_class], $B$4, INDIRECT("Table1["&amp;$B466&amp;"]"), "Yes")</f>
        <v>0</v>
      </c>
      <c r="D466" s="3">
        <f ca="1">COUNTIFS(Table1[c08a_main_class], $B$4, INDIRECT("Table1["&amp;$B466&amp;"]"), "No")</f>
        <v>58</v>
      </c>
      <c r="E466" s="2">
        <f ca="1">COUNTIFS(Table1[c08a_main_class], $B$4, INDIRECT("Table1["&amp;$B466&amp;"]"), "Don't Know")</f>
        <v>0</v>
      </c>
      <c r="F466" s="3">
        <f t="shared" ca="1" si="64"/>
        <v>58</v>
      </c>
    </row>
    <row r="467" spans="1:6" x14ac:dyDescent="0.25">
      <c r="A467" s="5" t="s">
        <v>732</v>
      </c>
      <c r="B467" s="28" t="s">
        <v>649</v>
      </c>
      <c r="C467" s="2">
        <f ca="1">COUNTIFS(Table1[c08a_main_class], $B$4, INDIRECT("Table1["&amp;$B467&amp;"]"), "Yes")</f>
        <v>10</v>
      </c>
      <c r="D467" s="3">
        <f ca="1">COUNTIFS(Table1[c08a_main_class], $B$4, INDIRECT("Table1["&amp;$B467&amp;"]"), "No")</f>
        <v>48</v>
      </c>
      <c r="E467" s="2">
        <f ca="1">COUNTIFS(Table1[c08a_main_class], $B$4, INDIRECT("Table1["&amp;$B467&amp;"]"), "Don't Know")</f>
        <v>0</v>
      </c>
      <c r="F467" s="3">
        <f t="shared" ca="1" si="64"/>
        <v>58</v>
      </c>
    </row>
    <row r="468" spans="1:6" x14ac:dyDescent="0.25">
      <c r="A468" s="5" t="s">
        <v>733</v>
      </c>
      <c r="B468" s="28" t="s">
        <v>650</v>
      </c>
      <c r="C468" s="2">
        <f ca="1">COUNTIFS(Table1[c08a_main_class], $B$4, INDIRECT("Table1["&amp;$B468&amp;"]"), "Yes")</f>
        <v>0</v>
      </c>
      <c r="D468" s="3">
        <f ca="1">COUNTIFS(Table1[c08a_main_class], $B$4, INDIRECT("Table1["&amp;$B468&amp;"]"), "No")</f>
        <v>58</v>
      </c>
      <c r="E468" s="2">
        <f ca="1">COUNTIFS(Table1[c08a_main_class], $B$4, INDIRECT("Table1["&amp;$B468&amp;"]"), "Don't Know")</f>
        <v>0</v>
      </c>
      <c r="F468" s="3">
        <f t="shared" ca="1" si="64"/>
        <v>58</v>
      </c>
    </row>
    <row r="469" spans="1:6" x14ac:dyDescent="0.25">
      <c r="A469" s="5" t="s">
        <v>734</v>
      </c>
      <c r="B469" s="28" t="s">
        <v>651</v>
      </c>
      <c r="C469" s="2">
        <f ca="1">COUNTIFS(Table1[c08a_main_class], $B$4, INDIRECT("Table1["&amp;$B469&amp;"]"), "Yes")</f>
        <v>0</v>
      </c>
      <c r="D469" s="3">
        <f ca="1">COUNTIFS(Table1[c08a_main_class], $B$4, INDIRECT("Table1["&amp;$B469&amp;"]"), "No")</f>
        <v>58</v>
      </c>
      <c r="E469" s="2">
        <f ca="1">COUNTIFS(Table1[c08a_main_class], $B$4, INDIRECT("Table1["&amp;$B469&amp;"]"), "Don't Know")</f>
        <v>0</v>
      </c>
      <c r="F469" s="3">
        <f t="shared" ca="1" si="64"/>
        <v>58</v>
      </c>
    </row>
    <row r="470" spans="1:6" x14ac:dyDescent="0.25">
      <c r="A470" s="5" t="s">
        <v>735</v>
      </c>
      <c r="B470" s="28" t="s">
        <v>652</v>
      </c>
      <c r="C470" s="2">
        <f ca="1">COUNTIFS(Table1[c08a_main_class], $B$4, INDIRECT("Table1["&amp;$B470&amp;"]"), "Yes")</f>
        <v>0</v>
      </c>
      <c r="D470" s="3">
        <f ca="1">COUNTIFS(Table1[c08a_main_class], $B$4, INDIRECT("Table1["&amp;$B470&amp;"]"), "No")</f>
        <v>58</v>
      </c>
      <c r="E470" s="2">
        <f ca="1">COUNTIFS(Table1[c08a_main_class], $B$4, INDIRECT("Table1["&amp;$B470&amp;"]"), "Don't Know")</f>
        <v>0</v>
      </c>
      <c r="F470" s="3">
        <f t="shared" ca="1" si="64"/>
        <v>58</v>
      </c>
    </row>
    <row r="471" spans="1:6" x14ac:dyDescent="0.25">
      <c r="A471" s="5" t="s">
        <v>736</v>
      </c>
      <c r="B471" s="28" t="s">
        <v>653</v>
      </c>
      <c r="C471" s="2">
        <f ca="1">COUNTIFS(Table1[c08a_main_class], $B$4, INDIRECT("Table1["&amp;$B471&amp;"]"), "Yes")</f>
        <v>0</v>
      </c>
      <c r="D471" s="3">
        <f ca="1">COUNTIFS(Table1[c08a_main_class], $B$4, INDIRECT("Table1["&amp;$B471&amp;"]"), "No")</f>
        <v>58</v>
      </c>
      <c r="E471" s="2">
        <f ca="1">COUNTIFS(Table1[c08a_main_class], $B$4, INDIRECT("Table1["&amp;$B471&amp;"]"), "Don't Know")</f>
        <v>0</v>
      </c>
      <c r="F471" s="3">
        <f t="shared" ca="1" si="64"/>
        <v>58</v>
      </c>
    </row>
    <row r="472" spans="1:6" x14ac:dyDescent="0.25">
      <c r="A472" s="5" t="s">
        <v>737</v>
      </c>
      <c r="B472" s="28" t="s">
        <v>654</v>
      </c>
      <c r="C472" s="2">
        <f ca="1">COUNTIFS(Table1[c08a_main_class], $B$4, INDIRECT("Table1["&amp;$B472&amp;"]"), "Yes")</f>
        <v>1</v>
      </c>
      <c r="D472" s="3">
        <f ca="1">COUNTIFS(Table1[c08a_main_class], $B$4, INDIRECT("Table1["&amp;$B472&amp;"]"), "No")</f>
        <v>57</v>
      </c>
      <c r="E472" s="2">
        <f ca="1">COUNTIFS(Table1[c08a_main_class], $B$4, INDIRECT("Table1["&amp;$B472&amp;"]"), "Don't Know")</f>
        <v>0</v>
      </c>
      <c r="F472" s="3">
        <f t="shared" ca="1" si="64"/>
        <v>58</v>
      </c>
    </row>
    <row r="473" spans="1:6" x14ac:dyDescent="0.25">
      <c r="A473" s="5" t="s">
        <v>738</v>
      </c>
      <c r="B473" s="28" t="s">
        <v>655</v>
      </c>
      <c r="C473" s="2">
        <f ca="1">COUNTIFS(Table1[c08a_main_class], $B$4, INDIRECT("Table1["&amp;$B473&amp;"]"), "Yes")</f>
        <v>0</v>
      </c>
      <c r="D473" s="3">
        <f ca="1">COUNTIFS(Table1[c08a_main_class], $B$4, INDIRECT("Table1["&amp;$B473&amp;"]"), "No")</f>
        <v>58</v>
      </c>
      <c r="E473" s="2">
        <f ca="1">COUNTIFS(Table1[c08a_main_class], $B$4, INDIRECT("Table1["&amp;$B473&amp;"]"), "Don't Know")</f>
        <v>0</v>
      </c>
      <c r="F473" s="3">
        <f t="shared" ca="1" si="64"/>
        <v>58</v>
      </c>
    </row>
    <row r="474" spans="1:6" x14ac:dyDescent="0.25">
      <c r="A474" s="5" t="s">
        <v>742</v>
      </c>
      <c r="B474" s="28" t="s">
        <v>656</v>
      </c>
      <c r="C474" s="2">
        <f ca="1">COUNTIFS(Table1[c08a_main_class], $B$4, INDIRECT("Table1["&amp;$B474&amp;"]"), "Yes")</f>
        <v>0</v>
      </c>
      <c r="D474" s="3">
        <f ca="1">COUNTIFS(Table1[c08a_main_class], $B$4, INDIRECT("Table1["&amp;$B474&amp;"]"), "No")</f>
        <v>58</v>
      </c>
      <c r="E474" s="2">
        <f ca="1">COUNTIFS(Table1[c08a_main_class], $B$4, INDIRECT("Table1["&amp;$B474&amp;"]"), "Don't Know")</f>
        <v>0</v>
      </c>
      <c r="F474" s="3">
        <f t="shared" ca="1" si="64"/>
        <v>58</v>
      </c>
    </row>
    <row r="475" spans="1:6" x14ac:dyDescent="0.25">
      <c r="A475" s="5" t="s">
        <v>22</v>
      </c>
      <c r="B475" s="28" t="s">
        <v>657</v>
      </c>
      <c r="C475" s="2">
        <f ca="1">COUNTIFS(Table1[c08a_main_class], $B$4, INDIRECT("Table1["&amp;$B475&amp;"]"), "Yes")</f>
        <v>53</v>
      </c>
      <c r="D475" s="3">
        <f ca="1">COUNTIFS(Table1[c08a_main_class], $B$4, INDIRECT("Table1["&amp;$B475&amp;"]"), "No")</f>
        <v>5</v>
      </c>
      <c r="E475" s="2">
        <f ca="1">COUNTIFS(Table1[c08a_main_class], $B$4, INDIRECT("Table1["&amp;$B475&amp;"]"), "Don't Know")</f>
        <v>0</v>
      </c>
      <c r="F475" s="3">
        <f t="shared" ca="1" si="64"/>
        <v>58</v>
      </c>
    </row>
    <row r="477" spans="1:6" x14ac:dyDescent="0.25">
      <c r="A477" s="4" t="s">
        <v>739</v>
      </c>
    </row>
    <row r="478" spans="1:6" x14ac:dyDescent="0.25">
      <c r="A478" s="5" t="str">
        <f>$B$3&amp;" - Wave A - Sample"</f>
        <v>Universal Credit - Wave A - Sample</v>
      </c>
      <c r="B478" s="5" t="s">
        <v>879</v>
      </c>
      <c r="C478" s="5" t="s">
        <v>5</v>
      </c>
      <c r="D478" s="5" t="s">
        <v>4</v>
      </c>
      <c r="E478" s="5" t="s">
        <v>896</v>
      </c>
      <c r="F478" s="5" t="s">
        <v>525</v>
      </c>
    </row>
    <row r="479" spans="1:6" x14ac:dyDescent="0.25">
      <c r="A479" s="5" t="s">
        <v>723</v>
      </c>
      <c r="B479" s="28" t="s">
        <v>640</v>
      </c>
      <c r="C479" s="7">
        <f ca="1">C458/$B$11</f>
        <v>1.7241379310344827E-2</v>
      </c>
      <c r="D479" s="6">
        <f ca="1">D458/$B$11</f>
        <v>0.98275862068965514</v>
      </c>
      <c r="E479" s="7">
        <f ca="1">E458/$B$11</f>
        <v>0</v>
      </c>
      <c r="F479" s="6">
        <f ca="1">F458/$B$11</f>
        <v>1</v>
      </c>
    </row>
    <row r="480" spans="1:6" x14ac:dyDescent="0.25">
      <c r="A480" s="5" t="s">
        <v>724</v>
      </c>
      <c r="B480" s="28" t="s">
        <v>641</v>
      </c>
      <c r="C480" s="7">
        <f t="shared" ref="C480:F495" ca="1" si="65">C459/$B$11</f>
        <v>0</v>
      </c>
      <c r="D480" s="6">
        <f t="shared" ca="1" si="65"/>
        <v>1</v>
      </c>
      <c r="E480" s="7">
        <f t="shared" ca="1" si="65"/>
        <v>0</v>
      </c>
      <c r="F480" s="6">
        <f t="shared" ca="1" si="65"/>
        <v>1</v>
      </c>
    </row>
    <row r="481" spans="1:6" x14ac:dyDescent="0.25">
      <c r="A481" s="5" t="s">
        <v>725</v>
      </c>
      <c r="B481" s="28" t="s">
        <v>642</v>
      </c>
      <c r="C481" s="7">
        <f t="shared" ca="1" si="65"/>
        <v>0</v>
      </c>
      <c r="D481" s="6">
        <f t="shared" ca="1" si="65"/>
        <v>1</v>
      </c>
      <c r="E481" s="7">
        <f t="shared" ca="1" si="65"/>
        <v>0</v>
      </c>
      <c r="F481" s="6">
        <f t="shared" ca="1" si="65"/>
        <v>1</v>
      </c>
    </row>
    <row r="482" spans="1:6" x14ac:dyDescent="0.25">
      <c r="A482" s="5" t="s">
        <v>726</v>
      </c>
      <c r="B482" s="28" t="s">
        <v>643</v>
      </c>
      <c r="C482" s="7">
        <f t="shared" ca="1" si="65"/>
        <v>1.7241379310344827E-2</v>
      </c>
      <c r="D482" s="6">
        <f t="shared" ca="1" si="65"/>
        <v>0.98275862068965514</v>
      </c>
      <c r="E482" s="7">
        <f t="shared" ca="1" si="65"/>
        <v>0</v>
      </c>
      <c r="F482" s="6">
        <f t="shared" ca="1" si="65"/>
        <v>1</v>
      </c>
    </row>
    <row r="483" spans="1:6" x14ac:dyDescent="0.25">
      <c r="A483" s="5" t="s">
        <v>727</v>
      </c>
      <c r="B483" s="28" t="s">
        <v>644</v>
      </c>
      <c r="C483" s="7">
        <f t="shared" ca="1" si="65"/>
        <v>0</v>
      </c>
      <c r="D483" s="6">
        <f t="shared" ca="1" si="65"/>
        <v>1</v>
      </c>
      <c r="E483" s="7">
        <f t="shared" ca="1" si="65"/>
        <v>0</v>
      </c>
      <c r="F483" s="6">
        <f t="shared" ca="1" si="65"/>
        <v>1</v>
      </c>
    </row>
    <row r="484" spans="1:6" x14ac:dyDescent="0.25">
      <c r="A484" s="5" t="s">
        <v>728</v>
      </c>
      <c r="B484" s="28" t="s">
        <v>645</v>
      </c>
      <c r="C484" s="7">
        <f t="shared" ca="1" si="65"/>
        <v>0</v>
      </c>
      <c r="D484" s="6">
        <f t="shared" ca="1" si="65"/>
        <v>1</v>
      </c>
      <c r="E484" s="7">
        <f t="shared" ca="1" si="65"/>
        <v>0</v>
      </c>
      <c r="F484" s="6">
        <f t="shared" ca="1" si="65"/>
        <v>1</v>
      </c>
    </row>
    <row r="485" spans="1:6" x14ac:dyDescent="0.25">
      <c r="A485" s="5" t="s">
        <v>729</v>
      </c>
      <c r="B485" s="28" t="s">
        <v>646</v>
      </c>
      <c r="C485" s="7">
        <f t="shared" ca="1" si="65"/>
        <v>8.6206896551724144E-2</v>
      </c>
      <c r="D485" s="6">
        <f t="shared" ca="1" si="65"/>
        <v>0.91379310344827591</v>
      </c>
      <c r="E485" s="7">
        <f t="shared" ca="1" si="65"/>
        <v>0</v>
      </c>
      <c r="F485" s="6">
        <f t="shared" ca="1" si="65"/>
        <v>1</v>
      </c>
    </row>
    <row r="486" spans="1:6" x14ac:dyDescent="0.25">
      <c r="A486" s="5" t="s">
        <v>730</v>
      </c>
      <c r="B486" s="28" t="s">
        <v>647</v>
      </c>
      <c r="C486" s="7">
        <f t="shared" ca="1" si="65"/>
        <v>1.7241379310344827E-2</v>
      </c>
      <c r="D486" s="6">
        <f t="shared" ca="1" si="65"/>
        <v>0.98275862068965514</v>
      </c>
      <c r="E486" s="7">
        <f t="shared" ca="1" si="65"/>
        <v>0</v>
      </c>
      <c r="F486" s="6">
        <f t="shared" ca="1" si="65"/>
        <v>1</v>
      </c>
    </row>
    <row r="487" spans="1:6" x14ac:dyDescent="0.25">
      <c r="A487" s="5" t="s">
        <v>731</v>
      </c>
      <c r="B487" s="28" t="s">
        <v>648</v>
      </c>
      <c r="C487" s="7">
        <f t="shared" ca="1" si="65"/>
        <v>0</v>
      </c>
      <c r="D487" s="6">
        <f t="shared" ca="1" si="65"/>
        <v>1</v>
      </c>
      <c r="E487" s="7">
        <f t="shared" ca="1" si="65"/>
        <v>0</v>
      </c>
      <c r="F487" s="6">
        <f t="shared" ca="1" si="65"/>
        <v>1</v>
      </c>
    </row>
    <row r="488" spans="1:6" x14ac:dyDescent="0.25">
      <c r="A488" s="5" t="s">
        <v>732</v>
      </c>
      <c r="B488" s="28" t="s">
        <v>649</v>
      </c>
      <c r="C488" s="7">
        <f t="shared" ca="1" si="65"/>
        <v>0.17241379310344829</v>
      </c>
      <c r="D488" s="6">
        <f t="shared" ca="1" si="65"/>
        <v>0.82758620689655171</v>
      </c>
      <c r="E488" s="7">
        <f t="shared" ca="1" si="65"/>
        <v>0</v>
      </c>
      <c r="F488" s="6">
        <f t="shared" ca="1" si="65"/>
        <v>1</v>
      </c>
    </row>
    <row r="489" spans="1:6" x14ac:dyDescent="0.25">
      <c r="A489" s="5" t="s">
        <v>733</v>
      </c>
      <c r="B489" s="28" t="s">
        <v>650</v>
      </c>
      <c r="C489" s="7">
        <f t="shared" ca="1" si="65"/>
        <v>0</v>
      </c>
      <c r="D489" s="6">
        <f t="shared" ca="1" si="65"/>
        <v>1</v>
      </c>
      <c r="E489" s="7">
        <f t="shared" ca="1" si="65"/>
        <v>0</v>
      </c>
      <c r="F489" s="6">
        <f t="shared" ca="1" si="65"/>
        <v>1</v>
      </c>
    </row>
    <row r="490" spans="1:6" x14ac:dyDescent="0.25">
      <c r="A490" s="5" t="s">
        <v>734</v>
      </c>
      <c r="B490" s="28" t="s">
        <v>651</v>
      </c>
      <c r="C490" s="7">
        <f t="shared" ca="1" si="65"/>
        <v>0</v>
      </c>
      <c r="D490" s="6">
        <f t="shared" ca="1" si="65"/>
        <v>1</v>
      </c>
      <c r="E490" s="7">
        <f t="shared" ca="1" si="65"/>
        <v>0</v>
      </c>
      <c r="F490" s="6">
        <f t="shared" ca="1" si="65"/>
        <v>1</v>
      </c>
    </row>
    <row r="491" spans="1:6" x14ac:dyDescent="0.25">
      <c r="A491" s="5" t="s">
        <v>735</v>
      </c>
      <c r="B491" s="28" t="s">
        <v>652</v>
      </c>
      <c r="C491" s="7">
        <f t="shared" ca="1" si="65"/>
        <v>0</v>
      </c>
      <c r="D491" s="6">
        <f t="shared" ca="1" si="65"/>
        <v>1</v>
      </c>
      <c r="E491" s="7">
        <f t="shared" ca="1" si="65"/>
        <v>0</v>
      </c>
      <c r="F491" s="6">
        <f t="shared" ca="1" si="65"/>
        <v>1</v>
      </c>
    </row>
    <row r="492" spans="1:6" x14ac:dyDescent="0.25">
      <c r="A492" s="5" t="s">
        <v>736</v>
      </c>
      <c r="B492" s="28" t="s">
        <v>653</v>
      </c>
      <c r="C492" s="7">
        <f t="shared" ca="1" si="65"/>
        <v>0</v>
      </c>
      <c r="D492" s="6">
        <f t="shared" ca="1" si="65"/>
        <v>1</v>
      </c>
      <c r="E492" s="7">
        <f t="shared" ca="1" si="65"/>
        <v>0</v>
      </c>
      <c r="F492" s="6">
        <f t="shared" ca="1" si="65"/>
        <v>1</v>
      </c>
    </row>
    <row r="493" spans="1:6" x14ac:dyDescent="0.25">
      <c r="A493" s="5" t="s">
        <v>737</v>
      </c>
      <c r="B493" s="28" t="s">
        <v>654</v>
      </c>
      <c r="C493" s="7">
        <f t="shared" ca="1" si="65"/>
        <v>1.7241379310344827E-2</v>
      </c>
      <c r="D493" s="6">
        <f t="shared" ca="1" si="65"/>
        <v>0.98275862068965514</v>
      </c>
      <c r="E493" s="7">
        <f t="shared" ca="1" si="65"/>
        <v>0</v>
      </c>
      <c r="F493" s="6">
        <f t="shared" ca="1" si="65"/>
        <v>1</v>
      </c>
    </row>
    <row r="494" spans="1:6" x14ac:dyDescent="0.25">
      <c r="A494" s="5" t="s">
        <v>738</v>
      </c>
      <c r="B494" s="28" t="s">
        <v>655</v>
      </c>
      <c r="C494" s="7">
        <f t="shared" ca="1" si="65"/>
        <v>0</v>
      </c>
      <c r="D494" s="6">
        <f t="shared" ca="1" si="65"/>
        <v>1</v>
      </c>
      <c r="E494" s="7">
        <f t="shared" ca="1" si="65"/>
        <v>0</v>
      </c>
      <c r="F494" s="6">
        <f t="shared" ca="1" si="65"/>
        <v>1</v>
      </c>
    </row>
    <row r="495" spans="1:6" x14ac:dyDescent="0.25">
      <c r="A495" s="5" t="s">
        <v>742</v>
      </c>
      <c r="B495" s="28" t="s">
        <v>656</v>
      </c>
      <c r="C495" s="7">
        <f t="shared" ca="1" si="65"/>
        <v>0</v>
      </c>
      <c r="D495" s="6">
        <f t="shared" ca="1" si="65"/>
        <v>1</v>
      </c>
      <c r="E495" s="7">
        <f t="shared" ca="1" si="65"/>
        <v>0</v>
      </c>
      <c r="F495" s="6">
        <f t="shared" ca="1" si="65"/>
        <v>1</v>
      </c>
    </row>
    <row r="496" spans="1:6" x14ac:dyDescent="0.25">
      <c r="A496" s="5" t="s">
        <v>22</v>
      </c>
      <c r="B496" s="28" t="s">
        <v>657</v>
      </c>
      <c r="C496" s="7">
        <f ca="1">C475/$B$11</f>
        <v>0.91379310344827591</v>
      </c>
      <c r="D496" s="6">
        <f ca="1">D475/$B$11</f>
        <v>8.6206896551724144E-2</v>
      </c>
      <c r="E496" s="7">
        <f ca="1">E475/$B$11</f>
        <v>0</v>
      </c>
      <c r="F496" s="6">
        <f ca="1">F475/$B$11</f>
        <v>1</v>
      </c>
    </row>
    <row r="498" spans="1:6" x14ac:dyDescent="0.25">
      <c r="A498" s="4" t="s">
        <v>722</v>
      </c>
    </row>
    <row r="499" spans="1:6" x14ac:dyDescent="0.25">
      <c r="A499" s="5" t="str">
        <f>$B$3&amp;" - Wave B - Sample"</f>
        <v>Universal Credit - Wave B - Sample</v>
      </c>
      <c r="B499" s="5" t="s">
        <v>879</v>
      </c>
      <c r="C499" s="5" t="s">
        <v>5</v>
      </c>
      <c r="D499" s="5" t="s">
        <v>4</v>
      </c>
      <c r="E499" s="5" t="s">
        <v>896</v>
      </c>
      <c r="F499" s="5" t="s">
        <v>525</v>
      </c>
    </row>
    <row r="500" spans="1:6" x14ac:dyDescent="0.25">
      <c r="A500" s="5" t="s">
        <v>723</v>
      </c>
      <c r="B500" s="28" t="s">
        <v>926</v>
      </c>
      <c r="C500" s="2">
        <f ca="1">COUNTIFS(Table1[c08a_main_class], $B$4, INDIRECT("Table1[c01"&amp;$E$5&amp;"_area]"), "&lt;&gt;Unassigned", INDIRECT("Table1["&amp;$B500&amp;"]"), "Yes")</f>
        <v>1</v>
      </c>
      <c r="D500" s="3">
        <f ca="1">COUNTIFS(Table1[c08a_main_class], $B$4, INDIRECT("Table1[c01"&amp;$E$5&amp;"_area]"), "&lt;&gt;Unassigned", INDIRECT("Table1["&amp;$B500&amp;"]"), "No")</f>
        <v>35</v>
      </c>
      <c r="E500" s="2">
        <f ca="1">COUNTIFS(Table1[c08a_main_class], $B$4, INDIRECT("Table1[c01"&amp;$E$5&amp;"_area]"), "&lt;&gt;Unassigned", INDIRECT("Table1["&amp;$B500&amp;"]"), "Don't Know")</f>
        <v>1</v>
      </c>
      <c r="F500" s="3">
        <f ca="1">C500+D500+E500</f>
        <v>37</v>
      </c>
    </row>
    <row r="501" spans="1:6" x14ac:dyDescent="0.25">
      <c r="A501" s="5" t="s">
        <v>724</v>
      </c>
      <c r="B501" s="28" t="s">
        <v>927</v>
      </c>
      <c r="C501" s="2">
        <f ca="1">COUNTIFS(Table1[c08a_main_class], $B$4, INDIRECT("Table1[c01"&amp;$E$5&amp;"_area]"), "&lt;&gt;Unassigned", INDIRECT("Table1["&amp;$B501&amp;"]"), "Yes")</f>
        <v>0</v>
      </c>
      <c r="D501" s="3">
        <f ca="1">COUNTIFS(Table1[c08a_main_class], $B$4, INDIRECT("Table1[c01"&amp;$E$5&amp;"_area]"), "&lt;&gt;Unassigned", INDIRECT("Table1["&amp;$B501&amp;"]"), "No")</f>
        <v>36</v>
      </c>
      <c r="E501" s="2">
        <f ca="1">COUNTIFS(Table1[c08a_main_class], $B$4, INDIRECT("Table1[c01"&amp;$E$5&amp;"_area]"), "&lt;&gt;Unassigned", INDIRECT("Table1["&amp;$B501&amp;"]"), "Don't Know")</f>
        <v>1</v>
      </c>
      <c r="F501" s="3">
        <f t="shared" ref="F501:F517" ca="1" si="66">C501+D501+E501</f>
        <v>37</v>
      </c>
    </row>
    <row r="502" spans="1:6" x14ac:dyDescent="0.25">
      <c r="A502" s="5" t="s">
        <v>725</v>
      </c>
      <c r="B502" s="28" t="s">
        <v>928</v>
      </c>
      <c r="C502" s="2">
        <f ca="1">COUNTIFS(Table1[c08a_main_class], $B$4, INDIRECT("Table1[c01"&amp;$E$5&amp;"_area]"), "&lt;&gt;Unassigned", INDIRECT("Table1["&amp;$B502&amp;"]"), "Yes")</f>
        <v>0</v>
      </c>
      <c r="D502" s="3">
        <f ca="1">COUNTIFS(Table1[c08a_main_class], $B$4, INDIRECT("Table1[c01"&amp;$E$5&amp;"_area]"), "&lt;&gt;Unassigned", INDIRECT("Table1["&amp;$B502&amp;"]"), "No")</f>
        <v>37</v>
      </c>
      <c r="E502" s="2">
        <f ca="1">COUNTIFS(Table1[c08a_main_class], $B$4, INDIRECT("Table1[c01"&amp;$E$5&amp;"_area]"), "&lt;&gt;Unassigned", INDIRECT("Table1["&amp;$B502&amp;"]"), "Don't Know")</f>
        <v>0</v>
      </c>
      <c r="F502" s="3">
        <f t="shared" ca="1" si="66"/>
        <v>37</v>
      </c>
    </row>
    <row r="503" spans="1:6" x14ac:dyDescent="0.25">
      <c r="A503" s="5" t="s">
        <v>726</v>
      </c>
      <c r="B503" s="28" t="s">
        <v>929</v>
      </c>
      <c r="C503" s="2">
        <f ca="1">COUNTIFS(Table1[c08a_main_class], $B$4, INDIRECT("Table1[c01"&amp;$E$5&amp;"_area]"), "&lt;&gt;Unassigned", INDIRECT("Table1["&amp;$B503&amp;"]"), "Yes")</f>
        <v>0</v>
      </c>
      <c r="D503" s="3">
        <f ca="1">COUNTIFS(Table1[c08a_main_class], $B$4, INDIRECT("Table1[c01"&amp;$E$5&amp;"_area]"), "&lt;&gt;Unassigned", INDIRECT("Table1["&amp;$B503&amp;"]"), "No")</f>
        <v>37</v>
      </c>
      <c r="E503" s="2">
        <f ca="1">COUNTIFS(Table1[c08a_main_class], $B$4, INDIRECT("Table1[c01"&amp;$E$5&amp;"_area]"), "&lt;&gt;Unassigned", INDIRECT("Table1["&amp;$B503&amp;"]"), "Don't Know")</f>
        <v>0</v>
      </c>
      <c r="F503" s="3">
        <f t="shared" ca="1" si="66"/>
        <v>37</v>
      </c>
    </row>
    <row r="504" spans="1:6" x14ac:dyDescent="0.25">
      <c r="A504" s="5" t="s">
        <v>727</v>
      </c>
      <c r="B504" s="28" t="s">
        <v>930</v>
      </c>
      <c r="C504" s="2">
        <f ca="1">COUNTIFS(Table1[c08a_main_class], $B$4, INDIRECT("Table1[c01"&amp;$E$5&amp;"_area]"), "&lt;&gt;Unassigned", INDIRECT("Table1["&amp;$B504&amp;"]"), "Yes")</f>
        <v>0</v>
      </c>
      <c r="D504" s="3">
        <f ca="1">COUNTIFS(Table1[c08a_main_class], $B$4, INDIRECT("Table1[c01"&amp;$E$5&amp;"_area]"), "&lt;&gt;Unassigned", INDIRECT("Table1["&amp;$B504&amp;"]"), "No")</f>
        <v>37</v>
      </c>
      <c r="E504" s="2">
        <f ca="1">COUNTIFS(Table1[c08a_main_class], $B$4, INDIRECT("Table1[c01"&amp;$E$5&amp;"_area]"), "&lt;&gt;Unassigned", INDIRECT("Table1["&amp;$B504&amp;"]"), "Don't Know")</f>
        <v>0</v>
      </c>
      <c r="F504" s="3">
        <f t="shared" ca="1" si="66"/>
        <v>37</v>
      </c>
    </row>
    <row r="505" spans="1:6" x14ac:dyDescent="0.25">
      <c r="A505" s="5" t="s">
        <v>728</v>
      </c>
      <c r="B505" s="28" t="s">
        <v>931</v>
      </c>
      <c r="C505" s="2">
        <f ca="1">COUNTIFS(Table1[c08a_main_class], $B$4, INDIRECT("Table1[c01"&amp;$E$5&amp;"_area]"), "&lt;&gt;Unassigned", INDIRECT("Table1["&amp;$B505&amp;"]"), "Yes")</f>
        <v>0</v>
      </c>
      <c r="D505" s="3">
        <f ca="1">COUNTIFS(Table1[c08a_main_class], $B$4, INDIRECT("Table1[c01"&amp;$E$5&amp;"_area]"), "&lt;&gt;Unassigned", INDIRECT("Table1["&amp;$B505&amp;"]"), "No")</f>
        <v>37</v>
      </c>
      <c r="E505" s="2">
        <f ca="1">COUNTIFS(Table1[c08a_main_class], $B$4, INDIRECT("Table1[c01"&amp;$E$5&amp;"_area]"), "&lt;&gt;Unassigned", INDIRECT("Table1["&amp;$B505&amp;"]"), "Don't Know")</f>
        <v>0</v>
      </c>
      <c r="F505" s="3">
        <f t="shared" ca="1" si="66"/>
        <v>37</v>
      </c>
    </row>
    <row r="506" spans="1:6" x14ac:dyDescent="0.25">
      <c r="A506" s="5" t="s">
        <v>729</v>
      </c>
      <c r="B506" s="28" t="s">
        <v>932</v>
      </c>
      <c r="C506" s="2">
        <f ca="1">COUNTIFS(Table1[c08a_main_class], $B$4, INDIRECT("Table1[c01"&amp;$E$5&amp;"_area]"), "&lt;&gt;Unassigned", INDIRECT("Table1["&amp;$B506&amp;"]"), "Yes")</f>
        <v>2</v>
      </c>
      <c r="D506" s="3">
        <f ca="1">COUNTIFS(Table1[c08a_main_class], $B$4, INDIRECT("Table1[c01"&amp;$E$5&amp;"_area]"), "&lt;&gt;Unassigned", INDIRECT("Table1["&amp;$B506&amp;"]"), "No")</f>
        <v>35</v>
      </c>
      <c r="E506" s="2">
        <f ca="1">COUNTIFS(Table1[c08a_main_class], $B$4, INDIRECT("Table1[c01"&amp;$E$5&amp;"_area]"), "&lt;&gt;Unassigned", INDIRECT("Table1["&amp;$B506&amp;"]"), "Don't Know")</f>
        <v>0</v>
      </c>
      <c r="F506" s="3">
        <f t="shared" ca="1" si="66"/>
        <v>37</v>
      </c>
    </row>
    <row r="507" spans="1:6" x14ac:dyDescent="0.25">
      <c r="A507" s="5" t="s">
        <v>730</v>
      </c>
      <c r="B507" s="28" t="s">
        <v>933</v>
      </c>
      <c r="C507" s="2">
        <f ca="1">COUNTIFS(Table1[c08a_main_class], $B$4, INDIRECT("Table1[c01"&amp;$E$5&amp;"_area]"), "&lt;&gt;Unassigned", INDIRECT("Table1["&amp;$B507&amp;"]"), "Yes")</f>
        <v>0</v>
      </c>
      <c r="D507" s="3">
        <f ca="1">COUNTIFS(Table1[c08a_main_class], $B$4, INDIRECT("Table1[c01"&amp;$E$5&amp;"_area]"), "&lt;&gt;Unassigned", INDIRECT("Table1["&amp;$B507&amp;"]"), "No")</f>
        <v>37</v>
      </c>
      <c r="E507" s="2">
        <f ca="1">COUNTIFS(Table1[c08a_main_class], $B$4, INDIRECT("Table1[c01"&amp;$E$5&amp;"_area]"), "&lt;&gt;Unassigned", INDIRECT("Table1["&amp;$B507&amp;"]"), "Don't Know")</f>
        <v>0</v>
      </c>
      <c r="F507" s="3">
        <f t="shared" ca="1" si="66"/>
        <v>37</v>
      </c>
    </row>
    <row r="508" spans="1:6" x14ac:dyDescent="0.25">
      <c r="A508" s="5" t="s">
        <v>731</v>
      </c>
      <c r="B508" s="28" t="s">
        <v>934</v>
      </c>
      <c r="C508" s="2">
        <f ca="1">COUNTIFS(Table1[c08a_main_class], $B$4, INDIRECT("Table1[c01"&amp;$E$5&amp;"_area]"), "&lt;&gt;Unassigned", INDIRECT("Table1["&amp;$B508&amp;"]"), "Yes")</f>
        <v>0</v>
      </c>
      <c r="D508" s="3">
        <f ca="1">COUNTIFS(Table1[c08a_main_class], $B$4, INDIRECT("Table1[c01"&amp;$E$5&amp;"_area]"), "&lt;&gt;Unassigned", INDIRECT("Table1["&amp;$B508&amp;"]"), "No")</f>
        <v>37</v>
      </c>
      <c r="E508" s="2">
        <f ca="1">COUNTIFS(Table1[c08a_main_class], $B$4, INDIRECT("Table1[c01"&amp;$E$5&amp;"_area]"), "&lt;&gt;Unassigned", INDIRECT("Table1["&amp;$B508&amp;"]"), "Don't Know")</f>
        <v>0</v>
      </c>
      <c r="F508" s="3">
        <f t="shared" ca="1" si="66"/>
        <v>37</v>
      </c>
    </row>
    <row r="509" spans="1:6" x14ac:dyDescent="0.25">
      <c r="A509" s="5" t="s">
        <v>732</v>
      </c>
      <c r="B509" s="28" t="s">
        <v>935</v>
      </c>
      <c r="C509" s="2">
        <f ca="1">COUNTIFS(Table1[c08a_main_class], $B$4, INDIRECT("Table1[c01"&amp;$E$5&amp;"_area]"), "&lt;&gt;Unassigned", INDIRECT("Table1["&amp;$B509&amp;"]"), "Yes")</f>
        <v>4</v>
      </c>
      <c r="D509" s="3">
        <f ca="1">COUNTIFS(Table1[c08a_main_class], $B$4, INDIRECT("Table1[c01"&amp;$E$5&amp;"_area]"), "&lt;&gt;Unassigned", INDIRECT("Table1["&amp;$B509&amp;"]"), "No")</f>
        <v>32</v>
      </c>
      <c r="E509" s="2">
        <f ca="1">COUNTIFS(Table1[c08a_main_class], $B$4, INDIRECT("Table1[c01"&amp;$E$5&amp;"_area]"), "&lt;&gt;Unassigned", INDIRECT("Table1["&amp;$B509&amp;"]"), "Don't Know")</f>
        <v>1</v>
      </c>
      <c r="F509" s="3">
        <f t="shared" ca="1" si="66"/>
        <v>37</v>
      </c>
    </row>
    <row r="510" spans="1:6" x14ac:dyDescent="0.25">
      <c r="A510" s="5" t="s">
        <v>733</v>
      </c>
      <c r="B510" s="28" t="s">
        <v>936</v>
      </c>
      <c r="C510" s="2">
        <f ca="1">COUNTIFS(Table1[c08a_main_class], $B$4, INDIRECT("Table1[c01"&amp;$E$5&amp;"_area]"), "&lt;&gt;Unassigned", INDIRECT("Table1["&amp;$B510&amp;"]"), "Yes")</f>
        <v>0</v>
      </c>
      <c r="D510" s="3">
        <f ca="1">COUNTIFS(Table1[c08a_main_class], $B$4, INDIRECT("Table1[c01"&amp;$E$5&amp;"_area]"), "&lt;&gt;Unassigned", INDIRECT("Table1["&amp;$B510&amp;"]"), "No")</f>
        <v>37</v>
      </c>
      <c r="E510" s="2">
        <f ca="1">COUNTIFS(Table1[c08a_main_class], $B$4, INDIRECT("Table1[c01"&amp;$E$5&amp;"_area]"), "&lt;&gt;Unassigned", INDIRECT("Table1["&amp;$B510&amp;"]"), "Don't Know")</f>
        <v>0</v>
      </c>
      <c r="F510" s="3">
        <f t="shared" ca="1" si="66"/>
        <v>37</v>
      </c>
    </row>
    <row r="511" spans="1:6" x14ac:dyDescent="0.25">
      <c r="A511" s="5" t="s">
        <v>734</v>
      </c>
      <c r="B511" s="28" t="s">
        <v>937</v>
      </c>
      <c r="C511" s="2">
        <f ca="1">COUNTIFS(Table1[c08a_main_class], $B$4, INDIRECT("Table1[c01"&amp;$E$5&amp;"_area]"), "&lt;&gt;Unassigned", INDIRECT("Table1["&amp;$B511&amp;"]"), "Yes")</f>
        <v>0</v>
      </c>
      <c r="D511" s="3">
        <f ca="1">COUNTIFS(Table1[c08a_main_class], $B$4, INDIRECT("Table1[c01"&amp;$E$5&amp;"_area]"), "&lt;&gt;Unassigned", INDIRECT("Table1["&amp;$B511&amp;"]"), "No")</f>
        <v>37</v>
      </c>
      <c r="E511" s="2">
        <f ca="1">COUNTIFS(Table1[c08a_main_class], $B$4, INDIRECT("Table1[c01"&amp;$E$5&amp;"_area]"), "&lt;&gt;Unassigned", INDIRECT("Table1["&amp;$B511&amp;"]"), "Don't Know")</f>
        <v>0</v>
      </c>
      <c r="F511" s="3">
        <f ca="1">C511+D511+E511</f>
        <v>37</v>
      </c>
    </row>
    <row r="512" spans="1:6" x14ac:dyDescent="0.25">
      <c r="A512" s="5" t="s">
        <v>735</v>
      </c>
      <c r="B512" s="28" t="s">
        <v>938</v>
      </c>
      <c r="C512" s="2">
        <f ca="1">COUNTIFS(Table1[c08a_main_class], $B$4, INDIRECT("Table1[c01"&amp;$E$5&amp;"_area]"), "&lt;&gt;Unassigned", INDIRECT("Table1["&amp;$B512&amp;"]"), "Yes")</f>
        <v>0</v>
      </c>
      <c r="D512" s="3">
        <f ca="1">COUNTIFS(Table1[c08a_main_class], $B$4, INDIRECT("Table1[c01"&amp;$E$5&amp;"_area]"), "&lt;&gt;Unassigned", INDIRECT("Table1["&amp;$B512&amp;"]"), "No")</f>
        <v>37</v>
      </c>
      <c r="E512" s="2">
        <f ca="1">COUNTIFS(Table1[c08a_main_class], $B$4, INDIRECT("Table1[c01"&amp;$E$5&amp;"_area]"), "&lt;&gt;Unassigned", INDIRECT("Table1["&amp;$B512&amp;"]"), "Don't Know")</f>
        <v>0</v>
      </c>
      <c r="F512" s="3">
        <f t="shared" ca="1" si="66"/>
        <v>37</v>
      </c>
    </row>
    <row r="513" spans="1:6" x14ac:dyDescent="0.25">
      <c r="A513" s="5" t="s">
        <v>736</v>
      </c>
      <c r="B513" s="28" t="s">
        <v>939</v>
      </c>
      <c r="C513" s="2">
        <f ca="1">COUNTIFS(Table1[c08a_main_class], $B$4, INDIRECT("Table1[c01"&amp;$E$5&amp;"_area]"), "&lt;&gt;Unassigned", INDIRECT("Table1["&amp;$B513&amp;"]"), "Yes")</f>
        <v>0</v>
      </c>
      <c r="D513" s="3">
        <f ca="1">COUNTIFS(Table1[c08a_main_class], $B$4, INDIRECT("Table1[c01"&amp;$E$5&amp;"_area]"), "&lt;&gt;Unassigned", INDIRECT("Table1["&amp;$B513&amp;"]"), "No")</f>
        <v>37</v>
      </c>
      <c r="E513" s="2">
        <f ca="1">COUNTIFS(Table1[c08a_main_class], $B$4, INDIRECT("Table1[c01"&amp;$E$5&amp;"_area]"), "&lt;&gt;Unassigned", INDIRECT("Table1["&amp;$B513&amp;"]"), "Don't Know")</f>
        <v>0</v>
      </c>
      <c r="F513" s="3">
        <f t="shared" ca="1" si="66"/>
        <v>37</v>
      </c>
    </row>
    <row r="514" spans="1:6" x14ac:dyDescent="0.25">
      <c r="A514" s="5" t="s">
        <v>737</v>
      </c>
      <c r="B514" s="28" t="s">
        <v>940</v>
      </c>
      <c r="C514" s="2">
        <f ca="1">COUNTIFS(Table1[c08a_main_class], $B$4, INDIRECT("Table1[c01"&amp;$E$5&amp;"_area]"), "&lt;&gt;Unassigned", INDIRECT("Table1["&amp;$B514&amp;"]"), "Yes")</f>
        <v>1</v>
      </c>
      <c r="D514" s="3">
        <f ca="1">COUNTIFS(Table1[c08a_main_class], $B$4, INDIRECT("Table1[c01"&amp;$E$5&amp;"_area]"), "&lt;&gt;Unassigned", INDIRECT("Table1["&amp;$B514&amp;"]"), "No")</f>
        <v>36</v>
      </c>
      <c r="E514" s="2">
        <f ca="1">COUNTIFS(Table1[c08a_main_class], $B$4, INDIRECT("Table1[c01"&amp;$E$5&amp;"_area]"), "&lt;&gt;Unassigned", INDIRECT("Table1["&amp;$B514&amp;"]"), "Don't Know")</f>
        <v>0</v>
      </c>
      <c r="F514" s="3">
        <f t="shared" ca="1" si="66"/>
        <v>37</v>
      </c>
    </row>
    <row r="515" spans="1:6" x14ac:dyDescent="0.25">
      <c r="A515" s="5" t="s">
        <v>738</v>
      </c>
      <c r="B515" s="28" t="s">
        <v>941</v>
      </c>
      <c r="C515" s="2">
        <f ca="1">COUNTIFS(Table1[c08a_main_class], $B$4, INDIRECT("Table1[c01"&amp;$E$5&amp;"_area]"), "&lt;&gt;Unassigned", INDIRECT("Table1["&amp;$B515&amp;"]"), "Yes")</f>
        <v>0</v>
      </c>
      <c r="D515" s="3">
        <f ca="1">COUNTIFS(Table1[c08a_main_class], $B$4, INDIRECT("Table1[c01"&amp;$E$5&amp;"_area]"), "&lt;&gt;Unassigned", INDIRECT("Table1["&amp;$B515&amp;"]"), "No")</f>
        <v>37</v>
      </c>
      <c r="E515" s="2">
        <f ca="1">COUNTIFS(Table1[c08a_main_class], $B$4, INDIRECT("Table1[c01"&amp;$E$5&amp;"_area]"), "&lt;&gt;Unassigned", INDIRECT("Table1["&amp;$B515&amp;"]"), "Don't Know")</f>
        <v>0</v>
      </c>
      <c r="F515" s="3">
        <f t="shared" ca="1" si="66"/>
        <v>37</v>
      </c>
    </row>
    <row r="516" spans="1:6" x14ac:dyDescent="0.25">
      <c r="A516" s="5" t="s">
        <v>742</v>
      </c>
      <c r="B516" s="28" t="s">
        <v>942</v>
      </c>
      <c r="C516" s="2">
        <f ca="1">COUNTIFS(Table1[c08a_main_class], $B$4, INDIRECT("Table1[c01"&amp;$E$5&amp;"_area]"), "&lt;&gt;Unassigned", INDIRECT("Table1["&amp;$B516&amp;"]"), "Yes")</f>
        <v>0</v>
      </c>
      <c r="D516" s="3">
        <f ca="1">COUNTIFS(Table1[c08a_main_class], $B$4, INDIRECT("Table1[c01"&amp;$E$5&amp;"_area]"), "&lt;&gt;Unassigned", INDIRECT("Table1["&amp;$B516&amp;"]"), "No")</f>
        <v>37</v>
      </c>
      <c r="E516" s="2">
        <f ca="1">COUNTIFS(Table1[c08a_main_class], $B$4, INDIRECT("Table1[c01"&amp;$E$5&amp;"_area]"), "&lt;&gt;Unassigned", INDIRECT("Table1["&amp;$B516&amp;"]"), "Don't Know")</f>
        <v>0</v>
      </c>
      <c r="F516" s="3">
        <f t="shared" ca="1" si="66"/>
        <v>37</v>
      </c>
    </row>
    <row r="517" spans="1:6" x14ac:dyDescent="0.25">
      <c r="A517" s="5" t="s">
        <v>22</v>
      </c>
      <c r="B517" s="28" t="s">
        <v>943</v>
      </c>
      <c r="C517" s="2">
        <f ca="1">COUNTIFS(Table1[c08a_main_class], $B$4, INDIRECT("Table1[c01"&amp;$E$5&amp;"_area]"), "&lt;&gt;Unassigned", INDIRECT("Table1["&amp;$B517&amp;"]"), "Yes")</f>
        <v>29</v>
      </c>
      <c r="D517" s="3">
        <f ca="1">COUNTIFS(Table1[c08a_main_class], $B$4, INDIRECT("Table1[c01"&amp;$E$5&amp;"_area]"), "&lt;&gt;Unassigned", INDIRECT("Table1["&amp;$B517&amp;"]"), "No")</f>
        <v>8</v>
      </c>
      <c r="E517" s="2">
        <f ca="1">COUNTIFS(Table1[c08a_main_class], $B$4, INDIRECT("Table1[c01"&amp;$E$5&amp;"_area]"), "&lt;&gt;Unassigned", INDIRECT("Table1["&amp;$B517&amp;"]"), "Don't Know")</f>
        <v>0</v>
      </c>
      <c r="F517" s="3">
        <f t="shared" ca="1" si="66"/>
        <v>37</v>
      </c>
    </row>
    <row r="519" spans="1:6" x14ac:dyDescent="0.25">
      <c r="A519" s="4" t="s">
        <v>739</v>
      </c>
    </row>
    <row r="520" spans="1:6" x14ac:dyDescent="0.25">
      <c r="A520" s="5" t="str">
        <f>$B$3&amp;" - Wave B - Sample"</f>
        <v>Universal Credit - Wave B - Sample</v>
      </c>
      <c r="B520" s="5" t="s">
        <v>879</v>
      </c>
      <c r="C520" s="5" t="s">
        <v>5</v>
      </c>
      <c r="D520" s="5" t="s">
        <v>4</v>
      </c>
      <c r="E520" s="5" t="s">
        <v>896</v>
      </c>
      <c r="F520" s="5" t="s">
        <v>525</v>
      </c>
    </row>
    <row r="521" spans="1:6" x14ac:dyDescent="0.25">
      <c r="A521" s="5" t="s">
        <v>723</v>
      </c>
      <c r="B521" s="28" t="s">
        <v>926</v>
      </c>
      <c r="C521" s="7">
        <f ca="1">C500/$C$11</f>
        <v>2.7027027027027029E-2</v>
      </c>
      <c r="D521" s="6">
        <f ca="1">D500/$C$11</f>
        <v>0.94594594594594594</v>
      </c>
      <c r="E521" s="7">
        <f ca="1">E500/$C$11</f>
        <v>2.7027027027027029E-2</v>
      </c>
      <c r="F521" s="6">
        <f ca="1">C521+D521+E521</f>
        <v>1</v>
      </c>
    </row>
    <row r="522" spans="1:6" x14ac:dyDescent="0.25">
      <c r="A522" s="5" t="s">
        <v>724</v>
      </c>
      <c r="B522" s="28" t="s">
        <v>927</v>
      </c>
      <c r="C522" s="7">
        <f t="shared" ref="C522:E537" ca="1" si="67">C501/$C$11</f>
        <v>0</v>
      </c>
      <c r="D522" s="6">
        <f t="shared" ca="1" si="67"/>
        <v>0.97297297297297303</v>
      </c>
      <c r="E522" s="7">
        <f t="shared" ca="1" si="67"/>
        <v>2.7027027027027029E-2</v>
      </c>
      <c r="F522" s="6">
        <f t="shared" ref="F522:F538" ca="1" si="68">C522+D522+E522</f>
        <v>1</v>
      </c>
    </row>
    <row r="523" spans="1:6" x14ac:dyDescent="0.25">
      <c r="A523" s="5" t="s">
        <v>725</v>
      </c>
      <c r="B523" s="28" t="s">
        <v>928</v>
      </c>
      <c r="C523" s="7">
        <f t="shared" ca="1" si="67"/>
        <v>0</v>
      </c>
      <c r="D523" s="6">
        <f t="shared" ca="1" si="67"/>
        <v>1</v>
      </c>
      <c r="E523" s="7">
        <f t="shared" ca="1" si="67"/>
        <v>0</v>
      </c>
      <c r="F523" s="6">
        <f t="shared" ca="1" si="68"/>
        <v>1</v>
      </c>
    </row>
    <row r="524" spans="1:6" x14ac:dyDescent="0.25">
      <c r="A524" s="5" t="s">
        <v>726</v>
      </c>
      <c r="B524" s="28" t="s">
        <v>929</v>
      </c>
      <c r="C524" s="7">
        <f t="shared" ca="1" si="67"/>
        <v>0</v>
      </c>
      <c r="D524" s="6">
        <f t="shared" ca="1" si="67"/>
        <v>1</v>
      </c>
      <c r="E524" s="7">
        <f t="shared" ca="1" si="67"/>
        <v>0</v>
      </c>
      <c r="F524" s="6">
        <f t="shared" ca="1" si="68"/>
        <v>1</v>
      </c>
    </row>
    <row r="525" spans="1:6" x14ac:dyDescent="0.25">
      <c r="A525" s="5" t="s">
        <v>727</v>
      </c>
      <c r="B525" s="28" t="s">
        <v>930</v>
      </c>
      <c r="C525" s="7">
        <f t="shared" ca="1" si="67"/>
        <v>0</v>
      </c>
      <c r="D525" s="6">
        <f t="shared" ca="1" si="67"/>
        <v>1</v>
      </c>
      <c r="E525" s="7">
        <f t="shared" ca="1" si="67"/>
        <v>0</v>
      </c>
      <c r="F525" s="6">
        <f t="shared" ca="1" si="68"/>
        <v>1</v>
      </c>
    </row>
    <row r="526" spans="1:6" x14ac:dyDescent="0.25">
      <c r="A526" s="5" t="s">
        <v>728</v>
      </c>
      <c r="B526" s="28" t="s">
        <v>931</v>
      </c>
      <c r="C526" s="7">
        <f t="shared" ca="1" si="67"/>
        <v>0</v>
      </c>
      <c r="D526" s="6">
        <f t="shared" ca="1" si="67"/>
        <v>1</v>
      </c>
      <c r="E526" s="7">
        <f t="shared" ca="1" si="67"/>
        <v>0</v>
      </c>
      <c r="F526" s="6">
        <f t="shared" ca="1" si="68"/>
        <v>1</v>
      </c>
    </row>
    <row r="527" spans="1:6" x14ac:dyDescent="0.25">
      <c r="A527" s="5" t="s">
        <v>729</v>
      </c>
      <c r="B527" s="28" t="s">
        <v>932</v>
      </c>
      <c r="C527" s="7">
        <f t="shared" ca="1" si="67"/>
        <v>5.4054054054054057E-2</v>
      </c>
      <c r="D527" s="6">
        <f t="shared" ca="1" si="67"/>
        <v>0.94594594594594594</v>
      </c>
      <c r="E527" s="7">
        <f t="shared" ca="1" si="67"/>
        <v>0</v>
      </c>
      <c r="F527" s="6">
        <f t="shared" ca="1" si="68"/>
        <v>1</v>
      </c>
    </row>
    <row r="528" spans="1:6" x14ac:dyDescent="0.25">
      <c r="A528" s="5" t="s">
        <v>730</v>
      </c>
      <c r="B528" s="28" t="s">
        <v>933</v>
      </c>
      <c r="C528" s="7">
        <f t="shared" ca="1" si="67"/>
        <v>0</v>
      </c>
      <c r="D528" s="6">
        <f t="shared" ca="1" si="67"/>
        <v>1</v>
      </c>
      <c r="E528" s="7">
        <f t="shared" ca="1" si="67"/>
        <v>0</v>
      </c>
      <c r="F528" s="6">
        <f t="shared" ca="1" si="68"/>
        <v>1</v>
      </c>
    </row>
    <row r="529" spans="1:6" x14ac:dyDescent="0.25">
      <c r="A529" s="5" t="s">
        <v>731</v>
      </c>
      <c r="B529" s="28" t="s">
        <v>934</v>
      </c>
      <c r="C529" s="7">
        <f t="shared" ca="1" si="67"/>
        <v>0</v>
      </c>
      <c r="D529" s="6">
        <f t="shared" ca="1" si="67"/>
        <v>1</v>
      </c>
      <c r="E529" s="7">
        <f t="shared" ca="1" si="67"/>
        <v>0</v>
      </c>
      <c r="F529" s="6">
        <f t="shared" ca="1" si="68"/>
        <v>1</v>
      </c>
    </row>
    <row r="530" spans="1:6" x14ac:dyDescent="0.25">
      <c r="A530" s="5" t="s">
        <v>732</v>
      </c>
      <c r="B530" s="28" t="s">
        <v>935</v>
      </c>
      <c r="C530" s="7">
        <f t="shared" ca="1" si="67"/>
        <v>0.10810810810810811</v>
      </c>
      <c r="D530" s="6">
        <f t="shared" ca="1" si="67"/>
        <v>0.86486486486486491</v>
      </c>
      <c r="E530" s="7">
        <f t="shared" ca="1" si="67"/>
        <v>2.7027027027027029E-2</v>
      </c>
      <c r="F530" s="6">
        <f t="shared" ca="1" si="68"/>
        <v>1</v>
      </c>
    </row>
    <row r="531" spans="1:6" x14ac:dyDescent="0.25">
      <c r="A531" s="5" t="s">
        <v>733</v>
      </c>
      <c r="B531" s="28" t="s">
        <v>936</v>
      </c>
      <c r="C531" s="7">
        <f t="shared" ca="1" si="67"/>
        <v>0</v>
      </c>
      <c r="D531" s="6">
        <f t="shared" ca="1" si="67"/>
        <v>1</v>
      </c>
      <c r="E531" s="7">
        <f t="shared" ca="1" si="67"/>
        <v>0</v>
      </c>
      <c r="F531" s="6">
        <f t="shared" ca="1" si="68"/>
        <v>1</v>
      </c>
    </row>
    <row r="532" spans="1:6" x14ac:dyDescent="0.25">
      <c r="A532" s="5" t="s">
        <v>734</v>
      </c>
      <c r="B532" s="28" t="s">
        <v>937</v>
      </c>
      <c r="C532" s="7">
        <f t="shared" ca="1" si="67"/>
        <v>0</v>
      </c>
      <c r="D532" s="6">
        <f t="shared" ca="1" si="67"/>
        <v>1</v>
      </c>
      <c r="E532" s="7">
        <f t="shared" ca="1" si="67"/>
        <v>0</v>
      </c>
      <c r="F532" s="6">
        <f t="shared" ca="1" si="68"/>
        <v>1</v>
      </c>
    </row>
    <row r="533" spans="1:6" x14ac:dyDescent="0.25">
      <c r="A533" s="5" t="s">
        <v>735</v>
      </c>
      <c r="B533" s="28" t="s">
        <v>938</v>
      </c>
      <c r="C533" s="7">
        <f t="shared" ca="1" si="67"/>
        <v>0</v>
      </c>
      <c r="D533" s="6">
        <f t="shared" ca="1" si="67"/>
        <v>1</v>
      </c>
      <c r="E533" s="7">
        <f t="shared" ca="1" si="67"/>
        <v>0</v>
      </c>
      <c r="F533" s="6">
        <f t="shared" ca="1" si="68"/>
        <v>1</v>
      </c>
    </row>
    <row r="534" spans="1:6" x14ac:dyDescent="0.25">
      <c r="A534" s="5" t="s">
        <v>736</v>
      </c>
      <c r="B534" s="28" t="s">
        <v>939</v>
      </c>
      <c r="C534" s="7">
        <f t="shared" ca="1" si="67"/>
        <v>0</v>
      </c>
      <c r="D534" s="6">
        <f t="shared" ca="1" si="67"/>
        <v>1</v>
      </c>
      <c r="E534" s="7">
        <f t="shared" ca="1" si="67"/>
        <v>0</v>
      </c>
      <c r="F534" s="6">
        <f t="shared" ca="1" si="68"/>
        <v>1</v>
      </c>
    </row>
    <row r="535" spans="1:6" x14ac:dyDescent="0.25">
      <c r="A535" s="5" t="s">
        <v>737</v>
      </c>
      <c r="B535" s="28" t="s">
        <v>940</v>
      </c>
      <c r="C535" s="7">
        <f t="shared" ca="1" si="67"/>
        <v>2.7027027027027029E-2</v>
      </c>
      <c r="D535" s="6">
        <f t="shared" ca="1" si="67"/>
        <v>0.97297297297297303</v>
      </c>
      <c r="E535" s="7">
        <f t="shared" ca="1" si="67"/>
        <v>0</v>
      </c>
      <c r="F535" s="6">
        <f t="shared" ca="1" si="68"/>
        <v>1</v>
      </c>
    </row>
    <row r="536" spans="1:6" x14ac:dyDescent="0.25">
      <c r="A536" s="5" t="s">
        <v>738</v>
      </c>
      <c r="B536" s="28" t="s">
        <v>941</v>
      </c>
      <c r="C536" s="7">
        <f t="shared" ca="1" si="67"/>
        <v>0</v>
      </c>
      <c r="D536" s="6">
        <f t="shared" ca="1" si="67"/>
        <v>1</v>
      </c>
      <c r="E536" s="7">
        <f t="shared" ca="1" si="67"/>
        <v>0</v>
      </c>
      <c r="F536" s="6">
        <f t="shared" ca="1" si="68"/>
        <v>1</v>
      </c>
    </row>
    <row r="537" spans="1:6" x14ac:dyDescent="0.25">
      <c r="A537" s="5" t="s">
        <v>742</v>
      </c>
      <c r="B537" s="28" t="s">
        <v>942</v>
      </c>
      <c r="C537" s="7">
        <f t="shared" ca="1" si="67"/>
        <v>0</v>
      </c>
      <c r="D537" s="6">
        <f t="shared" ca="1" si="67"/>
        <v>1</v>
      </c>
      <c r="E537" s="7">
        <f t="shared" ca="1" si="67"/>
        <v>0</v>
      </c>
      <c r="F537" s="6">
        <f t="shared" ca="1" si="68"/>
        <v>1</v>
      </c>
    </row>
    <row r="538" spans="1:6" x14ac:dyDescent="0.25">
      <c r="A538" s="5" t="s">
        <v>22</v>
      </c>
      <c r="B538" s="28" t="s">
        <v>943</v>
      </c>
      <c r="C538" s="7">
        <f t="shared" ref="C538:E538" ca="1" si="69">C517/$C$11</f>
        <v>0.78378378378378377</v>
      </c>
      <c r="D538" s="6">
        <f t="shared" ca="1" si="69"/>
        <v>0.21621621621621623</v>
      </c>
      <c r="E538" s="7">
        <f t="shared" ca="1" si="69"/>
        <v>0</v>
      </c>
      <c r="F538" s="6">
        <f t="shared" ca="1" si="68"/>
        <v>1</v>
      </c>
    </row>
    <row r="540" spans="1:6" x14ac:dyDescent="0.25">
      <c r="A540" s="4" t="s">
        <v>722</v>
      </c>
    </row>
    <row r="541" spans="1:6" x14ac:dyDescent="0.25">
      <c r="A541" s="5" t="str">
        <f>$B$3&amp;" - Wave C - Sample"</f>
        <v>Universal Credit - Wave C - Sample</v>
      </c>
      <c r="B541" s="5" t="s">
        <v>879</v>
      </c>
      <c r="C541" s="5" t="s">
        <v>5</v>
      </c>
      <c r="D541" s="5" t="s">
        <v>4</v>
      </c>
      <c r="E541" s="5" t="s">
        <v>896</v>
      </c>
      <c r="F541" s="5" t="s">
        <v>525</v>
      </c>
    </row>
    <row r="542" spans="1:6" x14ac:dyDescent="0.25">
      <c r="A542" s="5" t="s">
        <v>723</v>
      </c>
      <c r="B542" s="28" t="s">
        <v>1006</v>
      </c>
      <c r="C542" s="2">
        <f ca="1">COUNTIFS(Table1[c08a_main_class], $B$4, INDIRECT("Table1[c01"&amp;$E$6&amp;"_area]"), "&lt;&gt;Unassigned", INDIRECT("Table1["&amp;$B542&amp;"]"), "Yes")</f>
        <v>0</v>
      </c>
      <c r="D542" s="3">
        <f ca="1">COUNTIFS(Table1[c08a_main_class], $B$4, INDIRECT("Table1[c01"&amp;$E$6&amp;"_area]"), "&lt;&gt;Unassigned", INDIRECT("Table1["&amp;$B542&amp;"]"), "No")</f>
        <v>0</v>
      </c>
      <c r="E542" s="2">
        <f ca="1">COUNTIFS(Table1[c08a_main_class], $B$4, INDIRECT("Table1[c01"&amp;$E$6&amp;"_area]"), "&lt;&gt;Unassigned", INDIRECT("Table1["&amp;$B542&amp;"]"), "Don't Know")</f>
        <v>0</v>
      </c>
      <c r="F542" s="3">
        <f ca="1">C542+D542+E542</f>
        <v>0</v>
      </c>
    </row>
    <row r="543" spans="1:6" x14ac:dyDescent="0.25">
      <c r="A543" s="5" t="s">
        <v>724</v>
      </c>
      <c r="B543" s="28" t="s">
        <v>1007</v>
      </c>
      <c r="C543" s="2">
        <f ca="1">COUNTIFS(Table1[c08a_main_class], $B$4, INDIRECT("Table1[c01"&amp;$E$6&amp;"_area]"), "&lt;&gt;Unassigned", INDIRECT("Table1["&amp;$B543&amp;"]"), "Yes")</f>
        <v>0</v>
      </c>
      <c r="D543" s="3">
        <f ca="1">COUNTIFS(Table1[c08a_main_class], $B$4, INDIRECT("Table1[c01"&amp;$E$6&amp;"_area]"), "&lt;&gt;Unassigned", INDIRECT("Table1["&amp;$B543&amp;"]"), "No")</f>
        <v>0</v>
      </c>
      <c r="E543" s="2">
        <f ca="1">COUNTIFS(Table1[c08a_main_class], $B$4, INDIRECT("Table1[c01"&amp;$E$6&amp;"_area]"), "&lt;&gt;Unassigned", INDIRECT("Table1["&amp;$B543&amp;"]"), "Don't Know")</f>
        <v>0</v>
      </c>
      <c r="F543" s="3">
        <f t="shared" ref="F543:F559" ca="1" si="70">C543+D543+E543</f>
        <v>0</v>
      </c>
    </row>
    <row r="544" spans="1:6" x14ac:dyDescent="0.25">
      <c r="A544" s="5" t="s">
        <v>725</v>
      </c>
      <c r="B544" s="28" t="s">
        <v>1008</v>
      </c>
      <c r="C544" s="2">
        <f ca="1">COUNTIFS(Table1[c08a_main_class], $B$4, INDIRECT("Table1[c01"&amp;$E$6&amp;"_area]"), "&lt;&gt;Unassigned", INDIRECT("Table1["&amp;$B544&amp;"]"), "Yes")</f>
        <v>0</v>
      </c>
      <c r="D544" s="3">
        <f ca="1">COUNTIFS(Table1[c08a_main_class], $B$4, INDIRECT("Table1[c01"&amp;$E$6&amp;"_area]"), "&lt;&gt;Unassigned", INDIRECT("Table1["&amp;$B544&amp;"]"), "No")</f>
        <v>0</v>
      </c>
      <c r="E544" s="2">
        <f ca="1">COUNTIFS(Table1[c08a_main_class], $B$4, INDIRECT("Table1[c01"&amp;$E$6&amp;"_area]"), "&lt;&gt;Unassigned", INDIRECT("Table1["&amp;$B544&amp;"]"), "Don't Know")</f>
        <v>0</v>
      </c>
      <c r="F544" s="3">
        <f t="shared" ca="1" si="70"/>
        <v>0</v>
      </c>
    </row>
    <row r="545" spans="1:6" x14ac:dyDescent="0.25">
      <c r="A545" s="5" t="s">
        <v>726</v>
      </c>
      <c r="B545" s="28" t="s">
        <v>1009</v>
      </c>
      <c r="C545" s="2">
        <f ca="1">COUNTIFS(Table1[c08a_main_class], $B$4, INDIRECT("Table1[c01"&amp;$E$6&amp;"_area]"), "&lt;&gt;Unassigned", INDIRECT("Table1["&amp;$B545&amp;"]"), "Yes")</f>
        <v>0</v>
      </c>
      <c r="D545" s="3">
        <f ca="1">COUNTIFS(Table1[c08a_main_class], $B$4, INDIRECT("Table1[c01"&amp;$E$6&amp;"_area]"), "&lt;&gt;Unassigned", INDIRECT("Table1["&amp;$B545&amp;"]"), "No")</f>
        <v>0</v>
      </c>
      <c r="E545" s="2">
        <f ca="1">COUNTIFS(Table1[c08a_main_class], $B$4, INDIRECT("Table1[c01"&amp;$E$6&amp;"_area]"), "&lt;&gt;Unassigned", INDIRECT("Table1["&amp;$B545&amp;"]"), "Don't Know")</f>
        <v>0</v>
      </c>
      <c r="F545" s="3">
        <f t="shared" ca="1" si="70"/>
        <v>0</v>
      </c>
    </row>
    <row r="546" spans="1:6" x14ac:dyDescent="0.25">
      <c r="A546" s="5" t="s">
        <v>727</v>
      </c>
      <c r="B546" s="28" t="s">
        <v>1010</v>
      </c>
      <c r="C546" s="2">
        <f ca="1">COUNTIFS(Table1[c08a_main_class], $B$4, INDIRECT("Table1[c01"&amp;$E$6&amp;"_area]"), "&lt;&gt;Unassigned", INDIRECT("Table1["&amp;$B546&amp;"]"), "Yes")</f>
        <v>0</v>
      </c>
      <c r="D546" s="3">
        <f ca="1">COUNTIFS(Table1[c08a_main_class], $B$4, INDIRECT("Table1[c01"&amp;$E$6&amp;"_area]"), "&lt;&gt;Unassigned", INDIRECT("Table1["&amp;$B546&amp;"]"), "No")</f>
        <v>0</v>
      </c>
      <c r="E546" s="2">
        <f ca="1">COUNTIFS(Table1[c08a_main_class], $B$4, INDIRECT("Table1[c01"&amp;$E$6&amp;"_area]"), "&lt;&gt;Unassigned", INDIRECT("Table1["&amp;$B546&amp;"]"), "Don't Know")</f>
        <v>0</v>
      </c>
      <c r="F546" s="3">
        <f t="shared" ca="1" si="70"/>
        <v>0</v>
      </c>
    </row>
    <row r="547" spans="1:6" x14ac:dyDescent="0.25">
      <c r="A547" s="5" t="s">
        <v>728</v>
      </c>
      <c r="B547" s="28" t="s">
        <v>1011</v>
      </c>
      <c r="C547" s="2">
        <f ca="1">COUNTIFS(Table1[c08a_main_class], $B$4, INDIRECT("Table1[c01"&amp;$E$6&amp;"_area]"), "&lt;&gt;Unassigned", INDIRECT("Table1["&amp;$B547&amp;"]"), "Yes")</f>
        <v>0</v>
      </c>
      <c r="D547" s="3">
        <f ca="1">COUNTIFS(Table1[c08a_main_class], $B$4, INDIRECT("Table1[c01"&amp;$E$6&amp;"_area]"), "&lt;&gt;Unassigned", INDIRECT("Table1["&amp;$B547&amp;"]"), "No")</f>
        <v>0</v>
      </c>
      <c r="E547" s="2">
        <f ca="1">COUNTIFS(Table1[c08a_main_class], $B$4, INDIRECT("Table1[c01"&amp;$E$6&amp;"_area]"), "&lt;&gt;Unassigned", INDIRECT("Table1["&amp;$B547&amp;"]"), "Don't Know")</f>
        <v>0</v>
      </c>
      <c r="F547" s="3">
        <f t="shared" ca="1" si="70"/>
        <v>0</v>
      </c>
    </row>
    <row r="548" spans="1:6" x14ac:dyDescent="0.25">
      <c r="A548" s="5" t="s">
        <v>729</v>
      </c>
      <c r="B548" s="28" t="s">
        <v>1012</v>
      </c>
      <c r="C548" s="2">
        <f ca="1">COUNTIFS(Table1[c08a_main_class], $B$4, INDIRECT("Table1[c01"&amp;$E$6&amp;"_area]"), "&lt;&gt;Unassigned", INDIRECT("Table1["&amp;$B548&amp;"]"), "Yes")</f>
        <v>0</v>
      </c>
      <c r="D548" s="3">
        <f ca="1">COUNTIFS(Table1[c08a_main_class], $B$4, INDIRECT("Table1[c01"&amp;$E$6&amp;"_area]"), "&lt;&gt;Unassigned", INDIRECT("Table1["&amp;$B548&amp;"]"), "No")</f>
        <v>0</v>
      </c>
      <c r="E548" s="2">
        <f ca="1">COUNTIFS(Table1[c08a_main_class], $B$4, INDIRECT("Table1[c01"&amp;$E$6&amp;"_area]"), "&lt;&gt;Unassigned", INDIRECT("Table1["&amp;$B548&amp;"]"), "Don't Know")</f>
        <v>0</v>
      </c>
      <c r="F548" s="3">
        <f t="shared" ca="1" si="70"/>
        <v>0</v>
      </c>
    </row>
    <row r="549" spans="1:6" x14ac:dyDescent="0.25">
      <c r="A549" s="5" t="s">
        <v>730</v>
      </c>
      <c r="B549" s="28" t="s">
        <v>1013</v>
      </c>
      <c r="C549" s="2">
        <f ca="1">COUNTIFS(Table1[c08a_main_class], $B$4, INDIRECT("Table1[c01"&amp;$E$6&amp;"_area]"), "&lt;&gt;Unassigned", INDIRECT("Table1["&amp;$B549&amp;"]"), "Yes")</f>
        <v>0</v>
      </c>
      <c r="D549" s="3">
        <f ca="1">COUNTIFS(Table1[c08a_main_class], $B$4, INDIRECT("Table1[c01"&amp;$E$6&amp;"_area]"), "&lt;&gt;Unassigned", INDIRECT("Table1["&amp;$B549&amp;"]"), "No")</f>
        <v>0</v>
      </c>
      <c r="E549" s="2">
        <f ca="1">COUNTIFS(Table1[c08a_main_class], $B$4, INDIRECT("Table1[c01"&amp;$E$6&amp;"_area]"), "&lt;&gt;Unassigned", INDIRECT("Table1["&amp;$B549&amp;"]"), "Don't Know")</f>
        <v>0</v>
      </c>
      <c r="F549" s="3">
        <f t="shared" ca="1" si="70"/>
        <v>0</v>
      </c>
    </row>
    <row r="550" spans="1:6" x14ac:dyDescent="0.25">
      <c r="A550" s="5" t="s">
        <v>731</v>
      </c>
      <c r="B550" s="28" t="s">
        <v>1014</v>
      </c>
      <c r="C550" s="2">
        <f ca="1">COUNTIFS(Table1[c08a_main_class], $B$4, INDIRECT("Table1[c01"&amp;$E$6&amp;"_area]"), "&lt;&gt;Unassigned", INDIRECT("Table1["&amp;$B550&amp;"]"), "Yes")</f>
        <v>0</v>
      </c>
      <c r="D550" s="3">
        <f ca="1">COUNTIFS(Table1[c08a_main_class], $B$4, INDIRECT("Table1[c01"&amp;$E$6&amp;"_area]"), "&lt;&gt;Unassigned", INDIRECT("Table1["&amp;$B550&amp;"]"), "No")</f>
        <v>0</v>
      </c>
      <c r="E550" s="2">
        <f ca="1">COUNTIFS(Table1[c08a_main_class], $B$4, INDIRECT("Table1[c01"&amp;$E$6&amp;"_area]"), "&lt;&gt;Unassigned", INDIRECT("Table1["&amp;$B550&amp;"]"), "Don't Know")</f>
        <v>0</v>
      </c>
      <c r="F550" s="3">
        <f t="shared" ca="1" si="70"/>
        <v>0</v>
      </c>
    </row>
    <row r="551" spans="1:6" x14ac:dyDescent="0.25">
      <c r="A551" s="5" t="s">
        <v>732</v>
      </c>
      <c r="B551" s="28" t="s">
        <v>1015</v>
      </c>
      <c r="C551" s="2">
        <f ca="1">COUNTIFS(Table1[c08a_main_class], $B$4, INDIRECT("Table1[c01"&amp;$E$6&amp;"_area]"), "&lt;&gt;Unassigned", INDIRECT("Table1["&amp;$B551&amp;"]"), "Yes")</f>
        <v>0</v>
      </c>
      <c r="D551" s="3">
        <f ca="1">COUNTIFS(Table1[c08a_main_class], $B$4, INDIRECT("Table1[c01"&amp;$E$6&amp;"_area]"), "&lt;&gt;Unassigned", INDIRECT("Table1["&amp;$B551&amp;"]"), "No")</f>
        <v>0</v>
      </c>
      <c r="E551" s="2">
        <f ca="1">COUNTIFS(Table1[c08a_main_class], $B$4, INDIRECT("Table1[c01"&amp;$E$6&amp;"_area]"), "&lt;&gt;Unassigned", INDIRECT("Table1["&amp;$B551&amp;"]"), "Don't Know")</f>
        <v>0</v>
      </c>
      <c r="F551" s="3">
        <f t="shared" ca="1" si="70"/>
        <v>0</v>
      </c>
    </row>
    <row r="552" spans="1:6" x14ac:dyDescent="0.25">
      <c r="A552" s="5" t="s">
        <v>733</v>
      </c>
      <c r="B552" s="28" t="s">
        <v>1016</v>
      </c>
      <c r="C552" s="2">
        <f ca="1">COUNTIFS(Table1[c08a_main_class], $B$4, INDIRECT("Table1[c01"&amp;$E$6&amp;"_area]"), "&lt;&gt;Unassigned", INDIRECT("Table1["&amp;$B552&amp;"]"), "Yes")</f>
        <v>0</v>
      </c>
      <c r="D552" s="3">
        <f ca="1">COUNTIFS(Table1[c08a_main_class], $B$4, INDIRECT("Table1[c01"&amp;$E$6&amp;"_area]"), "&lt;&gt;Unassigned", INDIRECT("Table1["&amp;$B552&amp;"]"), "No")</f>
        <v>0</v>
      </c>
      <c r="E552" s="2">
        <f ca="1">COUNTIFS(Table1[c08a_main_class], $B$4, INDIRECT("Table1[c01"&amp;$E$6&amp;"_area]"), "&lt;&gt;Unassigned", INDIRECT("Table1["&amp;$B552&amp;"]"), "Don't Know")</f>
        <v>0</v>
      </c>
      <c r="F552" s="3">
        <f t="shared" ca="1" si="70"/>
        <v>0</v>
      </c>
    </row>
    <row r="553" spans="1:6" x14ac:dyDescent="0.25">
      <c r="A553" s="5" t="s">
        <v>734</v>
      </c>
      <c r="B553" s="28" t="s">
        <v>1017</v>
      </c>
      <c r="C553" s="2">
        <f ca="1">COUNTIFS(Table1[c08a_main_class], $B$4, INDIRECT("Table1[c01"&amp;$E$6&amp;"_area]"), "&lt;&gt;Unassigned", INDIRECT("Table1["&amp;$B553&amp;"]"), "Yes")</f>
        <v>0</v>
      </c>
      <c r="D553" s="3">
        <f ca="1">COUNTIFS(Table1[c08a_main_class], $B$4, INDIRECT("Table1[c01"&amp;$E$6&amp;"_area]"), "&lt;&gt;Unassigned", INDIRECT("Table1["&amp;$B553&amp;"]"), "No")</f>
        <v>0</v>
      </c>
      <c r="E553" s="2">
        <f ca="1">COUNTIFS(Table1[c08a_main_class], $B$4, INDIRECT("Table1[c01"&amp;$E$6&amp;"_area]"), "&lt;&gt;Unassigned", INDIRECT("Table1["&amp;$B553&amp;"]"), "Don't Know")</f>
        <v>0</v>
      </c>
      <c r="F553" s="3">
        <f t="shared" ca="1" si="70"/>
        <v>0</v>
      </c>
    </row>
    <row r="554" spans="1:6" x14ac:dyDescent="0.25">
      <c r="A554" s="5" t="s">
        <v>735</v>
      </c>
      <c r="B554" s="28" t="s">
        <v>1018</v>
      </c>
      <c r="C554" s="2">
        <f ca="1">COUNTIFS(Table1[c08a_main_class], $B$4, INDIRECT("Table1[c01"&amp;$E$6&amp;"_area]"), "&lt;&gt;Unassigned", INDIRECT("Table1["&amp;$B554&amp;"]"), "Yes")</f>
        <v>0</v>
      </c>
      <c r="D554" s="3">
        <f ca="1">COUNTIFS(Table1[c08a_main_class], $B$4, INDIRECT("Table1[c01"&amp;$E$6&amp;"_area]"), "&lt;&gt;Unassigned", INDIRECT("Table1["&amp;$B554&amp;"]"), "No")</f>
        <v>0</v>
      </c>
      <c r="E554" s="2">
        <f ca="1">COUNTIFS(Table1[c08a_main_class], $B$4, INDIRECT("Table1[c01"&amp;$E$6&amp;"_area]"), "&lt;&gt;Unassigned", INDIRECT("Table1["&amp;$B554&amp;"]"), "Don't Know")</f>
        <v>0</v>
      </c>
      <c r="F554" s="3">
        <f t="shared" ca="1" si="70"/>
        <v>0</v>
      </c>
    </row>
    <row r="555" spans="1:6" x14ac:dyDescent="0.25">
      <c r="A555" s="5" t="s">
        <v>736</v>
      </c>
      <c r="B555" s="28" t="s">
        <v>1019</v>
      </c>
      <c r="C555" s="2">
        <f ca="1">COUNTIFS(Table1[c08a_main_class], $B$4, INDIRECT("Table1[c01"&amp;$E$6&amp;"_area]"), "&lt;&gt;Unassigned", INDIRECT("Table1["&amp;$B555&amp;"]"), "Yes")</f>
        <v>0</v>
      </c>
      <c r="D555" s="3">
        <f ca="1">COUNTIFS(Table1[c08a_main_class], $B$4, INDIRECT("Table1[c01"&amp;$E$6&amp;"_area]"), "&lt;&gt;Unassigned", INDIRECT("Table1["&amp;$B555&amp;"]"), "No")</f>
        <v>0</v>
      </c>
      <c r="E555" s="2">
        <f ca="1">COUNTIFS(Table1[c08a_main_class], $B$4, INDIRECT("Table1[c01"&amp;$E$6&amp;"_area]"), "&lt;&gt;Unassigned", INDIRECT("Table1["&amp;$B555&amp;"]"), "Don't Know")</f>
        <v>0</v>
      </c>
      <c r="F555" s="3">
        <f t="shared" ca="1" si="70"/>
        <v>0</v>
      </c>
    </row>
    <row r="556" spans="1:6" x14ac:dyDescent="0.25">
      <c r="A556" s="5" t="s">
        <v>737</v>
      </c>
      <c r="B556" s="28" t="s">
        <v>1020</v>
      </c>
      <c r="C556" s="2">
        <f ca="1">COUNTIFS(Table1[c08a_main_class], $B$4, INDIRECT("Table1[c01"&amp;$E$6&amp;"_area]"), "&lt;&gt;Unassigned", INDIRECT("Table1["&amp;$B556&amp;"]"), "Yes")</f>
        <v>0</v>
      </c>
      <c r="D556" s="3">
        <f ca="1">COUNTIFS(Table1[c08a_main_class], $B$4, INDIRECT("Table1[c01"&amp;$E$6&amp;"_area]"), "&lt;&gt;Unassigned", INDIRECT("Table1["&amp;$B556&amp;"]"), "No")</f>
        <v>0</v>
      </c>
      <c r="E556" s="2">
        <f ca="1">COUNTIFS(Table1[c08a_main_class], $B$4, INDIRECT("Table1[c01"&amp;$E$6&amp;"_area]"), "&lt;&gt;Unassigned", INDIRECT("Table1["&amp;$B556&amp;"]"), "Don't Know")</f>
        <v>0</v>
      </c>
      <c r="F556" s="3">
        <f t="shared" ca="1" si="70"/>
        <v>0</v>
      </c>
    </row>
    <row r="557" spans="1:6" x14ac:dyDescent="0.25">
      <c r="A557" s="5" t="s">
        <v>738</v>
      </c>
      <c r="B557" s="28" t="s">
        <v>1021</v>
      </c>
      <c r="C557" s="2">
        <f ca="1">COUNTIFS(Table1[c08a_main_class], $B$4, INDIRECT("Table1[c01"&amp;$E$6&amp;"_area]"), "&lt;&gt;Unassigned", INDIRECT("Table1["&amp;$B557&amp;"]"), "Yes")</f>
        <v>0</v>
      </c>
      <c r="D557" s="3">
        <f ca="1">COUNTIFS(Table1[c08a_main_class], $B$4, INDIRECT("Table1[c01"&amp;$E$6&amp;"_area]"), "&lt;&gt;Unassigned", INDIRECT("Table1["&amp;$B557&amp;"]"), "No")</f>
        <v>0</v>
      </c>
      <c r="E557" s="2">
        <f ca="1">COUNTIFS(Table1[c08a_main_class], $B$4, INDIRECT("Table1[c01"&amp;$E$6&amp;"_area]"), "&lt;&gt;Unassigned", INDIRECT("Table1["&amp;$B557&amp;"]"), "Don't Know")</f>
        <v>0</v>
      </c>
      <c r="F557" s="3">
        <f t="shared" ca="1" si="70"/>
        <v>0</v>
      </c>
    </row>
    <row r="558" spans="1:6" x14ac:dyDescent="0.25">
      <c r="A558" s="5" t="s">
        <v>742</v>
      </c>
      <c r="B558" s="28" t="s">
        <v>1022</v>
      </c>
      <c r="C558" s="2">
        <f ca="1">COUNTIFS(Table1[c08a_main_class], $B$4, INDIRECT("Table1[c01"&amp;$E$6&amp;"_area]"), "&lt;&gt;Unassigned", INDIRECT("Table1["&amp;$B558&amp;"]"), "Yes")</f>
        <v>0</v>
      </c>
      <c r="D558" s="3">
        <f ca="1">COUNTIFS(Table1[c08a_main_class], $B$4, INDIRECT("Table1[c01"&amp;$E$6&amp;"_area]"), "&lt;&gt;Unassigned", INDIRECT("Table1["&amp;$B558&amp;"]"), "No")</f>
        <v>0</v>
      </c>
      <c r="E558" s="2">
        <f ca="1">COUNTIFS(Table1[c08a_main_class], $B$4, INDIRECT("Table1[c01"&amp;$E$6&amp;"_area]"), "&lt;&gt;Unassigned", INDIRECT("Table1["&amp;$B558&amp;"]"), "Don't Know")</f>
        <v>0</v>
      </c>
      <c r="F558" s="3">
        <f t="shared" ca="1" si="70"/>
        <v>0</v>
      </c>
    </row>
    <row r="559" spans="1:6" x14ac:dyDescent="0.25">
      <c r="A559" s="5" t="s">
        <v>22</v>
      </c>
      <c r="B559" s="28" t="s">
        <v>1023</v>
      </c>
      <c r="C559" s="2">
        <f ca="1">COUNTIFS(Table1[c08a_main_class], $B$4, INDIRECT("Table1[c01"&amp;$E$6&amp;"_area]"), "&lt;&gt;Unassigned", INDIRECT("Table1["&amp;$B559&amp;"]"), "Yes")</f>
        <v>0</v>
      </c>
      <c r="D559" s="3">
        <f ca="1">COUNTIFS(Table1[c08a_main_class], $B$4, INDIRECT("Table1[c01"&amp;$E$6&amp;"_area]"), "&lt;&gt;Unassigned", INDIRECT("Table1["&amp;$B559&amp;"]"), "No")</f>
        <v>0</v>
      </c>
      <c r="E559" s="2">
        <f ca="1">COUNTIFS(Table1[c08a_main_class], $B$4, INDIRECT("Table1[c01"&amp;$E$6&amp;"_area]"), "&lt;&gt;Unassigned", INDIRECT("Table1["&amp;$B559&amp;"]"), "Don't Know")</f>
        <v>0</v>
      </c>
      <c r="F559" s="3">
        <f t="shared" ca="1" si="70"/>
        <v>0</v>
      </c>
    </row>
    <row r="561" spans="1:6" x14ac:dyDescent="0.25">
      <c r="A561" s="4" t="s">
        <v>739</v>
      </c>
    </row>
    <row r="562" spans="1:6" x14ac:dyDescent="0.25">
      <c r="A562" s="5" t="str">
        <f>$B$3&amp;" - Wave C - Sample"</f>
        <v>Universal Credit - Wave C - Sample</v>
      </c>
      <c r="B562" s="5" t="s">
        <v>879</v>
      </c>
      <c r="C562" s="5" t="s">
        <v>5</v>
      </c>
      <c r="D562" s="5" t="s">
        <v>4</v>
      </c>
      <c r="E562" s="5" t="s">
        <v>896</v>
      </c>
      <c r="F562" s="5" t="s">
        <v>525</v>
      </c>
    </row>
    <row r="563" spans="1:6" x14ac:dyDescent="0.25">
      <c r="A563" s="5" t="s">
        <v>723</v>
      </c>
      <c r="B563" s="28" t="s">
        <v>1006</v>
      </c>
      <c r="C563" s="7" t="e">
        <f ca="1">C542/$D$11</f>
        <v>#DIV/0!</v>
      </c>
      <c r="D563" s="6" t="e">
        <f ca="1">D542/$D$11</f>
        <v>#DIV/0!</v>
      </c>
      <c r="E563" s="7" t="e">
        <f ca="1">E542/$D$11</f>
        <v>#DIV/0!</v>
      </c>
      <c r="F563" s="6">
        <f t="shared" ref="F563:F580" ca="1" si="71">F542/$F$11</f>
        <v>0</v>
      </c>
    </row>
    <row r="564" spans="1:6" x14ac:dyDescent="0.25">
      <c r="A564" s="5" t="s">
        <v>724</v>
      </c>
      <c r="B564" s="28" t="s">
        <v>1007</v>
      </c>
      <c r="C564" s="7" t="e">
        <f t="shared" ref="C564:E579" ca="1" si="72">C543/$D$11</f>
        <v>#DIV/0!</v>
      </c>
      <c r="D564" s="6" t="e">
        <f t="shared" ca="1" si="72"/>
        <v>#DIV/0!</v>
      </c>
      <c r="E564" s="7" t="e">
        <f t="shared" ca="1" si="72"/>
        <v>#DIV/0!</v>
      </c>
      <c r="F564" s="6">
        <f t="shared" ca="1" si="71"/>
        <v>0</v>
      </c>
    </row>
    <row r="565" spans="1:6" x14ac:dyDescent="0.25">
      <c r="A565" s="5" t="s">
        <v>725</v>
      </c>
      <c r="B565" s="28" t="s">
        <v>1008</v>
      </c>
      <c r="C565" s="7" t="e">
        <f t="shared" ca="1" si="72"/>
        <v>#DIV/0!</v>
      </c>
      <c r="D565" s="6" t="e">
        <f t="shared" ca="1" si="72"/>
        <v>#DIV/0!</v>
      </c>
      <c r="E565" s="7" t="e">
        <f t="shared" ca="1" si="72"/>
        <v>#DIV/0!</v>
      </c>
      <c r="F565" s="6">
        <f t="shared" ca="1" si="71"/>
        <v>0</v>
      </c>
    </row>
    <row r="566" spans="1:6" x14ac:dyDescent="0.25">
      <c r="A566" s="5" t="s">
        <v>726</v>
      </c>
      <c r="B566" s="28" t="s">
        <v>1009</v>
      </c>
      <c r="C566" s="7" t="e">
        <f t="shared" ca="1" si="72"/>
        <v>#DIV/0!</v>
      </c>
      <c r="D566" s="6" t="e">
        <f t="shared" ca="1" si="72"/>
        <v>#DIV/0!</v>
      </c>
      <c r="E566" s="7" t="e">
        <f t="shared" ca="1" si="72"/>
        <v>#DIV/0!</v>
      </c>
      <c r="F566" s="6">
        <f t="shared" ca="1" si="71"/>
        <v>0</v>
      </c>
    </row>
    <row r="567" spans="1:6" x14ac:dyDescent="0.25">
      <c r="A567" s="5" t="s">
        <v>727</v>
      </c>
      <c r="B567" s="28" t="s">
        <v>1010</v>
      </c>
      <c r="C567" s="7" t="e">
        <f t="shared" ca="1" si="72"/>
        <v>#DIV/0!</v>
      </c>
      <c r="D567" s="6" t="e">
        <f t="shared" ca="1" si="72"/>
        <v>#DIV/0!</v>
      </c>
      <c r="E567" s="7" t="e">
        <f t="shared" ca="1" si="72"/>
        <v>#DIV/0!</v>
      </c>
      <c r="F567" s="6">
        <f t="shared" ca="1" si="71"/>
        <v>0</v>
      </c>
    </row>
    <row r="568" spans="1:6" x14ac:dyDescent="0.25">
      <c r="A568" s="5" t="s">
        <v>728</v>
      </c>
      <c r="B568" s="28" t="s">
        <v>1011</v>
      </c>
      <c r="C568" s="7" t="e">
        <f t="shared" ca="1" si="72"/>
        <v>#DIV/0!</v>
      </c>
      <c r="D568" s="6" t="e">
        <f t="shared" ca="1" si="72"/>
        <v>#DIV/0!</v>
      </c>
      <c r="E568" s="7" t="e">
        <f t="shared" ca="1" si="72"/>
        <v>#DIV/0!</v>
      </c>
      <c r="F568" s="6">
        <f t="shared" ca="1" si="71"/>
        <v>0</v>
      </c>
    </row>
    <row r="569" spans="1:6" x14ac:dyDescent="0.25">
      <c r="A569" s="5" t="s">
        <v>729</v>
      </c>
      <c r="B569" s="28" t="s">
        <v>1012</v>
      </c>
      <c r="C569" s="7" t="e">
        <f t="shared" ca="1" si="72"/>
        <v>#DIV/0!</v>
      </c>
      <c r="D569" s="6" t="e">
        <f t="shared" ca="1" si="72"/>
        <v>#DIV/0!</v>
      </c>
      <c r="E569" s="7" t="e">
        <f t="shared" ca="1" si="72"/>
        <v>#DIV/0!</v>
      </c>
      <c r="F569" s="6">
        <f t="shared" ca="1" si="71"/>
        <v>0</v>
      </c>
    </row>
    <row r="570" spans="1:6" x14ac:dyDescent="0.25">
      <c r="A570" s="5" t="s">
        <v>730</v>
      </c>
      <c r="B570" s="28" t="s">
        <v>1013</v>
      </c>
      <c r="C570" s="7" t="e">
        <f t="shared" ca="1" si="72"/>
        <v>#DIV/0!</v>
      </c>
      <c r="D570" s="6" t="e">
        <f t="shared" ca="1" si="72"/>
        <v>#DIV/0!</v>
      </c>
      <c r="E570" s="7" t="e">
        <f t="shared" ca="1" si="72"/>
        <v>#DIV/0!</v>
      </c>
      <c r="F570" s="6">
        <f t="shared" ca="1" si="71"/>
        <v>0</v>
      </c>
    </row>
    <row r="571" spans="1:6" x14ac:dyDescent="0.25">
      <c r="A571" s="5" t="s">
        <v>731</v>
      </c>
      <c r="B571" s="28" t="s">
        <v>1014</v>
      </c>
      <c r="C571" s="7" t="e">
        <f t="shared" ca="1" si="72"/>
        <v>#DIV/0!</v>
      </c>
      <c r="D571" s="6" t="e">
        <f t="shared" ca="1" si="72"/>
        <v>#DIV/0!</v>
      </c>
      <c r="E571" s="7" t="e">
        <f t="shared" ca="1" si="72"/>
        <v>#DIV/0!</v>
      </c>
      <c r="F571" s="6">
        <f t="shared" ca="1" si="71"/>
        <v>0</v>
      </c>
    </row>
    <row r="572" spans="1:6" x14ac:dyDescent="0.25">
      <c r="A572" s="5" t="s">
        <v>732</v>
      </c>
      <c r="B572" s="28" t="s">
        <v>1015</v>
      </c>
      <c r="C572" s="7" t="e">
        <f t="shared" ca="1" si="72"/>
        <v>#DIV/0!</v>
      </c>
      <c r="D572" s="6" t="e">
        <f t="shared" ca="1" si="72"/>
        <v>#DIV/0!</v>
      </c>
      <c r="E572" s="7" t="e">
        <f t="shared" ca="1" si="72"/>
        <v>#DIV/0!</v>
      </c>
      <c r="F572" s="6">
        <f t="shared" ca="1" si="71"/>
        <v>0</v>
      </c>
    </row>
    <row r="573" spans="1:6" x14ac:dyDescent="0.25">
      <c r="A573" s="5" t="s">
        <v>733</v>
      </c>
      <c r="B573" s="28" t="s">
        <v>1016</v>
      </c>
      <c r="C573" s="7" t="e">
        <f t="shared" ca="1" si="72"/>
        <v>#DIV/0!</v>
      </c>
      <c r="D573" s="6" t="e">
        <f t="shared" ca="1" si="72"/>
        <v>#DIV/0!</v>
      </c>
      <c r="E573" s="7" t="e">
        <f t="shared" ca="1" si="72"/>
        <v>#DIV/0!</v>
      </c>
      <c r="F573" s="6">
        <f t="shared" ca="1" si="71"/>
        <v>0</v>
      </c>
    </row>
    <row r="574" spans="1:6" x14ac:dyDescent="0.25">
      <c r="A574" s="5" t="s">
        <v>734</v>
      </c>
      <c r="B574" s="28" t="s">
        <v>1017</v>
      </c>
      <c r="C574" s="7" t="e">
        <f t="shared" ca="1" si="72"/>
        <v>#DIV/0!</v>
      </c>
      <c r="D574" s="6" t="e">
        <f t="shared" ca="1" si="72"/>
        <v>#DIV/0!</v>
      </c>
      <c r="E574" s="7" t="e">
        <f t="shared" ca="1" si="72"/>
        <v>#DIV/0!</v>
      </c>
      <c r="F574" s="6">
        <f t="shared" ca="1" si="71"/>
        <v>0</v>
      </c>
    </row>
    <row r="575" spans="1:6" x14ac:dyDescent="0.25">
      <c r="A575" s="5" t="s">
        <v>735</v>
      </c>
      <c r="B575" s="28" t="s">
        <v>1018</v>
      </c>
      <c r="C575" s="7" t="e">
        <f t="shared" ca="1" si="72"/>
        <v>#DIV/0!</v>
      </c>
      <c r="D575" s="6" t="e">
        <f t="shared" ca="1" si="72"/>
        <v>#DIV/0!</v>
      </c>
      <c r="E575" s="7" t="e">
        <f t="shared" ca="1" si="72"/>
        <v>#DIV/0!</v>
      </c>
      <c r="F575" s="6">
        <f t="shared" ca="1" si="71"/>
        <v>0</v>
      </c>
    </row>
    <row r="576" spans="1:6" x14ac:dyDescent="0.25">
      <c r="A576" s="5" t="s">
        <v>736</v>
      </c>
      <c r="B576" s="28" t="s">
        <v>1019</v>
      </c>
      <c r="C576" s="7" t="e">
        <f t="shared" ca="1" si="72"/>
        <v>#DIV/0!</v>
      </c>
      <c r="D576" s="6" t="e">
        <f t="shared" ca="1" si="72"/>
        <v>#DIV/0!</v>
      </c>
      <c r="E576" s="7" t="e">
        <f t="shared" ca="1" si="72"/>
        <v>#DIV/0!</v>
      </c>
      <c r="F576" s="6">
        <f t="shared" ca="1" si="71"/>
        <v>0</v>
      </c>
    </row>
    <row r="577" spans="1:6" x14ac:dyDescent="0.25">
      <c r="A577" s="5" t="s">
        <v>737</v>
      </c>
      <c r="B577" s="28" t="s">
        <v>1020</v>
      </c>
      <c r="C577" s="7" t="e">
        <f t="shared" ca="1" si="72"/>
        <v>#DIV/0!</v>
      </c>
      <c r="D577" s="6" t="e">
        <f t="shared" ca="1" si="72"/>
        <v>#DIV/0!</v>
      </c>
      <c r="E577" s="7" t="e">
        <f t="shared" ca="1" si="72"/>
        <v>#DIV/0!</v>
      </c>
      <c r="F577" s="6">
        <f t="shared" ca="1" si="71"/>
        <v>0</v>
      </c>
    </row>
    <row r="578" spans="1:6" x14ac:dyDescent="0.25">
      <c r="A578" s="5" t="s">
        <v>738</v>
      </c>
      <c r="B578" s="28" t="s">
        <v>1021</v>
      </c>
      <c r="C578" s="7" t="e">
        <f t="shared" ca="1" si="72"/>
        <v>#DIV/0!</v>
      </c>
      <c r="D578" s="6" t="e">
        <f t="shared" ca="1" si="72"/>
        <v>#DIV/0!</v>
      </c>
      <c r="E578" s="7" t="e">
        <f t="shared" ca="1" si="72"/>
        <v>#DIV/0!</v>
      </c>
      <c r="F578" s="6">
        <f t="shared" ca="1" si="71"/>
        <v>0</v>
      </c>
    </row>
    <row r="579" spans="1:6" x14ac:dyDescent="0.25">
      <c r="A579" s="5" t="s">
        <v>742</v>
      </c>
      <c r="B579" s="28" t="s">
        <v>1022</v>
      </c>
      <c r="C579" s="7" t="e">
        <f t="shared" ca="1" si="72"/>
        <v>#DIV/0!</v>
      </c>
      <c r="D579" s="6" t="e">
        <f t="shared" ca="1" si="72"/>
        <v>#DIV/0!</v>
      </c>
      <c r="E579" s="7" t="e">
        <f t="shared" ca="1" si="72"/>
        <v>#DIV/0!</v>
      </c>
      <c r="F579" s="6">
        <f t="shared" ca="1" si="71"/>
        <v>0</v>
      </c>
    </row>
    <row r="580" spans="1:6" x14ac:dyDescent="0.25">
      <c r="A580" s="5" t="s">
        <v>22</v>
      </c>
      <c r="B580" s="28" t="s">
        <v>1023</v>
      </c>
      <c r="C580" s="7" t="e">
        <f t="shared" ref="C580:E580" ca="1" si="73">C559/$D$11</f>
        <v>#DIV/0!</v>
      </c>
      <c r="D580" s="6" t="e">
        <f t="shared" ca="1" si="73"/>
        <v>#DIV/0!</v>
      </c>
      <c r="E580" s="7" t="e">
        <f t="shared" ca="1" si="73"/>
        <v>#DIV/0!</v>
      </c>
      <c r="F580" s="6">
        <f t="shared" ca="1" si="71"/>
        <v>0</v>
      </c>
    </row>
    <row r="582" spans="1:6" x14ac:dyDescent="0.25">
      <c r="A582" s="4" t="s">
        <v>722</v>
      </c>
    </row>
    <row r="583" spans="1:6" x14ac:dyDescent="0.25">
      <c r="A583" s="5" t="str">
        <f>$B$3&amp;" - Wave A - All"</f>
        <v>Universal Credit - Wave A - All</v>
      </c>
      <c r="B583" s="5" t="s">
        <v>879</v>
      </c>
      <c r="C583" s="5" t="s">
        <v>5</v>
      </c>
      <c r="D583" s="5" t="s">
        <v>4</v>
      </c>
      <c r="E583" s="5" t="s">
        <v>896</v>
      </c>
      <c r="F583" s="5" t="s">
        <v>525</v>
      </c>
    </row>
    <row r="584" spans="1:6" x14ac:dyDescent="0.25">
      <c r="A584" s="5" t="s">
        <v>723</v>
      </c>
      <c r="B584" s="28" t="s">
        <v>640</v>
      </c>
      <c r="C584" s="2">
        <f ca="1">COUNTIFS(INDIRECT("Table1["&amp;$B$5&amp;"]"),"Yes", INDIRECT("Table1["&amp;$B584&amp;"]"), "Yes")</f>
        <v>1</v>
      </c>
      <c r="D584" s="3">
        <f ca="1">COUNTIFS(INDIRECT("Table1["&amp;$B$5&amp;"]"),"Yes", INDIRECT("Table1["&amp;$B584&amp;"]"), "No")</f>
        <v>57</v>
      </c>
      <c r="E584" s="2">
        <f ca="1">COUNTIFS(INDIRECT("Table1["&amp;$B$5&amp;"]"),"Yes", INDIRECT("Table1["&amp;$B584&amp;"]"), "Don't Know")</f>
        <v>0</v>
      </c>
      <c r="F584" s="3">
        <f ca="1">C584+D584+E584</f>
        <v>58</v>
      </c>
    </row>
    <row r="585" spans="1:6" x14ac:dyDescent="0.25">
      <c r="A585" s="5" t="s">
        <v>724</v>
      </c>
      <c r="B585" s="28" t="s">
        <v>641</v>
      </c>
      <c r="C585" s="2">
        <f t="shared" ref="C585:C601" ca="1" si="74">COUNTIFS(INDIRECT("Table1["&amp;$B$5&amp;"]"),"Yes", INDIRECT("Table1["&amp;$B585&amp;"]"), "Yes")</f>
        <v>0</v>
      </c>
      <c r="D585" s="3">
        <f t="shared" ref="D585:D601" ca="1" si="75">COUNTIFS(INDIRECT("Table1["&amp;$B$5&amp;"]"),"Yes", INDIRECT("Table1["&amp;$B585&amp;"]"), "No")</f>
        <v>58</v>
      </c>
      <c r="E585" s="2">
        <f t="shared" ref="E585:E601" ca="1" si="76">COUNTIFS(INDIRECT("Table1["&amp;$B$5&amp;"]"),"Yes", INDIRECT("Table1["&amp;$B585&amp;"]"), "Don't Know")</f>
        <v>0</v>
      </c>
      <c r="F585" s="3">
        <f t="shared" ref="F585:F601" ca="1" si="77">C585+D585+E585</f>
        <v>58</v>
      </c>
    </row>
    <row r="586" spans="1:6" x14ac:dyDescent="0.25">
      <c r="A586" s="5" t="s">
        <v>725</v>
      </c>
      <c r="B586" s="28" t="s">
        <v>642</v>
      </c>
      <c r="C586" s="2">
        <f t="shared" ca="1" si="74"/>
        <v>0</v>
      </c>
      <c r="D586" s="3">
        <f t="shared" ca="1" si="75"/>
        <v>58</v>
      </c>
      <c r="E586" s="2">
        <f t="shared" ca="1" si="76"/>
        <v>0</v>
      </c>
      <c r="F586" s="3">
        <f t="shared" ca="1" si="77"/>
        <v>58</v>
      </c>
    </row>
    <row r="587" spans="1:6" x14ac:dyDescent="0.25">
      <c r="A587" s="5" t="s">
        <v>726</v>
      </c>
      <c r="B587" s="28" t="s">
        <v>643</v>
      </c>
      <c r="C587" s="2">
        <f t="shared" ca="1" si="74"/>
        <v>1</v>
      </c>
      <c r="D587" s="3">
        <f t="shared" ca="1" si="75"/>
        <v>57</v>
      </c>
      <c r="E587" s="2">
        <f t="shared" ca="1" si="76"/>
        <v>0</v>
      </c>
      <c r="F587" s="3">
        <f t="shared" ca="1" si="77"/>
        <v>58</v>
      </c>
    </row>
    <row r="588" spans="1:6" x14ac:dyDescent="0.25">
      <c r="A588" s="5" t="s">
        <v>727</v>
      </c>
      <c r="B588" s="28" t="s">
        <v>644</v>
      </c>
      <c r="C588" s="2">
        <f t="shared" ca="1" si="74"/>
        <v>0</v>
      </c>
      <c r="D588" s="3">
        <f t="shared" ca="1" si="75"/>
        <v>58</v>
      </c>
      <c r="E588" s="2">
        <f t="shared" ca="1" si="76"/>
        <v>0</v>
      </c>
      <c r="F588" s="3">
        <f t="shared" ca="1" si="77"/>
        <v>58</v>
      </c>
    </row>
    <row r="589" spans="1:6" x14ac:dyDescent="0.25">
      <c r="A589" s="5" t="s">
        <v>728</v>
      </c>
      <c r="B589" s="28" t="s">
        <v>645</v>
      </c>
      <c r="C589" s="2">
        <f t="shared" ca="1" si="74"/>
        <v>0</v>
      </c>
      <c r="D589" s="3">
        <f t="shared" ca="1" si="75"/>
        <v>58</v>
      </c>
      <c r="E589" s="2">
        <f t="shared" ca="1" si="76"/>
        <v>0</v>
      </c>
      <c r="F589" s="3">
        <f t="shared" ca="1" si="77"/>
        <v>58</v>
      </c>
    </row>
    <row r="590" spans="1:6" x14ac:dyDescent="0.25">
      <c r="A590" s="5" t="s">
        <v>729</v>
      </c>
      <c r="B590" s="28" t="s">
        <v>646</v>
      </c>
      <c r="C590" s="2">
        <f t="shared" ca="1" si="74"/>
        <v>5</v>
      </c>
      <c r="D590" s="3">
        <f t="shared" ca="1" si="75"/>
        <v>53</v>
      </c>
      <c r="E590" s="2">
        <f t="shared" ca="1" si="76"/>
        <v>0</v>
      </c>
      <c r="F590" s="3">
        <f t="shared" ca="1" si="77"/>
        <v>58</v>
      </c>
    </row>
    <row r="591" spans="1:6" x14ac:dyDescent="0.25">
      <c r="A591" s="5" t="s">
        <v>730</v>
      </c>
      <c r="B591" s="28" t="s">
        <v>647</v>
      </c>
      <c r="C591" s="2">
        <f t="shared" ca="1" si="74"/>
        <v>1</v>
      </c>
      <c r="D591" s="3">
        <f t="shared" ca="1" si="75"/>
        <v>57</v>
      </c>
      <c r="E591" s="2">
        <f t="shared" ca="1" si="76"/>
        <v>0</v>
      </c>
      <c r="F591" s="3">
        <f t="shared" ca="1" si="77"/>
        <v>58</v>
      </c>
    </row>
    <row r="592" spans="1:6" x14ac:dyDescent="0.25">
      <c r="A592" s="5" t="s">
        <v>731</v>
      </c>
      <c r="B592" s="28" t="s">
        <v>648</v>
      </c>
      <c r="C592" s="2">
        <f t="shared" ca="1" si="74"/>
        <v>0</v>
      </c>
      <c r="D592" s="3">
        <f t="shared" ca="1" si="75"/>
        <v>58</v>
      </c>
      <c r="E592" s="2">
        <f t="shared" ca="1" si="76"/>
        <v>0</v>
      </c>
      <c r="F592" s="3">
        <f t="shared" ca="1" si="77"/>
        <v>58</v>
      </c>
    </row>
    <row r="593" spans="1:6" x14ac:dyDescent="0.25">
      <c r="A593" s="5" t="s">
        <v>732</v>
      </c>
      <c r="B593" s="28" t="s">
        <v>649</v>
      </c>
      <c r="C593" s="2">
        <f t="shared" ca="1" si="74"/>
        <v>10</v>
      </c>
      <c r="D593" s="3">
        <f t="shared" ca="1" si="75"/>
        <v>48</v>
      </c>
      <c r="E593" s="2">
        <f t="shared" ca="1" si="76"/>
        <v>0</v>
      </c>
      <c r="F593" s="3">
        <f t="shared" ca="1" si="77"/>
        <v>58</v>
      </c>
    </row>
    <row r="594" spans="1:6" x14ac:dyDescent="0.25">
      <c r="A594" s="5" t="s">
        <v>733</v>
      </c>
      <c r="B594" s="28" t="s">
        <v>650</v>
      </c>
      <c r="C594" s="2">
        <f t="shared" ca="1" si="74"/>
        <v>0</v>
      </c>
      <c r="D594" s="3">
        <f t="shared" ca="1" si="75"/>
        <v>58</v>
      </c>
      <c r="E594" s="2">
        <f t="shared" ca="1" si="76"/>
        <v>0</v>
      </c>
      <c r="F594" s="3">
        <f t="shared" ca="1" si="77"/>
        <v>58</v>
      </c>
    </row>
    <row r="595" spans="1:6" x14ac:dyDescent="0.25">
      <c r="A595" s="5" t="s">
        <v>734</v>
      </c>
      <c r="B595" s="28" t="s">
        <v>651</v>
      </c>
      <c r="C595" s="2">
        <f t="shared" ca="1" si="74"/>
        <v>0</v>
      </c>
      <c r="D595" s="3">
        <f t="shared" ca="1" si="75"/>
        <v>58</v>
      </c>
      <c r="E595" s="2">
        <f t="shared" ca="1" si="76"/>
        <v>0</v>
      </c>
      <c r="F595" s="3">
        <f t="shared" ca="1" si="77"/>
        <v>58</v>
      </c>
    </row>
    <row r="596" spans="1:6" x14ac:dyDescent="0.25">
      <c r="A596" s="5" t="s">
        <v>735</v>
      </c>
      <c r="B596" s="28" t="s">
        <v>652</v>
      </c>
      <c r="C596" s="2">
        <f t="shared" ca="1" si="74"/>
        <v>0</v>
      </c>
      <c r="D596" s="3">
        <f t="shared" ca="1" si="75"/>
        <v>58</v>
      </c>
      <c r="E596" s="2">
        <f t="shared" ca="1" si="76"/>
        <v>0</v>
      </c>
      <c r="F596" s="3">
        <f t="shared" ca="1" si="77"/>
        <v>58</v>
      </c>
    </row>
    <row r="597" spans="1:6" x14ac:dyDescent="0.25">
      <c r="A597" s="5" t="s">
        <v>736</v>
      </c>
      <c r="B597" s="28" t="s">
        <v>653</v>
      </c>
      <c r="C597" s="2">
        <f t="shared" ca="1" si="74"/>
        <v>0</v>
      </c>
      <c r="D597" s="3">
        <f t="shared" ca="1" si="75"/>
        <v>58</v>
      </c>
      <c r="E597" s="2">
        <f t="shared" ca="1" si="76"/>
        <v>0</v>
      </c>
      <c r="F597" s="3">
        <f t="shared" ca="1" si="77"/>
        <v>58</v>
      </c>
    </row>
    <row r="598" spans="1:6" x14ac:dyDescent="0.25">
      <c r="A598" s="5" t="s">
        <v>737</v>
      </c>
      <c r="B598" s="28" t="s">
        <v>654</v>
      </c>
      <c r="C598" s="2">
        <f t="shared" ca="1" si="74"/>
        <v>1</v>
      </c>
      <c r="D598" s="3">
        <f t="shared" ca="1" si="75"/>
        <v>57</v>
      </c>
      <c r="E598" s="2">
        <f t="shared" ca="1" si="76"/>
        <v>0</v>
      </c>
      <c r="F598" s="3">
        <f t="shared" ca="1" si="77"/>
        <v>58</v>
      </c>
    </row>
    <row r="599" spans="1:6" x14ac:dyDescent="0.25">
      <c r="A599" s="5" t="s">
        <v>738</v>
      </c>
      <c r="B599" s="28" t="s">
        <v>655</v>
      </c>
      <c r="C599" s="2">
        <f t="shared" ca="1" si="74"/>
        <v>0</v>
      </c>
      <c r="D599" s="3">
        <f t="shared" ca="1" si="75"/>
        <v>58</v>
      </c>
      <c r="E599" s="2">
        <f t="shared" ca="1" si="76"/>
        <v>0</v>
      </c>
      <c r="F599" s="3">
        <f t="shared" ca="1" si="77"/>
        <v>58</v>
      </c>
    </row>
    <row r="600" spans="1:6" x14ac:dyDescent="0.25">
      <c r="A600" s="5" t="s">
        <v>742</v>
      </c>
      <c r="B600" s="28" t="s">
        <v>656</v>
      </c>
      <c r="C600" s="2">
        <f t="shared" ca="1" si="74"/>
        <v>0</v>
      </c>
      <c r="D600" s="3">
        <f t="shared" ca="1" si="75"/>
        <v>58</v>
      </c>
      <c r="E600" s="2">
        <f t="shared" ca="1" si="76"/>
        <v>0</v>
      </c>
      <c r="F600" s="3">
        <f t="shared" ca="1" si="77"/>
        <v>58</v>
      </c>
    </row>
    <row r="601" spans="1:6" x14ac:dyDescent="0.25">
      <c r="A601" s="5" t="s">
        <v>22</v>
      </c>
      <c r="B601" s="28" t="s">
        <v>657</v>
      </c>
      <c r="C601" s="2">
        <f t="shared" ca="1" si="74"/>
        <v>53</v>
      </c>
      <c r="D601" s="3">
        <f t="shared" ca="1" si="75"/>
        <v>5</v>
      </c>
      <c r="E601" s="2">
        <f t="shared" ca="1" si="76"/>
        <v>0</v>
      </c>
      <c r="F601" s="3">
        <f t="shared" ca="1" si="77"/>
        <v>58</v>
      </c>
    </row>
    <row r="603" spans="1:6" x14ac:dyDescent="0.25">
      <c r="A603" s="4" t="s">
        <v>739</v>
      </c>
    </row>
    <row r="604" spans="1:6" x14ac:dyDescent="0.25">
      <c r="A604" s="5" t="str">
        <f>$B$3&amp;" - Wave A - All"</f>
        <v>Universal Credit - Wave A - All</v>
      </c>
      <c r="B604" s="5" t="s">
        <v>879</v>
      </c>
      <c r="C604" s="5" t="s">
        <v>5</v>
      </c>
      <c r="D604" s="5" t="s">
        <v>4</v>
      </c>
      <c r="E604" s="5" t="s">
        <v>896</v>
      </c>
      <c r="F604" s="5" t="s">
        <v>525</v>
      </c>
    </row>
    <row r="605" spans="1:6" x14ac:dyDescent="0.25">
      <c r="A605" s="5" t="s">
        <v>723</v>
      </c>
      <c r="B605" s="28" t="s">
        <v>640</v>
      </c>
      <c r="C605" s="7">
        <f t="shared" ref="C605:F620" ca="1" si="78">C584/$E$11</f>
        <v>1.7241379310344827E-2</v>
      </c>
      <c r="D605" s="6">
        <f t="shared" ca="1" si="78"/>
        <v>0.98275862068965514</v>
      </c>
      <c r="E605" s="7">
        <f t="shared" ca="1" si="78"/>
        <v>0</v>
      </c>
      <c r="F605" s="6">
        <f ca="1">C605+D605+E605</f>
        <v>1</v>
      </c>
    </row>
    <row r="606" spans="1:6" x14ac:dyDescent="0.25">
      <c r="A606" s="5" t="s">
        <v>724</v>
      </c>
      <c r="B606" s="28" t="s">
        <v>641</v>
      </c>
      <c r="C606" s="7">
        <f t="shared" ca="1" si="78"/>
        <v>0</v>
      </c>
      <c r="D606" s="6">
        <f t="shared" ca="1" si="78"/>
        <v>1</v>
      </c>
      <c r="E606" s="7">
        <f t="shared" ca="1" si="78"/>
        <v>0</v>
      </c>
      <c r="F606" s="6">
        <f t="shared" ca="1" si="78"/>
        <v>1</v>
      </c>
    </row>
    <row r="607" spans="1:6" x14ac:dyDescent="0.25">
      <c r="A607" s="5" t="s">
        <v>725</v>
      </c>
      <c r="B607" s="28" t="s">
        <v>642</v>
      </c>
      <c r="C607" s="7">
        <f t="shared" ca="1" si="78"/>
        <v>0</v>
      </c>
      <c r="D607" s="6">
        <f t="shared" ca="1" si="78"/>
        <v>1</v>
      </c>
      <c r="E607" s="7">
        <f t="shared" ca="1" si="78"/>
        <v>0</v>
      </c>
      <c r="F607" s="6">
        <f t="shared" ca="1" si="78"/>
        <v>1</v>
      </c>
    </row>
    <row r="608" spans="1:6" x14ac:dyDescent="0.25">
      <c r="A608" s="5" t="s">
        <v>726</v>
      </c>
      <c r="B608" s="28" t="s">
        <v>643</v>
      </c>
      <c r="C608" s="7">
        <f t="shared" ca="1" si="78"/>
        <v>1.7241379310344827E-2</v>
      </c>
      <c r="D608" s="6">
        <f t="shared" ca="1" si="78"/>
        <v>0.98275862068965514</v>
      </c>
      <c r="E608" s="7">
        <f t="shared" ca="1" si="78"/>
        <v>0</v>
      </c>
      <c r="F608" s="6">
        <f t="shared" ca="1" si="78"/>
        <v>1</v>
      </c>
    </row>
    <row r="609" spans="1:6" x14ac:dyDescent="0.25">
      <c r="A609" s="5" t="s">
        <v>727</v>
      </c>
      <c r="B609" s="28" t="s">
        <v>644</v>
      </c>
      <c r="C609" s="7">
        <f t="shared" ca="1" si="78"/>
        <v>0</v>
      </c>
      <c r="D609" s="6">
        <f t="shared" ca="1" si="78"/>
        <v>1</v>
      </c>
      <c r="E609" s="7">
        <f t="shared" ca="1" si="78"/>
        <v>0</v>
      </c>
      <c r="F609" s="6">
        <f t="shared" ca="1" si="78"/>
        <v>1</v>
      </c>
    </row>
    <row r="610" spans="1:6" x14ac:dyDescent="0.25">
      <c r="A610" s="5" t="s">
        <v>728</v>
      </c>
      <c r="B610" s="28" t="s">
        <v>645</v>
      </c>
      <c r="C610" s="7">
        <f t="shared" ca="1" si="78"/>
        <v>0</v>
      </c>
      <c r="D610" s="6">
        <f t="shared" ca="1" si="78"/>
        <v>1</v>
      </c>
      <c r="E610" s="7">
        <f t="shared" ca="1" si="78"/>
        <v>0</v>
      </c>
      <c r="F610" s="6">
        <f t="shared" ca="1" si="78"/>
        <v>1</v>
      </c>
    </row>
    <row r="611" spans="1:6" x14ac:dyDescent="0.25">
      <c r="A611" s="5" t="s">
        <v>729</v>
      </c>
      <c r="B611" s="28" t="s">
        <v>646</v>
      </c>
      <c r="C611" s="7">
        <f t="shared" ca="1" si="78"/>
        <v>8.6206896551724144E-2</v>
      </c>
      <c r="D611" s="6">
        <f t="shared" ca="1" si="78"/>
        <v>0.91379310344827591</v>
      </c>
      <c r="E611" s="7">
        <f t="shared" ca="1" si="78"/>
        <v>0</v>
      </c>
      <c r="F611" s="6">
        <f t="shared" ca="1" si="78"/>
        <v>1</v>
      </c>
    </row>
    <row r="612" spans="1:6" x14ac:dyDescent="0.25">
      <c r="A612" s="5" t="s">
        <v>730</v>
      </c>
      <c r="B612" s="28" t="s">
        <v>647</v>
      </c>
      <c r="C612" s="7">
        <f t="shared" ca="1" si="78"/>
        <v>1.7241379310344827E-2</v>
      </c>
      <c r="D612" s="6">
        <f t="shared" ca="1" si="78"/>
        <v>0.98275862068965514</v>
      </c>
      <c r="E612" s="7">
        <f t="shared" ca="1" si="78"/>
        <v>0</v>
      </c>
      <c r="F612" s="6">
        <f t="shared" ca="1" si="78"/>
        <v>1</v>
      </c>
    </row>
    <row r="613" spans="1:6" x14ac:dyDescent="0.25">
      <c r="A613" s="5" t="s">
        <v>731</v>
      </c>
      <c r="B613" s="28" t="s">
        <v>648</v>
      </c>
      <c r="C613" s="7">
        <f t="shared" ca="1" si="78"/>
        <v>0</v>
      </c>
      <c r="D613" s="6">
        <f t="shared" ca="1" si="78"/>
        <v>1</v>
      </c>
      <c r="E613" s="7">
        <f t="shared" ca="1" si="78"/>
        <v>0</v>
      </c>
      <c r="F613" s="6">
        <f t="shared" ca="1" si="78"/>
        <v>1</v>
      </c>
    </row>
    <row r="614" spans="1:6" x14ac:dyDescent="0.25">
      <c r="A614" s="5" t="s">
        <v>732</v>
      </c>
      <c r="B614" s="28" t="s">
        <v>649</v>
      </c>
      <c r="C614" s="7">
        <f t="shared" ca="1" si="78"/>
        <v>0.17241379310344829</v>
      </c>
      <c r="D614" s="6">
        <f t="shared" ca="1" si="78"/>
        <v>0.82758620689655171</v>
      </c>
      <c r="E614" s="7">
        <f t="shared" ca="1" si="78"/>
        <v>0</v>
      </c>
      <c r="F614" s="6">
        <f t="shared" ca="1" si="78"/>
        <v>1</v>
      </c>
    </row>
    <row r="615" spans="1:6" x14ac:dyDescent="0.25">
      <c r="A615" s="5" t="s">
        <v>733</v>
      </c>
      <c r="B615" s="28" t="s">
        <v>650</v>
      </c>
      <c r="C615" s="7">
        <f t="shared" ca="1" si="78"/>
        <v>0</v>
      </c>
      <c r="D615" s="6">
        <f t="shared" ca="1" si="78"/>
        <v>1</v>
      </c>
      <c r="E615" s="7">
        <f t="shared" ca="1" si="78"/>
        <v>0</v>
      </c>
      <c r="F615" s="6">
        <f t="shared" ca="1" si="78"/>
        <v>1</v>
      </c>
    </row>
    <row r="616" spans="1:6" x14ac:dyDescent="0.25">
      <c r="A616" s="5" t="s">
        <v>734</v>
      </c>
      <c r="B616" s="28" t="s">
        <v>651</v>
      </c>
      <c r="C616" s="7">
        <f t="shared" ca="1" si="78"/>
        <v>0</v>
      </c>
      <c r="D616" s="6">
        <f t="shared" ca="1" si="78"/>
        <v>1</v>
      </c>
      <c r="E616" s="7">
        <f t="shared" ca="1" si="78"/>
        <v>0</v>
      </c>
      <c r="F616" s="6">
        <f t="shared" ca="1" si="78"/>
        <v>1</v>
      </c>
    </row>
    <row r="617" spans="1:6" x14ac:dyDescent="0.25">
      <c r="A617" s="5" t="s">
        <v>735</v>
      </c>
      <c r="B617" s="28" t="s">
        <v>652</v>
      </c>
      <c r="C617" s="7">
        <f t="shared" ca="1" si="78"/>
        <v>0</v>
      </c>
      <c r="D617" s="6">
        <f t="shared" ca="1" si="78"/>
        <v>1</v>
      </c>
      <c r="E617" s="7">
        <f t="shared" ca="1" si="78"/>
        <v>0</v>
      </c>
      <c r="F617" s="6">
        <f t="shared" ca="1" si="78"/>
        <v>1</v>
      </c>
    </row>
    <row r="618" spans="1:6" x14ac:dyDescent="0.25">
      <c r="A618" s="5" t="s">
        <v>736</v>
      </c>
      <c r="B618" s="28" t="s">
        <v>653</v>
      </c>
      <c r="C618" s="7">
        <f t="shared" ca="1" si="78"/>
        <v>0</v>
      </c>
      <c r="D618" s="6">
        <f t="shared" ca="1" si="78"/>
        <v>1</v>
      </c>
      <c r="E618" s="7">
        <f t="shared" ca="1" si="78"/>
        <v>0</v>
      </c>
      <c r="F618" s="6">
        <f t="shared" ca="1" si="78"/>
        <v>1</v>
      </c>
    </row>
    <row r="619" spans="1:6" x14ac:dyDescent="0.25">
      <c r="A619" s="5" t="s">
        <v>737</v>
      </c>
      <c r="B619" s="28" t="s">
        <v>654</v>
      </c>
      <c r="C619" s="7">
        <f t="shared" ca="1" si="78"/>
        <v>1.7241379310344827E-2</v>
      </c>
      <c r="D619" s="6">
        <f t="shared" ca="1" si="78"/>
        <v>0.98275862068965514</v>
      </c>
      <c r="E619" s="7">
        <f t="shared" ca="1" si="78"/>
        <v>0</v>
      </c>
      <c r="F619" s="6">
        <f t="shared" ca="1" si="78"/>
        <v>1</v>
      </c>
    </row>
    <row r="620" spans="1:6" x14ac:dyDescent="0.25">
      <c r="A620" s="5" t="s">
        <v>738</v>
      </c>
      <c r="B620" s="28" t="s">
        <v>655</v>
      </c>
      <c r="C620" s="7">
        <f t="shared" ca="1" si="78"/>
        <v>0</v>
      </c>
      <c r="D620" s="6">
        <f t="shared" ca="1" si="78"/>
        <v>1</v>
      </c>
      <c r="E620" s="7">
        <f t="shared" ca="1" si="78"/>
        <v>0</v>
      </c>
      <c r="F620" s="6">
        <f t="shared" ca="1" si="78"/>
        <v>1</v>
      </c>
    </row>
    <row r="621" spans="1:6" x14ac:dyDescent="0.25">
      <c r="A621" s="5" t="s">
        <v>742</v>
      </c>
      <c r="B621" s="28" t="s">
        <v>656</v>
      </c>
      <c r="C621" s="7">
        <f t="shared" ref="C621:F622" ca="1" si="79">C600/$E$11</f>
        <v>0</v>
      </c>
      <c r="D621" s="6">
        <f t="shared" ca="1" si="79"/>
        <v>1</v>
      </c>
      <c r="E621" s="7">
        <f t="shared" ca="1" si="79"/>
        <v>0</v>
      </c>
      <c r="F621" s="6">
        <f t="shared" ca="1" si="79"/>
        <v>1</v>
      </c>
    </row>
    <row r="622" spans="1:6" x14ac:dyDescent="0.25">
      <c r="A622" s="5" t="s">
        <v>22</v>
      </c>
      <c r="B622" s="28" t="s">
        <v>657</v>
      </c>
      <c r="C622" s="7">
        <f t="shared" ca="1" si="79"/>
        <v>0.91379310344827591</v>
      </c>
      <c r="D622" s="6">
        <f t="shared" ca="1" si="79"/>
        <v>8.6206896551724144E-2</v>
      </c>
      <c r="E622" s="7">
        <f t="shared" ca="1" si="79"/>
        <v>0</v>
      </c>
      <c r="F622" s="6">
        <f t="shared" ca="1" si="79"/>
        <v>1</v>
      </c>
    </row>
    <row r="624" spans="1:6" x14ac:dyDescent="0.25">
      <c r="A624" s="4" t="s">
        <v>722</v>
      </c>
    </row>
    <row r="625" spans="1:6" x14ac:dyDescent="0.25">
      <c r="A625" s="5" t="str">
        <f>$B$3&amp;" - Wave B - All"</f>
        <v>Universal Credit - Wave B - All</v>
      </c>
      <c r="B625" s="5" t="s">
        <v>879</v>
      </c>
      <c r="C625" s="5" t="s">
        <v>5</v>
      </c>
      <c r="D625" s="5" t="s">
        <v>4</v>
      </c>
      <c r="E625" s="5" t="s">
        <v>896</v>
      </c>
      <c r="F625" s="5" t="s">
        <v>525</v>
      </c>
    </row>
    <row r="626" spans="1:6" x14ac:dyDescent="0.25">
      <c r="A626" s="5" t="s">
        <v>723</v>
      </c>
      <c r="B626" s="28" t="s">
        <v>926</v>
      </c>
      <c r="C626" s="2">
        <f ca="1">COUNTIFS(INDIRECT("Table1["&amp;$B$6&amp;"]"),"Yes", INDIRECT("Table1["&amp;$B626&amp;"]"), "Yes")</f>
        <v>1</v>
      </c>
      <c r="D626" s="3">
        <f ca="1">COUNTIFS(INDIRECT("Table1["&amp;$B$6&amp;"]"),"Yes", INDIRECT("Table1["&amp;$B626&amp;"]"), "No")</f>
        <v>35</v>
      </c>
      <c r="E626" s="2">
        <f ca="1">COUNTIFS(INDIRECT("Table1["&amp;$B$6&amp;"]"),"Yes", INDIRECT("Table1["&amp;$B626&amp;"]"), "Don't Know")</f>
        <v>1</v>
      </c>
      <c r="F626" s="3">
        <f ca="1">C626+D626+E626</f>
        <v>37</v>
      </c>
    </row>
    <row r="627" spans="1:6" x14ac:dyDescent="0.25">
      <c r="A627" s="5" t="s">
        <v>724</v>
      </c>
      <c r="B627" s="28" t="s">
        <v>927</v>
      </c>
      <c r="C627" s="2">
        <f t="shared" ref="C627:C643" ca="1" si="80">COUNTIFS(INDIRECT("Table1["&amp;$B$6&amp;"]"),"Yes", INDIRECT("Table1["&amp;$B627&amp;"]"), "Yes")</f>
        <v>0</v>
      </c>
      <c r="D627" s="3">
        <f t="shared" ref="D627:D643" ca="1" si="81">COUNTIFS(INDIRECT("Table1["&amp;$B$6&amp;"]"),"Yes", INDIRECT("Table1["&amp;$B627&amp;"]"), "No")</f>
        <v>36</v>
      </c>
      <c r="E627" s="2">
        <f t="shared" ref="E627:E643" ca="1" si="82">COUNTIFS(INDIRECT("Table1["&amp;$B$6&amp;"]"),"Yes", INDIRECT("Table1["&amp;$B627&amp;"]"), "Don't Know")</f>
        <v>1</v>
      </c>
      <c r="F627" s="3">
        <f t="shared" ref="F627:F643" ca="1" si="83">C627+D627+E627</f>
        <v>37</v>
      </c>
    </row>
    <row r="628" spans="1:6" x14ac:dyDescent="0.25">
      <c r="A628" s="5" t="s">
        <v>725</v>
      </c>
      <c r="B628" s="28" t="s">
        <v>928</v>
      </c>
      <c r="C628" s="2">
        <f t="shared" ca="1" si="80"/>
        <v>0</v>
      </c>
      <c r="D628" s="3">
        <f t="shared" ca="1" si="81"/>
        <v>37</v>
      </c>
      <c r="E628" s="2">
        <f t="shared" ca="1" si="82"/>
        <v>0</v>
      </c>
      <c r="F628" s="3">
        <f t="shared" ca="1" si="83"/>
        <v>37</v>
      </c>
    </row>
    <row r="629" spans="1:6" x14ac:dyDescent="0.25">
      <c r="A629" s="5" t="s">
        <v>726</v>
      </c>
      <c r="B629" s="28" t="s">
        <v>929</v>
      </c>
      <c r="C629" s="2">
        <f t="shared" ca="1" si="80"/>
        <v>0</v>
      </c>
      <c r="D629" s="3">
        <f t="shared" ca="1" si="81"/>
        <v>37</v>
      </c>
      <c r="E629" s="2">
        <f t="shared" ca="1" si="82"/>
        <v>0</v>
      </c>
      <c r="F629" s="3">
        <f t="shared" ca="1" si="83"/>
        <v>37</v>
      </c>
    </row>
    <row r="630" spans="1:6" x14ac:dyDescent="0.25">
      <c r="A630" s="5" t="s">
        <v>727</v>
      </c>
      <c r="B630" s="28" t="s">
        <v>930</v>
      </c>
      <c r="C630" s="2">
        <f t="shared" ca="1" si="80"/>
        <v>0</v>
      </c>
      <c r="D630" s="3">
        <f t="shared" ca="1" si="81"/>
        <v>37</v>
      </c>
      <c r="E630" s="2">
        <f t="shared" ca="1" si="82"/>
        <v>0</v>
      </c>
      <c r="F630" s="3">
        <f t="shared" ca="1" si="83"/>
        <v>37</v>
      </c>
    </row>
    <row r="631" spans="1:6" x14ac:dyDescent="0.25">
      <c r="A631" s="5" t="s">
        <v>728</v>
      </c>
      <c r="B631" s="28" t="s">
        <v>931</v>
      </c>
      <c r="C631" s="2">
        <f t="shared" ca="1" si="80"/>
        <v>0</v>
      </c>
      <c r="D631" s="3">
        <f t="shared" ca="1" si="81"/>
        <v>37</v>
      </c>
      <c r="E631" s="2">
        <f t="shared" ca="1" si="82"/>
        <v>0</v>
      </c>
      <c r="F631" s="3">
        <f t="shared" ca="1" si="83"/>
        <v>37</v>
      </c>
    </row>
    <row r="632" spans="1:6" x14ac:dyDescent="0.25">
      <c r="A632" s="5" t="s">
        <v>729</v>
      </c>
      <c r="B632" s="28" t="s">
        <v>932</v>
      </c>
      <c r="C632" s="2">
        <f t="shared" ca="1" si="80"/>
        <v>2</v>
      </c>
      <c r="D632" s="3">
        <f t="shared" ca="1" si="81"/>
        <v>35</v>
      </c>
      <c r="E632" s="2">
        <f t="shared" ca="1" si="82"/>
        <v>0</v>
      </c>
      <c r="F632" s="3">
        <f t="shared" ca="1" si="83"/>
        <v>37</v>
      </c>
    </row>
    <row r="633" spans="1:6" x14ac:dyDescent="0.25">
      <c r="A633" s="5" t="s">
        <v>730</v>
      </c>
      <c r="B633" s="28" t="s">
        <v>933</v>
      </c>
      <c r="C633" s="2">
        <f t="shared" ca="1" si="80"/>
        <v>0</v>
      </c>
      <c r="D633" s="3">
        <f t="shared" ca="1" si="81"/>
        <v>37</v>
      </c>
      <c r="E633" s="2">
        <f t="shared" ca="1" si="82"/>
        <v>0</v>
      </c>
      <c r="F633" s="3">
        <f t="shared" ca="1" si="83"/>
        <v>37</v>
      </c>
    </row>
    <row r="634" spans="1:6" x14ac:dyDescent="0.25">
      <c r="A634" s="5" t="s">
        <v>731</v>
      </c>
      <c r="B634" s="28" t="s">
        <v>934</v>
      </c>
      <c r="C634" s="2">
        <f t="shared" ca="1" si="80"/>
        <v>0</v>
      </c>
      <c r="D634" s="3">
        <f t="shared" ca="1" si="81"/>
        <v>37</v>
      </c>
      <c r="E634" s="2">
        <f t="shared" ca="1" si="82"/>
        <v>0</v>
      </c>
      <c r="F634" s="3">
        <f t="shared" ca="1" si="83"/>
        <v>37</v>
      </c>
    </row>
    <row r="635" spans="1:6" x14ac:dyDescent="0.25">
      <c r="A635" s="5" t="s">
        <v>732</v>
      </c>
      <c r="B635" s="28" t="s">
        <v>935</v>
      </c>
      <c r="C635" s="2">
        <f t="shared" ca="1" si="80"/>
        <v>4</v>
      </c>
      <c r="D635" s="3">
        <f t="shared" ca="1" si="81"/>
        <v>32</v>
      </c>
      <c r="E635" s="2">
        <f t="shared" ca="1" si="82"/>
        <v>1</v>
      </c>
      <c r="F635" s="3">
        <f t="shared" ca="1" si="83"/>
        <v>37</v>
      </c>
    </row>
    <row r="636" spans="1:6" x14ac:dyDescent="0.25">
      <c r="A636" s="5" t="s">
        <v>733</v>
      </c>
      <c r="B636" s="28" t="s">
        <v>936</v>
      </c>
      <c r="C636" s="2">
        <f t="shared" ca="1" si="80"/>
        <v>0</v>
      </c>
      <c r="D636" s="3">
        <f t="shared" ca="1" si="81"/>
        <v>37</v>
      </c>
      <c r="E636" s="2">
        <f t="shared" ca="1" si="82"/>
        <v>0</v>
      </c>
      <c r="F636" s="3">
        <f t="shared" ca="1" si="83"/>
        <v>37</v>
      </c>
    </row>
    <row r="637" spans="1:6" x14ac:dyDescent="0.25">
      <c r="A637" s="5" t="s">
        <v>734</v>
      </c>
      <c r="B637" s="28" t="s">
        <v>937</v>
      </c>
      <c r="C637" s="2">
        <f t="shared" ca="1" si="80"/>
        <v>0</v>
      </c>
      <c r="D637" s="3">
        <f t="shared" ca="1" si="81"/>
        <v>37</v>
      </c>
      <c r="E637" s="2">
        <f t="shared" ca="1" si="82"/>
        <v>0</v>
      </c>
      <c r="F637" s="3">
        <f t="shared" ca="1" si="83"/>
        <v>37</v>
      </c>
    </row>
    <row r="638" spans="1:6" x14ac:dyDescent="0.25">
      <c r="A638" s="5" t="s">
        <v>735</v>
      </c>
      <c r="B638" s="28" t="s">
        <v>938</v>
      </c>
      <c r="C638" s="2">
        <f t="shared" ca="1" si="80"/>
        <v>0</v>
      </c>
      <c r="D638" s="3">
        <f t="shared" ca="1" si="81"/>
        <v>37</v>
      </c>
      <c r="E638" s="2">
        <f t="shared" ca="1" si="82"/>
        <v>0</v>
      </c>
      <c r="F638" s="3">
        <f t="shared" ca="1" si="83"/>
        <v>37</v>
      </c>
    </row>
    <row r="639" spans="1:6" x14ac:dyDescent="0.25">
      <c r="A639" s="5" t="s">
        <v>736</v>
      </c>
      <c r="B639" s="28" t="s">
        <v>939</v>
      </c>
      <c r="C639" s="2">
        <f t="shared" ca="1" si="80"/>
        <v>0</v>
      </c>
      <c r="D639" s="3">
        <f t="shared" ca="1" si="81"/>
        <v>37</v>
      </c>
      <c r="E639" s="2">
        <f t="shared" ca="1" si="82"/>
        <v>0</v>
      </c>
      <c r="F639" s="3">
        <f t="shared" ca="1" si="83"/>
        <v>37</v>
      </c>
    </row>
    <row r="640" spans="1:6" x14ac:dyDescent="0.25">
      <c r="A640" s="5" t="s">
        <v>737</v>
      </c>
      <c r="B640" s="28" t="s">
        <v>940</v>
      </c>
      <c r="C640" s="2">
        <f t="shared" ca="1" si="80"/>
        <v>1</v>
      </c>
      <c r="D640" s="3">
        <f t="shared" ca="1" si="81"/>
        <v>36</v>
      </c>
      <c r="E640" s="2">
        <f t="shared" ca="1" si="82"/>
        <v>0</v>
      </c>
      <c r="F640" s="3">
        <f t="shared" ca="1" si="83"/>
        <v>37</v>
      </c>
    </row>
    <row r="641" spans="1:6" x14ac:dyDescent="0.25">
      <c r="A641" s="5" t="s">
        <v>738</v>
      </c>
      <c r="B641" s="28" t="s">
        <v>941</v>
      </c>
      <c r="C641" s="2">
        <f t="shared" ca="1" si="80"/>
        <v>0</v>
      </c>
      <c r="D641" s="3">
        <f t="shared" ca="1" si="81"/>
        <v>37</v>
      </c>
      <c r="E641" s="2">
        <f t="shared" ca="1" si="82"/>
        <v>0</v>
      </c>
      <c r="F641" s="3">
        <f t="shared" ca="1" si="83"/>
        <v>37</v>
      </c>
    </row>
    <row r="642" spans="1:6" x14ac:dyDescent="0.25">
      <c r="A642" s="5" t="s">
        <v>742</v>
      </c>
      <c r="B642" s="28" t="s">
        <v>942</v>
      </c>
      <c r="C642" s="2">
        <f t="shared" ca="1" si="80"/>
        <v>0</v>
      </c>
      <c r="D642" s="3">
        <f t="shared" ca="1" si="81"/>
        <v>37</v>
      </c>
      <c r="E642" s="2">
        <f t="shared" ca="1" si="82"/>
        <v>0</v>
      </c>
      <c r="F642" s="3">
        <f t="shared" ca="1" si="83"/>
        <v>37</v>
      </c>
    </row>
    <row r="643" spans="1:6" x14ac:dyDescent="0.25">
      <c r="A643" s="5" t="s">
        <v>22</v>
      </c>
      <c r="B643" s="28" t="s">
        <v>943</v>
      </c>
      <c r="C643" s="2">
        <f t="shared" ca="1" si="80"/>
        <v>29</v>
      </c>
      <c r="D643" s="3">
        <f t="shared" ca="1" si="81"/>
        <v>8</v>
      </c>
      <c r="E643" s="2">
        <f t="shared" ca="1" si="82"/>
        <v>0</v>
      </c>
      <c r="F643" s="3">
        <f t="shared" ca="1" si="83"/>
        <v>37</v>
      </c>
    </row>
    <row r="645" spans="1:6" x14ac:dyDescent="0.25">
      <c r="A645" s="4" t="s">
        <v>739</v>
      </c>
    </row>
    <row r="646" spans="1:6" x14ac:dyDescent="0.25">
      <c r="A646" s="5" t="str">
        <f>$B$3&amp;" - Wave B - All"</f>
        <v>Universal Credit - Wave B - All</v>
      </c>
      <c r="B646" s="5" t="s">
        <v>879</v>
      </c>
      <c r="C646" s="5" t="s">
        <v>5</v>
      </c>
      <c r="D646" s="5" t="s">
        <v>4</v>
      </c>
      <c r="E646" s="5" t="s">
        <v>896</v>
      </c>
      <c r="F646" s="5" t="s">
        <v>525</v>
      </c>
    </row>
    <row r="647" spans="1:6" x14ac:dyDescent="0.25">
      <c r="A647" s="5" t="s">
        <v>723</v>
      </c>
      <c r="B647" s="28" t="s">
        <v>926</v>
      </c>
      <c r="C647" s="7">
        <f t="shared" ref="C647:F662" ca="1" si="84">C626/$F$11</f>
        <v>2.7027027027027029E-2</v>
      </c>
      <c r="D647" s="6">
        <f t="shared" ca="1" si="84"/>
        <v>0.94594594594594594</v>
      </c>
      <c r="E647" s="7">
        <f t="shared" ca="1" si="84"/>
        <v>2.7027027027027029E-2</v>
      </c>
      <c r="F647" s="6">
        <f ca="1">F626/$F$11</f>
        <v>1</v>
      </c>
    </row>
    <row r="648" spans="1:6" x14ac:dyDescent="0.25">
      <c r="A648" s="5" t="s">
        <v>724</v>
      </c>
      <c r="B648" s="28" t="s">
        <v>927</v>
      </c>
      <c r="C648" s="7">
        <f t="shared" ca="1" si="84"/>
        <v>0</v>
      </c>
      <c r="D648" s="6">
        <f t="shared" ca="1" si="84"/>
        <v>0.97297297297297303</v>
      </c>
      <c r="E648" s="7">
        <f t="shared" ca="1" si="84"/>
        <v>2.7027027027027029E-2</v>
      </c>
      <c r="F648" s="6">
        <f t="shared" ca="1" si="84"/>
        <v>1</v>
      </c>
    </row>
    <row r="649" spans="1:6" x14ac:dyDescent="0.25">
      <c r="A649" s="5" t="s">
        <v>725</v>
      </c>
      <c r="B649" s="28" t="s">
        <v>928</v>
      </c>
      <c r="C649" s="7">
        <f t="shared" ca="1" si="84"/>
        <v>0</v>
      </c>
      <c r="D649" s="6">
        <f t="shared" ca="1" si="84"/>
        <v>1</v>
      </c>
      <c r="E649" s="7">
        <f t="shared" ca="1" si="84"/>
        <v>0</v>
      </c>
      <c r="F649" s="6">
        <f t="shared" ca="1" si="84"/>
        <v>1</v>
      </c>
    </row>
    <row r="650" spans="1:6" x14ac:dyDescent="0.25">
      <c r="A650" s="5" t="s">
        <v>726</v>
      </c>
      <c r="B650" s="28" t="s">
        <v>929</v>
      </c>
      <c r="C650" s="7">
        <f t="shared" ca="1" si="84"/>
        <v>0</v>
      </c>
      <c r="D650" s="6">
        <f t="shared" ca="1" si="84"/>
        <v>1</v>
      </c>
      <c r="E650" s="7">
        <f t="shared" ca="1" si="84"/>
        <v>0</v>
      </c>
      <c r="F650" s="6">
        <f t="shared" ca="1" si="84"/>
        <v>1</v>
      </c>
    </row>
    <row r="651" spans="1:6" x14ac:dyDescent="0.25">
      <c r="A651" s="5" t="s">
        <v>727</v>
      </c>
      <c r="B651" s="28" t="s">
        <v>930</v>
      </c>
      <c r="C651" s="7">
        <f t="shared" ca="1" si="84"/>
        <v>0</v>
      </c>
      <c r="D651" s="6">
        <f t="shared" ca="1" si="84"/>
        <v>1</v>
      </c>
      <c r="E651" s="7">
        <f t="shared" ca="1" si="84"/>
        <v>0</v>
      </c>
      <c r="F651" s="6">
        <f t="shared" ca="1" si="84"/>
        <v>1</v>
      </c>
    </row>
    <row r="652" spans="1:6" x14ac:dyDescent="0.25">
      <c r="A652" s="5" t="s">
        <v>728</v>
      </c>
      <c r="B652" s="28" t="s">
        <v>931</v>
      </c>
      <c r="C652" s="7">
        <f t="shared" ca="1" si="84"/>
        <v>0</v>
      </c>
      <c r="D652" s="6">
        <f t="shared" ca="1" si="84"/>
        <v>1</v>
      </c>
      <c r="E652" s="7">
        <f t="shared" ca="1" si="84"/>
        <v>0</v>
      </c>
      <c r="F652" s="6">
        <f t="shared" ca="1" si="84"/>
        <v>1</v>
      </c>
    </row>
    <row r="653" spans="1:6" x14ac:dyDescent="0.25">
      <c r="A653" s="5" t="s">
        <v>729</v>
      </c>
      <c r="B653" s="28" t="s">
        <v>932</v>
      </c>
      <c r="C653" s="7">
        <f t="shared" ca="1" si="84"/>
        <v>5.4054054054054057E-2</v>
      </c>
      <c r="D653" s="6">
        <f t="shared" ca="1" si="84"/>
        <v>0.94594594594594594</v>
      </c>
      <c r="E653" s="7">
        <f t="shared" ca="1" si="84"/>
        <v>0</v>
      </c>
      <c r="F653" s="6">
        <f t="shared" ca="1" si="84"/>
        <v>1</v>
      </c>
    </row>
    <row r="654" spans="1:6" x14ac:dyDescent="0.25">
      <c r="A654" s="5" t="s">
        <v>730</v>
      </c>
      <c r="B654" s="28" t="s">
        <v>933</v>
      </c>
      <c r="C654" s="7">
        <f t="shared" ca="1" si="84"/>
        <v>0</v>
      </c>
      <c r="D654" s="6">
        <f t="shared" ca="1" si="84"/>
        <v>1</v>
      </c>
      <c r="E654" s="7">
        <f t="shared" ca="1" si="84"/>
        <v>0</v>
      </c>
      <c r="F654" s="6">
        <f t="shared" ca="1" si="84"/>
        <v>1</v>
      </c>
    </row>
    <row r="655" spans="1:6" x14ac:dyDescent="0.25">
      <c r="A655" s="5" t="s">
        <v>731</v>
      </c>
      <c r="B655" s="28" t="s">
        <v>934</v>
      </c>
      <c r="C655" s="7">
        <f t="shared" ca="1" si="84"/>
        <v>0</v>
      </c>
      <c r="D655" s="6">
        <f t="shared" ca="1" si="84"/>
        <v>1</v>
      </c>
      <c r="E655" s="7">
        <f t="shared" ca="1" si="84"/>
        <v>0</v>
      </c>
      <c r="F655" s="6">
        <f t="shared" ca="1" si="84"/>
        <v>1</v>
      </c>
    </row>
    <row r="656" spans="1:6" x14ac:dyDescent="0.25">
      <c r="A656" s="5" t="s">
        <v>732</v>
      </c>
      <c r="B656" s="28" t="s">
        <v>935</v>
      </c>
      <c r="C656" s="7">
        <f t="shared" ca="1" si="84"/>
        <v>0.10810810810810811</v>
      </c>
      <c r="D656" s="6">
        <f t="shared" ca="1" si="84"/>
        <v>0.86486486486486491</v>
      </c>
      <c r="E656" s="7">
        <f t="shared" ca="1" si="84"/>
        <v>2.7027027027027029E-2</v>
      </c>
      <c r="F656" s="6">
        <f t="shared" ca="1" si="84"/>
        <v>1</v>
      </c>
    </row>
    <row r="657" spans="1:6" x14ac:dyDescent="0.25">
      <c r="A657" s="5" t="s">
        <v>733</v>
      </c>
      <c r="B657" s="28" t="s">
        <v>936</v>
      </c>
      <c r="C657" s="7">
        <f t="shared" ca="1" si="84"/>
        <v>0</v>
      </c>
      <c r="D657" s="6">
        <f t="shared" ca="1" si="84"/>
        <v>1</v>
      </c>
      <c r="E657" s="7">
        <f t="shared" ca="1" si="84"/>
        <v>0</v>
      </c>
      <c r="F657" s="6">
        <f t="shared" ca="1" si="84"/>
        <v>1</v>
      </c>
    </row>
    <row r="658" spans="1:6" x14ac:dyDescent="0.25">
      <c r="A658" s="5" t="s">
        <v>734</v>
      </c>
      <c r="B658" s="28" t="s">
        <v>937</v>
      </c>
      <c r="C658" s="7">
        <f t="shared" ca="1" si="84"/>
        <v>0</v>
      </c>
      <c r="D658" s="6">
        <f t="shared" ca="1" si="84"/>
        <v>1</v>
      </c>
      <c r="E658" s="7">
        <f t="shared" ca="1" si="84"/>
        <v>0</v>
      </c>
      <c r="F658" s="6">
        <f t="shared" ca="1" si="84"/>
        <v>1</v>
      </c>
    </row>
    <row r="659" spans="1:6" x14ac:dyDescent="0.25">
      <c r="A659" s="5" t="s">
        <v>735</v>
      </c>
      <c r="B659" s="28" t="s">
        <v>938</v>
      </c>
      <c r="C659" s="7">
        <f t="shared" ca="1" si="84"/>
        <v>0</v>
      </c>
      <c r="D659" s="6">
        <f t="shared" ca="1" si="84"/>
        <v>1</v>
      </c>
      <c r="E659" s="7">
        <f t="shared" ca="1" si="84"/>
        <v>0</v>
      </c>
      <c r="F659" s="6">
        <f t="shared" ca="1" si="84"/>
        <v>1</v>
      </c>
    </row>
    <row r="660" spans="1:6" x14ac:dyDescent="0.25">
      <c r="A660" s="5" t="s">
        <v>736</v>
      </c>
      <c r="B660" s="28" t="s">
        <v>939</v>
      </c>
      <c r="C660" s="7">
        <f t="shared" ca="1" si="84"/>
        <v>0</v>
      </c>
      <c r="D660" s="6">
        <f t="shared" ca="1" si="84"/>
        <v>1</v>
      </c>
      <c r="E660" s="7">
        <f t="shared" ca="1" si="84"/>
        <v>0</v>
      </c>
      <c r="F660" s="6">
        <f t="shared" ca="1" si="84"/>
        <v>1</v>
      </c>
    </row>
    <row r="661" spans="1:6" x14ac:dyDescent="0.25">
      <c r="A661" s="5" t="s">
        <v>737</v>
      </c>
      <c r="B661" s="28" t="s">
        <v>940</v>
      </c>
      <c r="C661" s="7">
        <f t="shared" ca="1" si="84"/>
        <v>2.7027027027027029E-2</v>
      </c>
      <c r="D661" s="6">
        <f t="shared" ca="1" si="84"/>
        <v>0.97297297297297303</v>
      </c>
      <c r="E661" s="7">
        <f t="shared" ca="1" si="84"/>
        <v>0</v>
      </c>
      <c r="F661" s="6">
        <f t="shared" ca="1" si="84"/>
        <v>1</v>
      </c>
    </row>
    <row r="662" spans="1:6" x14ac:dyDescent="0.25">
      <c r="A662" s="5" t="s">
        <v>738</v>
      </c>
      <c r="B662" s="28" t="s">
        <v>941</v>
      </c>
      <c r="C662" s="7">
        <f t="shared" ca="1" si="84"/>
        <v>0</v>
      </c>
      <c r="D662" s="6">
        <f t="shared" ca="1" si="84"/>
        <v>1</v>
      </c>
      <c r="E662" s="7">
        <f t="shared" ca="1" si="84"/>
        <v>0</v>
      </c>
      <c r="F662" s="6">
        <f t="shared" ca="1" si="84"/>
        <v>1</v>
      </c>
    </row>
    <row r="663" spans="1:6" x14ac:dyDescent="0.25">
      <c r="A663" s="5" t="s">
        <v>742</v>
      </c>
      <c r="B663" s="28" t="s">
        <v>942</v>
      </c>
      <c r="C663" s="7">
        <f t="shared" ref="C663:F664" ca="1" si="85">C642/$F$11</f>
        <v>0</v>
      </c>
      <c r="D663" s="6">
        <f t="shared" ca="1" si="85"/>
        <v>1</v>
      </c>
      <c r="E663" s="7">
        <f t="shared" ca="1" si="85"/>
        <v>0</v>
      </c>
      <c r="F663" s="6">
        <f t="shared" ca="1" si="85"/>
        <v>1</v>
      </c>
    </row>
    <row r="664" spans="1:6" x14ac:dyDescent="0.25">
      <c r="A664" s="5" t="s">
        <v>22</v>
      </c>
      <c r="B664" s="28" t="s">
        <v>943</v>
      </c>
      <c r="C664" s="7">
        <f t="shared" ca="1" si="85"/>
        <v>0.78378378378378377</v>
      </c>
      <c r="D664" s="6">
        <f t="shared" ca="1" si="85"/>
        <v>0.21621621621621623</v>
      </c>
      <c r="E664" s="7">
        <f t="shared" ca="1" si="85"/>
        <v>0</v>
      </c>
      <c r="F664" s="6">
        <f t="shared" ca="1" si="85"/>
        <v>1</v>
      </c>
    </row>
    <row r="666" spans="1:6" x14ac:dyDescent="0.25">
      <c r="A666" s="4" t="s">
        <v>722</v>
      </c>
    </row>
    <row r="667" spans="1:6" x14ac:dyDescent="0.25">
      <c r="A667" s="5" t="str">
        <f>$B$3&amp;" - Wave C - All"</f>
        <v>Universal Credit - Wave C - All</v>
      </c>
      <c r="B667" s="5" t="s">
        <v>879</v>
      </c>
      <c r="C667" s="5" t="s">
        <v>5</v>
      </c>
      <c r="D667" s="5" t="s">
        <v>4</v>
      </c>
      <c r="E667" s="5" t="s">
        <v>896</v>
      </c>
      <c r="F667" s="5" t="s">
        <v>525</v>
      </c>
    </row>
    <row r="668" spans="1:6" x14ac:dyDescent="0.25">
      <c r="A668" s="5" t="s">
        <v>723</v>
      </c>
      <c r="B668" s="28" t="s">
        <v>1006</v>
      </c>
      <c r="C668" s="2">
        <f ca="1">COUNTIFS(INDIRECT("Table1["&amp;$B$7&amp;"]"),"Yes", INDIRECT("Table1["&amp;$B668&amp;"]"), "Yes")</f>
        <v>0</v>
      </c>
      <c r="D668" s="3">
        <f ca="1">COUNTIFS(INDIRECT("Table1["&amp;$B$7&amp;"]"),"Yes", INDIRECT("Table1["&amp;$B668&amp;"]"), "No")</f>
        <v>0</v>
      </c>
      <c r="E668" s="2">
        <f ca="1">COUNTIFS(INDIRECT("Table1["&amp;$B$7&amp;"]"),"Yes", INDIRECT("Table1["&amp;$B668&amp;"]"), "Don't Know")</f>
        <v>0</v>
      </c>
      <c r="F668" s="3">
        <f ca="1">C668+D668+E668</f>
        <v>0</v>
      </c>
    </row>
    <row r="669" spans="1:6" x14ac:dyDescent="0.25">
      <c r="A669" s="5" t="s">
        <v>724</v>
      </c>
      <c r="B669" s="28" t="s">
        <v>1007</v>
      </c>
      <c r="C669" s="2">
        <f t="shared" ref="C669:C685" ca="1" si="86">COUNTIFS(INDIRECT("Table1["&amp;$B$7&amp;"]"),"Yes", INDIRECT("Table1["&amp;$B669&amp;"]"), "Yes")</f>
        <v>0</v>
      </c>
      <c r="D669" s="3">
        <f t="shared" ref="D669:D685" ca="1" si="87">COUNTIFS(INDIRECT("Table1["&amp;$B$7&amp;"]"),"Yes", INDIRECT("Table1["&amp;$B669&amp;"]"), "No")</f>
        <v>0</v>
      </c>
      <c r="E669" s="2">
        <f t="shared" ref="E669:E685" ca="1" si="88">COUNTIFS(INDIRECT("Table1["&amp;$B$7&amp;"]"),"Yes", INDIRECT("Table1["&amp;$B669&amp;"]"), "Don't Know")</f>
        <v>0</v>
      </c>
      <c r="F669" s="3">
        <f t="shared" ref="F669:F685" ca="1" si="89">C669+D669+E669</f>
        <v>0</v>
      </c>
    </row>
    <row r="670" spans="1:6" x14ac:dyDescent="0.25">
      <c r="A670" s="5" t="s">
        <v>725</v>
      </c>
      <c r="B670" s="28" t="s">
        <v>1008</v>
      </c>
      <c r="C670" s="2">
        <f t="shared" ca="1" si="86"/>
        <v>0</v>
      </c>
      <c r="D670" s="3">
        <f t="shared" ca="1" si="87"/>
        <v>0</v>
      </c>
      <c r="E670" s="2">
        <f t="shared" ca="1" si="88"/>
        <v>0</v>
      </c>
      <c r="F670" s="3">
        <f t="shared" ca="1" si="89"/>
        <v>0</v>
      </c>
    </row>
    <row r="671" spans="1:6" x14ac:dyDescent="0.25">
      <c r="A671" s="5" t="s">
        <v>726</v>
      </c>
      <c r="B671" s="28" t="s">
        <v>1009</v>
      </c>
      <c r="C671" s="2">
        <f t="shared" ca="1" si="86"/>
        <v>0</v>
      </c>
      <c r="D671" s="3">
        <f t="shared" ca="1" si="87"/>
        <v>0</v>
      </c>
      <c r="E671" s="2">
        <f t="shared" ca="1" si="88"/>
        <v>0</v>
      </c>
      <c r="F671" s="3">
        <f t="shared" ca="1" si="89"/>
        <v>0</v>
      </c>
    </row>
    <row r="672" spans="1:6" x14ac:dyDescent="0.25">
      <c r="A672" s="5" t="s">
        <v>727</v>
      </c>
      <c r="B672" s="28" t="s">
        <v>1010</v>
      </c>
      <c r="C672" s="2">
        <f t="shared" ca="1" si="86"/>
        <v>0</v>
      </c>
      <c r="D672" s="3">
        <f t="shared" ca="1" si="87"/>
        <v>0</v>
      </c>
      <c r="E672" s="2">
        <f t="shared" ca="1" si="88"/>
        <v>0</v>
      </c>
      <c r="F672" s="3">
        <f t="shared" ca="1" si="89"/>
        <v>0</v>
      </c>
    </row>
    <row r="673" spans="1:6" x14ac:dyDescent="0.25">
      <c r="A673" s="5" t="s">
        <v>728</v>
      </c>
      <c r="B673" s="28" t="s">
        <v>1011</v>
      </c>
      <c r="C673" s="2">
        <f t="shared" ca="1" si="86"/>
        <v>0</v>
      </c>
      <c r="D673" s="3">
        <f t="shared" ca="1" si="87"/>
        <v>0</v>
      </c>
      <c r="E673" s="2">
        <f t="shared" ca="1" si="88"/>
        <v>0</v>
      </c>
      <c r="F673" s="3">
        <f t="shared" ca="1" si="89"/>
        <v>0</v>
      </c>
    </row>
    <row r="674" spans="1:6" x14ac:dyDescent="0.25">
      <c r="A674" s="5" t="s">
        <v>729</v>
      </c>
      <c r="B674" s="28" t="s">
        <v>1012</v>
      </c>
      <c r="C674" s="2">
        <f t="shared" ca="1" si="86"/>
        <v>0</v>
      </c>
      <c r="D674" s="3">
        <f t="shared" ca="1" si="87"/>
        <v>0</v>
      </c>
      <c r="E674" s="2">
        <f t="shared" ca="1" si="88"/>
        <v>0</v>
      </c>
      <c r="F674" s="3">
        <f t="shared" ca="1" si="89"/>
        <v>0</v>
      </c>
    </row>
    <row r="675" spans="1:6" x14ac:dyDescent="0.25">
      <c r="A675" s="5" t="s">
        <v>730</v>
      </c>
      <c r="B675" s="28" t="s">
        <v>1013</v>
      </c>
      <c r="C675" s="2">
        <f t="shared" ca="1" si="86"/>
        <v>0</v>
      </c>
      <c r="D675" s="3">
        <f t="shared" ca="1" si="87"/>
        <v>0</v>
      </c>
      <c r="E675" s="2">
        <f t="shared" ca="1" si="88"/>
        <v>0</v>
      </c>
      <c r="F675" s="3">
        <f t="shared" ca="1" si="89"/>
        <v>0</v>
      </c>
    </row>
    <row r="676" spans="1:6" x14ac:dyDescent="0.25">
      <c r="A676" s="5" t="s">
        <v>731</v>
      </c>
      <c r="B676" s="28" t="s">
        <v>1014</v>
      </c>
      <c r="C676" s="2">
        <f t="shared" ca="1" si="86"/>
        <v>0</v>
      </c>
      <c r="D676" s="3">
        <f t="shared" ca="1" si="87"/>
        <v>0</v>
      </c>
      <c r="E676" s="2">
        <f t="shared" ca="1" si="88"/>
        <v>0</v>
      </c>
      <c r="F676" s="3">
        <f t="shared" ca="1" si="89"/>
        <v>0</v>
      </c>
    </row>
    <row r="677" spans="1:6" x14ac:dyDescent="0.25">
      <c r="A677" s="5" t="s">
        <v>732</v>
      </c>
      <c r="B677" s="28" t="s">
        <v>1015</v>
      </c>
      <c r="C677" s="2">
        <f t="shared" ca="1" si="86"/>
        <v>0</v>
      </c>
      <c r="D677" s="3">
        <f t="shared" ca="1" si="87"/>
        <v>0</v>
      </c>
      <c r="E677" s="2">
        <f t="shared" ca="1" si="88"/>
        <v>0</v>
      </c>
      <c r="F677" s="3">
        <f t="shared" ca="1" si="89"/>
        <v>0</v>
      </c>
    </row>
    <row r="678" spans="1:6" x14ac:dyDescent="0.25">
      <c r="A678" s="5" t="s">
        <v>733</v>
      </c>
      <c r="B678" s="28" t="s">
        <v>1016</v>
      </c>
      <c r="C678" s="2">
        <f t="shared" ca="1" si="86"/>
        <v>0</v>
      </c>
      <c r="D678" s="3">
        <f t="shared" ca="1" si="87"/>
        <v>0</v>
      </c>
      <c r="E678" s="2">
        <f t="shared" ca="1" si="88"/>
        <v>0</v>
      </c>
      <c r="F678" s="3">
        <f t="shared" ca="1" si="89"/>
        <v>0</v>
      </c>
    </row>
    <row r="679" spans="1:6" x14ac:dyDescent="0.25">
      <c r="A679" s="5" t="s">
        <v>734</v>
      </c>
      <c r="B679" s="28" t="s">
        <v>1017</v>
      </c>
      <c r="C679" s="2">
        <f t="shared" ca="1" si="86"/>
        <v>0</v>
      </c>
      <c r="D679" s="3">
        <f t="shared" ca="1" si="87"/>
        <v>0</v>
      </c>
      <c r="E679" s="2">
        <f t="shared" ca="1" si="88"/>
        <v>0</v>
      </c>
      <c r="F679" s="3">
        <f t="shared" ca="1" si="89"/>
        <v>0</v>
      </c>
    </row>
    <row r="680" spans="1:6" x14ac:dyDescent="0.25">
      <c r="A680" s="5" t="s">
        <v>735</v>
      </c>
      <c r="B680" s="28" t="s">
        <v>1018</v>
      </c>
      <c r="C680" s="2">
        <f t="shared" ca="1" si="86"/>
        <v>0</v>
      </c>
      <c r="D680" s="3">
        <f t="shared" ca="1" si="87"/>
        <v>0</v>
      </c>
      <c r="E680" s="2">
        <f t="shared" ca="1" si="88"/>
        <v>0</v>
      </c>
      <c r="F680" s="3">
        <f t="shared" ca="1" si="89"/>
        <v>0</v>
      </c>
    </row>
    <row r="681" spans="1:6" x14ac:dyDescent="0.25">
      <c r="A681" s="5" t="s">
        <v>736</v>
      </c>
      <c r="B681" s="28" t="s">
        <v>1019</v>
      </c>
      <c r="C681" s="2">
        <f t="shared" ca="1" si="86"/>
        <v>0</v>
      </c>
      <c r="D681" s="3">
        <f t="shared" ca="1" si="87"/>
        <v>0</v>
      </c>
      <c r="E681" s="2">
        <f t="shared" ca="1" si="88"/>
        <v>0</v>
      </c>
      <c r="F681" s="3">
        <f t="shared" ca="1" si="89"/>
        <v>0</v>
      </c>
    </row>
    <row r="682" spans="1:6" x14ac:dyDescent="0.25">
      <c r="A682" s="5" t="s">
        <v>737</v>
      </c>
      <c r="B682" s="28" t="s">
        <v>1020</v>
      </c>
      <c r="C682" s="2">
        <f t="shared" ca="1" si="86"/>
        <v>0</v>
      </c>
      <c r="D682" s="3">
        <f t="shared" ca="1" si="87"/>
        <v>0</v>
      </c>
      <c r="E682" s="2">
        <f t="shared" ca="1" si="88"/>
        <v>0</v>
      </c>
      <c r="F682" s="3">
        <f t="shared" ca="1" si="89"/>
        <v>0</v>
      </c>
    </row>
    <row r="683" spans="1:6" x14ac:dyDescent="0.25">
      <c r="A683" s="5" t="s">
        <v>738</v>
      </c>
      <c r="B683" s="28" t="s">
        <v>1021</v>
      </c>
      <c r="C683" s="2">
        <f t="shared" ca="1" si="86"/>
        <v>0</v>
      </c>
      <c r="D683" s="3">
        <f t="shared" ca="1" si="87"/>
        <v>0</v>
      </c>
      <c r="E683" s="2">
        <f t="shared" ca="1" si="88"/>
        <v>0</v>
      </c>
      <c r="F683" s="3">
        <f t="shared" ca="1" si="89"/>
        <v>0</v>
      </c>
    </row>
    <row r="684" spans="1:6" x14ac:dyDescent="0.25">
      <c r="A684" s="5" t="s">
        <v>742</v>
      </c>
      <c r="B684" s="28" t="s">
        <v>1022</v>
      </c>
      <c r="C684" s="2">
        <f t="shared" ca="1" si="86"/>
        <v>0</v>
      </c>
      <c r="D684" s="3">
        <f t="shared" ca="1" si="87"/>
        <v>0</v>
      </c>
      <c r="E684" s="2">
        <f t="shared" ca="1" si="88"/>
        <v>0</v>
      </c>
      <c r="F684" s="3">
        <f t="shared" ca="1" si="89"/>
        <v>0</v>
      </c>
    </row>
    <row r="685" spans="1:6" x14ac:dyDescent="0.25">
      <c r="A685" s="5" t="s">
        <v>22</v>
      </c>
      <c r="B685" s="28" t="s">
        <v>1023</v>
      </c>
      <c r="C685" s="2">
        <f t="shared" ca="1" si="86"/>
        <v>0</v>
      </c>
      <c r="D685" s="3">
        <f t="shared" ca="1" si="87"/>
        <v>0</v>
      </c>
      <c r="E685" s="2">
        <f t="shared" ca="1" si="88"/>
        <v>0</v>
      </c>
      <c r="F685" s="3">
        <f t="shared" ca="1" si="89"/>
        <v>0</v>
      </c>
    </row>
    <row r="687" spans="1:6" x14ac:dyDescent="0.25">
      <c r="A687" s="4" t="s">
        <v>739</v>
      </c>
    </row>
    <row r="688" spans="1:6" x14ac:dyDescent="0.25">
      <c r="A688" s="5" t="str">
        <f>$B$3&amp;" - Wave C - All"</f>
        <v>Universal Credit - Wave C - All</v>
      </c>
      <c r="B688" s="5" t="s">
        <v>879</v>
      </c>
      <c r="C688" s="5" t="s">
        <v>5</v>
      </c>
      <c r="D688" s="5" t="s">
        <v>4</v>
      </c>
      <c r="E688" s="5" t="s">
        <v>896</v>
      </c>
      <c r="F688" s="5" t="s">
        <v>525</v>
      </c>
    </row>
    <row r="689" spans="1:6" x14ac:dyDescent="0.25">
      <c r="A689" s="5" t="s">
        <v>723</v>
      </c>
      <c r="B689" s="28" t="s">
        <v>1006</v>
      </c>
      <c r="C689" s="7" t="e">
        <f t="shared" ref="C689:F704" ca="1" si="90">C668/$G$11</f>
        <v>#DIV/0!</v>
      </c>
      <c r="D689" s="6" t="e">
        <f t="shared" ca="1" si="90"/>
        <v>#DIV/0!</v>
      </c>
      <c r="E689" s="7" t="e">
        <f t="shared" ca="1" si="90"/>
        <v>#DIV/0!</v>
      </c>
      <c r="F689" s="6" t="e">
        <f t="shared" ca="1" si="90"/>
        <v>#DIV/0!</v>
      </c>
    </row>
    <row r="690" spans="1:6" x14ac:dyDescent="0.25">
      <c r="A690" s="5" t="s">
        <v>724</v>
      </c>
      <c r="B690" s="28" t="s">
        <v>1007</v>
      </c>
      <c r="C690" s="7" t="e">
        <f t="shared" ca="1" si="90"/>
        <v>#DIV/0!</v>
      </c>
      <c r="D690" s="6" t="e">
        <f t="shared" ca="1" si="90"/>
        <v>#DIV/0!</v>
      </c>
      <c r="E690" s="7" t="e">
        <f t="shared" ca="1" si="90"/>
        <v>#DIV/0!</v>
      </c>
      <c r="F690" s="6" t="e">
        <f t="shared" ca="1" si="90"/>
        <v>#DIV/0!</v>
      </c>
    </row>
    <row r="691" spans="1:6" x14ac:dyDescent="0.25">
      <c r="A691" s="5" t="s">
        <v>725</v>
      </c>
      <c r="B691" s="28" t="s">
        <v>1008</v>
      </c>
      <c r="C691" s="7" t="e">
        <f t="shared" ca="1" si="90"/>
        <v>#DIV/0!</v>
      </c>
      <c r="D691" s="6" t="e">
        <f t="shared" ca="1" si="90"/>
        <v>#DIV/0!</v>
      </c>
      <c r="E691" s="7" t="e">
        <f t="shared" ca="1" si="90"/>
        <v>#DIV/0!</v>
      </c>
      <c r="F691" s="6" t="e">
        <f t="shared" ca="1" si="90"/>
        <v>#DIV/0!</v>
      </c>
    </row>
    <row r="692" spans="1:6" x14ac:dyDescent="0.25">
      <c r="A692" s="5" t="s">
        <v>726</v>
      </c>
      <c r="B692" s="28" t="s">
        <v>1009</v>
      </c>
      <c r="C692" s="7" t="e">
        <f t="shared" ca="1" si="90"/>
        <v>#DIV/0!</v>
      </c>
      <c r="D692" s="6" t="e">
        <f t="shared" ca="1" si="90"/>
        <v>#DIV/0!</v>
      </c>
      <c r="E692" s="7" t="e">
        <f t="shared" ca="1" si="90"/>
        <v>#DIV/0!</v>
      </c>
      <c r="F692" s="6" t="e">
        <f t="shared" ca="1" si="90"/>
        <v>#DIV/0!</v>
      </c>
    </row>
    <row r="693" spans="1:6" x14ac:dyDescent="0.25">
      <c r="A693" s="5" t="s">
        <v>727</v>
      </c>
      <c r="B693" s="28" t="s">
        <v>1010</v>
      </c>
      <c r="C693" s="7" t="e">
        <f t="shared" ca="1" si="90"/>
        <v>#DIV/0!</v>
      </c>
      <c r="D693" s="6" t="e">
        <f t="shared" ca="1" si="90"/>
        <v>#DIV/0!</v>
      </c>
      <c r="E693" s="7" t="e">
        <f t="shared" ca="1" si="90"/>
        <v>#DIV/0!</v>
      </c>
      <c r="F693" s="6" t="e">
        <f t="shared" ca="1" si="90"/>
        <v>#DIV/0!</v>
      </c>
    </row>
    <row r="694" spans="1:6" x14ac:dyDescent="0.25">
      <c r="A694" s="5" t="s">
        <v>728</v>
      </c>
      <c r="B694" s="28" t="s">
        <v>1011</v>
      </c>
      <c r="C694" s="7" t="e">
        <f t="shared" ca="1" si="90"/>
        <v>#DIV/0!</v>
      </c>
      <c r="D694" s="6" t="e">
        <f t="shared" ca="1" si="90"/>
        <v>#DIV/0!</v>
      </c>
      <c r="E694" s="7" t="e">
        <f t="shared" ca="1" si="90"/>
        <v>#DIV/0!</v>
      </c>
      <c r="F694" s="6" t="e">
        <f t="shared" ca="1" si="90"/>
        <v>#DIV/0!</v>
      </c>
    </row>
    <row r="695" spans="1:6" x14ac:dyDescent="0.25">
      <c r="A695" s="5" t="s">
        <v>729</v>
      </c>
      <c r="B695" s="28" t="s">
        <v>1012</v>
      </c>
      <c r="C695" s="7" t="e">
        <f t="shared" ca="1" si="90"/>
        <v>#DIV/0!</v>
      </c>
      <c r="D695" s="6" t="e">
        <f t="shared" ca="1" si="90"/>
        <v>#DIV/0!</v>
      </c>
      <c r="E695" s="7" t="e">
        <f t="shared" ca="1" si="90"/>
        <v>#DIV/0!</v>
      </c>
      <c r="F695" s="6" t="e">
        <f t="shared" ca="1" si="90"/>
        <v>#DIV/0!</v>
      </c>
    </row>
    <row r="696" spans="1:6" x14ac:dyDescent="0.25">
      <c r="A696" s="5" t="s">
        <v>730</v>
      </c>
      <c r="B696" s="28" t="s">
        <v>1013</v>
      </c>
      <c r="C696" s="7" t="e">
        <f t="shared" ca="1" si="90"/>
        <v>#DIV/0!</v>
      </c>
      <c r="D696" s="6" t="e">
        <f t="shared" ca="1" si="90"/>
        <v>#DIV/0!</v>
      </c>
      <c r="E696" s="7" t="e">
        <f t="shared" ca="1" si="90"/>
        <v>#DIV/0!</v>
      </c>
      <c r="F696" s="6" t="e">
        <f t="shared" ca="1" si="90"/>
        <v>#DIV/0!</v>
      </c>
    </row>
    <row r="697" spans="1:6" x14ac:dyDescent="0.25">
      <c r="A697" s="5" t="s">
        <v>731</v>
      </c>
      <c r="B697" s="28" t="s">
        <v>1014</v>
      </c>
      <c r="C697" s="7" t="e">
        <f t="shared" ca="1" si="90"/>
        <v>#DIV/0!</v>
      </c>
      <c r="D697" s="6" t="e">
        <f t="shared" ca="1" si="90"/>
        <v>#DIV/0!</v>
      </c>
      <c r="E697" s="7" t="e">
        <f t="shared" ca="1" si="90"/>
        <v>#DIV/0!</v>
      </c>
      <c r="F697" s="6" t="e">
        <f t="shared" ca="1" si="90"/>
        <v>#DIV/0!</v>
      </c>
    </row>
    <row r="698" spans="1:6" x14ac:dyDescent="0.25">
      <c r="A698" s="5" t="s">
        <v>732</v>
      </c>
      <c r="B698" s="28" t="s">
        <v>1015</v>
      </c>
      <c r="C698" s="7" t="e">
        <f t="shared" ca="1" si="90"/>
        <v>#DIV/0!</v>
      </c>
      <c r="D698" s="6" t="e">
        <f t="shared" ca="1" si="90"/>
        <v>#DIV/0!</v>
      </c>
      <c r="E698" s="7" t="e">
        <f t="shared" ca="1" si="90"/>
        <v>#DIV/0!</v>
      </c>
      <c r="F698" s="6" t="e">
        <f t="shared" ca="1" si="90"/>
        <v>#DIV/0!</v>
      </c>
    </row>
    <row r="699" spans="1:6" x14ac:dyDescent="0.25">
      <c r="A699" s="5" t="s">
        <v>733</v>
      </c>
      <c r="B699" s="28" t="s">
        <v>1016</v>
      </c>
      <c r="C699" s="7" t="e">
        <f t="shared" ca="1" si="90"/>
        <v>#DIV/0!</v>
      </c>
      <c r="D699" s="6" t="e">
        <f t="shared" ca="1" si="90"/>
        <v>#DIV/0!</v>
      </c>
      <c r="E699" s="7" t="e">
        <f t="shared" ca="1" si="90"/>
        <v>#DIV/0!</v>
      </c>
      <c r="F699" s="6" t="e">
        <f t="shared" ca="1" si="90"/>
        <v>#DIV/0!</v>
      </c>
    </row>
    <row r="700" spans="1:6" x14ac:dyDescent="0.25">
      <c r="A700" s="5" t="s">
        <v>734</v>
      </c>
      <c r="B700" s="28" t="s">
        <v>1017</v>
      </c>
      <c r="C700" s="7" t="e">
        <f t="shared" ca="1" si="90"/>
        <v>#DIV/0!</v>
      </c>
      <c r="D700" s="6" t="e">
        <f t="shared" ca="1" si="90"/>
        <v>#DIV/0!</v>
      </c>
      <c r="E700" s="7" t="e">
        <f t="shared" ca="1" si="90"/>
        <v>#DIV/0!</v>
      </c>
      <c r="F700" s="6" t="e">
        <f t="shared" ca="1" si="90"/>
        <v>#DIV/0!</v>
      </c>
    </row>
    <row r="701" spans="1:6" x14ac:dyDescent="0.25">
      <c r="A701" s="5" t="s">
        <v>735</v>
      </c>
      <c r="B701" s="28" t="s">
        <v>1018</v>
      </c>
      <c r="C701" s="7" t="e">
        <f t="shared" ca="1" si="90"/>
        <v>#DIV/0!</v>
      </c>
      <c r="D701" s="6" t="e">
        <f t="shared" ca="1" si="90"/>
        <v>#DIV/0!</v>
      </c>
      <c r="E701" s="7" t="e">
        <f t="shared" ca="1" si="90"/>
        <v>#DIV/0!</v>
      </c>
      <c r="F701" s="6" t="e">
        <f t="shared" ca="1" si="90"/>
        <v>#DIV/0!</v>
      </c>
    </row>
    <row r="702" spans="1:6" x14ac:dyDescent="0.25">
      <c r="A702" s="5" t="s">
        <v>736</v>
      </c>
      <c r="B702" s="28" t="s">
        <v>1019</v>
      </c>
      <c r="C702" s="7" t="e">
        <f t="shared" ca="1" si="90"/>
        <v>#DIV/0!</v>
      </c>
      <c r="D702" s="6" t="e">
        <f t="shared" ca="1" si="90"/>
        <v>#DIV/0!</v>
      </c>
      <c r="E702" s="7" t="e">
        <f t="shared" ca="1" si="90"/>
        <v>#DIV/0!</v>
      </c>
      <c r="F702" s="6" t="e">
        <f t="shared" ca="1" si="90"/>
        <v>#DIV/0!</v>
      </c>
    </row>
    <row r="703" spans="1:6" x14ac:dyDescent="0.25">
      <c r="A703" s="5" t="s">
        <v>737</v>
      </c>
      <c r="B703" s="28" t="s">
        <v>1020</v>
      </c>
      <c r="C703" s="7" t="e">
        <f t="shared" ca="1" si="90"/>
        <v>#DIV/0!</v>
      </c>
      <c r="D703" s="6" t="e">
        <f t="shared" ca="1" si="90"/>
        <v>#DIV/0!</v>
      </c>
      <c r="E703" s="7" t="e">
        <f t="shared" ca="1" si="90"/>
        <v>#DIV/0!</v>
      </c>
      <c r="F703" s="6" t="e">
        <f t="shared" ca="1" si="90"/>
        <v>#DIV/0!</v>
      </c>
    </row>
    <row r="704" spans="1:6" x14ac:dyDescent="0.25">
      <c r="A704" s="5" t="s">
        <v>738</v>
      </c>
      <c r="B704" s="28" t="s">
        <v>1021</v>
      </c>
      <c r="C704" s="7" t="e">
        <f t="shared" ca="1" si="90"/>
        <v>#DIV/0!</v>
      </c>
      <c r="D704" s="6" t="e">
        <f t="shared" ca="1" si="90"/>
        <v>#DIV/0!</v>
      </c>
      <c r="E704" s="7" t="e">
        <f t="shared" ca="1" si="90"/>
        <v>#DIV/0!</v>
      </c>
      <c r="F704" s="6" t="e">
        <f t="shared" ca="1" si="90"/>
        <v>#DIV/0!</v>
      </c>
    </row>
    <row r="705" spans="1:6" x14ac:dyDescent="0.25">
      <c r="A705" s="5" t="s">
        <v>742</v>
      </c>
      <c r="B705" s="28" t="s">
        <v>1022</v>
      </c>
      <c r="C705" s="7" t="e">
        <f t="shared" ref="C705:F706" ca="1" si="91">C684/$G$11</f>
        <v>#DIV/0!</v>
      </c>
      <c r="D705" s="6" t="e">
        <f t="shared" ca="1" si="91"/>
        <v>#DIV/0!</v>
      </c>
      <c r="E705" s="7" t="e">
        <f t="shared" ca="1" si="91"/>
        <v>#DIV/0!</v>
      </c>
      <c r="F705" s="6" t="e">
        <f t="shared" ca="1" si="91"/>
        <v>#DIV/0!</v>
      </c>
    </row>
    <row r="706" spans="1:6" x14ac:dyDescent="0.25">
      <c r="A706" s="5" t="s">
        <v>22</v>
      </c>
      <c r="B706" s="28" t="s">
        <v>1023</v>
      </c>
      <c r="C706" s="7" t="e">
        <f t="shared" ca="1" si="91"/>
        <v>#DIV/0!</v>
      </c>
      <c r="D706" s="6" t="e">
        <f t="shared" ca="1" si="91"/>
        <v>#DIV/0!</v>
      </c>
      <c r="E706" s="7" t="e">
        <f t="shared" ca="1" si="91"/>
        <v>#DIV/0!</v>
      </c>
      <c r="F706" s="6" t="e">
        <f t="shared" ca="1" si="91"/>
        <v>#DIV/0!</v>
      </c>
    </row>
  </sheetData>
  <mergeCells count="2">
    <mergeCell ref="A1:I1"/>
    <mergeCell ref="D7:E8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706"/>
  <sheetViews>
    <sheetView workbookViewId="0">
      <selection activeCell="A9" sqref="A9:I706"/>
    </sheetView>
  </sheetViews>
  <sheetFormatPr defaultRowHeight="15" x14ac:dyDescent="0.25"/>
  <cols>
    <col min="1" max="2" width="29" style="4" customWidth="1"/>
    <col min="3" max="3" width="28" style="4" customWidth="1"/>
    <col min="4" max="4" width="27" style="4" customWidth="1"/>
    <col min="5" max="5" width="24.5703125" style="4" customWidth="1"/>
    <col min="6" max="6" width="22.85546875" style="4" customWidth="1"/>
    <col min="7" max="7" width="24" style="4" customWidth="1"/>
    <col min="8" max="8" width="19.5703125" style="4" customWidth="1"/>
    <col min="9" max="16384" width="9.140625" style="4"/>
  </cols>
  <sheetData>
    <row r="1" spans="1:9" ht="30.75" customHeight="1" x14ac:dyDescent="0.25">
      <c r="A1" s="38" t="s">
        <v>530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10" t="s">
        <v>878</v>
      </c>
      <c r="B2" s="10"/>
      <c r="C2" s="10"/>
      <c r="D2" s="10"/>
      <c r="E2" s="10"/>
      <c r="F2" s="10"/>
      <c r="G2" s="10"/>
      <c r="H2" s="10"/>
      <c r="I2" s="10"/>
    </row>
    <row r="3" spans="1:9" ht="39" x14ac:dyDescent="0.25">
      <c r="A3" s="21" t="s">
        <v>855</v>
      </c>
      <c r="B3" s="29" t="s">
        <v>897</v>
      </c>
      <c r="D3" s="22" t="s">
        <v>877</v>
      </c>
      <c r="E3" s="25" t="s">
        <v>871</v>
      </c>
    </row>
    <row r="4" spans="1:9" x14ac:dyDescent="0.25">
      <c r="A4" s="21" t="s">
        <v>862</v>
      </c>
      <c r="B4" s="29" t="s">
        <v>36</v>
      </c>
      <c r="D4" s="21" t="s">
        <v>867</v>
      </c>
      <c r="E4" s="24" t="s">
        <v>864</v>
      </c>
    </row>
    <row r="5" spans="1:9" x14ac:dyDescent="0.25">
      <c r="A5" s="22" t="s">
        <v>856</v>
      </c>
      <c r="B5" s="29" t="s">
        <v>669</v>
      </c>
      <c r="D5" s="22" t="s">
        <v>868</v>
      </c>
      <c r="E5" s="24" t="s">
        <v>865</v>
      </c>
    </row>
    <row r="6" spans="1:9" x14ac:dyDescent="0.25">
      <c r="A6" s="22" t="s">
        <v>857</v>
      </c>
      <c r="B6" s="29" t="s">
        <v>882</v>
      </c>
      <c r="D6" s="22" t="s">
        <v>869</v>
      </c>
      <c r="E6" s="24" t="s">
        <v>866</v>
      </c>
    </row>
    <row r="7" spans="1:9" ht="60" customHeight="1" x14ac:dyDescent="0.25">
      <c r="A7" s="22" t="s">
        <v>858</v>
      </c>
      <c r="B7" s="29" t="s">
        <v>890</v>
      </c>
      <c r="D7" s="39" t="s">
        <v>873</v>
      </c>
      <c r="E7" s="39"/>
    </row>
    <row r="8" spans="1:9" x14ac:dyDescent="0.25">
      <c r="D8" s="39"/>
      <c r="E8" s="39"/>
    </row>
    <row r="9" spans="1:9" x14ac:dyDescent="0.25">
      <c r="A9" s="34" t="s">
        <v>1024</v>
      </c>
    </row>
    <row r="10" spans="1:9" ht="15" customHeight="1" x14ac:dyDescent="0.25">
      <c r="A10" s="5"/>
      <c r="B10" s="5" t="str">
        <f>$B$3&amp;" - Wave A - Sample"</f>
        <v>(Ex-)Offenders  - Wave A - Sample</v>
      </c>
      <c r="C10" s="5" t="str">
        <f>$B$3&amp;" - Wave B - Sample"</f>
        <v>(Ex-)Offenders  - Wave B - Sample</v>
      </c>
      <c r="D10" s="5" t="str">
        <f>$B$3&amp;" - Wave C - Sample"</f>
        <v>(Ex-)Offenders  - Wave C - Sample</v>
      </c>
      <c r="E10" s="20" t="str">
        <f>$B$3&amp;" - Wave A - All"</f>
        <v>(Ex-)Offenders  - Wave A - All</v>
      </c>
      <c r="F10" s="20" t="str">
        <f>$B$3&amp;" - Wave B - All"</f>
        <v>(Ex-)Offenders  - Wave B - All</v>
      </c>
      <c r="G10" s="20" t="str">
        <f>$B$3&amp;" - Wave C - All"</f>
        <v>(Ex-)Offenders  - Wave C - All</v>
      </c>
    </row>
    <row r="11" spans="1:9" x14ac:dyDescent="0.25">
      <c r="A11" s="5" t="s">
        <v>680</v>
      </c>
      <c r="B11" s="2">
        <f>COUNTIF(Table1[c08a_main_class], $B$4)</f>
        <v>57</v>
      </c>
      <c r="C11" s="33">
        <f ca="1">COUNTIFS(Table1[c08a_main_class], $B$4, INDIRECT("Table1[c01"&amp;$E$5&amp;"_area]"), "&lt;&gt;Unassigned")</f>
        <v>25</v>
      </c>
      <c r="D11" s="2">
        <f ca="1">COUNTIFS(Table1[c08a_main_class], $B$4, INDIRECT("Table1[c01"&amp;$E$6&amp;"_area]"), "&lt;&gt;Unassigned")</f>
        <v>3</v>
      </c>
      <c r="E11" s="3">
        <f ca="1">COUNTIF(INDIRECT("Table1["&amp;$B$5&amp;"]"), "Yes")</f>
        <v>101</v>
      </c>
      <c r="F11" s="2">
        <f ca="1">COUNTIF(INDIRECT("Table1["&amp;$B$6&amp;"]"), "Yes")</f>
        <v>24</v>
      </c>
      <c r="G11" s="3">
        <f ca="1">COUNTIF(INDIRECT("Table1["&amp;$B$7&amp;"]"), "Yes")</f>
        <v>4</v>
      </c>
    </row>
    <row r="13" spans="1:9" x14ac:dyDescent="0.25">
      <c r="A13" s="10" t="s">
        <v>681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 t="s">
        <v>861</v>
      </c>
      <c r="B14" s="10"/>
      <c r="C14" s="10"/>
      <c r="D14" s="10"/>
      <c r="E14" s="10"/>
      <c r="F14" s="10"/>
      <c r="G14" s="10"/>
      <c r="H14" s="10"/>
      <c r="I14" s="10"/>
    </row>
    <row r="16" spans="1:9" x14ac:dyDescent="0.25">
      <c r="A16" s="4" t="s">
        <v>531</v>
      </c>
    </row>
    <row r="17" spans="1:4" x14ac:dyDescent="0.25">
      <c r="A17" s="5"/>
      <c r="B17" s="5" t="s">
        <v>19</v>
      </c>
      <c r="C17" s="5" t="s">
        <v>8</v>
      </c>
      <c r="D17" s="5" t="s">
        <v>525</v>
      </c>
    </row>
    <row r="18" spans="1:4" x14ac:dyDescent="0.25">
      <c r="A18" s="5" t="str">
        <f>$B$3&amp;" - Wave A - Sample"</f>
        <v>(Ex-)Offenders  - Wave A - Sample</v>
      </c>
      <c r="B18" s="2">
        <f>COUNTIFS(Table1[c08a_main_class], $B$4, Table1[c03a_gender], "Male")</f>
        <v>45</v>
      </c>
      <c r="C18" s="3">
        <f>COUNTIFS(Table1[c08a_main_class], $B$4, Table1[c03a_gender], "Female")</f>
        <v>12</v>
      </c>
      <c r="D18" s="2">
        <f t="shared" ref="D18:D23" si="0">SUM(B18:C18)</f>
        <v>57</v>
      </c>
    </row>
    <row r="19" spans="1:4" x14ac:dyDescent="0.25">
      <c r="A19" s="5" t="str">
        <f>$B$3&amp;" - Wave B - Sample"</f>
        <v>(Ex-)Offenders  - Wave B - Sample</v>
      </c>
      <c r="B19" s="2">
        <f ca="1">COUNTIFS(Table1[c08a_main_class], $B$4, INDIRECT("Table1[c01"&amp;$E5&amp;"_area]"), "&lt;&gt;Unassigned", Table1[c03a_gender], "Male")</f>
        <v>20</v>
      </c>
      <c r="C19" s="3">
        <f ca="1">COUNTIFS(Table1[c08a_main_class], $B$4, INDIRECT("Table1[c01"&amp;$E5&amp;"_area]"), "&lt;&gt;Unassigned", Table1[c03a_gender], "Female")</f>
        <v>5</v>
      </c>
      <c r="D19" s="2">
        <f t="shared" ca="1" si="0"/>
        <v>25</v>
      </c>
    </row>
    <row r="20" spans="1:4" x14ac:dyDescent="0.25">
      <c r="A20" s="5" t="str">
        <f>$B$3&amp;" - Wave C - Sample"</f>
        <v>(Ex-)Offenders  - Wave C - Sample</v>
      </c>
      <c r="B20" s="2">
        <f ca="1">COUNTIFS(Table1[c08a_main_class], $B$4, INDIRECT("Table1[c01"&amp;$E6&amp;"_area]"), "&lt;&gt;Unassigned", Table1[c03a_gender], "Male")</f>
        <v>2</v>
      </c>
      <c r="C20" s="3">
        <f ca="1">COUNTIFS(Table1[c08a_main_class], $B$4, INDIRECT("Table1[c01"&amp;$E6&amp;"_area]"), "&lt;&gt;Unassigned", Table1[c03a_gender], "Female")</f>
        <v>1</v>
      </c>
      <c r="D20" s="2">
        <f t="shared" ca="1" si="0"/>
        <v>3</v>
      </c>
    </row>
    <row r="21" spans="1:4" x14ac:dyDescent="0.25">
      <c r="A21" s="5" t="str">
        <f>$B$3&amp;" - Wave A - All"</f>
        <v>(Ex-)Offenders  - Wave A - All</v>
      </c>
      <c r="B21" s="2">
        <f ca="1">COUNTIFS(INDIRECT("Table1["&amp;$B5&amp;"]"), "Yes", Table1[c03a_gender], "Male")</f>
        <v>82</v>
      </c>
      <c r="C21" s="3">
        <f ca="1">COUNTIFS(INDIRECT("Table1["&amp;$B5&amp;"]"), "Yes", Table1[c03a_gender], "Female")</f>
        <v>19</v>
      </c>
      <c r="D21" s="2">
        <f t="shared" ca="1" si="0"/>
        <v>101</v>
      </c>
    </row>
    <row r="22" spans="1:4" x14ac:dyDescent="0.25">
      <c r="A22" s="5" t="str">
        <f>$B$3&amp;" - Wave B - All"</f>
        <v>(Ex-)Offenders  - Wave B - All</v>
      </c>
      <c r="B22" s="2">
        <f ca="1">COUNTIFS(INDIRECT("Table1["&amp;$B6&amp;"]"), "Yes", Table1[c03a_gender], "Male")</f>
        <v>18</v>
      </c>
      <c r="C22" s="3">
        <f ca="1">COUNTIFS(INDIRECT("Table1["&amp;$B6&amp;"]"), "Yes", Table1[c03a_gender], "Female")</f>
        <v>6</v>
      </c>
      <c r="D22" s="2">
        <f t="shared" ca="1" si="0"/>
        <v>24</v>
      </c>
    </row>
    <row r="23" spans="1:4" x14ac:dyDescent="0.25">
      <c r="A23" s="5" t="str">
        <f>$B$3&amp;" - Wave C - All"</f>
        <v>(Ex-)Offenders  - Wave C - All</v>
      </c>
      <c r="B23" s="2">
        <f ca="1">COUNTIFS(INDIRECT("Table1["&amp;$B7&amp;"]"), "Yes", Table1[c03a_gender], "Male")</f>
        <v>3</v>
      </c>
      <c r="C23" s="3">
        <f ca="1">COUNTIFS(INDIRECT("Table1["&amp;$B7&amp;"]"), "Yes", Table1[c03a_gender], "Female")</f>
        <v>1</v>
      </c>
      <c r="D23" s="2">
        <f t="shared" ca="1" si="0"/>
        <v>4</v>
      </c>
    </row>
    <row r="25" spans="1:4" x14ac:dyDescent="0.25">
      <c r="A25" s="4" t="s">
        <v>532</v>
      </c>
    </row>
    <row r="26" spans="1:4" x14ac:dyDescent="0.25">
      <c r="A26" s="5"/>
      <c r="B26" s="5" t="s">
        <v>19</v>
      </c>
      <c r="C26" s="5" t="s">
        <v>8</v>
      </c>
      <c r="D26" s="5" t="s">
        <v>525</v>
      </c>
    </row>
    <row r="27" spans="1:4" x14ac:dyDescent="0.25">
      <c r="A27" s="5" t="str">
        <f>$B$3&amp;" - Wave A - Sample"</f>
        <v>(Ex-)Offenders  - Wave A - Sample</v>
      </c>
      <c r="B27" s="7">
        <f t="shared" ref="B27:D31" si="1">B18/$D18</f>
        <v>0.78947368421052633</v>
      </c>
      <c r="C27" s="6">
        <f t="shared" si="1"/>
        <v>0.21052631578947367</v>
      </c>
      <c r="D27" s="7">
        <f t="shared" si="1"/>
        <v>1</v>
      </c>
    </row>
    <row r="28" spans="1:4" x14ac:dyDescent="0.25">
      <c r="A28" s="5" t="str">
        <f>$B$3&amp;" - Wave B - Sample"</f>
        <v>(Ex-)Offenders  - Wave B - Sample</v>
      </c>
      <c r="B28" s="7">
        <f t="shared" ca="1" si="1"/>
        <v>0.8</v>
      </c>
      <c r="C28" s="6">
        <f t="shared" ca="1" si="1"/>
        <v>0.2</v>
      </c>
      <c r="D28" s="7">
        <f t="shared" ca="1" si="1"/>
        <v>1</v>
      </c>
    </row>
    <row r="29" spans="1:4" x14ac:dyDescent="0.25">
      <c r="A29" s="5" t="str">
        <f>$B$3&amp;" - Wave C - Sample"</f>
        <v>(Ex-)Offenders  - Wave C - Sample</v>
      </c>
      <c r="B29" s="7">
        <f t="shared" ca="1" si="1"/>
        <v>0.66666666666666663</v>
      </c>
      <c r="C29" s="6">
        <f t="shared" ca="1" si="1"/>
        <v>0.33333333333333331</v>
      </c>
      <c r="D29" s="7">
        <f t="shared" ca="1" si="1"/>
        <v>1</v>
      </c>
    </row>
    <row r="30" spans="1:4" x14ac:dyDescent="0.25">
      <c r="A30" s="5" t="str">
        <f>$B$3&amp;" - Wave A - All"</f>
        <v>(Ex-)Offenders  - Wave A - All</v>
      </c>
      <c r="B30" s="7">
        <f t="shared" ca="1" si="1"/>
        <v>0.81188118811881194</v>
      </c>
      <c r="C30" s="6">
        <f t="shared" ca="1" si="1"/>
        <v>0.18811881188118812</v>
      </c>
      <c r="D30" s="7">
        <f t="shared" ca="1" si="1"/>
        <v>1</v>
      </c>
    </row>
    <row r="31" spans="1:4" x14ac:dyDescent="0.25">
      <c r="A31" s="5" t="str">
        <f>$B$3&amp;" - Wave B - All"</f>
        <v>(Ex-)Offenders  - Wave B - All</v>
      </c>
      <c r="B31" s="7">
        <f t="shared" ca="1" si="1"/>
        <v>0.75</v>
      </c>
      <c r="C31" s="6">
        <f t="shared" ca="1" si="1"/>
        <v>0.25</v>
      </c>
      <c r="D31" s="7">
        <f t="shared" ca="1" si="1"/>
        <v>1</v>
      </c>
    </row>
    <row r="32" spans="1:4" x14ac:dyDescent="0.25">
      <c r="A32" s="5" t="str">
        <f>$B$3&amp;" - Wave C - All"</f>
        <v>(Ex-)Offenders  - Wave C - All</v>
      </c>
      <c r="B32" s="7">
        <f ca="1">B23/$D23</f>
        <v>0.75</v>
      </c>
      <c r="C32" s="6">
        <f ca="1">C23/$D23</f>
        <v>0.25</v>
      </c>
      <c r="D32" s="7">
        <f ca="1">D23/$D23</f>
        <v>1</v>
      </c>
    </row>
    <row r="33" spans="1:7" x14ac:dyDescent="0.25">
      <c r="B33" s="11"/>
      <c r="C33" s="11"/>
      <c r="D33" s="11"/>
    </row>
    <row r="34" spans="1:7" x14ac:dyDescent="0.25">
      <c r="A34" s="4" t="s">
        <v>533</v>
      </c>
    </row>
    <row r="35" spans="1:7" x14ac:dyDescent="0.25">
      <c r="A35" s="5"/>
      <c r="B35" s="5" t="s">
        <v>775</v>
      </c>
      <c r="C35" s="5" t="s">
        <v>534</v>
      </c>
      <c r="D35" s="5" t="s">
        <v>535</v>
      </c>
      <c r="E35" s="5" t="s">
        <v>536</v>
      </c>
      <c r="F35" s="5" t="s">
        <v>776</v>
      </c>
      <c r="G35" s="5" t="s">
        <v>525</v>
      </c>
    </row>
    <row r="36" spans="1:7" x14ac:dyDescent="0.25">
      <c r="A36" s="5" t="str">
        <f>$B$3&amp;" - Wave A - Sample"</f>
        <v>(Ex-)Offenders  - Wave A - Sample</v>
      </c>
      <c r="B36" s="2">
        <f>COUNTIFS(Table1[c08a_main_class], $B$4, Table1[c04a_age], "&lt;18")</f>
        <v>0</v>
      </c>
      <c r="C36" s="3">
        <f>COUNTIFS(Table1[c08a_main_class], $B$4, Table1[c04a_age], "&gt;=18", Table1[c04a_age],"&lt;=24")</f>
        <v>6</v>
      </c>
      <c r="D36" s="2">
        <f>COUNTIFS(Table1[c08a_main_class], $B$4, Table1[c04a_age], "&gt;=25", Table1[c04a_age],"&lt;=49")</f>
        <v>42</v>
      </c>
      <c r="E36" s="3">
        <f>COUNTIFS(Table1[c08a_main_class], $B$4, Table1[c04a_age], "&gt;=50", Table1[c04a_age],"&lt;=64")</f>
        <v>9</v>
      </c>
      <c r="F36" s="2">
        <f>COUNTIFS(Table1[c08a_main_class], $B$4, Table1[c04a_age], "&gt;64")</f>
        <v>0</v>
      </c>
      <c r="G36" s="3">
        <f>SUM(B36:F36)</f>
        <v>57</v>
      </c>
    </row>
    <row r="37" spans="1:7" x14ac:dyDescent="0.25">
      <c r="A37" s="5" t="str">
        <f>$B$3&amp;" - Wave B - Sample"</f>
        <v>(Ex-)Offenders  - Wave B - Sample</v>
      </c>
      <c r="B37" s="2">
        <f ca="1">COUNTIFS(Table1[c08a_main_class], $B$4, INDIRECT("Table1[c01"&amp;$E5&amp;"_area]"), "&lt;&gt;Unassigned",  INDIRECT("Table1[c04"&amp;$E5&amp;"_age]"), "&lt;18")</f>
        <v>0</v>
      </c>
      <c r="C37" s="3">
        <f ca="1">COUNTIFS(Table1[c08a_main_class], $B$4, INDIRECT("Table1[c01"&amp;$E5&amp;"_area]"), "&lt;&gt;Unassigned", INDIRECT("Table1[c04"&amp;$E5&amp;"_age]"), "&gt;=18", INDIRECT("Table1[c04"&amp;$E5&amp;"_age]"), "&lt;=24")</f>
        <v>1</v>
      </c>
      <c r="D37" s="2">
        <f ca="1">COUNTIFS(Table1[c08a_main_class], $B$4, INDIRECT("Table1[c01"&amp;$E5&amp;"_area]"), "&lt;&gt;Unassigned", INDIRECT("Table1[c04"&amp;$E5&amp;"_age]"), "&gt;=25", INDIRECT("Table1[c04"&amp;$E5&amp;"_age]"), "&lt;=49")</f>
        <v>16</v>
      </c>
      <c r="E37" s="3">
        <f ca="1">COUNTIFS(Table1[c08a_main_class], $B$4, INDIRECT("Table1[c01"&amp;$E5&amp;"_area]"), "&lt;&gt;Unassigned", INDIRECT("Table1[c04"&amp;$E5&amp;"_age]"), "&gt;=50", INDIRECT("Table1[c04"&amp;$E5&amp;"_age]"), "&lt;=64")</f>
        <v>6</v>
      </c>
      <c r="F37" s="2">
        <f ca="1">COUNTIFS(Table1[c08a_main_class], $B$4, INDIRECT("Table1[c01"&amp;$E5&amp;"_area]"), "&lt;&gt;Unassigned", INDIRECT("Table1[c04"&amp;$E5&amp;"_age]"), "&gt;64")</f>
        <v>1</v>
      </c>
      <c r="G37" s="3">
        <f t="shared" ref="G37:G41" ca="1" si="2">SUM(B37:F37)</f>
        <v>24</v>
      </c>
    </row>
    <row r="38" spans="1:7" x14ac:dyDescent="0.25">
      <c r="A38" s="5" t="str">
        <f>$B$3&amp;" - Wave C - Sample"</f>
        <v>(Ex-)Offenders  - Wave C - Sample</v>
      </c>
      <c r="B38" s="2">
        <f ca="1">COUNTIFS(Table1[c08a_main_class], $B$4, INDIRECT("Table1[c01"&amp;$E6&amp;"_area]"), "&lt;&gt;Unassigned",  INDIRECT("Table1[c04"&amp;$E6&amp;"_age]"), "&lt;18")</f>
        <v>0</v>
      </c>
      <c r="C38" s="3">
        <f ca="1">COUNTIFS(Table1[c08a_main_class], $B$4, INDIRECT("Table1[c01"&amp;$E6&amp;"_area]"), "&lt;&gt;Unassigned", INDIRECT("Table1[c04"&amp;$E6&amp;"_age]"), "&gt;=18", INDIRECT("Table1[c04"&amp;$E6&amp;"_age]"), "&lt;=24")</f>
        <v>0</v>
      </c>
      <c r="D38" s="2">
        <f ca="1">COUNTIFS(Table1[c08a_main_class], $B$4, INDIRECT("Table1[c01"&amp;$E6&amp;"_area]"), "&lt;&gt;Unassigned", INDIRECT("Table1[c04"&amp;$E6&amp;"_age]"), "&gt;=25", INDIRECT("Table1[c04"&amp;$E6&amp;"_age]"), "&lt;=49")</f>
        <v>2</v>
      </c>
      <c r="E38" s="3">
        <f ca="1">COUNTIFS(Table1[c08a_main_class], $B$4, INDIRECT("Table1[c01"&amp;$E6&amp;"_area]"), "&lt;&gt;Unassigned", INDIRECT("Table1[c04"&amp;$E6&amp;"_age]"), "&gt;=50", INDIRECT("Table1[c04"&amp;$E6&amp;"_age]"), "&lt;=64")</f>
        <v>1</v>
      </c>
      <c r="F38" s="2">
        <f ca="1">COUNTIFS(Table1[c08a_main_class], $B$4, INDIRECT("Table1[c01"&amp;$E6&amp;"_area]"), "&lt;&gt;Unassigned", INDIRECT("Table1[c04"&amp;$E6&amp;"_age]"), "&gt;64")</f>
        <v>0</v>
      </c>
      <c r="G38" s="3">
        <f t="shared" ca="1" si="2"/>
        <v>3</v>
      </c>
    </row>
    <row r="39" spans="1:7" x14ac:dyDescent="0.25">
      <c r="A39" s="5" t="str">
        <f>$B$3&amp;" - Wave A - All"</f>
        <v>(Ex-)Offenders  - Wave A - All</v>
      </c>
      <c r="B39" s="2">
        <f ca="1">COUNTIFS(INDIRECT("Table1["&amp;$B5&amp;"]"), "Yes", Table1[c04a_age], "&lt;18")</f>
        <v>0</v>
      </c>
      <c r="C39" s="3">
        <f ca="1">COUNTIFS(INDIRECT("Table1["&amp;$B5&amp;"]"), "Yes", Table1[c04a_age], "&gt;=18", Table1[c04a_age],"&lt;=24")</f>
        <v>8</v>
      </c>
      <c r="D39" s="2">
        <f ca="1">COUNTIFS(INDIRECT("Table1["&amp;$B5&amp;"]"), "Yes", Table1[c04a_age], "&gt;=25", Table1[c04a_age],"&lt;=49")</f>
        <v>81</v>
      </c>
      <c r="E39" s="3">
        <f ca="1">COUNTIFS(INDIRECT("Table1["&amp;$B5&amp;"]"), "Yes", Table1[c04a_age], "&gt;=50", Table1[c04a_age],"&lt;=64")</f>
        <v>12</v>
      </c>
      <c r="F39" s="2">
        <f ca="1">COUNTIFS(INDIRECT("Table1["&amp;$B5&amp;"]"), "Yes", Table1[c04a_age], "&gt;64")</f>
        <v>0</v>
      </c>
      <c r="G39" s="3">
        <f t="shared" ca="1" si="2"/>
        <v>101</v>
      </c>
    </row>
    <row r="40" spans="1:7" x14ac:dyDescent="0.25">
      <c r="A40" s="5" t="str">
        <f>$B$3&amp;" - Wave B - All"</f>
        <v>(Ex-)Offenders  - Wave B - All</v>
      </c>
      <c r="B40" s="2">
        <f ca="1">COUNTIFS(INDIRECT("Table1["&amp;$B6&amp;"]"), "Yes", INDIRECT("Table1[c04"&amp;$E5&amp;"_age]"), "&lt;18")</f>
        <v>0</v>
      </c>
      <c r="C40" s="3">
        <f ca="1">COUNTIFS(INDIRECT("Table1["&amp;$B6&amp;"]"), "Yes", INDIRECT("Table1[c04"&amp;$E5&amp;"_age]"), "&gt;=18", INDIRECT("Table1[c04"&amp;$E5&amp;"_age]"),"&lt;=24")</f>
        <v>1</v>
      </c>
      <c r="D40" s="2">
        <f ca="1">COUNTIFS(INDIRECT("Table1["&amp;$B6&amp;"]"), "Yes", INDIRECT("Table1[c04"&amp;$E5&amp;"_age]"), "&gt;=25", INDIRECT("Table1[c04"&amp;$E5&amp;"_age]"),"&lt;=49")</f>
        <v>15</v>
      </c>
      <c r="E40" s="3">
        <f ca="1">COUNTIFS(INDIRECT("Table1["&amp;$B6&amp;"]"), "Yes", INDIRECT("Table1[c04"&amp;$E5&amp;"_age]"), "&gt;=50", INDIRECT("Table1[c04"&amp;$E5&amp;"_age]"),"&lt;=64")</f>
        <v>6</v>
      </c>
      <c r="F40" s="2">
        <f ca="1">COUNTIFS(INDIRECT("Table1["&amp;$B6&amp;"]"), "Yes", INDIRECT("Table1[c04"&amp;$E5&amp;"_age]"), "&gt;64")</f>
        <v>1</v>
      </c>
      <c r="G40" s="3">
        <f t="shared" ca="1" si="2"/>
        <v>23</v>
      </c>
    </row>
    <row r="41" spans="1:7" x14ac:dyDescent="0.25">
      <c r="A41" s="5" t="str">
        <f>$B$3&amp;" - Wave C - All"</f>
        <v>(Ex-)Offenders  - Wave C - All</v>
      </c>
      <c r="B41" s="2">
        <f ca="1">COUNTIFS(INDIRECT("Table1["&amp;$B7&amp;"]"), "Yes", INDIRECT("Table1[c04"&amp;$E6&amp;"_age]"), "&lt;18")</f>
        <v>0</v>
      </c>
      <c r="C41" s="3">
        <f ca="1">COUNTIFS(INDIRECT("Table1["&amp;$B7&amp;"]"), "Yes", INDIRECT("Table1[c04"&amp;$E6&amp;"_age]"), "&gt;=18", INDIRECT("Table1[c04"&amp;$E6&amp;"_age]"),"&lt;=24")</f>
        <v>0</v>
      </c>
      <c r="D41" s="2">
        <f ca="1">COUNTIFS(INDIRECT("Table1["&amp;$B7&amp;"]"), "Yes", INDIRECT("Table1[c04"&amp;$E6&amp;"_age]"), "&gt;=25", INDIRECT("Table1[c04"&amp;$E6&amp;"_age]"),"&lt;=49")</f>
        <v>3</v>
      </c>
      <c r="E41" s="3">
        <f ca="1">COUNTIFS(INDIRECT("Table1["&amp;$B7&amp;"]"), "Yes", INDIRECT("Table1[c04"&amp;$E6&amp;"_age]"), "&gt;=50", INDIRECT("Table1[c04"&amp;$E6&amp;"_age]"),"&lt;=64")</f>
        <v>1</v>
      </c>
      <c r="F41" s="2">
        <f ca="1">COUNTIFS(INDIRECT("Table1["&amp;$B7&amp;"]"), "Yes", INDIRECT("Table1[c04"&amp;$E6&amp;"_age]"), "&gt;64")</f>
        <v>0</v>
      </c>
      <c r="G41" s="3">
        <f t="shared" ca="1" si="2"/>
        <v>4</v>
      </c>
    </row>
    <row r="43" spans="1:7" x14ac:dyDescent="0.25">
      <c r="A43" s="4" t="s">
        <v>537</v>
      </c>
    </row>
    <row r="44" spans="1:7" x14ac:dyDescent="0.25">
      <c r="A44" s="5"/>
      <c r="B44" s="5" t="s">
        <v>775</v>
      </c>
      <c r="C44" s="5" t="s">
        <v>534</v>
      </c>
      <c r="D44" s="5" t="s">
        <v>535</v>
      </c>
      <c r="E44" s="5" t="s">
        <v>536</v>
      </c>
      <c r="F44" s="5" t="s">
        <v>776</v>
      </c>
      <c r="G44" s="5" t="s">
        <v>525</v>
      </c>
    </row>
    <row r="45" spans="1:7" x14ac:dyDescent="0.25">
      <c r="A45" s="5" t="str">
        <f>$B$3&amp;" - Wave A - Sample"</f>
        <v>(Ex-)Offenders  - Wave A - Sample</v>
      </c>
      <c r="B45" s="15">
        <f t="shared" ref="B45:G50" si="3">B36/$G36</f>
        <v>0</v>
      </c>
      <c r="C45" s="13">
        <f t="shared" si="3"/>
        <v>0.10526315789473684</v>
      </c>
      <c r="D45" s="15">
        <f t="shared" si="3"/>
        <v>0.73684210526315785</v>
      </c>
      <c r="E45" s="13">
        <f t="shared" si="3"/>
        <v>0.15789473684210525</v>
      </c>
      <c r="F45" s="15">
        <f t="shared" si="3"/>
        <v>0</v>
      </c>
      <c r="G45" s="13">
        <f t="shared" si="3"/>
        <v>1</v>
      </c>
    </row>
    <row r="46" spans="1:7" x14ac:dyDescent="0.25">
      <c r="A46" s="5" t="str">
        <f>$B$3&amp;" - Wave B - Sample"</f>
        <v>(Ex-)Offenders  - Wave B - Sample</v>
      </c>
      <c r="B46" s="15">
        <f t="shared" ca="1" si="3"/>
        <v>0</v>
      </c>
      <c r="C46" s="13">
        <f t="shared" ca="1" si="3"/>
        <v>4.1666666666666664E-2</v>
      </c>
      <c r="D46" s="15">
        <f t="shared" ca="1" si="3"/>
        <v>0.66666666666666663</v>
      </c>
      <c r="E46" s="13">
        <f t="shared" ca="1" si="3"/>
        <v>0.25</v>
      </c>
      <c r="F46" s="15">
        <f t="shared" ca="1" si="3"/>
        <v>4.1666666666666664E-2</v>
      </c>
      <c r="G46" s="13">
        <f t="shared" ca="1" si="3"/>
        <v>1</v>
      </c>
    </row>
    <row r="47" spans="1:7" x14ac:dyDescent="0.25">
      <c r="A47" s="5" t="str">
        <f>$B$3&amp;" - Wave C - Sample"</f>
        <v>(Ex-)Offenders  - Wave C - Sample</v>
      </c>
      <c r="B47" s="15">
        <f t="shared" ca="1" si="3"/>
        <v>0</v>
      </c>
      <c r="C47" s="13">
        <f t="shared" ca="1" si="3"/>
        <v>0</v>
      </c>
      <c r="D47" s="15">
        <f t="shared" ca="1" si="3"/>
        <v>0.66666666666666663</v>
      </c>
      <c r="E47" s="13">
        <f t="shared" ca="1" si="3"/>
        <v>0.33333333333333331</v>
      </c>
      <c r="F47" s="15">
        <f t="shared" ca="1" si="3"/>
        <v>0</v>
      </c>
      <c r="G47" s="13">
        <f t="shared" ca="1" si="3"/>
        <v>1</v>
      </c>
    </row>
    <row r="48" spans="1:7" x14ac:dyDescent="0.25">
      <c r="A48" s="5" t="str">
        <f>$B$3&amp;" - Wave A - All"</f>
        <v>(Ex-)Offenders  - Wave A - All</v>
      </c>
      <c r="B48" s="15">
        <f t="shared" ca="1" si="3"/>
        <v>0</v>
      </c>
      <c r="C48" s="13">
        <f t="shared" ca="1" si="3"/>
        <v>7.9207920792079209E-2</v>
      </c>
      <c r="D48" s="15">
        <f t="shared" ca="1" si="3"/>
        <v>0.80198019801980203</v>
      </c>
      <c r="E48" s="13">
        <f t="shared" ca="1" si="3"/>
        <v>0.11881188118811881</v>
      </c>
      <c r="F48" s="15">
        <f t="shared" ca="1" si="3"/>
        <v>0</v>
      </c>
      <c r="G48" s="13">
        <f t="shared" ca="1" si="3"/>
        <v>1</v>
      </c>
    </row>
    <row r="49" spans="1:7" x14ac:dyDescent="0.25">
      <c r="A49" s="5" t="str">
        <f>$B$3&amp;" - Wave B - All"</f>
        <v>(Ex-)Offenders  - Wave B - All</v>
      </c>
      <c r="B49" s="15">
        <f t="shared" ca="1" si="3"/>
        <v>0</v>
      </c>
      <c r="C49" s="13">
        <f t="shared" ca="1" si="3"/>
        <v>4.3478260869565216E-2</v>
      </c>
      <c r="D49" s="15">
        <f t="shared" ca="1" si="3"/>
        <v>0.65217391304347827</v>
      </c>
      <c r="E49" s="13">
        <f t="shared" ca="1" si="3"/>
        <v>0.2608695652173913</v>
      </c>
      <c r="F49" s="15">
        <f t="shared" ca="1" si="3"/>
        <v>4.3478260869565216E-2</v>
      </c>
      <c r="G49" s="13">
        <f t="shared" ca="1" si="3"/>
        <v>1</v>
      </c>
    </row>
    <row r="50" spans="1:7" x14ac:dyDescent="0.25">
      <c r="A50" s="5" t="str">
        <f>$B$3&amp;" - Wave C - All"</f>
        <v>(Ex-)Offenders  - Wave C - All</v>
      </c>
      <c r="B50" s="15">
        <f t="shared" ca="1" si="3"/>
        <v>0</v>
      </c>
      <c r="C50" s="13">
        <f t="shared" ca="1" si="3"/>
        <v>0</v>
      </c>
      <c r="D50" s="15">
        <f t="shared" ca="1" si="3"/>
        <v>0.75</v>
      </c>
      <c r="E50" s="13">
        <f t="shared" ca="1" si="3"/>
        <v>0.25</v>
      </c>
      <c r="F50" s="15">
        <f t="shared" ca="1" si="3"/>
        <v>0</v>
      </c>
      <c r="G50" s="13">
        <f t="shared" ca="1" si="3"/>
        <v>1</v>
      </c>
    </row>
    <row r="51" spans="1:7" x14ac:dyDescent="0.25">
      <c r="B51" s="11"/>
      <c r="C51" s="11"/>
      <c r="D51" s="11"/>
      <c r="E51" s="11"/>
    </row>
    <row r="52" spans="1:7" x14ac:dyDescent="0.25">
      <c r="A52" s="4" t="s">
        <v>538</v>
      </c>
    </row>
    <row r="53" spans="1:7" x14ac:dyDescent="0.25">
      <c r="A53" s="5"/>
      <c r="B53" s="5" t="s">
        <v>539</v>
      </c>
      <c r="C53" s="5" t="s">
        <v>541</v>
      </c>
      <c r="D53" s="5" t="s">
        <v>525</v>
      </c>
    </row>
    <row r="54" spans="1:7" x14ac:dyDescent="0.25">
      <c r="A54" s="5" t="str">
        <f>$B$3&amp;" - Wave A - Sample"</f>
        <v>(Ex-)Offenders  - Wave A - Sample</v>
      </c>
      <c r="B54" s="2">
        <f>COUNTIFS(Table1[c08a_main_class], $B$4, Table1[c06a_ethnicity], "English / Welsh / Scottish / Northern Irish / British")+COUNTIFS(Table1[c08a_main_class], $B$4, Table1[c06a_ethnicity], "Gypsy or Irish Traveller")+COUNTIFS(Table1[c08a_main_class], $B$4, Table1[c06a_ethnicity], "Any other White background")</f>
        <v>52</v>
      </c>
      <c r="C54" s="3">
        <f>COUNTIFS(Table1[c08a_main_class], $B$4, Table1[c06a_ethnicity], "White and Black Caribbean")+COUNTIFS(Table1[c08a_main_class], $B$4, Table1[c06a_ethnicity], "White and Black African")+COUNTIFS(Table1[c08a_main_class], $B$4, Table1[c06a_ethnicity], "White and Asian")+COUNTIFS(Table1[c08a_main_class], $B$4, Table1[c06a_ethnicity], "Any other Mixed / Multiple ethnic background")+COUNTIFS(Table1[c08a_main_class], $B$4, Table1[c06a_ethnicity], "Indian")+COUNTIFS(Table1[c08a_main_class], $B$4, Table1[c06a_ethnicity], "Pakistani")+COUNTIFS(Table1[c08a_main_class], $B$4, Table1[c06a_ethnicity], "Bangladeshi")+COUNTIFS(Table1[c08a_main_class], $B$4, Table1[c06a_ethnicity], "Chinese")+COUNTIFS(Table1[c08a_main_class], $B$4, Table1[c06a_ethnicity], "Any other Asian background")+COUNTIFS(Table1[c08a_main_class], $B$4, Table1[c06a_ethnicity], "African")+COUNTIFS(Table1[c08a_main_class], $B$4, Table1[c06a_ethnicity], "Caribbean")+COUNTIFS(Table1[c08a_main_class], $B$4, Table1[c06a_ethnicity], "Any other Black / African / Caribbean background")+COUNTIFS(Table1[c08a_main_class], $B$4, Table1[c06a_ethnicity], "Arab")+COUNTIFS(Table1[c08a_main_class], $B$4, Table1[c06a_ethnicity], "Any other ethnic group")</f>
        <v>4</v>
      </c>
      <c r="D54" s="2">
        <f>SUM(B54:C54)</f>
        <v>56</v>
      </c>
    </row>
    <row r="55" spans="1:7" x14ac:dyDescent="0.25">
      <c r="A55" s="5" t="str">
        <f>$B$3&amp;" - Wave B - Sample"</f>
        <v>(Ex-)Offenders  - Wave B - Sample</v>
      </c>
      <c r="B55" s="2">
        <f ca="1">COUNTIFS(Table1[c08a_main_class], $B$4, INDIRECT("Table1[c01"&amp;$E5&amp;"_area]"), "&lt;&gt;Unassigned", Table1[c06a_ethnicity], "English / Welsh / Scottish / Northern Irish / British")+COUNTIFS(Table1[c08a_main_class], $B$4, INDIRECT("Table1[c01"&amp;$E5&amp;"_area]"), "&lt;&gt;Unassigned", Table1[c06a_ethnicity], "Irish")+COUNTIFS(Table1[c08a_main_class], $B$4, INDIRECT("Table1[c01"&amp;$E5&amp;"_area]"), "&lt;&gt;Unassigned", Table1[c06a_ethnicity], "Gypsy or Irish Traveller")+COUNTIFS(Table1[c08a_main_class], $B$4, INDIRECT("Table1[c01"&amp;$E5&amp;"_area]"), "&lt;&gt;Unassigned", Table1[c06a_ethnicity], "Any other White background")</f>
        <v>23</v>
      </c>
      <c r="C55" s="3">
        <f ca="1">COUNTIFS(Table1[c08a_main_class], $B$4, INDIRECT("Table1[c01"&amp;$E5&amp;"_area]"), "&lt;&gt;Unassigned", Table1[c06a_ethnicity], "White and Black Caribbean")+COUNTIFS(Table1[c08a_main_class], $B$4, INDIRECT("Table1[c01"&amp;$E5&amp;"_area]"), "&lt;&gt;Unassigned", Table1[c06a_ethnicity], "White and Black African")+COUNTIFS(Table1[c08a_main_class], $B$4, INDIRECT("Table1[c01"&amp;$E5&amp;"_area]"), "&lt;&gt;Unassigned", Table1[c06a_ethnicity], "White and Asian")+COUNTIFS(Table1[c08a_main_class], $B$4, INDIRECT("Table1[c01"&amp;$E5&amp;"_area]"), "&lt;&gt;Unassigned", Table1[c06a_ethnicity], "Any other Mixed / Multiple ethnic background")+COUNTIFS(Table1[c08a_main_class], $B$4, INDIRECT("Table1[c01"&amp;$E5&amp;"_area]"), "&lt;&gt;Unassigned", Table1[c06a_ethnicity], "Indian")+COUNTIFS(Table1[c08a_main_class], $B$4, INDIRECT("Table1[c01"&amp;$E5&amp;"_area]"), "&lt;&gt;Unassigned", Table1[c06a_ethnicity], "Pakistani")+COUNTIFS(Table1[c08a_main_class], $B$4, INDIRECT("Table1[c01"&amp;$E5&amp;"_area]"), "&lt;&gt;Unassigned", Table1[c06a_ethnicity], "Bangladeshi")+COUNTIFS(Table1[c08a_main_class], $B$4, INDIRECT("Table1[c01"&amp;$E5&amp;"_area]"), "&lt;&gt;Unassigned", Table1[c06a_ethnicity], "Chinese")+COUNTIFS(Table1[c08a_main_class], $B$4, INDIRECT("Table1[c01"&amp;$E5&amp;"_area]"), "&lt;&gt;Unassigned", Table1[c06a_ethnicity], "Any other Asian background")+COUNTIFS(Table1[c08a_main_class], $B$4, INDIRECT("Table1[c01"&amp;$E5&amp;"_area]"), "&lt;&gt;Unassigned", Table1[c06a_ethnicity], "African")+COUNTIFS(Table1[c08a_main_class], $B$4, INDIRECT("Table1[c01"&amp;$E5&amp;"_area]"), "&lt;&gt;Unassigned", Table1[c06a_ethnicity], "Caribbean")+COUNTIFS(Table1[c08a_main_class], $B$4, INDIRECT("Table1[c01"&amp;$E5&amp;"_area]"), "&lt;&gt;Unassigned", Table1[c06a_ethnicity], "Any other Black / African / Caribbean background")+COUNTIFS(Table1[c08a_main_class], $B$4, INDIRECT("Table1[c01"&amp;$E5&amp;"_area]"), "&lt;&gt;Unassigned", Table1[c06a_ethnicity], "Arab")+COUNTIFS(Table1[c08a_main_class], $B$4, INDIRECT("Table1[c01"&amp;$E5&amp;"_area]"), "&lt;&gt;Unassigned", Table1[c06a_ethnicity], "Any other ethnic group")</f>
        <v>2</v>
      </c>
      <c r="D55" s="2">
        <f t="shared" ref="D55:D56" ca="1" si="4">SUM(B55:C55)</f>
        <v>25</v>
      </c>
    </row>
    <row r="56" spans="1:7" x14ac:dyDescent="0.25">
      <c r="A56" s="5" t="str">
        <f>$B$3&amp;" - Wave C - Sample"</f>
        <v>(Ex-)Offenders  - Wave C - Sample</v>
      </c>
      <c r="B56" s="2">
        <f ca="1">COUNTIFS(Table1[c08a_main_class], $B$4, INDIRECT("Table1[c01"&amp;$E6&amp;"_area]"), "&lt;&gt;Unassigned", Table1[c06a_ethnicity], "English / Welsh / Scottish / Northern Irish / British")+COUNTIFS(Table1[c08a_main_class], $B$4, INDIRECT("Table1[c01"&amp;$E6&amp;"_area]"), "&lt;&gt;Unassigned", Table1[c06a_ethnicity], "Irish")+COUNTIFS(Table1[c08a_main_class], $B$4, INDIRECT("Table1[c01"&amp;$E6&amp;"_area]"), "&lt;&gt;Unassigned", Table1[c06a_ethnicity], "Gypsy or Irish Traveller")+COUNTIFS(Table1[c08a_main_class], $B$4, INDIRECT("Table1[c01"&amp;$E6&amp;"_area]"), "&lt;&gt;Unassigned", Table1[c06a_ethnicity], "Any other White background")</f>
        <v>3</v>
      </c>
      <c r="C56" s="3">
        <f ca="1">COUNTIFS(Table1[c08a_main_class], $B$4, INDIRECT("Table1[c01"&amp;$E6&amp;"_area]"), "&lt;&gt;Unassigned", Table1[c06a_ethnicity], "White and Black Caribbean")+COUNTIFS(Table1[c08a_main_class], $B$4, INDIRECT("Table1[c01"&amp;$E6&amp;"_area]"), "&lt;&gt;Unassigned", Table1[c06a_ethnicity], "White and Black African")+COUNTIFS(Table1[c08a_main_class], $B$4, INDIRECT("Table1[c01"&amp;$E6&amp;"_area]"), "&lt;&gt;Unassigned", Table1[c06a_ethnicity], "White and Asian")+COUNTIFS(Table1[c08a_main_class], $B$4, INDIRECT("Table1[c01"&amp;$E6&amp;"_area]"), "&lt;&gt;Unassigned", Table1[c06a_ethnicity], "Any other Mixed / Multiple ethnic background")+COUNTIFS(Table1[c08a_main_class], $B$4, INDIRECT("Table1[c01"&amp;$E6&amp;"_area]"), "&lt;&gt;Unassigned", Table1[c06a_ethnicity], "Indian")+COUNTIFS(Table1[c08a_main_class], $B$4, INDIRECT("Table1[c01"&amp;$E6&amp;"_area]"), "&lt;&gt;Unassigned", Table1[c06a_ethnicity], "Pakistani")+COUNTIFS(Table1[c08a_main_class], $B$4, INDIRECT("Table1[c01"&amp;$E6&amp;"_area]"), "&lt;&gt;Unassigned", Table1[c06a_ethnicity], "Bangladeshi")+COUNTIFS(Table1[c08a_main_class], $B$4, INDIRECT("Table1[c01"&amp;$E6&amp;"_area]"), "&lt;&gt;Unassigned", Table1[c06a_ethnicity], "Chinese")+COUNTIFS(Table1[c08a_main_class], $B$4, INDIRECT("Table1[c01"&amp;$E6&amp;"_area]"), "&lt;&gt;Unassigned", Table1[c06a_ethnicity], "Any other Asian background")+COUNTIFS(Table1[c08a_main_class], $B$4, INDIRECT("Table1[c01"&amp;$E6&amp;"_area]"), "&lt;&gt;Unassigned", Table1[c06a_ethnicity], "African")+COUNTIFS(Table1[c08a_main_class], $B$4, INDIRECT("Table1[c01"&amp;$E6&amp;"_area]"), "&lt;&gt;Unassigned", Table1[c06a_ethnicity], "Caribbean")+COUNTIFS(Table1[c08a_main_class], $B$4, INDIRECT("Table1[c01"&amp;$E6&amp;"_area]"), "&lt;&gt;Unassigned", Table1[c06a_ethnicity], "Any other Black / African / Caribbean background")+COUNTIFS(Table1[c08a_main_class], $B$4, INDIRECT("Table1[c01"&amp;$E6&amp;"_area]"), "&lt;&gt;Unassigned", Table1[c06a_ethnicity], "Arab")+COUNTIFS(Table1[c08a_main_class], $B$4, INDIRECT("Table1[c01"&amp;$E6&amp;"_area]"), "&lt;&gt;Unassigned", Table1[c06a_ethnicity], "Any other ethnic group")</f>
        <v>0</v>
      </c>
      <c r="D56" s="2">
        <f t="shared" ca="1" si="4"/>
        <v>3</v>
      </c>
    </row>
    <row r="57" spans="1:7" x14ac:dyDescent="0.25">
      <c r="A57" s="5" t="str">
        <f>$B$3&amp;" - Wave A - All"</f>
        <v>(Ex-)Offenders  - Wave A - All</v>
      </c>
      <c r="B57" s="2">
        <f ca="1">COUNTIFS(INDIRECT("Table1["&amp;$B5&amp;"]"), "Yes", Table1[c06a_ethnicity], "English / Welsh / Scottish / Northern Irish / British")+COUNTIFS(INDIRECT("Table1["&amp;$B5&amp;"]"), "Yes", Table1[c06a_ethnicity], "Irish")+COUNTIFS(INDIRECT("Table1["&amp;$B5&amp;"]"), "Yes", Table1[c06a_ethnicity], "Gypsy or Irish Traveller")+COUNTIFS(INDIRECT("Table1["&amp;$B5&amp;"]"), "Yes", Table1[c06a_ethnicity], "Any other White background")</f>
        <v>88</v>
      </c>
      <c r="C57" s="3">
        <f ca="1">COUNTIFS(INDIRECT("Table1["&amp;$B5&amp;"]"), "Yes", Table1[c06a_ethnicity], "White and Black Caribbean")+COUNTIFS(INDIRECT("Table1["&amp;$B5&amp;"]"), "Yes", Table1[c06a_ethnicity], "White and Black African")+COUNTIFS(INDIRECT("Table1["&amp;$B5&amp;"]"), "Yes", Table1[c06a_ethnicity], "White and Asian")+COUNTIFS(INDIRECT("Table1["&amp;$B5&amp;"]"), "Yes", Table1[c06a_ethnicity], "Any other Mixed / Multiple ethnic background")+COUNTIFS(INDIRECT("Table1["&amp;$B5&amp;"]"), "Yes", Table1[c06a_ethnicity], "Indian")+COUNTIFS(INDIRECT("Table1["&amp;$B5&amp;"]"), "Yes", Table1[c06a_ethnicity], "Pakistani")+COUNTIFS(INDIRECT("Table1["&amp;$B5&amp;"]"), "Yes", Table1[c06a_ethnicity], "Bangladeshi")+COUNTIFS(INDIRECT("Table1["&amp;$B5&amp;"]"), "Yes", Table1[c06a_ethnicity], "Chinese")+COUNTIFS(INDIRECT("Table1["&amp;$B5&amp;"]"), "Yes", Table1[c06a_ethnicity], "Any other Asian background")+COUNTIFS(INDIRECT("Table1["&amp;$B5&amp;"]"), "Yes", Table1[c06a_ethnicity], "African")+COUNTIFS(INDIRECT("Table1["&amp;$B5&amp;"]"), "Yes", Table1[c06a_ethnicity], "Caribbean")+COUNTIFS(INDIRECT("Table1["&amp;$B5&amp;"]"), "Yes", Table1[c06a_ethnicity], "Any other Black / African / Caribbean background")+COUNTIFS(INDIRECT("Table1["&amp;$B5&amp;"]"), "Yes", Table1[c06a_ethnicity], "Arab")+COUNTIFS(INDIRECT("Table1["&amp;$B5&amp;"]"), "Yes", Table1[c06a_ethnicity], "Any other ethnic group")</f>
        <v>13</v>
      </c>
      <c r="D57" s="2">
        <f ca="1">SUM(B57+C57)</f>
        <v>101</v>
      </c>
    </row>
    <row r="58" spans="1:7" x14ac:dyDescent="0.25">
      <c r="A58" s="5" t="str">
        <f>$B$3&amp;" - Wave B - All"</f>
        <v>(Ex-)Offenders  - Wave B - All</v>
      </c>
      <c r="B58" s="2">
        <f ca="1">COUNTIFS(INDIRECT("Table1["&amp;$B6&amp;"]"), "Yes", Table1[c06a_ethnicity], "English / Welsh / Scottish / Northern Irish / British")+COUNTIFS(INDIRECT("Table1["&amp;$B6&amp;"]"), "Yes", Table1[c06a_ethnicity], "Irish")+COUNTIFS(INDIRECT("Table1["&amp;$B6&amp;"]"), "Yes", Table1[c06a_ethnicity], "Gypsy or Irish Traveller")+COUNTIFS(INDIRECT("Table1["&amp;$B6&amp;"]"), "Yes", Table1[c06a_ethnicity], "Any other White background")</f>
        <v>23</v>
      </c>
      <c r="C58" s="3">
        <f ca="1">COUNTIFS(INDIRECT("Table1["&amp;$B6&amp;"]"), "Yes", Table1[c06a_ethnicity], "White and Black Caribbean")+COUNTIFS(INDIRECT("Table1["&amp;$B6&amp;"]"), "Yes", Table1[c06a_ethnicity], "White and Black African")+COUNTIFS(INDIRECT("Table1["&amp;$B6&amp;"]"), "Yes", Table1[c06a_ethnicity], "White and Asian")+COUNTIFS(INDIRECT("Table1["&amp;$B6&amp;"]"), "Yes", Table1[c06a_ethnicity], "Any other Mixed / Multiple ethnic background")+COUNTIFS(INDIRECT("Table1["&amp;$B6&amp;"]"), "Yes", Table1[c06a_ethnicity], "Indian")+COUNTIFS(INDIRECT("Table1["&amp;$B6&amp;"]"), "Yes", Table1[c06a_ethnicity], "Pakistani")+COUNTIFS(INDIRECT("Table1["&amp;$B6&amp;"]"), "Yes", Table1[c06a_ethnicity], "Bangladeshi")+COUNTIFS(INDIRECT("Table1["&amp;$B6&amp;"]"), "Yes", Table1[c06a_ethnicity], "Chinese")+COUNTIFS(INDIRECT("Table1["&amp;$B6&amp;"]"), "Yes", Table1[c06a_ethnicity], "Any other Asian background")+COUNTIFS(INDIRECT("Table1["&amp;$B6&amp;"]"), "Yes", Table1[c06a_ethnicity], "African")+COUNTIFS(INDIRECT("Table1["&amp;$B6&amp;"]"), "Yes", Table1[c06a_ethnicity], "Caribbean")+COUNTIFS(INDIRECT("Table1["&amp;$B6&amp;"]"), "Yes", Table1[c06a_ethnicity], "Any other Black / African / Caribbean background")+COUNTIFS(INDIRECT("Table1["&amp;$B6&amp;"]"), "Yes", Table1[c06a_ethnicity], "Arab")+COUNTIFS(INDIRECT("Table1["&amp;$B6&amp;"]"), "Yes", Table1[c06a_ethnicity], "Any other ethnic group")</f>
        <v>1</v>
      </c>
      <c r="D58" s="2">
        <f ca="1">SUM(B58:C58)</f>
        <v>24</v>
      </c>
    </row>
    <row r="59" spans="1:7" x14ac:dyDescent="0.25">
      <c r="A59" s="5" t="str">
        <f>$B$3&amp;" - Wave C - All"</f>
        <v>(Ex-)Offenders  - Wave C - All</v>
      </c>
      <c r="B59" s="2">
        <f ca="1">COUNTIFS(INDIRECT("Table1["&amp;$B7&amp;"]"), "Yes", Table1[c06a_ethnicity], "English / Welsh / Scottish / Northern Irish / British")+COUNTIFS(INDIRECT("Table1["&amp;$B7&amp;"]"), "Yes", Table1[c06a_ethnicity], "Irish")+COUNTIFS(INDIRECT("Table1["&amp;$B7&amp;"]"), "Yes", Table1[c06a_ethnicity], "Gypsy or Irish Traveller")+COUNTIFS(INDIRECT("Table1["&amp;$B7&amp;"]"), "Yes", Table1[c06a_ethnicity], "Any other White background")</f>
        <v>3</v>
      </c>
      <c r="C59" s="3">
        <f ca="1">COUNTIFS(INDIRECT("Table1["&amp;$B7&amp;"]"), "Yes", Table1[c06a_ethnicity], "White and Black Caribbean")+COUNTIFS(INDIRECT("Table1["&amp;$B7&amp;"]"), "Yes", Table1[c06a_ethnicity], "White and Black African")+COUNTIFS(INDIRECT("Table1["&amp;$B7&amp;"]"), "Yes", Table1[c06a_ethnicity], "White and Asian")+COUNTIFS(INDIRECT("Table1["&amp;$B7&amp;"]"), "Yes", Table1[c06a_ethnicity], "Any other Mixed / Multiple ethnic background")+COUNTIFS(INDIRECT("Table1["&amp;$B7&amp;"]"), "Yes", Table1[c06a_ethnicity], "Indian")+COUNTIFS(INDIRECT("Table1["&amp;$B7&amp;"]"), "Yes", Table1[c06a_ethnicity], "Pakistani")+COUNTIFS(INDIRECT("Table1["&amp;$B7&amp;"]"), "Yes", Table1[c06a_ethnicity], "Bangladeshi")+COUNTIFS(INDIRECT("Table1["&amp;$B7&amp;"]"), "Yes", Table1[c06a_ethnicity], "Chinese")+COUNTIFS(INDIRECT("Table1["&amp;$B7&amp;"]"), "Yes", Table1[c06a_ethnicity], "Any other Asian background")+COUNTIFS(INDIRECT("Table1["&amp;$B7&amp;"]"), "Yes", Table1[c06a_ethnicity], "African")+COUNTIFS(INDIRECT("Table1["&amp;$B7&amp;"]"), "Yes", Table1[c06a_ethnicity], "Caribbean")+COUNTIFS(INDIRECT("Table1["&amp;$B7&amp;"]"), "Yes", Table1[c06a_ethnicity], "Any other Black / African / Caribbean background")+COUNTIFS(INDIRECT("Table1["&amp;$B7&amp;"]"), "Yes", Table1[c06a_ethnicity], "Arab")+COUNTIFS(INDIRECT("Table1["&amp;$B7&amp;"]"), "Yes", Table1[c06a_ethnicity], "Any other ethnic group")</f>
        <v>1</v>
      </c>
      <c r="D59" s="2">
        <f ca="1">SUM(B59:C59)</f>
        <v>4</v>
      </c>
      <c r="E59" s="11"/>
    </row>
    <row r="61" spans="1:7" x14ac:dyDescent="0.25">
      <c r="A61" s="4" t="s">
        <v>540</v>
      </c>
    </row>
    <row r="62" spans="1:7" x14ac:dyDescent="0.25">
      <c r="A62" s="5"/>
      <c r="B62" s="5" t="s">
        <v>539</v>
      </c>
      <c r="C62" s="5" t="s">
        <v>541</v>
      </c>
      <c r="D62" s="5" t="s">
        <v>525</v>
      </c>
    </row>
    <row r="63" spans="1:7" x14ac:dyDescent="0.25">
      <c r="A63" s="5" t="str">
        <f>$B$3&amp;" - Wave A - Sample"</f>
        <v>(Ex-)Offenders  - Wave A - Sample</v>
      </c>
      <c r="B63" s="15">
        <f>B54/$D54</f>
        <v>0.9285714285714286</v>
      </c>
      <c r="C63" s="13">
        <f>C54/$D54</f>
        <v>7.1428571428571425E-2</v>
      </c>
      <c r="D63" s="15">
        <f>D54/$D54</f>
        <v>1</v>
      </c>
    </row>
    <row r="64" spans="1:7" x14ac:dyDescent="0.25">
      <c r="A64" s="5" t="str">
        <f>$B$3&amp;" - Wave B - Sample"</f>
        <v>(Ex-)Offenders  - Wave B - Sample</v>
      </c>
      <c r="B64" s="15">
        <f t="shared" ref="B64:D68" ca="1" si="5">B55/$D55</f>
        <v>0.92</v>
      </c>
      <c r="C64" s="13">
        <f t="shared" ca="1" si="5"/>
        <v>0.08</v>
      </c>
      <c r="D64" s="15">
        <f t="shared" ca="1" si="5"/>
        <v>1</v>
      </c>
    </row>
    <row r="65" spans="1:5" x14ac:dyDescent="0.25">
      <c r="A65" s="5" t="str">
        <f>$B$3&amp;" - Wave C - Sample"</f>
        <v>(Ex-)Offenders  - Wave C - Sample</v>
      </c>
      <c r="B65" s="15">
        <f t="shared" ca="1" si="5"/>
        <v>1</v>
      </c>
      <c r="C65" s="13">
        <f t="shared" ca="1" si="5"/>
        <v>0</v>
      </c>
      <c r="D65" s="15">
        <f t="shared" ca="1" si="5"/>
        <v>1</v>
      </c>
    </row>
    <row r="66" spans="1:5" x14ac:dyDescent="0.25">
      <c r="A66" s="5" t="str">
        <f>$B$3&amp;" - Wave A - All"</f>
        <v>(Ex-)Offenders  - Wave A - All</v>
      </c>
      <c r="B66" s="15">
        <f t="shared" ca="1" si="5"/>
        <v>0.87128712871287128</v>
      </c>
      <c r="C66" s="13">
        <f ca="1">C57/$D57</f>
        <v>0.12871287128712872</v>
      </c>
      <c r="D66" s="15">
        <f t="shared" ca="1" si="5"/>
        <v>1</v>
      </c>
    </row>
    <row r="67" spans="1:5" x14ac:dyDescent="0.25">
      <c r="A67" s="5" t="str">
        <f>$B$3&amp;" - Wave B - All"</f>
        <v>(Ex-)Offenders  - Wave B - All</v>
      </c>
      <c r="B67" s="15">
        <f t="shared" ca="1" si="5"/>
        <v>0.95833333333333337</v>
      </c>
      <c r="C67" s="13">
        <f t="shared" ca="1" si="5"/>
        <v>4.1666666666666664E-2</v>
      </c>
      <c r="D67" s="15">
        <f t="shared" ca="1" si="5"/>
        <v>1</v>
      </c>
    </row>
    <row r="68" spans="1:5" x14ac:dyDescent="0.25">
      <c r="A68" s="5" t="str">
        <f>$B$3&amp;" - Wave C - All"</f>
        <v>(Ex-)Offenders  - Wave C - All</v>
      </c>
      <c r="B68" s="15">
        <f t="shared" ca="1" si="5"/>
        <v>0.75</v>
      </c>
      <c r="C68" s="13">
        <f t="shared" ca="1" si="5"/>
        <v>0.25</v>
      </c>
      <c r="D68" s="15">
        <f t="shared" ca="1" si="5"/>
        <v>1</v>
      </c>
    </row>
    <row r="69" spans="1:5" x14ac:dyDescent="0.25">
      <c r="B69" s="11"/>
      <c r="C69" s="11"/>
      <c r="D69" s="11"/>
      <c r="E69" s="11"/>
    </row>
    <row r="70" spans="1:5" x14ac:dyDescent="0.25">
      <c r="A70" s="4" t="s">
        <v>682</v>
      </c>
    </row>
    <row r="71" spans="1:5" x14ac:dyDescent="0.25">
      <c r="A71" s="5"/>
      <c r="B71" s="5" t="s">
        <v>683</v>
      </c>
      <c r="C71" s="5" t="s">
        <v>684</v>
      </c>
      <c r="D71" s="5" t="s">
        <v>525</v>
      </c>
    </row>
    <row r="72" spans="1:5" x14ac:dyDescent="0.25">
      <c r="A72" s="5" t="str">
        <f>$B$3&amp;" - Wave A - Sample"</f>
        <v>(Ex-)Offenders  - Wave A - Sample</v>
      </c>
      <c r="B72" s="2">
        <f>COUNTIFS(Table1[c08a_main_class], $B$4, Table1[c02a_rural], "Yes")</f>
        <v>0</v>
      </c>
      <c r="C72" s="3">
        <f>COUNTIFS(Table1[c08a_main_class], $B$4, Table1[c02a_rural], "No")</f>
        <v>57</v>
      </c>
      <c r="D72" s="2">
        <f>SUM(B72:C72)</f>
        <v>57</v>
      </c>
    </row>
    <row r="73" spans="1:5" x14ac:dyDescent="0.25">
      <c r="A73" s="5" t="str">
        <f>$B$3&amp;" - Wave B - Sample"</f>
        <v>(Ex-)Offenders  - Wave B - Sample</v>
      </c>
      <c r="B73" s="2">
        <f ca="1">COUNTIFS(Table1[c08a_main_class], $B$4, INDIRECT("Table1[c01"&amp;$E5&amp;"_area]"), "&lt;&gt;Unassigned", INDIRECT("Table1[c02"&amp;$E4&amp;"_rural]"),"Yes")</f>
        <v>0</v>
      </c>
      <c r="C73" s="3">
        <f ca="1">COUNTIFS(Table1[c08a_main_class], $B$4, INDIRECT("Table1[c01"&amp;$E5&amp;"_area]"), "&lt;&gt;Unassigned", INDIRECT("Table1[c02"&amp;$E4&amp;"_rural]"),"No")</f>
        <v>25</v>
      </c>
      <c r="D73" s="2">
        <f t="shared" ref="D73:D74" ca="1" si="6">SUM(B73:C73)</f>
        <v>25</v>
      </c>
    </row>
    <row r="74" spans="1:5" x14ac:dyDescent="0.25">
      <c r="A74" s="5" t="str">
        <f>$B$3&amp;" - Wave C - Sample"</f>
        <v>(Ex-)Offenders  - Wave C - Sample</v>
      </c>
      <c r="B74" s="2">
        <f ca="1">COUNTIFS(Table1[c08a_main_class], $B$4, INDIRECT("Table1[c01"&amp;$E6&amp;"_area]"), "&lt;&gt;Unassigned", INDIRECT("Table1[c02"&amp;$E5&amp;"_rural]"),"Yes")</f>
        <v>0</v>
      </c>
      <c r="C74" s="3">
        <f ca="1">COUNTIFS(Table1[c08a_main_class], $B$4, INDIRECT("Table1[c01"&amp;$E6&amp;"_area]"), "&lt;&gt;Unassigned", INDIRECT("Table1[c02"&amp;$E5&amp;"_rural]"),"No")</f>
        <v>2</v>
      </c>
      <c r="D74" s="2">
        <f t="shared" ca="1" si="6"/>
        <v>2</v>
      </c>
    </row>
    <row r="75" spans="1:5" x14ac:dyDescent="0.25">
      <c r="A75" s="5" t="str">
        <f>$B$3&amp;" - Wave A - All"</f>
        <v>(Ex-)Offenders  - Wave A - All</v>
      </c>
      <c r="B75" s="2">
        <f ca="1">COUNTIFS(INDIRECT("Table1["&amp;$B5&amp;"]"), "Yes", INDIRECT("Table1[c02"&amp;$E4&amp;"_rural]"),"Yes")</f>
        <v>0</v>
      </c>
      <c r="C75" s="3">
        <f ca="1">COUNTIFS(INDIRECT("Table1["&amp;$B5&amp;"]"), "Yes", INDIRECT("Table1[c02"&amp;$E4&amp;"_rural]"),"No")</f>
        <v>101</v>
      </c>
      <c r="D75" s="2">
        <f ca="1">SUM(B75:C75)</f>
        <v>101</v>
      </c>
    </row>
    <row r="76" spans="1:5" x14ac:dyDescent="0.25">
      <c r="A76" s="5" t="str">
        <f>$B$3&amp;" - Wave B - All"</f>
        <v>(Ex-)Offenders  - Wave B - All</v>
      </c>
      <c r="B76" s="2">
        <f ca="1">COUNTIFS(INDIRECT("Table1["&amp;$B6&amp;"]"), "Yes", INDIRECT("Table1[c02"&amp;$E5&amp;"_rural]"),"Yes")</f>
        <v>0</v>
      </c>
      <c r="C76" s="3">
        <f ca="1">COUNTIFS(INDIRECT("Table1["&amp;$B6&amp;"]"), "Yes", INDIRECT("Table1[c02"&amp;$E5&amp;"_rural]"),"No")</f>
        <v>24</v>
      </c>
      <c r="D76" s="2">
        <f ca="1">SUM(B76:C76)</f>
        <v>24</v>
      </c>
    </row>
    <row r="77" spans="1:5" x14ac:dyDescent="0.25">
      <c r="A77" s="5" t="str">
        <f>$B$3&amp;" - Wave C - All"</f>
        <v>(Ex-)Offenders  - Wave C - All</v>
      </c>
      <c r="B77" s="2">
        <f ca="1">COUNTIFS(INDIRECT("Table1["&amp;$B7&amp;"]"), "Yes", INDIRECT("Table1[c02"&amp;$E6&amp;"_rural]"),"Yes")</f>
        <v>0</v>
      </c>
      <c r="C77" s="3">
        <f ca="1">COUNTIFS(INDIRECT("Table1["&amp;$B7&amp;"]"), "Yes", INDIRECT("Table1[c02"&amp;$E6&amp;"_rural]"),"No")</f>
        <v>4</v>
      </c>
      <c r="D77" s="2">
        <f ca="1">SUM(B77:C77)</f>
        <v>4</v>
      </c>
    </row>
    <row r="79" spans="1:5" x14ac:dyDescent="0.25">
      <c r="A79" s="4" t="s">
        <v>690</v>
      </c>
    </row>
    <row r="80" spans="1:5" x14ac:dyDescent="0.25">
      <c r="A80" s="5"/>
      <c r="B80" s="5" t="s">
        <v>5</v>
      </c>
      <c r="C80" s="5" t="s">
        <v>4</v>
      </c>
      <c r="D80" s="5" t="s">
        <v>525</v>
      </c>
    </row>
    <row r="81" spans="1:7" x14ac:dyDescent="0.25">
      <c r="A81" s="5" t="str">
        <f>$B$3&amp;" - Wave A - Sample"</f>
        <v>(Ex-)Offenders  - Wave A - Sample</v>
      </c>
      <c r="B81" s="7">
        <f>B72/$D72</f>
        <v>0</v>
      </c>
      <c r="C81" s="6">
        <f>C72/$D72</f>
        <v>1</v>
      </c>
      <c r="D81" s="7">
        <f>D72/$D72</f>
        <v>1</v>
      </c>
    </row>
    <row r="82" spans="1:7" x14ac:dyDescent="0.25">
      <c r="A82" s="5" t="str">
        <f>$B$3&amp;" - Wave B - Sample"</f>
        <v>(Ex-)Offenders  - Wave B - Sample</v>
      </c>
      <c r="B82" s="7">
        <f t="shared" ref="B82:D86" ca="1" si="7">B73/$D73</f>
        <v>0</v>
      </c>
      <c r="C82" s="6">
        <f t="shared" ca="1" si="7"/>
        <v>1</v>
      </c>
      <c r="D82" s="7">
        <f t="shared" ca="1" si="7"/>
        <v>1</v>
      </c>
    </row>
    <row r="83" spans="1:7" x14ac:dyDescent="0.25">
      <c r="A83" s="5" t="str">
        <f>$B$3&amp;" - Wave C - Sample"</f>
        <v>(Ex-)Offenders  - Wave C - Sample</v>
      </c>
      <c r="B83" s="7">
        <f t="shared" ca="1" si="7"/>
        <v>0</v>
      </c>
      <c r="C83" s="6">
        <f t="shared" ca="1" si="7"/>
        <v>1</v>
      </c>
      <c r="D83" s="7">
        <f t="shared" ca="1" si="7"/>
        <v>1</v>
      </c>
    </row>
    <row r="84" spans="1:7" x14ac:dyDescent="0.25">
      <c r="A84" s="5" t="str">
        <f>$B$3&amp;" - Wave A - All"</f>
        <v>(Ex-)Offenders  - Wave A - All</v>
      </c>
      <c r="B84" s="7">
        <f t="shared" ca="1" si="7"/>
        <v>0</v>
      </c>
      <c r="C84" s="6">
        <f t="shared" ca="1" si="7"/>
        <v>1</v>
      </c>
      <c r="D84" s="7">
        <f t="shared" ca="1" si="7"/>
        <v>1</v>
      </c>
    </row>
    <row r="85" spans="1:7" x14ac:dyDescent="0.25">
      <c r="A85" s="5" t="str">
        <f>$B$3&amp;" - Wave B - All"</f>
        <v>(Ex-)Offenders  - Wave B - All</v>
      </c>
      <c r="B85" s="7">
        <f t="shared" ca="1" si="7"/>
        <v>0</v>
      </c>
      <c r="C85" s="6">
        <f t="shared" ca="1" si="7"/>
        <v>1</v>
      </c>
      <c r="D85" s="7">
        <f t="shared" ca="1" si="7"/>
        <v>1</v>
      </c>
    </row>
    <row r="86" spans="1:7" x14ac:dyDescent="0.25">
      <c r="A86" s="5" t="str">
        <f>$B$3&amp;" - Wave C - All"</f>
        <v>(Ex-)Offenders  - Wave C - All</v>
      </c>
      <c r="B86" s="7">
        <f t="shared" ca="1" si="7"/>
        <v>0</v>
      </c>
      <c r="C86" s="6">
        <f t="shared" ca="1" si="7"/>
        <v>1</v>
      </c>
      <c r="D86" s="7">
        <f t="shared" ca="1" si="7"/>
        <v>1</v>
      </c>
    </row>
    <row r="88" spans="1:7" x14ac:dyDescent="0.25">
      <c r="A88" s="4" t="s">
        <v>685</v>
      </c>
    </row>
    <row r="89" spans="1:7" x14ac:dyDescent="0.25">
      <c r="A89" s="5"/>
      <c r="B89" s="5" t="str">
        <f>$B$3&amp;" - Wave A - Sample"</f>
        <v>(Ex-)Offenders  - Wave A - Sample</v>
      </c>
      <c r="C89" s="5" t="str">
        <f>$B$3&amp;" - Wave B - Sample"</f>
        <v>(Ex-)Offenders  - Wave B - Sample</v>
      </c>
      <c r="D89" s="5" t="str">
        <f>$B$3&amp;" - Wave C - Sample"</f>
        <v>(Ex-)Offenders  - Wave C - Sample</v>
      </c>
      <c r="E89" s="5" t="str">
        <f>$B$3&amp;" - Wave A - All"</f>
        <v>(Ex-)Offenders  - Wave A - All</v>
      </c>
      <c r="F89" s="5" t="str">
        <f>$B$3&amp;" - Wave B - All"</f>
        <v>(Ex-)Offenders  - Wave B - All</v>
      </c>
      <c r="G89" s="5" t="str">
        <f>$B$3&amp;" - Wave C - All"</f>
        <v>(Ex-)Offenders  - Wave C - All</v>
      </c>
    </row>
    <row r="90" spans="1:7" x14ac:dyDescent="0.25">
      <c r="A90" s="5" t="s">
        <v>57</v>
      </c>
      <c r="B90" s="31">
        <f>COUNTIFS(Table1[c08a_main_class], $B$4, Table1[c05a_household], $A90)</f>
        <v>2</v>
      </c>
      <c r="C90" s="33">
        <f ca="1">COUNTIFS(Table1[c08a_main_class], $B$4, INDIRECT("Table1[c01"&amp;$E$5&amp;"_area]"), "&lt;&gt;Unassigned", INDIRECT("Table1[c05"&amp;$E$5&amp;"_household]"), $A90)</f>
        <v>1</v>
      </c>
      <c r="D90" s="31">
        <f ca="1">COUNTIFS(Table1[c08a_main_class], $B$4, INDIRECT("Table1[c01"&amp;$E$6&amp;"_area]"), "&lt;&gt;Unassigned", INDIRECT("Table1[c05"&amp;$E$6&amp;"_household]"), $A90)</f>
        <v>0</v>
      </c>
      <c r="E90" s="33">
        <f t="shared" ref="E90:E95" ca="1" si="8">COUNTIFS(INDIRECT("Table1["&amp;$B$5&amp;"]"), "Yes", INDIRECT("Table1[c05"&amp;$E$4&amp;"_household]"), $A90)</f>
        <v>6</v>
      </c>
      <c r="F90" s="31">
        <f t="shared" ref="F90:F95" ca="1" si="9">COUNTIFS(INDIRECT("Table1["&amp;$B$6&amp;"]"), "Yes", INDIRECT("Table1[c05"&amp;$E$5&amp;"_household]"), $A90)</f>
        <v>2</v>
      </c>
      <c r="G90" s="33">
        <f t="shared" ref="G90:G95" ca="1" si="10">COUNTIFS(INDIRECT("Table1["&amp;$B$7&amp;"]"), "Yes", INDIRECT("Table1[c05"&amp;$E$6&amp;"_household]"), $A90)</f>
        <v>0</v>
      </c>
    </row>
    <row r="91" spans="1:7" x14ac:dyDescent="0.25">
      <c r="A91" s="5" t="s">
        <v>686</v>
      </c>
      <c r="B91" s="31">
        <f>COUNTIFS(Table1[c08a_main_class], $B$4, Table1[c05a_household], $A91)</f>
        <v>50</v>
      </c>
      <c r="C91" s="33">
        <f ca="1">COUNTIFS(Table1[c08a_main_class], $B$4, INDIRECT("Table1[c01"&amp;$E$5&amp;"_area]"), "&lt;&gt;Unassigned", INDIRECT("Table1[c05"&amp;$E$5&amp;"_household]"), $A91)</f>
        <v>19</v>
      </c>
      <c r="D91" s="31">
        <f ca="1">COUNTIFS(Table1[c08a_main_class], $B$4, INDIRECT("Table1[c01"&amp;$E$6&amp;"_area]"), "&lt;&gt;Unassigned", INDIRECT("Table1[c05"&amp;$E$6&amp;"_household]"), $A91)</f>
        <v>0</v>
      </c>
      <c r="E91" s="33">
        <f t="shared" ca="1" si="8"/>
        <v>88</v>
      </c>
      <c r="F91" s="31">
        <f t="shared" ca="1" si="9"/>
        <v>18</v>
      </c>
      <c r="G91" s="33">
        <f t="shared" ca="1" si="10"/>
        <v>0</v>
      </c>
    </row>
    <row r="92" spans="1:7" x14ac:dyDescent="0.25">
      <c r="A92" s="5" t="s">
        <v>872</v>
      </c>
      <c r="B92" s="31">
        <f>COUNTIFS(Table1[c08a_main_class], $B$4, Table1[c05a_household], $A92)</f>
        <v>0</v>
      </c>
      <c r="C92" s="33">
        <f ca="1">COUNTIFS(Table1[c08a_main_class], $B$4, INDIRECT("Table1[c01"&amp;$E$5&amp;"_area]"), "&lt;&gt;Unassigned", INDIRECT("Table1[c05"&amp;$E$5&amp;"_household]"), $A92)</f>
        <v>1</v>
      </c>
      <c r="D92" s="31">
        <f ca="1">COUNTIFS(Table1[c08a_main_class], $B$4, INDIRECT("Table1[c01"&amp;$E$6&amp;"_area]"), "&lt;&gt;Unassigned", INDIRECT("Table1[c05"&amp;$E$6&amp;"_household]"), $A92)</f>
        <v>0</v>
      </c>
      <c r="E92" s="33">
        <f t="shared" ca="1" si="8"/>
        <v>0</v>
      </c>
      <c r="F92" s="31">
        <f t="shared" ca="1" si="9"/>
        <v>1</v>
      </c>
      <c r="G92" s="33">
        <f t="shared" ca="1" si="10"/>
        <v>0</v>
      </c>
    </row>
    <row r="93" spans="1:7" x14ac:dyDescent="0.25">
      <c r="A93" s="5" t="s">
        <v>688</v>
      </c>
      <c r="B93" s="31">
        <f>COUNTIFS(Table1[c08a_main_class], $B$4, Table1[c05a_household], $A93)</f>
        <v>3</v>
      </c>
      <c r="C93" s="33">
        <f ca="1">COUNTIFS(Table1[c08a_main_class], $B$4, INDIRECT("Table1[c01"&amp;$E$5&amp;"_area]"), "&lt;&gt;Unassigned", INDIRECT("Table1[c05"&amp;$E$5&amp;"_household]"), $A93)</f>
        <v>3</v>
      </c>
      <c r="D93" s="31">
        <f ca="1">COUNTIFS(Table1[c08a_main_class], $B$4, INDIRECT("Table1[c01"&amp;$E$6&amp;"_area]"), "&lt;&gt;Unassigned", INDIRECT("Table1[c05"&amp;$E$6&amp;"_household]"), $A93)</f>
        <v>0</v>
      </c>
      <c r="E93" s="33">
        <f t="shared" ca="1" si="8"/>
        <v>5</v>
      </c>
      <c r="F93" s="31">
        <f t="shared" ca="1" si="9"/>
        <v>3</v>
      </c>
      <c r="G93" s="33">
        <f t="shared" ca="1" si="10"/>
        <v>0</v>
      </c>
    </row>
    <row r="94" spans="1:7" x14ac:dyDescent="0.25">
      <c r="A94" s="5" t="s">
        <v>689</v>
      </c>
      <c r="B94" s="31">
        <f>COUNTIFS(Table1[c08a_main_class], $B$4, Table1[c05a_household], $A94)</f>
        <v>1</v>
      </c>
      <c r="C94" s="33">
        <f ca="1">COUNTIFS(Table1[c08a_main_class], $B$4, INDIRECT("Table1[c01"&amp;$E$5&amp;"_area]"), "&lt;&gt;Unassigned", INDIRECT("Table1[c05"&amp;$E$5&amp;"_household]"), $A94)</f>
        <v>1</v>
      </c>
      <c r="D94" s="31">
        <f ca="1">COUNTIFS(Table1[c08a_main_class], $B$4, INDIRECT("Table1[c01"&amp;$E$6&amp;"_area]"), "&lt;&gt;Unassigned", INDIRECT("Table1[c05"&amp;$E$6&amp;"_household]"), $A94)</f>
        <v>0</v>
      </c>
      <c r="E94" s="33">
        <f t="shared" ca="1" si="8"/>
        <v>1</v>
      </c>
      <c r="F94" s="31">
        <f t="shared" ca="1" si="9"/>
        <v>0</v>
      </c>
      <c r="G94" s="33">
        <f t="shared" ca="1" si="10"/>
        <v>0</v>
      </c>
    </row>
    <row r="95" spans="1:7" x14ac:dyDescent="0.25">
      <c r="A95" s="5" t="s">
        <v>22</v>
      </c>
      <c r="B95" s="31">
        <f>COUNTIFS(Table1[c08a_main_class], $B$4, Table1[c05a_household], $A95)</f>
        <v>1</v>
      </c>
      <c r="C95" s="33">
        <f ca="1">COUNTIFS(Table1[c08a_main_class], $B$4, INDIRECT("Table1[c01"&amp;$E$5&amp;"_area]"), "&lt;&gt;Unassigned", INDIRECT("Table1[c05"&amp;$E$5&amp;"_household]"), $A95)</f>
        <v>0</v>
      </c>
      <c r="D95" s="31">
        <f ca="1">COUNTIFS(Table1[c08a_main_class], $B$4, INDIRECT("Table1[c01"&amp;$E$6&amp;"_area]"), "&lt;&gt;Unassigned", INDIRECT("Table1[c05"&amp;$E$6&amp;"_household]"), $A95)</f>
        <v>0</v>
      </c>
      <c r="E95" s="33">
        <f t="shared" ca="1" si="8"/>
        <v>1</v>
      </c>
      <c r="F95" s="31">
        <f t="shared" ca="1" si="9"/>
        <v>0</v>
      </c>
      <c r="G95" s="33">
        <f t="shared" ca="1" si="10"/>
        <v>0</v>
      </c>
    </row>
    <row r="96" spans="1:7" x14ac:dyDescent="0.25">
      <c r="A96" s="5" t="s">
        <v>525</v>
      </c>
      <c r="B96" s="31">
        <f>SUM(B90:B95)</f>
        <v>57</v>
      </c>
      <c r="C96" s="33">
        <f t="shared" ref="C96:D96" ca="1" si="11">SUM(C90:C95)</f>
        <v>25</v>
      </c>
      <c r="D96" s="31">
        <f t="shared" ca="1" si="11"/>
        <v>0</v>
      </c>
      <c r="E96" s="33">
        <f ca="1">SUM(E90:E95)</f>
        <v>101</v>
      </c>
      <c r="F96" s="31">
        <f ca="1">SUM(F90:F95)</f>
        <v>24</v>
      </c>
      <c r="G96" s="33">
        <f ca="1">SUM(G90:G95)</f>
        <v>0</v>
      </c>
    </row>
    <row r="98" spans="1:7" x14ac:dyDescent="0.25">
      <c r="A98" s="4" t="s">
        <v>691</v>
      </c>
    </row>
    <row r="99" spans="1:7" x14ac:dyDescent="0.25">
      <c r="A99" s="5"/>
      <c r="B99" s="5" t="str">
        <f>$B$3&amp;" - Wave A - Sample"</f>
        <v>(Ex-)Offenders  - Wave A - Sample</v>
      </c>
      <c r="C99" s="5" t="str">
        <f>$B$3&amp;" - Wave B - Sample"</f>
        <v>(Ex-)Offenders  - Wave B - Sample</v>
      </c>
      <c r="D99" s="5" t="str">
        <f>$B$3&amp;" - Wave C - Sample"</f>
        <v>(Ex-)Offenders  - Wave C - Sample</v>
      </c>
      <c r="E99" s="5" t="str">
        <f>$B$3&amp;" - Wave A - All"</f>
        <v>(Ex-)Offenders  - Wave A - All</v>
      </c>
      <c r="F99" s="5" t="str">
        <f>$B$3&amp;" - Wave B - All"</f>
        <v>(Ex-)Offenders  - Wave B - All</v>
      </c>
      <c r="G99" s="5" t="str">
        <f>$B$3&amp;" - Wave C - All"</f>
        <v>(Ex-)Offenders  - Wave C - All</v>
      </c>
    </row>
    <row r="100" spans="1:7" x14ac:dyDescent="0.25">
      <c r="A100" s="5" t="s">
        <v>57</v>
      </c>
      <c r="B100" s="15">
        <f>B90/B$96</f>
        <v>3.5087719298245612E-2</v>
      </c>
      <c r="C100" s="13">
        <f t="shared" ref="C100:G106" ca="1" si="12">C90/C$96</f>
        <v>0.04</v>
      </c>
      <c r="D100" s="15" t="e">
        <f t="shared" ca="1" si="12"/>
        <v>#DIV/0!</v>
      </c>
      <c r="E100" s="13">
        <f t="shared" ca="1" si="12"/>
        <v>5.9405940594059403E-2</v>
      </c>
      <c r="F100" s="15">
        <f t="shared" ca="1" si="12"/>
        <v>8.3333333333333329E-2</v>
      </c>
      <c r="G100" s="13" t="e">
        <f t="shared" ca="1" si="12"/>
        <v>#DIV/0!</v>
      </c>
    </row>
    <row r="101" spans="1:7" x14ac:dyDescent="0.25">
      <c r="A101" s="5" t="s">
        <v>686</v>
      </c>
      <c r="B101" s="15">
        <f t="shared" ref="B101:D106" si="13">B91/B$96</f>
        <v>0.8771929824561403</v>
      </c>
      <c r="C101" s="13">
        <f t="shared" ca="1" si="13"/>
        <v>0.76</v>
      </c>
      <c r="D101" s="15" t="e">
        <f t="shared" ca="1" si="13"/>
        <v>#DIV/0!</v>
      </c>
      <c r="E101" s="13">
        <f t="shared" ca="1" si="12"/>
        <v>0.87128712871287128</v>
      </c>
      <c r="F101" s="15">
        <f t="shared" ca="1" si="12"/>
        <v>0.75</v>
      </c>
      <c r="G101" s="13" t="e">
        <f t="shared" ca="1" si="12"/>
        <v>#DIV/0!</v>
      </c>
    </row>
    <row r="102" spans="1:7" x14ac:dyDescent="0.25">
      <c r="A102" s="5" t="s">
        <v>687</v>
      </c>
      <c r="B102" s="15">
        <f t="shared" si="13"/>
        <v>0</v>
      </c>
      <c r="C102" s="13">
        <f t="shared" ca="1" si="13"/>
        <v>0.04</v>
      </c>
      <c r="D102" s="15" t="e">
        <f t="shared" ca="1" si="13"/>
        <v>#DIV/0!</v>
      </c>
      <c r="E102" s="13">
        <f t="shared" ca="1" si="12"/>
        <v>0</v>
      </c>
      <c r="F102" s="15">
        <f t="shared" ca="1" si="12"/>
        <v>4.1666666666666664E-2</v>
      </c>
      <c r="G102" s="13" t="e">
        <f t="shared" ca="1" si="12"/>
        <v>#DIV/0!</v>
      </c>
    </row>
    <row r="103" spans="1:7" x14ac:dyDescent="0.25">
      <c r="A103" s="5" t="s">
        <v>688</v>
      </c>
      <c r="B103" s="15">
        <f t="shared" si="13"/>
        <v>5.2631578947368418E-2</v>
      </c>
      <c r="C103" s="13">
        <f t="shared" ca="1" si="13"/>
        <v>0.12</v>
      </c>
      <c r="D103" s="15" t="e">
        <f t="shared" ca="1" si="13"/>
        <v>#DIV/0!</v>
      </c>
      <c r="E103" s="13">
        <f t="shared" ca="1" si="12"/>
        <v>4.9504950495049507E-2</v>
      </c>
      <c r="F103" s="15">
        <f t="shared" ca="1" si="12"/>
        <v>0.125</v>
      </c>
      <c r="G103" s="13" t="e">
        <f t="shared" ca="1" si="12"/>
        <v>#DIV/0!</v>
      </c>
    </row>
    <row r="104" spans="1:7" x14ac:dyDescent="0.25">
      <c r="A104" s="5" t="s">
        <v>689</v>
      </c>
      <c r="B104" s="15">
        <f t="shared" si="13"/>
        <v>1.7543859649122806E-2</v>
      </c>
      <c r="C104" s="13">
        <f t="shared" ca="1" si="13"/>
        <v>0.04</v>
      </c>
      <c r="D104" s="15" t="e">
        <f t="shared" ca="1" si="13"/>
        <v>#DIV/0!</v>
      </c>
      <c r="E104" s="13">
        <f t="shared" ca="1" si="12"/>
        <v>9.9009900990099011E-3</v>
      </c>
      <c r="F104" s="15">
        <f t="shared" ca="1" si="12"/>
        <v>0</v>
      </c>
      <c r="G104" s="13" t="e">
        <f t="shared" ca="1" si="12"/>
        <v>#DIV/0!</v>
      </c>
    </row>
    <row r="105" spans="1:7" x14ac:dyDescent="0.25">
      <c r="A105" s="5" t="s">
        <v>22</v>
      </c>
      <c r="B105" s="15">
        <f t="shared" si="13"/>
        <v>1.7543859649122806E-2</v>
      </c>
      <c r="C105" s="13">
        <f t="shared" ca="1" si="13"/>
        <v>0</v>
      </c>
      <c r="D105" s="15" t="e">
        <f t="shared" ca="1" si="13"/>
        <v>#DIV/0!</v>
      </c>
      <c r="E105" s="13">
        <f t="shared" ca="1" si="12"/>
        <v>9.9009900990099011E-3</v>
      </c>
      <c r="F105" s="15">
        <f t="shared" ca="1" si="12"/>
        <v>0</v>
      </c>
      <c r="G105" s="13" t="e">
        <f t="shared" ca="1" si="12"/>
        <v>#DIV/0!</v>
      </c>
    </row>
    <row r="106" spans="1:7" x14ac:dyDescent="0.25">
      <c r="A106" s="5" t="s">
        <v>525</v>
      </c>
      <c r="B106" s="15">
        <f t="shared" si="13"/>
        <v>1</v>
      </c>
      <c r="C106" s="13">
        <f t="shared" ca="1" si="13"/>
        <v>1</v>
      </c>
      <c r="D106" s="15" t="e">
        <f t="shared" ca="1" si="13"/>
        <v>#DIV/0!</v>
      </c>
      <c r="E106" s="13">
        <f t="shared" ca="1" si="12"/>
        <v>1</v>
      </c>
      <c r="F106" s="15">
        <f t="shared" ca="1" si="12"/>
        <v>1</v>
      </c>
      <c r="G106" s="13" t="e">
        <f t="shared" ca="1" si="12"/>
        <v>#DIV/0!</v>
      </c>
    </row>
    <row r="108" spans="1:7" x14ac:dyDescent="0.25">
      <c r="A108" s="4" t="s">
        <v>692</v>
      </c>
    </row>
    <row r="109" spans="1:7" x14ac:dyDescent="0.25">
      <c r="A109" s="5"/>
      <c r="B109" s="5" t="str">
        <f>$B$3&amp;" - Wave A - Sample"</f>
        <v>(Ex-)Offenders  - Wave A - Sample</v>
      </c>
      <c r="C109" s="5" t="str">
        <f>$B$3&amp;" - Wave B - Sample"</f>
        <v>(Ex-)Offenders  - Wave B - Sample</v>
      </c>
      <c r="D109" s="5" t="str">
        <f>$B$3&amp;" - Wave C - Sample"</f>
        <v>(Ex-)Offenders  - Wave C - Sample</v>
      </c>
      <c r="E109" s="5" t="str">
        <f>$B$3&amp;" - Wave A - All"</f>
        <v>(Ex-)Offenders  - Wave A - All</v>
      </c>
      <c r="F109" s="5" t="str">
        <f>$B$3&amp;" - Wave B - All"</f>
        <v>(Ex-)Offenders  - Wave B - All</v>
      </c>
      <c r="G109" s="5" t="str">
        <f>$B$3&amp;" - Wave C - All"</f>
        <v>(Ex-)Offenders  - Wave C - All</v>
      </c>
    </row>
    <row r="110" spans="1:7" x14ac:dyDescent="0.25">
      <c r="A110" s="5" t="s">
        <v>11</v>
      </c>
      <c r="B110" s="2">
        <f>COUNTIFS(Table1[c08a_main_class], $B$4, Table1[c07a_nationality], $A110)</f>
        <v>19</v>
      </c>
      <c r="C110" s="33">
        <f ca="1">COUNTIFS(Table1[c08a_main_class], $B$4, INDIRECT("Table1[c01"&amp;$E$5&amp;"_area]"), "&lt;&gt;Unassigned", Table1[c07a_nationality], $A110)</f>
        <v>9</v>
      </c>
      <c r="D110" s="31">
        <f ca="1">COUNTIFS(Table1[c08a_main_class], $B$4, INDIRECT("Table1[c01"&amp;$E$6&amp;"_area]"), "&lt;&gt;Unassigned", Table1[c07a_nationality], $A110)</f>
        <v>2</v>
      </c>
      <c r="E110" s="3">
        <f ca="1">COUNTIFS(INDIRECT("Table1["&amp;$B$5&amp;"]"), "Yes", Table1[c07a_nationality], $A110)</f>
        <v>38</v>
      </c>
      <c r="F110" s="2">
        <f ca="1">COUNTIFS(INDIRECT("Table1["&amp;$B$6&amp;"]"), "Yes", Table1[c07a_nationality], $A110)</f>
        <v>8</v>
      </c>
      <c r="G110" s="3">
        <f ca="1">COUNTIFS(INDIRECT("Table1["&amp;$B$7&amp;"]"), "Yes", Table1[c07a_nationality], $A110)</f>
        <v>2</v>
      </c>
    </row>
    <row r="111" spans="1:7" x14ac:dyDescent="0.25">
      <c r="A111" s="5" t="s">
        <v>144</v>
      </c>
      <c r="B111" s="2">
        <f>COUNTIFS(Table1[c08a_main_class], $B$4, Table1[c07a_nationality], $A111)</f>
        <v>2</v>
      </c>
      <c r="C111" s="33">
        <f ca="1">COUNTIFS(Table1[c08a_main_class], $B$4, INDIRECT("Table1[c01"&amp;$E$5&amp;"_area]"), "&lt;&gt;Unassigned", Table1[c07a_nationality], $A111)</f>
        <v>1</v>
      </c>
      <c r="D111" s="31">
        <f ca="1">COUNTIFS(Table1[c08a_main_class], $B$4, INDIRECT("Table1[c01"&amp;$E$6&amp;"_area]"), "&lt;&gt;Unassigned", Table1[c07a_nationality], $A111)</f>
        <v>0</v>
      </c>
      <c r="E111" s="3">
        <f ca="1">COUNTIFS(INDIRECT("Table1["&amp;$B$5&amp;"]"), "Yes", Table1[c07a_nationality], $A111)</f>
        <v>2</v>
      </c>
      <c r="F111" s="2">
        <f ca="1">COUNTIFS(INDIRECT("Table1["&amp;$B$6&amp;"]"), "Yes", Table1[c07a_nationality], $A111)</f>
        <v>1</v>
      </c>
      <c r="G111" s="3">
        <f ca="1">COUNTIFS(INDIRECT("Table1["&amp;$B$7&amp;"]"), "Yes", Table1[c07a_nationality], $A111)</f>
        <v>0</v>
      </c>
    </row>
    <row r="112" spans="1:7" x14ac:dyDescent="0.25">
      <c r="A112" s="5" t="s">
        <v>56</v>
      </c>
      <c r="B112" s="2">
        <f>COUNTIFS(Table1[c08a_main_class], $B$4, Table1[c07a_nationality], $A112)</f>
        <v>16</v>
      </c>
      <c r="C112" s="33">
        <f ca="1">COUNTIFS(Table1[c08a_main_class], $B$4, INDIRECT("Table1[c01"&amp;$E$5&amp;"_area]"), "&lt;&gt;Unassigned", Table1[c07a_nationality], $A112)</f>
        <v>5</v>
      </c>
      <c r="D112" s="31">
        <f ca="1">COUNTIFS(Table1[c08a_main_class], $B$4, INDIRECT("Table1[c01"&amp;$E$6&amp;"_area]"), "&lt;&gt;Unassigned", Table1[c07a_nationality], $A112)</f>
        <v>0</v>
      </c>
      <c r="E112" s="3">
        <f ca="1">COUNTIFS(INDIRECT("Table1["&amp;$B$5&amp;"]"), "Yes", Table1[c07a_nationality], $A112)</f>
        <v>26</v>
      </c>
      <c r="F112" s="2">
        <f ca="1">COUNTIFS(INDIRECT("Table1["&amp;$B$6&amp;"]"), "Yes", Table1[c07a_nationality], $A112)</f>
        <v>6</v>
      </c>
      <c r="G112" s="3">
        <f ca="1">COUNTIFS(INDIRECT("Table1["&amp;$B$7&amp;"]"), "Yes", Table1[c07a_nationality], $A112)</f>
        <v>0</v>
      </c>
    </row>
    <row r="113" spans="1:7" x14ac:dyDescent="0.25">
      <c r="A113" s="5" t="s">
        <v>87</v>
      </c>
      <c r="B113" s="2">
        <f>COUNTIFS(Table1[c08a_main_class], $B$4, Table1[c07a_nationality], $A113)</f>
        <v>0</v>
      </c>
      <c r="C113" s="33">
        <f ca="1">COUNTIFS(Table1[c08a_main_class], $B$4, INDIRECT("Table1[c01"&amp;$E$5&amp;"_area]"), "&lt;&gt;Unassigned", Table1[c07a_nationality], $A113)</f>
        <v>0</v>
      </c>
      <c r="D113" s="31">
        <f ca="1">COUNTIFS(Table1[c08a_main_class], $B$4, INDIRECT("Table1[c01"&amp;$E$6&amp;"_area]"), "&lt;&gt;Unassigned", Table1[c07a_nationality], $A113)</f>
        <v>0</v>
      </c>
      <c r="E113" s="3">
        <f ca="1">COUNTIFS(INDIRECT("Table1["&amp;$B$5&amp;"]"), "Yes", Table1[c07a_nationality], $A113)</f>
        <v>1</v>
      </c>
      <c r="F113" s="2">
        <f ca="1">COUNTIFS(INDIRECT("Table1["&amp;$B$6&amp;"]"), "Yes", Table1[c07a_nationality], $A113)</f>
        <v>0</v>
      </c>
      <c r="G113" s="3">
        <f ca="1">COUNTIFS(INDIRECT("Table1["&amp;$B$7&amp;"]"), "Yes", Table1[c07a_nationality], $A113)</f>
        <v>1</v>
      </c>
    </row>
    <row r="114" spans="1:7" x14ac:dyDescent="0.25">
      <c r="A114" s="5" t="s">
        <v>40</v>
      </c>
      <c r="B114" s="2">
        <f>COUNTIFS(Table1[c08a_main_class], $B$4, Table1[c07a_nationality], $A114)</f>
        <v>18</v>
      </c>
      <c r="C114" s="33">
        <f ca="1">COUNTIFS(Table1[c08a_main_class], $B$4, INDIRECT("Table1[c01"&amp;$E$5&amp;"_area]"), "&lt;&gt;Unassigned", Table1[c07a_nationality], $A114)</f>
        <v>8</v>
      </c>
      <c r="D114" s="31">
        <f ca="1">COUNTIFS(Table1[c08a_main_class], $B$4, INDIRECT("Table1[c01"&amp;$E$6&amp;"_area]"), "&lt;&gt;Unassigned", Table1[c07a_nationality], $A114)</f>
        <v>1</v>
      </c>
      <c r="E114" s="3">
        <f ca="1">COUNTIFS(INDIRECT("Table1["&amp;$B$5&amp;"]"), "Yes", Table1[c07a_nationality], $A114)</f>
        <v>31</v>
      </c>
      <c r="F114" s="2">
        <f ca="1">COUNTIFS(INDIRECT("Table1["&amp;$B$6&amp;"]"), "Yes", Table1[c07a_nationality], $A114)</f>
        <v>7</v>
      </c>
      <c r="G114" s="3">
        <f ca="1">COUNTIFS(INDIRECT("Table1["&amp;$B$7&amp;"]"), "Yes", Table1[c07a_nationality], $A114)</f>
        <v>1</v>
      </c>
    </row>
    <row r="115" spans="1:7" x14ac:dyDescent="0.25">
      <c r="A115" s="5" t="s">
        <v>22</v>
      </c>
      <c r="B115" s="2">
        <f>COUNTIFS(Table1[c08a_main_class], $B$4, Table1[c07a_nationality], $A115)</f>
        <v>2</v>
      </c>
      <c r="C115" s="33">
        <f ca="1">COUNTIFS(Table1[c08a_main_class], $B$4, INDIRECT("Table1[c01"&amp;$E$5&amp;"_area]"), "&lt;&gt;Unassigned", Table1[c07a_nationality], $A115)</f>
        <v>2</v>
      </c>
      <c r="D115" s="31">
        <f ca="1">COUNTIFS(Table1[c08a_main_class], $B$4, INDIRECT("Table1[c01"&amp;$E$6&amp;"_area]"), "&lt;&gt;Unassigned", Table1[c07a_nationality], $A115)</f>
        <v>0</v>
      </c>
      <c r="E115" s="3">
        <f ca="1">COUNTIFS(INDIRECT("Table1["&amp;$B$5&amp;"]"), "Yes", Table1[c07a_nationality], $A115)</f>
        <v>2</v>
      </c>
      <c r="F115" s="2">
        <f ca="1">COUNTIFS(INDIRECT("Table1["&amp;$B$6&amp;"]"), "Yes", Table1[c07a_nationality], $A115)</f>
        <v>2</v>
      </c>
      <c r="G115" s="3">
        <f ca="1">COUNTIFS(INDIRECT("Table1["&amp;$B$7&amp;"]"), "Yes", Table1[c07a_nationality], $A115)</f>
        <v>0</v>
      </c>
    </row>
    <row r="116" spans="1:7" x14ac:dyDescent="0.25">
      <c r="A116" s="5" t="s">
        <v>525</v>
      </c>
      <c r="B116" s="2">
        <f>SUM(B110:B115)</f>
        <v>57</v>
      </c>
      <c r="C116" s="33">
        <f t="shared" ref="C116:D116" ca="1" si="14">SUM(C110:C115)</f>
        <v>25</v>
      </c>
      <c r="D116" s="2">
        <f t="shared" ca="1" si="14"/>
        <v>3</v>
      </c>
      <c r="E116" s="3">
        <f ca="1">SUM(E110:E115)</f>
        <v>100</v>
      </c>
      <c r="F116" s="2">
        <f ca="1">SUM(F110:F115)</f>
        <v>24</v>
      </c>
      <c r="G116" s="3">
        <f ca="1">SUM(G110:G115)</f>
        <v>4</v>
      </c>
    </row>
    <row r="118" spans="1:7" x14ac:dyDescent="0.25">
      <c r="A118" s="4" t="s">
        <v>704</v>
      </c>
    </row>
    <row r="119" spans="1:7" x14ac:dyDescent="0.25">
      <c r="A119" s="5"/>
      <c r="B119" s="5" t="str">
        <f>$B$3&amp;" - Wave A - Sample"</f>
        <v>(Ex-)Offenders  - Wave A - Sample</v>
      </c>
      <c r="C119" s="5" t="str">
        <f>$B$3&amp;" - Wave B - Sample"</f>
        <v>(Ex-)Offenders  - Wave B - Sample</v>
      </c>
      <c r="D119" s="5" t="str">
        <f>$B$3&amp;" - Wave C - Sample"</f>
        <v>(Ex-)Offenders  - Wave C - Sample</v>
      </c>
      <c r="E119" s="5" t="str">
        <f>$B$3&amp;" - Wave A - All"</f>
        <v>(Ex-)Offenders  - Wave A - All</v>
      </c>
      <c r="F119" s="5" t="str">
        <f>$B$3&amp;" - Wave B - All"</f>
        <v>(Ex-)Offenders  - Wave B - All</v>
      </c>
      <c r="G119" s="5" t="str">
        <f>$B$3&amp;" - Wave C - All"</f>
        <v>(Ex-)Offenders  - Wave C - All</v>
      </c>
    </row>
    <row r="120" spans="1:7" x14ac:dyDescent="0.25">
      <c r="A120" s="5" t="s">
        <v>11</v>
      </c>
      <c r="B120" s="15">
        <f>B110/B$116</f>
        <v>0.33333333333333331</v>
      </c>
      <c r="C120" s="13">
        <f t="shared" ref="C120:G126" ca="1" si="15">C110/C$116</f>
        <v>0.36</v>
      </c>
      <c r="D120" s="15">
        <f t="shared" ca="1" si="15"/>
        <v>0.66666666666666663</v>
      </c>
      <c r="E120" s="13">
        <f t="shared" ca="1" si="15"/>
        <v>0.38</v>
      </c>
      <c r="F120" s="15">
        <f t="shared" ca="1" si="15"/>
        <v>0.33333333333333331</v>
      </c>
      <c r="G120" s="13">
        <f t="shared" ca="1" si="15"/>
        <v>0.5</v>
      </c>
    </row>
    <row r="121" spans="1:7" x14ac:dyDescent="0.25">
      <c r="A121" s="5" t="s">
        <v>144</v>
      </c>
      <c r="B121" s="15">
        <f t="shared" ref="B121:D126" si="16">B111/B$116</f>
        <v>3.5087719298245612E-2</v>
      </c>
      <c r="C121" s="13">
        <f t="shared" ca="1" si="16"/>
        <v>0.04</v>
      </c>
      <c r="D121" s="15">
        <f t="shared" ca="1" si="16"/>
        <v>0</v>
      </c>
      <c r="E121" s="13">
        <f t="shared" ca="1" si="15"/>
        <v>0.02</v>
      </c>
      <c r="F121" s="15">
        <f t="shared" ca="1" si="15"/>
        <v>4.1666666666666664E-2</v>
      </c>
      <c r="G121" s="13">
        <f t="shared" ca="1" si="15"/>
        <v>0</v>
      </c>
    </row>
    <row r="122" spans="1:7" x14ac:dyDescent="0.25">
      <c r="A122" s="5" t="s">
        <v>56</v>
      </c>
      <c r="B122" s="15">
        <f t="shared" si="16"/>
        <v>0.2807017543859649</v>
      </c>
      <c r="C122" s="13">
        <f t="shared" ca="1" si="16"/>
        <v>0.2</v>
      </c>
      <c r="D122" s="15">
        <f t="shared" ca="1" si="16"/>
        <v>0</v>
      </c>
      <c r="E122" s="13">
        <f t="shared" ca="1" si="15"/>
        <v>0.26</v>
      </c>
      <c r="F122" s="15">
        <f t="shared" ca="1" si="15"/>
        <v>0.25</v>
      </c>
      <c r="G122" s="13">
        <f t="shared" ca="1" si="15"/>
        <v>0</v>
      </c>
    </row>
    <row r="123" spans="1:7" x14ac:dyDescent="0.25">
      <c r="A123" s="5" t="s">
        <v>87</v>
      </c>
      <c r="B123" s="15">
        <f t="shared" si="16"/>
        <v>0</v>
      </c>
      <c r="C123" s="13">
        <f t="shared" ca="1" si="16"/>
        <v>0</v>
      </c>
      <c r="D123" s="15">
        <f t="shared" ca="1" si="16"/>
        <v>0</v>
      </c>
      <c r="E123" s="13">
        <f t="shared" ca="1" si="15"/>
        <v>0.01</v>
      </c>
      <c r="F123" s="15">
        <f t="shared" ca="1" si="15"/>
        <v>0</v>
      </c>
      <c r="G123" s="13">
        <f t="shared" ca="1" si="15"/>
        <v>0.25</v>
      </c>
    </row>
    <row r="124" spans="1:7" x14ac:dyDescent="0.25">
      <c r="A124" s="5" t="s">
        <v>40</v>
      </c>
      <c r="B124" s="15">
        <f t="shared" si="16"/>
        <v>0.31578947368421051</v>
      </c>
      <c r="C124" s="13">
        <f t="shared" ca="1" si="16"/>
        <v>0.32</v>
      </c>
      <c r="D124" s="15">
        <f t="shared" ca="1" si="16"/>
        <v>0.33333333333333331</v>
      </c>
      <c r="E124" s="13">
        <f t="shared" ca="1" si="15"/>
        <v>0.31</v>
      </c>
      <c r="F124" s="15">
        <f t="shared" ca="1" si="15"/>
        <v>0.29166666666666669</v>
      </c>
      <c r="G124" s="13">
        <f t="shared" ca="1" si="15"/>
        <v>0.25</v>
      </c>
    </row>
    <row r="125" spans="1:7" x14ac:dyDescent="0.25">
      <c r="A125" s="5" t="s">
        <v>22</v>
      </c>
      <c r="B125" s="15">
        <f t="shared" si="16"/>
        <v>3.5087719298245612E-2</v>
      </c>
      <c r="C125" s="13">
        <f t="shared" ca="1" si="16"/>
        <v>0.08</v>
      </c>
      <c r="D125" s="15">
        <f t="shared" ca="1" si="16"/>
        <v>0</v>
      </c>
      <c r="E125" s="13">
        <f t="shared" ca="1" si="15"/>
        <v>0.02</v>
      </c>
      <c r="F125" s="15">
        <f t="shared" ca="1" si="15"/>
        <v>8.3333333333333329E-2</v>
      </c>
      <c r="G125" s="13">
        <f t="shared" ca="1" si="15"/>
        <v>0</v>
      </c>
    </row>
    <row r="126" spans="1:7" x14ac:dyDescent="0.25">
      <c r="A126" s="5" t="s">
        <v>525</v>
      </c>
      <c r="B126" s="15">
        <f t="shared" si="16"/>
        <v>1</v>
      </c>
      <c r="C126" s="13">
        <f t="shared" ca="1" si="16"/>
        <v>1</v>
      </c>
      <c r="D126" s="15">
        <f t="shared" ca="1" si="16"/>
        <v>1</v>
      </c>
      <c r="E126" s="13">
        <f t="shared" ca="1" si="15"/>
        <v>1</v>
      </c>
      <c r="F126" s="15">
        <f t="shared" ca="1" si="15"/>
        <v>1</v>
      </c>
      <c r="G126" s="13">
        <f t="shared" ca="1" si="15"/>
        <v>1</v>
      </c>
    </row>
    <row r="128" spans="1:7" x14ac:dyDescent="0.25">
      <c r="A128" s="4" t="s">
        <v>694</v>
      </c>
    </row>
    <row r="129" spans="1:7" x14ac:dyDescent="0.25">
      <c r="A129" s="5"/>
      <c r="B129" s="5" t="str">
        <f>$B$3&amp;" - Wave A - Sample"</f>
        <v>(Ex-)Offenders  - Wave A - Sample</v>
      </c>
      <c r="C129" s="5" t="str">
        <f>$B$3&amp;" - Wave B - Sample"</f>
        <v>(Ex-)Offenders  - Wave B - Sample</v>
      </c>
      <c r="D129" s="5" t="str">
        <f>$B$3&amp;" - Wave C - Sample"</f>
        <v>(Ex-)Offenders  - Wave C - Sample</v>
      </c>
      <c r="E129" s="5" t="str">
        <f>$B$3&amp;" - Wave A - All"</f>
        <v>(Ex-)Offenders  - Wave A - All</v>
      </c>
      <c r="F129" s="5" t="str">
        <f>$B$3&amp;" - Wave B - All"</f>
        <v>(Ex-)Offenders  - Wave B - All</v>
      </c>
      <c r="G129" s="5" t="str">
        <f>$B$3&amp;" - Wave C - All"</f>
        <v>(Ex-)Offenders  - Wave C - All</v>
      </c>
    </row>
    <row r="130" spans="1:7" x14ac:dyDescent="0.25">
      <c r="A130" s="5" t="s">
        <v>67</v>
      </c>
      <c r="B130" s="2">
        <f>COUNTIFS(Table1[c08a_main_class], $B$4, Table1[c10a_main_employ], $A130)</f>
        <v>0</v>
      </c>
      <c r="C130" s="33">
        <f ca="1">COUNTIFS(Table1[c08a_main_class], $B$4, INDIRECT("Table1[c01"&amp;$E$5&amp;"_area]"), "&lt;&gt;Unassigned",INDIRECT("Table1[c10"&amp;$E$5&amp;"_main_employ]"), $A130)</f>
        <v>0</v>
      </c>
      <c r="D130" s="31">
        <f ca="1">COUNTIFS(Table1[c08a_main_class], $B$4, INDIRECT("Table1[c01"&amp;$E$6&amp;"_area]"), "&lt;&gt;Unassigned",INDIRECT("Table1[c10"&amp;$E$5&amp;"_main_employ]"), $A130)</f>
        <v>0</v>
      </c>
      <c r="E130" s="3">
        <f t="shared" ref="E130:E136" ca="1" si="17">COUNTIFS(INDIRECT("Table1["&amp;$B$5&amp;"]"), "Yes", INDIRECT("Table1[c10"&amp;$E$4&amp;"_main_employ]"), $A130)</f>
        <v>0</v>
      </c>
      <c r="F130" s="2">
        <f t="shared" ref="F130:F136" ca="1" si="18">COUNTIFS(INDIRECT("Table1["&amp;$B$6&amp;"]"), "Yes", INDIRECT("Table1[c10"&amp;$E$5&amp;"_main_employ]"), $A130)</f>
        <v>1</v>
      </c>
      <c r="G130" s="3">
        <f t="shared" ref="G130:G136" ca="1" si="19">COUNTIFS(INDIRECT("Table1["&amp;$B$7&amp;"]"), "Yes", INDIRECT("Table1[c10"&amp;$E$6&amp;"_main_employ]"), $A130)</f>
        <v>0</v>
      </c>
    </row>
    <row r="131" spans="1:7" x14ac:dyDescent="0.25">
      <c r="A131" s="5" t="s">
        <v>194</v>
      </c>
      <c r="B131" s="2">
        <f>COUNTIFS(Table1[c08a_main_class], $B$4, Table1[c10a_main_employ], $A131)</f>
        <v>0</v>
      </c>
      <c r="C131" s="33">
        <f ca="1">COUNTIFS(Table1[c08a_main_class], $B$4, INDIRECT("Table1[c01"&amp;$E$5&amp;"_area]"), "&lt;&gt;Unassigned",INDIRECT("Table1[c10"&amp;$E$5&amp;"_main_employ]"), $A131)</f>
        <v>0</v>
      </c>
      <c r="D131" s="31">
        <f ca="1">COUNTIFS(Table1[c08a_main_class], $B$4, INDIRECT("Table1[c01"&amp;$E$6&amp;"_area]"), "&lt;&gt;Unassigned",INDIRECT("Table1[c10"&amp;$E$5&amp;"_main_employ]"), $A131)</f>
        <v>0</v>
      </c>
      <c r="E131" s="3">
        <f t="shared" ca="1" si="17"/>
        <v>1</v>
      </c>
      <c r="F131" s="2">
        <f t="shared" ca="1" si="18"/>
        <v>0</v>
      </c>
      <c r="G131" s="3">
        <f t="shared" ca="1" si="19"/>
        <v>0</v>
      </c>
    </row>
    <row r="132" spans="1:7" x14ac:dyDescent="0.25">
      <c r="A132" s="5" t="s">
        <v>69</v>
      </c>
      <c r="B132" s="2">
        <f>COUNTIFS(Table1[c08a_main_class], $B$4, Table1[c10a_main_employ], $A132)</f>
        <v>0</v>
      </c>
      <c r="C132" s="33">
        <f ca="1">COUNTIFS(Table1[c08a_main_class], $B$4, INDIRECT("Table1[c01"&amp;$E$5&amp;"_area]"), "&lt;&gt;Unassigned",INDIRECT("Table1[c10"&amp;$E$5&amp;"_main_employ]"), $A132)</f>
        <v>0</v>
      </c>
      <c r="D132" s="31">
        <f ca="1">COUNTIFS(Table1[c08a_main_class], $B$4, INDIRECT("Table1[c01"&amp;$E$6&amp;"_area]"), "&lt;&gt;Unassigned",INDIRECT("Table1[c10"&amp;$E$5&amp;"_main_employ]"), $A132)</f>
        <v>0</v>
      </c>
      <c r="E132" s="3">
        <f t="shared" ca="1" si="17"/>
        <v>0</v>
      </c>
      <c r="F132" s="2">
        <f t="shared" ca="1" si="18"/>
        <v>0</v>
      </c>
      <c r="G132" s="3">
        <f t="shared" ca="1" si="19"/>
        <v>0</v>
      </c>
    </row>
    <row r="133" spans="1:7" x14ac:dyDescent="0.25">
      <c r="A133" s="5" t="s">
        <v>64</v>
      </c>
      <c r="B133" s="2">
        <f>COUNTIFS(Table1[c08a_main_class], $B$4, Table1[c10a_main_employ], $A133)</f>
        <v>0</v>
      </c>
      <c r="C133" s="33">
        <f ca="1">COUNTIFS(Table1[c08a_main_class], $B$4, INDIRECT("Table1[c01"&amp;$E$5&amp;"_area]"), "&lt;&gt;Unassigned",INDIRECT("Table1[c10"&amp;$E$5&amp;"_main_employ]"), $A133)</f>
        <v>0</v>
      </c>
      <c r="D133" s="31">
        <f ca="1">COUNTIFS(Table1[c08a_main_class], $B$4, INDIRECT("Table1[c01"&amp;$E$6&amp;"_area]"), "&lt;&gt;Unassigned",INDIRECT("Table1[c10"&amp;$E$5&amp;"_main_employ]"), $A133)</f>
        <v>0</v>
      </c>
      <c r="E133" s="3">
        <f t="shared" ca="1" si="17"/>
        <v>0</v>
      </c>
      <c r="F133" s="2">
        <f t="shared" ca="1" si="18"/>
        <v>0</v>
      </c>
      <c r="G133" s="3">
        <f t="shared" ca="1" si="19"/>
        <v>0</v>
      </c>
    </row>
    <row r="134" spans="1:7" x14ac:dyDescent="0.25">
      <c r="A134" s="5" t="s">
        <v>3</v>
      </c>
      <c r="B134" s="2">
        <f>COUNTIFS(Table1[c08a_main_class], $B$4, Table1[c10a_main_employ], $A134)</f>
        <v>57</v>
      </c>
      <c r="C134" s="33">
        <f ca="1">COUNTIFS(Table1[c08a_main_class], $B$4, INDIRECT("Table1[c01"&amp;$E$5&amp;"_area]"), "&lt;&gt;Unassigned",INDIRECT("Table1[c10"&amp;$E$5&amp;"_main_employ]"), $A134)</f>
        <v>22</v>
      </c>
      <c r="D134" s="31">
        <f ca="1">COUNTIFS(Table1[c08a_main_class], $B$4, INDIRECT("Table1[c01"&amp;$E$6&amp;"_area]"), "&lt;&gt;Unassigned",INDIRECT("Table1[c10"&amp;$E$5&amp;"_main_employ]"), $A134)</f>
        <v>2</v>
      </c>
      <c r="E134" s="3">
        <f t="shared" ca="1" si="17"/>
        <v>99</v>
      </c>
      <c r="F134" s="2">
        <f t="shared" ca="1" si="18"/>
        <v>21</v>
      </c>
      <c r="G134" s="3">
        <f t="shared" ca="1" si="19"/>
        <v>4</v>
      </c>
    </row>
    <row r="135" spans="1:7" x14ac:dyDescent="0.25">
      <c r="A135" s="5" t="s">
        <v>90</v>
      </c>
      <c r="B135" s="2">
        <f>COUNTIFS(Table1[c08a_main_class], $B$4, Table1[c10a_main_employ], $A135)</f>
        <v>0</v>
      </c>
      <c r="C135" s="33">
        <f ca="1">COUNTIFS(Table1[c08a_main_class], $B$4, INDIRECT("Table1[c01"&amp;$E$5&amp;"_area]"), "&lt;&gt;Unassigned",INDIRECT("Table1[c10"&amp;$E$5&amp;"_main_employ]"), $A135)</f>
        <v>2</v>
      </c>
      <c r="D135" s="31">
        <f ca="1">COUNTIFS(Table1[c08a_main_class], $B$4, INDIRECT("Table1[c01"&amp;$E$6&amp;"_area]"), "&lt;&gt;Unassigned",INDIRECT("Table1[c10"&amp;$E$5&amp;"_main_employ]"), $A135)</f>
        <v>0</v>
      </c>
      <c r="E135" s="3">
        <f t="shared" ca="1" si="17"/>
        <v>1</v>
      </c>
      <c r="F135" s="2">
        <f t="shared" ca="1" si="18"/>
        <v>1</v>
      </c>
      <c r="G135" s="3">
        <f t="shared" ca="1" si="19"/>
        <v>0</v>
      </c>
    </row>
    <row r="136" spans="1:7" x14ac:dyDescent="0.25">
      <c r="A136" s="5" t="s">
        <v>693</v>
      </c>
      <c r="B136" s="2">
        <f>COUNTIFS(Table1[c08a_main_class], $B$4, Table1[c10a_main_employ], $A136)</f>
        <v>0</v>
      </c>
      <c r="C136" s="33">
        <f ca="1">COUNTIFS(Table1[c08a_main_class], $B$4, INDIRECT("Table1[c01"&amp;$E$5&amp;"_area]"), "&lt;&gt;Unassigned",INDIRECT("Table1[c10"&amp;$E$5&amp;"_main_employ]"), $A136)</f>
        <v>1</v>
      </c>
      <c r="D136" s="31">
        <f ca="1">COUNTIFS(Table1[c08a_main_class], $B$4, INDIRECT("Table1[c01"&amp;$E$6&amp;"_area]"), "&lt;&gt;Unassigned",INDIRECT("Table1[c10"&amp;$E$5&amp;"_main_employ]"), $A136)</f>
        <v>0</v>
      </c>
      <c r="E136" s="3">
        <f t="shared" ca="1" si="17"/>
        <v>0</v>
      </c>
      <c r="F136" s="2">
        <f t="shared" ca="1" si="18"/>
        <v>1</v>
      </c>
      <c r="G136" s="3">
        <f t="shared" ca="1" si="19"/>
        <v>0</v>
      </c>
    </row>
    <row r="137" spans="1:7" x14ac:dyDescent="0.25">
      <c r="A137" s="5" t="s">
        <v>525</v>
      </c>
      <c r="B137" s="2">
        <f>SUM(B130:B136)</f>
        <v>57</v>
      </c>
      <c r="C137" s="33">
        <f t="shared" ref="C137:D137" ca="1" si="20">SUM(C130:C136)</f>
        <v>25</v>
      </c>
      <c r="D137" s="2">
        <f t="shared" ca="1" si="20"/>
        <v>2</v>
      </c>
      <c r="E137" s="3">
        <f ca="1">SUM(E130:E136)</f>
        <v>101</v>
      </c>
      <c r="F137" s="2">
        <f ca="1">SUM(F130:F136)</f>
        <v>24</v>
      </c>
      <c r="G137" s="3">
        <f ca="1">SUM(G130:G136)</f>
        <v>4</v>
      </c>
    </row>
    <row r="139" spans="1:7" x14ac:dyDescent="0.25">
      <c r="A139" s="4" t="s">
        <v>695</v>
      </c>
    </row>
    <row r="140" spans="1:7" x14ac:dyDescent="0.25">
      <c r="A140" s="5"/>
      <c r="B140" s="5" t="str">
        <f>$B$3&amp;" - Wave A - Sample"</f>
        <v>(Ex-)Offenders  - Wave A - Sample</v>
      </c>
      <c r="C140" s="5" t="str">
        <f>$B$3&amp;" - Wave B - Sample"</f>
        <v>(Ex-)Offenders  - Wave B - Sample</v>
      </c>
      <c r="D140" s="5" t="str">
        <f>$B$3&amp;" - Wave C - Sample"</f>
        <v>(Ex-)Offenders  - Wave C - Sample</v>
      </c>
      <c r="E140" s="5" t="str">
        <f>$B$3&amp;" - Wave A - All"</f>
        <v>(Ex-)Offenders  - Wave A - All</v>
      </c>
      <c r="F140" s="5" t="str">
        <f>$B$3&amp;" - Wave B - All"</f>
        <v>(Ex-)Offenders  - Wave B - All</v>
      </c>
      <c r="G140" s="5" t="str">
        <f>$B$3&amp;" - Wave C - All"</f>
        <v>(Ex-)Offenders  - Wave C - All</v>
      </c>
    </row>
    <row r="141" spans="1:7" x14ac:dyDescent="0.25">
      <c r="A141" s="5" t="s">
        <v>67</v>
      </c>
      <c r="B141" s="15">
        <f t="shared" ref="B141:G148" si="21">B130/B$137</f>
        <v>0</v>
      </c>
      <c r="C141" s="13">
        <f t="shared" ca="1" si="21"/>
        <v>0</v>
      </c>
      <c r="D141" s="15">
        <f t="shared" ca="1" si="21"/>
        <v>0</v>
      </c>
      <c r="E141" s="13">
        <f t="shared" ca="1" si="21"/>
        <v>0</v>
      </c>
      <c r="F141" s="15">
        <f t="shared" ca="1" si="21"/>
        <v>4.1666666666666664E-2</v>
      </c>
      <c r="G141" s="13">
        <f t="shared" ca="1" si="21"/>
        <v>0</v>
      </c>
    </row>
    <row r="142" spans="1:7" x14ac:dyDescent="0.25">
      <c r="A142" s="5" t="s">
        <v>194</v>
      </c>
      <c r="B142" s="15">
        <f t="shared" si="21"/>
        <v>0</v>
      </c>
      <c r="C142" s="13">
        <f t="shared" ca="1" si="21"/>
        <v>0</v>
      </c>
      <c r="D142" s="15">
        <f t="shared" ca="1" si="21"/>
        <v>0</v>
      </c>
      <c r="E142" s="13">
        <f t="shared" ca="1" si="21"/>
        <v>9.9009900990099011E-3</v>
      </c>
      <c r="F142" s="15">
        <f t="shared" ca="1" si="21"/>
        <v>0</v>
      </c>
      <c r="G142" s="13">
        <f t="shared" ca="1" si="21"/>
        <v>0</v>
      </c>
    </row>
    <row r="143" spans="1:7" x14ac:dyDescent="0.25">
      <c r="A143" s="5" t="s">
        <v>69</v>
      </c>
      <c r="B143" s="15">
        <f t="shared" si="21"/>
        <v>0</v>
      </c>
      <c r="C143" s="13">
        <f t="shared" ca="1" si="21"/>
        <v>0</v>
      </c>
      <c r="D143" s="15">
        <f t="shared" ca="1" si="21"/>
        <v>0</v>
      </c>
      <c r="E143" s="13">
        <f t="shared" ca="1" si="21"/>
        <v>0</v>
      </c>
      <c r="F143" s="15">
        <f t="shared" ca="1" si="21"/>
        <v>0</v>
      </c>
      <c r="G143" s="13">
        <f t="shared" ca="1" si="21"/>
        <v>0</v>
      </c>
    </row>
    <row r="144" spans="1:7" x14ac:dyDescent="0.25">
      <c r="A144" s="5" t="s">
        <v>64</v>
      </c>
      <c r="B144" s="15">
        <f t="shared" si="21"/>
        <v>0</v>
      </c>
      <c r="C144" s="13">
        <f t="shared" ca="1" si="21"/>
        <v>0</v>
      </c>
      <c r="D144" s="15">
        <f t="shared" ca="1" si="21"/>
        <v>0</v>
      </c>
      <c r="E144" s="13">
        <f t="shared" ca="1" si="21"/>
        <v>0</v>
      </c>
      <c r="F144" s="15">
        <f t="shared" ca="1" si="21"/>
        <v>0</v>
      </c>
      <c r="G144" s="13">
        <f t="shared" ca="1" si="21"/>
        <v>0</v>
      </c>
    </row>
    <row r="145" spans="1:7" x14ac:dyDescent="0.25">
      <c r="A145" s="5" t="s">
        <v>3</v>
      </c>
      <c r="B145" s="15">
        <f t="shared" si="21"/>
        <v>1</v>
      </c>
      <c r="C145" s="13">
        <f t="shared" ca="1" si="21"/>
        <v>0.88</v>
      </c>
      <c r="D145" s="15">
        <f t="shared" ca="1" si="21"/>
        <v>1</v>
      </c>
      <c r="E145" s="13">
        <f t="shared" ca="1" si="21"/>
        <v>0.98019801980198018</v>
      </c>
      <c r="F145" s="15">
        <f t="shared" ca="1" si="21"/>
        <v>0.875</v>
      </c>
      <c r="G145" s="13">
        <f t="shared" ca="1" si="21"/>
        <v>1</v>
      </c>
    </row>
    <row r="146" spans="1:7" x14ac:dyDescent="0.25">
      <c r="A146" s="5" t="s">
        <v>90</v>
      </c>
      <c r="B146" s="15">
        <f t="shared" si="21"/>
        <v>0</v>
      </c>
      <c r="C146" s="13">
        <f t="shared" ca="1" si="21"/>
        <v>0.08</v>
      </c>
      <c r="D146" s="15">
        <f t="shared" ca="1" si="21"/>
        <v>0</v>
      </c>
      <c r="E146" s="13">
        <f t="shared" ca="1" si="21"/>
        <v>9.9009900990099011E-3</v>
      </c>
      <c r="F146" s="15">
        <f t="shared" ca="1" si="21"/>
        <v>4.1666666666666664E-2</v>
      </c>
      <c r="G146" s="13">
        <f t="shared" ca="1" si="21"/>
        <v>0</v>
      </c>
    </row>
    <row r="147" spans="1:7" x14ac:dyDescent="0.25">
      <c r="A147" s="5" t="s">
        <v>693</v>
      </c>
      <c r="B147" s="15">
        <f t="shared" si="21"/>
        <v>0</v>
      </c>
      <c r="C147" s="13">
        <f t="shared" ca="1" si="21"/>
        <v>0.04</v>
      </c>
      <c r="D147" s="15">
        <f t="shared" ca="1" si="21"/>
        <v>0</v>
      </c>
      <c r="E147" s="13">
        <f t="shared" ca="1" si="21"/>
        <v>0</v>
      </c>
      <c r="F147" s="15">
        <f t="shared" ca="1" si="21"/>
        <v>4.1666666666666664E-2</v>
      </c>
      <c r="G147" s="13">
        <f t="shared" ca="1" si="21"/>
        <v>0</v>
      </c>
    </row>
    <row r="148" spans="1:7" x14ac:dyDescent="0.25">
      <c r="A148" s="5" t="s">
        <v>525</v>
      </c>
      <c r="B148" s="15">
        <f t="shared" si="21"/>
        <v>1</v>
      </c>
      <c r="C148" s="13">
        <f t="shared" ca="1" si="21"/>
        <v>1</v>
      </c>
      <c r="D148" s="15">
        <f t="shared" ca="1" si="21"/>
        <v>1</v>
      </c>
      <c r="E148" s="13">
        <f t="shared" ca="1" si="21"/>
        <v>1</v>
      </c>
      <c r="F148" s="15">
        <f t="shared" ca="1" si="21"/>
        <v>1</v>
      </c>
      <c r="G148" s="13">
        <f t="shared" ca="1" si="21"/>
        <v>1</v>
      </c>
    </row>
    <row r="150" spans="1:7" x14ac:dyDescent="0.25">
      <c r="A150" s="4" t="s">
        <v>696</v>
      </c>
    </row>
    <row r="151" spans="1:7" x14ac:dyDescent="0.25">
      <c r="A151" s="5"/>
      <c r="B151" s="5" t="s">
        <v>697</v>
      </c>
      <c r="C151" s="5" t="s">
        <v>698</v>
      </c>
      <c r="D151" s="5" t="s">
        <v>680</v>
      </c>
    </row>
    <row r="152" spans="1:7" x14ac:dyDescent="0.25">
      <c r="A152" s="5" t="str">
        <f>$B$3&amp;" - Wave A - Sample"</f>
        <v>(Ex-)Offenders  - Wave A - Sample</v>
      </c>
      <c r="B152" s="2">
        <f>COUNTIFS(Table1[c08a_main_class], $B$4, Table1[c10a_main_employ], "Employed full-time")+COUNTIFS(Table1[c08a_main_class], $B$4, Table1[c10a_main_employ], "Employed part-time")+COUNTIFS(Table1[c08a_main_class], $B$4, Table1[c10a_main_employ], "Employed variable hours")+COUNTIFS(Table1[c08a_main_class], $B$4, Table1[c10a_main_employ], "Employed short-hours")+COUNTIFS(Table1[c08a_main_class], $B$4, Table1[c10a_main_employ], "Self-employed")</f>
        <v>0</v>
      </c>
      <c r="C152" s="3">
        <f>COUNTIFS(Table1[c08a_main_class], $B$4, Table1[c10a_main_employ], "Not in paid work")+COUNTIFS(Table1[c08a_main_class], $B$4, Table1[c10a_main_employ], "Retired")</f>
        <v>57</v>
      </c>
      <c r="D152" s="2">
        <f t="shared" ref="D152:D157" si="22">B152+C152</f>
        <v>57</v>
      </c>
    </row>
    <row r="153" spans="1:7" x14ac:dyDescent="0.25">
      <c r="A153" s="5" t="str">
        <f>$B$3&amp;" - Wave B - Sample"</f>
        <v>(Ex-)Offenders  - Wave B - Sample</v>
      </c>
      <c r="B153" s="2">
        <f ca="1">COUNTIFS(Table1[c08a_main_class], $B$4, INDIRECT("Table1[c01"&amp;$E5&amp;"_area]"), "&lt;&gt;Unassigned", INDIRECT("Table1[c10"&amp;$E5&amp;"_main_employ]"), "Employed full-time")+COUNTIFS(Table1[c08a_main_class], $B$4, INDIRECT("Table1[c01"&amp;$E5&amp;"_area]"), "&lt;&gt;Unassigned", INDIRECT("Table1[c10"&amp;$E5&amp;"_main_employ]"), "Employed part-time")+COUNTIFS(Table1[c08a_main_class], $B$4, INDIRECT("Table1[c01"&amp;$E5&amp;"_area]"), "&lt;&gt;Unassigned", INDIRECT("Table1[c10"&amp;$E5&amp;"_main_employ]"), "Employed variable hours")+COUNTIFS(Table1[c08a_main_class], $B$4, INDIRECT("Table1[c01"&amp;$E5&amp;"_area]"), "&lt;&gt;Unassigned", INDIRECT("Table1[c10"&amp;$E5&amp;"_main_employ]"), "Self-employed")+COUNTIFS(Table1[c08a_main_class], $B$4, INDIRECT("Table1[c01"&amp;$E5&amp;"_area]"), "&lt;&gt;Unassigned", INDIRECT("Table1[c10"&amp;$E5&amp;"_main_employ]"), "Employed short-hours")</f>
        <v>2</v>
      </c>
      <c r="C153" s="3">
        <f ca="1">COUNTIFS(Table1[c08a_main_class], $B$4, INDIRECT("Table1[c01"&amp;$E5&amp;"_area]"), "&lt;&gt;Unassigned", INDIRECT("Table1[c10"&amp;$E5&amp;"_main_employ]"),"Not in paid work")+COUNTIFS(Table1[c08a_main_class], $B$4, INDIRECT("Table1[c01"&amp;$E5&amp;"_area]"), "&lt;&gt;Unassigned", INDIRECT("Table1[c10"&amp;$E5&amp;"_main_employ]"),"Retired")</f>
        <v>23</v>
      </c>
      <c r="D153" s="2">
        <f t="shared" ca="1" si="22"/>
        <v>25</v>
      </c>
    </row>
    <row r="154" spans="1:7" x14ac:dyDescent="0.25">
      <c r="A154" s="5" t="str">
        <f>$B$3&amp;" - Wave C - Sample"</f>
        <v>(Ex-)Offenders  - Wave C - Sample</v>
      </c>
      <c r="B154" s="2">
        <f ca="1">COUNTIFS(Table1[c08a_main_class], $B$4, INDIRECT("Table1[c01"&amp;$E6&amp;"_area]"), "&lt;&gt;Unassigned", INDIRECT("Table1[c10"&amp;$E6&amp;"_main_employ]"), "Employed full-time")+COUNTIFS(Table1[c08a_main_class], $B$4, INDIRECT("Table1[c01"&amp;$E6&amp;"_area]"), "&lt;&gt;Unassigned", INDIRECT("Table1[c10"&amp;$E6&amp;"_main_employ]"), "Employed part-time")+COUNTIFS(Table1[c08a_main_class], $B$4, INDIRECT("Table1[c01"&amp;$E6&amp;"_area]"), "&lt;&gt;Unassigned", INDIRECT("Table1[c10"&amp;$E6&amp;"_main_employ]"), "Employed variable hours")+COUNTIFS(Table1[c08a_main_class], $B$4, INDIRECT("Table1[c01"&amp;$E6&amp;"_area]"), "&lt;&gt;Unassigned", INDIRECT("Table1[c10"&amp;$E6&amp;"_main_employ]"), "Self-employed")+COUNTIFS(Table1[c08a_main_class], $B$4, INDIRECT("Table1[c01"&amp;$E6&amp;"_area]"), "&lt;&gt;Unassigned", INDIRECT("Table1[c10"&amp;$E6&amp;"_main_employ]"), "Employed short-hours")</f>
        <v>0</v>
      </c>
      <c r="C154" s="3">
        <f ca="1">COUNTIFS(Table1[c08a_main_class], $B$4, INDIRECT("Table1[c01"&amp;$E6&amp;"_area]"), "&lt;&gt;Unassigned", INDIRECT("Table1[c10"&amp;$E6&amp;"_main_employ]"),"Not in paid work")+COUNTIFS(Table1[c08a_main_class], $B$4, INDIRECT("Table1[c01"&amp;$E6&amp;"_area]"), "&lt;&gt;Unassigned", INDIRECT("Table1[c10"&amp;$E6&amp;"_main_employ]"),"Retired")</f>
        <v>3</v>
      </c>
      <c r="D154" s="2">
        <f t="shared" ca="1" si="22"/>
        <v>3</v>
      </c>
    </row>
    <row r="155" spans="1:7" x14ac:dyDescent="0.25">
      <c r="A155" s="5" t="str">
        <f>$B$3&amp;" - Wave A - All"</f>
        <v>(Ex-)Offenders  - Wave A - All</v>
      </c>
      <c r="B155" s="2">
        <f ca="1">COUNTIFS(INDIRECT("Table1["&amp;$B5&amp;"]"), "Yes", INDIRECT("Table1[c10"&amp;$E4&amp;"_main_employ]"), "Employed full-time")+COUNTIFS(INDIRECT("Table1["&amp;$B5&amp;"]"), "Yes", INDIRECT("Table1[c10"&amp;$E4&amp;"_main_employ]"), "Employed part-time")+COUNTIFS(INDIRECT("Table1["&amp;$B5&amp;"]"), "Yes", INDIRECT("Table1[c10"&amp;$E4&amp;"_main_employ]"), "Employed variable hours")+COUNTIFS(INDIRECT("Table1["&amp;$B5&amp;"]"), "Yes", INDIRECT("Table1[c10"&amp;$E4&amp;"_main_employ]"), "Self-employed")+COUNTIFS(INDIRECT("Table1["&amp;$B5&amp;"]"), "Yes", INDIRECT("Table1[c10"&amp;$E4&amp;"_main_employ]"), "Employed short-hours")</f>
        <v>2</v>
      </c>
      <c r="C155" s="3">
        <f ca="1">COUNTIFS(INDIRECT("Table1["&amp;$B5&amp;"]"),"Yes",INDIRECT("Table1[c10"&amp;$E4&amp;"_main_employ]"),"Not in paid work")+COUNTIFS(INDIRECT("Table1["&amp;$B5&amp;"]"),"Yes",INDIRECT("Table1[c10"&amp;$E4&amp;"_main_employ]"),"Retired")</f>
        <v>99</v>
      </c>
      <c r="D155" s="2">
        <f t="shared" ca="1" si="22"/>
        <v>101</v>
      </c>
    </row>
    <row r="156" spans="1:7" x14ac:dyDescent="0.25">
      <c r="A156" s="5" t="str">
        <f>$B$3&amp;" - Wave B - All"</f>
        <v>(Ex-)Offenders  - Wave B - All</v>
      </c>
      <c r="B156" s="2">
        <f ca="1">COUNTIFS(INDIRECT("Table1["&amp;$B6&amp;"]"), "Yes", INDIRECT("Table1[c10"&amp;$E5&amp;"_main_employ]"), "Employed full-time")+COUNTIFS(INDIRECT("Table1["&amp;$B6&amp;"]"), "Yes", INDIRECT("Table1[c10"&amp;$E5&amp;"_main_employ]"), "Employed part-time")+COUNTIFS(INDIRECT("Table1["&amp;$B6&amp;"]"), "Yes", INDIRECT("Table1[c10"&amp;$E5&amp;"_main_employ]"), "Employed variable hours")+COUNTIFS(INDIRECT("Table1["&amp;$B6&amp;"]"), "Yes", INDIRECT("Table1[c10"&amp;$E5&amp;"_main_employ]"), "Self-employed")+COUNTIFS(INDIRECT("Table1["&amp;$B6&amp;"]"), "Yes", INDIRECT("Table1[c10"&amp;$E5&amp;"_main_employ]"), "Employed short-hours")</f>
        <v>2</v>
      </c>
      <c r="C156" s="3">
        <f ca="1">COUNTIFS(INDIRECT("Table1["&amp;$B6&amp;"]"),"Yes",INDIRECT("Table1[c10"&amp;$E5&amp;"_main_employ]"),"Not in paid work")+COUNTIFS(INDIRECT("Table1["&amp;$B6&amp;"]"),"Yes",INDIRECT("Table1[c10"&amp;$E5&amp;"_main_employ]"),"Retired")</f>
        <v>22</v>
      </c>
      <c r="D156" s="2">
        <f t="shared" ca="1" si="22"/>
        <v>24</v>
      </c>
    </row>
    <row r="157" spans="1:7" x14ac:dyDescent="0.25">
      <c r="A157" s="5" t="str">
        <f>$B$3&amp;" - Wave C - All"</f>
        <v>(Ex-)Offenders  - Wave C - All</v>
      </c>
      <c r="B157" s="2">
        <f ca="1">COUNTIFS(INDIRECT("Table1["&amp;$B7&amp;"]"), "Yes", INDIRECT("Table1[c10"&amp;$E6&amp;"_main_employ]"), "Employed full-time")+COUNTIFS(INDIRECT("Table1["&amp;$B7&amp;"]"), "Yes", INDIRECT("Table1[c10"&amp;$E6&amp;"_main_employ]"), "Employed part-time")+COUNTIFS(INDIRECT("Table1["&amp;$B7&amp;"]"), "Yes", INDIRECT("Table1[c10"&amp;$E6&amp;"_main_employ]"), "Employed variable hours")+COUNTIFS(INDIRECT("Table1["&amp;$B7&amp;"]"), "Yes", INDIRECT("Table1[c10"&amp;$E6&amp;"_main_employ]"), "Self-employed")+COUNTIFS(INDIRECT("Table1["&amp;$B7&amp;"]"), "Yes", INDIRECT("Table1[c10"&amp;$E6&amp;"_main_employ]"), "Employed short-hours")</f>
        <v>0</v>
      </c>
      <c r="C157" s="3">
        <f ca="1">COUNTIFS(INDIRECT("Table1["&amp;$B7&amp;"]"),"Yes",INDIRECT("Table1[c10"&amp;$E6&amp;"_main_employ]"),"Not in paid work")+COUNTIFS(INDIRECT("Table1["&amp;$B7&amp;"]"),"Yes",INDIRECT("Table1[c10"&amp;$E6&amp;"_main_employ]"),"Retired")</f>
        <v>4</v>
      </c>
      <c r="D157" s="2">
        <f t="shared" ca="1" si="22"/>
        <v>4</v>
      </c>
    </row>
    <row r="159" spans="1:7" x14ac:dyDescent="0.25">
      <c r="A159" s="4" t="s">
        <v>699</v>
      </c>
    </row>
    <row r="160" spans="1:7" x14ac:dyDescent="0.25">
      <c r="A160" s="5"/>
      <c r="B160" s="5" t="s">
        <v>697</v>
      </c>
      <c r="C160" s="5" t="s">
        <v>698</v>
      </c>
      <c r="D160" s="5" t="s">
        <v>680</v>
      </c>
    </row>
    <row r="161" spans="1:4" x14ac:dyDescent="0.25">
      <c r="A161" s="5" t="str">
        <f>$B$3&amp;" - Wave A - Sample"</f>
        <v>(Ex-)Offenders  - Wave A - Sample</v>
      </c>
      <c r="B161" s="7">
        <f t="shared" ref="B161:D166" si="23">B152/$D152</f>
        <v>0</v>
      </c>
      <c r="C161" s="6">
        <f t="shared" si="23"/>
        <v>1</v>
      </c>
      <c r="D161" s="7">
        <f t="shared" si="23"/>
        <v>1</v>
      </c>
    </row>
    <row r="162" spans="1:4" x14ac:dyDescent="0.25">
      <c r="A162" s="5" t="str">
        <f>$B$3&amp;" - Wave B - Sample"</f>
        <v>(Ex-)Offenders  - Wave B - Sample</v>
      </c>
      <c r="B162" s="7">
        <f t="shared" ca="1" si="23"/>
        <v>0.08</v>
      </c>
      <c r="C162" s="6">
        <f t="shared" ca="1" si="23"/>
        <v>0.92</v>
      </c>
      <c r="D162" s="7">
        <f t="shared" ca="1" si="23"/>
        <v>1</v>
      </c>
    </row>
    <row r="163" spans="1:4" x14ac:dyDescent="0.25">
      <c r="A163" s="5" t="str">
        <f>$B$3&amp;" - Wave C - Sample"</f>
        <v>(Ex-)Offenders  - Wave C - Sample</v>
      </c>
      <c r="B163" s="7">
        <f t="shared" ca="1" si="23"/>
        <v>0</v>
      </c>
      <c r="C163" s="6">
        <f t="shared" ca="1" si="23"/>
        <v>1</v>
      </c>
      <c r="D163" s="7">
        <f t="shared" ca="1" si="23"/>
        <v>1</v>
      </c>
    </row>
    <row r="164" spans="1:4" x14ac:dyDescent="0.25">
      <c r="A164" s="5" t="str">
        <f>$B$3&amp;" - Wave A - All"</f>
        <v>(Ex-)Offenders  - Wave A - All</v>
      </c>
      <c r="B164" s="7">
        <f t="shared" ca="1" si="23"/>
        <v>1.9801980198019802E-2</v>
      </c>
      <c r="C164" s="6">
        <f t="shared" ca="1" si="23"/>
        <v>0.98019801980198018</v>
      </c>
      <c r="D164" s="7">
        <f t="shared" ca="1" si="23"/>
        <v>1</v>
      </c>
    </row>
    <row r="165" spans="1:4" x14ac:dyDescent="0.25">
      <c r="A165" s="5" t="str">
        <f>$B$3&amp;" - Wave B - All"</f>
        <v>(Ex-)Offenders  - Wave B - All</v>
      </c>
      <c r="B165" s="7">
        <f t="shared" ca="1" si="23"/>
        <v>8.3333333333333329E-2</v>
      </c>
      <c r="C165" s="6">
        <f t="shared" ca="1" si="23"/>
        <v>0.91666666666666663</v>
      </c>
      <c r="D165" s="7">
        <f t="shared" ca="1" si="23"/>
        <v>1</v>
      </c>
    </row>
    <row r="166" spans="1:4" x14ac:dyDescent="0.25">
      <c r="A166" s="5" t="str">
        <f>$B$3&amp;" - Wave C - All"</f>
        <v>(Ex-)Offenders  - Wave C - All</v>
      </c>
      <c r="B166" s="7">
        <f t="shared" ca="1" si="23"/>
        <v>0</v>
      </c>
      <c r="C166" s="6">
        <f t="shared" ca="1" si="23"/>
        <v>1</v>
      </c>
      <c r="D166" s="7">
        <f t="shared" ca="1" si="23"/>
        <v>1</v>
      </c>
    </row>
    <row r="168" spans="1:4" x14ac:dyDescent="0.25">
      <c r="A168" s="4" t="s">
        <v>700</v>
      </c>
    </row>
    <row r="169" spans="1:4" x14ac:dyDescent="0.25">
      <c r="A169" s="5"/>
      <c r="B169" s="5" t="s">
        <v>5</v>
      </c>
      <c r="C169" s="5" t="s">
        <v>4</v>
      </c>
      <c r="D169" s="5" t="s">
        <v>680</v>
      </c>
    </row>
    <row r="170" spans="1:4" x14ac:dyDescent="0.25">
      <c r="A170" s="5" t="str">
        <f>$B$3&amp;" - Wave A - Sample"</f>
        <v>(Ex-)Offenders  - Wave A - Sample</v>
      </c>
      <c r="B170" s="2">
        <f>COUNTIFS(Table1[c08a_main_class], $B$4, Table1[c11a_multiple_jobs], "Yes")</f>
        <v>12</v>
      </c>
      <c r="C170" s="3">
        <f>COUNTIFS(Table1[c08a_main_class], $B$4, Table1[c11a_multiple_jobs], "No")</f>
        <v>45</v>
      </c>
      <c r="D170" s="2">
        <f>B170+C170</f>
        <v>57</v>
      </c>
    </row>
    <row r="171" spans="1:4" x14ac:dyDescent="0.25">
      <c r="A171" s="5" t="str">
        <f>$B$3&amp;" - Wave B - Sample"</f>
        <v>(Ex-)Offenders  - Wave B - Sample</v>
      </c>
      <c r="B171" s="2">
        <f ca="1">COUNTIFS(Table1[c08a_main_class], $B$4, INDIRECT("Table1[c01"&amp;$E5&amp;"_area]"), "&lt;&gt;Unassigned", INDIRECT("Table1[c11"&amp;$E5&amp;"_multiple_jobs]"), "Yes")</f>
        <v>6</v>
      </c>
      <c r="C171" s="3">
        <f ca="1">COUNTIFS(Table1[c08a_main_class], $B$4, INDIRECT("Table1[c01"&amp;$E5&amp;"_area]"), "&lt;&gt;Unassigned", INDIRECT("Table1[c11"&amp;$E5&amp;"_multiple_jobs]"), "No")</f>
        <v>19</v>
      </c>
      <c r="D171" s="2">
        <f t="shared" ref="D171:D172" ca="1" si="24">B171+C171</f>
        <v>25</v>
      </c>
    </row>
    <row r="172" spans="1:4" x14ac:dyDescent="0.25">
      <c r="A172" s="5" t="str">
        <f>$B$3&amp;" - Wave C - Sample"</f>
        <v>(Ex-)Offenders  - Wave C - Sample</v>
      </c>
      <c r="B172" s="2">
        <f ca="1">COUNTIFS(Table1[c08a_main_class], $B$4, INDIRECT("Table1[c01"&amp;$E6&amp;"_area]"), "&lt;&gt;Unassigned", INDIRECT("Table1[c11"&amp;$E6&amp;"_multiple_jobs]"), "Yes")</f>
        <v>3</v>
      </c>
      <c r="C172" s="3">
        <f ca="1">COUNTIFS(Table1[c08a_main_class], $B$4, INDIRECT("Table1[c01"&amp;$E6&amp;"_area]"), "&lt;&gt;Unassigned", INDIRECT("Table1[c11"&amp;$E6&amp;"_multiple_jobs]"), "No")</f>
        <v>0</v>
      </c>
      <c r="D172" s="2">
        <f t="shared" ca="1" si="24"/>
        <v>3</v>
      </c>
    </row>
    <row r="173" spans="1:4" x14ac:dyDescent="0.25">
      <c r="A173" s="5" t="str">
        <f>$B$3&amp;" - Wave A - All"</f>
        <v>(Ex-)Offenders  - Wave A - All</v>
      </c>
      <c r="B173" s="2">
        <f ca="1">COUNTIFS(INDIRECT("Table1["&amp;$B5&amp;"]"),"Yes", INDIRECT("Table1[c11"&amp;$E4&amp;"_multiple_jobs]"), "Yes")</f>
        <v>17</v>
      </c>
      <c r="C173" s="3">
        <f ca="1">COUNTIFS(INDIRECT("Table1["&amp;$B5&amp;"]"),"Yes", INDIRECT("Table1[c11"&amp;$E4&amp;"_multiple_jobs]"), "No")</f>
        <v>84</v>
      </c>
      <c r="D173" s="2">
        <f ca="1">B173+C173</f>
        <v>101</v>
      </c>
    </row>
    <row r="174" spans="1:4" x14ac:dyDescent="0.25">
      <c r="A174" s="5" t="str">
        <f>$B$3&amp;" - Wave B - All"</f>
        <v>(Ex-)Offenders  - Wave B - All</v>
      </c>
      <c r="B174" s="2">
        <f ca="1">COUNTIFS(INDIRECT("Table1["&amp;$B6&amp;"]"),"Yes", INDIRECT("Table1[c11"&amp;$E5&amp;"_multiple_jobs]"), "Yes")</f>
        <v>5</v>
      </c>
      <c r="C174" s="3">
        <f ca="1">COUNTIFS(INDIRECT("Table1["&amp;$B6&amp;"]"),"Yes", INDIRECT("Table1[c11"&amp;$E5&amp;"_multiple_jobs]"), "No")</f>
        <v>19</v>
      </c>
      <c r="D174" s="2">
        <f ca="1">B174+C174</f>
        <v>24</v>
      </c>
    </row>
    <row r="175" spans="1:4" x14ac:dyDescent="0.25">
      <c r="A175" s="5" t="str">
        <f>$B$3&amp;" - Wave C - All"</f>
        <v>(Ex-)Offenders  - Wave C - All</v>
      </c>
      <c r="B175" s="2">
        <f ca="1">COUNTIFS(INDIRECT("Table1["&amp;$B7&amp;"]"),"Yes", INDIRECT("Table1[c11"&amp;$E6&amp;"_multiple_jobs]"), "Yes")</f>
        <v>3</v>
      </c>
      <c r="C175" s="3">
        <f ca="1">COUNTIFS(INDIRECT("Table1["&amp;$B7&amp;"]"),"Yes", INDIRECT("Table1[c11"&amp;$E6&amp;"_multiple_jobs]"), "No")</f>
        <v>1</v>
      </c>
      <c r="D175" s="2">
        <f ca="1">B175+C175</f>
        <v>4</v>
      </c>
    </row>
    <row r="177" spans="1:5" x14ac:dyDescent="0.25">
      <c r="A177" s="4" t="s">
        <v>701</v>
      </c>
    </row>
    <row r="178" spans="1:5" x14ac:dyDescent="0.25">
      <c r="A178" s="5"/>
      <c r="B178" s="5" t="s">
        <v>5</v>
      </c>
      <c r="C178" s="5" t="s">
        <v>4</v>
      </c>
      <c r="D178" s="5" t="s">
        <v>680</v>
      </c>
    </row>
    <row r="179" spans="1:5" x14ac:dyDescent="0.25">
      <c r="A179" s="5" t="str">
        <f>$B$3&amp;" - Wave A - Sample"</f>
        <v>(Ex-)Offenders  - Wave A - Sample</v>
      </c>
      <c r="B179" s="7">
        <f t="shared" ref="B179:D184" si="25">B170/$D170</f>
        <v>0.21052631578947367</v>
      </c>
      <c r="C179" s="6">
        <f t="shared" si="25"/>
        <v>0.78947368421052633</v>
      </c>
      <c r="D179" s="7">
        <f t="shared" si="25"/>
        <v>1</v>
      </c>
    </row>
    <row r="180" spans="1:5" x14ac:dyDescent="0.25">
      <c r="A180" s="5" t="str">
        <f>$B$3&amp;" - Wave B - Sample"</f>
        <v>(Ex-)Offenders  - Wave B - Sample</v>
      </c>
      <c r="B180" s="7">
        <f t="shared" ca="1" si="25"/>
        <v>0.24</v>
      </c>
      <c r="C180" s="6">
        <f t="shared" ca="1" si="25"/>
        <v>0.76</v>
      </c>
      <c r="D180" s="7">
        <f t="shared" ca="1" si="25"/>
        <v>1</v>
      </c>
    </row>
    <row r="181" spans="1:5" x14ac:dyDescent="0.25">
      <c r="A181" s="5" t="str">
        <f>$B$3&amp;" - Wave C - Sample"</f>
        <v>(Ex-)Offenders  - Wave C - Sample</v>
      </c>
      <c r="B181" s="7">
        <f t="shared" ca="1" si="25"/>
        <v>1</v>
      </c>
      <c r="C181" s="6">
        <f t="shared" ca="1" si="25"/>
        <v>0</v>
      </c>
      <c r="D181" s="7">
        <f t="shared" ca="1" si="25"/>
        <v>1</v>
      </c>
    </row>
    <row r="182" spans="1:5" x14ac:dyDescent="0.25">
      <c r="A182" s="5" t="str">
        <f>$B$3&amp;" - Wave A - All"</f>
        <v>(Ex-)Offenders  - Wave A - All</v>
      </c>
      <c r="B182" s="7">
        <f t="shared" ca="1" si="25"/>
        <v>0.16831683168316833</v>
      </c>
      <c r="C182" s="6">
        <f t="shared" ca="1" si="25"/>
        <v>0.83168316831683164</v>
      </c>
      <c r="D182" s="7">
        <f t="shared" ca="1" si="25"/>
        <v>1</v>
      </c>
    </row>
    <row r="183" spans="1:5" x14ac:dyDescent="0.25">
      <c r="A183" s="5" t="str">
        <f>$B$3&amp;" - Wave B - All"</f>
        <v>(Ex-)Offenders  - Wave B - All</v>
      </c>
      <c r="B183" s="7">
        <f t="shared" ca="1" si="25"/>
        <v>0.20833333333333334</v>
      </c>
      <c r="C183" s="6">
        <f t="shared" ca="1" si="25"/>
        <v>0.79166666666666663</v>
      </c>
      <c r="D183" s="7">
        <f t="shared" ca="1" si="25"/>
        <v>1</v>
      </c>
    </row>
    <row r="184" spans="1:5" x14ac:dyDescent="0.25">
      <c r="A184" s="5" t="str">
        <f>$B$3&amp;" - Wave C - All"</f>
        <v>(Ex-)Offenders  - Wave C - All</v>
      </c>
      <c r="B184" s="7">
        <f t="shared" ca="1" si="25"/>
        <v>0.75</v>
      </c>
      <c r="C184" s="6">
        <f t="shared" ca="1" si="25"/>
        <v>0.25</v>
      </c>
      <c r="D184" s="7">
        <f t="shared" ca="1" si="25"/>
        <v>1</v>
      </c>
    </row>
    <row r="186" spans="1:5" x14ac:dyDescent="0.25">
      <c r="A186" s="4" t="s">
        <v>703</v>
      </c>
    </row>
    <row r="187" spans="1:5" x14ac:dyDescent="0.25">
      <c r="A187" s="5"/>
      <c r="B187" s="5" t="s">
        <v>5</v>
      </c>
      <c r="C187" s="5" t="s">
        <v>4</v>
      </c>
      <c r="D187" s="5" t="s">
        <v>41</v>
      </c>
      <c r="E187" s="5" t="s">
        <v>680</v>
      </c>
    </row>
    <row r="188" spans="1:5" x14ac:dyDescent="0.25">
      <c r="A188" s="5" t="str">
        <f>$B$3&amp;" - Wave A - Sample"</f>
        <v>(Ex-)Offenders  - Wave A - Sample</v>
      </c>
      <c r="B188" s="2">
        <f>COUNTIFS(Table1[c08a_main_class], $B$4, Table1[c12a_risk_sanction], "Yes")</f>
        <v>45</v>
      </c>
      <c r="C188" s="3">
        <f>COUNTIFS(Table1[c08a_main_class], $B$4, Table1[c12a_risk_sanction], "No")</f>
        <v>12</v>
      </c>
      <c r="D188" s="2">
        <f>COUNTIFS(Table1[c08a_main_class], $B$4, Table1[c12a_risk_sanction], "Don't Know")</f>
        <v>0</v>
      </c>
      <c r="E188" s="3">
        <f>SUM(B188:D188)</f>
        <v>57</v>
      </c>
    </row>
    <row r="189" spans="1:5" x14ac:dyDescent="0.25">
      <c r="A189" s="5" t="str">
        <f>$B$3&amp;" - Wave B - Sample"</f>
        <v>(Ex-)Offenders  - Wave B - Sample</v>
      </c>
      <c r="B189" s="2">
        <f ca="1">COUNTIFS(Table1[c08a_main_class], $B$4, INDIRECT("Table1[c01"&amp;$E5&amp;"_area]"), "&lt;&gt;Unassigned",INDIRECT("Table1[c12"&amp;$E5&amp;"_risk_sanction]"), "Yes")</f>
        <v>4</v>
      </c>
      <c r="C189" s="3">
        <f ca="1">COUNTIFS(Table1[c08a_main_class], $B$4, INDIRECT("Table1[c01"&amp;$E5&amp;"_area]"), "&lt;&gt;Unassigned",INDIRECT("Table1[c12"&amp;$E5&amp;"_risk_sanction]"), "No")</f>
        <v>21</v>
      </c>
      <c r="D189" s="2">
        <f ca="1">COUNTIFS(Table1[c08a_main_class], $B$4, INDIRECT("Table1[c01"&amp;$E5&amp;"_area]"), "&lt;&gt;Unassigned",INDIRECT("Table1[c12"&amp;$E5&amp;"_risk_sanction]"), "Don't know")</f>
        <v>0</v>
      </c>
      <c r="E189" s="3">
        <f t="shared" ref="E189:E190" ca="1" si="26">SUM(B189:D189)</f>
        <v>25</v>
      </c>
    </row>
    <row r="190" spans="1:5" x14ac:dyDescent="0.25">
      <c r="A190" s="5" t="str">
        <f>$B$3&amp;" - Wave C - Sample"</f>
        <v>(Ex-)Offenders  - Wave C - Sample</v>
      </c>
      <c r="B190" s="2">
        <f ca="1">COUNTIFS(Table1[c08a_main_class], $B$4, INDIRECT("Table1[c01"&amp;$E6&amp;"_area]"), "&lt;&gt;Unassigned",INDIRECT("Table1[c12"&amp;$E6&amp;"_risk_sanction]"), "Yes")</f>
        <v>0</v>
      </c>
      <c r="C190" s="3">
        <f ca="1">COUNTIFS(Table1[c08a_main_class], $B$4, INDIRECT("Table1[c01"&amp;$E6&amp;"_area]"), "&lt;&gt;Unassigned",INDIRECT("Table1[c12"&amp;$E6&amp;"_risk_sanction]"), "No")</f>
        <v>3</v>
      </c>
      <c r="D190" s="2">
        <f ca="1">COUNTIFS(Table1[c08a_main_class], $B$4, INDIRECT("Table1[c01"&amp;$E6&amp;"_area]"), "&lt;&gt;Unassigned",INDIRECT("Table1[c12"&amp;$E6&amp;"_risk_sanction]"), "Don't know")</f>
        <v>0</v>
      </c>
      <c r="E190" s="3">
        <f t="shared" ca="1" si="26"/>
        <v>3</v>
      </c>
    </row>
    <row r="191" spans="1:5" x14ac:dyDescent="0.25">
      <c r="A191" s="5" t="str">
        <f>$B$3&amp;" - Wave A - All"</f>
        <v>(Ex-)Offenders  - Wave A - All</v>
      </c>
      <c r="B191" s="2">
        <f ca="1">COUNTIFS(INDIRECT("Table1["&amp;$B5&amp;"]"),"Yes", INDIRECT("Table1[c12"&amp;$E4&amp;"_risk_sanction]"), "Yes")</f>
        <v>76</v>
      </c>
      <c r="C191" s="3">
        <f ca="1">COUNTIFS(INDIRECT("Table1["&amp;$B5&amp;"]"),"Yes", INDIRECT("Table1[c12"&amp;$E4&amp;"_risk_sanction]"), "No")</f>
        <v>24</v>
      </c>
      <c r="D191" s="2">
        <f ca="1">COUNTIFS(INDIRECT("Table1["&amp;$B5&amp;"]"),"Yes", INDIRECT("Table1[c12"&amp;$E4&amp;"_risk_sanction]"), "Don't Know")</f>
        <v>1</v>
      </c>
      <c r="E191" s="3">
        <f ca="1">SUM(B191:D191)</f>
        <v>101</v>
      </c>
    </row>
    <row r="192" spans="1:5" x14ac:dyDescent="0.25">
      <c r="A192" s="5" t="str">
        <f>$B$3&amp;" - Wave B - All"</f>
        <v>(Ex-)Offenders  - Wave B - All</v>
      </c>
      <c r="B192" s="2">
        <f ca="1">COUNTIFS(INDIRECT("Table1["&amp;$B6&amp;"]"),"Yes", INDIRECT("Table1[c12"&amp;$E5&amp;"_risk_sanction]"), "Yes")</f>
        <v>2</v>
      </c>
      <c r="C192" s="3">
        <f ca="1">COUNTIFS(INDIRECT("Table1["&amp;$B6&amp;"]"),"Yes", INDIRECT("Table1[c12"&amp;$E5&amp;"_risk_sanction]"), "No")</f>
        <v>22</v>
      </c>
      <c r="D192" s="2">
        <f ca="1">COUNTIFS(INDIRECT("Table1["&amp;$B6&amp;"]"),"Yes", INDIRECT("Table1[c12"&amp;$E5&amp;"_risk_sanction]"), "Don't Know")</f>
        <v>0</v>
      </c>
      <c r="E192" s="3">
        <f ca="1">SUM(B192:D192)</f>
        <v>24</v>
      </c>
    </row>
    <row r="193" spans="1:7" x14ac:dyDescent="0.25">
      <c r="A193" s="5" t="str">
        <f>$B$3&amp;" - Wave C - All"</f>
        <v>(Ex-)Offenders  - Wave C - All</v>
      </c>
      <c r="B193" s="2">
        <f ca="1">COUNTIFS(INDIRECT("Table1["&amp;$B7&amp;"]"),"Yes", INDIRECT("Table1[c12"&amp;$E6&amp;"_risk_sanction]"), "Yes")</f>
        <v>0</v>
      </c>
      <c r="C193" s="3">
        <f ca="1">COUNTIFS(INDIRECT("Table1["&amp;$B7&amp;"]"),"Yes", INDIRECT("Table1[c12"&amp;$E6&amp;"_risk_sanction]"), "No")</f>
        <v>4</v>
      </c>
      <c r="D193" s="2">
        <f ca="1">COUNTIFS(INDIRECT("Table1["&amp;$B7&amp;"]"),"Yes", INDIRECT("Table1[c12"&amp;$E6&amp;"_risk_sanction]"), "Don't Know")</f>
        <v>0</v>
      </c>
      <c r="E193" s="3">
        <f ca="1">SUM(B193:D193)</f>
        <v>4</v>
      </c>
    </row>
    <row r="195" spans="1:7" x14ac:dyDescent="0.25">
      <c r="A195" s="4" t="s">
        <v>702</v>
      </c>
    </row>
    <row r="196" spans="1:7" x14ac:dyDescent="0.25">
      <c r="A196" s="5"/>
      <c r="B196" s="5" t="s">
        <v>5</v>
      </c>
      <c r="C196" s="5" t="s">
        <v>4</v>
      </c>
      <c r="D196" s="5" t="s">
        <v>41</v>
      </c>
      <c r="E196" s="5" t="s">
        <v>680</v>
      </c>
    </row>
    <row r="197" spans="1:7" x14ac:dyDescent="0.25">
      <c r="A197" s="5" t="str">
        <f>$B$3&amp;" - Wave A - Sample"</f>
        <v>(Ex-)Offenders  - Wave A - Sample</v>
      </c>
      <c r="B197" s="7">
        <f t="shared" ref="B197:E202" si="27">B188/$E188</f>
        <v>0.78947368421052633</v>
      </c>
      <c r="C197" s="6">
        <f t="shared" si="27"/>
        <v>0.21052631578947367</v>
      </c>
      <c r="D197" s="7">
        <f t="shared" si="27"/>
        <v>0</v>
      </c>
      <c r="E197" s="6">
        <f t="shared" si="27"/>
        <v>1</v>
      </c>
    </row>
    <row r="198" spans="1:7" x14ac:dyDescent="0.25">
      <c r="A198" s="5" t="str">
        <f>$B$3&amp;" - Wave B - Sample"</f>
        <v>(Ex-)Offenders  - Wave B - Sample</v>
      </c>
      <c r="B198" s="7">
        <f t="shared" ca="1" si="27"/>
        <v>0.16</v>
      </c>
      <c r="C198" s="6">
        <f t="shared" ca="1" si="27"/>
        <v>0.84</v>
      </c>
      <c r="D198" s="7">
        <f t="shared" ca="1" si="27"/>
        <v>0</v>
      </c>
      <c r="E198" s="6">
        <f t="shared" ca="1" si="27"/>
        <v>1</v>
      </c>
    </row>
    <row r="199" spans="1:7" x14ac:dyDescent="0.25">
      <c r="A199" s="5" t="str">
        <f>$B$3&amp;" - Wave C - Sample"</f>
        <v>(Ex-)Offenders  - Wave C - Sample</v>
      </c>
      <c r="B199" s="7">
        <f t="shared" ca="1" si="27"/>
        <v>0</v>
      </c>
      <c r="C199" s="6">
        <f t="shared" ca="1" si="27"/>
        <v>1</v>
      </c>
      <c r="D199" s="7">
        <f t="shared" ca="1" si="27"/>
        <v>0</v>
      </c>
      <c r="E199" s="6">
        <f t="shared" ca="1" si="27"/>
        <v>1</v>
      </c>
    </row>
    <row r="200" spans="1:7" x14ac:dyDescent="0.25">
      <c r="A200" s="5" t="str">
        <f>$B$3&amp;" - Wave A - All"</f>
        <v>(Ex-)Offenders  - Wave A - All</v>
      </c>
      <c r="B200" s="7">
        <f t="shared" ca="1" si="27"/>
        <v>0.75247524752475248</v>
      </c>
      <c r="C200" s="6">
        <f t="shared" ca="1" si="27"/>
        <v>0.23762376237623761</v>
      </c>
      <c r="D200" s="7">
        <f t="shared" ca="1" si="27"/>
        <v>9.9009900990099011E-3</v>
      </c>
      <c r="E200" s="6">
        <f t="shared" ca="1" si="27"/>
        <v>1</v>
      </c>
    </row>
    <row r="201" spans="1:7" x14ac:dyDescent="0.25">
      <c r="A201" s="5" t="str">
        <f>$B$3&amp;" - Wave B - All"</f>
        <v>(Ex-)Offenders  - Wave B - All</v>
      </c>
      <c r="B201" s="7">
        <f t="shared" ca="1" si="27"/>
        <v>8.3333333333333329E-2</v>
      </c>
      <c r="C201" s="6">
        <f t="shared" ca="1" si="27"/>
        <v>0.91666666666666663</v>
      </c>
      <c r="D201" s="7">
        <f t="shared" ca="1" si="27"/>
        <v>0</v>
      </c>
      <c r="E201" s="6">
        <f t="shared" ca="1" si="27"/>
        <v>1</v>
      </c>
    </row>
    <row r="202" spans="1:7" x14ac:dyDescent="0.25">
      <c r="A202" s="5" t="str">
        <f>$B$3&amp;" - Wave C - All"</f>
        <v>(Ex-)Offenders  - Wave C - All</v>
      </c>
      <c r="B202" s="7">
        <f t="shared" ca="1" si="27"/>
        <v>0</v>
      </c>
      <c r="C202" s="6">
        <f t="shared" ca="1" si="27"/>
        <v>1</v>
      </c>
      <c r="D202" s="7">
        <f t="shared" ca="1" si="27"/>
        <v>0</v>
      </c>
      <c r="E202" s="6">
        <f t="shared" ca="1" si="27"/>
        <v>1</v>
      </c>
    </row>
    <row r="204" spans="1:7" x14ac:dyDescent="0.25">
      <c r="A204" s="4" t="s">
        <v>705</v>
      </c>
    </row>
    <row r="205" spans="1:7" x14ac:dyDescent="0.25">
      <c r="A205" s="5"/>
      <c r="B205" s="5" t="str">
        <f>$B$3&amp;" - Wave A - Sample"</f>
        <v>(Ex-)Offenders  - Wave A - Sample</v>
      </c>
      <c r="C205" s="5" t="str">
        <f>$B$3&amp;" - Wave B - Sample"</f>
        <v>(Ex-)Offenders  - Wave B - Sample</v>
      </c>
      <c r="D205" s="5" t="str">
        <f>$B$3&amp;" - Wave C - Sample"</f>
        <v>(Ex-)Offenders  - Wave C - Sample</v>
      </c>
      <c r="E205" s="5" t="str">
        <f>$B$3&amp;" - Wave A - All"</f>
        <v>(Ex-)Offenders  - Wave A - All</v>
      </c>
      <c r="F205" s="5" t="str">
        <f>$B$3&amp;" - Wave B - All"</f>
        <v>(Ex-)Offenders  - Wave B - All</v>
      </c>
      <c r="G205" s="5" t="str">
        <f>$B$3&amp;" - Wave C - All"</f>
        <v>(Ex-)Offenders  - Wave C - All</v>
      </c>
    </row>
    <row r="206" spans="1:7" x14ac:dyDescent="0.25">
      <c r="A206" s="5" t="s">
        <v>17</v>
      </c>
      <c r="B206" s="2">
        <f>COUNTIFS(Table1[c08a_main_class], $B$4, Table1[c13a_times_sanctioned], $A206)</f>
        <v>25</v>
      </c>
      <c r="C206" s="33">
        <f ca="1">COUNTIFS(Table1[c08a_main_class], $B$4, INDIRECT("Table1[c01"&amp;$E$5&amp;"_area]"), "&lt;&gt;Unassigned", INDIRECT("Table1[c13"&amp;$E$5&amp;"_times_sanctioned]"), $A206)</f>
        <v>19</v>
      </c>
      <c r="D206" s="31">
        <f ca="1">COUNTIFS(Table1[c08a_main_class], $B$4, INDIRECT("Table1[c01"&amp;$E$6&amp;"_area]"), "&lt;&gt;Unassigned", INDIRECT("Table1[c13"&amp;$E$6&amp;"_times_sanctioned]"), $A206)</f>
        <v>3</v>
      </c>
      <c r="E206" s="3">
        <f ca="1">COUNTIFS(INDIRECT("Table1["&amp;$B$5&amp;"]"),"Yes", INDIRECT("Table1[c13"&amp;$E$4&amp;"_times_sanctioned]"), $A206)</f>
        <v>44</v>
      </c>
      <c r="F206" s="2">
        <f ca="1">COUNTIFS(INDIRECT("Table1["&amp;$B$6&amp;"]"),"Yes", INDIRECT("Table1[c13"&amp;$E$5&amp;"_times_sanctioned]"), $A206)</f>
        <v>19</v>
      </c>
      <c r="G206" s="3">
        <f ca="1">COUNTIFS(INDIRECT("Table1["&amp;$B$7&amp;"]"),"Yes", INDIRECT("Table1[c13"&amp;$E$6&amp;"_times_sanctioned]"), $A206)</f>
        <v>3</v>
      </c>
    </row>
    <row r="207" spans="1:7" x14ac:dyDescent="0.25">
      <c r="A207" s="5" t="s">
        <v>26</v>
      </c>
      <c r="B207" s="2">
        <f>COUNTIFS(Table1[c08a_main_class], $B$4, Table1[c13a_times_sanctioned], $A207)</f>
        <v>17</v>
      </c>
      <c r="C207" s="33">
        <f ca="1">COUNTIFS(Table1[c08a_main_class], $B$4, INDIRECT("Table1[c01"&amp;$E$5&amp;"_area]"), "&lt;&gt;Unassigned", INDIRECT("Table1[c13"&amp;$E$5&amp;"_times_sanctioned]"), $A207)</f>
        <v>1</v>
      </c>
      <c r="D207" s="31">
        <f ca="1">COUNTIFS(Table1[c08a_main_class], $B$4, INDIRECT("Table1[c01"&amp;$E$6&amp;"_area]"), "&lt;&gt;Unassigned", INDIRECT("Table1[c13"&amp;$E$6&amp;"_times_sanctioned]"), $A207)</f>
        <v>0</v>
      </c>
      <c r="E207" s="3">
        <f ca="1">COUNTIFS(INDIRECT("Table1["&amp;$B$5&amp;"]"),"Yes", INDIRECT("Table1[c13"&amp;$E$4&amp;"_times_sanctioned]"), $A207)</f>
        <v>30</v>
      </c>
      <c r="F207" s="2">
        <f ca="1">COUNTIFS(INDIRECT("Table1["&amp;$B$6&amp;"]"),"Yes", INDIRECT("Table1[c13"&amp;$E$5&amp;"_times_sanctioned]"), $A207)</f>
        <v>0</v>
      </c>
      <c r="G207" s="3">
        <f ca="1">COUNTIFS(INDIRECT("Table1["&amp;$B$7&amp;"]"),"Yes", INDIRECT("Table1[c13"&amp;$E$6&amp;"_times_sanctioned]"), $A207)</f>
        <v>0</v>
      </c>
    </row>
    <row r="208" spans="1:7" x14ac:dyDescent="0.25">
      <c r="A208" s="5" t="s">
        <v>77</v>
      </c>
      <c r="B208" s="2">
        <f>COUNTIFS(Table1[c08a_main_class], $B$4, Table1[c13a_times_sanctioned], $A208)</f>
        <v>12</v>
      </c>
      <c r="C208" s="33">
        <f ca="1">COUNTIFS(Table1[c08a_main_class], $B$4, INDIRECT("Table1[c01"&amp;$E$5&amp;"_area]"), "&lt;&gt;Unassigned", INDIRECT("Table1[c13"&amp;$E$5&amp;"_times_sanctioned]"), $A208)</f>
        <v>0</v>
      </c>
      <c r="D208" s="31">
        <f ca="1">COUNTIFS(Table1[c08a_main_class], $B$4, INDIRECT("Table1[c01"&amp;$E$6&amp;"_area]"), "&lt;&gt;Unassigned", INDIRECT("Table1[c13"&amp;$E$6&amp;"_times_sanctioned]"), $A208)</f>
        <v>0</v>
      </c>
      <c r="E208" s="3">
        <f ca="1">COUNTIFS(INDIRECT("Table1["&amp;$B$5&amp;"]"),"Yes", INDIRECT("Table1[c13"&amp;$E$4&amp;"_times_sanctioned]"), $A208)</f>
        <v>21</v>
      </c>
      <c r="F208" s="2">
        <f ca="1">COUNTIFS(INDIRECT("Table1["&amp;$B$6&amp;"]"),"Yes", INDIRECT("Table1[c13"&amp;$E$5&amp;"_times_sanctioned]"), $A208)</f>
        <v>0</v>
      </c>
      <c r="G208" s="3">
        <f ca="1">COUNTIFS(INDIRECT("Table1["&amp;$B$7&amp;"]"),"Yes", INDIRECT("Table1[c13"&amp;$E$6&amp;"_times_sanctioned]"), $A208)</f>
        <v>0</v>
      </c>
    </row>
    <row r="209" spans="1:7" x14ac:dyDescent="0.25">
      <c r="A209" s="5" t="s">
        <v>48</v>
      </c>
      <c r="B209" s="2">
        <f>COUNTIFS(Table1[c08a_main_class], $B$4, Table1[c13a_times_sanctioned], $A209)</f>
        <v>3</v>
      </c>
      <c r="C209" s="33">
        <f ca="1">COUNTIFS(Table1[c08a_main_class], $B$4, INDIRECT("Table1[c01"&amp;$E$5&amp;"_area]"), "&lt;&gt;Unassigned", INDIRECT("Table1[c13"&amp;$E$5&amp;"_times_sanctioned]"), $A209)</f>
        <v>1</v>
      </c>
      <c r="D209" s="31">
        <f ca="1">COUNTIFS(Table1[c08a_main_class], $B$4, INDIRECT("Table1[c01"&amp;$E$6&amp;"_area]"), "&lt;&gt;Unassigned", INDIRECT("Table1[c13"&amp;$E$6&amp;"_times_sanctioned]"), $A209)</f>
        <v>0</v>
      </c>
      <c r="E209" s="3">
        <f ca="1">COUNTIFS(INDIRECT("Table1["&amp;$B$5&amp;"]"),"Yes", INDIRECT("Table1[c13"&amp;$E$4&amp;"_times_sanctioned]"), $A209)</f>
        <v>4</v>
      </c>
      <c r="F209" s="2">
        <f ca="1">COUNTIFS(INDIRECT("Table1["&amp;$B$6&amp;"]"),"Yes", INDIRECT("Table1[c13"&amp;$E$5&amp;"_times_sanctioned]"), $A209)</f>
        <v>0</v>
      </c>
      <c r="G209" s="3">
        <f ca="1">COUNTIFS(INDIRECT("Table1["&amp;$B$7&amp;"]"),"Yes", INDIRECT("Table1[c13"&amp;$E$6&amp;"_times_sanctioned]"), $A209)</f>
        <v>0</v>
      </c>
    </row>
    <row r="210" spans="1:7" x14ac:dyDescent="0.25">
      <c r="A210" s="5" t="s">
        <v>41</v>
      </c>
      <c r="B210" s="2">
        <f>COUNTIFS(Table1[c08a_main_class], $B$4, Table1[c13a_times_sanctioned], $A210)</f>
        <v>0</v>
      </c>
      <c r="C210" s="33">
        <f ca="1">COUNTIFS(Table1[c08a_main_class], $B$4, INDIRECT("Table1[c01"&amp;$E$5&amp;"_area]"), "&lt;&gt;Unassigned", INDIRECT("Table1[c13"&amp;$E$5&amp;"_times_sanctioned]"), $A210)</f>
        <v>0</v>
      </c>
      <c r="D210" s="31">
        <f ca="1">COUNTIFS(Table1[c08a_main_class], $B$4, INDIRECT("Table1[c01"&amp;$E$6&amp;"_area]"), "&lt;&gt;Unassigned", INDIRECT("Table1[c13"&amp;$E$6&amp;"_times_sanctioned]"), $A210)</f>
        <v>0</v>
      </c>
      <c r="E210" s="3">
        <f ca="1">COUNTIFS(INDIRECT("Table1["&amp;$B$5&amp;"]"),"Yes", INDIRECT("Table1[c13"&amp;$E$4&amp;"_times_sanctioned]"), $A210)</f>
        <v>2</v>
      </c>
      <c r="F210" s="2">
        <f ca="1">COUNTIFS(INDIRECT("Table1["&amp;$B$6&amp;"]"),"Yes", INDIRECT("Table1[c13"&amp;$E$5&amp;"_times_sanctioned]"), $A210)</f>
        <v>0</v>
      </c>
      <c r="G210" s="3">
        <f ca="1">COUNTIFS(INDIRECT("Table1["&amp;$B$7&amp;"]"),"Yes", INDIRECT("Table1[c13"&amp;$E$6&amp;"_times_sanctioned]"), $A210)</f>
        <v>0</v>
      </c>
    </row>
    <row r="211" spans="1:7" x14ac:dyDescent="0.25">
      <c r="A211" s="5" t="s">
        <v>525</v>
      </c>
      <c r="B211" s="2">
        <f>SUM(B206:B210)</f>
        <v>57</v>
      </c>
      <c r="C211" s="33">
        <f ca="1">SUM(C206:C210)</f>
        <v>21</v>
      </c>
      <c r="D211" s="31">
        <f ca="1">COUNTIFS(Table1[c08a_main_class], $B$4, INDIRECT("Table1[c01"&amp;$E$6&amp;"_area]"), "&lt;&gt;Unassigned", INDIRECT("Table1[c13"&amp;$E$6&amp;"_times_sanctioned]"), $A211)</f>
        <v>0</v>
      </c>
      <c r="E211" s="3">
        <f ca="1">SUM(E206:E210)</f>
        <v>101</v>
      </c>
      <c r="F211" s="2">
        <f ca="1">SUM(F206:F210)</f>
        <v>19</v>
      </c>
      <c r="G211" s="3">
        <f ca="1">SUM(G206:G210)</f>
        <v>3</v>
      </c>
    </row>
    <row r="213" spans="1:7" x14ac:dyDescent="0.25">
      <c r="A213" s="4" t="s">
        <v>870</v>
      </c>
    </row>
    <row r="214" spans="1:7" x14ac:dyDescent="0.25">
      <c r="A214" s="5"/>
      <c r="B214" s="5" t="str">
        <f>$B$3&amp;" - Wave A - Sample"</f>
        <v>(Ex-)Offenders  - Wave A - Sample</v>
      </c>
      <c r="C214" s="5" t="str">
        <f>$B$3&amp;" - Wave B - Sample"</f>
        <v>(Ex-)Offenders  - Wave B - Sample</v>
      </c>
      <c r="D214" s="5" t="str">
        <f>$B$3&amp;" - Wave C - Sample"</f>
        <v>(Ex-)Offenders  - Wave C - Sample</v>
      </c>
      <c r="E214" s="5" t="str">
        <f>$B$3&amp;" - Wave A - All"</f>
        <v>(Ex-)Offenders  - Wave A - All</v>
      </c>
      <c r="F214" s="5" t="str">
        <f>$B$3&amp;" - Wave B - All"</f>
        <v>(Ex-)Offenders  - Wave B - All</v>
      </c>
      <c r="G214" s="5" t="str">
        <f>$B$3&amp;" - Wave C - All"</f>
        <v>(Ex-)Offenders  - Wave C - All</v>
      </c>
    </row>
    <row r="215" spans="1:7" x14ac:dyDescent="0.25">
      <c r="A215" s="5" t="s">
        <v>17</v>
      </c>
      <c r="B215" s="15">
        <f>B206/B$211</f>
        <v>0.43859649122807015</v>
      </c>
      <c r="C215" s="13">
        <f t="shared" ref="C215:G220" ca="1" si="28">C206/C$211</f>
        <v>0.90476190476190477</v>
      </c>
      <c r="D215" s="15" t="e">
        <f t="shared" ca="1" si="28"/>
        <v>#DIV/0!</v>
      </c>
      <c r="E215" s="13">
        <f t="shared" ca="1" si="28"/>
        <v>0.43564356435643564</v>
      </c>
      <c r="F215" s="15">
        <f t="shared" ca="1" si="28"/>
        <v>1</v>
      </c>
      <c r="G215" s="13">
        <f t="shared" ca="1" si="28"/>
        <v>1</v>
      </c>
    </row>
    <row r="216" spans="1:7" x14ac:dyDescent="0.25">
      <c r="A216" s="5" t="s">
        <v>706</v>
      </c>
      <c r="B216" s="15">
        <f t="shared" ref="B216:D220" si="29">B207/B$211</f>
        <v>0.2982456140350877</v>
      </c>
      <c r="C216" s="13">
        <f t="shared" ca="1" si="29"/>
        <v>4.7619047619047616E-2</v>
      </c>
      <c r="D216" s="15" t="e">
        <f t="shared" ca="1" si="29"/>
        <v>#DIV/0!</v>
      </c>
      <c r="E216" s="13">
        <f t="shared" ca="1" si="28"/>
        <v>0.29702970297029702</v>
      </c>
      <c r="F216" s="15">
        <f t="shared" ca="1" si="28"/>
        <v>0</v>
      </c>
      <c r="G216" s="13">
        <f t="shared" ca="1" si="28"/>
        <v>0</v>
      </c>
    </row>
    <row r="217" spans="1:7" x14ac:dyDescent="0.25">
      <c r="A217" s="5" t="s">
        <v>77</v>
      </c>
      <c r="B217" s="15">
        <f t="shared" si="29"/>
        <v>0.21052631578947367</v>
      </c>
      <c r="C217" s="13">
        <f t="shared" ca="1" si="29"/>
        <v>0</v>
      </c>
      <c r="D217" s="15" t="e">
        <f t="shared" ca="1" si="29"/>
        <v>#DIV/0!</v>
      </c>
      <c r="E217" s="13">
        <f t="shared" ca="1" si="28"/>
        <v>0.20792079207920791</v>
      </c>
      <c r="F217" s="15">
        <f t="shared" ca="1" si="28"/>
        <v>0</v>
      </c>
      <c r="G217" s="13">
        <f t="shared" ca="1" si="28"/>
        <v>0</v>
      </c>
    </row>
    <row r="218" spans="1:7" x14ac:dyDescent="0.25">
      <c r="A218" s="5" t="s">
        <v>48</v>
      </c>
      <c r="B218" s="15">
        <f t="shared" si="29"/>
        <v>5.2631578947368418E-2</v>
      </c>
      <c r="C218" s="13">
        <f t="shared" ca="1" si="29"/>
        <v>4.7619047619047616E-2</v>
      </c>
      <c r="D218" s="15" t="e">
        <f t="shared" ca="1" si="29"/>
        <v>#DIV/0!</v>
      </c>
      <c r="E218" s="13">
        <f t="shared" ca="1" si="28"/>
        <v>3.9603960396039604E-2</v>
      </c>
      <c r="F218" s="15">
        <f t="shared" ca="1" si="28"/>
        <v>0</v>
      </c>
      <c r="G218" s="13">
        <f t="shared" ca="1" si="28"/>
        <v>0</v>
      </c>
    </row>
    <row r="219" spans="1:7" x14ac:dyDescent="0.25">
      <c r="A219" s="5" t="s">
        <v>707</v>
      </c>
      <c r="B219" s="15">
        <f t="shared" si="29"/>
        <v>0</v>
      </c>
      <c r="C219" s="13">
        <f t="shared" ca="1" si="29"/>
        <v>0</v>
      </c>
      <c r="D219" s="15" t="e">
        <f t="shared" ca="1" si="29"/>
        <v>#DIV/0!</v>
      </c>
      <c r="E219" s="13">
        <f t="shared" ca="1" si="28"/>
        <v>1.9801980198019802E-2</v>
      </c>
      <c r="F219" s="15">
        <f t="shared" ca="1" si="28"/>
        <v>0</v>
      </c>
      <c r="G219" s="13">
        <f t="shared" ca="1" si="28"/>
        <v>0</v>
      </c>
    </row>
    <row r="220" spans="1:7" x14ac:dyDescent="0.25">
      <c r="A220" s="5" t="s">
        <v>525</v>
      </c>
      <c r="B220" s="15">
        <f t="shared" si="29"/>
        <v>1</v>
      </c>
      <c r="C220" s="13">
        <f t="shared" ca="1" si="29"/>
        <v>1</v>
      </c>
      <c r="D220" s="15" t="e">
        <f t="shared" ca="1" si="29"/>
        <v>#DIV/0!</v>
      </c>
      <c r="E220" s="13">
        <f t="shared" ca="1" si="28"/>
        <v>1</v>
      </c>
      <c r="F220" s="15">
        <f t="shared" ca="1" si="28"/>
        <v>1</v>
      </c>
      <c r="G220" s="13">
        <f t="shared" ca="1" si="28"/>
        <v>1</v>
      </c>
    </row>
    <row r="222" spans="1:7" x14ac:dyDescent="0.25">
      <c r="A222" s="4" t="s">
        <v>708</v>
      </c>
    </row>
    <row r="223" spans="1:7" x14ac:dyDescent="0.25">
      <c r="A223" s="5"/>
      <c r="B223" s="5" t="s">
        <v>5</v>
      </c>
      <c r="C223" s="5" t="s">
        <v>4</v>
      </c>
      <c r="D223" s="5" t="s">
        <v>41</v>
      </c>
      <c r="E223" s="5" t="s">
        <v>680</v>
      </c>
    </row>
    <row r="224" spans="1:7" x14ac:dyDescent="0.25">
      <c r="A224" s="5" t="str">
        <f>$B$3&amp;" - Wave A - Sample"</f>
        <v>(Ex-)Offenders  - Wave A - Sample</v>
      </c>
      <c r="B224" s="2">
        <f>COUNTIFS(Table1[c08a_main_class], $B$4, Table1[c13a_times_sanctioned], "Once")+COUNTIFS(Table1[c08a_main_class], $B$4, Table1[c13a_times_sanctioned], "2-5 times")+COUNTIFS(Table1[c08a_main_class], $B$4, Table1[c13a_times_sanctioned], "More than 5 times")</f>
        <v>32</v>
      </c>
      <c r="C224" s="3">
        <f>COUNTIFS(Table1[c08a_main_class], $B$4, Table1[c13a_times_sanctioned], $A206)</f>
        <v>25</v>
      </c>
      <c r="D224" s="2">
        <f>COUNTIFS(Table1[c08a_main_class], $B$4, Table1[c13a_times_sanctioned], $A210)</f>
        <v>0</v>
      </c>
      <c r="E224" s="3">
        <f>SUM(B224:D224)</f>
        <v>57</v>
      </c>
    </row>
    <row r="225" spans="1:5" x14ac:dyDescent="0.25">
      <c r="A225" s="5" t="str">
        <f>$B$3&amp;" - Wave B - Sample"</f>
        <v>(Ex-)Offenders  - Wave B - Sample</v>
      </c>
      <c r="B225" s="2">
        <f ca="1">COUNTIFS(Table1[c08a_main_class], $B$4, INDIRECT("Table1[c01"&amp;$E5&amp;"_area]"), "&lt;&gt;Unassigned", INDIRECT("Table1[c13"&amp;$E5&amp;"_times_sanctioned]"), "Once")+COUNTIFS(Table1[c08a_main_class], $B$4, INDIRECT("Table1[c01"&amp;$E5&amp;"_area]"), "&lt;&gt;Unassigned", INDIRECT("Table1[c13"&amp;$E5&amp;"_times_sanctioned]"), "2-5 times")+COUNTIFS(Table1[c08a_main_class], $B$4, INDIRECT("Table1[c01"&amp;$E5&amp;"_area]"), "&lt;&gt;Unassigned", INDIRECT("Table1[c13"&amp;$E5&amp;"_times_sanctioned]"), "More than 5 times")</f>
        <v>2</v>
      </c>
      <c r="C225" s="3">
        <f ca="1">COUNTIFS(Table1[c08a_main_class], $B$4, INDIRECT("Table1[c01"&amp;$E5&amp;"_area]"), "&lt;&gt;Unassigned", INDIRECT("Table1[c13"&amp;$E5&amp;"_times_sanctioned]"), $A$206)</f>
        <v>19</v>
      </c>
      <c r="D225" s="2">
        <f ca="1">COUNTIFS(Table1[c08a_main_class], $B$4, INDIRECT("Table1[c01"&amp;$E5&amp;"_area]"), "&lt;&gt;Unassigned", INDIRECT("Table1[c13"&amp;$E5&amp;"_times_sanctioned]"), $A$210)</f>
        <v>0</v>
      </c>
      <c r="E225" s="3">
        <f t="shared" ref="E225:E226" ca="1" si="30">SUM(B225:D225)</f>
        <v>21</v>
      </c>
    </row>
    <row r="226" spans="1:5" x14ac:dyDescent="0.25">
      <c r="A226" s="5" t="str">
        <f>$B$3&amp;" - Wave C - Sample"</f>
        <v>(Ex-)Offenders  - Wave C - Sample</v>
      </c>
      <c r="B226" s="2">
        <f ca="1">COUNTIFS(Table1[c08a_main_class], $B$4, INDIRECT("Table1[c01"&amp;$E6&amp;"_area]"), "&lt;&gt;Unassigned", INDIRECT("Table1[c13"&amp;$E6&amp;"_times_sanctioned]"), "Once")+COUNTIFS(Table1[c08a_main_class], $B$4, INDIRECT("Table1[c01"&amp;$E6&amp;"_area]"), "&lt;&gt;Unassigned", INDIRECT("Table1[c13"&amp;$E6&amp;"_times_sanctioned]"), "2-5 times")+COUNTIFS(Table1[c08a_main_class], $B$4, INDIRECT("Table1[c01"&amp;$E6&amp;"_area]"), "&lt;&gt;Unassigned", INDIRECT("Table1[c13"&amp;$E6&amp;"_times_sanctioned]"), "More than 5 times")</f>
        <v>0</v>
      </c>
      <c r="C226" s="3">
        <f ca="1">COUNTIFS(Table1[c08a_main_class], $B$4, INDIRECT("Table1[c01"&amp;$E6&amp;"_area]"), "&lt;&gt;Unassigned", INDIRECT("Table1[c13"&amp;$E6&amp;"_times_sanctioned]"), $A$206)</f>
        <v>3</v>
      </c>
      <c r="D226" s="2">
        <f ca="1">COUNTIFS(Table1[c08a_main_class], $B$4, INDIRECT("Table1[c01"&amp;$E6&amp;"_area]"), "&lt;&gt;Unassigned", INDIRECT("Table1[c13"&amp;$E6&amp;"_times_sanctioned]"), $A$210)</f>
        <v>0</v>
      </c>
      <c r="E226" s="3">
        <f t="shared" ca="1" si="30"/>
        <v>3</v>
      </c>
    </row>
    <row r="227" spans="1:5" x14ac:dyDescent="0.25">
      <c r="A227" s="5" t="str">
        <f>$B$3&amp;" - Wave A - All"</f>
        <v>(Ex-)Offenders  - Wave A - All</v>
      </c>
      <c r="B227" s="2">
        <f ca="1">COUNTIFS(INDIRECT("Table1["&amp;$B5&amp;"]"),"Yes", INDIRECT("Table1[c13"&amp;$E4&amp;"_times_sanctioned]"), "Once")+COUNTIFS(INDIRECT("Table1["&amp;$B5&amp;"]"),"Yes", INDIRECT("Table1[c13"&amp;$E4&amp;"_times_sanctioned]"), "2-5 times")+COUNTIFS(INDIRECT("Table1["&amp;$B5&amp;"]"),"Yes", INDIRECT("Table1[c13"&amp;$E4&amp;"_times_sanctioned]"), "More than 5 times")</f>
        <v>55</v>
      </c>
      <c r="C227" s="3">
        <f ca="1">COUNTIFS(INDIRECT("Table1["&amp;$B$5&amp;"]"),"Yes", INDIRECT("Table1[c13"&amp;$E$4&amp;"_times_sanctioned]"), $A206)</f>
        <v>44</v>
      </c>
      <c r="D227" s="2">
        <f ca="1">COUNTIFS(INDIRECT("Table1["&amp;$B$5&amp;"]"),"Yes", INDIRECT("Table1[c13"&amp;$E$4&amp;"_times_sanctioned]"), $A210)</f>
        <v>2</v>
      </c>
      <c r="E227" s="3">
        <f ca="1">SUM(B227:D227)</f>
        <v>101</v>
      </c>
    </row>
    <row r="228" spans="1:5" x14ac:dyDescent="0.25">
      <c r="A228" s="5" t="str">
        <f>$B$3&amp;" - Wave B - All"</f>
        <v>(Ex-)Offenders  - Wave B - All</v>
      </c>
      <c r="B228" s="2">
        <f ca="1">COUNTIFS(INDIRECT("Table1["&amp;$B6&amp;"]"),"Yes", INDIRECT("Table1[c13"&amp;$E5&amp;"_times_sanctioned]"), "Once")+COUNTIFS(INDIRECT("Table1["&amp;$B6&amp;"]"),"Yes", INDIRECT("Table1[c13"&amp;$E5&amp;"_times_sanctioned]"), "2-5 times")+COUNTIFS(INDIRECT("Table1["&amp;$B6&amp;"]"),"Yes", INDIRECT("Table1[c13"&amp;$E5&amp;"_times_sanctioned]"), "More than 5 times")</f>
        <v>0</v>
      </c>
      <c r="C228" s="3">
        <f ca="1">COUNTIFS(INDIRECT("Table1["&amp;$B$6&amp;"]"),"Yes", INDIRECT("Table1[c13"&amp;$E$5&amp;"_times_sanctioned]"), $A206)</f>
        <v>19</v>
      </c>
      <c r="D228" s="2">
        <f ca="1">COUNTIFS(INDIRECT("Table1["&amp;$B$6&amp;"]"),"Yes", INDIRECT("Table1[c13"&amp;$E$5&amp;"_times_sanctioned]"), $A210)</f>
        <v>0</v>
      </c>
      <c r="E228" s="3">
        <f ca="1">SUM(B228:D228)</f>
        <v>19</v>
      </c>
    </row>
    <row r="229" spans="1:5" x14ac:dyDescent="0.25">
      <c r="A229" s="5" t="str">
        <f>$B$3&amp;" - Wave C - All"</f>
        <v>(Ex-)Offenders  - Wave C - All</v>
      </c>
      <c r="B229" s="2">
        <f ca="1">COUNTIFS(INDIRECT("Table1["&amp;$B7&amp;"]"),"Yes", INDIRECT("Table1[c13"&amp;$E6&amp;"_times_sanctioned]"), "Once")+COUNTIFS(INDIRECT("Table1["&amp;$B7&amp;"]"),"Yes", INDIRECT("Table1[c13"&amp;$E6&amp;"_times_sanctioned]"), "2-5 times")+COUNTIFS(INDIRECT("Table1["&amp;$B7&amp;"]"),"Yes", INDIRECT("Table1[c13"&amp;$E6&amp;"_times_sanctioned]"), "More than 5 times")</f>
        <v>0</v>
      </c>
      <c r="C229" s="3">
        <f ca="1">COUNTIFS(INDIRECT("Table1["&amp;$B$7&amp;"]"),"Yes", INDIRECT("Table1[c13"&amp;$E$6&amp;"_times_sanctioned]"), $A206)</f>
        <v>3</v>
      </c>
      <c r="D229" s="2">
        <f ca="1">COUNTIFS(INDIRECT("Table1["&amp;$B$7&amp;"]"),"Yes", INDIRECT("Table1[c13"&amp;$E$6&amp;"_times_sanctioned]"), $A210)</f>
        <v>0</v>
      </c>
      <c r="E229" s="3">
        <f ca="1">SUM(B229:D229)</f>
        <v>3</v>
      </c>
    </row>
    <row r="231" spans="1:5" x14ac:dyDescent="0.25">
      <c r="A231" s="4" t="s">
        <v>709</v>
      </c>
    </row>
    <row r="232" spans="1:5" x14ac:dyDescent="0.25">
      <c r="A232" s="5"/>
      <c r="B232" s="5" t="s">
        <v>5</v>
      </c>
      <c r="C232" s="5" t="s">
        <v>4</v>
      </c>
      <c r="D232" s="5" t="s">
        <v>41</v>
      </c>
      <c r="E232" s="5" t="s">
        <v>680</v>
      </c>
    </row>
    <row r="233" spans="1:5" x14ac:dyDescent="0.25">
      <c r="A233" s="5" t="str">
        <f>$B$3&amp;" - Wave A - Sample"</f>
        <v>(Ex-)Offenders  - Wave A - Sample</v>
      </c>
      <c r="B233" s="7">
        <f t="shared" ref="B233:E238" si="31">B224/$E224</f>
        <v>0.56140350877192979</v>
      </c>
      <c r="C233" s="6">
        <f t="shared" si="31"/>
        <v>0.43859649122807015</v>
      </c>
      <c r="D233" s="7">
        <f t="shared" si="31"/>
        <v>0</v>
      </c>
      <c r="E233" s="6">
        <f t="shared" si="31"/>
        <v>1</v>
      </c>
    </row>
    <row r="234" spans="1:5" x14ac:dyDescent="0.25">
      <c r="A234" s="5" t="str">
        <f>$B$3&amp;" - Wave B - Sample"</f>
        <v>(Ex-)Offenders  - Wave B - Sample</v>
      </c>
      <c r="B234" s="7">
        <f t="shared" ca="1" si="31"/>
        <v>9.5238095238095233E-2</v>
      </c>
      <c r="C234" s="6">
        <f t="shared" ca="1" si="31"/>
        <v>0.90476190476190477</v>
      </c>
      <c r="D234" s="7">
        <f t="shared" ca="1" si="31"/>
        <v>0</v>
      </c>
      <c r="E234" s="6">
        <f t="shared" ca="1" si="31"/>
        <v>1</v>
      </c>
    </row>
    <row r="235" spans="1:5" x14ac:dyDescent="0.25">
      <c r="A235" s="5" t="str">
        <f>$B$3&amp;" - Wave C - Sample"</f>
        <v>(Ex-)Offenders  - Wave C - Sample</v>
      </c>
      <c r="B235" s="7">
        <f t="shared" ca="1" si="31"/>
        <v>0</v>
      </c>
      <c r="C235" s="6">
        <f t="shared" ca="1" si="31"/>
        <v>1</v>
      </c>
      <c r="D235" s="7">
        <f t="shared" ca="1" si="31"/>
        <v>0</v>
      </c>
      <c r="E235" s="6">
        <f t="shared" ca="1" si="31"/>
        <v>1</v>
      </c>
    </row>
    <row r="236" spans="1:5" x14ac:dyDescent="0.25">
      <c r="A236" s="5" t="str">
        <f>$B$3&amp;" - Wave A - All"</f>
        <v>(Ex-)Offenders  - Wave A - All</v>
      </c>
      <c r="B236" s="7">
        <f t="shared" ca="1" si="31"/>
        <v>0.54455445544554459</v>
      </c>
      <c r="C236" s="6">
        <f t="shared" ca="1" si="31"/>
        <v>0.43564356435643564</v>
      </c>
      <c r="D236" s="7">
        <f t="shared" ca="1" si="31"/>
        <v>1.9801980198019802E-2</v>
      </c>
      <c r="E236" s="6">
        <f t="shared" ca="1" si="31"/>
        <v>1</v>
      </c>
    </row>
    <row r="237" spans="1:5" x14ac:dyDescent="0.25">
      <c r="A237" s="5" t="str">
        <f>$B$3&amp;" - Wave B - All"</f>
        <v>(Ex-)Offenders  - Wave B - All</v>
      </c>
      <c r="B237" s="7">
        <f t="shared" ca="1" si="31"/>
        <v>0</v>
      </c>
      <c r="C237" s="6">
        <f t="shared" ca="1" si="31"/>
        <v>1</v>
      </c>
      <c r="D237" s="7">
        <f t="shared" ca="1" si="31"/>
        <v>0</v>
      </c>
      <c r="E237" s="6">
        <f t="shared" ca="1" si="31"/>
        <v>1</v>
      </c>
    </row>
    <row r="238" spans="1:5" x14ac:dyDescent="0.25">
      <c r="A238" s="5" t="str">
        <f>$B$3&amp;" - Wave C - All"</f>
        <v>(Ex-)Offenders  - Wave C - All</v>
      </c>
      <c r="B238" s="7">
        <f t="shared" ca="1" si="31"/>
        <v>0</v>
      </c>
      <c r="C238" s="6">
        <f t="shared" ca="1" si="31"/>
        <v>1</v>
      </c>
      <c r="D238" s="7">
        <f t="shared" ca="1" si="31"/>
        <v>0</v>
      </c>
      <c r="E238" s="6">
        <f t="shared" ca="1" si="31"/>
        <v>1</v>
      </c>
    </row>
    <row r="240" spans="1:5" x14ac:dyDescent="0.25">
      <c r="A240" s="4" t="s">
        <v>710</v>
      </c>
    </row>
    <row r="241" spans="1:7" x14ac:dyDescent="0.25">
      <c r="A241" s="5"/>
      <c r="B241" s="5" t="str">
        <f>$B$3&amp;" - Wave A - Sample"</f>
        <v>(Ex-)Offenders  - Wave A - Sample</v>
      </c>
      <c r="C241" s="5" t="str">
        <f>$B$3&amp;" - Wave B - Sample"</f>
        <v>(Ex-)Offenders  - Wave B - Sample</v>
      </c>
      <c r="D241" s="5" t="str">
        <f>$B$3&amp;" - Wave C - Sample"</f>
        <v>(Ex-)Offenders  - Wave C - Sample</v>
      </c>
      <c r="E241" s="5" t="str">
        <f>$B$3&amp;" - Wave A - All"</f>
        <v>(Ex-)Offenders  - Wave A - All</v>
      </c>
      <c r="F241" s="5" t="str">
        <f>$B$3&amp;" - Wave B - All"</f>
        <v>(Ex-)Offenders  - Wave B - All</v>
      </c>
      <c r="G241" s="5" t="str">
        <f>$B$3&amp;" - Wave C - All"</f>
        <v>(Ex-)Offenders  - Wave C - All</v>
      </c>
    </row>
    <row r="242" spans="1:7" x14ac:dyDescent="0.25">
      <c r="A242" s="5" t="s">
        <v>54</v>
      </c>
      <c r="B242" s="2">
        <f>COUNTIFS(Table1[c08a_main_class], $B$4, Table1[c14a_last_sanctioned], $A242)</f>
        <v>8</v>
      </c>
      <c r="C242" s="3">
        <f ca="1">COUNTIFS(Table1[c08a_main_class], $B$4, INDIRECT("Table1[c01"&amp;$E$5&amp;"_area]"), "&lt;&gt;Unassigned", INDIRECT("Table1[c14"&amp;$E$5&amp;"_last_sanctioned]"), $A242)</f>
        <v>1</v>
      </c>
      <c r="D242" s="2">
        <f ca="1">COUNTIFS(Table1[c08a_main_class], $B$4, INDIRECT("Table1[c01"&amp;$E$6&amp;"_area]"), "&lt;&gt;Unassigned", INDIRECT("Table1[c14"&amp;$E$6&amp;"_last_sanctioned]"), $A242)</f>
        <v>0</v>
      </c>
      <c r="E242" s="3">
        <f ca="1">COUNTIFS(INDIRECT("Table1["&amp;$B$5&amp;"]"),"Yes", INDIRECT("Table1[c14"&amp;$E$4&amp;"_last_sanctioned]"), $A242)</f>
        <v>15</v>
      </c>
      <c r="F242" s="2">
        <f ca="1">COUNTIFS(INDIRECT("Table1["&amp;$B$6&amp;"]"),"Yes", INDIRECT("Table1[c14"&amp;$E$5&amp;"_last_sanctioned]"), $A242)</f>
        <v>0</v>
      </c>
      <c r="G242" s="3">
        <f ca="1">COUNTIFS(INDIRECT("Table1["&amp;$B$7&amp;"]"),"Yes", INDIRECT("Table1[c14"&amp;$E$6&amp;"_last_sanctioned]"), $A242)</f>
        <v>0</v>
      </c>
    </row>
    <row r="243" spans="1:7" x14ac:dyDescent="0.25">
      <c r="A243" s="5" t="s">
        <v>78</v>
      </c>
      <c r="B243" s="2">
        <f>COUNTIFS(Table1[c08a_main_class], $B$4, Table1[c14a_last_sanctioned], $A243)</f>
        <v>2</v>
      </c>
      <c r="C243" s="3">
        <f ca="1">COUNTIFS(Table1[c08a_main_class], $B$4, INDIRECT("Table1[c01"&amp;$E$5&amp;"_area]"), "&lt;&gt;Unassigned", INDIRECT("Table1[c14"&amp;$E$5&amp;"_last_sanctioned]"), $A243)</f>
        <v>0</v>
      </c>
      <c r="D243" s="2">
        <f ca="1">COUNTIFS(Table1[c08a_main_class], $B$4, INDIRECT("Table1[c01"&amp;$E$6&amp;"_area]"), "&lt;&gt;Unassigned", INDIRECT("Table1[c14"&amp;$E$6&amp;"_last_sanctioned]"), $A243)</f>
        <v>0</v>
      </c>
      <c r="E243" s="3">
        <f ca="1">COUNTIFS(INDIRECT("Table1["&amp;$B$5&amp;"]"),"Yes", INDIRECT("Table1[c14"&amp;$E$4&amp;"_last_sanctioned]"), $A243)</f>
        <v>3</v>
      </c>
      <c r="F243" s="2">
        <f ca="1">COUNTIFS(INDIRECT("Table1["&amp;$B$6&amp;"]"),"Yes", INDIRECT("Table1[c14"&amp;$E$5&amp;"_last_sanctioned]"), $A243)</f>
        <v>0</v>
      </c>
      <c r="G243" s="3">
        <f ca="1">COUNTIFS(INDIRECT("Table1["&amp;$B$7&amp;"]"),"Yes", INDIRECT("Table1[c14"&amp;$E$6&amp;"_last_sanctioned]"), $A243)</f>
        <v>0</v>
      </c>
    </row>
    <row r="244" spans="1:7" x14ac:dyDescent="0.25">
      <c r="A244" s="5" t="s">
        <v>105</v>
      </c>
      <c r="B244" s="2">
        <f>COUNTIFS(Table1[c08a_main_class], $B$4, Table1[c14a_last_sanctioned], $A244)</f>
        <v>4</v>
      </c>
      <c r="C244" s="3">
        <f ca="1">COUNTIFS(Table1[c08a_main_class], $B$4, INDIRECT("Table1[c01"&amp;$E$5&amp;"_area]"), "&lt;&gt;Unassigned", INDIRECT("Table1[c14"&amp;$E$5&amp;"_last_sanctioned]"), $A244)</f>
        <v>1</v>
      </c>
      <c r="D244" s="2">
        <f ca="1">COUNTIFS(Table1[c08a_main_class], $B$4, INDIRECT("Table1[c01"&amp;$E$6&amp;"_area]"), "&lt;&gt;Unassigned", INDIRECT("Table1[c14"&amp;$E$6&amp;"_last_sanctioned]"), $A244)</f>
        <v>0</v>
      </c>
      <c r="E244" s="3">
        <f ca="1">COUNTIFS(INDIRECT("Table1["&amp;$B$5&amp;"]"),"Yes", INDIRECT("Table1[c14"&amp;$E$4&amp;"_last_sanctioned]"), $A244)</f>
        <v>12</v>
      </c>
      <c r="F244" s="2">
        <f ca="1">COUNTIFS(INDIRECT("Table1["&amp;$B$6&amp;"]"),"Yes", INDIRECT("Table1[c14"&amp;$E$5&amp;"_last_sanctioned]"), $A244)</f>
        <v>0</v>
      </c>
      <c r="G244" s="3">
        <f ca="1">COUNTIFS(INDIRECT("Table1["&amp;$B$7&amp;"]"),"Yes", INDIRECT("Table1[c14"&amp;$E$6&amp;"_last_sanctioned]"), $A244)</f>
        <v>0</v>
      </c>
    </row>
    <row r="245" spans="1:7" x14ac:dyDescent="0.25">
      <c r="A245" s="5" t="s">
        <v>27</v>
      </c>
      <c r="B245" s="2">
        <f>COUNTIFS(Table1[c08a_main_class], $B$4, Table1[c14a_last_sanctioned], $A245)</f>
        <v>18</v>
      </c>
      <c r="C245" s="3">
        <f ca="1">COUNTIFS(Table1[c08a_main_class], $B$4, INDIRECT("Table1[c01"&amp;$E$5&amp;"_area]"), "&lt;&gt;Unassigned", INDIRECT("Table1[c14"&amp;$E$5&amp;"_last_sanctioned]"), $A245)</f>
        <v>7</v>
      </c>
      <c r="D245" s="2">
        <f ca="1">COUNTIFS(Table1[c08a_main_class], $B$4, INDIRECT("Table1[c01"&amp;$E$6&amp;"_area]"), "&lt;&gt;Unassigned", INDIRECT("Table1[c14"&amp;$E$6&amp;"_last_sanctioned]"), $A245)</f>
        <v>3</v>
      </c>
      <c r="E245" s="3">
        <f ca="1">COUNTIFS(INDIRECT("Table1["&amp;$B$5&amp;"]"),"Yes", INDIRECT("Table1[c14"&amp;$E$4&amp;"_last_sanctioned]"), $A245)</f>
        <v>27</v>
      </c>
      <c r="F245" s="2">
        <f ca="1">COUNTIFS(INDIRECT("Table1["&amp;$B$6&amp;"]"),"Yes", INDIRECT("Table1[c14"&amp;$E$5&amp;"_last_sanctioned]"), $A245)</f>
        <v>6</v>
      </c>
      <c r="G245" s="3">
        <f ca="1">COUNTIFS(INDIRECT("Table1["&amp;$B$7&amp;"]"),"Yes", INDIRECT("Table1[c14"&amp;$E$6&amp;"_last_sanctioned]"), $A245)</f>
        <v>3</v>
      </c>
    </row>
    <row r="246" spans="1:7" x14ac:dyDescent="0.25">
      <c r="A246" s="5" t="s">
        <v>525</v>
      </c>
      <c r="B246" s="2">
        <f>SUM(B242:B245)</f>
        <v>32</v>
      </c>
      <c r="C246" s="3">
        <f t="shared" ref="C246:D246" ca="1" si="32">SUM(C242:C245)</f>
        <v>9</v>
      </c>
      <c r="D246" s="2">
        <f t="shared" ca="1" si="32"/>
        <v>3</v>
      </c>
      <c r="E246" s="3">
        <f ca="1">SUM(E242:E245)</f>
        <v>57</v>
      </c>
      <c r="F246" s="2">
        <f ca="1">SUM(F242:F245)</f>
        <v>6</v>
      </c>
      <c r="G246" s="3">
        <f ca="1">SUM(G242:G245)</f>
        <v>3</v>
      </c>
    </row>
    <row r="248" spans="1:7" x14ac:dyDescent="0.25">
      <c r="A248" s="4" t="s">
        <v>741</v>
      </c>
    </row>
    <row r="249" spans="1:7" x14ac:dyDescent="0.25">
      <c r="A249" s="5"/>
      <c r="B249" s="5" t="str">
        <f>$B$3&amp;" - Wave A - Sample"</f>
        <v>(Ex-)Offenders  - Wave A - Sample</v>
      </c>
      <c r="C249" s="5" t="str">
        <f>$B$3&amp;" - Wave B - Sample"</f>
        <v>(Ex-)Offenders  - Wave B - Sample</v>
      </c>
      <c r="D249" s="5" t="str">
        <f>$B$3&amp;" - Wave C - Sample"</f>
        <v>(Ex-)Offenders  - Wave C - Sample</v>
      </c>
      <c r="E249" s="5" t="str">
        <f>$B$3&amp;" - Wave A - All"</f>
        <v>(Ex-)Offenders  - Wave A - All</v>
      </c>
      <c r="F249" s="5" t="str">
        <f>$B$3&amp;" - Wave B - All"</f>
        <v>(Ex-)Offenders  - Wave B - All</v>
      </c>
      <c r="G249" s="5" t="str">
        <f>$B$3&amp;" - Wave C - All"</f>
        <v>(Ex-)Offenders  - Wave C - All</v>
      </c>
    </row>
    <row r="250" spans="1:7" x14ac:dyDescent="0.25">
      <c r="A250" s="5" t="s">
        <v>54</v>
      </c>
      <c r="B250" s="15">
        <f t="shared" ref="B250:G254" si="33">B242/B$246</f>
        <v>0.25</v>
      </c>
      <c r="C250" s="13">
        <f t="shared" ca="1" si="33"/>
        <v>0.1111111111111111</v>
      </c>
      <c r="D250" s="15">
        <f t="shared" ca="1" si="33"/>
        <v>0</v>
      </c>
      <c r="E250" s="13">
        <f t="shared" ca="1" si="33"/>
        <v>0.26315789473684209</v>
      </c>
      <c r="F250" s="15">
        <f t="shared" ca="1" si="33"/>
        <v>0</v>
      </c>
      <c r="G250" s="13">
        <f t="shared" ca="1" si="33"/>
        <v>0</v>
      </c>
    </row>
    <row r="251" spans="1:7" x14ac:dyDescent="0.25">
      <c r="A251" s="5" t="s">
        <v>78</v>
      </c>
      <c r="B251" s="15">
        <f t="shared" si="33"/>
        <v>6.25E-2</v>
      </c>
      <c r="C251" s="13">
        <f t="shared" ca="1" si="33"/>
        <v>0</v>
      </c>
      <c r="D251" s="15">
        <f t="shared" ca="1" si="33"/>
        <v>0</v>
      </c>
      <c r="E251" s="13">
        <f t="shared" ca="1" si="33"/>
        <v>5.2631578947368418E-2</v>
      </c>
      <c r="F251" s="15">
        <f t="shared" ca="1" si="33"/>
        <v>0</v>
      </c>
      <c r="G251" s="13">
        <f t="shared" ca="1" si="33"/>
        <v>0</v>
      </c>
    </row>
    <row r="252" spans="1:7" x14ac:dyDescent="0.25">
      <c r="A252" s="5" t="s">
        <v>105</v>
      </c>
      <c r="B252" s="15">
        <f t="shared" si="33"/>
        <v>0.125</v>
      </c>
      <c r="C252" s="13">
        <f t="shared" ca="1" si="33"/>
        <v>0.1111111111111111</v>
      </c>
      <c r="D252" s="15">
        <f t="shared" ca="1" si="33"/>
        <v>0</v>
      </c>
      <c r="E252" s="13">
        <f t="shared" ca="1" si="33"/>
        <v>0.21052631578947367</v>
      </c>
      <c r="F252" s="15">
        <f t="shared" ca="1" si="33"/>
        <v>0</v>
      </c>
      <c r="G252" s="13">
        <f t="shared" ca="1" si="33"/>
        <v>0</v>
      </c>
    </row>
    <row r="253" spans="1:7" x14ac:dyDescent="0.25">
      <c r="A253" s="5" t="s">
        <v>27</v>
      </c>
      <c r="B253" s="15">
        <f t="shared" si="33"/>
        <v>0.5625</v>
      </c>
      <c r="C253" s="13">
        <f t="shared" ca="1" si="33"/>
        <v>0.77777777777777779</v>
      </c>
      <c r="D253" s="15">
        <f t="shared" ca="1" si="33"/>
        <v>1</v>
      </c>
      <c r="E253" s="13">
        <f t="shared" ca="1" si="33"/>
        <v>0.47368421052631576</v>
      </c>
      <c r="F253" s="15">
        <f t="shared" ca="1" si="33"/>
        <v>1</v>
      </c>
      <c r="G253" s="13">
        <f t="shared" ca="1" si="33"/>
        <v>1</v>
      </c>
    </row>
    <row r="254" spans="1:7" x14ac:dyDescent="0.25">
      <c r="A254" s="5" t="s">
        <v>525</v>
      </c>
      <c r="B254" s="15">
        <f>B246/B$246</f>
        <v>1</v>
      </c>
      <c r="C254" s="13">
        <f t="shared" ca="1" si="33"/>
        <v>1</v>
      </c>
      <c r="D254" s="15">
        <f t="shared" ca="1" si="33"/>
        <v>1</v>
      </c>
      <c r="E254" s="13">
        <f t="shared" ca="1" si="33"/>
        <v>1</v>
      </c>
      <c r="F254" s="15">
        <f t="shared" ca="1" si="33"/>
        <v>1</v>
      </c>
      <c r="G254" s="13">
        <f t="shared" ca="1" si="33"/>
        <v>1</v>
      </c>
    </row>
    <row r="256" spans="1:7" x14ac:dyDescent="0.25">
      <c r="A256" s="4" t="s">
        <v>711</v>
      </c>
    </row>
    <row r="257" spans="1:4" x14ac:dyDescent="0.25">
      <c r="A257" s="5"/>
      <c r="B257" s="5" t="s">
        <v>5</v>
      </c>
      <c r="C257" s="5" t="s">
        <v>4</v>
      </c>
      <c r="D257" s="5" t="s">
        <v>680</v>
      </c>
    </row>
    <row r="258" spans="1:4" x14ac:dyDescent="0.25">
      <c r="A258" s="5" t="str">
        <f>$B$3&amp;" - Wave A - Sample"</f>
        <v>(Ex-)Offenders  - Wave A - Sample</v>
      </c>
      <c r="B258" s="2">
        <f>COUNTIFS(Table1[c08a_main_class], $B$4, Table1[c15a_any_income], "Yes")</f>
        <v>56</v>
      </c>
      <c r="C258" s="3">
        <f>COUNTIFS(Table1[c08a_main_class], $B$4, Table1[c15a_any_income], "No")</f>
        <v>1</v>
      </c>
      <c r="D258" s="2">
        <f>B258+C258</f>
        <v>57</v>
      </c>
    </row>
    <row r="259" spans="1:4" x14ac:dyDescent="0.25">
      <c r="A259" s="5" t="str">
        <f>$B$3&amp;" - Wave B - Sample"</f>
        <v>(Ex-)Offenders  - Wave B - Sample</v>
      </c>
      <c r="B259" s="2">
        <f ca="1">COUNTIFS(Table1[c08a_main_class], $B$4, INDIRECT("Table1[c01"&amp;$E5&amp;"_area]"), "&lt;&gt;Unassigned",INDIRECT("Table1[c15"&amp;E5&amp;"_any_income]"), "Yes")</f>
        <v>24</v>
      </c>
      <c r="C259" s="3">
        <f ca="1">COUNTIFS(Table1[c08a_main_class], $B$4, INDIRECT("Table1[c01"&amp;$E5&amp;"_area]"), "&lt;&gt;Unassigned",INDIRECT("Table1[c15"&amp;E5&amp;"_any_income]"), "No")</f>
        <v>1</v>
      </c>
      <c r="D259" s="2">
        <f t="shared" ref="D259:D260" ca="1" si="34">B259+C259</f>
        <v>25</v>
      </c>
    </row>
    <row r="260" spans="1:4" x14ac:dyDescent="0.25">
      <c r="A260" s="5" t="str">
        <f>$B$3&amp;" - Wave C - Sample"</f>
        <v>(Ex-)Offenders  - Wave C - Sample</v>
      </c>
      <c r="B260" s="2">
        <f ca="1">COUNTIFS(Table1[c08a_main_class], $B$4, INDIRECT("Table1[c01"&amp;$E6&amp;"_area]"), "&lt;&gt;Unassigned",INDIRECT("Table1[c15"&amp;E6&amp;"_any_income]"), "Yes")</f>
        <v>3</v>
      </c>
      <c r="C260" s="3">
        <f ca="1">COUNTIFS(Table1[c08a_main_class], $B$4, INDIRECT("Table1[c01"&amp;$E6&amp;"_area]"), "&lt;&gt;Unassigned",INDIRECT("Table1[c15"&amp;E6&amp;"_any_income]"), "No")</f>
        <v>0</v>
      </c>
      <c r="D260" s="2">
        <f t="shared" ca="1" si="34"/>
        <v>3</v>
      </c>
    </row>
    <row r="261" spans="1:4" x14ac:dyDescent="0.25">
      <c r="A261" s="5" t="str">
        <f>$B$3&amp;" - Wave A - All"</f>
        <v>(Ex-)Offenders  - Wave A - All</v>
      </c>
      <c r="B261" s="2">
        <f ca="1">COUNTIFS(INDIRECT("Table1["&amp;$B5&amp;"]"),"Yes", Table1[c15a_any_income], "Yes")</f>
        <v>100</v>
      </c>
      <c r="C261" s="3">
        <f ca="1">COUNTIFS(INDIRECT("Table1["&amp;$B5&amp;"]"),"Yes", Table1[c15a_any_income], "No")</f>
        <v>1</v>
      </c>
      <c r="D261" s="2">
        <f ca="1">B261+C261</f>
        <v>101</v>
      </c>
    </row>
    <row r="262" spans="1:4" x14ac:dyDescent="0.25">
      <c r="A262" s="5" t="str">
        <f>$B$3&amp;" - Wave B - All"</f>
        <v>(Ex-)Offenders  - Wave B - All</v>
      </c>
      <c r="B262" s="2">
        <f ca="1">COUNTIFS(INDIRECT("Table1["&amp;$B6&amp;"]"),"Yes", INDIRECT("Table1[c15"&amp;E5&amp;"_any_income]"), "Yes")</f>
        <v>23</v>
      </c>
      <c r="C262" s="3">
        <f ca="1">COUNTIFS(INDIRECT("Table1["&amp;$B6&amp;"]"),"Yes", INDIRECT("Table1[c15"&amp;E5&amp;"_any_income]"), "No")</f>
        <v>1</v>
      </c>
      <c r="D262" s="2">
        <f ca="1">B262+C262</f>
        <v>24</v>
      </c>
    </row>
    <row r="263" spans="1:4" x14ac:dyDescent="0.25">
      <c r="A263" s="5" t="str">
        <f>$B$3&amp;" - Wave C - All"</f>
        <v>(Ex-)Offenders  - Wave C - All</v>
      </c>
      <c r="B263" s="2">
        <f ca="1">COUNTIFS(INDIRECT("Table1["&amp;$B7&amp;"]"),"Yes", INDIRECT("Table1[c15"&amp;E6&amp;"_any_income]"), "Yes")</f>
        <v>4</v>
      </c>
      <c r="C263" s="3">
        <f ca="1">COUNTIFS(INDIRECT("Table1["&amp;$B7&amp;"]"),"Yes", INDIRECT("Table1[c15"&amp;E6&amp;"_any_income]"), "No")</f>
        <v>0</v>
      </c>
      <c r="D263" s="2">
        <f ca="1">B263+C263</f>
        <v>4</v>
      </c>
    </row>
    <row r="265" spans="1:4" x14ac:dyDescent="0.25">
      <c r="A265" s="4" t="s">
        <v>712</v>
      </c>
    </row>
    <row r="266" spans="1:4" x14ac:dyDescent="0.25">
      <c r="A266" s="5"/>
      <c r="B266" s="5" t="s">
        <v>5</v>
      </c>
      <c r="C266" s="5" t="s">
        <v>4</v>
      </c>
      <c r="D266" s="5" t="s">
        <v>680</v>
      </c>
    </row>
    <row r="267" spans="1:4" x14ac:dyDescent="0.25">
      <c r="A267" s="5" t="str">
        <f>$B$3&amp;" - Wave A - Sample"</f>
        <v>(Ex-)Offenders  - Wave A - Sample</v>
      </c>
      <c r="B267" s="7">
        <f t="shared" ref="B267:D268" si="35">B258/$D258</f>
        <v>0.98245614035087714</v>
      </c>
      <c r="C267" s="6">
        <f t="shared" si="35"/>
        <v>1.7543859649122806E-2</v>
      </c>
      <c r="D267" s="7">
        <f t="shared" si="35"/>
        <v>1</v>
      </c>
    </row>
    <row r="268" spans="1:4" x14ac:dyDescent="0.25">
      <c r="A268" s="5" t="str">
        <f>$B$3&amp;" - Wave B - Sample"</f>
        <v>(Ex-)Offenders  - Wave B - Sample</v>
      </c>
      <c r="B268" s="7">
        <f ca="1">B259/$D259</f>
        <v>0.96</v>
      </c>
      <c r="C268" s="6">
        <f ca="1">C259/$D259</f>
        <v>0.04</v>
      </c>
      <c r="D268" s="7">
        <f t="shared" ca="1" si="35"/>
        <v>1</v>
      </c>
    </row>
    <row r="269" spans="1:4" x14ac:dyDescent="0.25">
      <c r="A269" s="5" t="str">
        <f>$B$3&amp;" - Wave C - Sample"</f>
        <v>(Ex-)Offenders  - Wave C - Sample</v>
      </c>
      <c r="B269" s="7">
        <f t="shared" ref="B269:D272" ca="1" si="36">B260/$D260</f>
        <v>1</v>
      </c>
      <c r="C269" s="6">
        <f t="shared" ca="1" si="36"/>
        <v>0</v>
      </c>
      <c r="D269" s="7">
        <f t="shared" ca="1" si="36"/>
        <v>1</v>
      </c>
    </row>
    <row r="270" spans="1:4" x14ac:dyDescent="0.25">
      <c r="A270" s="5" t="str">
        <f>$B$3&amp;" - Wave A - All"</f>
        <v>(Ex-)Offenders  - Wave A - All</v>
      </c>
      <c r="B270" s="7">
        <f t="shared" ca="1" si="36"/>
        <v>0.99009900990099009</v>
      </c>
      <c r="C270" s="6">
        <f t="shared" ca="1" si="36"/>
        <v>9.9009900990099011E-3</v>
      </c>
      <c r="D270" s="7">
        <f t="shared" ca="1" si="36"/>
        <v>1</v>
      </c>
    </row>
    <row r="271" spans="1:4" x14ac:dyDescent="0.25">
      <c r="A271" s="5" t="str">
        <f>$B$3&amp;" - Wave B - All"</f>
        <v>(Ex-)Offenders  - Wave B - All</v>
      </c>
      <c r="B271" s="7">
        <f t="shared" ca="1" si="36"/>
        <v>0.95833333333333337</v>
      </c>
      <c r="C271" s="6">
        <f t="shared" ca="1" si="36"/>
        <v>4.1666666666666664E-2</v>
      </c>
      <c r="D271" s="7">
        <f t="shared" ca="1" si="36"/>
        <v>1</v>
      </c>
    </row>
    <row r="272" spans="1:4" x14ac:dyDescent="0.25">
      <c r="A272" s="5" t="str">
        <f>$B$3&amp;" - Wave C - All"</f>
        <v>(Ex-)Offenders  - Wave C - All</v>
      </c>
      <c r="B272" s="7">
        <f t="shared" ca="1" si="36"/>
        <v>1</v>
      </c>
      <c r="C272" s="6">
        <f t="shared" ca="1" si="36"/>
        <v>0</v>
      </c>
      <c r="D272" s="7">
        <f t="shared" ca="1" si="36"/>
        <v>1</v>
      </c>
    </row>
    <row r="274" spans="1:7" x14ac:dyDescent="0.25">
      <c r="A274" s="4" t="s">
        <v>713</v>
      </c>
    </row>
    <row r="275" spans="1:7" x14ac:dyDescent="0.25">
      <c r="A275" s="5"/>
      <c r="B275" s="5" t="str">
        <f>$B$3&amp;" - Wave A - Sample"</f>
        <v>(Ex-)Offenders  - Wave A - Sample</v>
      </c>
      <c r="C275" s="5" t="str">
        <f>$B$3&amp;" - Wave B - Sample"</f>
        <v>(Ex-)Offenders  - Wave B - Sample</v>
      </c>
      <c r="D275" s="5" t="str">
        <f>$B$3&amp;" - Wave C - Sample"</f>
        <v>(Ex-)Offenders  - Wave C - Sample</v>
      </c>
      <c r="E275" s="5" t="str">
        <f>$B$3&amp;" - Wave A - All"</f>
        <v>(Ex-)Offenders  - Wave A - All</v>
      </c>
      <c r="F275" s="5" t="str">
        <f>$B$3&amp;" - Wave B - All"</f>
        <v>(Ex-)Offenders  - Wave B - All</v>
      </c>
      <c r="G275" s="5" t="str">
        <f>$B$3&amp;" - Wave C - All"</f>
        <v>(Ex-)Offenders  - Wave C - All</v>
      </c>
    </row>
    <row r="276" spans="1:7" x14ac:dyDescent="0.25">
      <c r="A276" s="5" t="s">
        <v>70</v>
      </c>
      <c r="B276" s="2">
        <f>COUNTIFS(Table1[c08a_main_class], $B$4, Table1[c16a_housing_status], $A276)</f>
        <v>0</v>
      </c>
      <c r="C276" s="3">
        <f ca="1">COUNTIFS(Table1[c08a_main_class], $B$4, INDIRECT("Table1[c01"&amp;$E$5&amp;"_area]"), "&lt;&gt;Unassigned",INDIRECT("Table1[c16"&amp;$E$5&amp;"_housing_status]"), $A276)</f>
        <v>0</v>
      </c>
      <c r="D276" s="2">
        <f ca="1">COUNTIFS(Table1[c08a_main_class], $B$4, INDIRECT("Table1[c01"&amp;$E$6&amp;"_area]"), "&lt;&gt;Unassigned",INDIRECT("Table1[c16"&amp;$E$6&amp;"_housing_status]"), $A276)</f>
        <v>0</v>
      </c>
      <c r="E276" s="3">
        <f t="shared" ref="E276:E284" ca="1" si="37">COUNTIFS(INDIRECT("Table1["&amp;$B$5&amp;"]"),"Yes", INDIRECT("Table1[c16"&amp;$E$4&amp;"_housing_status]"), $A276)</f>
        <v>0</v>
      </c>
      <c r="F276" s="2">
        <f t="shared" ref="F276:F284" ca="1" si="38">COUNTIFS(INDIRECT("Table1["&amp;$B$6&amp;"]"),"Yes", INDIRECT("Table1[c16"&amp;$E$5&amp;"_housing_status]"), $A276)</f>
        <v>0</v>
      </c>
      <c r="G276" s="3">
        <f t="shared" ref="G276:G284" ca="1" si="39">COUNTIFS(INDIRECT("Table1["&amp;$B$7&amp;"]"),"Yes", INDIRECT("Table1[c16"&amp;$E$6&amp;"_housing_status]"), $A276)</f>
        <v>0</v>
      </c>
    </row>
    <row r="277" spans="1:7" x14ac:dyDescent="0.25">
      <c r="A277" s="5" t="s">
        <v>6</v>
      </c>
      <c r="B277" s="2">
        <f>COUNTIFS(Table1[c08a_main_class], $B$4, Table1[c16a_housing_status], $A277)</f>
        <v>18</v>
      </c>
      <c r="C277" s="3">
        <f ca="1">COUNTIFS(Table1[c08a_main_class], $B$4, INDIRECT("Table1[c01"&amp;$E$5&amp;"_area]"), "&lt;&gt;Unassigned",INDIRECT("Table1[c16"&amp;$E$5&amp;"_housing_status]"), $A277)</f>
        <v>9</v>
      </c>
      <c r="D277" s="2">
        <f ca="1">COUNTIFS(Table1[c08a_main_class], $B$4, INDIRECT("Table1[c01"&amp;$E$6&amp;"_area]"), "&lt;&gt;Unassigned",INDIRECT("Table1[c16"&amp;$E$6&amp;"_housing_status]"), $A277)</f>
        <v>3</v>
      </c>
      <c r="E277" s="3">
        <f t="shared" ca="1" si="37"/>
        <v>34</v>
      </c>
      <c r="F277" s="2">
        <f t="shared" ca="1" si="38"/>
        <v>11</v>
      </c>
      <c r="G277" s="3">
        <f t="shared" ca="1" si="39"/>
        <v>3</v>
      </c>
    </row>
    <row r="278" spans="1:7" x14ac:dyDescent="0.25">
      <c r="A278" s="5" t="s">
        <v>18</v>
      </c>
      <c r="B278" s="2">
        <f>COUNTIFS(Table1[c08a_main_class], $B$4, Table1[c16a_housing_status], $A278)</f>
        <v>12</v>
      </c>
      <c r="C278" s="3">
        <f ca="1">COUNTIFS(Table1[c08a_main_class], $B$4, INDIRECT("Table1[c01"&amp;$E$5&amp;"_area]"), "&lt;&gt;Unassigned",INDIRECT("Table1[c16"&amp;$E$5&amp;"_housing_status]"), $A278)</f>
        <v>9</v>
      </c>
      <c r="D278" s="2">
        <f ca="1">COUNTIFS(Table1[c08a_main_class], $B$4, INDIRECT("Table1[c01"&amp;$E$6&amp;"_area]"), "&lt;&gt;Unassigned",INDIRECT("Table1[c16"&amp;$E$6&amp;"_housing_status]"), $A278)</f>
        <v>0</v>
      </c>
      <c r="E278" s="3">
        <f t="shared" ca="1" si="37"/>
        <v>17</v>
      </c>
      <c r="F278" s="2">
        <f t="shared" ca="1" si="38"/>
        <v>9</v>
      </c>
      <c r="G278" s="3">
        <f t="shared" ca="1" si="39"/>
        <v>0</v>
      </c>
    </row>
    <row r="279" spans="1:7" x14ac:dyDescent="0.25">
      <c r="A279" s="5" t="s">
        <v>100</v>
      </c>
      <c r="B279" s="2">
        <f>COUNTIFS(Table1[c08a_main_class], $B$4, Table1[c16a_housing_status], $A279)</f>
        <v>2</v>
      </c>
      <c r="C279" s="3">
        <f ca="1">COUNTIFS(Table1[c08a_main_class], $B$4, INDIRECT("Table1[c01"&amp;$E$5&amp;"_area]"), "&lt;&gt;Unassigned",INDIRECT("Table1[c16"&amp;$E$5&amp;"_housing_status]"), $A279)</f>
        <v>0</v>
      </c>
      <c r="D279" s="2">
        <f ca="1">COUNTIFS(Table1[c08a_main_class], $B$4, INDIRECT("Table1[c01"&amp;$E$6&amp;"_area]"), "&lt;&gt;Unassigned",INDIRECT("Table1[c16"&amp;$E$6&amp;"_housing_status]"), $A279)</f>
        <v>0</v>
      </c>
      <c r="E279" s="3">
        <f t="shared" ca="1" si="37"/>
        <v>2</v>
      </c>
      <c r="F279" s="2">
        <f t="shared" ca="1" si="38"/>
        <v>0</v>
      </c>
      <c r="G279" s="3">
        <f t="shared" ca="1" si="39"/>
        <v>0</v>
      </c>
    </row>
    <row r="280" spans="1:7" x14ac:dyDescent="0.25">
      <c r="A280" s="5" t="s">
        <v>39</v>
      </c>
      <c r="B280" s="2">
        <f>COUNTIFS(Table1[c08a_main_class], $B$4, Table1[c16a_housing_status], $A280)</f>
        <v>2</v>
      </c>
      <c r="C280" s="3">
        <f ca="1">COUNTIFS(Table1[c08a_main_class], $B$4, INDIRECT("Table1[c01"&amp;$E$5&amp;"_area]"), "&lt;&gt;Unassigned",INDIRECT("Table1[c16"&amp;$E$5&amp;"_housing_status]"), $A280)</f>
        <v>0</v>
      </c>
      <c r="D280" s="2">
        <f ca="1">COUNTIFS(Table1[c08a_main_class], $B$4, INDIRECT("Table1[c01"&amp;$E$6&amp;"_area]"), "&lt;&gt;Unassigned",INDIRECT("Table1[c16"&amp;$E$6&amp;"_housing_status]"), $A280)</f>
        <v>0</v>
      </c>
      <c r="E280" s="3">
        <f t="shared" ca="1" si="37"/>
        <v>5</v>
      </c>
      <c r="F280" s="2">
        <f t="shared" ca="1" si="38"/>
        <v>0</v>
      </c>
      <c r="G280" s="3">
        <f t="shared" ca="1" si="39"/>
        <v>0</v>
      </c>
    </row>
    <row r="281" spans="1:7" x14ac:dyDescent="0.25">
      <c r="A281" s="5" t="s">
        <v>714</v>
      </c>
      <c r="B281" s="2">
        <f>COUNTIFS(Table1[c08a_main_class], $B$4, Table1[c16a_housing_status], $A281)</f>
        <v>19</v>
      </c>
      <c r="C281" s="3">
        <f ca="1">COUNTIFS(Table1[c08a_main_class], $B$4, INDIRECT("Table1[c01"&amp;$E$5&amp;"_area]"), "&lt;&gt;Unassigned",INDIRECT("Table1[c16"&amp;$E$5&amp;"_housing_status]"), $A281)</f>
        <v>0</v>
      </c>
      <c r="D281" s="2">
        <f ca="1">COUNTIFS(Table1[c08a_main_class], $B$4, INDIRECT("Table1[c01"&amp;$E$6&amp;"_area]"), "&lt;&gt;Unassigned",INDIRECT("Table1[c16"&amp;$E$6&amp;"_housing_status]"), $A281)</f>
        <v>0</v>
      </c>
      <c r="E281" s="3">
        <f t="shared" ca="1" si="37"/>
        <v>34</v>
      </c>
      <c r="F281" s="2">
        <f t="shared" ca="1" si="38"/>
        <v>0</v>
      </c>
      <c r="G281" s="3">
        <f t="shared" ca="1" si="39"/>
        <v>1</v>
      </c>
    </row>
    <row r="282" spans="1:7" x14ac:dyDescent="0.25">
      <c r="A282" s="5" t="s">
        <v>715</v>
      </c>
      <c r="B282" s="2">
        <f>COUNTIFS(Table1[c08a_main_class], $B$4, Table1[c16a_housing_status], $A282)</f>
        <v>0</v>
      </c>
      <c r="C282" s="3">
        <f ca="1">COUNTIFS(Table1[c08a_main_class], $B$4, INDIRECT("Table1[c01"&amp;$E$5&amp;"_area]"), "&lt;&gt;Unassigned",INDIRECT("Table1[c16"&amp;$E$5&amp;"_housing_status]"), $A282)</f>
        <v>0</v>
      </c>
      <c r="D282" s="2">
        <f ca="1">COUNTIFS(Table1[c08a_main_class], $B$4, INDIRECT("Table1[c01"&amp;$E$6&amp;"_area]"), "&lt;&gt;Unassigned",INDIRECT("Table1[c16"&amp;$E$6&amp;"_housing_status]"), $A282)</f>
        <v>0</v>
      </c>
      <c r="E282" s="3">
        <f t="shared" ca="1" si="37"/>
        <v>0</v>
      </c>
      <c r="F282" s="2">
        <f t="shared" ca="1" si="38"/>
        <v>0</v>
      </c>
      <c r="G282" s="3">
        <f t="shared" ca="1" si="39"/>
        <v>0</v>
      </c>
    </row>
    <row r="283" spans="1:7" x14ac:dyDescent="0.25">
      <c r="A283" s="5" t="s">
        <v>32</v>
      </c>
      <c r="B283" s="2">
        <f>COUNTIFS(Table1[c08a_main_class], $B$4, Table1[c16a_housing_status], $A283)</f>
        <v>0</v>
      </c>
      <c r="C283" s="3">
        <f ca="1">COUNTIFS(Table1[c08a_main_class], $B$4, INDIRECT("Table1[c01"&amp;$E$5&amp;"_area]"), "&lt;&gt;Unassigned",INDIRECT("Table1[c16"&amp;$E$5&amp;"_housing_status]"), $A283)</f>
        <v>0</v>
      </c>
      <c r="D283" s="2">
        <f ca="1">COUNTIFS(Table1[c08a_main_class], $B$4, INDIRECT("Table1[c01"&amp;$E$6&amp;"_area]"), "&lt;&gt;Unassigned",INDIRECT("Table1[c16"&amp;$E$6&amp;"_housing_status]"), $A283)</f>
        <v>0</v>
      </c>
      <c r="E283" s="3">
        <f t="shared" ca="1" si="37"/>
        <v>2</v>
      </c>
      <c r="F283" s="2">
        <f t="shared" ca="1" si="38"/>
        <v>0</v>
      </c>
      <c r="G283" s="3">
        <f t="shared" ca="1" si="39"/>
        <v>0</v>
      </c>
    </row>
    <row r="284" spans="1:7" x14ac:dyDescent="0.25">
      <c r="A284" s="5" t="s">
        <v>22</v>
      </c>
      <c r="B284" s="2">
        <f>COUNTIFS(Table1[c08a_main_class], $B$4, Table1[c16a_housing_status], $A284)</f>
        <v>3</v>
      </c>
      <c r="C284" s="3">
        <f ca="1">COUNTIFS(Table1[c08a_main_class], $B$4, INDIRECT("Table1[c01"&amp;$E$5&amp;"_area]"), "&lt;&gt;Unassigned",INDIRECT("Table1[c16"&amp;$E$5&amp;"_housing_status]"), $A284)</f>
        <v>0</v>
      </c>
      <c r="D284" s="2">
        <f ca="1">COUNTIFS(Table1[c08a_main_class], $B$4, INDIRECT("Table1[c01"&amp;$E$6&amp;"_area]"), "&lt;&gt;Unassigned",INDIRECT("Table1[c16"&amp;$E$6&amp;"_housing_status]"), $A284)</f>
        <v>0</v>
      </c>
      <c r="E284" s="3">
        <f t="shared" ca="1" si="37"/>
        <v>4</v>
      </c>
      <c r="F284" s="2">
        <f t="shared" ca="1" si="38"/>
        <v>0</v>
      </c>
      <c r="G284" s="3">
        <f t="shared" ca="1" si="39"/>
        <v>0</v>
      </c>
    </row>
    <row r="285" spans="1:7" x14ac:dyDescent="0.25">
      <c r="A285" s="5" t="s">
        <v>525</v>
      </c>
      <c r="B285" s="2">
        <f t="shared" ref="B285:G285" si="40">SUM(B276:B284)</f>
        <v>56</v>
      </c>
      <c r="C285" s="3">
        <f t="shared" ca="1" si="40"/>
        <v>18</v>
      </c>
      <c r="D285" s="2">
        <f t="shared" ca="1" si="40"/>
        <v>3</v>
      </c>
      <c r="E285" s="3">
        <f t="shared" ca="1" si="40"/>
        <v>98</v>
      </c>
      <c r="F285" s="2">
        <f t="shared" ca="1" si="40"/>
        <v>20</v>
      </c>
      <c r="G285" s="3">
        <f t="shared" ca="1" si="40"/>
        <v>4</v>
      </c>
    </row>
    <row r="287" spans="1:7" x14ac:dyDescent="0.25">
      <c r="A287" s="4" t="s">
        <v>716</v>
      </c>
    </row>
    <row r="288" spans="1:7" x14ac:dyDescent="0.25">
      <c r="A288" s="5"/>
      <c r="B288" s="5" t="str">
        <f>$B$3&amp;" - Wave A - Sample"</f>
        <v>(Ex-)Offenders  - Wave A - Sample</v>
      </c>
      <c r="C288" s="5" t="str">
        <f>$B$3&amp;" - Wave B - Sample"</f>
        <v>(Ex-)Offenders  - Wave B - Sample</v>
      </c>
      <c r="D288" s="5" t="str">
        <f>$B$3&amp;" - Wave C - Sample"</f>
        <v>(Ex-)Offenders  - Wave C - Sample</v>
      </c>
      <c r="E288" s="5" t="str">
        <f>$B$3&amp;" - Wave A - All"</f>
        <v>(Ex-)Offenders  - Wave A - All</v>
      </c>
      <c r="F288" s="5" t="str">
        <f>$B$3&amp;" - Wave B - All"</f>
        <v>(Ex-)Offenders  - Wave B - All</v>
      </c>
      <c r="G288" s="5" t="str">
        <f>$B$3&amp;" - Wave C - All"</f>
        <v>(Ex-)Offenders  - Wave C - All</v>
      </c>
    </row>
    <row r="289" spans="1:7" x14ac:dyDescent="0.25">
      <c r="A289" s="5" t="s">
        <v>70</v>
      </c>
      <c r="B289" s="15">
        <f>B276/B$285</f>
        <v>0</v>
      </c>
      <c r="C289" s="15">
        <f t="shared" ref="C289:G298" ca="1" si="41">C276/C$285</f>
        <v>0</v>
      </c>
      <c r="D289" s="15">
        <f t="shared" ca="1" si="41"/>
        <v>0</v>
      </c>
      <c r="E289" s="13">
        <f t="shared" ca="1" si="41"/>
        <v>0</v>
      </c>
      <c r="F289" s="15">
        <f t="shared" ca="1" si="41"/>
        <v>0</v>
      </c>
      <c r="G289" s="13">
        <f t="shared" ca="1" si="41"/>
        <v>0</v>
      </c>
    </row>
    <row r="290" spans="1:7" x14ac:dyDescent="0.25">
      <c r="A290" s="5" t="s">
        <v>6</v>
      </c>
      <c r="B290" s="15">
        <f t="shared" ref="B290:D298" si="42">B277/B$285</f>
        <v>0.32142857142857145</v>
      </c>
      <c r="C290" s="15">
        <f t="shared" ca="1" si="42"/>
        <v>0.5</v>
      </c>
      <c r="D290" s="15">
        <f t="shared" ca="1" si="42"/>
        <v>1</v>
      </c>
      <c r="E290" s="13">
        <f t="shared" ca="1" si="41"/>
        <v>0.34693877551020408</v>
      </c>
      <c r="F290" s="15">
        <f t="shared" ca="1" si="41"/>
        <v>0.55000000000000004</v>
      </c>
      <c r="G290" s="13">
        <f t="shared" ca="1" si="41"/>
        <v>0.75</v>
      </c>
    </row>
    <row r="291" spans="1:7" x14ac:dyDescent="0.25">
      <c r="A291" s="5" t="s">
        <v>18</v>
      </c>
      <c r="B291" s="15">
        <f t="shared" si="42"/>
        <v>0.21428571428571427</v>
      </c>
      <c r="C291" s="15">
        <f t="shared" ca="1" si="42"/>
        <v>0.5</v>
      </c>
      <c r="D291" s="15">
        <f t="shared" ca="1" si="42"/>
        <v>0</v>
      </c>
      <c r="E291" s="13">
        <f t="shared" ca="1" si="41"/>
        <v>0.17346938775510204</v>
      </c>
      <c r="F291" s="15">
        <f t="shared" ca="1" si="41"/>
        <v>0.45</v>
      </c>
      <c r="G291" s="13">
        <f t="shared" ca="1" si="41"/>
        <v>0</v>
      </c>
    </row>
    <row r="292" spans="1:7" x14ac:dyDescent="0.25">
      <c r="A292" s="5" t="s">
        <v>100</v>
      </c>
      <c r="B292" s="15">
        <f t="shared" si="42"/>
        <v>3.5714285714285712E-2</v>
      </c>
      <c r="C292" s="15">
        <f t="shared" ca="1" si="42"/>
        <v>0</v>
      </c>
      <c r="D292" s="15">
        <f t="shared" ca="1" si="42"/>
        <v>0</v>
      </c>
      <c r="E292" s="13">
        <f t="shared" ca="1" si="41"/>
        <v>2.0408163265306121E-2</v>
      </c>
      <c r="F292" s="15">
        <f t="shared" ca="1" si="41"/>
        <v>0</v>
      </c>
      <c r="G292" s="13">
        <f t="shared" ca="1" si="41"/>
        <v>0</v>
      </c>
    </row>
    <row r="293" spans="1:7" x14ac:dyDescent="0.25">
      <c r="A293" s="5" t="s">
        <v>39</v>
      </c>
      <c r="B293" s="15">
        <f t="shared" si="42"/>
        <v>3.5714285714285712E-2</v>
      </c>
      <c r="C293" s="15">
        <f t="shared" ca="1" si="42"/>
        <v>0</v>
      </c>
      <c r="D293" s="15">
        <f t="shared" ca="1" si="42"/>
        <v>0</v>
      </c>
      <c r="E293" s="13">
        <f t="shared" ca="1" si="41"/>
        <v>5.1020408163265307E-2</v>
      </c>
      <c r="F293" s="15">
        <f t="shared" ca="1" si="41"/>
        <v>0</v>
      </c>
      <c r="G293" s="13">
        <f t="shared" ca="1" si="41"/>
        <v>0</v>
      </c>
    </row>
    <row r="294" spans="1:7" x14ac:dyDescent="0.25">
      <c r="A294" s="5" t="s">
        <v>714</v>
      </c>
      <c r="B294" s="15">
        <f t="shared" si="42"/>
        <v>0.3392857142857143</v>
      </c>
      <c r="C294" s="15">
        <f t="shared" ca="1" si="42"/>
        <v>0</v>
      </c>
      <c r="D294" s="15">
        <f t="shared" ca="1" si="42"/>
        <v>0</v>
      </c>
      <c r="E294" s="13">
        <f t="shared" ca="1" si="41"/>
        <v>0.34693877551020408</v>
      </c>
      <c r="F294" s="15">
        <f t="shared" ca="1" si="41"/>
        <v>0</v>
      </c>
      <c r="G294" s="13">
        <f t="shared" ca="1" si="41"/>
        <v>0.25</v>
      </c>
    </row>
    <row r="295" spans="1:7" x14ac:dyDescent="0.25">
      <c r="A295" s="5" t="s">
        <v>715</v>
      </c>
      <c r="B295" s="15">
        <f t="shared" si="42"/>
        <v>0</v>
      </c>
      <c r="C295" s="15">
        <f t="shared" ca="1" si="42"/>
        <v>0</v>
      </c>
      <c r="D295" s="15">
        <f t="shared" ca="1" si="42"/>
        <v>0</v>
      </c>
      <c r="E295" s="13">
        <f t="shared" ca="1" si="41"/>
        <v>0</v>
      </c>
      <c r="F295" s="15">
        <f t="shared" ca="1" si="41"/>
        <v>0</v>
      </c>
      <c r="G295" s="13">
        <f t="shared" ca="1" si="41"/>
        <v>0</v>
      </c>
    </row>
    <row r="296" spans="1:7" x14ac:dyDescent="0.25">
      <c r="A296" s="5" t="s">
        <v>32</v>
      </c>
      <c r="B296" s="15">
        <f t="shared" si="42"/>
        <v>0</v>
      </c>
      <c r="C296" s="15">
        <f t="shared" ca="1" si="42"/>
        <v>0</v>
      </c>
      <c r="D296" s="15">
        <f t="shared" ca="1" si="42"/>
        <v>0</v>
      </c>
      <c r="E296" s="13">
        <f t="shared" ca="1" si="41"/>
        <v>2.0408163265306121E-2</v>
      </c>
      <c r="F296" s="15">
        <f t="shared" ca="1" si="41"/>
        <v>0</v>
      </c>
      <c r="G296" s="13">
        <f t="shared" ca="1" si="41"/>
        <v>0</v>
      </c>
    </row>
    <row r="297" spans="1:7" x14ac:dyDescent="0.25">
      <c r="A297" s="5" t="s">
        <v>22</v>
      </c>
      <c r="B297" s="15">
        <f t="shared" si="42"/>
        <v>5.3571428571428568E-2</v>
      </c>
      <c r="C297" s="15">
        <f t="shared" ca="1" si="42"/>
        <v>0</v>
      </c>
      <c r="D297" s="15">
        <f t="shared" ca="1" si="42"/>
        <v>0</v>
      </c>
      <c r="E297" s="13">
        <f t="shared" ca="1" si="41"/>
        <v>4.0816326530612242E-2</v>
      </c>
      <c r="F297" s="15">
        <f t="shared" ca="1" si="41"/>
        <v>0</v>
      </c>
      <c r="G297" s="13">
        <f t="shared" ca="1" si="41"/>
        <v>0</v>
      </c>
    </row>
    <row r="298" spans="1:7" x14ac:dyDescent="0.25">
      <c r="A298" s="5" t="s">
        <v>525</v>
      </c>
      <c r="B298" s="15">
        <f t="shared" si="42"/>
        <v>1</v>
      </c>
      <c r="C298" s="15">
        <f t="shared" ca="1" si="42"/>
        <v>1</v>
      </c>
      <c r="D298" s="15">
        <f t="shared" ca="1" si="42"/>
        <v>1</v>
      </c>
      <c r="E298" s="13">
        <f t="shared" ca="1" si="41"/>
        <v>1</v>
      </c>
      <c r="F298" s="15">
        <f t="shared" ca="1" si="41"/>
        <v>1</v>
      </c>
      <c r="G298" s="13">
        <f t="shared" ca="1" si="41"/>
        <v>1</v>
      </c>
    </row>
    <row r="299" spans="1:7" x14ac:dyDescent="0.25">
      <c r="B299" s="10" t="s">
        <v>718</v>
      </c>
      <c r="C299" s="10"/>
      <c r="D299" s="10"/>
    </row>
    <row r="300" spans="1:7" x14ac:dyDescent="0.25">
      <c r="A300" s="4" t="s">
        <v>717</v>
      </c>
    </row>
    <row r="301" spans="1:7" x14ac:dyDescent="0.25">
      <c r="A301" s="5" t="str">
        <f>$B$3&amp;" - Wave A - Sample"</f>
        <v>(Ex-)Offenders  - Wave A - Sample</v>
      </c>
      <c r="B301" s="5" t="s">
        <v>879</v>
      </c>
      <c r="C301" s="5" t="s">
        <v>5</v>
      </c>
      <c r="D301" s="5" t="s">
        <v>4</v>
      </c>
      <c r="E301" s="5" t="s">
        <v>525</v>
      </c>
    </row>
    <row r="302" spans="1:7" x14ac:dyDescent="0.25">
      <c r="A302" s="5" t="s">
        <v>148</v>
      </c>
      <c r="B302" s="5" t="s">
        <v>666</v>
      </c>
      <c r="C302" s="2">
        <f ca="1">COUNTIFS(Table1[c08a_main_class], $B$4, INDIRECT("Table1["&amp;$B302&amp;"]"), "Yes")</f>
        <v>1</v>
      </c>
      <c r="D302" s="3">
        <f ca="1">COUNTIFS(Table1[c08a_main_class], $B$4, INDIRECT("Table1["&amp;$B302&amp;"]"), "No")</f>
        <v>56</v>
      </c>
      <c r="E302" s="2">
        <f ca="1">C302+D302</f>
        <v>57</v>
      </c>
    </row>
    <row r="303" spans="1:7" x14ac:dyDescent="0.25">
      <c r="A303" s="5" t="s">
        <v>499</v>
      </c>
      <c r="B303" s="5" t="s">
        <v>667</v>
      </c>
      <c r="C303" s="2">
        <f ca="1">COUNTIFS(Table1[c08a_main_class], $B$4, INDIRECT("Table1["&amp;$B303&amp;"]"), "Yes")</f>
        <v>0</v>
      </c>
      <c r="D303" s="3">
        <f ca="1">COUNTIFS(Table1[c08a_main_class], $B$4, INDIRECT("Table1["&amp;$B303&amp;"]"), "No")</f>
        <v>57</v>
      </c>
      <c r="E303" s="2">
        <f t="shared" ref="E303:E311" ca="1" si="43">C303+D303</f>
        <v>57</v>
      </c>
    </row>
    <row r="304" spans="1:7" x14ac:dyDescent="0.25">
      <c r="A304" s="5" t="s">
        <v>740</v>
      </c>
      <c r="B304" s="5" t="s">
        <v>668</v>
      </c>
      <c r="C304" s="2">
        <f ca="1">COUNTIFS(Table1[c08a_main_class], $B$4, INDIRECT("Table1["&amp;$B304&amp;"]"), "Yes")</f>
        <v>40</v>
      </c>
      <c r="D304" s="3">
        <f ca="1">COUNTIFS(Table1[c08a_main_class], $B$4, INDIRECT("Table1["&amp;$B304&amp;"]"), "No")</f>
        <v>17</v>
      </c>
      <c r="E304" s="2">
        <f t="shared" ca="1" si="43"/>
        <v>57</v>
      </c>
    </row>
    <row r="305" spans="1:9" x14ac:dyDescent="0.25">
      <c r="A305" s="5" t="s">
        <v>719</v>
      </c>
      <c r="B305" s="5" t="s">
        <v>669</v>
      </c>
      <c r="C305" s="2">
        <f ca="1">COUNTIFS(Table1[c08a_main_class], $B$4, INDIRECT("Table1["&amp;$B305&amp;"]"), "Yes")</f>
        <v>57</v>
      </c>
      <c r="D305" s="3">
        <f ca="1">COUNTIFS(Table1[c08a_main_class], $B$4, INDIRECT("Table1["&amp;$B305&amp;"]"), "No")</f>
        <v>0</v>
      </c>
      <c r="E305" s="2">
        <f t="shared" ca="1" si="43"/>
        <v>57</v>
      </c>
    </row>
    <row r="306" spans="1:9" x14ac:dyDescent="0.25">
      <c r="A306" s="5" t="s">
        <v>720</v>
      </c>
      <c r="B306" s="5" t="s">
        <v>670</v>
      </c>
      <c r="C306" s="2">
        <f ca="1">COUNTIFS(Table1[c08a_main_class], $B$4, INDIRECT("Table1["&amp;$B306&amp;"]"), "Yes")</f>
        <v>15</v>
      </c>
      <c r="D306" s="3">
        <f ca="1">COUNTIFS(Table1[c08a_main_class], $B$4, INDIRECT("Table1["&amp;$B306&amp;"]"), "No")</f>
        <v>42</v>
      </c>
      <c r="E306" s="2">
        <f t="shared" ca="1" si="43"/>
        <v>57</v>
      </c>
    </row>
    <row r="307" spans="1:9" x14ac:dyDescent="0.25">
      <c r="A307" s="5" t="s">
        <v>524</v>
      </c>
      <c r="B307" s="5" t="s">
        <v>671</v>
      </c>
      <c r="C307" s="2">
        <f ca="1">COUNTIFS(Table1[c08a_main_class], $B$4, INDIRECT("Table1["&amp;$B307&amp;"]"), "Yes")</f>
        <v>21</v>
      </c>
      <c r="D307" s="3">
        <f ca="1">COUNTIFS(Table1[c08a_main_class], $B$4, INDIRECT("Table1["&amp;$B307&amp;"]"), "No")</f>
        <v>36</v>
      </c>
      <c r="E307" s="2">
        <f t="shared" ca="1" si="43"/>
        <v>57</v>
      </c>
    </row>
    <row r="308" spans="1:9" x14ac:dyDescent="0.25">
      <c r="A308" s="5" t="s">
        <v>522</v>
      </c>
      <c r="B308" s="5" t="s">
        <v>672</v>
      </c>
      <c r="C308" s="2">
        <f ca="1">COUNTIFS(Table1[c08a_main_class], $B$4, INDIRECT("Table1["&amp;$B308&amp;"]"), "Yes")</f>
        <v>3</v>
      </c>
      <c r="D308" s="3">
        <f ca="1">COUNTIFS(Table1[c08a_main_class], $B$4, INDIRECT("Table1["&amp;$B308&amp;"]"), "No")</f>
        <v>54</v>
      </c>
      <c r="E308" s="2">
        <f t="shared" ca="1" si="43"/>
        <v>57</v>
      </c>
    </row>
    <row r="309" spans="1:9" x14ac:dyDescent="0.25">
      <c r="A309" s="5" t="s">
        <v>23</v>
      </c>
      <c r="B309" s="5" t="s">
        <v>673</v>
      </c>
      <c r="C309" s="2">
        <f ca="1">COUNTIFS(Table1[c08a_main_class], $B$4, INDIRECT("Table1["&amp;$B309&amp;"]"), "Yes")</f>
        <v>1</v>
      </c>
      <c r="D309" s="3">
        <f ca="1">COUNTIFS(Table1[c08a_main_class], $B$4, INDIRECT("Table1["&amp;$B309&amp;"]"), "No")</f>
        <v>56</v>
      </c>
      <c r="E309" s="2">
        <f t="shared" ca="1" si="43"/>
        <v>57</v>
      </c>
    </row>
    <row r="310" spans="1:9" x14ac:dyDescent="0.25">
      <c r="A310" s="5" t="s">
        <v>523</v>
      </c>
      <c r="B310" s="5" t="s">
        <v>674</v>
      </c>
      <c r="C310" s="2">
        <f ca="1">COUNTIFS(Table1[c08a_main_class], $B$4, INDIRECT("Table1["&amp;$B310&amp;"]"), "Yes")</f>
        <v>8</v>
      </c>
      <c r="D310" s="3">
        <f ca="1">COUNTIFS(Table1[c08a_main_class], $B$4, INDIRECT("Table1["&amp;$B310&amp;"]"), "No")</f>
        <v>49</v>
      </c>
      <c r="E310" s="2">
        <f t="shared" ca="1" si="43"/>
        <v>57</v>
      </c>
    </row>
    <row r="311" spans="1:9" x14ac:dyDescent="0.25">
      <c r="A311" s="5" t="s">
        <v>742</v>
      </c>
      <c r="B311" s="5" t="s">
        <v>675</v>
      </c>
      <c r="C311" s="2">
        <f ca="1">COUNTIFS(Table1[c08a_main_class], $B$4, INDIRECT("Table1["&amp;$B311&amp;"]"), "Yes")</f>
        <v>0</v>
      </c>
      <c r="D311" s="3">
        <f ca="1">COUNTIFS(Table1[c08a_main_class], $B$4, INDIRECT("Table1["&amp;$B311&amp;"]"), "No")</f>
        <v>57</v>
      </c>
      <c r="E311" s="2">
        <f t="shared" ca="1" si="43"/>
        <v>57</v>
      </c>
    </row>
    <row r="313" spans="1:9" x14ac:dyDescent="0.25">
      <c r="A313" s="4" t="s">
        <v>721</v>
      </c>
    </row>
    <row r="314" spans="1:9" x14ac:dyDescent="0.25">
      <c r="A314" s="5" t="str">
        <f>$B$3&amp;" - Wave A - Sample"</f>
        <v>(Ex-)Offenders  - Wave A - Sample</v>
      </c>
      <c r="B314" s="5" t="s">
        <v>879</v>
      </c>
      <c r="C314" s="5" t="s">
        <v>5</v>
      </c>
      <c r="D314" s="5" t="s">
        <v>4</v>
      </c>
      <c r="E314" s="5" t="s">
        <v>525</v>
      </c>
    </row>
    <row r="315" spans="1:9" x14ac:dyDescent="0.25">
      <c r="A315" s="5" t="s">
        <v>148</v>
      </c>
      <c r="B315" s="5" t="s">
        <v>666</v>
      </c>
      <c r="C315" s="7">
        <f ca="1">C302/$B$11</f>
        <v>1.7543859649122806E-2</v>
      </c>
      <c r="D315" s="6">
        <f ca="1">D302/$B$11</f>
        <v>0.98245614035087714</v>
      </c>
      <c r="E315" s="7">
        <f ca="1">E302/$B$11</f>
        <v>1</v>
      </c>
    </row>
    <row r="316" spans="1:9" x14ac:dyDescent="0.25">
      <c r="A316" s="5" t="s">
        <v>499</v>
      </c>
      <c r="B316" s="5" t="s">
        <v>667</v>
      </c>
      <c r="C316" s="7">
        <f t="shared" ref="C316:E324" ca="1" si="44">C303/$B$11</f>
        <v>0</v>
      </c>
      <c r="D316" s="6">
        <f t="shared" ca="1" si="44"/>
        <v>1</v>
      </c>
      <c r="E316" s="7">
        <f t="shared" ca="1" si="44"/>
        <v>1</v>
      </c>
    </row>
    <row r="317" spans="1:9" x14ac:dyDescent="0.25">
      <c r="A317" s="5" t="s">
        <v>740</v>
      </c>
      <c r="B317" s="5" t="s">
        <v>668</v>
      </c>
      <c r="C317" s="7">
        <f t="shared" ca="1" si="44"/>
        <v>0.70175438596491224</v>
      </c>
      <c r="D317" s="6">
        <f t="shared" ca="1" si="44"/>
        <v>0.2982456140350877</v>
      </c>
      <c r="E317" s="7">
        <f t="shared" ca="1" si="44"/>
        <v>1</v>
      </c>
    </row>
    <row r="318" spans="1:9" x14ac:dyDescent="0.25">
      <c r="A318" s="5" t="s">
        <v>719</v>
      </c>
      <c r="B318" s="5" t="s">
        <v>669</v>
      </c>
      <c r="C318" s="7">
        <f t="shared" ca="1" si="44"/>
        <v>1</v>
      </c>
      <c r="D318" s="6">
        <f t="shared" ca="1" si="44"/>
        <v>0</v>
      </c>
      <c r="E318" s="7">
        <f t="shared" ca="1" si="44"/>
        <v>1</v>
      </c>
    </row>
    <row r="319" spans="1:9" x14ac:dyDescent="0.25">
      <c r="A319" s="5" t="s">
        <v>720</v>
      </c>
      <c r="B319" s="5" t="s">
        <v>670</v>
      </c>
      <c r="C319" s="7">
        <f t="shared" ca="1" si="44"/>
        <v>0.26315789473684209</v>
      </c>
      <c r="D319" s="6">
        <f t="shared" ca="1" si="44"/>
        <v>0.73684210526315785</v>
      </c>
      <c r="E319" s="7">
        <f t="shared" ca="1" si="44"/>
        <v>1</v>
      </c>
    </row>
    <row r="320" spans="1:9" x14ac:dyDescent="0.25">
      <c r="A320" s="5" t="s">
        <v>524</v>
      </c>
      <c r="B320" s="5" t="s">
        <v>671</v>
      </c>
      <c r="C320" s="7">
        <f t="shared" ca="1" si="44"/>
        <v>0.36842105263157893</v>
      </c>
      <c r="D320" s="6">
        <f t="shared" ca="1" si="44"/>
        <v>0.63157894736842102</v>
      </c>
      <c r="E320" s="7">
        <f t="shared" ca="1" si="44"/>
        <v>1</v>
      </c>
      <c r="I320" s="26"/>
    </row>
    <row r="321" spans="1:9" x14ac:dyDescent="0.25">
      <c r="A321" s="5" t="s">
        <v>522</v>
      </c>
      <c r="B321" s="5" t="s">
        <v>672</v>
      </c>
      <c r="C321" s="7">
        <f t="shared" ca="1" si="44"/>
        <v>5.2631578947368418E-2</v>
      </c>
      <c r="D321" s="6">
        <f t="shared" ca="1" si="44"/>
        <v>0.94736842105263153</v>
      </c>
      <c r="E321" s="7">
        <f t="shared" ca="1" si="44"/>
        <v>1</v>
      </c>
      <c r="I321" s="26"/>
    </row>
    <row r="322" spans="1:9" x14ac:dyDescent="0.25">
      <c r="A322" s="5" t="s">
        <v>23</v>
      </c>
      <c r="B322" s="5" t="s">
        <v>673</v>
      </c>
      <c r="C322" s="7">
        <f t="shared" ca="1" si="44"/>
        <v>1.7543859649122806E-2</v>
      </c>
      <c r="D322" s="6">
        <f t="shared" ca="1" si="44"/>
        <v>0.98245614035087714</v>
      </c>
      <c r="E322" s="7">
        <f t="shared" ca="1" si="44"/>
        <v>1</v>
      </c>
      <c r="F322" s="26"/>
      <c r="I322" s="26"/>
    </row>
    <row r="323" spans="1:9" x14ac:dyDescent="0.25">
      <c r="A323" s="5" t="s">
        <v>523</v>
      </c>
      <c r="B323" s="5" t="s">
        <v>674</v>
      </c>
      <c r="C323" s="7">
        <f t="shared" ca="1" si="44"/>
        <v>0.14035087719298245</v>
      </c>
      <c r="D323" s="6">
        <f t="shared" ca="1" si="44"/>
        <v>0.85964912280701755</v>
      </c>
      <c r="E323" s="7">
        <f t="shared" ca="1" si="44"/>
        <v>1</v>
      </c>
      <c r="F323" s="27"/>
      <c r="I323" s="27"/>
    </row>
    <row r="324" spans="1:9" x14ac:dyDescent="0.25">
      <c r="A324" s="5" t="s">
        <v>742</v>
      </c>
      <c r="B324" s="5" t="s">
        <v>675</v>
      </c>
      <c r="C324" s="7">
        <f t="shared" ca="1" si="44"/>
        <v>0</v>
      </c>
      <c r="D324" s="6">
        <f t="shared" ca="1" si="44"/>
        <v>1</v>
      </c>
      <c r="E324" s="7">
        <f t="shared" ca="1" si="44"/>
        <v>1</v>
      </c>
      <c r="F324" s="27"/>
      <c r="I324" s="27"/>
    </row>
    <row r="325" spans="1:9" x14ac:dyDescent="0.25">
      <c r="F325" s="27"/>
      <c r="I325" s="27"/>
    </row>
    <row r="326" spans="1:9" x14ac:dyDescent="0.25">
      <c r="A326" s="4" t="s">
        <v>717</v>
      </c>
      <c r="F326" s="27"/>
      <c r="G326" s="26"/>
      <c r="H326" s="26"/>
      <c r="I326" s="27"/>
    </row>
    <row r="327" spans="1:9" x14ac:dyDescent="0.25">
      <c r="A327" s="5" t="str">
        <f>$B$3&amp;" - Wave B - Sample"</f>
        <v>(Ex-)Offenders  - Wave B - Sample</v>
      </c>
      <c r="B327" s="5" t="s">
        <v>879</v>
      </c>
      <c r="C327" s="5" t="s">
        <v>5</v>
      </c>
      <c r="D327" s="5" t="s">
        <v>4</v>
      </c>
      <c r="E327" s="5" t="s">
        <v>525</v>
      </c>
      <c r="F327" s="27"/>
      <c r="G327" s="26"/>
      <c r="H327" s="26"/>
      <c r="I327" s="27"/>
    </row>
    <row r="328" spans="1:9" x14ac:dyDescent="0.25">
      <c r="A328" s="5" t="s">
        <v>148</v>
      </c>
      <c r="B328" s="5" t="s">
        <v>880</v>
      </c>
      <c r="C328" s="2">
        <f ca="1">COUNTIFS(Table1[c08a_main_class], $B$4, INDIRECT("Table1[c01"&amp;$E$5&amp;"_area]"), "&lt;&gt;Unassigned", INDIRECT("Table1["&amp;$B328&amp;"]"), "Yes")</f>
        <v>0</v>
      </c>
      <c r="D328" s="3">
        <f ca="1">COUNTIFS(Table1[c08a_main_class], $B$4, INDIRECT("Table1[c01"&amp;$E$5&amp;"_area]"), "&lt;&gt;Unassigned", INDIRECT("Table1["&amp;$B328&amp;"]"), "No")</f>
        <v>25</v>
      </c>
      <c r="E328" s="2">
        <f ca="1">C328+D328</f>
        <v>25</v>
      </c>
      <c r="F328" s="27"/>
      <c r="G328" s="26"/>
      <c r="H328" s="26"/>
      <c r="I328" s="27"/>
    </row>
    <row r="329" spans="1:9" x14ac:dyDescent="0.25">
      <c r="A329" s="5" t="s">
        <v>499</v>
      </c>
      <c r="B329" s="5" t="s">
        <v>881</v>
      </c>
      <c r="C329" s="2">
        <f ca="1">COUNTIFS(Table1[c08a_main_class], $B$4, INDIRECT("Table1[c01"&amp;$E$5&amp;"_area]"), "&lt;&gt;Unassigned", INDIRECT("Table1["&amp;$B329&amp;"]"), "Yes")</f>
        <v>0</v>
      </c>
      <c r="D329" s="3">
        <f ca="1">COUNTIFS(Table1[c08a_main_class], $B$4, INDIRECT("Table1[c01"&amp;$E$5&amp;"_area]"), "&lt;&gt;Unassigned", INDIRECT("Table1["&amp;$B329&amp;"]"), "No")</f>
        <v>25</v>
      </c>
      <c r="E329" s="2">
        <f t="shared" ref="E329:E337" ca="1" si="45">C329+D329</f>
        <v>25</v>
      </c>
      <c r="F329" s="27"/>
      <c r="G329" s="27"/>
      <c r="H329" s="27"/>
      <c r="I329" s="27"/>
    </row>
    <row r="330" spans="1:9" x14ac:dyDescent="0.25">
      <c r="A330" s="5" t="s">
        <v>740</v>
      </c>
      <c r="B330" s="5" t="s">
        <v>859</v>
      </c>
      <c r="C330" s="2">
        <f ca="1">COUNTIFS(Table1[c08a_main_class], $B$4, INDIRECT("Table1[c01"&amp;$E$5&amp;"_area]"), "&lt;&gt;Unassigned", INDIRECT("Table1["&amp;$B330&amp;"]"), "Yes")</f>
        <v>16</v>
      </c>
      <c r="D330" s="3">
        <f ca="1">COUNTIFS(Table1[c08a_main_class], $B$4, INDIRECT("Table1[c01"&amp;$E$5&amp;"_area]"), "&lt;&gt;Unassigned", INDIRECT("Table1["&amp;$B330&amp;"]"), "No")</f>
        <v>9</v>
      </c>
      <c r="E330" s="2">
        <f t="shared" ca="1" si="45"/>
        <v>25</v>
      </c>
      <c r="F330" s="27"/>
      <c r="G330" s="27"/>
      <c r="H330" s="27"/>
      <c r="I330" s="27"/>
    </row>
    <row r="331" spans="1:9" x14ac:dyDescent="0.25">
      <c r="A331" s="5" t="s">
        <v>719</v>
      </c>
      <c r="B331" s="5" t="s">
        <v>882</v>
      </c>
      <c r="C331" s="2">
        <f ca="1">COUNTIFS(Table1[c08a_main_class], $B$4, INDIRECT("Table1[c01"&amp;$E$5&amp;"_area]"), "&lt;&gt;Unassigned", INDIRECT("Table1["&amp;$B331&amp;"]"), "Yes")</f>
        <v>22</v>
      </c>
      <c r="D331" s="3">
        <f ca="1">COUNTIFS(Table1[c08a_main_class], $B$4, INDIRECT("Table1[c01"&amp;$E$5&amp;"_area]"), "&lt;&gt;Unassigned", INDIRECT("Table1["&amp;$B331&amp;"]"), "No")</f>
        <v>3</v>
      </c>
      <c r="E331" s="2">
        <f t="shared" ca="1" si="45"/>
        <v>25</v>
      </c>
      <c r="F331" s="27"/>
      <c r="G331" s="27"/>
      <c r="H331" s="27"/>
      <c r="I331" s="27"/>
    </row>
    <row r="332" spans="1:9" x14ac:dyDescent="0.25">
      <c r="A332" s="5" t="s">
        <v>720</v>
      </c>
      <c r="B332" s="5" t="s">
        <v>883</v>
      </c>
      <c r="C332" s="2">
        <f ca="1">COUNTIFS(Table1[c08a_main_class], $B$4, INDIRECT("Table1[c01"&amp;$E$5&amp;"_area]"), "&lt;&gt;Unassigned", INDIRECT("Table1["&amp;$B332&amp;"]"), "Yes")</f>
        <v>3</v>
      </c>
      <c r="D332" s="3">
        <f ca="1">COUNTIFS(Table1[c08a_main_class], $B$4, INDIRECT("Table1[c01"&amp;$E$5&amp;"_area]"), "&lt;&gt;Unassigned", INDIRECT("Table1["&amp;$B332&amp;"]"), "No")</f>
        <v>21</v>
      </c>
      <c r="E332" s="2">
        <f t="shared" ca="1" si="45"/>
        <v>24</v>
      </c>
      <c r="F332" s="27"/>
      <c r="G332" s="27"/>
      <c r="H332" s="27"/>
      <c r="I332" s="27"/>
    </row>
    <row r="333" spans="1:9" x14ac:dyDescent="0.25">
      <c r="A333" s="5" t="s">
        <v>524</v>
      </c>
      <c r="B333" s="5" t="s">
        <v>884</v>
      </c>
      <c r="C333" s="2">
        <f ca="1">COUNTIFS(Table1[c08a_main_class], $B$4, INDIRECT("Table1[c01"&amp;$E$5&amp;"_area]"), "&lt;&gt;Unassigned", INDIRECT("Table1["&amp;$B333&amp;"]"), "Yes")</f>
        <v>2</v>
      </c>
      <c r="D333" s="3">
        <f ca="1">COUNTIFS(Table1[c08a_main_class], $B$4, INDIRECT("Table1[c01"&amp;$E$5&amp;"_area]"), "&lt;&gt;Unassigned", INDIRECT("Table1["&amp;$B333&amp;"]"), "No")</f>
        <v>23</v>
      </c>
      <c r="E333" s="2">
        <f t="shared" ca="1" si="45"/>
        <v>25</v>
      </c>
      <c r="G333" s="26"/>
      <c r="H333" s="26"/>
      <c r="I333" s="26"/>
    </row>
    <row r="334" spans="1:9" x14ac:dyDescent="0.25">
      <c r="A334" s="5" t="s">
        <v>522</v>
      </c>
      <c r="B334" s="5" t="s">
        <v>885</v>
      </c>
      <c r="C334" s="2">
        <f ca="1">COUNTIFS(Table1[c08a_main_class], $B$4, INDIRECT("Table1[c01"&amp;$E$5&amp;"_area]"), "&lt;&gt;Unassigned", INDIRECT("Table1["&amp;$B334&amp;"]"), "Yes")</f>
        <v>1</v>
      </c>
      <c r="D334" s="3">
        <f ca="1">COUNTIFS(Table1[c08a_main_class], $B$4, INDIRECT("Table1[c01"&amp;$E$5&amp;"_area]"), "&lt;&gt;Unassigned", INDIRECT("Table1["&amp;$B334&amp;"]"), "No")</f>
        <v>24</v>
      </c>
      <c r="E334" s="2">
        <f t="shared" ca="1" si="45"/>
        <v>25</v>
      </c>
      <c r="G334" s="26"/>
      <c r="H334" s="26"/>
      <c r="I334" s="26"/>
    </row>
    <row r="335" spans="1:9" x14ac:dyDescent="0.25">
      <c r="A335" s="5" t="s">
        <v>23</v>
      </c>
      <c r="B335" s="5" t="s">
        <v>875</v>
      </c>
      <c r="C335" s="2">
        <f ca="1">COUNTIFS(Table1[c08a_main_class], $B$4, INDIRECT("Table1[c01"&amp;$E$5&amp;"_area]"), "&lt;&gt;Unassigned", INDIRECT("Table1["&amp;$B335&amp;"]"), "Yes")</f>
        <v>1</v>
      </c>
      <c r="D335" s="3">
        <f ca="1">COUNTIFS(Table1[c08a_main_class], $B$4, INDIRECT("Table1[c01"&amp;$E$5&amp;"_area]"), "&lt;&gt;Unassigned", INDIRECT("Table1["&amp;$B335&amp;"]"), "No")</f>
        <v>24</v>
      </c>
      <c r="E335" s="2">
        <f t="shared" ca="1" si="45"/>
        <v>25</v>
      </c>
    </row>
    <row r="336" spans="1:9" x14ac:dyDescent="0.25">
      <c r="A336" s="5" t="s">
        <v>523</v>
      </c>
      <c r="B336" s="5" t="s">
        <v>886</v>
      </c>
      <c r="C336" s="2">
        <f ca="1">COUNTIFS(Table1[c08a_main_class], $B$4, INDIRECT("Table1[c01"&amp;$E$5&amp;"_area]"), "&lt;&gt;Unassigned", INDIRECT("Table1["&amp;$B336&amp;"]"), "Yes")</f>
        <v>4</v>
      </c>
      <c r="D336" s="3">
        <f ca="1">COUNTIFS(Table1[c08a_main_class], $B$4, INDIRECT("Table1[c01"&amp;$E$5&amp;"_area]"), "&lt;&gt;Unassigned", INDIRECT("Table1["&amp;$B336&amp;"]"), "No")</f>
        <v>21</v>
      </c>
      <c r="E336" s="2">
        <f t="shared" ca="1" si="45"/>
        <v>25</v>
      </c>
    </row>
    <row r="337" spans="1:5" x14ac:dyDescent="0.25">
      <c r="A337" s="5" t="s">
        <v>742</v>
      </c>
      <c r="B337" s="5" t="s">
        <v>887</v>
      </c>
      <c r="C337" s="2">
        <f ca="1">COUNTIFS(Table1[c08a_main_class], $B$4, INDIRECT("Table1[c01"&amp;$E$5&amp;"_area]"), "&lt;&gt;Unassigned", INDIRECT("Table1["&amp;$B337&amp;"]"), "Yes")</f>
        <v>0</v>
      </c>
      <c r="D337" s="3">
        <f ca="1">COUNTIFS(Table1[c08a_main_class], $B$4, INDIRECT("Table1[c01"&amp;$E$5&amp;"_area]"), "&lt;&gt;Unassigned", INDIRECT("Table1["&amp;$B337&amp;"]"), "No")</f>
        <v>25</v>
      </c>
      <c r="E337" s="2">
        <f t="shared" ca="1" si="45"/>
        <v>25</v>
      </c>
    </row>
    <row r="339" spans="1:5" x14ac:dyDescent="0.25">
      <c r="A339" s="4" t="s">
        <v>721</v>
      </c>
    </row>
    <row r="340" spans="1:5" x14ac:dyDescent="0.25">
      <c r="A340" s="5" t="str">
        <f>$B$3&amp;" - Wave B - Sample"</f>
        <v>(Ex-)Offenders  - Wave B - Sample</v>
      </c>
      <c r="B340" s="5" t="s">
        <v>879</v>
      </c>
      <c r="C340" s="5" t="s">
        <v>5</v>
      </c>
      <c r="D340" s="5" t="s">
        <v>4</v>
      </c>
      <c r="E340" s="5" t="s">
        <v>525</v>
      </c>
    </row>
    <row r="341" spans="1:5" x14ac:dyDescent="0.25">
      <c r="A341" s="5" t="s">
        <v>148</v>
      </c>
      <c r="B341" s="5" t="s">
        <v>880</v>
      </c>
      <c r="C341" s="7">
        <f ca="1">C328/$C$11</f>
        <v>0</v>
      </c>
      <c r="D341" s="6">
        <f ca="1">D328/$C$11</f>
        <v>1</v>
      </c>
      <c r="E341" s="7">
        <f t="shared" ref="E341:E350" ca="1" si="46">E328/$E$11</f>
        <v>0.24752475247524752</v>
      </c>
    </row>
    <row r="342" spans="1:5" x14ac:dyDescent="0.25">
      <c r="A342" s="5" t="s">
        <v>499</v>
      </c>
      <c r="B342" s="5" t="s">
        <v>881</v>
      </c>
      <c r="C342" s="7">
        <f t="shared" ref="C342:D350" ca="1" si="47">C329/$C$11</f>
        <v>0</v>
      </c>
      <c r="D342" s="6">
        <f t="shared" ca="1" si="47"/>
        <v>1</v>
      </c>
      <c r="E342" s="7">
        <f t="shared" ca="1" si="46"/>
        <v>0.24752475247524752</v>
      </c>
    </row>
    <row r="343" spans="1:5" x14ac:dyDescent="0.25">
      <c r="A343" s="5" t="s">
        <v>740</v>
      </c>
      <c r="B343" s="5" t="s">
        <v>859</v>
      </c>
      <c r="C343" s="7">
        <f t="shared" ca="1" si="47"/>
        <v>0.64</v>
      </c>
      <c r="D343" s="6">
        <f t="shared" ca="1" si="47"/>
        <v>0.36</v>
      </c>
      <c r="E343" s="7">
        <f t="shared" ca="1" si="46"/>
        <v>0.24752475247524752</v>
      </c>
    </row>
    <row r="344" spans="1:5" x14ac:dyDescent="0.25">
      <c r="A344" s="5" t="s">
        <v>719</v>
      </c>
      <c r="B344" s="5" t="s">
        <v>882</v>
      </c>
      <c r="C344" s="7">
        <f t="shared" ca="1" si="47"/>
        <v>0.88</v>
      </c>
      <c r="D344" s="6">
        <f t="shared" ca="1" si="47"/>
        <v>0.12</v>
      </c>
      <c r="E344" s="7">
        <f t="shared" ca="1" si="46"/>
        <v>0.24752475247524752</v>
      </c>
    </row>
    <row r="345" spans="1:5" x14ac:dyDescent="0.25">
      <c r="A345" s="5" t="s">
        <v>720</v>
      </c>
      <c r="B345" s="5" t="s">
        <v>883</v>
      </c>
      <c r="C345" s="7">
        <f t="shared" ca="1" si="47"/>
        <v>0.12</v>
      </c>
      <c r="D345" s="6">
        <f t="shared" ca="1" si="47"/>
        <v>0.84</v>
      </c>
      <c r="E345" s="7">
        <f t="shared" ca="1" si="46"/>
        <v>0.23762376237623761</v>
      </c>
    </row>
    <row r="346" spans="1:5" x14ac:dyDescent="0.25">
      <c r="A346" s="5" t="s">
        <v>524</v>
      </c>
      <c r="B346" s="5" t="s">
        <v>884</v>
      </c>
      <c r="C346" s="7">
        <f t="shared" ca="1" si="47"/>
        <v>0.08</v>
      </c>
      <c r="D346" s="6">
        <f t="shared" ca="1" si="47"/>
        <v>0.92</v>
      </c>
      <c r="E346" s="7">
        <f t="shared" ca="1" si="46"/>
        <v>0.24752475247524752</v>
      </c>
    </row>
    <row r="347" spans="1:5" x14ac:dyDescent="0.25">
      <c r="A347" s="5" t="s">
        <v>522</v>
      </c>
      <c r="B347" s="5" t="s">
        <v>885</v>
      </c>
      <c r="C347" s="7">
        <f t="shared" ca="1" si="47"/>
        <v>0.04</v>
      </c>
      <c r="D347" s="6">
        <f t="shared" ca="1" si="47"/>
        <v>0.96</v>
      </c>
      <c r="E347" s="7">
        <f t="shared" ca="1" si="46"/>
        <v>0.24752475247524752</v>
      </c>
    </row>
    <row r="348" spans="1:5" x14ac:dyDescent="0.25">
      <c r="A348" s="5" t="s">
        <v>23</v>
      </c>
      <c r="B348" s="5" t="s">
        <v>875</v>
      </c>
      <c r="C348" s="7">
        <f t="shared" ca="1" si="47"/>
        <v>0.04</v>
      </c>
      <c r="D348" s="6">
        <f t="shared" ca="1" si="47"/>
        <v>0.96</v>
      </c>
      <c r="E348" s="7">
        <f t="shared" ca="1" si="46"/>
        <v>0.24752475247524752</v>
      </c>
    </row>
    <row r="349" spans="1:5" x14ac:dyDescent="0.25">
      <c r="A349" s="5" t="s">
        <v>523</v>
      </c>
      <c r="B349" s="5" t="s">
        <v>886</v>
      </c>
      <c r="C349" s="7">
        <f t="shared" ca="1" si="47"/>
        <v>0.16</v>
      </c>
      <c r="D349" s="6">
        <f t="shared" ca="1" si="47"/>
        <v>0.84</v>
      </c>
      <c r="E349" s="7">
        <f t="shared" ca="1" si="46"/>
        <v>0.24752475247524752</v>
      </c>
    </row>
    <row r="350" spans="1:5" x14ac:dyDescent="0.25">
      <c r="A350" s="5" t="s">
        <v>742</v>
      </c>
      <c r="B350" s="5" t="s">
        <v>887</v>
      </c>
      <c r="C350" s="7">
        <f t="shared" ca="1" si="47"/>
        <v>0</v>
      </c>
      <c r="D350" s="6">
        <f t="shared" ca="1" si="47"/>
        <v>1</v>
      </c>
      <c r="E350" s="7">
        <f t="shared" ca="1" si="46"/>
        <v>0.24752475247524752</v>
      </c>
    </row>
    <row r="352" spans="1:5" x14ac:dyDescent="0.25">
      <c r="A352" s="4" t="s">
        <v>717</v>
      </c>
    </row>
    <row r="353" spans="1:5" x14ac:dyDescent="0.25">
      <c r="A353" s="5" t="str">
        <f>$B$3&amp;" - Wave C - Sample"</f>
        <v>(Ex-)Offenders  - Wave C - Sample</v>
      </c>
      <c r="B353" s="5" t="s">
        <v>879</v>
      </c>
      <c r="C353" s="5" t="s">
        <v>5</v>
      </c>
      <c r="D353" s="5" t="s">
        <v>4</v>
      </c>
      <c r="E353" s="5" t="s">
        <v>525</v>
      </c>
    </row>
    <row r="354" spans="1:5" x14ac:dyDescent="0.25">
      <c r="A354" s="5" t="s">
        <v>148</v>
      </c>
      <c r="B354" s="5" t="s">
        <v>888</v>
      </c>
      <c r="C354" s="2">
        <f ca="1">COUNTIFS(Table1[c08a_main_class], $B$4, INDIRECT("Table1[c01"&amp;$E$6&amp;"_area]"), "&lt;&gt;Unassigned", INDIRECT("Table1["&amp;$B354&amp;"]"), "Yes")</f>
        <v>0</v>
      </c>
      <c r="D354" s="3">
        <f ca="1">COUNTIFS(Table1[c08a_main_class], $B$4, INDIRECT("Table1[c01"&amp;$E$6&amp;"_area]"), "&lt;&gt;Unassigned", INDIRECT("Table1["&amp;$B354&amp;"]"), "No")</f>
        <v>1</v>
      </c>
      <c r="E354" s="2">
        <f t="shared" ref="E354:E363" ca="1" si="48">C354+D354</f>
        <v>1</v>
      </c>
    </row>
    <row r="355" spans="1:5" x14ac:dyDescent="0.25">
      <c r="A355" s="5" t="s">
        <v>499</v>
      </c>
      <c r="B355" s="5" t="s">
        <v>889</v>
      </c>
      <c r="C355" s="2">
        <f ca="1">COUNTIFS(Table1[c08a_main_class], $B$4, INDIRECT("Table1[c01"&amp;$E$6&amp;"_area]"), "&lt;&gt;Unassigned", INDIRECT("Table1["&amp;$B355&amp;"]"), "Yes")</f>
        <v>0</v>
      </c>
      <c r="D355" s="3">
        <f ca="1">COUNTIFS(Table1[c08a_main_class], $B$4, INDIRECT("Table1[c01"&amp;$E$6&amp;"_area]"), "&lt;&gt;Unassigned", INDIRECT("Table1["&amp;$B355&amp;"]"), "No")</f>
        <v>1</v>
      </c>
      <c r="E355" s="2">
        <f t="shared" ca="1" si="48"/>
        <v>1</v>
      </c>
    </row>
    <row r="356" spans="1:5" x14ac:dyDescent="0.25">
      <c r="A356" s="5" t="s">
        <v>740</v>
      </c>
      <c r="B356" s="5" t="s">
        <v>860</v>
      </c>
      <c r="C356" s="2">
        <f ca="1">COUNTIFS(Table1[c08a_main_class], $B$4, INDIRECT("Table1[c01"&amp;$E$6&amp;"_area]"), "&lt;&gt;Unassigned", INDIRECT("Table1["&amp;$B356&amp;"]"), "Yes")</f>
        <v>2</v>
      </c>
      <c r="D356" s="3">
        <f ca="1">COUNTIFS(Table1[c08a_main_class], $B$4, INDIRECT("Table1[c01"&amp;$E$6&amp;"_area]"), "&lt;&gt;Unassigned", INDIRECT("Table1["&amp;$B356&amp;"]"), "No")</f>
        <v>1</v>
      </c>
      <c r="E356" s="2">
        <f t="shared" ca="1" si="48"/>
        <v>3</v>
      </c>
    </row>
    <row r="357" spans="1:5" x14ac:dyDescent="0.25">
      <c r="A357" s="5" t="s">
        <v>719</v>
      </c>
      <c r="B357" s="5" t="s">
        <v>890</v>
      </c>
      <c r="C357" s="2">
        <f ca="1">COUNTIFS(Table1[c08a_main_class], $B$4, INDIRECT("Table1[c01"&amp;$E$6&amp;"_area]"), "&lt;&gt;Unassigned", INDIRECT("Table1["&amp;$B357&amp;"]"), "Yes")</f>
        <v>3</v>
      </c>
      <c r="D357" s="3">
        <f ca="1">COUNTIFS(Table1[c08a_main_class], $B$4, INDIRECT("Table1[c01"&amp;$E$6&amp;"_area]"), "&lt;&gt;Unassigned", INDIRECT("Table1["&amp;$B357&amp;"]"), "No")</f>
        <v>0</v>
      </c>
      <c r="E357" s="2">
        <f t="shared" ca="1" si="48"/>
        <v>3</v>
      </c>
    </row>
    <row r="358" spans="1:5" x14ac:dyDescent="0.25">
      <c r="A358" s="5" t="s">
        <v>720</v>
      </c>
      <c r="B358" s="5" t="s">
        <v>891</v>
      </c>
      <c r="C358" s="2">
        <f ca="1">COUNTIFS(Table1[c08a_main_class], $B$4, INDIRECT("Table1[c01"&amp;$E$6&amp;"_area]"), "&lt;&gt;Unassigned", INDIRECT("Table1["&amp;$B358&amp;"]"), "Yes")</f>
        <v>0</v>
      </c>
      <c r="D358" s="3">
        <f ca="1">COUNTIFS(Table1[c08a_main_class], $B$4, INDIRECT("Table1[c01"&amp;$E$6&amp;"_area]"), "&lt;&gt;Unassigned", INDIRECT("Table1["&amp;$B358&amp;"]"), "No")</f>
        <v>1</v>
      </c>
      <c r="E358" s="2">
        <f t="shared" ca="1" si="48"/>
        <v>1</v>
      </c>
    </row>
    <row r="359" spans="1:5" x14ac:dyDescent="0.25">
      <c r="A359" s="5" t="s">
        <v>524</v>
      </c>
      <c r="B359" s="5" t="s">
        <v>892</v>
      </c>
      <c r="C359" s="2">
        <f ca="1">COUNTIFS(Table1[c08a_main_class], $B$4, INDIRECT("Table1[c01"&amp;$E$6&amp;"_area]"), "&lt;&gt;Unassigned", INDIRECT("Table1["&amp;$B359&amp;"]"), "Yes")</f>
        <v>1</v>
      </c>
      <c r="D359" s="3">
        <f ca="1">COUNTIFS(Table1[c08a_main_class], $B$4, INDIRECT("Table1[c01"&amp;$E$6&amp;"_area]"), "&lt;&gt;Unassigned", INDIRECT("Table1["&amp;$B359&amp;"]"), "No")</f>
        <v>1</v>
      </c>
      <c r="E359" s="2">
        <f t="shared" ca="1" si="48"/>
        <v>2</v>
      </c>
    </row>
    <row r="360" spans="1:5" x14ac:dyDescent="0.25">
      <c r="A360" s="5" t="s">
        <v>522</v>
      </c>
      <c r="B360" s="5" t="s">
        <v>893</v>
      </c>
      <c r="C360" s="2">
        <f ca="1">COUNTIFS(Table1[c08a_main_class], $B$4, INDIRECT("Table1[c01"&amp;$E$6&amp;"_area]"), "&lt;&gt;Unassigned", INDIRECT("Table1["&amp;$B360&amp;"]"), "Yes")</f>
        <v>0</v>
      </c>
      <c r="D360" s="3">
        <f ca="1">COUNTIFS(Table1[c08a_main_class], $B$4, INDIRECT("Table1[c01"&amp;$E$6&amp;"_area]"), "&lt;&gt;Unassigned", INDIRECT("Table1["&amp;$B360&amp;"]"), "No")</f>
        <v>1</v>
      </c>
      <c r="E360" s="2">
        <f t="shared" ca="1" si="48"/>
        <v>1</v>
      </c>
    </row>
    <row r="361" spans="1:5" x14ac:dyDescent="0.25">
      <c r="A361" s="5" t="s">
        <v>23</v>
      </c>
      <c r="B361" s="5" t="s">
        <v>876</v>
      </c>
      <c r="C361" s="2">
        <f ca="1">COUNTIFS(Table1[c08a_main_class], $B$4, INDIRECT("Table1[c01"&amp;$E$6&amp;"_area]"), "&lt;&gt;Unassigned", INDIRECT("Table1["&amp;$B361&amp;"]"), "Yes")</f>
        <v>0</v>
      </c>
      <c r="D361" s="3">
        <f ca="1">COUNTIFS(Table1[c08a_main_class], $B$4, INDIRECT("Table1[c01"&amp;$E$6&amp;"_area]"), "&lt;&gt;Unassigned", INDIRECT("Table1["&amp;$B361&amp;"]"), "No")</f>
        <v>1</v>
      </c>
      <c r="E361" s="2">
        <f t="shared" ca="1" si="48"/>
        <v>1</v>
      </c>
    </row>
    <row r="362" spans="1:5" x14ac:dyDescent="0.25">
      <c r="A362" s="5" t="s">
        <v>523</v>
      </c>
      <c r="B362" s="5" t="s">
        <v>894</v>
      </c>
      <c r="C362" s="2">
        <f ca="1">COUNTIFS(Table1[c08a_main_class], $B$4, INDIRECT("Table1[c01"&amp;$E$6&amp;"_area]"), "&lt;&gt;Unassigned", INDIRECT("Table1["&amp;$B362&amp;"]"), "Yes")</f>
        <v>3</v>
      </c>
      <c r="D362" s="3">
        <f ca="1">COUNTIFS(Table1[c08a_main_class], $B$4, INDIRECT("Table1[c01"&amp;$E$6&amp;"_area]"), "&lt;&gt;Unassigned", INDIRECT("Table1["&amp;$B362&amp;"]"), "No")</f>
        <v>0</v>
      </c>
      <c r="E362" s="2">
        <f t="shared" ca="1" si="48"/>
        <v>3</v>
      </c>
    </row>
    <row r="363" spans="1:5" x14ac:dyDescent="0.25">
      <c r="A363" s="5" t="s">
        <v>742</v>
      </c>
      <c r="B363" s="5" t="s">
        <v>895</v>
      </c>
      <c r="C363" s="2">
        <f ca="1">COUNTIFS(Table1[c08a_main_class], $B$4, INDIRECT("Table1[c01"&amp;$E$6&amp;"_area]"), "&lt;&gt;Unassigned", INDIRECT("Table1["&amp;$B363&amp;"]"), "Yes")</f>
        <v>0</v>
      </c>
      <c r="D363" s="3">
        <f ca="1">COUNTIFS(Table1[c08a_main_class], $B$4, INDIRECT("Table1[c01"&amp;$E$6&amp;"_area]"), "&lt;&gt;Unassigned", INDIRECT("Table1["&amp;$B363&amp;"]"), "No")</f>
        <v>1</v>
      </c>
      <c r="E363" s="2">
        <f t="shared" ca="1" si="48"/>
        <v>1</v>
      </c>
    </row>
    <row r="365" spans="1:5" x14ac:dyDescent="0.25">
      <c r="A365" s="4" t="s">
        <v>721</v>
      </c>
    </row>
    <row r="366" spans="1:5" x14ac:dyDescent="0.25">
      <c r="A366" s="5" t="str">
        <f>$B$3&amp;" - Wave C - Sample"</f>
        <v>(Ex-)Offenders  - Wave C - Sample</v>
      </c>
      <c r="B366" s="5" t="s">
        <v>879</v>
      </c>
      <c r="C366" s="5" t="s">
        <v>5</v>
      </c>
      <c r="D366" s="5" t="s">
        <v>4</v>
      </c>
      <c r="E366" s="5" t="s">
        <v>525</v>
      </c>
    </row>
    <row r="367" spans="1:5" x14ac:dyDescent="0.25">
      <c r="A367" s="5" t="s">
        <v>148</v>
      </c>
      <c r="B367" s="5" t="s">
        <v>888</v>
      </c>
      <c r="C367" s="7">
        <f ca="1">C354/$D$11</f>
        <v>0</v>
      </c>
      <c r="D367" s="6">
        <f ca="1">D354/$D$11</f>
        <v>0.33333333333333331</v>
      </c>
      <c r="E367" s="7">
        <f t="shared" ref="E367:E376" ca="1" si="49">E354/$F$11</f>
        <v>4.1666666666666664E-2</v>
      </c>
    </row>
    <row r="368" spans="1:5" x14ac:dyDescent="0.25">
      <c r="A368" s="5" t="s">
        <v>499</v>
      </c>
      <c r="B368" s="5" t="s">
        <v>889</v>
      </c>
      <c r="C368" s="7">
        <f t="shared" ref="C368:D376" ca="1" si="50">C355/$D$11</f>
        <v>0</v>
      </c>
      <c r="D368" s="6">
        <f t="shared" ca="1" si="50"/>
        <v>0.33333333333333331</v>
      </c>
      <c r="E368" s="7">
        <f t="shared" ca="1" si="49"/>
        <v>4.1666666666666664E-2</v>
      </c>
    </row>
    <row r="369" spans="1:6" x14ac:dyDescent="0.25">
      <c r="A369" s="5" t="s">
        <v>740</v>
      </c>
      <c r="B369" s="5" t="s">
        <v>860</v>
      </c>
      <c r="C369" s="7">
        <f t="shared" ca="1" si="50"/>
        <v>0.66666666666666663</v>
      </c>
      <c r="D369" s="6">
        <f t="shared" ca="1" si="50"/>
        <v>0.33333333333333331</v>
      </c>
      <c r="E369" s="7">
        <f t="shared" ca="1" si="49"/>
        <v>0.125</v>
      </c>
    </row>
    <row r="370" spans="1:6" x14ac:dyDescent="0.25">
      <c r="A370" s="5" t="s">
        <v>719</v>
      </c>
      <c r="B370" s="5" t="s">
        <v>890</v>
      </c>
      <c r="C370" s="7">
        <f t="shared" ca="1" si="50"/>
        <v>1</v>
      </c>
      <c r="D370" s="6">
        <f t="shared" ca="1" si="50"/>
        <v>0</v>
      </c>
      <c r="E370" s="7">
        <f t="shared" ca="1" si="49"/>
        <v>0.125</v>
      </c>
    </row>
    <row r="371" spans="1:6" x14ac:dyDescent="0.25">
      <c r="A371" s="5" t="s">
        <v>720</v>
      </c>
      <c r="B371" s="5" t="s">
        <v>891</v>
      </c>
      <c r="C371" s="7">
        <f t="shared" ca="1" si="50"/>
        <v>0</v>
      </c>
      <c r="D371" s="6">
        <f t="shared" ca="1" si="50"/>
        <v>0.33333333333333331</v>
      </c>
      <c r="E371" s="7">
        <f t="shared" ca="1" si="49"/>
        <v>4.1666666666666664E-2</v>
      </c>
    </row>
    <row r="372" spans="1:6" x14ac:dyDescent="0.25">
      <c r="A372" s="5" t="s">
        <v>524</v>
      </c>
      <c r="B372" s="5" t="s">
        <v>892</v>
      </c>
      <c r="C372" s="7">
        <f t="shared" ca="1" si="50"/>
        <v>0.33333333333333331</v>
      </c>
      <c r="D372" s="6">
        <f t="shared" ca="1" si="50"/>
        <v>0.33333333333333331</v>
      </c>
      <c r="E372" s="7">
        <f t="shared" ca="1" si="49"/>
        <v>8.3333333333333329E-2</v>
      </c>
    </row>
    <row r="373" spans="1:6" x14ac:dyDescent="0.25">
      <c r="A373" s="5" t="s">
        <v>522</v>
      </c>
      <c r="B373" s="5" t="s">
        <v>893</v>
      </c>
      <c r="C373" s="7">
        <f t="shared" ca="1" si="50"/>
        <v>0</v>
      </c>
      <c r="D373" s="6">
        <f t="shared" ca="1" si="50"/>
        <v>0.33333333333333331</v>
      </c>
      <c r="E373" s="7">
        <f t="shared" ca="1" si="49"/>
        <v>4.1666666666666664E-2</v>
      </c>
    </row>
    <row r="374" spans="1:6" x14ac:dyDescent="0.25">
      <c r="A374" s="5" t="s">
        <v>23</v>
      </c>
      <c r="B374" s="5" t="s">
        <v>876</v>
      </c>
      <c r="C374" s="7">
        <f t="shared" ca="1" si="50"/>
        <v>0</v>
      </c>
      <c r="D374" s="6">
        <f t="shared" ca="1" si="50"/>
        <v>0.33333333333333331</v>
      </c>
      <c r="E374" s="7">
        <f t="shared" ca="1" si="49"/>
        <v>4.1666666666666664E-2</v>
      </c>
    </row>
    <row r="375" spans="1:6" x14ac:dyDescent="0.25">
      <c r="A375" s="5" t="s">
        <v>523</v>
      </c>
      <c r="B375" s="5" t="s">
        <v>894</v>
      </c>
      <c r="C375" s="7">
        <f t="shared" ca="1" si="50"/>
        <v>1</v>
      </c>
      <c r="D375" s="6">
        <f t="shared" ca="1" si="50"/>
        <v>0</v>
      </c>
      <c r="E375" s="7">
        <f t="shared" ca="1" si="49"/>
        <v>0.125</v>
      </c>
    </row>
    <row r="376" spans="1:6" x14ac:dyDescent="0.25">
      <c r="A376" s="5" t="s">
        <v>742</v>
      </c>
      <c r="B376" s="5" t="s">
        <v>895</v>
      </c>
      <c r="C376" s="7">
        <f t="shared" ca="1" si="50"/>
        <v>0</v>
      </c>
      <c r="D376" s="6">
        <f t="shared" ca="1" si="50"/>
        <v>0.33333333333333331</v>
      </c>
      <c r="E376" s="7">
        <f t="shared" ca="1" si="49"/>
        <v>4.1666666666666664E-2</v>
      </c>
    </row>
    <row r="377" spans="1:6" x14ac:dyDescent="0.25">
      <c r="C377" s="11"/>
      <c r="D377" s="11"/>
      <c r="E377" s="11"/>
    </row>
    <row r="378" spans="1:6" x14ac:dyDescent="0.25">
      <c r="A378" s="4" t="s">
        <v>717</v>
      </c>
      <c r="F378" s="27"/>
    </row>
    <row r="379" spans="1:6" x14ac:dyDescent="0.25">
      <c r="A379" s="5" t="str">
        <f>$B$3&amp;" - Wave A - All"</f>
        <v>(Ex-)Offenders  - Wave A - All</v>
      </c>
      <c r="B379" s="5" t="s">
        <v>879</v>
      </c>
      <c r="C379" s="5" t="s">
        <v>5</v>
      </c>
      <c r="D379" s="5" t="s">
        <v>4</v>
      </c>
      <c r="E379" s="5" t="s">
        <v>525</v>
      </c>
      <c r="F379" s="27"/>
    </row>
    <row r="380" spans="1:6" x14ac:dyDescent="0.25">
      <c r="A380" s="5" t="s">
        <v>148</v>
      </c>
      <c r="B380" s="5" t="s">
        <v>666</v>
      </c>
      <c r="C380" s="2">
        <f ca="1">COUNTIFS(INDIRECT("Table1["&amp;$B$5&amp;"]"),"Yes", INDIRECT("Table1["&amp;$B380&amp;"]"), "Yes")</f>
        <v>20</v>
      </c>
      <c r="D380" s="3">
        <f ca="1">COUNTIFS(INDIRECT("Table1["&amp;$B$5&amp;"]"),"Yes", INDIRECT("Table1["&amp;$B380&amp;"]"), "No")</f>
        <v>81</v>
      </c>
      <c r="E380" s="2">
        <f ca="1">C380+D380</f>
        <v>101</v>
      </c>
      <c r="F380" s="27"/>
    </row>
    <row r="381" spans="1:6" x14ac:dyDescent="0.25">
      <c r="A381" s="5" t="s">
        <v>499</v>
      </c>
      <c r="B381" s="5" t="s">
        <v>667</v>
      </c>
      <c r="C381" s="2">
        <f ca="1">COUNTIFS(INDIRECT("Table1["&amp;$B$5&amp;"]"),"Yes", INDIRECT("Table1["&amp;$B381&amp;"]"), "Yes")</f>
        <v>1</v>
      </c>
      <c r="D381" s="3">
        <f ca="1">COUNTIFS(INDIRECT("Table1["&amp;$B$5&amp;"]"),"Yes", INDIRECT("Table1["&amp;$B381&amp;"]"), "No")</f>
        <v>100</v>
      </c>
      <c r="E381" s="2">
        <f ca="1">C381+D381</f>
        <v>101</v>
      </c>
      <c r="F381" s="27"/>
    </row>
    <row r="382" spans="1:6" x14ac:dyDescent="0.25">
      <c r="A382" s="5" t="s">
        <v>740</v>
      </c>
      <c r="B382" s="5" t="s">
        <v>668</v>
      </c>
      <c r="C382" s="2">
        <f t="shared" ref="C382:C389" ca="1" si="51">COUNTIFS(INDIRECT("Table1["&amp;$B$5&amp;"]"),"Yes", INDIRECT("Table1["&amp;$B382&amp;"]"), "Yes")</f>
        <v>70</v>
      </c>
      <c r="D382" s="3">
        <f t="shared" ref="D382:D389" ca="1" si="52">COUNTIFS(INDIRECT("Table1["&amp;$B$5&amp;"]"),"Yes", INDIRECT("Table1["&amp;$B382&amp;"]"), "No")</f>
        <v>31</v>
      </c>
      <c r="E382" s="2">
        <f ca="1">C382+D382</f>
        <v>101</v>
      </c>
      <c r="F382" s="27"/>
    </row>
    <row r="383" spans="1:6" x14ac:dyDescent="0.25">
      <c r="A383" s="5" t="s">
        <v>719</v>
      </c>
      <c r="B383" s="5" t="s">
        <v>669</v>
      </c>
      <c r="C383" s="2">
        <f ca="1">COUNTIFS(INDIRECT("Table1["&amp;$B$5&amp;"]"),"Yes", INDIRECT("Table1["&amp;$B383&amp;"]"), "Yes")</f>
        <v>101</v>
      </c>
      <c r="D383" s="3">
        <f ca="1">COUNTIFS(INDIRECT("Table1["&amp;$B$5&amp;"]"),"Yes", INDIRECT("Table1["&amp;$B383&amp;"]"), "No")</f>
        <v>0</v>
      </c>
      <c r="E383" s="2">
        <f ca="1">C383+D383</f>
        <v>101</v>
      </c>
      <c r="F383" s="27"/>
    </row>
    <row r="384" spans="1:6" x14ac:dyDescent="0.25">
      <c r="A384" s="5" t="s">
        <v>720</v>
      </c>
      <c r="B384" s="5" t="s">
        <v>670</v>
      </c>
      <c r="C384" s="2">
        <f t="shared" ca="1" si="51"/>
        <v>40</v>
      </c>
      <c r="D384" s="3">
        <f t="shared" ca="1" si="52"/>
        <v>61</v>
      </c>
      <c r="E384" s="2">
        <f ca="1">C384+D384</f>
        <v>101</v>
      </c>
      <c r="F384" s="27"/>
    </row>
    <row r="385" spans="1:5" x14ac:dyDescent="0.25">
      <c r="A385" s="5" t="s">
        <v>524</v>
      </c>
      <c r="B385" s="5" t="s">
        <v>671</v>
      </c>
      <c r="C385" s="2">
        <f t="shared" ca="1" si="51"/>
        <v>37</v>
      </c>
      <c r="D385" s="3">
        <f t="shared" ca="1" si="52"/>
        <v>64</v>
      </c>
      <c r="E385" s="2">
        <f t="shared" ref="E385:E389" ca="1" si="53">C385+D385</f>
        <v>101</v>
      </c>
    </row>
    <row r="386" spans="1:5" x14ac:dyDescent="0.25">
      <c r="A386" s="5" t="s">
        <v>522</v>
      </c>
      <c r="B386" s="5" t="s">
        <v>672</v>
      </c>
      <c r="C386" s="2">
        <f t="shared" ca="1" si="51"/>
        <v>8</v>
      </c>
      <c r="D386" s="3">
        <f t="shared" ca="1" si="52"/>
        <v>93</v>
      </c>
      <c r="E386" s="2">
        <f ca="1">C386+D386</f>
        <v>101</v>
      </c>
    </row>
    <row r="387" spans="1:5" x14ac:dyDescent="0.25">
      <c r="A387" s="5" t="s">
        <v>23</v>
      </c>
      <c r="B387" s="5" t="s">
        <v>673</v>
      </c>
      <c r="C387" s="2">
        <f t="shared" ca="1" si="51"/>
        <v>2</v>
      </c>
      <c r="D387" s="3">
        <f t="shared" ca="1" si="52"/>
        <v>99</v>
      </c>
      <c r="E387" s="2">
        <f t="shared" ca="1" si="53"/>
        <v>101</v>
      </c>
    </row>
    <row r="388" spans="1:5" x14ac:dyDescent="0.25">
      <c r="A388" s="5" t="s">
        <v>523</v>
      </c>
      <c r="B388" s="5" t="s">
        <v>674</v>
      </c>
      <c r="C388" s="2">
        <f t="shared" ca="1" si="51"/>
        <v>18</v>
      </c>
      <c r="D388" s="3">
        <f t="shared" ca="1" si="52"/>
        <v>83</v>
      </c>
      <c r="E388" s="2">
        <f t="shared" ca="1" si="53"/>
        <v>101</v>
      </c>
    </row>
    <row r="389" spans="1:5" x14ac:dyDescent="0.25">
      <c r="A389" s="5" t="s">
        <v>742</v>
      </c>
      <c r="B389" s="5" t="s">
        <v>675</v>
      </c>
      <c r="C389" s="2">
        <f t="shared" ca="1" si="51"/>
        <v>1</v>
      </c>
      <c r="D389" s="3">
        <f t="shared" ca="1" si="52"/>
        <v>100</v>
      </c>
      <c r="E389" s="2">
        <f t="shared" ca="1" si="53"/>
        <v>101</v>
      </c>
    </row>
    <row r="391" spans="1:5" x14ac:dyDescent="0.25">
      <c r="A391" s="4" t="s">
        <v>721</v>
      </c>
    </row>
    <row r="392" spans="1:5" x14ac:dyDescent="0.25">
      <c r="A392" s="5" t="str">
        <f>$B$3&amp;" - Wave A - All"</f>
        <v>(Ex-)Offenders  - Wave A - All</v>
      </c>
      <c r="B392" s="5" t="s">
        <v>879</v>
      </c>
      <c r="C392" s="5" t="s">
        <v>5</v>
      </c>
      <c r="D392" s="5" t="s">
        <v>4</v>
      </c>
      <c r="E392" s="5" t="s">
        <v>525</v>
      </c>
    </row>
    <row r="393" spans="1:5" x14ac:dyDescent="0.25">
      <c r="A393" s="5" t="s">
        <v>148</v>
      </c>
      <c r="B393" s="5" t="s">
        <v>666</v>
      </c>
      <c r="C393" s="7">
        <f t="shared" ref="C393:E402" ca="1" si="54">C380/$E$11</f>
        <v>0.19801980198019803</v>
      </c>
      <c r="D393" s="6">
        <f t="shared" ca="1" si="54"/>
        <v>0.80198019801980203</v>
      </c>
      <c r="E393" s="7">
        <f t="shared" ca="1" si="54"/>
        <v>1</v>
      </c>
    </row>
    <row r="394" spans="1:5" x14ac:dyDescent="0.25">
      <c r="A394" s="5" t="s">
        <v>499</v>
      </c>
      <c r="B394" s="5" t="s">
        <v>667</v>
      </c>
      <c r="C394" s="7">
        <f t="shared" ca="1" si="54"/>
        <v>9.9009900990099011E-3</v>
      </c>
      <c r="D394" s="6">
        <f t="shared" ca="1" si="54"/>
        <v>0.99009900990099009</v>
      </c>
      <c r="E394" s="7">
        <f t="shared" ca="1" si="54"/>
        <v>1</v>
      </c>
    </row>
    <row r="395" spans="1:5" x14ac:dyDescent="0.25">
      <c r="A395" s="5" t="s">
        <v>740</v>
      </c>
      <c r="B395" s="5" t="s">
        <v>668</v>
      </c>
      <c r="C395" s="7">
        <f t="shared" ca="1" si="54"/>
        <v>0.69306930693069302</v>
      </c>
      <c r="D395" s="6">
        <f t="shared" ca="1" si="54"/>
        <v>0.30693069306930693</v>
      </c>
      <c r="E395" s="7">
        <f t="shared" ca="1" si="54"/>
        <v>1</v>
      </c>
    </row>
    <row r="396" spans="1:5" x14ac:dyDescent="0.25">
      <c r="A396" s="5" t="s">
        <v>719</v>
      </c>
      <c r="B396" s="5" t="s">
        <v>669</v>
      </c>
      <c r="C396" s="7">
        <f t="shared" ca="1" si="54"/>
        <v>1</v>
      </c>
      <c r="D396" s="6">
        <f t="shared" ca="1" si="54"/>
        <v>0</v>
      </c>
      <c r="E396" s="7">
        <f t="shared" ca="1" si="54"/>
        <v>1</v>
      </c>
    </row>
    <row r="397" spans="1:5" x14ac:dyDescent="0.25">
      <c r="A397" s="5" t="s">
        <v>720</v>
      </c>
      <c r="B397" s="5" t="s">
        <v>670</v>
      </c>
      <c r="C397" s="7">
        <f t="shared" ca="1" si="54"/>
        <v>0.39603960396039606</v>
      </c>
      <c r="D397" s="6">
        <f t="shared" ca="1" si="54"/>
        <v>0.60396039603960394</v>
      </c>
      <c r="E397" s="7">
        <f t="shared" ca="1" si="54"/>
        <v>1</v>
      </c>
    </row>
    <row r="398" spans="1:5" x14ac:dyDescent="0.25">
      <c r="A398" s="5" t="s">
        <v>524</v>
      </c>
      <c r="B398" s="5" t="s">
        <v>671</v>
      </c>
      <c r="C398" s="7">
        <f t="shared" ca="1" si="54"/>
        <v>0.36633663366336633</v>
      </c>
      <c r="D398" s="6">
        <f t="shared" ca="1" si="54"/>
        <v>0.63366336633663367</v>
      </c>
      <c r="E398" s="7">
        <f t="shared" ca="1" si="54"/>
        <v>1</v>
      </c>
    </row>
    <row r="399" spans="1:5" x14ac:dyDescent="0.25">
      <c r="A399" s="5" t="s">
        <v>522</v>
      </c>
      <c r="B399" s="5" t="s">
        <v>672</v>
      </c>
      <c r="C399" s="7">
        <f t="shared" ca="1" si="54"/>
        <v>7.9207920792079209E-2</v>
      </c>
      <c r="D399" s="6">
        <f t="shared" ca="1" si="54"/>
        <v>0.92079207920792083</v>
      </c>
      <c r="E399" s="7">
        <f t="shared" ca="1" si="54"/>
        <v>1</v>
      </c>
    </row>
    <row r="400" spans="1:5" x14ac:dyDescent="0.25">
      <c r="A400" s="5" t="s">
        <v>23</v>
      </c>
      <c r="B400" s="5" t="s">
        <v>673</v>
      </c>
      <c r="C400" s="7">
        <f t="shared" ca="1" si="54"/>
        <v>1.9801980198019802E-2</v>
      </c>
      <c r="D400" s="6">
        <f t="shared" ca="1" si="54"/>
        <v>0.98019801980198018</v>
      </c>
      <c r="E400" s="7">
        <f t="shared" ca="1" si="54"/>
        <v>1</v>
      </c>
    </row>
    <row r="401" spans="1:8" x14ac:dyDescent="0.25">
      <c r="A401" s="5" t="s">
        <v>523</v>
      </c>
      <c r="B401" s="5" t="s">
        <v>674</v>
      </c>
      <c r="C401" s="7">
        <f t="shared" ca="1" si="54"/>
        <v>0.17821782178217821</v>
      </c>
      <c r="D401" s="6">
        <f t="shared" ca="1" si="54"/>
        <v>0.82178217821782173</v>
      </c>
      <c r="E401" s="7">
        <f t="shared" ca="1" si="54"/>
        <v>1</v>
      </c>
    </row>
    <row r="402" spans="1:8" x14ac:dyDescent="0.25">
      <c r="A402" s="5" t="s">
        <v>742</v>
      </c>
      <c r="B402" s="5" t="s">
        <v>675</v>
      </c>
      <c r="C402" s="7">
        <f t="shared" ca="1" si="54"/>
        <v>9.9009900990099011E-3</v>
      </c>
      <c r="D402" s="6">
        <f t="shared" ca="1" si="54"/>
        <v>0.99009900990099009</v>
      </c>
      <c r="E402" s="7">
        <f t="shared" ca="1" si="54"/>
        <v>1</v>
      </c>
    </row>
    <row r="404" spans="1:8" x14ac:dyDescent="0.25">
      <c r="A404" s="4" t="s">
        <v>717</v>
      </c>
    </row>
    <row r="405" spans="1:8" x14ac:dyDescent="0.25">
      <c r="A405" s="5" t="str">
        <f>$B$3&amp;" - Wave B - All"</f>
        <v>(Ex-)Offenders  - Wave B - All</v>
      </c>
      <c r="B405" s="5" t="s">
        <v>879</v>
      </c>
      <c r="C405" s="5" t="s">
        <v>5</v>
      </c>
      <c r="D405" s="5" t="s">
        <v>4</v>
      </c>
      <c r="E405" s="5" t="s">
        <v>525</v>
      </c>
    </row>
    <row r="406" spans="1:8" x14ac:dyDescent="0.25">
      <c r="A406" s="5" t="s">
        <v>148</v>
      </c>
      <c r="B406" s="5" t="s">
        <v>880</v>
      </c>
      <c r="C406" s="2">
        <f ca="1">COUNTIFS(INDIRECT("Table1["&amp;$B$6&amp;"]"),"Yes", INDIRECT("Table1["&amp;$B406&amp;"]"), "Yes")</f>
        <v>0</v>
      </c>
      <c r="D406" s="3">
        <f ca="1">COUNTIFS(INDIRECT("Table1["&amp;$B$6&amp;"]"),"Yes", INDIRECT("Table1["&amp;$B406&amp;"]"), "No")</f>
        <v>24</v>
      </c>
      <c r="E406" s="2">
        <f ca="1">C406+D406</f>
        <v>24</v>
      </c>
    </row>
    <row r="407" spans="1:8" x14ac:dyDescent="0.25">
      <c r="A407" s="5" t="s">
        <v>499</v>
      </c>
      <c r="B407" s="5" t="s">
        <v>881</v>
      </c>
      <c r="C407" s="2">
        <f t="shared" ref="C407:C415" ca="1" si="55">COUNTIFS(INDIRECT("Table1["&amp;$B$6&amp;"]"),"Yes", INDIRECT("Table1["&amp;$B407&amp;"]"), "Yes")</f>
        <v>0</v>
      </c>
      <c r="D407" s="3">
        <f t="shared" ref="D407:D415" ca="1" si="56">COUNTIFS(INDIRECT("Table1["&amp;$B$6&amp;"]"),"Yes", INDIRECT("Table1["&amp;$B407&amp;"]"), "No")</f>
        <v>24</v>
      </c>
      <c r="E407" s="2">
        <f t="shared" ref="E407:E415" ca="1" si="57">C407+D407</f>
        <v>24</v>
      </c>
    </row>
    <row r="408" spans="1:8" x14ac:dyDescent="0.25">
      <c r="A408" s="5" t="s">
        <v>740</v>
      </c>
      <c r="B408" s="5" t="s">
        <v>859</v>
      </c>
      <c r="C408" s="2">
        <f t="shared" ca="1" si="55"/>
        <v>15</v>
      </c>
      <c r="D408" s="3">
        <f t="shared" ca="1" si="56"/>
        <v>9</v>
      </c>
      <c r="E408" s="2">
        <f t="shared" ca="1" si="57"/>
        <v>24</v>
      </c>
    </row>
    <row r="409" spans="1:8" x14ac:dyDescent="0.25">
      <c r="A409" s="5" t="s">
        <v>719</v>
      </c>
      <c r="B409" s="5" t="s">
        <v>882</v>
      </c>
      <c r="C409" s="2">
        <f t="shared" ca="1" si="55"/>
        <v>24</v>
      </c>
      <c r="D409" s="3">
        <f t="shared" ca="1" si="56"/>
        <v>0</v>
      </c>
      <c r="E409" s="2">
        <f t="shared" ca="1" si="57"/>
        <v>24</v>
      </c>
    </row>
    <row r="410" spans="1:8" x14ac:dyDescent="0.25">
      <c r="A410" s="5" t="s">
        <v>720</v>
      </c>
      <c r="B410" s="5" t="s">
        <v>883</v>
      </c>
      <c r="C410" s="2">
        <f t="shared" ca="1" si="55"/>
        <v>2</v>
      </c>
      <c r="D410" s="3">
        <f t="shared" ca="1" si="56"/>
        <v>21</v>
      </c>
      <c r="E410" s="2">
        <f t="shared" ca="1" si="57"/>
        <v>23</v>
      </c>
    </row>
    <row r="411" spans="1:8" x14ac:dyDescent="0.25">
      <c r="A411" s="5" t="s">
        <v>524</v>
      </c>
      <c r="B411" s="5" t="s">
        <v>884</v>
      </c>
      <c r="C411" s="2">
        <f t="shared" ca="1" si="55"/>
        <v>3</v>
      </c>
      <c r="D411" s="3">
        <f t="shared" ca="1" si="56"/>
        <v>21</v>
      </c>
      <c r="E411" s="2">
        <f t="shared" ca="1" si="57"/>
        <v>24</v>
      </c>
    </row>
    <row r="412" spans="1:8" x14ac:dyDescent="0.25">
      <c r="A412" s="5" t="s">
        <v>522</v>
      </c>
      <c r="B412" s="5" t="s">
        <v>885</v>
      </c>
      <c r="C412" s="2">
        <f t="shared" ca="1" si="55"/>
        <v>2</v>
      </c>
      <c r="D412" s="3">
        <f t="shared" ca="1" si="56"/>
        <v>22</v>
      </c>
      <c r="E412" s="2">
        <f t="shared" ca="1" si="57"/>
        <v>24</v>
      </c>
    </row>
    <row r="413" spans="1:8" x14ac:dyDescent="0.25">
      <c r="A413" s="5" t="s">
        <v>23</v>
      </c>
      <c r="B413" s="5" t="s">
        <v>875</v>
      </c>
      <c r="C413" s="2">
        <f t="shared" ca="1" si="55"/>
        <v>1</v>
      </c>
      <c r="D413" s="3">
        <f t="shared" ca="1" si="56"/>
        <v>23</v>
      </c>
      <c r="E413" s="2">
        <f t="shared" ca="1" si="57"/>
        <v>24</v>
      </c>
      <c r="H413" s="26"/>
    </row>
    <row r="414" spans="1:8" x14ac:dyDescent="0.25">
      <c r="A414" s="5" t="s">
        <v>523</v>
      </c>
      <c r="B414" s="5" t="s">
        <v>886</v>
      </c>
      <c r="C414" s="2">
        <f t="shared" ca="1" si="55"/>
        <v>4</v>
      </c>
      <c r="D414" s="3">
        <f t="shared" ca="1" si="56"/>
        <v>20</v>
      </c>
      <c r="E414" s="2">
        <f t="shared" ca="1" si="57"/>
        <v>24</v>
      </c>
      <c r="H414" s="26"/>
    </row>
    <row r="415" spans="1:8" x14ac:dyDescent="0.25">
      <c r="A415" s="5" t="s">
        <v>742</v>
      </c>
      <c r="B415" s="5" t="s">
        <v>887</v>
      </c>
      <c r="C415" s="2">
        <f t="shared" ca="1" si="55"/>
        <v>1</v>
      </c>
      <c r="D415" s="3">
        <f t="shared" ca="1" si="56"/>
        <v>23</v>
      </c>
      <c r="E415" s="2">
        <f t="shared" ca="1" si="57"/>
        <v>24</v>
      </c>
      <c r="H415" s="27"/>
    </row>
    <row r="416" spans="1:8" x14ac:dyDescent="0.25">
      <c r="H416" s="27"/>
    </row>
    <row r="417" spans="1:8" x14ac:dyDescent="0.25">
      <c r="A417" s="4" t="s">
        <v>721</v>
      </c>
      <c r="H417" s="27"/>
    </row>
    <row r="418" spans="1:8" x14ac:dyDescent="0.25">
      <c r="A418" s="5" t="str">
        <f>$B$3&amp;" - Wave B - All"</f>
        <v>(Ex-)Offenders  - Wave B - All</v>
      </c>
      <c r="B418" s="5" t="s">
        <v>879</v>
      </c>
      <c r="C418" s="5" t="s">
        <v>5</v>
      </c>
      <c r="D418" s="5" t="s">
        <v>4</v>
      </c>
      <c r="E418" s="5" t="s">
        <v>525</v>
      </c>
      <c r="H418" s="27"/>
    </row>
    <row r="419" spans="1:8" x14ac:dyDescent="0.25">
      <c r="A419" s="5" t="s">
        <v>148</v>
      </c>
      <c r="B419" s="5" t="s">
        <v>880</v>
      </c>
      <c r="C419" s="7">
        <f t="shared" ref="C419:E428" ca="1" si="58">C406/$F$11</f>
        <v>0</v>
      </c>
      <c r="D419" s="6">
        <f t="shared" ca="1" si="58"/>
        <v>1</v>
      </c>
      <c r="E419" s="7">
        <f t="shared" ca="1" si="58"/>
        <v>1</v>
      </c>
      <c r="H419" s="27"/>
    </row>
    <row r="420" spans="1:8" x14ac:dyDescent="0.25">
      <c r="A420" s="5" t="s">
        <v>499</v>
      </c>
      <c r="B420" s="5" t="s">
        <v>881</v>
      </c>
      <c r="C420" s="7">
        <f t="shared" ca="1" si="58"/>
        <v>0</v>
      </c>
      <c r="D420" s="6">
        <f t="shared" ca="1" si="58"/>
        <v>1</v>
      </c>
      <c r="E420" s="7">
        <f t="shared" ca="1" si="58"/>
        <v>1</v>
      </c>
      <c r="H420" s="27"/>
    </row>
    <row r="421" spans="1:8" x14ac:dyDescent="0.25">
      <c r="A421" s="5" t="s">
        <v>740</v>
      </c>
      <c r="B421" s="5" t="s">
        <v>859</v>
      </c>
      <c r="C421" s="7">
        <f t="shared" ca="1" si="58"/>
        <v>0.625</v>
      </c>
      <c r="D421" s="6">
        <f t="shared" ca="1" si="58"/>
        <v>0.375</v>
      </c>
      <c r="E421" s="7">
        <f t="shared" ca="1" si="58"/>
        <v>1</v>
      </c>
      <c r="H421" s="27"/>
    </row>
    <row r="422" spans="1:8" x14ac:dyDescent="0.25">
      <c r="A422" s="5" t="s">
        <v>719</v>
      </c>
      <c r="B422" s="5" t="s">
        <v>882</v>
      </c>
      <c r="C422" s="7">
        <f t="shared" ca="1" si="58"/>
        <v>1</v>
      </c>
      <c r="D422" s="6">
        <f t="shared" ca="1" si="58"/>
        <v>0</v>
      </c>
      <c r="E422" s="7">
        <f t="shared" ca="1" si="58"/>
        <v>1</v>
      </c>
      <c r="H422" s="27"/>
    </row>
    <row r="423" spans="1:8" x14ac:dyDescent="0.25">
      <c r="A423" s="5" t="s">
        <v>720</v>
      </c>
      <c r="B423" s="5" t="s">
        <v>883</v>
      </c>
      <c r="C423" s="7">
        <f t="shared" ca="1" si="58"/>
        <v>8.3333333333333329E-2</v>
      </c>
      <c r="D423" s="6">
        <f t="shared" ca="1" si="58"/>
        <v>0.875</v>
      </c>
      <c r="E423" s="7">
        <f t="shared" ca="1" si="58"/>
        <v>0.95833333333333337</v>
      </c>
      <c r="H423" s="27"/>
    </row>
    <row r="424" spans="1:8" x14ac:dyDescent="0.25">
      <c r="A424" s="5" t="s">
        <v>524</v>
      </c>
      <c r="B424" s="5" t="s">
        <v>884</v>
      </c>
      <c r="C424" s="7">
        <f t="shared" ca="1" si="58"/>
        <v>0.125</v>
      </c>
      <c r="D424" s="6">
        <f t="shared" ca="1" si="58"/>
        <v>0.875</v>
      </c>
      <c r="E424" s="7">
        <f t="shared" ca="1" si="58"/>
        <v>1</v>
      </c>
      <c r="H424" s="27"/>
    </row>
    <row r="425" spans="1:8" x14ac:dyDescent="0.25">
      <c r="A425" s="5" t="s">
        <v>522</v>
      </c>
      <c r="B425" s="5" t="s">
        <v>885</v>
      </c>
      <c r="C425" s="7">
        <f t="shared" ca="1" si="58"/>
        <v>8.3333333333333329E-2</v>
      </c>
      <c r="D425" s="6">
        <f t="shared" ca="1" si="58"/>
        <v>0.91666666666666663</v>
      </c>
      <c r="E425" s="7">
        <f t="shared" ca="1" si="58"/>
        <v>1</v>
      </c>
      <c r="H425" s="27"/>
    </row>
    <row r="426" spans="1:8" x14ac:dyDescent="0.25">
      <c r="A426" s="5" t="s">
        <v>23</v>
      </c>
      <c r="B426" s="5" t="s">
        <v>875</v>
      </c>
      <c r="C426" s="7">
        <f t="shared" ca="1" si="58"/>
        <v>4.1666666666666664E-2</v>
      </c>
      <c r="D426" s="6">
        <f t="shared" ca="1" si="58"/>
        <v>0.95833333333333337</v>
      </c>
      <c r="E426" s="7">
        <f t="shared" ca="1" si="58"/>
        <v>1</v>
      </c>
      <c r="H426" s="27"/>
    </row>
    <row r="427" spans="1:8" x14ac:dyDescent="0.25">
      <c r="A427" s="5" t="s">
        <v>523</v>
      </c>
      <c r="B427" s="5" t="s">
        <v>886</v>
      </c>
      <c r="C427" s="7">
        <f t="shared" ca="1" si="58"/>
        <v>0.16666666666666666</v>
      </c>
      <c r="D427" s="6">
        <f t="shared" ca="1" si="58"/>
        <v>0.83333333333333337</v>
      </c>
      <c r="E427" s="7">
        <f t="shared" ca="1" si="58"/>
        <v>1</v>
      </c>
      <c r="H427" s="27"/>
    </row>
    <row r="428" spans="1:8" x14ac:dyDescent="0.25">
      <c r="A428" s="5" t="s">
        <v>742</v>
      </c>
      <c r="B428" s="5" t="s">
        <v>887</v>
      </c>
      <c r="C428" s="7">
        <f t="shared" ca="1" si="58"/>
        <v>4.1666666666666664E-2</v>
      </c>
      <c r="D428" s="6">
        <f t="shared" ca="1" si="58"/>
        <v>0.95833333333333337</v>
      </c>
      <c r="E428" s="7">
        <f t="shared" ca="1" si="58"/>
        <v>1</v>
      </c>
      <c r="H428" s="27"/>
    </row>
    <row r="429" spans="1:8" x14ac:dyDescent="0.25">
      <c r="C429" s="11"/>
      <c r="D429" s="11"/>
      <c r="E429" s="11"/>
      <c r="H429" s="27"/>
    </row>
    <row r="430" spans="1:8" x14ac:dyDescent="0.25">
      <c r="A430" s="4" t="s">
        <v>717</v>
      </c>
      <c r="H430" s="27"/>
    </row>
    <row r="431" spans="1:8" x14ac:dyDescent="0.25">
      <c r="A431" s="5" t="str">
        <f>$B$3&amp;" - Wave C - All"</f>
        <v>(Ex-)Offenders  - Wave C - All</v>
      </c>
      <c r="B431" s="5" t="s">
        <v>879</v>
      </c>
      <c r="C431" s="5" t="s">
        <v>5</v>
      </c>
      <c r="D431" s="5" t="s">
        <v>4</v>
      </c>
      <c r="E431" s="5" t="s">
        <v>525</v>
      </c>
      <c r="H431" s="27"/>
    </row>
    <row r="432" spans="1:8" x14ac:dyDescent="0.25">
      <c r="A432" s="5" t="s">
        <v>148</v>
      </c>
      <c r="B432" s="5" t="s">
        <v>888</v>
      </c>
      <c r="C432" s="2">
        <f ca="1">COUNTIFS(INDIRECT("Table1["&amp;$B$7&amp;"]"),"Yes", INDIRECT("Table1["&amp;$B432&amp;"]"), "Yes")</f>
        <v>1</v>
      </c>
      <c r="D432" s="3">
        <f ca="1">COUNTIFS(INDIRECT("Table1["&amp;$B$7&amp;"]"),"Yes", INDIRECT("Table1["&amp;$B432&amp;"]"), "No")</f>
        <v>1</v>
      </c>
      <c r="E432" s="2">
        <f ca="1">C432+D432</f>
        <v>2</v>
      </c>
      <c r="H432" s="27"/>
    </row>
    <row r="433" spans="1:8" x14ac:dyDescent="0.25">
      <c r="A433" s="5" t="s">
        <v>499</v>
      </c>
      <c r="B433" s="5" t="s">
        <v>889</v>
      </c>
      <c r="C433" s="2">
        <f t="shared" ref="C433:C441" ca="1" si="59">COUNTIFS(INDIRECT("Table1["&amp;$B$7&amp;"]"),"Yes", INDIRECT("Table1["&amp;$B433&amp;"]"), "Yes")</f>
        <v>0</v>
      </c>
      <c r="D433" s="3">
        <f t="shared" ref="D433:D441" ca="1" si="60">COUNTIFS(INDIRECT("Table1["&amp;$B$7&amp;"]"),"Yes", INDIRECT("Table1["&amp;$B433&amp;"]"), "No")</f>
        <v>2</v>
      </c>
      <c r="E433" s="2">
        <f t="shared" ref="E433:E441" ca="1" si="61">C433+D433</f>
        <v>2</v>
      </c>
      <c r="H433" s="26"/>
    </row>
    <row r="434" spans="1:8" x14ac:dyDescent="0.25">
      <c r="A434" s="5" t="s">
        <v>740</v>
      </c>
      <c r="B434" s="5" t="s">
        <v>860</v>
      </c>
      <c r="C434" s="2">
        <f t="shared" ca="1" si="59"/>
        <v>2</v>
      </c>
      <c r="D434" s="3">
        <f t="shared" ca="1" si="60"/>
        <v>2</v>
      </c>
      <c r="E434" s="2">
        <f t="shared" ca="1" si="61"/>
        <v>4</v>
      </c>
    </row>
    <row r="435" spans="1:8" x14ac:dyDescent="0.25">
      <c r="A435" s="5" t="s">
        <v>719</v>
      </c>
      <c r="B435" s="5" t="s">
        <v>890</v>
      </c>
      <c r="C435" s="2">
        <f t="shared" ca="1" si="59"/>
        <v>4</v>
      </c>
      <c r="D435" s="3">
        <f t="shared" ca="1" si="60"/>
        <v>0</v>
      </c>
      <c r="E435" s="2">
        <f t="shared" ca="1" si="61"/>
        <v>4</v>
      </c>
    </row>
    <row r="436" spans="1:8" x14ac:dyDescent="0.25">
      <c r="A436" s="5" t="s">
        <v>720</v>
      </c>
      <c r="B436" s="5" t="s">
        <v>891</v>
      </c>
      <c r="C436" s="2">
        <f t="shared" ca="1" si="59"/>
        <v>0</v>
      </c>
      <c r="D436" s="3">
        <f t="shared" ca="1" si="60"/>
        <v>2</v>
      </c>
      <c r="E436" s="2">
        <f t="shared" ca="1" si="61"/>
        <v>2</v>
      </c>
    </row>
    <row r="437" spans="1:8" x14ac:dyDescent="0.25">
      <c r="A437" s="5" t="s">
        <v>524</v>
      </c>
      <c r="B437" s="5" t="s">
        <v>892</v>
      </c>
      <c r="C437" s="2">
        <f t="shared" ca="1" si="59"/>
        <v>2</v>
      </c>
      <c r="D437" s="3">
        <f t="shared" ca="1" si="60"/>
        <v>1</v>
      </c>
      <c r="E437" s="2">
        <f t="shared" ca="1" si="61"/>
        <v>3</v>
      </c>
    </row>
    <row r="438" spans="1:8" x14ac:dyDescent="0.25">
      <c r="A438" s="5" t="s">
        <v>522</v>
      </c>
      <c r="B438" s="5" t="s">
        <v>893</v>
      </c>
      <c r="C438" s="2">
        <f t="shared" ca="1" si="59"/>
        <v>0</v>
      </c>
      <c r="D438" s="3">
        <f t="shared" ca="1" si="60"/>
        <v>2</v>
      </c>
      <c r="E438" s="2">
        <f t="shared" ca="1" si="61"/>
        <v>2</v>
      </c>
    </row>
    <row r="439" spans="1:8" x14ac:dyDescent="0.25">
      <c r="A439" s="5" t="s">
        <v>23</v>
      </c>
      <c r="B439" s="5" t="s">
        <v>876</v>
      </c>
      <c r="C439" s="2">
        <f t="shared" ca="1" si="59"/>
        <v>0</v>
      </c>
      <c r="D439" s="3">
        <f t="shared" ca="1" si="60"/>
        <v>2</v>
      </c>
      <c r="E439" s="2">
        <f t="shared" ca="1" si="61"/>
        <v>2</v>
      </c>
    </row>
    <row r="440" spans="1:8" x14ac:dyDescent="0.25">
      <c r="A440" s="5" t="s">
        <v>523</v>
      </c>
      <c r="B440" s="5" t="s">
        <v>894</v>
      </c>
      <c r="C440" s="2">
        <f t="shared" ca="1" si="59"/>
        <v>3</v>
      </c>
      <c r="D440" s="3">
        <f t="shared" ca="1" si="60"/>
        <v>1</v>
      </c>
      <c r="E440" s="2">
        <f t="shared" ca="1" si="61"/>
        <v>4</v>
      </c>
    </row>
    <row r="441" spans="1:8" x14ac:dyDescent="0.25">
      <c r="A441" s="5" t="s">
        <v>742</v>
      </c>
      <c r="B441" s="5" t="s">
        <v>895</v>
      </c>
      <c r="C441" s="2">
        <f t="shared" ca="1" si="59"/>
        <v>0</v>
      </c>
      <c r="D441" s="3">
        <f t="shared" ca="1" si="60"/>
        <v>2</v>
      </c>
      <c r="E441" s="2">
        <f t="shared" ca="1" si="61"/>
        <v>2</v>
      </c>
    </row>
    <row r="443" spans="1:8" x14ac:dyDescent="0.25">
      <c r="A443" s="4" t="s">
        <v>721</v>
      </c>
    </row>
    <row r="444" spans="1:8" x14ac:dyDescent="0.25">
      <c r="A444" s="5" t="str">
        <f>$B$3&amp;" - Wave C - All"</f>
        <v>(Ex-)Offenders  - Wave C - All</v>
      </c>
      <c r="B444" s="5" t="s">
        <v>879</v>
      </c>
      <c r="C444" s="5" t="s">
        <v>5</v>
      </c>
      <c r="D444" s="5" t="s">
        <v>4</v>
      </c>
      <c r="E444" s="5" t="s">
        <v>525</v>
      </c>
    </row>
    <row r="445" spans="1:8" x14ac:dyDescent="0.25">
      <c r="A445" s="5" t="s">
        <v>148</v>
      </c>
      <c r="B445" s="5" t="s">
        <v>888</v>
      </c>
      <c r="C445" s="7">
        <f t="shared" ref="C445:E454" ca="1" si="62">C432/$G$11</f>
        <v>0.25</v>
      </c>
      <c r="D445" s="6">
        <f t="shared" ca="1" si="62"/>
        <v>0.25</v>
      </c>
      <c r="E445" s="7">
        <f t="shared" ca="1" si="62"/>
        <v>0.5</v>
      </c>
    </row>
    <row r="446" spans="1:8" x14ac:dyDescent="0.25">
      <c r="A446" s="5" t="s">
        <v>499</v>
      </c>
      <c r="B446" s="5" t="s">
        <v>889</v>
      </c>
      <c r="C446" s="7">
        <f t="shared" ca="1" si="62"/>
        <v>0</v>
      </c>
      <c r="D446" s="6">
        <f t="shared" ca="1" si="62"/>
        <v>0.5</v>
      </c>
      <c r="E446" s="7">
        <f t="shared" ca="1" si="62"/>
        <v>0.5</v>
      </c>
    </row>
    <row r="447" spans="1:8" x14ac:dyDescent="0.25">
      <c r="A447" s="5" t="s">
        <v>740</v>
      </c>
      <c r="B447" s="5" t="s">
        <v>860</v>
      </c>
      <c r="C447" s="7">
        <f t="shared" ca="1" si="62"/>
        <v>0.5</v>
      </c>
      <c r="D447" s="6">
        <f t="shared" ca="1" si="62"/>
        <v>0.5</v>
      </c>
      <c r="E447" s="7">
        <f t="shared" ca="1" si="62"/>
        <v>1</v>
      </c>
    </row>
    <row r="448" spans="1:8" x14ac:dyDescent="0.25">
      <c r="A448" s="5" t="s">
        <v>719</v>
      </c>
      <c r="B448" s="5" t="s">
        <v>890</v>
      </c>
      <c r="C448" s="7">
        <f t="shared" ca="1" si="62"/>
        <v>1</v>
      </c>
      <c r="D448" s="6">
        <f t="shared" ca="1" si="62"/>
        <v>0</v>
      </c>
      <c r="E448" s="7">
        <f t="shared" ca="1" si="62"/>
        <v>1</v>
      </c>
    </row>
    <row r="449" spans="1:6" x14ac:dyDescent="0.25">
      <c r="A449" s="5" t="s">
        <v>720</v>
      </c>
      <c r="B449" s="5" t="s">
        <v>891</v>
      </c>
      <c r="C449" s="7">
        <f t="shared" ca="1" si="62"/>
        <v>0</v>
      </c>
      <c r="D449" s="6">
        <f t="shared" ca="1" si="62"/>
        <v>0.5</v>
      </c>
      <c r="E449" s="7">
        <f t="shared" ca="1" si="62"/>
        <v>0.5</v>
      </c>
    </row>
    <row r="450" spans="1:6" x14ac:dyDescent="0.25">
      <c r="A450" s="5" t="s">
        <v>524</v>
      </c>
      <c r="B450" s="5" t="s">
        <v>892</v>
      </c>
      <c r="C450" s="7">
        <f t="shared" ca="1" si="62"/>
        <v>0.5</v>
      </c>
      <c r="D450" s="6">
        <f t="shared" ca="1" si="62"/>
        <v>0.25</v>
      </c>
      <c r="E450" s="7">
        <f t="shared" ca="1" si="62"/>
        <v>0.75</v>
      </c>
    </row>
    <row r="451" spans="1:6" x14ac:dyDescent="0.25">
      <c r="A451" s="5" t="s">
        <v>522</v>
      </c>
      <c r="B451" s="5" t="s">
        <v>893</v>
      </c>
      <c r="C451" s="7">
        <f t="shared" ca="1" si="62"/>
        <v>0</v>
      </c>
      <c r="D451" s="6">
        <f t="shared" ca="1" si="62"/>
        <v>0.5</v>
      </c>
      <c r="E451" s="7">
        <f t="shared" ca="1" si="62"/>
        <v>0.5</v>
      </c>
    </row>
    <row r="452" spans="1:6" x14ac:dyDescent="0.25">
      <c r="A452" s="5" t="s">
        <v>23</v>
      </c>
      <c r="B452" s="5" t="s">
        <v>876</v>
      </c>
      <c r="C452" s="7">
        <f t="shared" ca="1" si="62"/>
        <v>0</v>
      </c>
      <c r="D452" s="6">
        <f t="shared" ca="1" si="62"/>
        <v>0.5</v>
      </c>
      <c r="E452" s="7">
        <f t="shared" ca="1" si="62"/>
        <v>0.5</v>
      </c>
    </row>
    <row r="453" spans="1:6" x14ac:dyDescent="0.25">
      <c r="A453" s="5" t="s">
        <v>523</v>
      </c>
      <c r="B453" s="5" t="s">
        <v>894</v>
      </c>
      <c r="C453" s="7">
        <f t="shared" ca="1" si="62"/>
        <v>0.75</v>
      </c>
      <c r="D453" s="6">
        <f t="shared" ca="1" si="62"/>
        <v>0.25</v>
      </c>
      <c r="E453" s="7">
        <f t="shared" ca="1" si="62"/>
        <v>1</v>
      </c>
    </row>
    <row r="454" spans="1:6" x14ac:dyDescent="0.25">
      <c r="A454" s="5" t="s">
        <v>742</v>
      </c>
      <c r="B454" s="5" t="s">
        <v>895</v>
      </c>
      <c r="C454" s="7">
        <f t="shared" ca="1" si="62"/>
        <v>0</v>
      </c>
      <c r="D454" s="6">
        <f t="shared" ca="1" si="62"/>
        <v>0.5</v>
      </c>
      <c r="E454" s="7">
        <f t="shared" ca="1" si="62"/>
        <v>0.5</v>
      </c>
    </row>
    <row r="456" spans="1:6" x14ac:dyDescent="0.25">
      <c r="A456" s="4" t="s">
        <v>722</v>
      </c>
    </row>
    <row r="457" spans="1:6" x14ac:dyDescent="0.25">
      <c r="A457" s="5" t="str">
        <f>$B$3&amp;" - Wave A - Sample"</f>
        <v>(Ex-)Offenders  - Wave A - Sample</v>
      </c>
      <c r="B457" s="5" t="s">
        <v>879</v>
      </c>
      <c r="C457" s="5" t="s">
        <v>5</v>
      </c>
      <c r="D457" s="5" t="s">
        <v>4</v>
      </c>
      <c r="E457" s="5" t="s">
        <v>896</v>
      </c>
      <c r="F457" s="5" t="s">
        <v>525</v>
      </c>
    </row>
    <row r="458" spans="1:6" x14ac:dyDescent="0.25">
      <c r="A458" s="5" t="s">
        <v>723</v>
      </c>
      <c r="B458" s="28" t="s">
        <v>640</v>
      </c>
      <c r="C458" s="2">
        <f ca="1">COUNTIFS(Table1[c08a_main_class], $B$4, INDIRECT("Table1["&amp;$B458&amp;"]"), "Yes")</f>
        <v>25</v>
      </c>
      <c r="D458" s="3">
        <f ca="1">COUNTIFS(Table1[c08a_main_class], $B$4, INDIRECT("Table1["&amp;$B458&amp;"]"), "No")</f>
        <v>27</v>
      </c>
      <c r="E458" s="2">
        <f ca="1">COUNTIFS(Table1[c08a_main_class], $B$4, INDIRECT("Table1["&amp;$B458&amp;"]"), "Don't Know")</f>
        <v>5</v>
      </c>
      <c r="F458" s="3">
        <f ca="1">C458+D458+E458</f>
        <v>57</v>
      </c>
    </row>
    <row r="459" spans="1:6" x14ac:dyDescent="0.25">
      <c r="A459" s="5" t="s">
        <v>724</v>
      </c>
      <c r="B459" s="28" t="s">
        <v>641</v>
      </c>
      <c r="C459" s="2">
        <f ca="1">COUNTIFS(Table1[c08a_main_class], $B$4, INDIRECT("Table1["&amp;$B459&amp;"]"), "Yes")</f>
        <v>5</v>
      </c>
      <c r="D459" s="3">
        <f ca="1">COUNTIFS(Table1[c08a_main_class], $B$4, INDIRECT("Table1["&amp;$B459&amp;"]"), "No")</f>
        <v>47</v>
      </c>
      <c r="E459" s="2">
        <f ca="1">COUNTIFS(Table1[c08a_main_class], $B$4, INDIRECT("Table1["&amp;$B459&amp;"]"), "Don't Know")</f>
        <v>5</v>
      </c>
      <c r="F459" s="3">
        <f t="shared" ref="F459:F475" ca="1" si="63">C459+D459+E459</f>
        <v>57</v>
      </c>
    </row>
    <row r="460" spans="1:6" x14ac:dyDescent="0.25">
      <c r="A460" s="5" t="s">
        <v>725</v>
      </c>
      <c r="B460" s="28" t="s">
        <v>642</v>
      </c>
      <c r="C460" s="2">
        <f ca="1">COUNTIFS(Table1[c08a_main_class], $B$4, INDIRECT("Table1["&amp;$B460&amp;"]"), "Yes")</f>
        <v>18</v>
      </c>
      <c r="D460" s="3">
        <f ca="1">COUNTIFS(Table1[c08a_main_class], $B$4, INDIRECT("Table1["&amp;$B460&amp;"]"), "No")</f>
        <v>39</v>
      </c>
      <c r="E460" s="2">
        <f ca="1">COUNTIFS(Table1[c08a_main_class], $B$4, INDIRECT("Table1["&amp;$B460&amp;"]"), "Don't Know")</f>
        <v>0</v>
      </c>
      <c r="F460" s="3">
        <f t="shared" ca="1" si="63"/>
        <v>57</v>
      </c>
    </row>
    <row r="461" spans="1:6" x14ac:dyDescent="0.25">
      <c r="A461" s="5" t="s">
        <v>726</v>
      </c>
      <c r="B461" s="28" t="s">
        <v>643</v>
      </c>
      <c r="C461" s="2">
        <f ca="1">COUNTIFS(Table1[c08a_main_class], $B$4, INDIRECT("Table1["&amp;$B461&amp;"]"), "Yes")</f>
        <v>1</v>
      </c>
      <c r="D461" s="3">
        <f ca="1">COUNTIFS(Table1[c08a_main_class], $B$4, INDIRECT("Table1["&amp;$B461&amp;"]"), "No")</f>
        <v>56</v>
      </c>
      <c r="E461" s="2">
        <f ca="1">COUNTIFS(Table1[c08a_main_class], $B$4, INDIRECT("Table1["&amp;$B461&amp;"]"), "Don't Know")</f>
        <v>0</v>
      </c>
      <c r="F461" s="3">
        <f t="shared" ca="1" si="63"/>
        <v>57</v>
      </c>
    </row>
    <row r="462" spans="1:6" x14ac:dyDescent="0.25">
      <c r="A462" s="5" t="s">
        <v>727</v>
      </c>
      <c r="B462" s="28" t="s">
        <v>644</v>
      </c>
      <c r="C462" s="2">
        <f ca="1">COUNTIFS(Table1[c08a_main_class], $B$4, INDIRECT("Table1["&amp;$B462&amp;"]"), "Yes")</f>
        <v>0</v>
      </c>
      <c r="D462" s="3">
        <f ca="1">COUNTIFS(Table1[c08a_main_class], $B$4, INDIRECT("Table1["&amp;$B462&amp;"]"), "No")</f>
        <v>57</v>
      </c>
      <c r="E462" s="2">
        <f ca="1">COUNTIFS(Table1[c08a_main_class], $B$4, INDIRECT("Table1["&amp;$B462&amp;"]"), "Don't Know")</f>
        <v>0</v>
      </c>
      <c r="F462" s="3">
        <f t="shared" ca="1" si="63"/>
        <v>57</v>
      </c>
    </row>
    <row r="463" spans="1:6" x14ac:dyDescent="0.25">
      <c r="A463" s="5" t="s">
        <v>728</v>
      </c>
      <c r="B463" s="28" t="s">
        <v>645</v>
      </c>
      <c r="C463" s="2">
        <f ca="1">COUNTIFS(Table1[c08a_main_class], $B$4, INDIRECT("Table1["&amp;$B463&amp;"]"), "Yes")</f>
        <v>0</v>
      </c>
      <c r="D463" s="3">
        <f ca="1">COUNTIFS(Table1[c08a_main_class], $B$4, INDIRECT("Table1["&amp;$B463&amp;"]"), "No")</f>
        <v>57</v>
      </c>
      <c r="E463" s="2">
        <f ca="1">COUNTIFS(Table1[c08a_main_class], $B$4, INDIRECT("Table1["&amp;$B463&amp;"]"), "Don't Know")</f>
        <v>0</v>
      </c>
      <c r="F463" s="3">
        <f t="shared" ca="1" si="63"/>
        <v>57</v>
      </c>
    </row>
    <row r="464" spans="1:6" x14ac:dyDescent="0.25">
      <c r="A464" s="5" t="s">
        <v>729</v>
      </c>
      <c r="B464" s="28" t="s">
        <v>646</v>
      </c>
      <c r="C464" s="2">
        <f ca="1">COUNTIFS(Table1[c08a_main_class], $B$4, INDIRECT("Table1["&amp;$B464&amp;"]"), "Yes")</f>
        <v>2</v>
      </c>
      <c r="D464" s="3">
        <f ca="1">COUNTIFS(Table1[c08a_main_class], $B$4, INDIRECT("Table1["&amp;$B464&amp;"]"), "No")</f>
        <v>55</v>
      </c>
      <c r="E464" s="2">
        <f ca="1">COUNTIFS(Table1[c08a_main_class], $B$4, INDIRECT("Table1["&amp;$B464&amp;"]"), "Don't Know")</f>
        <v>0</v>
      </c>
      <c r="F464" s="3">
        <f t="shared" ca="1" si="63"/>
        <v>57</v>
      </c>
    </row>
    <row r="465" spans="1:6" x14ac:dyDescent="0.25">
      <c r="A465" s="5" t="s">
        <v>730</v>
      </c>
      <c r="B465" s="28" t="s">
        <v>647</v>
      </c>
      <c r="C465" s="2">
        <f ca="1">COUNTIFS(Table1[c08a_main_class], $B$4, INDIRECT("Table1["&amp;$B465&amp;"]"), "Yes")</f>
        <v>1</v>
      </c>
      <c r="D465" s="3">
        <f ca="1">COUNTIFS(Table1[c08a_main_class], $B$4, INDIRECT("Table1["&amp;$B465&amp;"]"), "No")</f>
        <v>56</v>
      </c>
      <c r="E465" s="2">
        <f ca="1">COUNTIFS(Table1[c08a_main_class], $B$4, INDIRECT("Table1["&amp;$B465&amp;"]"), "Don't Know")</f>
        <v>0</v>
      </c>
      <c r="F465" s="3">
        <f t="shared" ca="1" si="63"/>
        <v>57</v>
      </c>
    </row>
    <row r="466" spans="1:6" x14ac:dyDescent="0.25">
      <c r="A466" s="5" t="s">
        <v>731</v>
      </c>
      <c r="B466" s="28" t="s">
        <v>648</v>
      </c>
      <c r="C466" s="2">
        <f ca="1">COUNTIFS(Table1[c08a_main_class], $B$4, INDIRECT("Table1["&amp;$B466&amp;"]"), "Yes")</f>
        <v>5</v>
      </c>
      <c r="D466" s="3">
        <f ca="1">COUNTIFS(Table1[c08a_main_class], $B$4, INDIRECT("Table1["&amp;$B466&amp;"]"), "No")</f>
        <v>52</v>
      </c>
      <c r="E466" s="2">
        <f ca="1">COUNTIFS(Table1[c08a_main_class], $B$4, INDIRECT("Table1["&amp;$B466&amp;"]"), "Don't Know")</f>
        <v>0</v>
      </c>
      <c r="F466" s="3">
        <f t="shared" ca="1" si="63"/>
        <v>57</v>
      </c>
    </row>
    <row r="467" spans="1:6" x14ac:dyDescent="0.25">
      <c r="A467" s="5" t="s">
        <v>732</v>
      </c>
      <c r="B467" s="28" t="s">
        <v>649</v>
      </c>
      <c r="C467" s="2">
        <f ca="1">COUNTIFS(Table1[c08a_main_class], $B$4, INDIRECT("Table1["&amp;$B467&amp;"]"), "Yes")</f>
        <v>42</v>
      </c>
      <c r="D467" s="3">
        <f ca="1">COUNTIFS(Table1[c08a_main_class], $B$4, INDIRECT("Table1["&amp;$B467&amp;"]"), "No")</f>
        <v>14</v>
      </c>
      <c r="E467" s="2">
        <f ca="1">COUNTIFS(Table1[c08a_main_class], $B$4, INDIRECT("Table1["&amp;$B467&amp;"]"), "Don't Know")</f>
        <v>1</v>
      </c>
      <c r="F467" s="3">
        <f t="shared" ca="1" si="63"/>
        <v>57</v>
      </c>
    </row>
    <row r="468" spans="1:6" x14ac:dyDescent="0.25">
      <c r="A468" s="5" t="s">
        <v>733</v>
      </c>
      <c r="B468" s="28" t="s">
        <v>650</v>
      </c>
      <c r="C468" s="2">
        <f ca="1">COUNTIFS(Table1[c08a_main_class], $B$4, INDIRECT("Table1["&amp;$B468&amp;"]"), "Yes")</f>
        <v>0</v>
      </c>
      <c r="D468" s="3">
        <f ca="1">COUNTIFS(Table1[c08a_main_class], $B$4, INDIRECT("Table1["&amp;$B468&amp;"]"), "No")</f>
        <v>57</v>
      </c>
      <c r="E468" s="2">
        <f ca="1">COUNTIFS(Table1[c08a_main_class], $B$4, INDIRECT("Table1["&amp;$B468&amp;"]"), "Don't Know")</f>
        <v>0</v>
      </c>
      <c r="F468" s="3">
        <f t="shared" ca="1" si="63"/>
        <v>57</v>
      </c>
    </row>
    <row r="469" spans="1:6" x14ac:dyDescent="0.25">
      <c r="A469" s="5" t="s">
        <v>734</v>
      </c>
      <c r="B469" s="28" t="s">
        <v>651</v>
      </c>
      <c r="C469" s="2">
        <f ca="1">COUNTIFS(Table1[c08a_main_class], $B$4, INDIRECT("Table1["&amp;$B469&amp;"]"), "Yes")</f>
        <v>0</v>
      </c>
      <c r="D469" s="3">
        <f ca="1">COUNTIFS(Table1[c08a_main_class], $B$4, INDIRECT("Table1["&amp;$B469&amp;"]"), "No")</f>
        <v>57</v>
      </c>
      <c r="E469" s="2">
        <f ca="1">COUNTIFS(Table1[c08a_main_class], $B$4, INDIRECT("Table1["&amp;$B469&amp;"]"), "Don't Know")</f>
        <v>0</v>
      </c>
      <c r="F469" s="3">
        <f t="shared" ca="1" si="63"/>
        <v>57</v>
      </c>
    </row>
    <row r="470" spans="1:6" x14ac:dyDescent="0.25">
      <c r="A470" s="5" t="s">
        <v>735</v>
      </c>
      <c r="B470" s="28" t="s">
        <v>652</v>
      </c>
      <c r="C470" s="2">
        <f ca="1">COUNTIFS(Table1[c08a_main_class], $B$4, INDIRECT("Table1["&amp;$B470&amp;"]"), "Yes")</f>
        <v>0</v>
      </c>
      <c r="D470" s="3">
        <f ca="1">COUNTIFS(Table1[c08a_main_class], $B$4, INDIRECT("Table1["&amp;$B470&amp;"]"), "No")</f>
        <v>57</v>
      </c>
      <c r="E470" s="2">
        <f ca="1">COUNTIFS(Table1[c08a_main_class], $B$4, INDIRECT("Table1["&amp;$B470&amp;"]"), "Don't Know")</f>
        <v>0</v>
      </c>
      <c r="F470" s="3">
        <f t="shared" ca="1" si="63"/>
        <v>57</v>
      </c>
    </row>
    <row r="471" spans="1:6" x14ac:dyDescent="0.25">
      <c r="A471" s="5" t="s">
        <v>736</v>
      </c>
      <c r="B471" s="28" t="s">
        <v>653</v>
      </c>
      <c r="C471" s="2">
        <f ca="1">COUNTIFS(Table1[c08a_main_class], $B$4, INDIRECT("Table1["&amp;$B471&amp;"]"), "Yes")</f>
        <v>0</v>
      </c>
      <c r="D471" s="3">
        <f ca="1">COUNTIFS(Table1[c08a_main_class], $B$4, INDIRECT("Table1["&amp;$B471&amp;"]"), "No")</f>
        <v>57</v>
      </c>
      <c r="E471" s="2">
        <f ca="1">COUNTIFS(Table1[c08a_main_class], $B$4, INDIRECT("Table1["&amp;$B471&amp;"]"), "Don't Know")</f>
        <v>0</v>
      </c>
      <c r="F471" s="3">
        <f t="shared" ca="1" si="63"/>
        <v>57</v>
      </c>
    </row>
    <row r="472" spans="1:6" x14ac:dyDescent="0.25">
      <c r="A472" s="5" t="s">
        <v>737</v>
      </c>
      <c r="B472" s="28" t="s">
        <v>654</v>
      </c>
      <c r="C472" s="2">
        <f ca="1">COUNTIFS(Table1[c08a_main_class], $B$4, INDIRECT("Table1["&amp;$B472&amp;"]"), "Yes")</f>
        <v>0</v>
      </c>
      <c r="D472" s="3">
        <f ca="1">COUNTIFS(Table1[c08a_main_class], $B$4, INDIRECT("Table1["&amp;$B472&amp;"]"), "No")</f>
        <v>57</v>
      </c>
      <c r="E472" s="2">
        <f ca="1">COUNTIFS(Table1[c08a_main_class], $B$4, INDIRECT("Table1["&amp;$B472&amp;"]"), "Don't Know")</f>
        <v>0</v>
      </c>
      <c r="F472" s="3">
        <f t="shared" ca="1" si="63"/>
        <v>57</v>
      </c>
    </row>
    <row r="473" spans="1:6" x14ac:dyDescent="0.25">
      <c r="A473" s="5" t="s">
        <v>738</v>
      </c>
      <c r="B473" s="28" t="s">
        <v>655</v>
      </c>
      <c r="C473" s="2">
        <f ca="1">COUNTIFS(Table1[c08a_main_class], $B$4, INDIRECT("Table1["&amp;$B473&amp;"]"), "Yes")</f>
        <v>1</v>
      </c>
      <c r="D473" s="3">
        <f ca="1">COUNTIFS(Table1[c08a_main_class], $B$4, INDIRECT("Table1["&amp;$B473&amp;"]"), "No")</f>
        <v>56</v>
      </c>
      <c r="E473" s="2">
        <f ca="1">COUNTIFS(Table1[c08a_main_class], $B$4, INDIRECT("Table1["&amp;$B473&amp;"]"), "Don't Know")</f>
        <v>0</v>
      </c>
      <c r="F473" s="3">
        <f t="shared" ca="1" si="63"/>
        <v>57</v>
      </c>
    </row>
    <row r="474" spans="1:6" x14ac:dyDescent="0.25">
      <c r="A474" s="5" t="s">
        <v>742</v>
      </c>
      <c r="B474" s="28" t="s">
        <v>656</v>
      </c>
      <c r="C474" s="2">
        <f ca="1">COUNTIFS(Table1[c08a_main_class], $B$4, INDIRECT("Table1["&amp;$B474&amp;"]"), "Yes")</f>
        <v>0</v>
      </c>
      <c r="D474" s="3">
        <f ca="1">COUNTIFS(Table1[c08a_main_class], $B$4, INDIRECT("Table1["&amp;$B474&amp;"]"), "No")</f>
        <v>57</v>
      </c>
      <c r="E474" s="2">
        <f ca="1">COUNTIFS(Table1[c08a_main_class], $B$4, INDIRECT("Table1["&amp;$B474&amp;"]"), "Don't Know")</f>
        <v>0</v>
      </c>
      <c r="F474" s="3">
        <f t="shared" ca="1" si="63"/>
        <v>57</v>
      </c>
    </row>
    <row r="475" spans="1:6" x14ac:dyDescent="0.25">
      <c r="A475" s="5" t="s">
        <v>22</v>
      </c>
      <c r="B475" s="28" t="s">
        <v>657</v>
      </c>
      <c r="C475" s="2">
        <f ca="1">COUNTIFS(Table1[c08a_main_class], $B$4, INDIRECT("Table1["&amp;$B475&amp;"]"), "Yes")</f>
        <v>0</v>
      </c>
      <c r="D475" s="3">
        <f ca="1">COUNTIFS(Table1[c08a_main_class], $B$4, INDIRECT("Table1["&amp;$B475&amp;"]"), "No")</f>
        <v>57</v>
      </c>
      <c r="E475" s="2">
        <f ca="1">COUNTIFS(Table1[c08a_main_class], $B$4, INDIRECT("Table1["&amp;$B475&amp;"]"), "Don't Know")</f>
        <v>0</v>
      </c>
      <c r="F475" s="3">
        <f t="shared" ca="1" si="63"/>
        <v>57</v>
      </c>
    </row>
    <row r="477" spans="1:6" x14ac:dyDescent="0.25">
      <c r="A477" s="4" t="s">
        <v>739</v>
      </c>
    </row>
    <row r="478" spans="1:6" x14ac:dyDescent="0.25">
      <c r="A478" s="5" t="str">
        <f>$B$3&amp;" - Wave A - Sample"</f>
        <v>(Ex-)Offenders  - Wave A - Sample</v>
      </c>
      <c r="B478" s="5" t="s">
        <v>879</v>
      </c>
      <c r="C478" s="5" t="s">
        <v>5</v>
      </c>
      <c r="D478" s="5" t="s">
        <v>4</v>
      </c>
      <c r="E478" s="5" t="s">
        <v>896</v>
      </c>
      <c r="F478" s="5" t="s">
        <v>525</v>
      </c>
    </row>
    <row r="479" spans="1:6" x14ac:dyDescent="0.25">
      <c r="A479" s="5" t="s">
        <v>723</v>
      </c>
      <c r="B479" s="28" t="s">
        <v>640</v>
      </c>
      <c r="C479" s="7">
        <f ca="1">C458/$B$11</f>
        <v>0.43859649122807015</v>
      </c>
      <c r="D479" s="6">
        <f ca="1">D458/$B$11</f>
        <v>0.47368421052631576</v>
      </c>
      <c r="E479" s="7">
        <f ca="1">E458/$B$11</f>
        <v>8.771929824561403E-2</v>
      </c>
      <c r="F479" s="6">
        <f ca="1">F458/$B$11</f>
        <v>1</v>
      </c>
    </row>
    <row r="480" spans="1:6" x14ac:dyDescent="0.25">
      <c r="A480" s="5" t="s">
        <v>724</v>
      </c>
      <c r="B480" s="28" t="s">
        <v>641</v>
      </c>
      <c r="C480" s="7">
        <f t="shared" ref="C480:F495" ca="1" si="64">C459/$B$11</f>
        <v>8.771929824561403E-2</v>
      </c>
      <c r="D480" s="6">
        <f t="shared" ca="1" si="64"/>
        <v>0.82456140350877194</v>
      </c>
      <c r="E480" s="7">
        <f t="shared" ca="1" si="64"/>
        <v>8.771929824561403E-2</v>
      </c>
      <c r="F480" s="6">
        <f t="shared" ca="1" si="64"/>
        <v>1</v>
      </c>
    </row>
    <row r="481" spans="1:6" x14ac:dyDescent="0.25">
      <c r="A481" s="5" t="s">
        <v>725</v>
      </c>
      <c r="B481" s="28" t="s">
        <v>642</v>
      </c>
      <c r="C481" s="7">
        <f t="shared" ca="1" si="64"/>
        <v>0.31578947368421051</v>
      </c>
      <c r="D481" s="6">
        <f t="shared" ca="1" si="64"/>
        <v>0.68421052631578949</v>
      </c>
      <c r="E481" s="7">
        <f t="shared" ca="1" si="64"/>
        <v>0</v>
      </c>
      <c r="F481" s="6">
        <f t="shared" ca="1" si="64"/>
        <v>1</v>
      </c>
    </row>
    <row r="482" spans="1:6" x14ac:dyDescent="0.25">
      <c r="A482" s="5" t="s">
        <v>726</v>
      </c>
      <c r="B482" s="28" t="s">
        <v>643</v>
      </c>
      <c r="C482" s="7">
        <f t="shared" ca="1" si="64"/>
        <v>1.7543859649122806E-2</v>
      </c>
      <c r="D482" s="6">
        <f t="shared" ca="1" si="64"/>
        <v>0.98245614035087714</v>
      </c>
      <c r="E482" s="7">
        <f t="shared" ca="1" si="64"/>
        <v>0</v>
      </c>
      <c r="F482" s="6">
        <f t="shared" ca="1" si="64"/>
        <v>1</v>
      </c>
    </row>
    <row r="483" spans="1:6" x14ac:dyDescent="0.25">
      <c r="A483" s="5" t="s">
        <v>727</v>
      </c>
      <c r="B483" s="28" t="s">
        <v>644</v>
      </c>
      <c r="C483" s="7">
        <f t="shared" ca="1" si="64"/>
        <v>0</v>
      </c>
      <c r="D483" s="6">
        <f t="shared" ca="1" si="64"/>
        <v>1</v>
      </c>
      <c r="E483" s="7">
        <f t="shared" ca="1" si="64"/>
        <v>0</v>
      </c>
      <c r="F483" s="6">
        <f t="shared" ca="1" si="64"/>
        <v>1</v>
      </c>
    </row>
    <row r="484" spans="1:6" x14ac:dyDescent="0.25">
      <c r="A484" s="5" t="s">
        <v>728</v>
      </c>
      <c r="B484" s="28" t="s">
        <v>645</v>
      </c>
      <c r="C484" s="7">
        <f t="shared" ca="1" si="64"/>
        <v>0</v>
      </c>
      <c r="D484" s="6">
        <f t="shared" ca="1" si="64"/>
        <v>1</v>
      </c>
      <c r="E484" s="7">
        <f t="shared" ca="1" si="64"/>
        <v>0</v>
      </c>
      <c r="F484" s="6">
        <f t="shared" ca="1" si="64"/>
        <v>1</v>
      </c>
    </row>
    <row r="485" spans="1:6" x14ac:dyDescent="0.25">
      <c r="A485" s="5" t="s">
        <v>729</v>
      </c>
      <c r="B485" s="28" t="s">
        <v>646</v>
      </c>
      <c r="C485" s="7">
        <f t="shared" ca="1" si="64"/>
        <v>3.5087719298245612E-2</v>
      </c>
      <c r="D485" s="6">
        <f t="shared" ca="1" si="64"/>
        <v>0.96491228070175439</v>
      </c>
      <c r="E485" s="7">
        <f t="shared" ca="1" si="64"/>
        <v>0</v>
      </c>
      <c r="F485" s="6">
        <f t="shared" ca="1" si="64"/>
        <v>1</v>
      </c>
    </row>
    <row r="486" spans="1:6" x14ac:dyDescent="0.25">
      <c r="A486" s="5" t="s">
        <v>730</v>
      </c>
      <c r="B486" s="28" t="s">
        <v>647</v>
      </c>
      <c r="C486" s="7">
        <f t="shared" ca="1" si="64"/>
        <v>1.7543859649122806E-2</v>
      </c>
      <c r="D486" s="6">
        <f t="shared" ca="1" si="64"/>
        <v>0.98245614035087714</v>
      </c>
      <c r="E486" s="7">
        <f t="shared" ca="1" si="64"/>
        <v>0</v>
      </c>
      <c r="F486" s="6">
        <f t="shared" ca="1" si="64"/>
        <v>1</v>
      </c>
    </row>
    <row r="487" spans="1:6" x14ac:dyDescent="0.25">
      <c r="A487" s="5" t="s">
        <v>731</v>
      </c>
      <c r="B487" s="28" t="s">
        <v>648</v>
      </c>
      <c r="C487" s="7">
        <f t="shared" ca="1" si="64"/>
        <v>8.771929824561403E-2</v>
      </c>
      <c r="D487" s="6">
        <f t="shared" ca="1" si="64"/>
        <v>0.91228070175438591</v>
      </c>
      <c r="E487" s="7">
        <f t="shared" ca="1" si="64"/>
        <v>0</v>
      </c>
      <c r="F487" s="6">
        <f t="shared" ca="1" si="64"/>
        <v>1</v>
      </c>
    </row>
    <row r="488" spans="1:6" x14ac:dyDescent="0.25">
      <c r="A488" s="5" t="s">
        <v>732</v>
      </c>
      <c r="B488" s="28" t="s">
        <v>649</v>
      </c>
      <c r="C488" s="7">
        <f t="shared" ca="1" si="64"/>
        <v>0.73684210526315785</v>
      </c>
      <c r="D488" s="6">
        <f t="shared" ca="1" si="64"/>
        <v>0.24561403508771928</v>
      </c>
      <c r="E488" s="7">
        <f t="shared" ca="1" si="64"/>
        <v>1.7543859649122806E-2</v>
      </c>
      <c r="F488" s="6">
        <f t="shared" ca="1" si="64"/>
        <v>1</v>
      </c>
    </row>
    <row r="489" spans="1:6" x14ac:dyDescent="0.25">
      <c r="A489" s="5" t="s">
        <v>733</v>
      </c>
      <c r="B489" s="28" t="s">
        <v>650</v>
      </c>
      <c r="C489" s="7">
        <f t="shared" ca="1" si="64"/>
        <v>0</v>
      </c>
      <c r="D489" s="6">
        <f t="shared" ca="1" si="64"/>
        <v>1</v>
      </c>
      <c r="E489" s="7">
        <f t="shared" ca="1" si="64"/>
        <v>0</v>
      </c>
      <c r="F489" s="6">
        <f t="shared" ca="1" si="64"/>
        <v>1</v>
      </c>
    </row>
    <row r="490" spans="1:6" x14ac:dyDescent="0.25">
      <c r="A490" s="5" t="s">
        <v>734</v>
      </c>
      <c r="B490" s="28" t="s">
        <v>651</v>
      </c>
      <c r="C490" s="7">
        <f t="shared" ca="1" si="64"/>
        <v>0</v>
      </c>
      <c r="D490" s="6">
        <f t="shared" ca="1" si="64"/>
        <v>1</v>
      </c>
      <c r="E490" s="7">
        <f t="shared" ca="1" si="64"/>
        <v>0</v>
      </c>
      <c r="F490" s="6">
        <f t="shared" ca="1" si="64"/>
        <v>1</v>
      </c>
    </row>
    <row r="491" spans="1:6" x14ac:dyDescent="0.25">
      <c r="A491" s="5" t="s">
        <v>735</v>
      </c>
      <c r="B491" s="28" t="s">
        <v>652</v>
      </c>
      <c r="C491" s="7">
        <f t="shared" ca="1" si="64"/>
        <v>0</v>
      </c>
      <c r="D491" s="6">
        <f t="shared" ca="1" si="64"/>
        <v>1</v>
      </c>
      <c r="E491" s="7">
        <f t="shared" ca="1" si="64"/>
        <v>0</v>
      </c>
      <c r="F491" s="6">
        <f t="shared" ca="1" si="64"/>
        <v>1</v>
      </c>
    </row>
    <row r="492" spans="1:6" x14ac:dyDescent="0.25">
      <c r="A492" s="5" t="s">
        <v>736</v>
      </c>
      <c r="B492" s="28" t="s">
        <v>653</v>
      </c>
      <c r="C492" s="7">
        <f t="shared" ca="1" si="64"/>
        <v>0</v>
      </c>
      <c r="D492" s="6">
        <f t="shared" ca="1" si="64"/>
        <v>1</v>
      </c>
      <c r="E492" s="7">
        <f t="shared" ca="1" si="64"/>
        <v>0</v>
      </c>
      <c r="F492" s="6">
        <f t="shared" ca="1" si="64"/>
        <v>1</v>
      </c>
    </row>
    <row r="493" spans="1:6" x14ac:dyDescent="0.25">
      <c r="A493" s="5" t="s">
        <v>737</v>
      </c>
      <c r="B493" s="28" t="s">
        <v>654</v>
      </c>
      <c r="C493" s="7">
        <f t="shared" ca="1" si="64"/>
        <v>0</v>
      </c>
      <c r="D493" s="6">
        <f t="shared" ca="1" si="64"/>
        <v>1</v>
      </c>
      <c r="E493" s="7">
        <f t="shared" ca="1" si="64"/>
        <v>0</v>
      </c>
      <c r="F493" s="6">
        <f t="shared" ca="1" si="64"/>
        <v>1</v>
      </c>
    </row>
    <row r="494" spans="1:6" x14ac:dyDescent="0.25">
      <c r="A494" s="5" t="s">
        <v>738</v>
      </c>
      <c r="B494" s="28" t="s">
        <v>655</v>
      </c>
      <c r="C494" s="7">
        <f t="shared" ca="1" si="64"/>
        <v>1.7543859649122806E-2</v>
      </c>
      <c r="D494" s="6">
        <f t="shared" ca="1" si="64"/>
        <v>0.98245614035087714</v>
      </c>
      <c r="E494" s="7">
        <f t="shared" ca="1" si="64"/>
        <v>0</v>
      </c>
      <c r="F494" s="6">
        <f t="shared" ca="1" si="64"/>
        <v>1</v>
      </c>
    </row>
    <row r="495" spans="1:6" x14ac:dyDescent="0.25">
      <c r="A495" s="5" t="s">
        <v>742</v>
      </c>
      <c r="B495" s="28" t="s">
        <v>656</v>
      </c>
      <c r="C495" s="7">
        <f t="shared" ca="1" si="64"/>
        <v>0</v>
      </c>
      <c r="D495" s="6">
        <f t="shared" ca="1" si="64"/>
        <v>1</v>
      </c>
      <c r="E495" s="7">
        <f t="shared" ca="1" si="64"/>
        <v>0</v>
      </c>
      <c r="F495" s="6">
        <f t="shared" ca="1" si="64"/>
        <v>1</v>
      </c>
    </row>
    <row r="496" spans="1:6" x14ac:dyDescent="0.25">
      <c r="A496" s="5" t="s">
        <v>22</v>
      </c>
      <c r="B496" s="28" t="s">
        <v>657</v>
      </c>
      <c r="C496" s="7">
        <f ca="1">C475/$B$11</f>
        <v>0</v>
      </c>
      <c r="D496" s="6">
        <f ca="1">D475/$B$11</f>
        <v>1</v>
      </c>
      <c r="E496" s="7">
        <f ca="1">E475/$B$11</f>
        <v>0</v>
      </c>
      <c r="F496" s="6">
        <f ca="1">F475/$B$11</f>
        <v>1</v>
      </c>
    </row>
    <row r="498" spans="1:6" x14ac:dyDescent="0.25">
      <c r="A498" s="4" t="s">
        <v>722</v>
      </c>
    </row>
    <row r="499" spans="1:6" x14ac:dyDescent="0.25">
      <c r="A499" s="5" t="str">
        <f>$B$3&amp;" - Wave B - Sample"</f>
        <v>(Ex-)Offenders  - Wave B - Sample</v>
      </c>
      <c r="B499" s="5" t="s">
        <v>879</v>
      </c>
      <c r="C499" s="5" t="s">
        <v>5</v>
      </c>
      <c r="D499" s="5" t="s">
        <v>4</v>
      </c>
      <c r="E499" s="5" t="s">
        <v>896</v>
      </c>
      <c r="F499" s="5" t="s">
        <v>525</v>
      </c>
    </row>
    <row r="500" spans="1:6" x14ac:dyDescent="0.25">
      <c r="A500" s="5" t="s">
        <v>723</v>
      </c>
      <c r="B500" s="28" t="s">
        <v>926</v>
      </c>
      <c r="C500" s="2">
        <f ca="1">COUNTIFS(Table1[c08a_main_class], $B$4, INDIRECT("Table1[c01"&amp;$E$5&amp;"_area]"), "&lt;&gt;Unassigned", INDIRECT("Table1["&amp;$B500&amp;"]"), "Yes")</f>
        <v>16</v>
      </c>
      <c r="D500" s="3">
        <f ca="1">COUNTIFS(Table1[c08a_main_class], $B$4, INDIRECT("Table1[c01"&amp;$E$5&amp;"_area]"), "&lt;&gt;Unassigned", INDIRECT("Table1["&amp;$B500&amp;"]"), "No")</f>
        <v>9</v>
      </c>
      <c r="E500" s="2">
        <f ca="1">COUNTIFS(Table1[c08a_main_class], $B$4, INDIRECT("Table1[c01"&amp;$E$5&amp;"_area]"), "&lt;&gt;Unassigned", INDIRECT("Table1["&amp;$B500&amp;"]"), "Don't Know")</f>
        <v>0</v>
      </c>
      <c r="F500" s="3">
        <f ca="1">C500+D500+E500</f>
        <v>25</v>
      </c>
    </row>
    <row r="501" spans="1:6" x14ac:dyDescent="0.25">
      <c r="A501" s="5" t="s">
        <v>724</v>
      </c>
      <c r="B501" s="28" t="s">
        <v>927</v>
      </c>
      <c r="C501" s="2">
        <f ca="1">COUNTIFS(Table1[c08a_main_class], $B$4, INDIRECT("Table1[c01"&amp;$E$5&amp;"_area]"), "&lt;&gt;Unassigned", INDIRECT("Table1["&amp;$B501&amp;"]"), "Yes")</f>
        <v>2</v>
      </c>
      <c r="D501" s="3">
        <f ca="1">COUNTIFS(Table1[c08a_main_class], $B$4, INDIRECT("Table1[c01"&amp;$E$5&amp;"_area]"), "&lt;&gt;Unassigned", INDIRECT("Table1["&amp;$B501&amp;"]"), "No")</f>
        <v>23</v>
      </c>
      <c r="E501" s="2">
        <f ca="1">COUNTIFS(Table1[c08a_main_class], $B$4, INDIRECT("Table1[c01"&amp;$E$5&amp;"_area]"), "&lt;&gt;Unassigned", INDIRECT("Table1["&amp;$B501&amp;"]"), "Don't Know")</f>
        <v>0</v>
      </c>
      <c r="F501" s="3">
        <f t="shared" ref="F501:F517" ca="1" si="65">C501+D501+E501</f>
        <v>25</v>
      </c>
    </row>
    <row r="502" spans="1:6" x14ac:dyDescent="0.25">
      <c r="A502" s="5" t="s">
        <v>725</v>
      </c>
      <c r="B502" s="28" t="s">
        <v>928</v>
      </c>
      <c r="C502" s="2">
        <f ca="1">COUNTIFS(Table1[c08a_main_class], $B$4, INDIRECT("Table1[c01"&amp;$E$5&amp;"_area]"), "&lt;&gt;Unassigned", INDIRECT("Table1["&amp;$B502&amp;"]"), "Yes")</f>
        <v>1</v>
      </c>
      <c r="D502" s="3">
        <f ca="1">COUNTIFS(Table1[c08a_main_class], $B$4, INDIRECT("Table1[c01"&amp;$E$5&amp;"_area]"), "&lt;&gt;Unassigned", INDIRECT("Table1["&amp;$B502&amp;"]"), "No")</f>
        <v>24</v>
      </c>
      <c r="E502" s="2">
        <f ca="1">COUNTIFS(Table1[c08a_main_class], $B$4, INDIRECT("Table1[c01"&amp;$E$5&amp;"_area]"), "&lt;&gt;Unassigned", INDIRECT("Table1["&amp;$B502&amp;"]"), "Don't Know")</f>
        <v>0</v>
      </c>
      <c r="F502" s="3">
        <f t="shared" ca="1" si="65"/>
        <v>25</v>
      </c>
    </row>
    <row r="503" spans="1:6" x14ac:dyDescent="0.25">
      <c r="A503" s="5" t="s">
        <v>726</v>
      </c>
      <c r="B503" s="28" t="s">
        <v>929</v>
      </c>
      <c r="C503" s="2">
        <f ca="1">COUNTIFS(Table1[c08a_main_class], $B$4, INDIRECT("Table1[c01"&amp;$E$5&amp;"_area]"), "&lt;&gt;Unassigned", INDIRECT("Table1["&amp;$B503&amp;"]"), "Yes")</f>
        <v>3</v>
      </c>
      <c r="D503" s="3">
        <f ca="1">COUNTIFS(Table1[c08a_main_class], $B$4, INDIRECT("Table1[c01"&amp;$E$5&amp;"_area]"), "&lt;&gt;Unassigned", INDIRECT("Table1["&amp;$B503&amp;"]"), "No")</f>
        <v>22</v>
      </c>
      <c r="E503" s="2">
        <f ca="1">COUNTIFS(Table1[c08a_main_class], $B$4, INDIRECT("Table1[c01"&amp;$E$5&amp;"_area]"), "&lt;&gt;Unassigned", INDIRECT("Table1["&amp;$B503&amp;"]"), "Don't Know")</f>
        <v>0</v>
      </c>
      <c r="F503" s="3">
        <f t="shared" ca="1" si="65"/>
        <v>25</v>
      </c>
    </row>
    <row r="504" spans="1:6" x14ac:dyDescent="0.25">
      <c r="A504" s="5" t="s">
        <v>727</v>
      </c>
      <c r="B504" s="28" t="s">
        <v>930</v>
      </c>
      <c r="C504" s="2">
        <f ca="1">COUNTIFS(Table1[c08a_main_class], $B$4, INDIRECT("Table1[c01"&amp;$E$5&amp;"_area]"), "&lt;&gt;Unassigned", INDIRECT("Table1["&amp;$B504&amp;"]"), "Yes")</f>
        <v>0</v>
      </c>
      <c r="D504" s="3">
        <f ca="1">COUNTIFS(Table1[c08a_main_class], $B$4, INDIRECT("Table1[c01"&amp;$E$5&amp;"_area]"), "&lt;&gt;Unassigned", INDIRECT("Table1["&amp;$B504&amp;"]"), "No")</f>
        <v>25</v>
      </c>
      <c r="E504" s="2">
        <f ca="1">COUNTIFS(Table1[c08a_main_class], $B$4, INDIRECT("Table1[c01"&amp;$E$5&amp;"_area]"), "&lt;&gt;Unassigned", INDIRECT("Table1["&amp;$B504&amp;"]"), "Don't Know")</f>
        <v>0</v>
      </c>
      <c r="F504" s="3">
        <f t="shared" ca="1" si="65"/>
        <v>25</v>
      </c>
    </row>
    <row r="505" spans="1:6" x14ac:dyDescent="0.25">
      <c r="A505" s="5" t="s">
        <v>728</v>
      </c>
      <c r="B505" s="28" t="s">
        <v>931</v>
      </c>
      <c r="C505" s="2">
        <f ca="1">COUNTIFS(Table1[c08a_main_class], $B$4, INDIRECT("Table1[c01"&amp;$E$5&amp;"_area]"), "&lt;&gt;Unassigned", INDIRECT("Table1["&amp;$B505&amp;"]"), "Yes")</f>
        <v>0</v>
      </c>
      <c r="D505" s="3">
        <f ca="1">COUNTIFS(Table1[c08a_main_class], $B$4, INDIRECT("Table1[c01"&amp;$E$5&amp;"_area]"), "&lt;&gt;Unassigned", INDIRECT("Table1["&amp;$B505&amp;"]"), "No")</f>
        <v>25</v>
      </c>
      <c r="E505" s="2">
        <f ca="1">COUNTIFS(Table1[c08a_main_class], $B$4, INDIRECT("Table1[c01"&amp;$E$5&amp;"_area]"), "&lt;&gt;Unassigned", INDIRECT("Table1["&amp;$B505&amp;"]"), "Don't Know")</f>
        <v>0</v>
      </c>
      <c r="F505" s="3">
        <f t="shared" ca="1" si="65"/>
        <v>25</v>
      </c>
    </row>
    <row r="506" spans="1:6" x14ac:dyDescent="0.25">
      <c r="A506" s="5" t="s">
        <v>729</v>
      </c>
      <c r="B506" s="28" t="s">
        <v>932</v>
      </c>
      <c r="C506" s="2">
        <f ca="1">COUNTIFS(Table1[c08a_main_class], $B$4, INDIRECT("Table1[c01"&amp;$E$5&amp;"_area]"), "&lt;&gt;Unassigned", INDIRECT("Table1["&amp;$B506&amp;"]"), "Yes")</f>
        <v>3</v>
      </c>
      <c r="D506" s="3">
        <f ca="1">COUNTIFS(Table1[c08a_main_class], $B$4, INDIRECT("Table1[c01"&amp;$E$5&amp;"_area]"), "&lt;&gt;Unassigned", INDIRECT("Table1["&amp;$B506&amp;"]"), "No")</f>
        <v>22</v>
      </c>
      <c r="E506" s="2">
        <f ca="1">COUNTIFS(Table1[c08a_main_class], $B$4, INDIRECT("Table1[c01"&amp;$E$5&amp;"_area]"), "&lt;&gt;Unassigned", INDIRECT("Table1["&amp;$B506&amp;"]"), "Don't Know")</f>
        <v>0</v>
      </c>
      <c r="F506" s="3">
        <f t="shared" ca="1" si="65"/>
        <v>25</v>
      </c>
    </row>
    <row r="507" spans="1:6" x14ac:dyDescent="0.25">
      <c r="A507" s="5" t="s">
        <v>730</v>
      </c>
      <c r="B507" s="28" t="s">
        <v>933</v>
      </c>
      <c r="C507" s="2">
        <f ca="1">COUNTIFS(Table1[c08a_main_class], $B$4, INDIRECT("Table1[c01"&amp;$E$5&amp;"_area]"), "&lt;&gt;Unassigned", INDIRECT("Table1["&amp;$B507&amp;"]"), "Yes")</f>
        <v>3</v>
      </c>
      <c r="D507" s="3">
        <f ca="1">COUNTIFS(Table1[c08a_main_class], $B$4, INDIRECT("Table1[c01"&amp;$E$5&amp;"_area]"), "&lt;&gt;Unassigned", INDIRECT("Table1["&amp;$B507&amp;"]"), "No")</f>
        <v>22</v>
      </c>
      <c r="E507" s="2">
        <f ca="1">COUNTIFS(Table1[c08a_main_class], $B$4, INDIRECT("Table1[c01"&amp;$E$5&amp;"_area]"), "&lt;&gt;Unassigned", INDIRECT("Table1["&amp;$B507&amp;"]"), "Don't Know")</f>
        <v>0</v>
      </c>
      <c r="F507" s="3">
        <f t="shared" ca="1" si="65"/>
        <v>25</v>
      </c>
    </row>
    <row r="508" spans="1:6" x14ac:dyDescent="0.25">
      <c r="A508" s="5" t="s">
        <v>731</v>
      </c>
      <c r="B508" s="28" t="s">
        <v>934</v>
      </c>
      <c r="C508" s="2">
        <f ca="1">COUNTIFS(Table1[c08a_main_class], $B$4, INDIRECT("Table1[c01"&amp;$E$5&amp;"_area]"), "&lt;&gt;Unassigned", INDIRECT("Table1["&amp;$B508&amp;"]"), "Yes")</f>
        <v>2</v>
      </c>
      <c r="D508" s="3">
        <f ca="1">COUNTIFS(Table1[c08a_main_class], $B$4, INDIRECT("Table1[c01"&amp;$E$5&amp;"_area]"), "&lt;&gt;Unassigned", INDIRECT("Table1["&amp;$B508&amp;"]"), "No")</f>
        <v>23</v>
      </c>
      <c r="E508" s="2">
        <f ca="1">COUNTIFS(Table1[c08a_main_class], $B$4, INDIRECT("Table1[c01"&amp;$E$5&amp;"_area]"), "&lt;&gt;Unassigned", INDIRECT("Table1["&amp;$B508&amp;"]"), "Don't Know")</f>
        <v>0</v>
      </c>
      <c r="F508" s="3">
        <f t="shared" ca="1" si="65"/>
        <v>25</v>
      </c>
    </row>
    <row r="509" spans="1:6" x14ac:dyDescent="0.25">
      <c r="A509" s="5" t="s">
        <v>732</v>
      </c>
      <c r="B509" s="28" t="s">
        <v>935</v>
      </c>
      <c r="C509" s="2">
        <f ca="1">COUNTIFS(Table1[c08a_main_class], $B$4, INDIRECT("Table1[c01"&amp;$E$5&amp;"_area]"), "&lt;&gt;Unassigned", INDIRECT("Table1["&amp;$B509&amp;"]"), "Yes")</f>
        <v>21</v>
      </c>
      <c r="D509" s="3">
        <f ca="1">COUNTIFS(Table1[c08a_main_class], $B$4, INDIRECT("Table1[c01"&amp;$E$5&amp;"_area]"), "&lt;&gt;Unassigned", INDIRECT("Table1["&amp;$B509&amp;"]"), "No")</f>
        <v>4</v>
      </c>
      <c r="E509" s="2">
        <f ca="1">COUNTIFS(Table1[c08a_main_class], $B$4, INDIRECT("Table1[c01"&amp;$E$5&amp;"_area]"), "&lt;&gt;Unassigned", INDIRECT("Table1["&amp;$B509&amp;"]"), "Don't Know")</f>
        <v>0</v>
      </c>
      <c r="F509" s="3">
        <f t="shared" ca="1" si="65"/>
        <v>25</v>
      </c>
    </row>
    <row r="510" spans="1:6" x14ac:dyDescent="0.25">
      <c r="A510" s="5" t="s">
        <v>733</v>
      </c>
      <c r="B510" s="28" t="s">
        <v>936</v>
      </c>
      <c r="C510" s="2">
        <f ca="1">COUNTIFS(Table1[c08a_main_class], $B$4, INDIRECT("Table1[c01"&amp;$E$5&amp;"_area]"), "&lt;&gt;Unassigned", INDIRECT("Table1["&amp;$B510&amp;"]"), "Yes")</f>
        <v>0</v>
      </c>
      <c r="D510" s="3">
        <f ca="1">COUNTIFS(Table1[c08a_main_class], $B$4, INDIRECT("Table1[c01"&amp;$E$5&amp;"_area]"), "&lt;&gt;Unassigned", INDIRECT("Table1["&amp;$B510&amp;"]"), "No")</f>
        <v>25</v>
      </c>
      <c r="E510" s="2">
        <f ca="1">COUNTIFS(Table1[c08a_main_class], $B$4, INDIRECT("Table1[c01"&amp;$E$5&amp;"_area]"), "&lt;&gt;Unassigned", INDIRECT("Table1["&amp;$B510&amp;"]"), "Don't Know")</f>
        <v>0</v>
      </c>
      <c r="F510" s="3">
        <f t="shared" ca="1" si="65"/>
        <v>25</v>
      </c>
    </row>
    <row r="511" spans="1:6" x14ac:dyDescent="0.25">
      <c r="A511" s="5" t="s">
        <v>734</v>
      </c>
      <c r="B511" s="28" t="s">
        <v>937</v>
      </c>
      <c r="C511" s="2">
        <f ca="1">COUNTIFS(Table1[c08a_main_class], $B$4, INDIRECT("Table1[c01"&amp;$E$5&amp;"_area]"), "&lt;&gt;Unassigned", INDIRECT("Table1["&amp;$B511&amp;"]"), "Yes")</f>
        <v>1</v>
      </c>
      <c r="D511" s="3">
        <f ca="1">COUNTIFS(Table1[c08a_main_class], $B$4, INDIRECT("Table1[c01"&amp;$E$5&amp;"_area]"), "&lt;&gt;Unassigned", INDIRECT("Table1["&amp;$B511&amp;"]"), "No")</f>
        <v>24</v>
      </c>
      <c r="E511" s="2">
        <f ca="1">COUNTIFS(Table1[c08a_main_class], $B$4, INDIRECT("Table1[c01"&amp;$E$5&amp;"_area]"), "&lt;&gt;Unassigned", INDIRECT("Table1["&amp;$B511&amp;"]"), "Don't Know")</f>
        <v>0</v>
      </c>
      <c r="F511" s="3">
        <f ca="1">C511+D511+E511</f>
        <v>25</v>
      </c>
    </row>
    <row r="512" spans="1:6" x14ac:dyDescent="0.25">
      <c r="A512" s="5" t="s">
        <v>735</v>
      </c>
      <c r="B512" s="28" t="s">
        <v>938</v>
      </c>
      <c r="C512" s="2">
        <f ca="1">COUNTIFS(Table1[c08a_main_class], $B$4, INDIRECT("Table1[c01"&amp;$E$5&amp;"_area]"), "&lt;&gt;Unassigned", INDIRECT("Table1["&amp;$B512&amp;"]"), "Yes")</f>
        <v>0</v>
      </c>
      <c r="D512" s="3">
        <f ca="1">COUNTIFS(Table1[c08a_main_class], $B$4, INDIRECT("Table1[c01"&amp;$E$5&amp;"_area]"), "&lt;&gt;Unassigned", INDIRECT("Table1["&amp;$B512&amp;"]"), "No")</f>
        <v>25</v>
      </c>
      <c r="E512" s="2">
        <f ca="1">COUNTIFS(Table1[c08a_main_class], $B$4, INDIRECT("Table1[c01"&amp;$E$5&amp;"_area]"), "&lt;&gt;Unassigned", INDIRECT("Table1["&amp;$B512&amp;"]"), "Don't Know")</f>
        <v>0</v>
      </c>
      <c r="F512" s="3">
        <f t="shared" ca="1" si="65"/>
        <v>25</v>
      </c>
    </row>
    <row r="513" spans="1:6" x14ac:dyDescent="0.25">
      <c r="A513" s="5" t="s">
        <v>736</v>
      </c>
      <c r="B513" s="28" t="s">
        <v>939</v>
      </c>
      <c r="C513" s="2">
        <f ca="1">COUNTIFS(Table1[c08a_main_class], $B$4, INDIRECT("Table1[c01"&amp;$E$5&amp;"_area]"), "&lt;&gt;Unassigned", INDIRECT("Table1["&amp;$B513&amp;"]"), "Yes")</f>
        <v>0</v>
      </c>
      <c r="D513" s="3">
        <f ca="1">COUNTIFS(Table1[c08a_main_class], $B$4, INDIRECT("Table1[c01"&amp;$E$5&amp;"_area]"), "&lt;&gt;Unassigned", INDIRECT("Table1["&amp;$B513&amp;"]"), "No")</f>
        <v>25</v>
      </c>
      <c r="E513" s="2">
        <f ca="1">COUNTIFS(Table1[c08a_main_class], $B$4, INDIRECT("Table1[c01"&amp;$E$5&amp;"_area]"), "&lt;&gt;Unassigned", INDIRECT("Table1["&amp;$B513&amp;"]"), "Don't Know")</f>
        <v>0</v>
      </c>
      <c r="F513" s="3">
        <f t="shared" ca="1" si="65"/>
        <v>25</v>
      </c>
    </row>
    <row r="514" spans="1:6" x14ac:dyDescent="0.25">
      <c r="A514" s="5" t="s">
        <v>737</v>
      </c>
      <c r="B514" s="28" t="s">
        <v>940</v>
      </c>
      <c r="C514" s="2">
        <f ca="1">COUNTIFS(Table1[c08a_main_class], $B$4, INDIRECT("Table1[c01"&amp;$E$5&amp;"_area]"), "&lt;&gt;Unassigned", INDIRECT("Table1["&amp;$B514&amp;"]"), "Yes")</f>
        <v>2</v>
      </c>
      <c r="D514" s="3">
        <f ca="1">COUNTIFS(Table1[c08a_main_class], $B$4, INDIRECT("Table1[c01"&amp;$E$5&amp;"_area]"), "&lt;&gt;Unassigned", INDIRECT("Table1["&amp;$B514&amp;"]"), "No")</f>
        <v>23</v>
      </c>
      <c r="E514" s="2">
        <f ca="1">COUNTIFS(Table1[c08a_main_class], $B$4, INDIRECT("Table1[c01"&amp;$E$5&amp;"_area]"), "&lt;&gt;Unassigned", INDIRECT("Table1["&amp;$B514&amp;"]"), "Don't Know")</f>
        <v>0</v>
      </c>
      <c r="F514" s="3">
        <f t="shared" ca="1" si="65"/>
        <v>25</v>
      </c>
    </row>
    <row r="515" spans="1:6" x14ac:dyDescent="0.25">
      <c r="A515" s="5" t="s">
        <v>738</v>
      </c>
      <c r="B515" s="28" t="s">
        <v>941</v>
      </c>
      <c r="C515" s="2">
        <f ca="1">COUNTIFS(Table1[c08a_main_class], $B$4, INDIRECT("Table1[c01"&amp;$E$5&amp;"_area]"), "&lt;&gt;Unassigned", INDIRECT("Table1["&amp;$B515&amp;"]"), "Yes")</f>
        <v>2</v>
      </c>
      <c r="D515" s="3">
        <f ca="1">COUNTIFS(Table1[c08a_main_class], $B$4, INDIRECT("Table1[c01"&amp;$E$5&amp;"_area]"), "&lt;&gt;Unassigned", INDIRECT("Table1["&amp;$B515&amp;"]"), "No")</f>
        <v>23</v>
      </c>
      <c r="E515" s="2">
        <f ca="1">COUNTIFS(Table1[c08a_main_class], $B$4, INDIRECT("Table1[c01"&amp;$E$5&amp;"_area]"), "&lt;&gt;Unassigned", INDIRECT("Table1["&amp;$B515&amp;"]"), "Don't Know")</f>
        <v>0</v>
      </c>
      <c r="F515" s="3">
        <f t="shared" ca="1" si="65"/>
        <v>25</v>
      </c>
    </row>
    <row r="516" spans="1:6" x14ac:dyDescent="0.25">
      <c r="A516" s="5" t="s">
        <v>742</v>
      </c>
      <c r="B516" s="28" t="s">
        <v>942</v>
      </c>
      <c r="C516" s="2">
        <f ca="1">COUNTIFS(Table1[c08a_main_class], $B$4, INDIRECT("Table1[c01"&amp;$E$5&amp;"_area]"), "&lt;&gt;Unassigned", INDIRECT("Table1["&amp;$B516&amp;"]"), "Yes")</f>
        <v>0</v>
      </c>
      <c r="D516" s="3">
        <f ca="1">COUNTIFS(Table1[c08a_main_class], $B$4, INDIRECT("Table1[c01"&amp;$E$5&amp;"_area]"), "&lt;&gt;Unassigned", INDIRECT("Table1["&amp;$B516&amp;"]"), "No")</f>
        <v>25</v>
      </c>
      <c r="E516" s="2">
        <f ca="1">COUNTIFS(Table1[c08a_main_class], $B$4, INDIRECT("Table1[c01"&amp;$E$5&amp;"_area]"), "&lt;&gt;Unassigned", INDIRECT("Table1["&amp;$B516&amp;"]"), "Don't Know")</f>
        <v>0</v>
      </c>
      <c r="F516" s="3">
        <f t="shared" ca="1" si="65"/>
        <v>25</v>
      </c>
    </row>
    <row r="517" spans="1:6" x14ac:dyDescent="0.25">
      <c r="A517" s="5" t="s">
        <v>22</v>
      </c>
      <c r="B517" s="28" t="s">
        <v>943</v>
      </c>
      <c r="C517" s="2">
        <f ca="1">COUNTIFS(Table1[c08a_main_class], $B$4, INDIRECT("Table1[c01"&amp;$E$5&amp;"_area]"), "&lt;&gt;Unassigned", INDIRECT("Table1["&amp;$B517&amp;"]"), "Yes")</f>
        <v>0</v>
      </c>
      <c r="D517" s="3">
        <f ca="1">COUNTIFS(Table1[c08a_main_class], $B$4, INDIRECT("Table1[c01"&amp;$E$5&amp;"_area]"), "&lt;&gt;Unassigned", INDIRECT("Table1["&amp;$B517&amp;"]"), "No")</f>
        <v>25</v>
      </c>
      <c r="E517" s="2">
        <f ca="1">COUNTIFS(Table1[c08a_main_class], $B$4, INDIRECT("Table1[c01"&amp;$E$5&amp;"_area]"), "&lt;&gt;Unassigned", INDIRECT("Table1["&amp;$B517&amp;"]"), "Don't Know")</f>
        <v>0</v>
      </c>
      <c r="F517" s="3">
        <f t="shared" ca="1" si="65"/>
        <v>25</v>
      </c>
    </row>
    <row r="519" spans="1:6" x14ac:dyDescent="0.25">
      <c r="A519" s="4" t="s">
        <v>739</v>
      </c>
    </row>
    <row r="520" spans="1:6" x14ac:dyDescent="0.25">
      <c r="A520" s="5" t="str">
        <f>$B$3&amp;" - Wave B - Sample"</f>
        <v>(Ex-)Offenders  - Wave B - Sample</v>
      </c>
      <c r="B520" s="5" t="s">
        <v>879</v>
      </c>
      <c r="C520" s="5" t="s">
        <v>5</v>
      </c>
      <c r="D520" s="5" t="s">
        <v>4</v>
      </c>
      <c r="E520" s="5" t="s">
        <v>896</v>
      </c>
      <c r="F520" s="5" t="s">
        <v>525</v>
      </c>
    </row>
    <row r="521" spans="1:6" x14ac:dyDescent="0.25">
      <c r="A521" s="5" t="s">
        <v>723</v>
      </c>
      <c r="B521" s="28" t="s">
        <v>926</v>
      </c>
      <c r="C521" s="7">
        <f ca="1">C500/$C$11</f>
        <v>0.64</v>
      </c>
      <c r="D521" s="6">
        <f ca="1">D500/$C$11</f>
        <v>0.36</v>
      </c>
      <c r="E521" s="7">
        <f ca="1">E500/$C$11</f>
        <v>0</v>
      </c>
      <c r="F521" s="6">
        <f ca="1">C521+D521+E521</f>
        <v>1</v>
      </c>
    </row>
    <row r="522" spans="1:6" x14ac:dyDescent="0.25">
      <c r="A522" s="5" t="s">
        <v>724</v>
      </c>
      <c r="B522" s="28" t="s">
        <v>927</v>
      </c>
      <c r="C522" s="7">
        <f t="shared" ref="C522:E537" ca="1" si="66">C501/$C$11</f>
        <v>0.08</v>
      </c>
      <c r="D522" s="6">
        <f t="shared" ca="1" si="66"/>
        <v>0.92</v>
      </c>
      <c r="E522" s="7">
        <f t="shared" ca="1" si="66"/>
        <v>0</v>
      </c>
      <c r="F522" s="6">
        <f t="shared" ref="F522:F538" ca="1" si="67">C522+D522+E522</f>
        <v>1</v>
      </c>
    </row>
    <row r="523" spans="1:6" x14ac:dyDescent="0.25">
      <c r="A523" s="5" t="s">
        <v>725</v>
      </c>
      <c r="B523" s="28" t="s">
        <v>928</v>
      </c>
      <c r="C523" s="7">
        <f t="shared" ca="1" si="66"/>
        <v>0.04</v>
      </c>
      <c r="D523" s="6">
        <f t="shared" ca="1" si="66"/>
        <v>0.96</v>
      </c>
      <c r="E523" s="7">
        <f t="shared" ca="1" si="66"/>
        <v>0</v>
      </c>
      <c r="F523" s="6">
        <f t="shared" ca="1" si="67"/>
        <v>1</v>
      </c>
    </row>
    <row r="524" spans="1:6" x14ac:dyDescent="0.25">
      <c r="A524" s="5" t="s">
        <v>726</v>
      </c>
      <c r="B524" s="28" t="s">
        <v>929</v>
      </c>
      <c r="C524" s="7">
        <f t="shared" ca="1" si="66"/>
        <v>0.12</v>
      </c>
      <c r="D524" s="6">
        <f t="shared" ca="1" si="66"/>
        <v>0.88</v>
      </c>
      <c r="E524" s="7">
        <f t="shared" ca="1" si="66"/>
        <v>0</v>
      </c>
      <c r="F524" s="6">
        <f t="shared" ca="1" si="67"/>
        <v>1</v>
      </c>
    </row>
    <row r="525" spans="1:6" x14ac:dyDescent="0.25">
      <c r="A525" s="5" t="s">
        <v>727</v>
      </c>
      <c r="B525" s="28" t="s">
        <v>930</v>
      </c>
      <c r="C525" s="7">
        <f t="shared" ca="1" si="66"/>
        <v>0</v>
      </c>
      <c r="D525" s="6">
        <f t="shared" ca="1" si="66"/>
        <v>1</v>
      </c>
      <c r="E525" s="7">
        <f t="shared" ca="1" si="66"/>
        <v>0</v>
      </c>
      <c r="F525" s="6">
        <f t="shared" ca="1" si="67"/>
        <v>1</v>
      </c>
    </row>
    <row r="526" spans="1:6" x14ac:dyDescent="0.25">
      <c r="A526" s="5" t="s">
        <v>728</v>
      </c>
      <c r="B526" s="28" t="s">
        <v>931</v>
      </c>
      <c r="C526" s="7">
        <f t="shared" ca="1" si="66"/>
        <v>0</v>
      </c>
      <c r="D526" s="6">
        <f t="shared" ca="1" si="66"/>
        <v>1</v>
      </c>
      <c r="E526" s="7">
        <f t="shared" ca="1" si="66"/>
        <v>0</v>
      </c>
      <c r="F526" s="6">
        <f t="shared" ca="1" si="67"/>
        <v>1</v>
      </c>
    </row>
    <row r="527" spans="1:6" x14ac:dyDescent="0.25">
      <c r="A527" s="5" t="s">
        <v>729</v>
      </c>
      <c r="B527" s="28" t="s">
        <v>932</v>
      </c>
      <c r="C527" s="7">
        <f t="shared" ca="1" si="66"/>
        <v>0.12</v>
      </c>
      <c r="D527" s="6">
        <f t="shared" ca="1" si="66"/>
        <v>0.88</v>
      </c>
      <c r="E527" s="7">
        <f t="shared" ca="1" si="66"/>
        <v>0</v>
      </c>
      <c r="F527" s="6">
        <f t="shared" ca="1" si="67"/>
        <v>1</v>
      </c>
    </row>
    <row r="528" spans="1:6" x14ac:dyDescent="0.25">
      <c r="A528" s="5" t="s">
        <v>730</v>
      </c>
      <c r="B528" s="28" t="s">
        <v>933</v>
      </c>
      <c r="C528" s="7">
        <f t="shared" ca="1" si="66"/>
        <v>0.12</v>
      </c>
      <c r="D528" s="6">
        <f t="shared" ca="1" si="66"/>
        <v>0.88</v>
      </c>
      <c r="E528" s="7">
        <f t="shared" ca="1" si="66"/>
        <v>0</v>
      </c>
      <c r="F528" s="6">
        <f t="shared" ca="1" si="67"/>
        <v>1</v>
      </c>
    </row>
    <row r="529" spans="1:6" x14ac:dyDescent="0.25">
      <c r="A529" s="5" t="s">
        <v>731</v>
      </c>
      <c r="B529" s="28" t="s">
        <v>934</v>
      </c>
      <c r="C529" s="7">
        <f t="shared" ca="1" si="66"/>
        <v>0.08</v>
      </c>
      <c r="D529" s="6">
        <f t="shared" ca="1" si="66"/>
        <v>0.92</v>
      </c>
      <c r="E529" s="7">
        <f t="shared" ca="1" si="66"/>
        <v>0</v>
      </c>
      <c r="F529" s="6">
        <f t="shared" ca="1" si="67"/>
        <v>1</v>
      </c>
    </row>
    <row r="530" spans="1:6" x14ac:dyDescent="0.25">
      <c r="A530" s="5" t="s">
        <v>732</v>
      </c>
      <c r="B530" s="28" t="s">
        <v>935</v>
      </c>
      <c r="C530" s="7">
        <f t="shared" ca="1" si="66"/>
        <v>0.84</v>
      </c>
      <c r="D530" s="6">
        <f t="shared" ca="1" si="66"/>
        <v>0.16</v>
      </c>
      <c r="E530" s="7">
        <f t="shared" ca="1" si="66"/>
        <v>0</v>
      </c>
      <c r="F530" s="6">
        <f t="shared" ca="1" si="67"/>
        <v>1</v>
      </c>
    </row>
    <row r="531" spans="1:6" x14ac:dyDescent="0.25">
      <c r="A531" s="5" t="s">
        <v>733</v>
      </c>
      <c r="B531" s="28" t="s">
        <v>936</v>
      </c>
      <c r="C531" s="7">
        <f t="shared" ca="1" si="66"/>
        <v>0</v>
      </c>
      <c r="D531" s="6">
        <f t="shared" ca="1" si="66"/>
        <v>1</v>
      </c>
      <c r="E531" s="7">
        <f t="shared" ca="1" si="66"/>
        <v>0</v>
      </c>
      <c r="F531" s="6">
        <f t="shared" ca="1" si="67"/>
        <v>1</v>
      </c>
    </row>
    <row r="532" spans="1:6" x14ac:dyDescent="0.25">
      <c r="A532" s="5" t="s">
        <v>734</v>
      </c>
      <c r="B532" s="28" t="s">
        <v>937</v>
      </c>
      <c r="C532" s="7">
        <f t="shared" ca="1" si="66"/>
        <v>0.04</v>
      </c>
      <c r="D532" s="6">
        <f t="shared" ca="1" si="66"/>
        <v>0.96</v>
      </c>
      <c r="E532" s="7">
        <f t="shared" ca="1" si="66"/>
        <v>0</v>
      </c>
      <c r="F532" s="6">
        <f t="shared" ca="1" si="67"/>
        <v>1</v>
      </c>
    </row>
    <row r="533" spans="1:6" x14ac:dyDescent="0.25">
      <c r="A533" s="5" t="s">
        <v>735</v>
      </c>
      <c r="B533" s="28" t="s">
        <v>938</v>
      </c>
      <c r="C533" s="7">
        <f t="shared" ca="1" si="66"/>
        <v>0</v>
      </c>
      <c r="D533" s="6">
        <f t="shared" ca="1" si="66"/>
        <v>1</v>
      </c>
      <c r="E533" s="7">
        <f t="shared" ca="1" si="66"/>
        <v>0</v>
      </c>
      <c r="F533" s="6">
        <f t="shared" ca="1" si="67"/>
        <v>1</v>
      </c>
    </row>
    <row r="534" spans="1:6" x14ac:dyDescent="0.25">
      <c r="A534" s="5" t="s">
        <v>736</v>
      </c>
      <c r="B534" s="28" t="s">
        <v>939</v>
      </c>
      <c r="C534" s="7">
        <f t="shared" ca="1" si="66"/>
        <v>0</v>
      </c>
      <c r="D534" s="6">
        <f t="shared" ca="1" si="66"/>
        <v>1</v>
      </c>
      <c r="E534" s="7">
        <f t="shared" ca="1" si="66"/>
        <v>0</v>
      </c>
      <c r="F534" s="6">
        <f t="shared" ca="1" si="67"/>
        <v>1</v>
      </c>
    </row>
    <row r="535" spans="1:6" x14ac:dyDescent="0.25">
      <c r="A535" s="5" t="s">
        <v>737</v>
      </c>
      <c r="B535" s="28" t="s">
        <v>940</v>
      </c>
      <c r="C535" s="7">
        <f t="shared" ca="1" si="66"/>
        <v>0.08</v>
      </c>
      <c r="D535" s="6">
        <f t="shared" ca="1" si="66"/>
        <v>0.92</v>
      </c>
      <c r="E535" s="7">
        <f t="shared" ca="1" si="66"/>
        <v>0</v>
      </c>
      <c r="F535" s="6">
        <f t="shared" ca="1" si="67"/>
        <v>1</v>
      </c>
    </row>
    <row r="536" spans="1:6" x14ac:dyDescent="0.25">
      <c r="A536" s="5" t="s">
        <v>738</v>
      </c>
      <c r="B536" s="28" t="s">
        <v>941</v>
      </c>
      <c r="C536" s="7">
        <f t="shared" ca="1" si="66"/>
        <v>0.08</v>
      </c>
      <c r="D536" s="6">
        <f t="shared" ca="1" si="66"/>
        <v>0.92</v>
      </c>
      <c r="E536" s="7">
        <f t="shared" ca="1" si="66"/>
        <v>0</v>
      </c>
      <c r="F536" s="6">
        <f t="shared" ca="1" si="67"/>
        <v>1</v>
      </c>
    </row>
    <row r="537" spans="1:6" x14ac:dyDescent="0.25">
      <c r="A537" s="5" t="s">
        <v>742</v>
      </c>
      <c r="B537" s="28" t="s">
        <v>942</v>
      </c>
      <c r="C537" s="7">
        <f t="shared" ca="1" si="66"/>
        <v>0</v>
      </c>
      <c r="D537" s="6">
        <f t="shared" ca="1" si="66"/>
        <v>1</v>
      </c>
      <c r="E537" s="7">
        <f t="shared" ca="1" si="66"/>
        <v>0</v>
      </c>
      <c r="F537" s="6">
        <f t="shared" ca="1" si="67"/>
        <v>1</v>
      </c>
    </row>
    <row r="538" spans="1:6" x14ac:dyDescent="0.25">
      <c r="A538" s="5" t="s">
        <v>22</v>
      </c>
      <c r="B538" s="28" t="s">
        <v>943</v>
      </c>
      <c r="C538" s="7">
        <f t="shared" ref="C538:E538" ca="1" si="68">C517/$C$11</f>
        <v>0</v>
      </c>
      <c r="D538" s="6">
        <f t="shared" ca="1" si="68"/>
        <v>1</v>
      </c>
      <c r="E538" s="7">
        <f t="shared" ca="1" si="68"/>
        <v>0</v>
      </c>
      <c r="F538" s="6">
        <f t="shared" ca="1" si="67"/>
        <v>1</v>
      </c>
    </row>
    <row r="540" spans="1:6" x14ac:dyDescent="0.25">
      <c r="A540" s="4" t="s">
        <v>722</v>
      </c>
    </row>
    <row r="541" spans="1:6" x14ac:dyDescent="0.25">
      <c r="A541" s="5" t="str">
        <f>$B$3&amp;" - Wave C - Sample"</f>
        <v>(Ex-)Offenders  - Wave C - Sample</v>
      </c>
      <c r="B541" s="5" t="s">
        <v>879</v>
      </c>
      <c r="C541" s="5" t="s">
        <v>5</v>
      </c>
      <c r="D541" s="5" t="s">
        <v>4</v>
      </c>
      <c r="E541" s="5" t="s">
        <v>896</v>
      </c>
      <c r="F541" s="5" t="s">
        <v>525</v>
      </c>
    </row>
    <row r="542" spans="1:6" x14ac:dyDescent="0.25">
      <c r="A542" s="5" t="s">
        <v>723</v>
      </c>
      <c r="B542" s="28" t="s">
        <v>1006</v>
      </c>
      <c r="C542" s="2">
        <f ca="1">COUNTIFS(Table1[c08a_main_class], $B$4, INDIRECT("Table1[c01"&amp;$E$6&amp;"_area]"), "&lt;&gt;Unassigned", INDIRECT("Table1["&amp;$B542&amp;"]"), "Yes")</f>
        <v>3</v>
      </c>
      <c r="D542" s="3">
        <f ca="1">COUNTIFS(Table1[c08a_main_class], $B$4, INDIRECT("Table1[c01"&amp;$E$6&amp;"_area]"), "&lt;&gt;Unassigned", INDIRECT("Table1["&amp;$B542&amp;"]"), "No")</f>
        <v>0</v>
      </c>
      <c r="E542" s="2">
        <f ca="1">COUNTIFS(Table1[c08a_main_class], $B$4, INDIRECT("Table1[c01"&amp;$E$6&amp;"_area]"), "&lt;&gt;Unassigned", INDIRECT("Table1["&amp;$B542&amp;"]"), "Don't Know")</f>
        <v>0</v>
      </c>
      <c r="F542" s="3">
        <f ca="1">C542+D542+E542</f>
        <v>3</v>
      </c>
    </row>
    <row r="543" spans="1:6" x14ac:dyDescent="0.25">
      <c r="A543" s="5" t="s">
        <v>724</v>
      </c>
      <c r="B543" s="28" t="s">
        <v>1007</v>
      </c>
      <c r="C543" s="2">
        <f ca="1">COUNTIFS(Table1[c08a_main_class], $B$4, INDIRECT("Table1[c01"&amp;$E$6&amp;"_area]"), "&lt;&gt;Unassigned", INDIRECT("Table1["&amp;$B543&amp;"]"), "Yes")</f>
        <v>0</v>
      </c>
      <c r="D543" s="3">
        <f ca="1">COUNTIFS(Table1[c08a_main_class], $B$4, INDIRECT("Table1[c01"&amp;$E$6&amp;"_area]"), "&lt;&gt;Unassigned", INDIRECT("Table1["&amp;$B543&amp;"]"), "No")</f>
        <v>3</v>
      </c>
      <c r="E543" s="2">
        <f ca="1">COUNTIFS(Table1[c08a_main_class], $B$4, INDIRECT("Table1[c01"&amp;$E$6&amp;"_area]"), "&lt;&gt;Unassigned", INDIRECT("Table1["&amp;$B543&amp;"]"), "Don't Know")</f>
        <v>0</v>
      </c>
      <c r="F543" s="3">
        <f t="shared" ref="F543:F559" ca="1" si="69">C543+D543+E543</f>
        <v>3</v>
      </c>
    </row>
    <row r="544" spans="1:6" x14ac:dyDescent="0.25">
      <c r="A544" s="5" t="s">
        <v>725</v>
      </c>
      <c r="B544" s="28" t="s">
        <v>1008</v>
      </c>
      <c r="C544" s="2">
        <f ca="1">COUNTIFS(Table1[c08a_main_class], $B$4, INDIRECT("Table1[c01"&amp;$E$6&amp;"_area]"), "&lt;&gt;Unassigned", INDIRECT("Table1["&amp;$B544&amp;"]"), "Yes")</f>
        <v>0</v>
      </c>
      <c r="D544" s="3">
        <f ca="1">COUNTIFS(Table1[c08a_main_class], $B$4, INDIRECT("Table1[c01"&amp;$E$6&amp;"_area]"), "&lt;&gt;Unassigned", INDIRECT("Table1["&amp;$B544&amp;"]"), "No")</f>
        <v>3</v>
      </c>
      <c r="E544" s="2">
        <f ca="1">COUNTIFS(Table1[c08a_main_class], $B$4, INDIRECT("Table1[c01"&amp;$E$6&amp;"_area]"), "&lt;&gt;Unassigned", INDIRECT("Table1["&amp;$B544&amp;"]"), "Don't Know")</f>
        <v>0</v>
      </c>
      <c r="F544" s="3">
        <f t="shared" ca="1" si="69"/>
        <v>3</v>
      </c>
    </row>
    <row r="545" spans="1:6" x14ac:dyDescent="0.25">
      <c r="A545" s="5" t="s">
        <v>726</v>
      </c>
      <c r="B545" s="28" t="s">
        <v>1009</v>
      </c>
      <c r="C545" s="2">
        <f ca="1">COUNTIFS(Table1[c08a_main_class], $B$4, INDIRECT("Table1[c01"&amp;$E$6&amp;"_area]"), "&lt;&gt;Unassigned", INDIRECT("Table1["&amp;$B545&amp;"]"), "Yes")</f>
        <v>0</v>
      </c>
      <c r="D545" s="3">
        <f ca="1">COUNTIFS(Table1[c08a_main_class], $B$4, INDIRECT("Table1[c01"&amp;$E$6&amp;"_area]"), "&lt;&gt;Unassigned", INDIRECT("Table1["&amp;$B545&amp;"]"), "No")</f>
        <v>3</v>
      </c>
      <c r="E545" s="2">
        <f ca="1">COUNTIFS(Table1[c08a_main_class], $B$4, INDIRECT("Table1[c01"&amp;$E$6&amp;"_area]"), "&lt;&gt;Unassigned", INDIRECT("Table1["&amp;$B545&amp;"]"), "Don't Know")</f>
        <v>0</v>
      </c>
      <c r="F545" s="3">
        <f t="shared" ca="1" si="69"/>
        <v>3</v>
      </c>
    </row>
    <row r="546" spans="1:6" x14ac:dyDescent="0.25">
      <c r="A546" s="5" t="s">
        <v>727</v>
      </c>
      <c r="B546" s="28" t="s">
        <v>1010</v>
      </c>
      <c r="C546" s="2">
        <f ca="1">COUNTIFS(Table1[c08a_main_class], $B$4, INDIRECT("Table1[c01"&amp;$E$6&amp;"_area]"), "&lt;&gt;Unassigned", INDIRECT("Table1["&amp;$B546&amp;"]"), "Yes")</f>
        <v>0</v>
      </c>
      <c r="D546" s="3">
        <f ca="1">COUNTIFS(Table1[c08a_main_class], $B$4, INDIRECT("Table1[c01"&amp;$E$6&amp;"_area]"), "&lt;&gt;Unassigned", INDIRECT("Table1["&amp;$B546&amp;"]"), "No")</f>
        <v>3</v>
      </c>
      <c r="E546" s="2">
        <f ca="1">COUNTIFS(Table1[c08a_main_class], $B$4, INDIRECT("Table1[c01"&amp;$E$6&amp;"_area]"), "&lt;&gt;Unassigned", INDIRECT("Table1["&amp;$B546&amp;"]"), "Don't Know")</f>
        <v>0</v>
      </c>
      <c r="F546" s="3">
        <f t="shared" ca="1" si="69"/>
        <v>3</v>
      </c>
    </row>
    <row r="547" spans="1:6" x14ac:dyDescent="0.25">
      <c r="A547" s="5" t="s">
        <v>728</v>
      </c>
      <c r="B547" s="28" t="s">
        <v>1011</v>
      </c>
      <c r="C547" s="2">
        <f ca="1">COUNTIFS(Table1[c08a_main_class], $B$4, INDIRECT("Table1[c01"&amp;$E$6&amp;"_area]"), "&lt;&gt;Unassigned", INDIRECT("Table1["&amp;$B547&amp;"]"), "Yes")</f>
        <v>0</v>
      </c>
      <c r="D547" s="3">
        <f ca="1">COUNTIFS(Table1[c08a_main_class], $B$4, INDIRECT("Table1[c01"&amp;$E$6&amp;"_area]"), "&lt;&gt;Unassigned", INDIRECT("Table1["&amp;$B547&amp;"]"), "No")</f>
        <v>3</v>
      </c>
      <c r="E547" s="2">
        <f ca="1">COUNTIFS(Table1[c08a_main_class], $B$4, INDIRECT("Table1[c01"&amp;$E$6&amp;"_area]"), "&lt;&gt;Unassigned", INDIRECT("Table1["&amp;$B547&amp;"]"), "Don't Know")</f>
        <v>0</v>
      </c>
      <c r="F547" s="3">
        <f t="shared" ca="1" si="69"/>
        <v>3</v>
      </c>
    </row>
    <row r="548" spans="1:6" x14ac:dyDescent="0.25">
      <c r="A548" s="5" t="s">
        <v>729</v>
      </c>
      <c r="B548" s="28" t="s">
        <v>1012</v>
      </c>
      <c r="C548" s="2">
        <f ca="1">COUNTIFS(Table1[c08a_main_class], $B$4, INDIRECT("Table1[c01"&amp;$E$6&amp;"_area]"), "&lt;&gt;Unassigned", INDIRECT("Table1["&amp;$B548&amp;"]"), "Yes")</f>
        <v>0</v>
      </c>
      <c r="D548" s="3">
        <f ca="1">COUNTIFS(Table1[c08a_main_class], $B$4, INDIRECT("Table1[c01"&amp;$E$6&amp;"_area]"), "&lt;&gt;Unassigned", INDIRECT("Table1["&amp;$B548&amp;"]"), "No")</f>
        <v>3</v>
      </c>
      <c r="E548" s="2">
        <f ca="1">COUNTIFS(Table1[c08a_main_class], $B$4, INDIRECT("Table1[c01"&amp;$E$6&amp;"_area]"), "&lt;&gt;Unassigned", INDIRECT("Table1["&amp;$B548&amp;"]"), "Don't Know")</f>
        <v>0</v>
      </c>
      <c r="F548" s="3">
        <f t="shared" ca="1" si="69"/>
        <v>3</v>
      </c>
    </row>
    <row r="549" spans="1:6" x14ac:dyDescent="0.25">
      <c r="A549" s="5" t="s">
        <v>730</v>
      </c>
      <c r="B549" s="28" t="s">
        <v>1013</v>
      </c>
      <c r="C549" s="2">
        <f ca="1">COUNTIFS(Table1[c08a_main_class], $B$4, INDIRECT("Table1[c01"&amp;$E$6&amp;"_area]"), "&lt;&gt;Unassigned", INDIRECT("Table1["&amp;$B549&amp;"]"), "Yes")</f>
        <v>0</v>
      </c>
      <c r="D549" s="3">
        <f ca="1">COUNTIFS(Table1[c08a_main_class], $B$4, INDIRECT("Table1[c01"&amp;$E$6&amp;"_area]"), "&lt;&gt;Unassigned", INDIRECT("Table1["&amp;$B549&amp;"]"), "No")</f>
        <v>3</v>
      </c>
      <c r="E549" s="2">
        <f ca="1">COUNTIFS(Table1[c08a_main_class], $B$4, INDIRECT("Table1[c01"&amp;$E$6&amp;"_area]"), "&lt;&gt;Unassigned", INDIRECT("Table1["&amp;$B549&amp;"]"), "Don't Know")</f>
        <v>0</v>
      </c>
      <c r="F549" s="3">
        <f t="shared" ca="1" si="69"/>
        <v>3</v>
      </c>
    </row>
    <row r="550" spans="1:6" x14ac:dyDescent="0.25">
      <c r="A550" s="5" t="s">
        <v>731</v>
      </c>
      <c r="B550" s="28" t="s">
        <v>1014</v>
      </c>
      <c r="C550" s="2">
        <f ca="1">COUNTIFS(Table1[c08a_main_class], $B$4, INDIRECT("Table1[c01"&amp;$E$6&amp;"_area]"), "&lt;&gt;Unassigned", INDIRECT("Table1["&amp;$B550&amp;"]"), "Yes")</f>
        <v>0</v>
      </c>
      <c r="D550" s="3">
        <f ca="1">COUNTIFS(Table1[c08a_main_class], $B$4, INDIRECT("Table1[c01"&amp;$E$6&amp;"_area]"), "&lt;&gt;Unassigned", INDIRECT("Table1["&amp;$B550&amp;"]"), "No")</f>
        <v>3</v>
      </c>
      <c r="E550" s="2">
        <f ca="1">COUNTIFS(Table1[c08a_main_class], $B$4, INDIRECT("Table1[c01"&amp;$E$6&amp;"_area]"), "&lt;&gt;Unassigned", INDIRECT("Table1["&amp;$B550&amp;"]"), "Don't Know")</f>
        <v>0</v>
      </c>
      <c r="F550" s="3">
        <f t="shared" ca="1" si="69"/>
        <v>3</v>
      </c>
    </row>
    <row r="551" spans="1:6" x14ac:dyDescent="0.25">
      <c r="A551" s="5" t="s">
        <v>732</v>
      </c>
      <c r="B551" s="28" t="s">
        <v>1015</v>
      </c>
      <c r="C551" s="2">
        <f ca="1">COUNTIFS(Table1[c08a_main_class], $B$4, INDIRECT("Table1[c01"&amp;$E$6&amp;"_area]"), "&lt;&gt;Unassigned", INDIRECT("Table1["&amp;$B551&amp;"]"), "Yes")</f>
        <v>1</v>
      </c>
      <c r="D551" s="3">
        <f ca="1">COUNTIFS(Table1[c08a_main_class], $B$4, INDIRECT("Table1[c01"&amp;$E$6&amp;"_area]"), "&lt;&gt;Unassigned", INDIRECT("Table1["&amp;$B551&amp;"]"), "No")</f>
        <v>2</v>
      </c>
      <c r="E551" s="2">
        <f ca="1">COUNTIFS(Table1[c08a_main_class], $B$4, INDIRECT("Table1[c01"&amp;$E$6&amp;"_area]"), "&lt;&gt;Unassigned", INDIRECT("Table1["&amp;$B551&amp;"]"), "Don't Know")</f>
        <v>0</v>
      </c>
      <c r="F551" s="3">
        <f t="shared" ca="1" si="69"/>
        <v>3</v>
      </c>
    </row>
    <row r="552" spans="1:6" x14ac:dyDescent="0.25">
      <c r="A552" s="5" t="s">
        <v>733</v>
      </c>
      <c r="B552" s="28" t="s">
        <v>1016</v>
      </c>
      <c r="C552" s="2">
        <f ca="1">COUNTIFS(Table1[c08a_main_class], $B$4, INDIRECT("Table1[c01"&amp;$E$6&amp;"_area]"), "&lt;&gt;Unassigned", INDIRECT("Table1["&amp;$B552&amp;"]"), "Yes")</f>
        <v>0</v>
      </c>
      <c r="D552" s="3">
        <f ca="1">COUNTIFS(Table1[c08a_main_class], $B$4, INDIRECT("Table1[c01"&amp;$E$6&amp;"_area]"), "&lt;&gt;Unassigned", INDIRECT("Table1["&amp;$B552&amp;"]"), "No")</f>
        <v>3</v>
      </c>
      <c r="E552" s="2">
        <f ca="1">COUNTIFS(Table1[c08a_main_class], $B$4, INDIRECT("Table1[c01"&amp;$E$6&amp;"_area]"), "&lt;&gt;Unassigned", INDIRECT("Table1["&amp;$B552&amp;"]"), "Don't Know")</f>
        <v>0</v>
      </c>
      <c r="F552" s="3">
        <f t="shared" ca="1" si="69"/>
        <v>3</v>
      </c>
    </row>
    <row r="553" spans="1:6" x14ac:dyDescent="0.25">
      <c r="A553" s="5" t="s">
        <v>734</v>
      </c>
      <c r="B553" s="28" t="s">
        <v>1017</v>
      </c>
      <c r="C553" s="2">
        <f ca="1">COUNTIFS(Table1[c08a_main_class], $B$4, INDIRECT("Table1[c01"&amp;$E$6&amp;"_area]"), "&lt;&gt;Unassigned", INDIRECT("Table1["&amp;$B553&amp;"]"), "Yes")</f>
        <v>0</v>
      </c>
      <c r="D553" s="3">
        <f ca="1">COUNTIFS(Table1[c08a_main_class], $B$4, INDIRECT("Table1[c01"&amp;$E$6&amp;"_area]"), "&lt;&gt;Unassigned", INDIRECT("Table1["&amp;$B553&amp;"]"), "No")</f>
        <v>3</v>
      </c>
      <c r="E553" s="2">
        <f ca="1">COUNTIFS(Table1[c08a_main_class], $B$4, INDIRECT("Table1[c01"&amp;$E$6&amp;"_area]"), "&lt;&gt;Unassigned", INDIRECT("Table1["&amp;$B553&amp;"]"), "Don't Know")</f>
        <v>0</v>
      </c>
      <c r="F553" s="3">
        <f t="shared" ca="1" si="69"/>
        <v>3</v>
      </c>
    </row>
    <row r="554" spans="1:6" x14ac:dyDescent="0.25">
      <c r="A554" s="5" t="s">
        <v>735</v>
      </c>
      <c r="B554" s="28" t="s">
        <v>1018</v>
      </c>
      <c r="C554" s="2">
        <f ca="1">COUNTIFS(Table1[c08a_main_class], $B$4, INDIRECT("Table1[c01"&amp;$E$6&amp;"_area]"), "&lt;&gt;Unassigned", INDIRECT("Table1["&amp;$B554&amp;"]"), "Yes")</f>
        <v>0</v>
      </c>
      <c r="D554" s="3">
        <f ca="1">COUNTIFS(Table1[c08a_main_class], $B$4, INDIRECT("Table1[c01"&amp;$E$6&amp;"_area]"), "&lt;&gt;Unassigned", INDIRECT("Table1["&amp;$B554&amp;"]"), "No")</f>
        <v>3</v>
      </c>
      <c r="E554" s="2">
        <f ca="1">COUNTIFS(Table1[c08a_main_class], $B$4, INDIRECT("Table1[c01"&amp;$E$6&amp;"_area]"), "&lt;&gt;Unassigned", INDIRECT("Table1["&amp;$B554&amp;"]"), "Don't Know")</f>
        <v>0</v>
      </c>
      <c r="F554" s="3">
        <f t="shared" ca="1" si="69"/>
        <v>3</v>
      </c>
    </row>
    <row r="555" spans="1:6" x14ac:dyDescent="0.25">
      <c r="A555" s="5" t="s">
        <v>736</v>
      </c>
      <c r="B555" s="28" t="s">
        <v>1019</v>
      </c>
      <c r="C555" s="2">
        <f ca="1">COUNTIFS(Table1[c08a_main_class], $B$4, INDIRECT("Table1[c01"&amp;$E$6&amp;"_area]"), "&lt;&gt;Unassigned", INDIRECT("Table1["&amp;$B555&amp;"]"), "Yes")</f>
        <v>0</v>
      </c>
      <c r="D555" s="3">
        <f ca="1">COUNTIFS(Table1[c08a_main_class], $B$4, INDIRECT("Table1[c01"&amp;$E$6&amp;"_area]"), "&lt;&gt;Unassigned", INDIRECT("Table1["&amp;$B555&amp;"]"), "No")</f>
        <v>3</v>
      </c>
      <c r="E555" s="2">
        <f ca="1">COUNTIFS(Table1[c08a_main_class], $B$4, INDIRECT("Table1[c01"&amp;$E$6&amp;"_area]"), "&lt;&gt;Unassigned", INDIRECT("Table1["&amp;$B555&amp;"]"), "Don't Know")</f>
        <v>0</v>
      </c>
      <c r="F555" s="3">
        <f t="shared" ca="1" si="69"/>
        <v>3</v>
      </c>
    </row>
    <row r="556" spans="1:6" x14ac:dyDescent="0.25">
      <c r="A556" s="5" t="s">
        <v>737</v>
      </c>
      <c r="B556" s="28" t="s">
        <v>1020</v>
      </c>
      <c r="C556" s="2">
        <f ca="1">COUNTIFS(Table1[c08a_main_class], $B$4, INDIRECT("Table1[c01"&amp;$E$6&amp;"_area]"), "&lt;&gt;Unassigned", INDIRECT("Table1["&amp;$B556&amp;"]"), "Yes")</f>
        <v>0</v>
      </c>
      <c r="D556" s="3">
        <f ca="1">COUNTIFS(Table1[c08a_main_class], $B$4, INDIRECT("Table1[c01"&amp;$E$6&amp;"_area]"), "&lt;&gt;Unassigned", INDIRECT("Table1["&amp;$B556&amp;"]"), "No")</f>
        <v>3</v>
      </c>
      <c r="E556" s="2">
        <f ca="1">COUNTIFS(Table1[c08a_main_class], $B$4, INDIRECT("Table1[c01"&amp;$E$6&amp;"_area]"), "&lt;&gt;Unassigned", INDIRECT("Table1["&amp;$B556&amp;"]"), "Don't Know")</f>
        <v>0</v>
      </c>
      <c r="F556" s="3">
        <f t="shared" ca="1" si="69"/>
        <v>3</v>
      </c>
    </row>
    <row r="557" spans="1:6" x14ac:dyDescent="0.25">
      <c r="A557" s="5" t="s">
        <v>738</v>
      </c>
      <c r="B557" s="28" t="s">
        <v>1021</v>
      </c>
      <c r="C557" s="2">
        <f ca="1">COUNTIFS(Table1[c08a_main_class], $B$4, INDIRECT("Table1[c01"&amp;$E$6&amp;"_area]"), "&lt;&gt;Unassigned", INDIRECT("Table1["&amp;$B557&amp;"]"), "Yes")</f>
        <v>0</v>
      </c>
      <c r="D557" s="3">
        <f ca="1">COUNTIFS(Table1[c08a_main_class], $B$4, INDIRECT("Table1[c01"&amp;$E$6&amp;"_area]"), "&lt;&gt;Unassigned", INDIRECT("Table1["&amp;$B557&amp;"]"), "No")</f>
        <v>3</v>
      </c>
      <c r="E557" s="2">
        <f ca="1">COUNTIFS(Table1[c08a_main_class], $B$4, INDIRECT("Table1[c01"&amp;$E$6&amp;"_area]"), "&lt;&gt;Unassigned", INDIRECT("Table1["&amp;$B557&amp;"]"), "Don't Know")</f>
        <v>0</v>
      </c>
      <c r="F557" s="3">
        <f t="shared" ca="1" si="69"/>
        <v>3</v>
      </c>
    </row>
    <row r="558" spans="1:6" x14ac:dyDescent="0.25">
      <c r="A558" s="5" t="s">
        <v>742</v>
      </c>
      <c r="B558" s="28" t="s">
        <v>1022</v>
      </c>
      <c r="C558" s="2">
        <f ca="1">COUNTIFS(Table1[c08a_main_class], $B$4, INDIRECT("Table1[c01"&amp;$E$6&amp;"_area]"), "&lt;&gt;Unassigned", INDIRECT("Table1["&amp;$B558&amp;"]"), "Yes")</f>
        <v>0</v>
      </c>
      <c r="D558" s="3">
        <f ca="1">COUNTIFS(Table1[c08a_main_class], $B$4, INDIRECT("Table1[c01"&amp;$E$6&amp;"_area]"), "&lt;&gt;Unassigned", INDIRECT("Table1["&amp;$B558&amp;"]"), "No")</f>
        <v>3</v>
      </c>
      <c r="E558" s="2">
        <f ca="1">COUNTIFS(Table1[c08a_main_class], $B$4, INDIRECT("Table1[c01"&amp;$E$6&amp;"_area]"), "&lt;&gt;Unassigned", INDIRECT("Table1["&amp;$B558&amp;"]"), "Don't Know")</f>
        <v>0</v>
      </c>
      <c r="F558" s="3">
        <f t="shared" ca="1" si="69"/>
        <v>3</v>
      </c>
    </row>
    <row r="559" spans="1:6" x14ac:dyDescent="0.25">
      <c r="A559" s="5" t="s">
        <v>22</v>
      </c>
      <c r="B559" s="28" t="s">
        <v>1023</v>
      </c>
      <c r="C559" s="2">
        <f ca="1">COUNTIFS(Table1[c08a_main_class], $B$4, INDIRECT("Table1[c01"&amp;$E$6&amp;"_area]"), "&lt;&gt;Unassigned", INDIRECT("Table1["&amp;$B559&amp;"]"), "Yes")</f>
        <v>0</v>
      </c>
      <c r="D559" s="3">
        <f ca="1">COUNTIFS(Table1[c08a_main_class], $B$4, INDIRECT("Table1[c01"&amp;$E$6&amp;"_area]"), "&lt;&gt;Unassigned", INDIRECT("Table1["&amp;$B559&amp;"]"), "No")</f>
        <v>3</v>
      </c>
      <c r="E559" s="2">
        <f ca="1">COUNTIFS(Table1[c08a_main_class], $B$4, INDIRECT("Table1[c01"&amp;$E$6&amp;"_area]"), "&lt;&gt;Unassigned", INDIRECT("Table1["&amp;$B559&amp;"]"), "Don't Know")</f>
        <v>0</v>
      </c>
      <c r="F559" s="3">
        <f t="shared" ca="1" si="69"/>
        <v>3</v>
      </c>
    </row>
    <row r="561" spans="1:6" x14ac:dyDescent="0.25">
      <c r="A561" s="4" t="s">
        <v>739</v>
      </c>
    </row>
    <row r="562" spans="1:6" x14ac:dyDescent="0.25">
      <c r="A562" s="5" t="str">
        <f>$B$3&amp;" - Wave C - Sample"</f>
        <v>(Ex-)Offenders  - Wave C - Sample</v>
      </c>
      <c r="B562" s="5" t="s">
        <v>879</v>
      </c>
      <c r="C562" s="5" t="s">
        <v>5</v>
      </c>
      <c r="D562" s="5" t="s">
        <v>4</v>
      </c>
      <c r="E562" s="5" t="s">
        <v>896</v>
      </c>
      <c r="F562" s="5" t="s">
        <v>525</v>
      </c>
    </row>
    <row r="563" spans="1:6" x14ac:dyDescent="0.25">
      <c r="A563" s="5" t="s">
        <v>723</v>
      </c>
      <c r="B563" s="28" t="s">
        <v>1006</v>
      </c>
      <c r="C563" s="7">
        <f ca="1">C542/$D$11</f>
        <v>1</v>
      </c>
      <c r="D563" s="6">
        <f ca="1">D542/$D$11</f>
        <v>0</v>
      </c>
      <c r="E563" s="7">
        <f ca="1">E542/$D$11</f>
        <v>0</v>
      </c>
      <c r="F563" s="6">
        <f t="shared" ref="F563:F580" ca="1" si="70">F542/$F$11</f>
        <v>0.125</v>
      </c>
    </row>
    <row r="564" spans="1:6" x14ac:dyDescent="0.25">
      <c r="A564" s="5" t="s">
        <v>724</v>
      </c>
      <c r="B564" s="28" t="s">
        <v>1007</v>
      </c>
      <c r="C564" s="7">
        <f t="shared" ref="C564:E579" ca="1" si="71">C543/$D$11</f>
        <v>0</v>
      </c>
      <c r="D564" s="6">
        <f t="shared" ca="1" si="71"/>
        <v>1</v>
      </c>
      <c r="E564" s="7">
        <f t="shared" ca="1" si="71"/>
        <v>0</v>
      </c>
      <c r="F564" s="6">
        <f t="shared" ca="1" si="70"/>
        <v>0.125</v>
      </c>
    </row>
    <row r="565" spans="1:6" x14ac:dyDescent="0.25">
      <c r="A565" s="5" t="s">
        <v>725</v>
      </c>
      <c r="B565" s="28" t="s">
        <v>1008</v>
      </c>
      <c r="C565" s="7">
        <f t="shared" ca="1" si="71"/>
        <v>0</v>
      </c>
      <c r="D565" s="6">
        <f t="shared" ca="1" si="71"/>
        <v>1</v>
      </c>
      <c r="E565" s="7">
        <f t="shared" ca="1" si="71"/>
        <v>0</v>
      </c>
      <c r="F565" s="6">
        <f t="shared" ca="1" si="70"/>
        <v>0.125</v>
      </c>
    </row>
    <row r="566" spans="1:6" x14ac:dyDescent="0.25">
      <c r="A566" s="5" t="s">
        <v>726</v>
      </c>
      <c r="B566" s="28" t="s">
        <v>1009</v>
      </c>
      <c r="C566" s="7">
        <f t="shared" ca="1" si="71"/>
        <v>0</v>
      </c>
      <c r="D566" s="6">
        <f t="shared" ca="1" si="71"/>
        <v>1</v>
      </c>
      <c r="E566" s="7">
        <f t="shared" ca="1" si="71"/>
        <v>0</v>
      </c>
      <c r="F566" s="6">
        <f t="shared" ca="1" si="70"/>
        <v>0.125</v>
      </c>
    </row>
    <row r="567" spans="1:6" x14ac:dyDescent="0.25">
      <c r="A567" s="5" t="s">
        <v>727</v>
      </c>
      <c r="B567" s="28" t="s">
        <v>1010</v>
      </c>
      <c r="C567" s="7">
        <f t="shared" ca="1" si="71"/>
        <v>0</v>
      </c>
      <c r="D567" s="6">
        <f t="shared" ca="1" si="71"/>
        <v>1</v>
      </c>
      <c r="E567" s="7">
        <f t="shared" ca="1" si="71"/>
        <v>0</v>
      </c>
      <c r="F567" s="6">
        <f t="shared" ca="1" si="70"/>
        <v>0.125</v>
      </c>
    </row>
    <row r="568" spans="1:6" x14ac:dyDescent="0.25">
      <c r="A568" s="5" t="s">
        <v>728</v>
      </c>
      <c r="B568" s="28" t="s">
        <v>1011</v>
      </c>
      <c r="C568" s="7">
        <f t="shared" ca="1" si="71"/>
        <v>0</v>
      </c>
      <c r="D568" s="6">
        <f t="shared" ca="1" si="71"/>
        <v>1</v>
      </c>
      <c r="E568" s="7">
        <f t="shared" ca="1" si="71"/>
        <v>0</v>
      </c>
      <c r="F568" s="6">
        <f t="shared" ca="1" si="70"/>
        <v>0.125</v>
      </c>
    </row>
    <row r="569" spans="1:6" x14ac:dyDescent="0.25">
      <c r="A569" s="5" t="s">
        <v>729</v>
      </c>
      <c r="B569" s="28" t="s">
        <v>1012</v>
      </c>
      <c r="C569" s="7">
        <f t="shared" ca="1" si="71"/>
        <v>0</v>
      </c>
      <c r="D569" s="6">
        <f t="shared" ca="1" si="71"/>
        <v>1</v>
      </c>
      <c r="E569" s="7">
        <f t="shared" ca="1" si="71"/>
        <v>0</v>
      </c>
      <c r="F569" s="6">
        <f t="shared" ca="1" si="70"/>
        <v>0.125</v>
      </c>
    </row>
    <row r="570" spans="1:6" x14ac:dyDescent="0.25">
      <c r="A570" s="5" t="s">
        <v>730</v>
      </c>
      <c r="B570" s="28" t="s">
        <v>1013</v>
      </c>
      <c r="C570" s="7">
        <f t="shared" ca="1" si="71"/>
        <v>0</v>
      </c>
      <c r="D570" s="6">
        <f t="shared" ca="1" si="71"/>
        <v>1</v>
      </c>
      <c r="E570" s="7">
        <f t="shared" ca="1" si="71"/>
        <v>0</v>
      </c>
      <c r="F570" s="6">
        <f t="shared" ca="1" si="70"/>
        <v>0.125</v>
      </c>
    </row>
    <row r="571" spans="1:6" x14ac:dyDescent="0.25">
      <c r="A571" s="5" t="s">
        <v>731</v>
      </c>
      <c r="B571" s="28" t="s">
        <v>1014</v>
      </c>
      <c r="C571" s="7">
        <f t="shared" ca="1" si="71"/>
        <v>0</v>
      </c>
      <c r="D571" s="6">
        <f t="shared" ca="1" si="71"/>
        <v>1</v>
      </c>
      <c r="E571" s="7">
        <f t="shared" ca="1" si="71"/>
        <v>0</v>
      </c>
      <c r="F571" s="6">
        <f t="shared" ca="1" si="70"/>
        <v>0.125</v>
      </c>
    </row>
    <row r="572" spans="1:6" x14ac:dyDescent="0.25">
      <c r="A572" s="5" t="s">
        <v>732</v>
      </c>
      <c r="B572" s="28" t="s">
        <v>1015</v>
      </c>
      <c r="C572" s="7">
        <f t="shared" ca="1" si="71"/>
        <v>0.33333333333333331</v>
      </c>
      <c r="D572" s="6">
        <f t="shared" ca="1" si="71"/>
        <v>0.66666666666666663</v>
      </c>
      <c r="E572" s="7">
        <f t="shared" ca="1" si="71"/>
        <v>0</v>
      </c>
      <c r="F572" s="6">
        <f t="shared" ca="1" si="70"/>
        <v>0.125</v>
      </c>
    </row>
    <row r="573" spans="1:6" x14ac:dyDescent="0.25">
      <c r="A573" s="5" t="s">
        <v>733</v>
      </c>
      <c r="B573" s="28" t="s">
        <v>1016</v>
      </c>
      <c r="C573" s="7">
        <f t="shared" ca="1" si="71"/>
        <v>0</v>
      </c>
      <c r="D573" s="6">
        <f t="shared" ca="1" si="71"/>
        <v>1</v>
      </c>
      <c r="E573" s="7">
        <f t="shared" ca="1" si="71"/>
        <v>0</v>
      </c>
      <c r="F573" s="6">
        <f t="shared" ca="1" si="70"/>
        <v>0.125</v>
      </c>
    </row>
    <row r="574" spans="1:6" x14ac:dyDescent="0.25">
      <c r="A574" s="5" t="s">
        <v>734</v>
      </c>
      <c r="B574" s="28" t="s">
        <v>1017</v>
      </c>
      <c r="C574" s="7">
        <f t="shared" ca="1" si="71"/>
        <v>0</v>
      </c>
      <c r="D574" s="6">
        <f t="shared" ca="1" si="71"/>
        <v>1</v>
      </c>
      <c r="E574" s="7">
        <f t="shared" ca="1" si="71"/>
        <v>0</v>
      </c>
      <c r="F574" s="6">
        <f t="shared" ca="1" si="70"/>
        <v>0.125</v>
      </c>
    </row>
    <row r="575" spans="1:6" x14ac:dyDescent="0.25">
      <c r="A575" s="5" t="s">
        <v>735</v>
      </c>
      <c r="B575" s="28" t="s">
        <v>1018</v>
      </c>
      <c r="C575" s="7">
        <f t="shared" ca="1" si="71"/>
        <v>0</v>
      </c>
      <c r="D575" s="6">
        <f t="shared" ca="1" si="71"/>
        <v>1</v>
      </c>
      <c r="E575" s="7">
        <f t="shared" ca="1" si="71"/>
        <v>0</v>
      </c>
      <c r="F575" s="6">
        <f t="shared" ca="1" si="70"/>
        <v>0.125</v>
      </c>
    </row>
    <row r="576" spans="1:6" x14ac:dyDescent="0.25">
      <c r="A576" s="5" t="s">
        <v>736</v>
      </c>
      <c r="B576" s="28" t="s">
        <v>1019</v>
      </c>
      <c r="C576" s="7">
        <f t="shared" ca="1" si="71"/>
        <v>0</v>
      </c>
      <c r="D576" s="6">
        <f t="shared" ca="1" si="71"/>
        <v>1</v>
      </c>
      <c r="E576" s="7">
        <f t="shared" ca="1" si="71"/>
        <v>0</v>
      </c>
      <c r="F576" s="6">
        <f t="shared" ca="1" si="70"/>
        <v>0.125</v>
      </c>
    </row>
    <row r="577" spans="1:6" x14ac:dyDescent="0.25">
      <c r="A577" s="5" t="s">
        <v>737</v>
      </c>
      <c r="B577" s="28" t="s">
        <v>1020</v>
      </c>
      <c r="C577" s="7">
        <f t="shared" ca="1" si="71"/>
        <v>0</v>
      </c>
      <c r="D577" s="6">
        <f t="shared" ca="1" si="71"/>
        <v>1</v>
      </c>
      <c r="E577" s="7">
        <f t="shared" ca="1" si="71"/>
        <v>0</v>
      </c>
      <c r="F577" s="6">
        <f t="shared" ca="1" si="70"/>
        <v>0.125</v>
      </c>
    </row>
    <row r="578" spans="1:6" x14ac:dyDescent="0.25">
      <c r="A578" s="5" t="s">
        <v>738</v>
      </c>
      <c r="B578" s="28" t="s">
        <v>1021</v>
      </c>
      <c r="C578" s="7">
        <f t="shared" ca="1" si="71"/>
        <v>0</v>
      </c>
      <c r="D578" s="6">
        <f t="shared" ca="1" si="71"/>
        <v>1</v>
      </c>
      <c r="E578" s="7">
        <f t="shared" ca="1" si="71"/>
        <v>0</v>
      </c>
      <c r="F578" s="6">
        <f t="shared" ca="1" si="70"/>
        <v>0.125</v>
      </c>
    </row>
    <row r="579" spans="1:6" x14ac:dyDescent="0.25">
      <c r="A579" s="5" t="s">
        <v>742</v>
      </c>
      <c r="B579" s="28" t="s">
        <v>1022</v>
      </c>
      <c r="C579" s="7">
        <f t="shared" ca="1" si="71"/>
        <v>0</v>
      </c>
      <c r="D579" s="6">
        <f t="shared" ca="1" si="71"/>
        <v>1</v>
      </c>
      <c r="E579" s="7">
        <f t="shared" ca="1" si="71"/>
        <v>0</v>
      </c>
      <c r="F579" s="6">
        <f t="shared" ca="1" si="70"/>
        <v>0.125</v>
      </c>
    </row>
    <row r="580" spans="1:6" x14ac:dyDescent="0.25">
      <c r="A580" s="5" t="s">
        <v>22</v>
      </c>
      <c r="B580" s="28" t="s">
        <v>1023</v>
      </c>
      <c r="C580" s="7">
        <f t="shared" ref="C580:E580" ca="1" si="72">C559/$D$11</f>
        <v>0</v>
      </c>
      <c r="D580" s="6">
        <f t="shared" ca="1" si="72"/>
        <v>1</v>
      </c>
      <c r="E580" s="7">
        <f t="shared" ca="1" si="72"/>
        <v>0</v>
      </c>
      <c r="F580" s="6">
        <f t="shared" ca="1" si="70"/>
        <v>0.125</v>
      </c>
    </row>
    <row r="582" spans="1:6" x14ac:dyDescent="0.25">
      <c r="A582" s="4" t="s">
        <v>722</v>
      </c>
    </row>
    <row r="583" spans="1:6" x14ac:dyDescent="0.25">
      <c r="A583" s="5" t="str">
        <f>$B$3&amp;" - Wave A - All"</f>
        <v>(Ex-)Offenders  - Wave A - All</v>
      </c>
      <c r="B583" s="5" t="s">
        <v>879</v>
      </c>
      <c r="C583" s="5" t="s">
        <v>5</v>
      </c>
      <c r="D583" s="5" t="s">
        <v>4</v>
      </c>
      <c r="E583" s="5" t="s">
        <v>896</v>
      </c>
      <c r="F583" s="5" t="s">
        <v>525</v>
      </c>
    </row>
    <row r="584" spans="1:6" x14ac:dyDescent="0.25">
      <c r="A584" s="5" t="s">
        <v>723</v>
      </c>
      <c r="B584" s="28" t="s">
        <v>640</v>
      </c>
      <c r="C584" s="2">
        <f ca="1">COUNTIFS(INDIRECT("Table1["&amp;$B$5&amp;"]"),"Yes", INDIRECT("Table1["&amp;$B584&amp;"]"), "Yes")</f>
        <v>50</v>
      </c>
      <c r="D584" s="3">
        <f ca="1">COUNTIFS(INDIRECT("Table1["&amp;$B$5&amp;"]"),"Yes", INDIRECT("Table1["&amp;$B584&amp;"]"), "No")</f>
        <v>46</v>
      </c>
      <c r="E584" s="2">
        <f ca="1">COUNTIFS(INDIRECT("Table1["&amp;$B$5&amp;"]"),"Yes", INDIRECT("Table1["&amp;$B584&amp;"]"), "Don't Know")</f>
        <v>5</v>
      </c>
      <c r="F584" s="3">
        <f ca="1">C584+D584+E584</f>
        <v>101</v>
      </c>
    </row>
    <row r="585" spans="1:6" x14ac:dyDescent="0.25">
      <c r="A585" s="5" t="s">
        <v>724</v>
      </c>
      <c r="B585" s="28" t="s">
        <v>641</v>
      </c>
      <c r="C585" s="2">
        <f t="shared" ref="C585:C601" ca="1" si="73">COUNTIFS(INDIRECT("Table1["&amp;$B$5&amp;"]"),"Yes", INDIRECT("Table1["&amp;$B585&amp;"]"), "Yes")</f>
        <v>8</v>
      </c>
      <c r="D585" s="3">
        <f t="shared" ref="D585:D601" ca="1" si="74">COUNTIFS(INDIRECT("Table1["&amp;$B$5&amp;"]"),"Yes", INDIRECT("Table1["&amp;$B585&amp;"]"), "No")</f>
        <v>88</v>
      </c>
      <c r="E585" s="2">
        <f t="shared" ref="E585:E601" ca="1" si="75">COUNTIFS(INDIRECT("Table1["&amp;$B$5&amp;"]"),"Yes", INDIRECT("Table1["&amp;$B585&amp;"]"), "Don't Know")</f>
        <v>5</v>
      </c>
      <c r="F585" s="3">
        <f t="shared" ref="F585:F601" ca="1" si="76">C585+D585+E585</f>
        <v>101</v>
      </c>
    </row>
    <row r="586" spans="1:6" x14ac:dyDescent="0.25">
      <c r="A586" s="5" t="s">
        <v>725</v>
      </c>
      <c r="B586" s="28" t="s">
        <v>642</v>
      </c>
      <c r="C586" s="2">
        <f t="shared" ca="1" si="73"/>
        <v>31</v>
      </c>
      <c r="D586" s="3">
        <f t="shared" ca="1" si="74"/>
        <v>70</v>
      </c>
      <c r="E586" s="2">
        <f t="shared" ca="1" si="75"/>
        <v>0</v>
      </c>
      <c r="F586" s="3">
        <f t="shared" ca="1" si="76"/>
        <v>101</v>
      </c>
    </row>
    <row r="587" spans="1:6" x14ac:dyDescent="0.25">
      <c r="A587" s="5" t="s">
        <v>726</v>
      </c>
      <c r="B587" s="28" t="s">
        <v>643</v>
      </c>
      <c r="C587" s="2">
        <f t="shared" ca="1" si="73"/>
        <v>1</v>
      </c>
      <c r="D587" s="3">
        <f t="shared" ca="1" si="74"/>
        <v>100</v>
      </c>
      <c r="E587" s="2">
        <f t="shared" ca="1" si="75"/>
        <v>0</v>
      </c>
      <c r="F587" s="3">
        <f t="shared" ca="1" si="76"/>
        <v>101</v>
      </c>
    </row>
    <row r="588" spans="1:6" x14ac:dyDescent="0.25">
      <c r="A588" s="5" t="s">
        <v>727</v>
      </c>
      <c r="B588" s="28" t="s">
        <v>644</v>
      </c>
      <c r="C588" s="2">
        <f t="shared" ca="1" si="73"/>
        <v>0</v>
      </c>
      <c r="D588" s="3">
        <f t="shared" ca="1" si="74"/>
        <v>101</v>
      </c>
      <c r="E588" s="2">
        <f t="shared" ca="1" si="75"/>
        <v>0</v>
      </c>
      <c r="F588" s="3">
        <f t="shared" ca="1" si="76"/>
        <v>101</v>
      </c>
    </row>
    <row r="589" spans="1:6" x14ac:dyDescent="0.25">
      <c r="A589" s="5" t="s">
        <v>728</v>
      </c>
      <c r="B589" s="28" t="s">
        <v>645</v>
      </c>
      <c r="C589" s="2">
        <f t="shared" ca="1" si="73"/>
        <v>1</v>
      </c>
      <c r="D589" s="3">
        <f t="shared" ca="1" si="74"/>
        <v>100</v>
      </c>
      <c r="E589" s="2">
        <f t="shared" ca="1" si="75"/>
        <v>0</v>
      </c>
      <c r="F589" s="3">
        <f t="shared" ca="1" si="76"/>
        <v>101</v>
      </c>
    </row>
    <row r="590" spans="1:6" x14ac:dyDescent="0.25">
      <c r="A590" s="5" t="s">
        <v>729</v>
      </c>
      <c r="B590" s="28" t="s">
        <v>646</v>
      </c>
      <c r="C590" s="2">
        <f t="shared" ca="1" si="73"/>
        <v>7</v>
      </c>
      <c r="D590" s="3">
        <f t="shared" ca="1" si="74"/>
        <v>94</v>
      </c>
      <c r="E590" s="2">
        <f t="shared" ca="1" si="75"/>
        <v>0</v>
      </c>
      <c r="F590" s="3">
        <f t="shared" ca="1" si="76"/>
        <v>101</v>
      </c>
    </row>
    <row r="591" spans="1:6" x14ac:dyDescent="0.25">
      <c r="A591" s="5" t="s">
        <v>730</v>
      </c>
      <c r="B591" s="28" t="s">
        <v>647</v>
      </c>
      <c r="C591" s="2">
        <f t="shared" ca="1" si="73"/>
        <v>6</v>
      </c>
      <c r="D591" s="3">
        <f t="shared" ca="1" si="74"/>
        <v>95</v>
      </c>
      <c r="E591" s="2">
        <f t="shared" ca="1" si="75"/>
        <v>0</v>
      </c>
      <c r="F591" s="3">
        <f t="shared" ca="1" si="76"/>
        <v>101</v>
      </c>
    </row>
    <row r="592" spans="1:6" x14ac:dyDescent="0.25">
      <c r="A592" s="5" t="s">
        <v>731</v>
      </c>
      <c r="B592" s="28" t="s">
        <v>648</v>
      </c>
      <c r="C592" s="2">
        <f t="shared" ca="1" si="73"/>
        <v>13</v>
      </c>
      <c r="D592" s="3">
        <f t="shared" ca="1" si="74"/>
        <v>88</v>
      </c>
      <c r="E592" s="2">
        <f t="shared" ca="1" si="75"/>
        <v>0</v>
      </c>
      <c r="F592" s="3">
        <f t="shared" ca="1" si="76"/>
        <v>101</v>
      </c>
    </row>
    <row r="593" spans="1:6" x14ac:dyDescent="0.25">
      <c r="A593" s="5" t="s">
        <v>732</v>
      </c>
      <c r="B593" s="28" t="s">
        <v>649</v>
      </c>
      <c r="C593" s="2">
        <f t="shared" ca="1" si="73"/>
        <v>74</v>
      </c>
      <c r="D593" s="3">
        <f t="shared" ca="1" si="74"/>
        <v>25</v>
      </c>
      <c r="E593" s="2">
        <f t="shared" ca="1" si="75"/>
        <v>2</v>
      </c>
      <c r="F593" s="3">
        <f t="shared" ca="1" si="76"/>
        <v>101</v>
      </c>
    </row>
    <row r="594" spans="1:6" x14ac:dyDescent="0.25">
      <c r="A594" s="5" t="s">
        <v>733</v>
      </c>
      <c r="B594" s="28" t="s">
        <v>650</v>
      </c>
      <c r="C594" s="2">
        <f t="shared" ca="1" si="73"/>
        <v>0</v>
      </c>
      <c r="D594" s="3">
        <f t="shared" ca="1" si="74"/>
        <v>101</v>
      </c>
      <c r="E594" s="2">
        <f t="shared" ca="1" si="75"/>
        <v>0</v>
      </c>
      <c r="F594" s="3">
        <f t="shared" ca="1" si="76"/>
        <v>101</v>
      </c>
    </row>
    <row r="595" spans="1:6" x14ac:dyDescent="0.25">
      <c r="A595" s="5" t="s">
        <v>734</v>
      </c>
      <c r="B595" s="28" t="s">
        <v>651</v>
      </c>
      <c r="C595" s="2">
        <f t="shared" ca="1" si="73"/>
        <v>0</v>
      </c>
      <c r="D595" s="3">
        <f t="shared" ca="1" si="74"/>
        <v>101</v>
      </c>
      <c r="E595" s="2">
        <f t="shared" ca="1" si="75"/>
        <v>0</v>
      </c>
      <c r="F595" s="3">
        <f t="shared" ca="1" si="76"/>
        <v>101</v>
      </c>
    </row>
    <row r="596" spans="1:6" x14ac:dyDescent="0.25">
      <c r="A596" s="5" t="s">
        <v>735</v>
      </c>
      <c r="B596" s="28" t="s">
        <v>652</v>
      </c>
      <c r="C596" s="2">
        <f t="shared" ca="1" si="73"/>
        <v>1</v>
      </c>
      <c r="D596" s="3">
        <f t="shared" ca="1" si="74"/>
        <v>100</v>
      </c>
      <c r="E596" s="2">
        <f t="shared" ca="1" si="75"/>
        <v>0</v>
      </c>
      <c r="F596" s="3">
        <f t="shared" ca="1" si="76"/>
        <v>101</v>
      </c>
    </row>
    <row r="597" spans="1:6" x14ac:dyDescent="0.25">
      <c r="A597" s="5" t="s">
        <v>736</v>
      </c>
      <c r="B597" s="28" t="s">
        <v>653</v>
      </c>
      <c r="C597" s="2">
        <f t="shared" ca="1" si="73"/>
        <v>0</v>
      </c>
      <c r="D597" s="3">
        <f t="shared" ca="1" si="74"/>
        <v>101</v>
      </c>
      <c r="E597" s="2">
        <f t="shared" ca="1" si="75"/>
        <v>0</v>
      </c>
      <c r="F597" s="3">
        <f t="shared" ca="1" si="76"/>
        <v>101</v>
      </c>
    </row>
    <row r="598" spans="1:6" x14ac:dyDescent="0.25">
      <c r="A598" s="5" t="s">
        <v>737</v>
      </c>
      <c r="B598" s="28" t="s">
        <v>654</v>
      </c>
      <c r="C598" s="2">
        <f t="shared" ca="1" si="73"/>
        <v>3</v>
      </c>
      <c r="D598" s="3">
        <f t="shared" ca="1" si="74"/>
        <v>98</v>
      </c>
      <c r="E598" s="2">
        <f t="shared" ca="1" si="75"/>
        <v>0</v>
      </c>
      <c r="F598" s="3">
        <f t="shared" ca="1" si="76"/>
        <v>101</v>
      </c>
    </row>
    <row r="599" spans="1:6" x14ac:dyDescent="0.25">
      <c r="A599" s="5" t="s">
        <v>738</v>
      </c>
      <c r="B599" s="28" t="s">
        <v>655</v>
      </c>
      <c r="C599" s="2">
        <f t="shared" ca="1" si="73"/>
        <v>1</v>
      </c>
      <c r="D599" s="3">
        <f t="shared" ca="1" si="74"/>
        <v>100</v>
      </c>
      <c r="E599" s="2">
        <f t="shared" ca="1" si="75"/>
        <v>0</v>
      </c>
      <c r="F599" s="3">
        <f t="shared" ca="1" si="76"/>
        <v>101</v>
      </c>
    </row>
    <row r="600" spans="1:6" x14ac:dyDescent="0.25">
      <c r="A600" s="5" t="s">
        <v>742</v>
      </c>
      <c r="B600" s="28" t="s">
        <v>656</v>
      </c>
      <c r="C600" s="2">
        <f t="shared" ca="1" si="73"/>
        <v>0</v>
      </c>
      <c r="D600" s="3">
        <f t="shared" ca="1" si="74"/>
        <v>101</v>
      </c>
      <c r="E600" s="2">
        <f t="shared" ca="1" si="75"/>
        <v>0</v>
      </c>
      <c r="F600" s="3">
        <f t="shared" ca="1" si="76"/>
        <v>101</v>
      </c>
    </row>
    <row r="601" spans="1:6" x14ac:dyDescent="0.25">
      <c r="A601" s="5" t="s">
        <v>22</v>
      </c>
      <c r="B601" s="28" t="s">
        <v>657</v>
      </c>
      <c r="C601" s="2">
        <f t="shared" ca="1" si="73"/>
        <v>1</v>
      </c>
      <c r="D601" s="3">
        <f t="shared" ca="1" si="74"/>
        <v>100</v>
      </c>
      <c r="E601" s="2">
        <f t="shared" ca="1" si="75"/>
        <v>0</v>
      </c>
      <c r="F601" s="3">
        <f t="shared" ca="1" si="76"/>
        <v>101</v>
      </c>
    </row>
    <row r="603" spans="1:6" x14ac:dyDescent="0.25">
      <c r="A603" s="4" t="s">
        <v>739</v>
      </c>
    </row>
    <row r="604" spans="1:6" x14ac:dyDescent="0.25">
      <c r="A604" s="5" t="str">
        <f>$B$3&amp;" - Wave A - All"</f>
        <v>(Ex-)Offenders  - Wave A - All</v>
      </c>
      <c r="B604" s="5" t="s">
        <v>879</v>
      </c>
      <c r="C604" s="5" t="s">
        <v>5</v>
      </c>
      <c r="D604" s="5" t="s">
        <v>4</v>
      </c>
      <c r="E604" s="5" t="s">
        <v>896</v>
      </c>
      <c r="F604" s="5" t="s">
        <v>525</v>
      </c>
    </row>
    <row r="605" spans="1:6" x14ac:dyDescent="0.25">
      <c r="A605" s="5" t="s">
        <v>723</v>
      </c>
      <c r="B605" s="28" t="s">
        <v>640</v>
      </c>
      <c r="C605" s="7">
        <f t="shared" ref="C605:F620" ca="1" si="77">C584/$E$11</f>
        <v>0.49504950495049505</v>
      </c>
      <c r="D605" s="6">
        <f t="shared" ca="1" si="77"/>
        <v>0.45544554455445546</v>
      </c>
      <c r="E605" s="7">
        <f t="shared" ca="1" si="77"/>
        <v>4.9504950495049507E-2</v>
      </c>
      <c r="F605" s="6">
        <f ca="1">C605+D605+E605</f>
        <v>1</v>
      </c>
    </row>
    <row r="606" spans="1:6" x14ac:dyDescent="0.25">
      <c r="A606" s="5" t="s">
        <v>724</v>
      </c>
      <c r="B606" s="28" t="s">
        <v>641</v>
      </c>
      <c r="C606" s="7">
        <f t="shared" ca="1" si="77"/>
        <v>7.9207920792079209E-2</v>
      </c>
      <c r="D606" s="6">
        <f t="shared" ca="1" si="77"/>
        <v>0.87128712871287128</v>
      </c>
      <c r="E606" s="7">
        <f t="shared" ca="1" si="77"/>
        <v>4.9504950495049507E-2</v>
      </c>
      <c r="F606" s="6">
        <f t="shared" ca="1" si="77"/>
        <v>1</v>
      </c>
    </row>
    <row r="607" spans="1:6" x14ac:dyDescent="0.25">
      <c r="A607" s="5" t="s">
        <v>725</v>
      </c>
      <c r="B607" s="28" t="s">
        <v>642</v>
      </c>
      <c r="C607" s="7">
        <f t="shared" ca="1" si="77"/>
        <v>0.30693069306930693</v>
      </c>
      <c r="D607" s="6">
        <f t="shared" ca="1" si="77"/>
        <v>0.69306930693069302</v>
      </c>
      <c r="E607" s="7">
        <f t="shared" ca="1" si="77"/>
        <v>0</v>
      </c>
      <c r="F607" s="6">
        <f t="shared" ca="1" si="77"/>
        <v>1</v>
      </c>
    </row>
    <row r="608" spans="1:6" x14ac:dyDescent="0.25">
      <c r="A608" s="5" t="s">
        <v>726</v>
      </c>
      <c r="B608" s="28" t="s">
        <v>643</v>
      </c>
      <c r="C608" s="7">
        <f t="shared" ca="1" si="77"/>
        <v>9.9009900990099011E-3</v>
      </c>
      <c r="D608" s="6">
        <f t="shared" ca="1" si="77"/>
        <v>0.99009900990099009</v>
      </c>
      <c r="E608" s="7">
        <f t="shared" ca="1" si="77"/>
        <v>0</v>
      </c>
      <c r="F608" s="6">
        <f t="shared" ca="1" si="77"/>
        <v>1</v>
      </c>
    </row>
    <row r="609" spans="1:6" x14ac:dyDescent="0.25">
      <c r="A609" s="5" t="s">
        <v>727</v>
      </c>
      <c r="B609" s="28" t="s">
        <v>644</v>
      </c>
      <c r="C609" s="7">
        <f t="shared" ca="1" si="77"/>
        <v>0</v>
      </c>
      <c r="D609" s="6">
        <f t="shared" ca="1" si="77"/>
        <v>1</v>
      </c>
      <c r="E609" s="7">
        <f t="shared" ca="1" si="77"/>
        <v>0</v>
      </c>
      <c r="F609" s="6">
        <f t="shared" ca="1" si="77"/>
        <v>1</v>
      </c>
    </row>
    <row r="610" spans="1:6" x14ac:dyDescent="0.25">
      <c r="A610" s="5" t="s">
        <v>728</v>
      </c>
      <c r="B610" s="28" t="s">
        <v>645</v>
      </c>
      <c r="C610" s="7">
        <f t="shared" ca="1" si="77"/>
        <v>9.9009900990099011E-3</v>
      </c>
      <c r="D610" s="6">
        <f t="shared" ca="1" si="77"/>
        <v>0.99009900990099009</v>
      </c>
      <c r="E610" s="7">
        <f t="shared" ca="1" si="77"/>
        <v>0</v>
      </c>
      <c r="F610" s="6">
        <f t="shared" ca="1" si="77"/>
        <v>1</v>
      </c>
    </row>
    <row r="611" spans="1:6" x14ac:dyDescent="0.25">
      <c r="A611" s="5" t="s">
        <v>729</v>
      </c>
      <c r="B611" s="28" t="s">
        <v>646</v>
      </c>
      <c r="C611" s="7">
        <f t="shared" ca="1" si="77"/>
        <v>6.9306930693069313E-2</v>
      </c>
      <c r="D611" s="6">
        <f t="shared" ca="1" si="77"/>
        <v>0.93069306930693074</v>
      </c>
      <c r="E611" s="7">
        <f t="shared" ca="1" si="77"/>
        <v>0</v>
      </c>
      <c r="F611" s="6">
        <f t="shared" ca="1" si="77"/>
        <v>1</v>
      </c>
    </row>
    <row r="612" spans="1:6" x14ac:dyDescent="0.25">
      <c r="A612" s="5" t="s">
        <v>730</v>
      </c>
      <c r="B612" s="28" t="s">
        <v>647</v>
      </c>
      <c r="C612" s="7">
        <f t="shared" ca="1" si="77"/>
        <v>5.9405940594059403E-2</v>
      </c>
      <c r="D612" s="6">
        <f t="shared" ca="1" si="77"/>
        <v>0.94059405940594054</v>
      </c>
      <c r="E612" s="7">
        <f t="shared" ca="1" si="77"/>
        <v>0</v>
      </c>
      <c r="F612" s="6">
        <f t="shared" ca="1" si="77"/>
        <v>1</v>
      </c>
    </row>
    <row r="613" spans="1:6" x14ac:dyDescent="0.25">
      <c r="A613" s="5" t="s">
        <v>731</v>
      </c>
      <c r="B613" s="28" t="s">
        <v>648</v>
      </c>
      <c r="C613" s="7">
        <f t="shared" ca="1" si="77"/>
        <v>0.12871287128712872</v>
      </c>
      <c r="D613" s="6">
        <f t="shared" ca="1" si="77"/>
        <v>0.87128712871287128</v>
      </c>
      <c r="E613" s="7">
        <f t="shared" ca="1" si="77"/>
        <v>0</v>
      </c>
      <c r="F613" s="6">
        <f t="shared" ca="1" si="77"/>
        <v>1</v>
      </c>
    </row>
    <row r="614" spans="1:6" x14ac:dyDescent="0.25">
      <c r="A614" s="5" t="s">
        <v>732</v>
      </c>
      <c r="B614" s="28" t="s">
        <v>649</v>
      </c>
      <c r="C614" s="7">
        <f t="shared" ca="1" si="77"/>
        <v>0.73267326732673266</v>
      </c>
      <c r="D614" s="6">
        <f t="shared" ca="1" si="77"/>
        <v>0.24752475247524752</v>
      </c>
      <c r="E614" s="7">
        <f t="shared" ca="1" si="77"/>
        <v>1.9801980198019802E-2</v>
      </c>
      <c r="F614" s="6">
        <f t="shared" ca="1" si="77"/>
        <v>1</v>
      </c>
    </row>
    <row r="615" spans="1:6" x14ac:dyDescent="0.25">
      <c r="A615" s="5" t="s">
        <v>733</v>
      </c>
      <c r="B615" s="28" t="s">
        <v>650</v>
      </c>
      <c r="C615" s="7">
        <f t="shared" ca="1" si="77"/>
        <v>0</v>
      </c>
      <c r="D615" s="6">
        <f t="shared" ca="1" si="77"/>
        <v>1</v>
      </c>
      <c r="E615" s="7">
        <f t="shared" ca="1" si="77"/>
        <v>0</v>
      </c>
      <c r="F615" s="6">
        <f t="shared" ca="1" si="77"/>
        <v>1</v>
      </c>
    </row>
    <row r="616" spans="1:6" x14ac:dyDescent="0.25">
      <c r="A616" s="5" t="s">
        <v>734</v>
      </c>
      <c r="B616" s="28" t="s">
        <v>651</v>
      </c>
      <c r="C616" s="7">
        <f t="shared" ca="1" si="77"/>
        <v>0</v>
      </c>
      <c r="D616" s="6">
        <f t="shared" ca="1" si="77"/>
        <v>1</v>
      </c>
      <c r="E616" s="7">
        <f t="shared" ca="1" si="77"/>
        <v>0</v>
      </c>
      <c r="F616" s="6">
        <f t="shared" ca="1" si="77"/>
        <v>1</v>
      </c>
    </row>
    <row r="617" spans="1:6" x14ac:dyDescent="0.25">
      <c r="A617" s="5" t="s">
        <v>735</v>
      </c>
      <c r="B617" s="28" t="s">
        <v>652</v>
      </c>
      <c r="C617" s="7">
        <f t="shared" ca="1" si="77"/>
        <v>9.9009900990099011E-3</v>
      </c>
      <c r="D617" s="6">
        <f t="shared" ca="1" si="77"/>
        <v>0.99009900990099009</v>
      </c>
      <c r="E617" s="7">
        <f t="shared" ca="1" si="77"/>
        <v>0</v>
      </c>
      <c r="F617" s="6">
        <f t="shared" ca="1" si="77"/>
        <v>1</v>
      </c>
    </row>
    <row r="618" spans="1:6" x14ac:dyDescent="0.25">
      <c r="A618" s="5" t="s">
        <v>736</v>
      </c>
      <c r="B618" s="28" t="s">
        <v>653</v>
      </c>
      <c r="C618" s="7">
        <f t="shared" ca="1" si="77"/>
        <v>0</v>
      </c>
      <c r="D618" s="6">
        <f t="shared" ca="1" si="77"/>
        <v>1</v>
      </c>
      <c r="E618" s="7">
        <f t="shared" ca="1" si="77"/>
        <v>0</v>
      </c>
      <c r="F618" s="6">
        <f t="shared" ca="1" si="77"/>
        <v>1</v>
      </c>
    </row>
    <row r="619" spans="1:6" x14ac:dyDescent="0.25">
      <c r="A619" s="5" t="s">
        <v>737</v>
      </c>
      <c r="B619" s="28" t="s">
        <v>654</v>
      </c>
      <c r="C619" s="7">
        <f t="shared" ca="1" si="77"/>
        <v>2.9702970297029702E-2</v>
      </c>
      <c r="D619" s="6">
        <f t="shared" ca="1" si="77"/>
        <v>0.97029702970297027</v>
      </c>
      <c r="E619" s="7">
        <f t="shared" ca="1" si="77"/>
        <v>0</v>
      </c>
      <c r="F619" s="6">
        <f t="shared" ca="1" si="77"/>
        <v>1</v>
      </c>
    </row>
    <row r="620" spans="1:6" x14ac:dyDescent="0.25">
      <c r="A620" s="5" t="s">
        <v>738</v>
      </c>
      <c r="B620" s="28" t="s">
        <v>655</v>
      </c>
      <c r="C620" s="7">
        <f t="shared" ca="1" si="77"/>
        <v>9.9009900990099011E-3</v>
      </c>
      <c r="D620" s="6">
        <f t="shared" ca="1" si="77"/>
        <v>0.99009900990099009</v>
      </c>
      <c r="E620" s="7">
        <f t="shared" ca="1" si="77"/>
        <v>0</v>
      </c>
      <c r="F620" s="6">
        <f t="shared" ca="1" si="77"/>
        <v>1</v>
      </c>
    </row>
    <row r="621" spans="1:6" x14ac:dyDescent="0.25">
      <c r="A621" s="5" t="s">
        <v>742</v>
      </c>
      <c r="B621" s="28" t="s">
        <v>656</v>
      </c>
      <c r="C621" s="7">
        <f t="shared" ref="C621:F622" ca="1" si="78">C600/$E$11</f>
        <v>0</v>
      </c>
      <c r="D621" s="6">
        <f t="shared" ca="1" si="78"/>
        <v>1</v>
      </c>
      <c r="E621" s="7">
        <f t="shared" ca="1" si="78"/>
        <v>0</v>
      </c>
      <c r="F621" s="6">
        <f t="shared" ca="1" si="78"/>
        <v>1</v>
      </c>
    </row>
    <row r="622" spans="1:6" x14ac:dyDescent="0.25">
      <c r="A622" s="5" t="s">
        <v>22</v>
      </c>
      <c r="B622" s="28" t="s">
        <v>657</v>
      </c>
      <c r="C622" s="7">
        <f t="shared" ca="1" si="78"/>
        <v>9.9009900990099011E-3</v>
      </c>
      <c r="D622" s="6">
        <f t="shared" ca="1" si="78"/>
        <v>0.99009900990099009</v>
      </c>
      <c r="E622" s="7">
        <f t="shared" ca="1" si="78"/>
        <v>0</v>
      </c>
      <c r="F622" s="6">
        <f t="shared" ca="1" si="78"/>
        <v>1</v>
      </c>
    </row>
    <row r="624" spans="1:6" x14ac:dyDescent="0.25">
      <c r="A624" s="4" t="s">
        <v>722</v>
      </c>
    </row>
    <row r="625" spans="1:6" x14ac:dyDescent="0.25">
      <c r="A625" s="5" t="str">
        <f>$B$3&amp;" - Wave B - All"</f>
        <v>(Ex-)Offenders  - Wave B - All</v>
      </c>
      <c r="B625" s="5" t="s">
        <v>879</v>
      </c>
      <c r="C625" s="5" t="s">
        <v>5</v>
      </c>
      <c r="D625" s="5" t="s">
        <v>4</v>
      </c>
      <c r="E625" s="5" t="s">
        <v>896</v>
      </c>
      <c r="F625" s="5" t="s">
        <v>525</v>
      </c>
    </row>
    <row r="626" spans="1:6" x14ac:dyDescent="0.25">
      <c r="A626" s="5" t="s">
        <v>723</v>
      </c>
      <c r="B626" s="28" t="s">
        <v>926</v>
      </c>
      <c r="C626" s="2">
        <f ca="1">COUNTIFS(INDIRECT("Table1["&amp;$B$6&amp;"]"),"Yes", INDIRECT("Table1["&amp;$B626&amp;"]"), "Yes")</f>
        <v>15</v>
      </c>
      <c r="D626" s="3">
        <f ca="1">COUNTIFS(INDIRECT("Table1["&amp;$B$6&amp;"]"),"Yes", INDIRECT("Table1["&amp;$B626&amp;"]"), "No")</f>
        <v>9</v>
      </c>
      <c r="E626" s="2">
        <f ca="1">COUNTIFS(INDIRECT("Table1["&amp;$B$6&amp;"]"),"Yes", INDIRECT("Table1["&amp;$B626&amp;"]"), "Don't Know")</f>
        <v>0</v>
      </c>
      <c r="F626" s="3">
        <f ca="1">C626+D626+E626</f>
        <v>24</v>
      </c>
    </row>
    <row r="627" spans="1:6" x14ac:dyDescent="0.25">
      <c r="A627" s="5" t="s">
        <v>724</v>
      </c>
      <c r="B627" s="28" t="s">
        <v>927</v>
      </c>
      <c r="C627" s="2">
        <f t="shared" ref="C627:C643" ca="1" si="79">COUNTIFS(INDIRECT("Table1["&amp;$B$6&amp;"]"),"Yes", INDIRECT("Table1["&amp;$B627&amp;"]"), "Yes")</f>
        <v>1</v>
      </c>
      <c r="D627" s="3">
        <f t="shared" ref="D627:D643" ca="1" si="80">COUNTIFS(INDIRECT("Table1["&amp;$B$6&amp;"]"),"Yes", INDIRECT("Table1["&amp;$B627&amp;"]"), "No")</f>
        <v>23</v>
      </c>
      <c r="E627" s="2">
        <f t="shared" ref="E627:E643" ca="1" si="81">COUNTIFS(INDIRECT("Table1["&amp;$B$6&amp;"]"),"Yes", INDIRECT("Table1["&amp;$B627&amp;"]"), "Don't Know")</f>
        <v>0</v>
      </c>
      <c r="F627" s="3">
        <f t="shared" ref="F627:F643" ca="1" si="82">C627+D627+E627</f>
        <v>24</v>
      </c>
    </row>
    <row r="628" spans="1:6" x14ac:dyDescent="0.25">
      <c r="A628" s="5" t="s">
        <v>725</v>
      </c>
      <c r="B628" s="28" t="s">
        <v>928</v>
      </c>
      <c r="C628" s="2">
        <f t="shared" ca="1" si="79"/>
        <v>1</v>
      </c>
      <c r="D628" s="3">
        <f t="shared" ca="1" si="80"/>
        <v>23</v>
      </c>
      <c r="E628" s="2">
        <f t="shared" ca="1" si="81"/>
        <v>0</v>
      </c>
      <c r="F628" s="3">
        <f t="shared" ca="1" si="82"/>
        <v>24</v>
      </c>
    </row>
    <row r="629" spans="1:6" x14ac:dyDescent="0.25">
      <c r="A629" s="5" t="s">
        <v>726</v>
      </c>
      <c r="B629" s="28" t="s">
        <v>929</v>
      </c>
      <c r="C629" s="2">
        <f t="shared" ca="1" si="79"/>
        <v>2</v>
      </c>
      <c r="D629" s="3">
        <f t="shared" ca="1" si="80"/>
        <v>22</v>
      </c>
      <c r="E629" s="2">
        <f t="shared" ca="1" si="81"/>
        <v>0</v>
      </c>
      <c r="F629" s="3">
        <f t="shared" ca="1" si="82"/>
        <v>24</v>
      </c>
    </row>
    <row r="630" spans="1:6" x14ac:dyDescent="0.25">
      <c r="A630" s="5" t="s">
        <v>727</v>
      </c>
      <c r="B630" s="28" t="s">
        <v>930</v>
      </c>
      <c r="C630" s="2">
        <f t="shared" ca="1" si="79"/>
        <v>0</v>
      </c>
      <c r="D630" s="3">
        <f t="shared" ca="1" si="80"/>
        <v>24</v>
      </c>
      <c r="E630" s="2">
        <f t="shared" ca="1" si="81"/>
        <v>0</v>
      </c>
      <c r="F630" s="3">
        <f t="shared" ca="1" si="82"/>
        <v>24</v>
      </c>
    </row>
    <row r="631" spans="1:6" x14ac:dyDescent="0.25">
      <c r="A631" s="5" t="s">
        <v>728</v>
      </c>
      <c r="B631" s="28" t="s">
        <v>931</v>
      </c>
      <c r="C631" s="2">
        <f t="shared" ca="1" si="79"/>
        <v>0</v>
      </c>
      <c r="D631" s="3">
        <f t="shared" ca="1" si="80"/>
        <v>24</v>
      </c>
      <c r="E631" s="2">
        <f t="shared" ca="1" si="81"/>
        <v>0</v>
      </c>
      <c r="F631" s="3">
        <f t="shared" ca="1" si="82"/>
        <v>24</v>
      </c>
    </row>
    <row r="632" spans="1:6" x14ac:dyDescent="0.25">
      <c r="A632" s="5" t="s">
        <v>729</v>
      </c>
      <c r="B632" s="28" t="s">
        <v>932</v>
      </c>
      <c r="C632" s="2">
        <f t="shared" ca="1" si="79"/>
        <v>4</v>
      </c>
      <c r="D632" s="3">
        <f t="shared" ca="1" si="80"/>
        <v>20</v>
      </c>
      <c r="E632" s="2">
        <f t="shared" ca="1" si="81"/>
        <v>0</v>
      </c>
      <c r="F632" s="3">
        <f t="shared" ca="1" si="82"/>
        <v>24</v>
      </c>
    </row>
    <row r="633" spans="1:6" x14ac:dyDescent="0.25">
      <c r="A633" s="5" t="s">
        <v>730</v>
      </c>
      <c r="B633" s="28" t="s">
        <v>933</v>
      </c>
      <c r="C633" s="2">
        <f t="shared" ca="1" si="79"/>
        <v>3</v>
      </c>
      <c r="D633" s="3">
        <f t="shared" ca="1" si="80"/>
        <v>21</v>
      </c>
      <c r="E633" s="2">
        <f t="shared" ca="1" si="81"/>
        <v>0</v>
      </c>
      <c r="F633" s="3">
        <f t="shared" ca="1" si="82"/>
        <v>24</v>
      </c>
    </row>
    <row r="634" spans="1:6" x14ac:dyDescent="0.25">
      <c r="A634" s="5" t="s">
        <v>731</v>
      </c>
      <c r="B634" s="28" t="s">
        <v>934</v>
      </c>
      <c r="C634" s="2">
        <f t="shared" ca="1" si="79"/>
        <v>2</v>
      </c>
      <c r="D634" s="3">
        <f t="shared" ca="1" si="80"/>
        <v>22</v>
      </c>
      <c r="E634" s="2">
        <f t="shared" ca="1" si="81"/>
        <v>0</v>
      </c>
      <c r="F634" s="3">
        <f t="shared" ca="1" si="82"/>
        <v>24</v>
      </c>
    </row>
    <row r="635" spans="1:6" x14ac:dyDescent="0.25">
      <c r="A635" s="5" t="s">
        <v>732</v>
      </c>
      <c r="B635" s="28" t="s">
        <v>935</v>
      </c>
      <c r="C635" s="2">
        <f t="shared" ca="1" si="79"/>
        <v>18</v>
      </c>
      <c r="D635" s="3">
        <f t="shared" ca="1" si="80"/>
        <v>6</v>
      </c>
      <c r="E635" s="2">
        <f t="shared" ca="1" si="81"/>
        <v>0</v>
      </c>
      <c r="F635" s="3">
        <f t="shared" ca="1" si="82"/>
        <v>24</v>
      </c>
    </row>
    <row r="636" spans="1:6" x14ac:dyDescent="0.25">
      <c r="A636" s="5" t="s">
        <v>733</v>
      </c>
      <c r="B636" s="28" t="s">
        <v>936</v>
      </c>
      <c r="C636" s="2">
        <f t="shared" ca="1" si="79"/>
        <v>0</v>
      </c>
      <c r="D636" s="3">
        <f t="shared" ca="1" si="80"/>
        <v>24</v>
      </c>
      <c r="E636" s="2">
        <f t="shared" ca="1" si="81"/>
        <v>0</v>
      </c>
      <c r="F636" s="3">
        <f t="shared" ca="1" si="82"/>
        <v>24</v>
      </c>
    </row>
    <row r="637" spans="1:6" x14ac:dyDescent="0.25">
      <c r="A637" s="5" t="s">
        <v>734</v>
      </c>
      <c r="B637" s="28" t="s">
        <v>937</v>
      </c>
      <c r="C637" s="2">
        <f t="shared" ca="1" si="79"/>
        <v>1</v>
      </c>
      <c r="D637" s="3">
        <f t="shared" ca="1" si="80"/>
        <v>23</v>
      </c>
      <c r="E637" s="2">
        <f t="shared" ca="1" si="81"/>
        <v>0</v>
      </c>
      <c r="F637" s="3">
        <f t="shared" ca="1" si="82"/>
        <v>24</v>
      </c>
    </row>
    <row r="638" spans="1:6" x14ac:dyDescent="0.25">
      <c r="A638" s="5" t="s">
        <v>735</v>
      </c>
      <c r="B638" s="28" t="s">
        <v>938</v>
      </c>
      <c r="C638" s="2">
        <f t="shared" ca="1" si="79"/>
        <v>0</v>
      </c>
      <c r="D638" s="3">
        <f t="shared" ca="1" si="80"/>
        <v>24</v>
      </c>
      <c r="E638" s="2">
        <f t="shared" ca="1" si="81"/>
        <v>0</v>
      </c>
      <c r="F638" s="3">
        <f t="shared" ca="1" si="82"/>
        <v>24</v>
      </c>
    </row>
    <row r="639" spans="1:6" x14ac:dyDescent="0.25">
      <c r="A639" s="5" t="s">
        <v>736</v>
      </c>
      <c r="B639" s="28" t="s">
        <v>939</v>
      </c>
      <c r="C639" s="2">
        <f t="shared" ca="1" si="79"/>
        <v>0</v>
      </c>
      <c r="D639" s="3">
        <f t="shared" ca="1" si="80"/>
        <v>24</v>
      </c>
      <c r="E639" s="2">
        <f t="shared" ca="1" si="81"/>
        <v>0</v>
      </c>
      <c r="F639" s="3">
        <f t="shared" ca="1" si="82"/>
        <v>24</v>
      </c>
    </row>
    <row r="640" spans="1:6" x14ac:dyDescent="0.25">
      <c r="A640" s="5" t="s">
        <v>737</v>
      </c>
      <c r="B640" s="28" t="s">
        <v>940</v>
      </c>
      <c r="C640" s="2">
        <f t="shared" ca="1" si="79"/>
        <v>2</v>
      </c>
      <c r="D640" s="3">
        <f t="shared" ca="1" si="80"/>
        <v>22</v>
      </c>
      <c r="E640" s="2">
        <f t="shared" ca="1" si="81"/>
        <v>0</v>
      </c>
      <c r="F640" s="3">
        <f t="shared" ca="1" si="82"/>
        <v>24</v>
      </c>
    </row>
    <row r="641" spans="1:6" x14ac:dyDescent="0.25">
      <c r="A641" s="5" t="s">
        <v>738</v>
      </c>
      <c r="B641" s="28" t="s">
        <v>941</v>
      </c>
      <c r="C641" s="2">
        <f t="shared" ca="1" si="79"/>
        <v>2</v>
      </c>
      <c r="D641" s="3">
        <f t="shared" ca="1" si="80"/>
        <v>22</v>
      </c>
      <c r="E641" s="2">
        <f t="shared" ca="1" si="81"/>
        <v>0</v>
      </c>
      <c r="F641" s="3">
        <f t="shared" ca="1" si="82"/>
        <v>24</v>
      </c>
    </row>
    <row r="642" spans="1:6" x14ac:dyDescent="0.25">
      <c r="A642" s="5" t="s">
        <v>742</v>
      </c>
      <c r="B642" s="28" t="s">
        <v>942</v>
      </c>
      <c r="C642" s="2">
        <f t="shared" ca="1" si="79"/>
        <v>0</v>
      </c>
      <c r="D642" s="3">
        <f t="shared" ca="1" si="80"/>
        <v>24</v>
      </c>
      <c r="E642" s="2">
        <f t="shared" ca="1" si="81"/>
        <v>0</v>
      </c>
      <c r="F642" s="3">
        <f t="shared" ca="1" si="82"/>
        <v>24</v>
      </c>
    </row>
    <row r="643" spans="1:6" x14ac:dyDescent="0.25">
      <c r="A643" s="5" t="s">
        <v>22</v>
      </c>
      <c r="B643" s="28" t="s">
        <v>943</v>
      </c>
      <c r="C643" s="2">
        <f t="shared" ca="1" si="79"/>
        <v>1</v>
      </c>
      <c r="D643" s="3">
        <f t="shared" ca="1" si="80"/>
        <v>23</v>
      </c>
      <c r="E643" s="2">
        <f t="shared" ca="1" si="81"/>
        <v>0</v>
      </c>
      <c r="F643" s="3">
        <f t="shared" ca="1" si="82"/>
        <v>24</v>
      </c>
    </row>
    <row r="645" spans="1:6" x14ac:dyDescent="0.25">
      <c r="A645" s="4" t="s">
        <v>739</v>
      </c>
    </row>
    <row r="646" spans="1:6" x14ac:dyDescent="0.25">
      <c r="A646" s="5" t="str">
        <f>$B$3&amp;" - Wave B - All"</f>
        <v>(Ex-)Offenders  - Wave B - All</v>
      </c>
      <c r="B646" s="5" t="s">
        <v>879</v>
      </c>
      <c r="C646" s="5" t="s">
        <v>5</v>
      </c>
      <c r="D646" s="5" t="s">
        <v>4</v>
      </c>
      <c r="E646" s="5" t="s">
        <v>896</v>
      </c>
      <c r="F646" s="5" t="s">
        <v>525</v>
      </c>
    </row>
    <row r="647" spans="1:6" x14ac:dyDescent="0.25">
      <c r="A647" s="5" t="s">
        <v>723</v>
      </c>
      <c r="B647" s="28" t="s">
        <v>926</v>
      </c>
      <c r="C647" s="7">
        <f t="shared" ref="C647:F662" ca="1" si="83">C626/$F$11</f>
        <v>0.625</v>
      </c>
      <c r="D647" s="6">
        <f t="shared" ca="1" si="83"/>
        <v>0.375</v>
      </c>
      <c r="E647" s="7">
        <f t="shared" ca="1" si="83"/>
        <v>0</v>
      </c>
      <c r="F647" s="6">
        <f ca="1">F626/$F$11</f>
        <v>1</v>
      </c>
    </row>
    <row r="648" spans="1:6" x14ac:dyDescent="0.25">
      <c r="A648" s="5" t="s">
        <v>724</v>
      </c>
      <c r="B648" s="28" t="s">
        <v>927</v>
      </c>
      <c r="C648" s="7">
        <f t="shared" ca="1" si="83"/>
        <v>4.1666666666666664E-2</v>
      </c>
      <c r="D648" s="6">
        <f t="shared" ca="1" si="83"/>
        <v>0.95833333333333337</v>
      </c>
      <c r="E648" s="7">
        <f t="shared" ca="1" si="83"/>
        <v>0</v>
      </c>
      <c r="F648" s="6">
        <f t="shared" ca="1" si="83"/>
        <v>1</v>
      </c>
    </row>
    <row r="649" spans="1:6" x14ac:dyDescent="0.25">
      <c r="A649" s="5" t="s">
        <v>725</v>
      </c>
      <c r="B649" s="28" t="s">
        <v>928</v>
      </c>
      <c r="C649" s="7">
        <f t="shared" ca="1" si="83"/>
        <v>4.1666666666666664E-2</v>
      </c>
      <c r="D649" s="6">
        <f t="shared" ca="1" si="83"/>
        <v>0.95833333333333337</v>
      </c>
      <c r="E649" s="7">
        <f t="shared" ca="1" si="83"/>
        <v>0</v>
      </c>
      <c r="F649" s="6">
        <f t="shared" ca="1" si="83"/>
        <v>1</v>
      </c>
    </row>
    <row r="650" spans="1:6" x14ac:dyDescent="0.25">
      <c r="A650" s="5" t="s">
        <v>726</v>
      </c>
      <c r="B650" s="28" t="s">
        <v>929</v>
      </c>
      <c r="C650" s="7">
        <f t="shared" ca="1" si="83"/>
        <v>8.3333333333333329E-2</v>
      </c>
      <c r="D650" s="6">
        <f t="shared" ca="1" si="83"/>
        <v>0.91666666666666663</v>
      </c>
      <c r="E650" s="7">
        <f t="shared" ca="1" si="83"/>
        <v>0</v>
      </c>
      <c r="F650" s="6">
        <f t="shared" ca="1" si="83"/>
        <v>1</v>
      </c>
    </row>
    <row r="651" spans="1:6" x14ac:dyDescent="0.25">
      <c r="A651" s="5" t="s">
        <v>727</v>
      </c>
      <c r="B651" s="28" t="s">
        <v>930</v>
      </c>
      <c r="C651" s="7">
        <f t="shared" ca="1" si="83"/>
        <v>0</v>
      </c>
      <c r="D651" s="6">
        <f t="shared" ca="1" si="83"/>
        <v>1</v>
      </c>
      <c r="E651" s="7">
        <f t="shared" ca="1" si="83"/>
        <v>0</v>
      </c>
      <c r="F651" s="6">
        <f t="shared" ca="1" si="83"/>
        <v>1</v>
      </c>
    </row>
    <row r="652" spans="1:6" x14ac:dyDescent="0.25">
      <c r="A652" s="5" t="s">
        <v>728</v>
      </c>
      <c r="B652" s="28" t="s">
        <v>931</v>
      </c>
      <c r="C652" s="7">
        <f t="shared" ca="1" si="83"/>
        <v>0</v>
      </c>
      <c r="D652" s="6">
        <f t="shared" ca="1" si="83"/>
        <v>1</v>
      </c>
      <c r="E652" s="7">
        <f t="shared" ca="1" si="83"/>
        <v>0</v>
      </c>
      <c r="F652" s="6">
        <f t="shared" ca="1" si="83"/>
        <v>1</v>
      </c>
    </row>
    <row r="653" spans="1:6" x14ac:dyDescent="0.25">
      <c r="A653" s="5" t="s">
        <v>729</v>
      </c>
      <c r="B653" s="28" t="s">
        <v>932</v>
      </c>
      <c r="C653" s="7">
        <f t="shared" ca="1" si="83"/>
        <v>0.16666666666666666</v>
      </c>
      <c r="D653" s="6">
        <f t="shared" ca="1" si="83"/>
        <v>0.83333333333333337</v>
      </c>
      <c r="E653" s="7">
        <f t="shared" ca="1" si="83"/>
        <v>0</v>
      </c>
      <c r="F653" s="6">
        <f t="shared" ca="1" si="83"/>
        <v>1</v>
      </c>
    </row>
    <row r="654" spans="1:6" x14ac:dyDescent="0.25">
      <c r="A654" s="5" t="s">
        <v>730</v>
      </c>
      <c r="B654" s="28" t="s">
        <v>933</v>
      </c>
      <c r="C654" s="7">
        <f t="shared" ca="1" si="83"/>
        <v>0.125</v>
      </c>
      <c r="D654" s="6">
        <f t="shared" ca="1" si="83"/>
        <v>0.875</v>
      </c>
      <c r="E654" s="7">
        <f t="shared" ca="1" si="83"/>
        <v>0</v>
      </c>
      <c r="F654" s="6">
        <f t="shared" ca="1" si="83"/>
        <v>1</v>
      </c>
    </row>
    <row r="655" spans="1:6" x14ac:dyDescent="0.25">
      <c r="A655" s="5" t="s">
        <v>731</v>
      </c>
      <c r="B655" s="28" t="s">
        <v>934</v>
      </c>
      <c r="C655" s="7">
        <f t="shared" ca="1" si="83"/>
        <v>8.3333333333333329E-2</v>
      </c>
      <c r="D655" s="6">
        <f t="shared" ca="1" si="83"/>
        <v>0.91666666666666663</v>
      </c>
      <c r="E655" s="7">
        <f t="shared" ca="1" si="83"/>
        <v>0</v>
      </c>
      <c r="F655" s="6">
        <f t="shared" ca="1" si="83"/>
        <v>1</v>
      </c>
    </row>
    <row r="656" spans="1:6" x14ac:dyDescent="0.25">
      <c r="A656" s="5" t="s">
        <v>732</v>
      </c>
      <c r="B656" s="28" t="s">
        <v>935</v>
      </c>
      <c r="C656" s="7">
        <f t="shared" ca="1" si="83"/>
        <v>0.75</v>
      </c>
      <c r="D656" s="6">
        <f t="shared" ca="1" si="83"/>
        <v>0.25</v>
      </c>
      <c r="E656" s="7">
        <f t="shared" ca="1" si="83"/>
        <v>0</v>
      </c>
      <c r="F656" s="6">
        <f t="shared" ca="1" si="83"/>
        <v>1</v>
      </c>
    </row>
    <row r="657" spans="1:6" x14ac:dyDescent="0.25">
      <c r="A657" s="5" t="s">
        <v>733</v>
      </c>
      <c r="B657" s="28" t="s">
        <v>936</v>
      </c>
      <c r="C657" s="7">
        <f t="shared" ca="1" si="83"/>
        <v>0</v>
      </c>
      <c r="D657" s="6">
        <f t="shared" ca="1" si="83"/>
        <v>1</v>
      </c>
      <c r="E657" s="7">
        <f t="shared" ca="1" si="83"/>
        <v>0</v>
      </c>
      <c r="F657" s="6">
        <f t="shared" ca="1" si="83"/>
        <v>1</v>
      </c>
    </row>
    <row r="658" spans="1:6" x14ac:dyDescent="0.25">
      <c r="A658" s="5" t="s">
        <v>734</v>
      </c>
      <c r="B658" s="28" t="s">
        <v>937</v>
      </c>
      <c r="C658" s="7">
        <f t="shared" ca="1" si="83"/>
        <v>4.1666666666666664E-2</v>
      </c>
      <c r="D658" s="6">
        <f t="shared" ca="1" si="83"/>
        <v>0.95833333333333337</v>
      </c>
      <c r="E658" s="7">
        <f t="shared" ca="1" si="83"/>
        <v>0</v>
      </c>
      <c r="F658" s="6">
        <f t="shared" ca="1" si="83"/>
        <v>1</v>
      </c>
    </row>
    <row r="659" spans="1:6" x14ac:dyDescent="0.25">
      <c r="A659" s="5" t="s">
        <v>735</v>
      </c>
      <c r="B659" s="28" t="s">
        <v>938</v>
      </c>
      <c r="C659" s="7">
        <f t="shared" ca="1" si="83"/>
        <v>0</v>
      </c>
      <c r="D659" s="6">
        <f t="shared" ca="1" si="83"/>
        <v>1</v>
      </c>
      <c r="E659" s="7">
        <f t="shared" ca="1" si="83"/>
        <v>0</v>
      </c>
      <c r="F659" s="6">
        <f t="shared" ca="1" si="83"/>
        <v>1</v>
      </c>
    </row>
    <row r="660" spans="1:6" x14ac:dyDescent="0.25">
      <c r="A660" s="5" t="s">
        <v>736</v>
      </c>
      <c r="B660" s="28" t="s">
        <v>939</v>
      </c>
      <c r="C660" s="7">
        <f t="shared" ca="1" si="83"/>
        <v>0</v>
      </c>
      <c r="D660" s="6">
        <f t="shared" ca="1" si="83"/>
        <v>1</v>
      </c>
      <c r="E660" s="7">
        <f t="shared" ca="1" si="83"/>
        <v>0</v>
      </c>
      <c r="F660" s="6">
        <f t="shared" ca="1" si="83"/>
        <v>1</v>
      </c>
    </row>
    <row r="661" spans="1:6" x14ac:dyDescent="0.25">
      <c r="A661" s="5" t="s">
        <v>737</v>
      </c>
      <c r="B661" s="28" t="s">
        <v>940</v>
      </c>
      <c r="C661" s="7">
        <f t="shared" ca="1" si="83"/>
        <v>8.3333333333333329E-2</v>
      </c>
      <c r="D661" s="6">
        <f t="shared" ca="1" si="83"/>
        <v>0.91666666666666663</v>
      </c>
      <c r="E661" s="7">
        <f t="shared" ca="1" si="83"/>
        <v>0</v>
      </c>
      <c r="F661" s="6">
        <f t="shared" ca="1" si="83"/>
        <v>1</v>
      </c>
    </row>
    <row r="662" spans="1:6" x14ac:dyDescent="0.25">
      <c r="A662" s="5" t="s">
        <v>738</v>
      </c>
      <c r="B662" s="28" t="s">
        <v>941</v>
      </c>
      <c r="C662" s="7">
        <f t="shared" ca="1" si="83"/>
        <v>8.3333333333333329E-2</v>
      </c>
      <c r="D662" s="6">
        <f t="shared" ca="1" si="83"/>
        <v>0.91666666666666663</v>
      </c>
      <c r="E662" s="7">
        <f t="shared" ca="1" si="83"/>
        <v>0</v>
      </c>
      <c r="F662" s="6">
        <f t="shared" ca="1" si="83"/>
        <v>1</v>
      </c>
    </row>
    <row r="663" spans="1:6" x14ac:dyDescent="0.25">
      <c r="A663" s="5" t="s">
        <v>742</v>
      </c>
      <c r="B663" s="28" t="s">
        <v>942</v>
      </c>
      <c r="C663" s="7">
        <f t="shared" ref="C663:F664" ca="1" si="84">C642/$F$11</f>
        <v>0</v>
      </c>
      <c r="D663" s="6">
        <f t="shared" ca="1" si="84"/>
        <v>1</v>
      </c>
      <c r="E663" s="7">
        <f t="shared" ca="1" si="84"/>
        <v>0</v>
      </c>
      <c r="F663" s="6">
        <f t="shared" ca="1" si="84"/>
        <v>1</v>
      </c>
    </row>
    <row r="664" spans="1:6" x14ac:dyDescent="0.25">
      <c r="A664" s="5" t="s">
        <v>22</v>
      </c>
      <c r="B664" s="28" t="s">
        <v>943</v>
      </c>
      <c r="C664" s="7">
        <f t="shared" ca="1" si="84"/>
        <v>4.1666666666666664E-2</v>
      </c>
      <c r="D664" s="6">
        <f t="shared" ca="1" si="84"/>
        <v>0.95833333333333337</v>
      </c>
      <c r="E664" s="7">
        <f t="shared" ca="1" si="84"/>
        <v>0</v>
      </c>
      <c r="F664" s="6">
        <f t="shared" ca="1" si="84"/>
        <v>1</v>
      </c>
    </row>
    <row r="666" spans="1:6" x14ac:dyDescent="0.25">
      <c r="A666" s="4" t="s">
        <v>722</v>
      </c>
    </row>
    <row r="667" spans="1:6" x14ac:dyDescent="0.25">
      <c r="A667" s="5" t="str">
        <f>$B$3&amp;" - Wave C - All"</f>
        <v>(Ex-)Offenders  - Wave C - All</v>
      </c>
      <c r="B667" s="5" t="s">
        <v>879</v>
      </c>
      <c r="C667" s="5" t="s">
        <v>5</v>
      </c>
      <c r="D667" s="5" t="s">
        <v>4</v>
      </c>
      <c r="E667" s="5" t="s">
        <v>896</v>
      </c>
      <c r="F667" s="5" t="s">
        <v>525</v>
      </c>
    </row>
    <row r="668" spans="1:6" x14ac:dyDescent="0.25">
      <c r="A668" s="5" t="s">
        <v>723</v>
      </c>
      <c r="B668" s="28" t="s">
        <v>1006</v>
      </c>
      <c r="C668" s="2">
        <f ca="1">COUNTIFS(INDIRECT("Table1["&amp;$B$7&amp;"]"),"Yes", INDIRECT("Table1["&amp;$B668&amp;"]"), "Yes")</f>
        <v>3</v>
      </c>
      <c r="D668" s="3">
        <f ca="1">COUNTIFS(INDIRECT("Table1["&amp;$B$7&amp;"]"),"Yes", INDIRECT("Table1["&amp;$B668&amp;"]"), "No")</f>
        <v>1</v>
      </c>
      <c r="E668" s="2">
        <f ca="1">COUNTIFS(INDIRECT("Table1["&amp;$B$7&amp;"]"),"Yes", INDIRECT("Table1["&amp;$B668&amp;"]"), "Don't Know")</f>
        <v>0</v>
      </c>
      <c r="F668" s="3">
        <f ca="1">C668+D668+E668</f>
        <v>4</v>
      </c>
    </row>
    <row r="669" spans="1:6" x14ac:dyDescent="0.25">
      <c r="A669" s="5" t="s">
        <v>724</v>
      </c>
      <c r="B669" s="28" t="s">
        <v>1007</v>
      </c>
      <c r="C669" s="2">
        <f t="shared" ref="C669:C685" ca="1" si="85">COUNTIFS(INDIRECT("Table1["&amp;$B$7&amp;"]"),"Yes", INDIRECT("Table1["&amp;$B669&amp;"]"), "Yes")</f>
        <v>0</v>
      </c>
      <c r="D669" s="3">
        <f t="shared" ref="D669:D685" ca="1" si="86">COUNTIFS(INDIRECT("Table1["&amp;$B$7&amp;"]"),"Yes", INDIRECT("Table1["&amp;$B669&amp;"]"), "No")</f>
        <v>4</v>
      </c>
      <c r="E669" s="2">
        <f t="shared" ref="E669:E685" ca="1" si="87">COUNTIFS(INDIRECT("Table1["&amp;$B$7&amp;"]"),"Yes", INDIRECT("Table1["&amp;$B669&amp;"]"), "Don't Know")</f>
        <v>0</v>
      </c>
      <c r="F669" s="3">
        <f t="shared" ref="F669:F685" ca="1" si="88">C669+D669+E669</f>
        <v>4</v>
      </c>
    </row>
    <row r="670" spans="1:6" x14ac:dyDescent="0.25">
      <c r="A670" s="5" t="s">
        <v>725</v>
      </c>
      <c r="B670" s="28" t="s">
        <v>1008</v>
      </c>
      <c r="C670" s="2">
        <f t="shared" ca="1" si="85"/>
        <v>1</v>
      </c>
      <c r="D670" s="3">
        <f t="shared" ca="1" si="86"/>
        <v>3</v>
      </c>
      <c r="E670" s="2">
        <f t="shared" ca="1" si="87"/>
        <v>0</v>
      </c>
      <c r="F670" s="3">
        <f t="shared" ca="1" si="88"/>
        <v>4</v>
      </c>
    </row>
    <row r="671" spans="1:6" x14ac:dyDescent="0.25">
      <c r="A671" s="5" t="s">
        <v>726</v>
      </c>
      <c r="B671" s="28" t="s">
        <v>1009</v>
      </c>
      <c r="C671" s="2">
        <f t="shared" ca="1" si="85"/>
        <v>0</v>
      </c>
      <c r="D671" s="3">
        <f t="shared" ca="1" si="86"/>
        <v>4</v>
      </c>
      <c r="E671" s="2">
        <f t="shared" ca="1" si="87"/>
        <v>0</v>
      </c>
      <c r="F671" s="3">
        <f t="shared" ca="1" si="88"/>
        <v>4</v>
      </c>
    </row>
    <row r="672" spans="1:6" x14ac:dyDescent="0.25">
      <c r="A672" s="5" t="s">
        <v>727</v>
      </c>
      <c r="B672" s="28" t="s">
        <v>1010</v>
      </c>
      <c r="C672" s="2">
        <f t="shared" ca="1" si="85"/>
        <v>0</v>
      </c>
      <c r="D672" s="3">
        <f t="shared" ca="1" si="86"/>
        <v>4</v>
      </c>
      <c r="E672" s="2">
        <f t="shared" ca="1" si="87"/>
        <v>0</v>
      </c>
      <c r="F672" s="3">
        <f t="shared" ca="1" si="88"/>
        <v>4</v>
      </c>
    </row>
    <row r="673" spans="1:6" x14ac:dyDescent="0.25">
      <c r="A673" s="5" t="s">
        <v>728</v>
      </c>
      <c r="B673" s="28" t="s">
        <v>1011</v>
      </c>
      <c r="C673" s="2">
        <f t="shared" ca="1" si="85"/>
        <v>0</v>
      </c>
      <c r="D673" s="3">
        <f t="shared" ca="1" si="86"/>
        <v>4</v>
      </c>
      <c r="E673" s="2">
        <f t="shared" ca="1" si="87"/>
        <v>0</v>
      </c>
      <c r="F673" s="3">
        <f t="shared" ca="1" si="88"/>
        <v>4</v>
      </c>
    </row>
    <row r="674" spans="1:6" x14ac:dyDescent="0.25">
      <c r="A674" s="5" t="s">
        <v>729</v>
      </c>
      <c r="B674" s="28" t="s">
        <v>1012</v>
      </c>
      <c r="C674" s="2">
        <f t="shared" ca="1" si="85"/>
        <v>0</v>
      </c>
      <c r="D674" s="3">
        <f t="shared" ca="1" si="86"/>
        <v>4</v>
      </c>
      <c r="E674" s="2">
        <f t="shared" ca="1" si="87"/>
        <v>0</v>
      </c>
      <c r="F674" s="3">
        <f t="shared" ca="1" si="88"/>
        <v>4</v>
      </c>
    </row>
    <row r="675" spans="1:6" x14ac:dyDescent="0.25">
      <c r="A675" s="5" t="s">
        <v>730</v>
      </c>
      <c r="B675" s="28" t="s">
        <v>1013</v>
      </c>
      <c r="C675" s="2">
        <f t="shared" ca="1" si="85"/>
        <v>0</v>
      </c>
      <c r="D675" s="3">
        <f t="shared" ca="1" si="86"/>
        <v>4</v>
      </c>
      <c r="E675" s="2">
        <f t="shared" ca="1" si="87"/>
        <v>0</v>
      </c>
      <c r="F675" s="3">
        <f t="shared" ca="1" si="88"/>
        <v>4</v>
      </c>
    </row>
    <row r="676" spans="1:6" x14ac:dyDescent="0.25">
      <c r="A676" s="5" t="s">
        <v>731</v>
      </c>
      <c r="B676" s="28" t="s">
        <v>1014</v>
      </c>
      <c r="C676" s="2">
        <f t="shared" ca="1" si="85"/>
        <v>0</v>
      </c>
      <c r="D676" s="3">
        <f t="shared" ca="1" si="86"/>
        <v>4</v>
      </c>
      <c r="E676" s="2">
        <f t="shared" ca="1" si="87"/>
        <v>0</v>
      </c>
      <c r="F676" s="3">
        <f t="shared" ca="1" si="88"/>
        <v>4</v>
      </c>
    </row>
    <row r="677" spans="1:6" x14ac:dyDescent="0.25">
      <c r="A677" s="5" t="s">
        <v>732</v>
      </c>
      <c r="B677" s="28" t="s">
        <v>1015</v>
      </c>
      <c r="C677" s="2">
        <f t="shared" ca="1" si="85"/>
        <v>2</v>
      </c>
      <c r="D677" s="3">
        <f t="shared" ca="1" si="86"/>
        <v>2</v>
      </c>
      <c r="E677" s="2">
        <f t="shared" ca="1" si="87"/>
        <v>0</v>
      </c>
      <c r="F677" s="3">
        <f t="shared" ca="1" si="88"/>
        <v>4</v>
      </c>
    </row>
    <row r="678" spans="1:6" x14ac:dyDescent="0.25">
      <c r="A678" s="5" t="s">
        <v>733</v>
      </c>
      <c r="B678" s="28" t="s">
        <v>1016</v>
      </c>
      <c r="C678" s="2">
        <f t="shared" ca="1" si="85"/>
        <v>0</v>
      </c>
      <c r="D678" s="3">
        <f t="shared" ca="1" si="86"/>
        <v>4</v>
      </c>
      <c r="E678" s="2">
        <f t="shared" ca="1" si="87"/>
        <v>0</v>
      </c>
      <c r="F678" s="3">
        <f t="shared" ca="1" si="88"/>
        <v>4</v>
      </c>
    </row>
    <row r="679" spans="1:6" x14ac:dyDescent="0.25">
      <c r="A679" s="5" t="s">
        <v>734</v>
      </c>
      <c r="B679" s="28" t="s">
        <v>1017</v>
      </c>
      <c r="C679" s="2">
        <f t="shared" ca="1" si="85"/>
        <v>0</v>
      </c>
      <c r="D679" s="3">
        <f t="shared" ca="1" si="86"/>
        <v>4</v>
      </c>
      <c r="E679" s="2">
        <f t="shared" ca="1" si="87"/>
        <v>0</v>
      </c>
      <c r="F679" s="3">
        <f t="shared" ca="1" si="88"/>
        <v>4</v>
      </c>
    </row>
    <row r="680" spans="1:6" x14ac:dyDescent="0.25">
      <c r="A680" s="5" t="s">
        <v>735</v>
      </c>
      <c r="B680" s="28" t="s">
        <v>1018</v>
      </c>
      <c r="C680" s="2">
        <f t="shared" ca="1" si="85"/>
        <v>0</v>
      </c>
      <c r="D680" s="3">
        <f t="shared" ca="1" si="86"/>
        <v>4</v>
      </c>
      <c r="E680" s="2">
        <f t="shared" ca="1" si="87"/>
        <v>0</v>
      </c>
      <c r="F680" s="3">
        <f t="shared" ca="1" si="88"/>
        <v>4</v>
      </c>
    </row>
    <row r="681" spans="1:6" x14ac:dyDescent="0.25">
      <c r="A681" s="5" t="s">
        <v>736</v>
      </c>
      <c r="B681" s="28" t="s">
        <v>1019</v>
      </c>
      <c r="C681" s="2">
        <f t="shared" ca="1" si="85"/>
        <v>0</v>
      </c>
      <c r="D681" s="3">
        <f t="shared" ca="1" si="86"/>
        <v>4</v>
      </c>
      <c r="E681" s="2">
        <f t="shared" ca="1" si="87"/>
        <v>0</v>
      </c>
      <c r="F681" s="3">
        <f t="shared" ca="1" si="88"/>
        <v>4</v>
      </c>
    </row>
    <row r="682" spans="1:6" x14ac:dyDescent="0.25">
      <c r="A682" s="5" t="s">
        <v>737</v>
      </c>
      <c r="B682" s="28" t="s">
        <v>1020</v>
      </c>
      <c r="C682" s="2">
        <f t="shared" ca="1" si="85"/>
        <v>0</v>
      </c>
      <c r="D682" s="3">
        <f t="shared" ca="1" si="86"/>
        <v>4</v>
      </c>
      <c r="E682" s="2">
        <f t="shared" ca="1" si="87"/>
        <v>0</v>
      </c>
      <c r="F682" s="3">
        <f t="shared" ca="1" si="88"/>
        <v>4</v>
      </c>
    </row>
    <row r="683" spans="1:6" x14ac:dyDescent="0.25">
      <c r="A683" s="5" t="s">
        <v>738</v>
      </c>
      <c r="B683" s="28" t="s">
        <v>1021</v>
      </c>
      <c r="C683" s="2">
        <f t="shared" ca="1" si="85"/>
        <v>0</v>
      </c>
      <c r="D683" s="3">
        <f t="shared" ca="1" si="86"/>
        <v>4</v>
      </c>
      <c r="E683" s="2">
        <f t="shared" ca="1" si="87"/>
        <v>0</v>
      </c>
      <c r="F683" s="3">
        <f t="shared" ca="1" si="88"/>
        <v>4</v>
      </c>
    </row>
    <row r="684" spans="1:6" x14ac:dyDescent="0.25">
      <c r="A684" s="5" t="s">
        <v>742</v>
      </c>
      <c r="B684" s="28" t="s">
        <v>1022</v>
      </c>
      <c r="C684" s="2">
        <f t="shared" ca="1" si="85"/>
        <v>0</v>
      </c>
      <c r="D684" s="3">
        <f t="shared" ca="1" si="86"/>
        <v>4</v>
      </c>
      <c r="E684" s="2">
        <f t="shared" ca="1" si="87"/>
        <v>0</v>
      </c>
      <c r="F684" s="3">
        <f t="shared" ca="1" si="88"/>
        <v>4</v>
      </c>
    </row>
    <row r="685" spans="1:6" x14ac:dyDescent="0.25">
      <c r="A685" s="5" t="s">
        <v>22</v>
      </c>
      <c r="B685" s="28" t="s">
        <v>1023</v>
      </c>
      <c r="C685" s="2">
        <f t="shared" ca="1" si="85"/>
        <v>0</v>
      </c>
      <c r="D685" s="3">
        <f t="shared" ca="1" si="86"/>
        <v>4</v>
      </c>
      <c r="E685" s="2">
        <f t="shared" ca="1" si="87"/>
        <v>0</v>
      </c>
      <c r="F685" s="3">
        <f t="shared" ca="1" si="88"/>
        <v>4</v>
      </c>
    </row>
    <row r="687" spans="1:6" x14ac:dyDescent="0.25">
      <c r="A687" s="4" t="s">
        <v>739</v>
      </c>
    </row>
    <row r="688" spans="1:6" x14ac:dyDescent="0.25">
      <c r="A688" s="5" t="str">
        <f>$B$3&amp;" - Wave C - All"</f>
        <v>(Ex-)Offenders  - Wave C - All</v>
      </c>
      <c r="B688" s="5" t="s">
        <v>879</v>
      </c>
      <c r="C688" s="5" t="s">
        <v>5</v>
      </c>
      <c r="D688" s="5" t="s">
        <v>4</v>
      </c>
      <c r="E688" s="5" t="s">
        <v>896</v>
      </c>
      <c r="F688" s="5" t="s">
        <v>525</v>
      </c>
    </row>
    <row r="689" spans="1:6" x14ac:dyDescent="0.25">
      <c r="A689" s="5" t="s">
        <v>723</v>
      </c>
      <c r="B689" s="28" t="s">
        <v>1006</v>
      </c>
      <c r="C689" s="7">
        <f t="shared" ref="C689:F704" ca="1" si="89">C668/$G$11</f>
        <v>0.75</v>
      </c>
      <c r="D689" s="6">
        <f t="shared" ca="1" si="89"/>
        <v>0.25</v>
      </c>
      <c r="E689" s="7">
        <f t="shared" ca="1" si="89"/>
        <v>0</v>
      </c>
      <c r="F689" s="6">
        <f t="shared" ca="1" si="89"/>
        <v>1</v>
      </c>
    </row>
    <row r="690" spans="1:6" x14ac:dyDescent="0.25">
      <c r="A690" s="5" t="s">
        <v>724</v>
      </c>
      <c r="B690" s="28" t="s">
        <v>1007</v>
      </c>
      <c r="C690" s="7">
        <f t="shared" ca="1" si="89"/>
        <v>0</v>
      </c>
      <c r="D690" s="6">
        <f t="shared" ca="1" si="89"/>
        <v>1</v>
      </c>
      <c r="E690" s="7">
        <f t="shared" ca="1" si="89"/>
        <v>0</v>
      </c>
      <c r="F690" s="6">
        <f t="shared" ca="1" si="89"/>
        <v>1</v>
      </c>
    </row>
    <row r="691" spans="1:6" x14ac:dyDescent="0.25">
      <c r="A691" s="5" t="s">
        <v>725</v>
      </c>
      <c r="B691" s="28" t="s">
        <v>1008</v>
      </c>
      <c r="C691" s="7">
        <f t="shared" ca="1" si="89"/>
        <v>0.25</v>
      </c>
      <c r="D691" s="6">
        <f t="shared" ca="1" si="89"/>
        <v>0.75</v>
      </c>
      <c r="E691" s="7">
        <f t="shared" ca="1" si="89"/>
        <v>0</v>
      </c>
      <c r="F691" s="6">
        <f t="shared" ca="1" si="89"/>
        <v>1</v>
      </c>
    </row>
    <row r="692" spans="1:6" x14ac:dyDescent="0.25">
      <c r="A692" s="5" t="s">
        <v>726</v>
      </c>
      <c r="B692" s="28" t="s">
        <v>1009</v>
      </c>
      <c r="C692" s="7">
        <f t="shared" ca="1" si="89"/>
        <v>0</v>
      </c>
      <c r="D692" s="6">
        <f t="shared" ca="1" si="89"/>
        <v>1</v>
      </c>
      <c r="E692" s="7">
        <f t="shared" ca="1" si="89"/>
        <v>0</v>
      </c>
      <c r="F692" s="6">
        <f t="shared" ca="1" si="89"/>
        <v>1</v>
      </c>
    </row>
    <row r="693" spans="1:6" x14ac:dyDescent="0.25">
      <c r="A693" s="5" t="s">
        <v>727</v>
      </c>
      <c r="B693" s="28" t="s">
        <v>1010</v>
      </c>
      <c r="C693" s="7">
        <f t="shared" ca="1" si="89"/>
        <v>0</v>
      </c>
      <c r="D693" s="6">
        <f t="shared" ca="1" si="89"/>
        <v>1</v>
      </c>
      <c r="E693" s="7">
        <f t="shared" ca="1" si="89"/>
        <v>0</v>
      </c>
      <c r="F693" s="6">
        <f t="shared" ca="1" si="89"/>
        <v>1</v>
      </c>
    </row>
    <row r="694" spans="1:6" x14ac:dyDescent="0.25">
      <c r="A694" s="5" t="s">
        <v>728</v>
      </c>
      <c r="B694" s="28" t="s">
        <v>1011</v>
      </c>
      <c r="C694" s="7">
        <f t="shared" ca="1" si="89"/>
        <v>0</v>
      </c>
      <c r="D694" s="6">
        <f t="shared" ca="1" si="89"/>
        <v>1</v>
      </c>
      <c r="E694" s="7">
        <f t="shared" ca="1" si="89"/>
        <v>0</v>
      </c>
      <c r="F694" s="6">
        <f t="shared" ca="1" si="89"/>
        <v>1</v>
      </c>
    </row>
    <row r="695" spans="1:6" x14ac:dyDescent="0.25">
      <c r="A695" s="5" t="s">
        <v>729</v>
      </c>
      <c r="B695" s="28" t="s">
        <v>1012</v>
      </c>
      <c r="C695" s="7">
        <f t="shared" ca="1" si="89"/>
        <v>0</v>
      </c>
      <c r="D695" s="6">
        <f t="shared" ca="1" si="89"/>
        <v>1</v>
      </c>
      <c r="E695" s="7">
        <f t="shared" ca="1" si="89"/>
        <v>0</v>
      </c>
      <c r="F695" s="6">
        <f t="shared" ca="1" si="89"/>
        <v>1</v>
      </c>
    </row>
    <row r="696" spans="1:6" x14ac:dyDescent="0.25">
      <c r="A696" s="5" t="s">
        <v>730</v>
      </c>
      <c r="B696" s="28" t="s">
        <v>1013</v>
      </c>
      <c r="C696" s="7">
        <f t="shared" ca="1" si="89"/>
        <v>0</v>
      </c>
      <c r="D696" s="6">
        <f t="shared" ca="1" si="89"/>
        <v>1</v>
      </c>
      <c r="E696" s="7">
        <f t="shared" ca="1" si="89"/>
        <v>0</v>
      </c>
      <c r="F696" s="6">
        <f t="shared" ca="1" si="89"/>
        <v>1</v>
      </c>
    </row>
    <row r="697" spans="1:6" x14ac:dyDescent="0.25">
      <c r="A697" s="5" t="s">
        <v>731</v>
      </c>
      <c r="B697" s="28" t="s">
        <v>1014</v>
      </c>
      <c r="C697" s="7">
        <f t="shared" ca="1" si="89"/>
        <v>0</v>
      </c>
      <c r="D697" s="6">
        <f t="shared" ca="1" si="89"/>
        <v>1</v>
      </c>
      <c r="E697" s="7">
        <f t="shared" ca="1" si="89"/>
        <v>0</v>
      </c>
      <c r="F697" s="6">
        <f t="shared" ca="1" si="89"/>
        <v>1</v>
      </c>
    </row>
    <row r="698" spans="1:6" x14ac:dyDescent="0.25">
      <c r="A698" s="5" t="s">
        <v>732</v>
      </c>
      <c r="B698" s="28" t="s">
        <v>1015</v>
      </c>
      <c r="C698" s="7">
        <f t="shared" ca="1" si="89"/>
        <v>0.5</v>
      </c>
      <c r="D698" s="6">
        <f t="shared" ca="1" si="89"/>
        <v>0.5</v>
      </c>
      <c r="E698" s="7">
        <f t="shared" ca="1" si="89"/>
        <v>0</v>
      </c>
      <c r="F698" s="6">
        <f t="shared" ca="1" si="89"/>
        <v>1</v>
      </c>
    </row>
    <row r="699" spans="1:6" x14ac:dyDescent="0.25">
      <c r="A699" s="5" t="s">
        <v>733</v>
      </c>
      <c r="B699" s="28" t="s">
        <v>1016</v>
      </c>
      <c r="C699" s="7">
        <f t="shared" ca="1" si="89"/>
        <v>0</v>
      </c>
      <c r="D699" s="6">
        <f t="shared" ca="1" si="89"/>
        <v>1</v>
      </c>
      <c r="E699" s="7">
        <f t="shared" ca="1" si="89"/>
        <v>0</v>
      </c>
      <c r="F699" s="6">
        <f t="shared" ca="1" si="89"/>
        <v>1</v>
      </c>
    </row>
    <row r="700" spans="1:6" x14ac:dyDescent="0.25">
      <c r="A700" s="5" t="s">
        <v>734</v>
      </c>
      <c r="B700" s="28" t="s">
        <v>1017</v>
      </c>
      <c r="C700" s="7">
        <f t="shared" ca="1" si="89"/>
        <v>0</v>
      </c>
      <c r="D700" s="6">
        <f t="shared" ca="1" si="89"/>
        <v>1</v>
      </c>
      <c r="E700" s="7">
        <f t="shared" ca="1" si="89"/>
        <v>0</v>
      </c>
      <c r="F700" s="6">
        <f t="shared" ca="1" si="89"/>
        <v>1</v>
      </c>
    </row>
    <row r="701" spans="1:6" x14ac:dyDescent="0.25">
      <c r="A701" s="5" t="s">
        <v>735</v>
      </c>
      <c r="B701" s="28" t="s">
        <v>1018</v>
      </c>
      <c r="C701" s="7">
        <f t="shared" ca="1" si="89"/>
        <v>0</v>
      </c>
      <c r="D701" s="6">
        <f t="shared" ca="1" si="89"/>
        <v>1</v>
      </c>
      <c r="E701" s="7">
        <f t="shared" ca="1" si="89"/>
        <v>0</v>
      </c>
      <c r="F701" s="6">
        <f t="shared" ca="1" si="89"/>
        <v>1</v>
      </c>
    </row>
    <row r="702" spans="1:6" x14ac:dyDescent="0.25">
      <c r="A702" s="5" t="s">
        <v>736</v>
      </c>
      <c r="B702" s="28" t="s">
        <v>1019</v>
      </c>
      <c r="C702" s="7">
        <f t="shared" ca="1" si="89"/>
        <v>0</v>
      </c>
      <c r="D702" s="6">
        <f t="shared" ca="1" si="89"/>
        <v>1</v>
      </c>
      <c r="E702" s="7">
        <f t="shared" ca="1" si="89"/>
        <v>0</v>
      </c>
      <c r="F702" s="6">
        <f t="shared" ca="1" si="89"/>
        <v>1</v>
      </c>
    </row>
    <row r="703" spans="1:6" x14ac:dyDescent="0.25">
      <c r="A703" s="5" t="s">
        <v>737</v>
      </c>
      <c r="B703" s="28" t="s">
        <v>1020</v>
      </c>
      <c r="C703" s="7">
        <f t="shared" ca="1" si="89"/>
        <v>0</v>
      </c>
      <c r="D703" s="6">
        <f t="shared" ca="1" si="89"/>
        <v>1</v>
      </c>
      <c r="E703" s="7">
        <f t="shared" ca="1" si="89"/>
        <v>0</v>
      </c>
      <c r="F703" s="6">
        <f t="shared" ca="1" si="89"/>
        <v>1</v>
      </c>
    </row>
    <row r="704" spans="1:6" x14ac:dyDescent="0.25">
      <c r="A704" s="5" t="s">
        <v>738</v>
      </c>
      <c r="B704" s="28" t="s">
        <v>1021</v>
      </c>
      <c r="C704" s="7">
        <f t="shared" ca="1" si="89"/>
        <v>0</v>
      </c>
      <c r="D704" s="6">
        <f t="shared" ca="1" si="89"/>
        <v>1</v>
      </c>
      <c r="E704" s="7">
        <f t="shared" ca="1" si="89"/>
        <v>0</v>
      </c>
      <c r="F704" s="6">
        <f t="shared" ca="1" si="89"/>
        <v>1</v>
      </c>
    </row>
    <row r="705" spans="1:6" x14ac:dyDescent="0.25">
      <c r="A705" s="5" t="s">
        <v>742</v>
      </c>
      <c r="B705" s="28" t="s">
        <v>1022</v>
      </c>
      <c r="C705" s="7">
        <f t="shared" ref="C705:F706" ca="1" si="90">C684/$G$11</f>
        <v>0</v>
      </c>
      <c r="D705" s="6">
        <f t="shared" ca="1" si="90"/>
        <v>1</v>
      </c>
      <c r="E705" s="7">
        <f t="shared" ca="1" si="90"/>
        <v>0</v>
      </c>
      <c r="F705" s="6">
        <f t="shared" ca="1" si="90"/>
        <v>1</v>
      </c>
    </row>
    <row r="706" spans="1:6" x14ac:dyDescent="0.25">
      <c r="A706" s="5" t="s">
        <v>22</v>
      </c>
      <c r="B706" s="28" t="s">
        <v>1023</v>
      </c>
      <c r="C706" s="7">
        <f t="shared" ca="1" si="90"/>
        <v>0</v>
      </c>
      <c r="D706" s="6">
        <f t="shared" ca="1" si="90"/>
        <v>1</v>
      </c>
      <c r="E706" s="7">
        <f t="shared" ca="1" si="90"/>
        <v>0</v>
      </c>
      <c r="F706" s="6">
        <f t="shared" ca="1" si="90"/>
        <v>1</v>
      </c>
    </row>
  </sheetData>
  <mergeCells count="2">
    <mergeCell ref="A1:I1"/>
    <mergeCell ref="D7:E8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T706"/>
  <sheetViews>
    <sheetView workbookViewId="0">
      <selection activeCell="E33" sqref="E33"/>
    </sheetView>
  </sheetViews>
  <sheetFormatPr defaultRowHeight="15" x14ac:dyDescent="0.25"/>
  <cols>
    <col min="1" max="2" width="29" style="4" customWidth="1"/>
    <col min="3" max="3" width="28" style="4" customWidth="1"/>
    <col min="4" max="4" width="27" style="4" customWidth="1"/>
    <col min="5" max="5" width="24.5703125" style="4" customWidth="1"/>
    <col min="6" max="6" width="22.85546875" style="4" customWidth="1"/>
    <col min="7" max="7" width="24" style="4" customWidth="1"/>
    <col min="8" max="8" width="19.5703125" style="4" customWidth="1"/>
    <col min="9" max="16384" width="9.140625" style="4"/>
  </cols>
  <sheetData>
    <row r="1" spans="1:20" ht="30.75" customHeight="1" x14ac:dyDescent="0.25">
      <c r="A1" s="38" t="s">
        <v>530</v>
      </c>
      <c r="B1" s="38"/>
      <c r="C1" s="38"/>
      <c r="D1" s="38"/>
      <c r="E1" s="38"/>
      <c r="F1" s="38"/>
      <c r="G1" s="38"/>
      <c r="H1" s="38"/>
      <c r="I1" s="38"/>
    </row>
    <row r="2" spans="1:20" x14ac:dyDescent="0.25">
      <c r="A2" s="10" t="s">
        <v>878</v>
      </c>
      <c r="B2" s="10"/>
      <c r="C2" s="10"/>
      <c r="D2" s="10"/>
      <c r="E2" s="10"/>
      <c r="F2" s="10"/>
      <c r="G2" s="10"/>
      <c r="H2" s="10"/>
      <c r="I2" s="10"/>
      <c r="S2" s="4" t="s">
        <v>542</v>
      </c>
      <c r="T2" s="4" t="e">
        <f ca="1">SUMPRODUCT((#REF!:INDIRECT(CONCATENATE("'Jobseeker - Sample'!$AO",#REF!+3))&lt;&gt;"")/COUNTIF(#REF!:INDIRECT(CONCATENATE("'Jobseeker - Sample'!$AO",#REF!+3)),#REF!:INDIRECT(CONCATENATE("'Jobseeker - Sample'!$AO",#REF!+3))&amp;""))</f>
        <v>#REF!</v>
      </c>
    </row>
    <row r="3" spans="1:20" ht="39" x14ac:dyDescent="0.25">
      <c r="A3" s="21" t="s">
        <v>855</v>
      </c>
      <c r="B3" s="29" t="s">
        <v>854</v>
      </c>
      <c r="D3" s="22" t="s">
        <v>877</v>
      </c>
      <c r="E3" s="25" t="s">
        <v>871</v>
      </c>
    </row>
    <row r="4" spans="1:20" x14ac:dyDescent="0.25">
      <c r="A4" s="21" t="s">
        <v>862</v>
      </c>
      <c r="B4" s="29" t="s">
        <v>80</v>
      </c>
      <c r="D4" s="21" t="s">
        <v>867</v>
      </c>
      <c r="E4" s="24" t="s">
        <v>864</v>
      </c>
    </row>
    <row r="5" spans="1:20" x14ac:dyDescent="0.25">
      <c r="A5" s="22" t="s">
        <v>856</v>
      </c>
      <c r="B5" s="29" t="s">
        <v>671</v>
      </c>
      <c r="D5" s="22" t="s">
        <v>868</v>
      </c>
      <c r="E5" s="24" t="s">
        <v>865</v>
      </c>
    </row>
    <row r="6" spans="1:20" x14ac:dyDescent="0.25">
      <c r="A6" s="22" t="s">
        <v>857</v>
      </c>
      <c r="B6" s="29" t="s">
        <v>884</v>
      </c>
      <c r="D6" s="22" t="s">
        <v>869</v>
      </c>
      <c r="E6" s="24" t="s">
        <v>866</v>
      </c>
    </row>
    <row r="7" spans="1:20" ht="60" customHeight="1" x14ac:dyDescent="0.25">
      <c r="A7" s="22" t="s">
        <v>858</v>
      </c>
      <c r="B7" s="29" t="s">
        <v>892</v>
      </c>
      <c r="D7" s="39" t="s">
        <v>873</v>
      </c>
      <c r="E7" s="39"/>
    </row>
    <row r="8" spans="1:20" x14ac:dyDescent="0.25">
      <c r="D8" s="39"/>
      <c r="E8" s="39"/>
    </row>
    <row r="9" spans="1:20" x14ac:dyDescent="0.25">
      <c r="A9" s="34" t="s">
        <v>1024</v>
      </c>
    </row>
    <row r="10" spans="1:20" ht="30" x14ac:dyDescent="0.25">
      <c r="A10" s="5"/>
      <c r="B10" s="5" t="str">
        <f>$B$3&amp;" - Wave A - Sample"</f>
        <v>Jobseekers - Wave A - Sample</v>
      </c>
      <c r="C10" s="5" t="str">
        <f>$B$3&amp;" - Wave B - Sample"</f>
        <v>Jobseekers - Wave B - Sample</v>
      </c>
      <c r="D10" s="5" t="str">
        <f>$B$3&amp;" - Wave C - Sample"</f>
        <v>Jobseekers - Wave C - Sample</v>
      </c>
      <c r="E10" s="20" t="str">
        <f>$B$3&amp;" - Wave A - All"</f>
        <v>Jobseekers - Wave A - All</v>
      </c>
      <c r="F10" s="20" t="str">
        <f>$B$3&amp;" - Wave B - All"</f>
        <v>Jobseekers - Wave B - All</v>
      </c>
      <c r="G10" s="20" t="str">
        <f>$B$3&amp;" - Wave C - All"</f>
        <v>Jobseekers - Wave C - All</v>
      </c>
    </row>
    <row r="11" spans="1:20" x14ac:dyDescent="0.25">
      <c r="A11" s="5" t="s">
        <v>680</v>
      </c>
      <c r="B11" s="2">
        <f>COUNTIF(Table1[c08a_main_class], $B$4)</f>
        <v>65</v>
      </c>
      <c r="C11" s="33">
        <f ca="1">COUNTIFS(Table1[c08a_main_class], $B$4, INDIRECT("Table1[c01"&amp;$E$5&amp;"_area]"), "&lt;&gt;Unassigned")</f>
        <v>42</v>
      </c>
      <c r="D11" s="2">
        <f ca="1">COUNTIFS(Table1[c08a_main_class], $B$4, INDIRECT("Table1[c01"&amp;$E$6&amp;"_area]"), "&lt;&gt;Unassigned")</f>
        <v>6</v>
      </c>
      <c r="E11" s="3">
        <f ca="1">COUNTIF(INDIRECT("Table1["&amp;$B$5&amp;"]"), "Yes")</f>
        <v>156</v>
      </c>
      <c r="F11" s="2">
        <f ca="1">COUNTIF(INDIRECT("Table1["&amp;$B$6&amp;"]"), "Yes")</f>
        <v>55</v>
      </c>
      <c r="G11" s="3">
        <f ca="1">COUNTIF(INDIRECT("Table1["&amp;$B$7&amp;"]"), "Yes")</f>
        <v>16</v>
      </c>
    </row>
    <row r="13" spans="1:20" x14ac:dyDescent="0.25">
      <c r="A13" s="10" t="s">
        <v>681</v>
      </c>
      <c r="B13" s="10"/>
      <c r="C13" s="10"/>
      <c r="D13" s="10"/>
      <c r="E13" s="10"/>
      <c r="F13" s="10"/>
      <c r="G13" s="10"/>
      <c r="H13" s="10"/>
      <c r="I13" s="10"/>
    </row>
    <row r="14" spans="1:20" x14ac:dyDescent="0.25">
      <c r="A14" s="10" t="s">
        <v>861</v>
      </c>
      <c r="B14" s="10"/>
      <c r="C14" s="10"/>
      <c r="D14" s="10"/>
      <c r="E14" s="10"/>
      <c r="F14" s="10"/>
      <c r="G14" s="10"/>
      <c r="H14" s="10"/>
      <c r="I14" s="10"/>
    </row>
    <row r="16" spans="1:20" x14ac:dyDescent="0.25">
      <c r="A16" s="4" t="s">
        <v>531</v>
      </c>
    </row>
    <row r="17" spans="1:4" x14ac:dyDescent="0.25">
      <c r="A17" s="5"/>
      <c r="B17" s="5" t="s">
        <v>19</v>
      </c>
      <c r="C17" s="5" t="s">
        <v>8</v>
      </c>
      <c r="D17" s="5" t="s">
        <v>525</v>
      </c>
    </row>
    <row r="18" spans="1:4" x14ac:dyDescent="0.25">
      <c r="A18" s="5" t="str">
        <f>$B$3&amp;" - Wave A - Sample"</f>
        <v>Jobseekers - Wave A - Sample</v>
      </c>
      <c r="B18" s="2">
        <f>COUNTIFS(Table1[c08a_main_class], $B$4, Table1[c03a_gender], "Male")</f>
        <v>41</v>
      </c>
      <c r="C18" s="3">
        <f>COUNTIFS(Table1[c08a_main_class], $B$4, Table1[c03a_gender], "Female")</f>
        <v>24</v>
      </c>
      <c r="D18" s="2">
        <f t="shared" ref="D18:D23" si="0">SUM(B18:C18)</f>
        <v>65</v>
      </c>
    </row>
    <row r="19" spans="1:4" x14ac:dyDescent="0.25">
      <c r="A19" s="5" t="str">
        <f>$B$3&amp;" - Wave B - Sample"</f>
        <v>Jobseekers - Wave B - Sample</v>
      </c>
      <c r="B19" s="2">
        <f ca="1">COUNTIFS(Table1[c08a_main_class], $B$4, INDIRECT("Table1[c01"&amp;$E5&amp;"_area]"), "&lt;&gt;Unassigned", Table1[c03a_gender], "Male")</f>
        <v>26</v>
      </c>
      <c r="C19" s="3">
        <f ca="1">COUNTIFS(Table1[c08a_main_class], $B$4, INDIRECT("Table1[c01"&amp;$E5&amp;"_area]"), "&lt;&gt;Unassigned", Table1[c03a_gender], "Female")</f>
        <v>16</v>
      </c>
      <c r="D19" s="2">
        <f t="shared" ca="1" si="0"/>
        <v>42</v>
      </c>
    </row>
    <row r="20" spans="1:4" x14ac:dyDescent="0.25">
      <c r="A20" s="5" t="str">
        <f>$B$3&amp;" - Wave C - Sample"</f>
        <v>Jobseekers - Wave C - Sample</v>
      </c>
      <c r="B20" s="2">
        <f ca="1">COUNTIFS(Table1[c08a_main_class], $B$4, INDIRECT("Table1[c01"&amp;$E6&amp;"_area]"), "&lt;&gt;Unassigned", Table1[c03a_gender], "Male")</f>
        <v>4</v>
      </c>
      <c r="C20" s="3">
        <f ca="1">COUNTIFS(Table1[c08a_main_class], $B$4, INDIRECT("Table1[c01"&amp;$E6&amp;"_area]"), "&lt;&gt;Unassigned", Table1[c03a_gender], "Female")</f>
        <v>2</v>
      </c>
      <c r="D20" s="2">
        <f t="shared" ca="1" si="0"/>
        <v>6</v>
      </c>
    </row>
    <row r="21" spans="1:4" x14ac:dyDescent="0.25">
      <c r="A21" s="5" t="str">
        <f>$B$3&amp;" - Wave A - All"</f>
        <v>Jobseekers - Wave A - All</v>
      </c>
      <c r="B21" s="2">
        <f ca="1">COUNTIFS(INDIRECT("Table1["&amp;$B5&amp;"]"), "Yes", Table1[c03a_gender], "Male")</f>
        <v>96</v>
      </c>
      <c r="C21" s="3">
        <f ca="1">COUNTIFS(INDIRECT("Table1["&amp;$B5&amp;"]"), "Yes", Table1[c03a_gender], "Female")</f>
        <v>60</v>
      </c>
      <c r="D21" s="2">
        <f t="shared" ca="1" si="0"/>
        <v>156</v>
      </c>
    </row>
    <row r="22" spans="1:4" x14ac:dyDescent="0.25">
      <c r="A22" s="5" t="str">
        <f>$B$3&amp;" - Wave B - All"</f>
        <v>Jobseekers - Wave B - All</v>
      </c>
      <c r="B22" s="2">
        <f ca="1">COUNTIFS(INDIRECT("Table1["&amp;$B6&amp;"]"), "Yes", Table1[c03a_gender], "Male")</f>
        <v>33</v>
      </c>
      <c r="C22" s="3">
        <f ca="1">COUNTIFS(INDIRECT("Table1["&amp;$B6&amp;"]"), "Yes", Table1[c03a_gender], "Female")</f>
        <v>22</v>
      </c>
      <c r="D22" s="2">
        <f t="shared" ca="1" si="0"/>
        <v>55</v>
      </c>
    </row>
    <row r="23" spans="1:4" x14ac:dyDescent="0.25">
      <c r="A23" s="5" t="str">
        <f>$B$3&amp;" - Wave C - All"</f>
        <v>Jobseekers - Wave C - All</v>
      </c>
      <c r="B23" s="2">
        <f ca="1">COUNTIFS(INDIRECT("Table1["&amp;$B7&amp;"]"), "Yes", Table1[c03a_gender], "Male")</f>
        <v>11</v>
      </c>
      <c r="C23" s="3">
        <f ca="1">COUNTIFS(INDIRECT("Table1["&amp;$B7&amp;"]"), "Yes", Table1[c03a_gender], "Female")</f>
        <v>5</v>
      </c>
      <c r="D23" s="2">
        <f t="shared" ca="1" si="0"/>
        <v>16</v>
      </c>
    </row>
    <row r="25" spans="1:4" x14ac:dyDescent="0.25">
      <c r="A25" s="4" t="s">
        <v>532</v>
      </c>
    </row>
    <row r="26" spans="1:4" x14ac:dyDescent="0.25">
      <c r="A26" s="5"/>
      <c r="B26" s="5" t="s">
        <v>19</v>
      </c>
      <c r="C26" s="5" t="s">
        <v>8</v>
      </c>
      <c r="D26" s="5" t="s">
        <v>525</v>
      </c>
    </row>
    <row r="27" spans="1:4" x14ac:dyDescent="0.25">
      <c r="A27" s="5" t="str">
        <f>$B$3&amp;" - Wave A - Sample"</f>
        <v>Jobseekers - Wave A - Sample</v>
      </c>
      <c r="B27" s="7">
        <f t="shared" ref="B27:D31" si="1">B18/$D18</f>
        <v>0.63076923076923075</v>
      </c>
      <c r="C27" s="6">
        <f t="shared" si="1"/>
        <v>0.36923076923076925</v>
      </c>
      <c r="D27" s="7">
        <f t="shared" si="1"/>
        <v>1</v>
      </c>
    </row>
    <row r="28" spans="1:4" x14ac:dyDescent="0.25">
      <c r="A28" s="5" t="str">
        <f>$B$3&amp;" - Wave B - Sample"</f>
        <v>Jobseekers - Wave B - Sample</v>
      </c>
      <c r="B28" s="7">
        <f t="shared" ca="1" si="1"/>
        <v>0.61904761904761907</v>
      </c>
      <c r="C28" s="6">
        <f t="shared" ca="1" si="1"/>
        <v>0.38095238095238093</v>
      </c>
      <c r="D28" s="7">
        <f t="shared" ca="1" si="1"/>
        <v>1</v>
      </c>
    </row>
    <row r="29" spans="1:4" x14ac:dyDescent="0.25">
      <c r="A29" s="5" t="str">
        <f>$B$3&amp;" - Wave C - Sample"</f>
        <v>Jobseekers - Wave C - Sample</v>
      </c>
      <c r="B29" s="7">
        <f t="shared" ca="1" si="1"/>
        <v>0.66666666666666663</v>
      </c>
      <c r="C29" s="6">
        <f t="shared" ca="1" si="1"/>
        <v>0.33333333333333331</v>
      </c>
      <c r="D29" s="7">
        <f t="shared" ca="1" si="1"/>
        <v>1</v>
      </c>
    </row>
    <row r="30" spans="1:4" x14ac:dyDescent="0.25">
      <c r="A30" s="5" t="str">
        <f>$B$3&amp;" - Wave A - All"</f>
        <v>Jobseekers - Wave A - All</v>
      </c>
      <c r="B30" s="7">
        <f t="shared" ca="1" si="1"/>
        <v>0.61538461538461542</v>
      </c>
      <c r="C30" s="6">
        <f t="shared" ca="1" si="1"/>
        <v>0.38461538461538464</v>
      </c>
      <c r="D30" s="7">
        <f t="shared" ca="1" si="1"/>
        <v>1</v>
      </c>
    </row>
    <row r="31" spans="1:4" x14ac:dyDescent="0.25">
      <c r="A31" s="5" t="str">
        <f>$B$3&amp;" - Wave B - All"</f>
        <v>Jobseekers - Wave B - All</v>
      </c>
      <c r="B31" s="7">
        <f t="shared" ca="1" si="1"/>
        <v>0.6</v>
      </c>
      <c r="C31" s="6">
        <f t="shared" ca="1" si="1"/>
        <v>0.4</v>
      </c>
      <c r="D31" s="7">
        <f t="shared" ca="1" si="1"/>
        <v>1</v>
      </c>
    </row>
    <row r="32" spans="1:4" x14ac:dyDescent="0.25">
      <c r="A32" s="5" t="str">
        <f>$B$3&amp;" - Wave C - All"</f>
        <v>Jobseekers - Wave C - All</v>
      </c>
      <c r="B32" s="7">
        <f ca="1">B23/$D23</f>
        <v>0.6875</v>
      </c>
      <c r="C32" s="6">
        <f ca="1">C23/$D23</f>
        <v>0.3125</v>
      </c>
      <c r="D32" s="7">
        <f ca="1">D23/$D23</f>
        <v>1</v>
      </c>
    </row>
    <row r="33" spans="1:7" x14ac:dyDescent="0.25">
      <c r="B33" s="11"/>
      <c r="C33" s="11"/>
      <c r="D33" s="11"/>
    </row>
    <row r="34" spans="1:7" x14ac:dyDescent="0.25">
      <c r="A34" s="4" t="s">
        <v>533</v>
      </c>
    </row>
    <row r="35" spans="1:7" x14ac:dyDescent="0.25">
      <c r="A35" s="5"/>
      <c r="B35" s="5" t="s">
        <v>775</v>
      </c>
      <c r="C35" s="5" t="s">
        <v>534</v>
      </c>
      <c r="D35" s="5" t="s">
        <v>535</v>
      </c>
      <c r="E35" s="5" t="s">
        <v>536</v>
      </c>
      <c r="F35" s="5" t="s">
        <v>776</v>
      </c>
      <c r="G35" s="5" t="s">
        <v>525</v>
      </c>
    </row>
    <row r="36" spans="1:7" x14ac:dyDescent="0.25">
      <c r="A36" s="5" t="str">
        <f>$B$3&amp;" - Wave A - Sample"</f>
        <v>Jobseekers - Wave A - Sample</v>
      </c>
      <c r="B36" s="2">
        <f>COUNTIFS(Table1[c08a_main_class], $B$4, Table1[c04a_age], "&lt;18")</f>
        <v>6</v>
      </c>
      <c r="C36" s="3">
        <f>COUNTIFS(Table1[c08a_main_class], $B$4, Table1[c04a_age], "&gt;=18", Table1[c04a_age],"&lt;=24")</f>
        <v>10</v>
      </c>
      <c r="D36" s="2">
        <f>COUNTIFS(Table1[c08a_main_class], $B$4, Table1[c04a_age], "&gt;=25", Table1[c04a_age],"&lt;=49")</f>
        <v>28</v>
      </c>
      <c r="E36" s="3">
        <f>COUNTIFS(Table1[c08a_main_class], $B$4, Table1[c04a_age], "&gt;=50", Table1[c04a_age],"&lt;=64")</f>
        <v>21</v>
      </c>
      <c r="F36" s="2">
        <f>COUNTIFS(Table1[c08a_main_class], $B$4, Table1[c04a_age], "&gt;64")</f>
        <v>0</v>
      </c>
      <c r="G36" s="3">
        <f>SUM(B36:F36)</f>
        <v>65</v>
      </c>
    </row>
    <row r="37" spans="1:7" x14ac:dyDescent="0.25">
      <c r="A37" s="5" t="str">
        <f>$B$3&amp;" - Wave B - Sample"</f>
        <v>Jobseekers - Wave B - Sample</v>
      </c>
      <c r="B37" s="2">
        <f ca="1">COUNTIFS(Table1[c08a_main_class], $B$4, INDIRECT("Table1[c01"&amp;$E5&amp;"_area]"), "&lt;&gt;Unassigned",  INDIRECT("Table1[c04"&amp;$E5&amp;"_age]"), "&lt;18")</f>
        <v>0</v>
      </c>
      <c r="C37" s="3">
        <f ca="1">COUNTIFS(Table1[c08a_main_class], $B$4, INDIRECT("Table1[c01"&amp;$E5&amp;"_area]"), "&lt;&gt;Unassigned", INDIRECT("Table1[c04"&amp;$E5&amp;"_age]"), "&gt;=18", INDIRECT("Table1[c04"&amp;$E5&amp;"_age]"), "&lt;=24")</f>
        <v>11</v>
      </c>
      <c r="D37" s="2">
        <f ca="1">COUNTIFS(Table1[c08a_main_class], $B$4, INDIRECT("Table1[c01"&amp;$E5&amp;"_area]"), "&lt;&gt;Unassigned", INDIRECT("Table1[c04"&amp;$E5&amp;"_age]"), "&gt;=25", INDIRECT("Table1[c04"&amp;$E5&amp;"_age]"), "&lt;=49")</f>
        <v>15</v>
      </c>
      <c r="E37" s="3">
        <f ca="1">COUNTIFS(Table1[c08a_main_class], $B$4, INDIRECT("Table1[c01"&amp;$E5&amp;"_area]"), "&lt;&gt;Unassigned", INDIRECT("Table1[c04"&amp;$E5&amp;"_age]"), "&gt;=50", INDIRECT("Table1[c04"&amp;$E5&amp;"_age]"), "&lt;=64")</f>
        <v>13</v>
      </c>
      <c r="F37" s="2">
        <f ca="1">COUNTIFS(Table1[c08a_main_class], $B$4, INDIRECT("Table1[c01"&amp;$E5&amp;"_area]"), "&lt;&gt;Unassigned", INDIRECT("Table1[c04"&amp;$E5&amp;"_age]"), "&gt;64")</f>
        <v>0</v>
      </c>
      <c r="G37" s="3">
        <f t="shared" ref="G37:G41" ca="1" si="2">SUM(B37:F37)</f>
        <v>39</v>
      </c>
    </row>
    <row r="38" spans="1:7" x14ac:dyDescent="0.25">
      <c r="A38" s="5" t="str">
        <f>$B$3&amp;" - Wave C - Sample"</f>
        <v>Jobseekers - Wave C - Sample</v>
      </c>
      <c r="B38" s="2">
        <f ca="1">COUNTIFS(Table1[c08a_main_class], $B$4, INDIRECT("Table1[c01"&amp;$E6&amp;"_area]"), "&lt;&gt;Unassigned",  INDIRECT("Table1[c04"&amp;$E6&amp;"_age]"), "&lt;18")</f>
        <v>0</v>
      </c>
      <c r="C38" s="3">
        <f ca="1">COUNTIFS(Table1[c08a_main_class], $B$4, INDIRECT("Table1[c01"&amp;$E6&amp;"_area]"), "&lt;&gt;Unassigned", INDIRECT("Table1[c04"&amp;$E6&amp;"_age]"), "&gt;=18", INDIRECT("Table1[c04"&amp;$E6&amp;"_age]"), "&lt;=24")</f>
        <v>0</v>
      </c>
      <c r="D38" s="2">
        <f ca="1">COUNTIFS(Table1[c08a_main_class], $B$4, INDIRECT("Table1[c01"&amp;$E6&amp;"_area]"), "&lt;&gt;Unassigned", INDIRECT("Table1[c04"&amp;$E6&amp;"_age]"), "&gt;=25", INDIRECT("Table1[c04"&amp;$E6&amp;"_age]"), "&lt;=49")</f>
        <v>2</v>
      </c>
      <c r="E38" s="3">
        <f ca="1">COUNTIFS(Table1[c08a_main_class], $B$4, INDIRECT("Table1[c01"&amp;$E6&amp;"_area]"), "&lt;&gt;Unassigned", INDIRECT("Table1[c04"&amp;$E6&amp;"_age]"), "&gt;=50", INDIRECT("Table1[c04"&amp;$E6&amp;"_age]"), "&lt;=64")</f>
        <v>4</v>
      </c>
      <c r="F38" s="2">
        <f ca="1">COUNTIFS(Table1[c08a_main_class], $B$4, INDIRECT("Table1[c01"&amp;$E6&amp;"_area]"), "&lt;&gt;Unassigned", INDIRECT("Table1[c04"&amp;$E6&amp;"_age]"), "&gt;64")</f>
        <v>0</v>
      </c>
      <c r="G38" s="3">
        <f t="shared" ca="1" si="2"/>
        <v>6</v>
      </c>
    </row>
    <row r="39" spans="1:7" x14ac:dyDescent="0.25">
      <c r="A39" s="5" t="str">
        <f>$B$3&amp;" - Wave A - All"</f>
        <v>Jobseekers - Wave A - All</v>
      </c>
      <c r="B39" s="2">
        <f ca="1">COUNTIFS(INDIRECT("Table1["&amp;$B5&amp;"]"), "Yes", Table1[c04a_age], "&lt;18")</f>
        <v>6</v>
      </c>
      <c r="C39" s="3">
        <f ca="1">COUNTIFS(INDIRECT("Table1["&amp;$B5&amp;"]"), "Yes", Table1[c04a_age], "&gt;=18", Table1[c04a_age],"&lt;=24")</f>
        <v>19</v>
      </c>
      <c r="D39" s="2">
        <f ca="1">COUNTIFS(INDIRECT("Table1["&amp;$B5&amp;"]"), "Yes", Table1[c04a_age], "&gt;=25", Table1[c04a_age],"&lt;=49")</f>
        <v>90</v>
      </c>
      <c r="E39" s="3">
        <f ca="1">COUNTIFS(INDIRECT("Table1["&amp;$B5&amp;"]"), "Yes", Table1[c04a_age], "&gt;=50", Table1[c04a_age],"&lt;=64")</f>
        <v>41</v>
      </c>
      <c r="F39" s="2">
        <f ca="1">COUNTIFS(INDIRECT("Table1["&amp;$B5&amp;"]"), "Yes", Table1[c04a_age], "&gt;64")</f>
        <v>0</v>
      </c>
      <c r="G39" s="3">
        <f t="shared" ca="1" si="2"/>
        <v>156</v>
      </c>
    </row>
    <row r="40" spans="1:7" x14ac:dyDescent="0.25">
      <c r="A40" s="5" t="str">
        <f>$B$3&amp;" - Wave B - All"</f>
        <v>Jobseekers - Wave B - All</v>
      </c>
      <c r="B40" s="2">
        <f ca="1">COUNTIFS(INDIRECT("Table1["&amp;$B6&amp;"]"), "Yes", INDIRECT("Table1[c04"&amp;$E5&amp;"_age]"), "&lt;18")</f>
        <v>0</v>
      </c>
      <c r="C40" s="3">
        <f ca="1">COUNTIFS(INDIRECT("Table1["&amp;$B6&amp;"]"), "Yes", INDIRECT("Table1[c04"&amp;$E5&amp;"_age]"), "&gt;=18", INDIRECT("Table1[c04"&amp;$E5&amp;"_age]"),"&lt;=24")</f>
        <v>12</v>
      </c>
      <c r="D40" s="2">
        <f ca="1">COUNTIFS(INDIRECT("Table1["&amp;$B6&amp;"]"), "Yes", INDIRECT("Table1[c04"&amp;$E5&amp;"_age]"), "&gt;=25", INDIRECT("Table1[c04"&amp;$E5&amp;"_age]"),"&lt;=49")</f>
        <v>24</v>
      </c>
      <c r="E40" s="3">
        <f ca="1">COUNTIFS(INDIRECT("Table1["&amp;$B6&amp;"]"), "Yes", INDIRECT("Table1[c04"&amp;$E5&amp;"_age]"), "&gt;=50", INDIRECT("Table1[c04"&amp;$E5&amp;"_age]"),"&lt;=64")</f>
        <v>16</v>
      </c>
      <c r="F40" s="2">
        <f ca="1">COUNTIFS(INDIRECT("Table1["&amp;$B6&amp;"]"), "Yes", INDIRECT("Table1[c04"&amp;$E5&amp;"_age]"), "&gt;64")</f>
        <v>0</v>
      </c>
      <c r="G40" s="3">
        <f t="shared" ca="1" si="2"/>
        <v>52</v>
      </c>
    </row>
    <row r="41" spans="1:7" x14ac:dyDescent="0.25">
      <c r="A41" s="5" t="str">
        <f>$B$3&amp;" - Wave C - All"</f>
        <v>Jobseekers - Wave C - All</v>
      </c>
      <c r="B41" s="2">
        <f ca="1">COUNTIFS(INDIRECT("Table1["&amp;$B7&amp;"]"), "Yes", INDIRECT("Table1[c04"&amp;$E6&amp;"_age]"), "&lt;18")</f>
        <v>0</v>
      </c>
      <c r="C41" s="3">
        <f ca="1">COUNTIFS(INDIRECT("Table1["&amp;$B7&amp;"]"), "Yes", INDIRECT("Table1[c04"&amp;$E6&amp;"_age]"), "&gt;=18", INDIRECT("Table1[c04"&amp;$E6&amp;"_age]"),"&lt;=24")</f>
        <v>1</v>
      </c>
      <c r="D41" s="2">
        <f ca="1">COUNTIFS(INDIRECT("Table1["&amp;$B7&amp;"]"), "Yes", INDIRECT("Table1[c04"&amp;$E6&amp;"_age]"), "&gt;=25", INDIRECT("Table1[c04"&amp;$E6&amp;"_age]"),"&lt;=49")</f>
        <v>10</v>
      </c>
      <c r="E41" s="3">
        <f ca="1">COUNTIFS(INDIRECT("Table1["&amp;$B7&amp;"]"), "Yes", INDIRECT("Table1[c04"&amp;$E6&amp;"_age]"), "&gt;=50", INDIRECT("Table1[c04"&amp;$E6&amp;"_age]"),"&lt;=64")</f>
        <v>5</v>
      </c>
      <c r="F41" s="2">
        <f ca="1">COUNTIFS(INDIRECT("Table1["&amp;$B7&amp;"]"), "Yes", INDIRECT("Table1[c04"&amp;$E6&amp;"_age]"), "&gt;64")</f>
        <v>0</v>
      </c>
      <c r="G41" s="3">
        <f t="shared" ca="1" si="2"/>
        <v>16</v>
      </c>
    </row>
    <row r="43" spans="1:7" x14ac:dyDescent="0.25">
      <c r="A43" s="4" t="s">
        <v>537</v>
      </c>
    </row>
    <row r="44" spans="1:7" x14ac:dyDescent="0.25">
      <c r="A44" s="5"/>
      <c r="B44" s="5" t="s">
        <v>775</v>
      </c>
      <c r="C44" s="5" t="s">
        <v>534</v>
      </c>
      <c r="D44" s="5" t="s">
        <v>535</v>
      </c>
      <c r="E44" s="5" t="s">
        <v>536</v>
      </c>
      <c r="F44" s="5" t="s">
        <v>776</v>
      </c>
      <c r="G44" s="5" t="s">
        <v>525</v>
      </c>
    </row>
    <row r="45" spans="1:7" x14ac:dyDescent="0.25">
      <c r="A45" s="5" t="str">
        <f>$B$3&amp;" - Wave A - Sample"</f>
        <v>Jobseekers - Wave A - Sample</v>
      </c>
      <c r="B45" s="15">
        <f t="shared" ref="B45:G50" si="3">B36/$G36</f>
        <v>9.2307692307692313E-2</v>
      </c>
      <c r="C45" s="13">
        <f t="shared" si="3"/>
        <v>0.15384615384615385</v>
      </c>
      <c r="D45" s="15">
        <f t="shared" si="3"/>
        <v>0.43076923076923079</v>
      </c>
      <c r="E45" s="13">
        <f t="shared" si="3"/>
        <v>0.32307692307692309</v>
      </c>
      <c r="F45" s="15">
        <f t="shared" si="3"/>
        <v>0</v>
      </c>
      <c r="G45" s="13">
        <f t="shared" si="3"/>
        <v>1</v>
      </c>
    </row>
    <row r="46" spans="1:7" x14ac:dyDescent="0.25">
      <c r="A46" s="5" t="str">
        <f>$B$3&amp;" - Wave B - Sample"</f>
        <v>Jobseekers - Wave B - Sample</v>
      </c>
      <c r="B46" s="15">
        <f t="shared" ca="1" si="3"/>
        <v>0</v>
      </c>
      <c r="C46" s="13">
        <f t="shared" ca="1" si="3"/>
        <v>0.28205128205128205</v>
      </c>
      <c r="D46" s="15">
        <f t="shared" ca="1" si="3"/>
        <v>0.38461538461538464</v>
      </c>
      <c r="E46" s="13">
        <f t="shared" ca="1" si="3"/>
        <v>0.33333333333333331</v>
      </c>
      <c r="F46" s="15">
        <f t="shared" ca="1" si="3"/>
        <v>0</v>
      </c>
      <c r="G46" s="13">
        <f t="shared" ca="1" si="3"/>
        <v>1</v>
      </c>
    </row>
    <row r="47" spans="1:7" x14ac:dyDescent="0.25">
      <c r="A47" s="5" t="str">
        <f>$B$3&amp;" - Wave C - Sample"</f>
        <v>Jobseekers - Wave C - Sample</v>
      </c>
      <c r="B47" s="15">
        <f t="shared" ca="1" si="3"/>
        <v>0</v>
      </c>
      <c r="C47" s="13">
        <f t="shared" ca="1" si="3"/>
        <v>0</v>
      </c>
      <c r="D47" s="15">
        <f t="shared" ca="1" si="3"/>
        <v>0.33333333333333331</v>
      </c>
      <c r="E47" s="13">
        <f t="shared" ca="1" si="3"/>
        <v>0.66666666666666663</v>
      </c>
      <c r="F47" s="15">
        <f t="shared" ca="1" si="3"/>
        <v>0</v>
      </c>
      <c r="G47" s="13">
        <f t="shared" ca="1" si="3"/>
        <v>1</v>
      </c>
    </row>
    <row r="48" spans="1:7" x14ac:dyDescent="0.25">
      <c r="A48" s="5" t="str">
        <f>$B$3&amp;" - Wave A - All"</f>
        <v>Jobseekers - Wave A - All</v>
      </c>
      <c r="B48" s="15">
        <f t="shared" ca="1" si="3"/>
        <v>3.8461538461538464E-2</v>
      </c>
      <c r="C48" s="13">
        <f t="shared" ca="1" si="3"/>
        <v>0.12179487179487179</v>
      </c>
      <c r="D48" s="15">
        <f t="shared" ca="1" si="3"/>
        <v>0.57692307692307687</v>
      </c>
      <c r="E48" s="13">
        <f t="shared" ca="1" si="3"/>
        <v>0.26282051282051283</v>
      </c>
      <c r="F48" s="15">
        <f t="shared" ca="1" si="3"/>
        <v>0</v>
      </c>
      <c r="G48" s="13">
        <f t="shared" ca="1" si="3"/>
        <v>1</v>
      </c>
    </row>
    <row r="49" spans="1:7" x14ac:dyDescent="0.25">
      <c r="A49" s="5" t="str">
        <f>$B$3&amp;" - Wave B - All"</f>
        <v>Jobseekers - Wave B - All</v>
      </c>
      <c r="B49" s="15">
        <f t="shared" ca="1" si="3"/>
        <v>0</v>
      </c>
      <c r="C49" s="13">
        <f t="shared" ca="1" si="3"/>
        <v>0.23076923076923078</v>
      </c>
      <c r="D49" s="15">
        <f t="shared" ca="1" si="3"/>
        <v>0.46153846153846156</v>
      </c>
      <c r="E49" s="13">
        <f t="shared" ca="1" si="3"/>
        <v>0.30769230769230771</v>
      </c>
      <c r="F49" s="15">
        <f t="shared" ca="1" si="3"/>
        <v>0</v>
      </c>
      <c r="G49" s="13">
        <f t="shared" ca="1" si="3"/>
        <v>1</v>
      </c>
    </row>
    <row r="50" spans="1:7" x14ac:dyDescent="0.25">
      <c r="A50" s="5" t="str">
        <f>$B$3&amp;" - Wave C - All"</f>
        <v>Jobseekers - Wave C - All</v>
      </c>
      <c r="B50" s="15">
        <f t="shared" ca="1" si="3"/>
        <v>0</v>
      </c>
      <c r="C50" s="13">
        <f t="shared" ca="1" si="3"/>
        <v>6.25E-2</v>
      </c>
      <c r="D50" s="15">
        <f t="shared" ca="1" si="3"/>
        <v>0.625</v>
      </c>
      <c r="E50" s="13">
        <f t="shared" ca="1" si="3"/>
        <v>0.3125</v>
      </c>
      <c r="F50" s="15">
        <f t="shared" ca="1" si="3"/>
        <v>0</v>
      </c>
      <c r="G50" s="13">
        <f t="shared" ca="1" si="3"/>
        <v>1</v>
      </c>
    </row>
    <row r="51" spans="1:7" x14ac:dyDescent="0.25">
      <c r="B51" s="11"/>
      <c r="C51" s="11"/>
      <c r="D51" s="11"/>
      <c r="E51" s="11"/>
    </row>
    <row r="52" spans="1:7" x14ac:dyDescent="0.25">
      <c r="A52" s="4" t="s">
        <v>538</v>
      </c>
    </row>
    <row r="53" spans="1:7" x14ac:dyDescent="0.25">
      <c r="A53" s="5"/>
      <c r="B53" s="5" t="s">
        <v>539</v>
      </c>
      <c r="C53" s="5" t="s">
        <v>541</v>
      </c>
      <c r="D53" s="5" t="s">
        <v>525</v>
      </c>
    </row>
    <row r="54" spans="1:7" x14ac:dyDescent="0.25">
      <c r="A54" s="5" t="str">
        <f>$B$3&amp;" - Wave A - Sample"</f>
        <v>Jobseekers - Wave A - Sample</v>
      </c>
      <c r="B54" s="2">
        <f>COUNTIFS(Table1[c08a_main_class], $B$4, Table1[c06a_ethnicity], "English / Welsh / Scottish / Northern Irish / British")+COUNTIFS(Table1[c08a_main_class], $B$4, Table1[c06a_ethnicity], "Gypsy or Irish Traveller")+COUNTIFS(Table1[c08a_main_class], $B$4, Table1[c06a_ethnicity], "Any other White background")</f>
        <v>59</v>
      </c>
      <c r="C54" s="3">
        <f>COUNTIFS(Table1[c08a_main_class], $B$4, Table1[c06a_ethnicity], "White and Black Caribbean")+COUNTIFS(Table1[c08a_main_class], $B$4, Table1[c06a_ethnicity], "White and Black African")+COUNTIFS(Table1[c08a_main_class], $B$4, Table1[c06a_ethnicity], "White and Asian")+COUNTIFS(Table1[c08a_main_class], $B$4, Table1[c06a_ethnicity], "Any other Mixed / Multiple ethnic background")+COUNTIFS(Table1[c08a_main_class], $B$4, Table1[c06a_ethnicity], "Indian")+COUNTIFS(Table1[c08a_main_class], $B$4, Table1[c06a_ethnicity], "Pakistani")+COUNTIFS(Table1[c08a_main_class], $B$4, Table1[c06a_ethnicity], "Bangladeshi")+COUNTIFS(Table1[c08a_main_class], $B$4, Table1[c06a_ethnicity], "Chinese")+COUNTIFS(Table1[c08a_main_class], $B$4, Table1[c06a_ethnicity], "Any other Asian background")+COUNTIFS(Table1[c08a_main_class], $B$4, Table1[c06a_ethnicity], "African")+COUNTIFS(Table1[c08a_main_class], $B$4, Table1[c06a_ethnicity], "Caribbean")+COUNTIFS(Table1[c08a_main_class], $B$4, Table1[c06a_ethnicity], "Any other Black / African / Caribbean background")+COUNTIFS(Table1[c08a_main_class], $B$4, Table1[c06a_ethnicity], "Arab")+COUNTIFS(Table1[c08a_main_class], $B$4, Table1[c06a_ethnicity], "Any other ethnic group")</f>
        <v>6</v>
      </c>
      <c r="D54" s="2">
        <f>SUM(B54:C54)</f>
        <v>65</v>
      </c>
    </row>
    <row r="55" spans="1:7" x14ac:dyDescent="0.25">
      <c r="A55" s="5" t="str">
        <f>$B$3&amp;" - Wave B - Sample"</f>
        <v>Jobseekers - Wave B - Sample</v>
      </c>
      <c r="B55" s="2">
        <f ca="1">COUNTIFS(Table1[c08a_main_class], $B$4, INDIRECT("Table1[c01"&amp;$E5&amp;"_area]"), "&lt;&gt;Unassigned", Table1[c06a_ethnicity], "English / Welsh / Scottish / Northern Irish / British")+COUNTIFS(Table1[c08a_main_class], $B$4, INDIRECT("Table1[c01"&amp;$E5&amp;"_area]"), "&lt;&gt;Unassigned", Table1[c06a_ethnicity], "Irish")+COUNTIFS(Table1[c08a_main_class], $B$4, INDIRECT("Table1[c01"&amp;$E5&amp;"_area]"), "&lt;&gt;Unassigned", Table1[c06a_ethnicity], "Gypsy or Irish Traveller")+COUNTIFS(Table1[c08a_main_class], $B$4, INDIRECT("Table1[c01"&amp;$E5&amp;"_area]"), "&lt;&gt;Unassigned", Table1[c06a_ethnicity], "Any other White background")</f>
        <v>37</v>
      </c>
      <c r="C55" s="3">
        <f ca="1">COUNTIFS(Table1[c08a_main_class], $B$4, INDIRECT("Table1[c01"&amp;$E5&amp;"_area]"), "&lt;&gt;Unassigned", Table1[c06a_ethnicity], "White and Black Caribbean")+COUNTIFS(Table1[c08a_main_class], $B$4, INDIRECT("Table1[c01"&amp;$E5&amp;"_area]"), "&lt;&gt;Unassigned", Table1[c06a_ethnicity], "White and Black African")+COUNTIFS(Table1[c08a_main_class], $B$4, INDIRECT("Table1[c01"&amp;$E5&amp;"_area]"), "&lt;&gt;Unassigned", Table1[c06a_ethnicity], "White and Asian")+COUNTIFS(Table1[c08a_main_class], $B$4, INDIRECT("Table1[c01"&amp;$E5&amp;"_area]"), "&lt;&gt;Unassigned", Table1[c06a_ethnicity], "Any other Mixed / Multiple ethnic background")+COUNTIFS(Table1[c08a_main_class], $B$4, INDIRECT("Table1[c01"&amp;$E5&amp;"_area]"), "&lt;&gt;Unassigned", Table1[c06a_ethnicity], "Indian")+COUNTIFS(Table1[c08a_main_class], $B$4, INDIRECT("Table1[c01"&amp;$E5&amp;"_area]"), "&lt;&gt;Unassigned", Table1[c06a_ethnicity], "Pakistani")+COUNTIFS(Table1[c08a_main_class], $B$4, INDIRECT("Table1[c01"&amp;$E5&amp;"_area]"), "&lt;&gt;Unassigned", Table1[c06a_ethnicity], "Bangladeshi")+COUNTIFS(Table1[c08a_main_class], $B$4, INDIRECT("Table1[c01"&amp;$E5&amp;"_area]"), "&lt;&gt;Unassigned", Table1[c06a_ethnicity], "Chinese")+COUNTIFS(Table1[c08a_main_class], $B$4, INDIRECT("Table1[c01"&amp;$E5&amp;"_area]"), "&lt;&gt;Unassigned", Table1[c06a_ethnicity], "Any other Asian background")+COUNTIFS(Table1[c08a_main_class], $B$4, INDIRECT("Table1[c01"&amp;$E5&amp;"_area]"), "&lt;&gt;Unassigned", Table1[c06a_ethnicity], "African")+COUNTIFS(Table1[c08a_main_class], $B$4, INDIRECT("Table1[c01"&amp;$E5&amp;"_area]"), "&lt;&gt;Unassigned", Table1[c06a_ethnicity], "Caribbean")+COUNTIFS(Table1[c08a_main_class], $B$4, INDIRECT("Table1[c01"&amp;$E5&amp;"_area]"), "&lt;&gt;Unassigned", Table1[c06a_ethnicity], "Any other Black / African / Caribbean background")+COUNTIFS(Table1[c08a_main_class], $B$4, INDIRECT("Table1[c01"&amp;$E5&amp;"_area]"), "&lt;&gt;Unassigned", Table1[c06a_ethnicity], "Arab")+COUNTIFS(Table1[c08a_main_class], $B$4, INDIRECT("Table1[c01"&amp;$E5&amp;"_area]"), "&lt;&gt;Unassigned", Table1[c06a_ethnicity], "Any other ethnic group")</f>
        <v>5</v>
      </c>
      <c r="D55" s="2">
        <f t="shared" ref="D55:D56" ca="1" si="4">SUM(B55:C55)</f>
        <v>42</v>
      </c>
    </row>
    <row r="56" spans="1:7" x14ac:dyDescent="0.25">
      <c r="A56" s="5" t="str">
        <f>$B$3&amp;" - Wave C - Sample"</f>
        <v>Jobseekers - Wave C - Sample</v>
      </c>
      <c r="B56" s="2">
        <f ca="1">COUNTIFS(Table1[c08a_main_class], $B$4, INDIRECT("Table1[c01"&amp;$E6&amp;"_area]"), "&lt;&gt;Unassigned", Table1[c06a_ethnicity], "English / Welsh / Scottish / Northern Irish / British")+COUNTIFS(Table1[c08a_main_class], $B$4, INDIRECT("Table1[c01"&amp;$E6&amp;"_area]"), "&lt;&gt;Unassigned", Table1[c06a_ethnicity], "Irish")+COUNTIFS(Table1[c08a_main_class], $B$4, INDIRECT("Table1[c01"&amp;$E6&amp;"_area]"), "&lt;&gt;Unassigned", Table1[c06a_ethnicity], "Gypsy or Irish Traveller")+COUNTIFS(Table1[c08a_main_class], $B$4, INDIRECT("Table1[c01"&amp;$E6&amp;"_area]"), "&lt;&gt;Unassigned", Table1[c06a_ethnicity], "Any other White background")</f>
        <v>6</v>
      </c>
      <c r="C56" s="3">
        <f ca="1">COUNTIFS(Table1[c08a_main_class], $B$4, INDIRECT("Table1[c01"&amp;$E6&amp;"_area]"), "&lt;&gt;Unassigned", Table1[c06a_ethnicity], "White and Black Caribbean")+COUNTIFS(Table1[c08a_main_class], $B$4, INDIRECT("Table1[c01"&amp;$E6&amp;"_area]"), "&lt;&gt;Unassigned", Table1[c06a_ethnicity], "White and Black African")+COUNTIFS(Table1[c08a_main_class], $B$4, INDIRECT("Table1[c01"&amp;$E6&amp;"_area]"), "&lt;&gt;Unassigned", Table1[c06a_ethnicity], "White and Asian")+COUNTIFS(Table1[c08a_main_class], $B$4, INDIRECT("Table1[c01"&amp;$E6&amp;"_area]"), "&lt;&gt;Unassigned", Table1[c06a_ethnicity], "Any other Mixed / Multiple ethnic background")+COUNTIFS(Table1[c08a_main_class], $B$4, INDIRECT("Table1[c01"&amp;$E6&amp;"_area]"), "&lt;&gt;Unassigned", Table1[c06a_ethnicity], "Indian")+COUNTIFS(Table1[c08a_main_class], $B$4, INDIRECT("Table1[c01"&amp;$E6&amp;"_area]"), "&lt;&gt;Unassigned", Table1[c06a_ethnicity], "Pakistani")+COUNTIFS(Table1[c08a_main_class], $B$4, INDIRECT("Table1[c01"&amp;$E6&amp;"_area]"), "&lt;&gt;Unassigned", Table1[c06a_ethnicity], "Bangladeshi")+COUNTIFS(Table1[c08a_main_class], $B$4, INDIRECT("Table1[c01"&amp;$E6&amp;"_area]"), "&lt;&gt;Unassigned", Table1[c06a_ethnicity], "Chinese")+COUNTIFS(Table1[c08a_main_class], $B$4, INDIRECT("Table1[c01"&amp;$E6&amp;"_area]"), "&lt;&gt;Unassigned", Table1[c06a_ethnicity], "Any other Asian background")+COUNTIFS(Table1[c08a_main_class], $B$4, INDIRECT("Table1[c01"&amp;$E6&amp;"_area]"), "&lt;&gt;Unassigned", Table1[c06a_ethnicity], "African")+COUNTIFS(Table1[c08a_main_class], $B$4, INDIRECT("Table1[c01"&amp;$E6&amp;"_area]"), "&lt;&gt;Unassigned", Table1[c06a_ethnicity], "Caribbean")+COUNTIFS(Table1[c08a_main_class], $B$4, INDIRECT("Table1[c01"&amp;$E6&amp;"_area]"), "&lt;&gt;Unassigned", Table1[c06a_ethnicity], "Any other Black / African / Caribbean background")+COUNTIFS(Table1[c08a_main_class], $B$4, INDIRECT("Table1[c01"&amp;$E6&amp;"_area]"), "&lt;&gt;Unassigned", Table1[c06a_ethnicity], "Arab")+COUNTIFS(Table1[c08a_main_class], $B$4, INDIRECT("Table1[c01"&amp;$E6&amp;"_area]"), "&lt;&gt;Unassigned", Table1[c06a_ethnicity], "Any other ethnic group")</f>
        <v>0</v>
      </c>
      <c r="D56" s="2">
        <f t="shared" ca="1" si="4"/>
        <v>6</v>
      </c>
    </row>
    <row r="57" spans="1:7" x14ac:dyDescent="0.25">
      <c r="A57" s="5" t="str">
        <f>$B$3&amp;" - Wave A - All"</f>
        <v>Jobseekers - Wave A - All</v>
      </c>
      <c r="B57" s="2">
        <f ca="1">COUNTIFS(INDIRECT("Table1["&amp;$B5&amp;"]"), "Yes", Table1[c06a_ethnicity], "English / Welsh / Scottish / Northern Irish / British")+COUNTIFS(INDIRECT("Table1["&amp;$B5&amp;"]"), "Yes", Table1[c06a_ethnicity], "Irish")+COUNTIFS(INDIRECT("Table1["&amp;$B5&amp;"]"), "Yes", Table1[c06a_ethnicity], "Gypsy or Irish Traveller")+COUNTIFS(INDIRECT("Table1["&amp;$B5&amp;"]"), "Yes", Table1[c06a_ethnicity], "Any other White background")</f>
        <v>128</v>
      </c>
      <c r="C57" s="3">
        <f ca="1">COUNTIFS(INDIRECT("Table1["&amp;$B5&amp;"]"), "Yes", Table1[c06a_ethnicity], "White and Black Caribbean")+COUNTIFS(INDIRECT("Table1["&amp;$B5&amp;"]"), "Yes", Table1[c06a_ethnicity], "White and Black African")+COUNTIFS(INDIRECT("Table1["&amp;$B5&amp;"]"), "Yes", Table1[c06a_ethnicity], "White and Asian")+COUNTIFS(INDIRECT("Table1["&amp;$B5&amp;"]"), "Yes", Table1[c06a_ethnicity], "Any other Mixed / Multiple ethnic background")+COUNTIFS(INDIRECT("Table1["&amp;$B5&amp;"]"), "Yes", Table1[c06a_ethnicity], "Indian")+COUNTIFS(INDIRECT("Table1["&amp;$B5&amp;"]"), "Yes", Table1[c06a_ethnicity], "Pakistani")+COUNTIFS(INDIRECT("Table1["&amp;$B5&amp;"]"), "Yes", Table1[c06a_ethnicity], "Bangladeshi")+COUNTIFS(INDIRECT("Table1["&amp;$B5&amp;"]"), "Yes", Table1[c06a_ethnicity], "Chinese")+COUNTIFS(INDIRECT("Table1["&amp;$B5&amp;"]"), "Yes", Table1[c06a_ethnicity], "Any other Asian background")+COUNTIFS(INDIRECT("Table1["&amp;$B5&amp;"]"), "Yes", Table1[c06a_ethnicity], "African")+COUNTIFS(INDIRECT("Table1["&amp;$B5&amp;"]"), "Yes", Table1[c06a_ethnicity], "Caribbean")+COUNTIFS(INDIRECT("Table1["&amp;$B5&amp;"]"), "Yes", Table1[c06a_ethnicity], "Any other Black / African / Caribbean background")+COUNTIFS(INDIRECT("Table1["&amp;$B5&amp;"]"), "Yes", Table1[c06a_ethnicity], "Arab")+COUNTIFS(INDIRECT("Table1["&amp;$B5&amp;"]"), "Yes", Table1[c06a_ethnicity], "Any other ethnic group")</f>
        <v>28</v>
      </c>
      <c r="D57" s="2">
        <f ca="1">SUM(B57+C57)</f>
        <v>156</v>
      </c>
    </row>
    <row r="58" spans="1:7" x14ac:dyDescent="0.25">
      <c r="A58" s="5" t="str">
        <f>$B$3&amp;" - Wave B - All"</f>
        <v>Jobseekers - Wave B - All</v>
      </c>
      <c r="B58" s="2">
        <f ca="1">COUNTIFS(INDIRECT("Table1["&amp;$B6&amp;"]"), "Yes", Table1[c06a_ethnicity], "English / Welsh / Scottish / Northern Irish / British")+COUNTIFS(INDIRECT("Table1["&amp;$B6&amp;"]"), "Yes", Table1[c06a_ethnicity], "Irish")+COUNTIFS(INDIRECT("Table1["&amp;$B6&amp;"]"), "Yes", Table1[c06a_ethnicity], "Gypsy or Irish Traveller")+COUNTIFS(INDIRECT("Table1["&amp;$B6&amp;"]"), "Yes", Table1[c06a_ethnicity], "Any other White background")</f>
        <v>44</v>
      </c>
      <c r="C58" s="3">
        <f ca="1">COUNTIFS(INDIRECT("Table1["&amp;$B6&amp;"]"), "Yes", Table1[c06a_ethnicity], "White and Black Caribbean")+COUNTIFS(INDIRECT("Table1["&amp;$B6&amp;"]"), "Yes", Table1[c06a_ethnicity], "White and Black African")+COUNTIFS(INDIRECT("Table1["&amp;$B6&amp;"]"), "Yes", Table1[c06a_ethnicity], "White and Asian")+COUNTIFS(INDIRECT("Table1["&amp;$B6&amp;"]"), "Yes", Table1[c06a_ethnicity], "Any other Mixed / Multiple ethnic background")+COUNTIFS(INDIRECT("Table1["&amp;$B6&amp;"]"), "Yes", Table1[c06a_ethnicity], "Indian")+COUNTIFS(INDIRECT("Table1["&amp;$B6&amp;"]"), "Yes", Table1[c06a_ethnicity], "Pakistani")+COUNTIFS(INDIRECT("Table1["&amp;$B6&amp;"]"), "Yes", Table1[c06a_ethnicity], "Bangladeshi")+COUNTIFS(INDIRECT("Table1["&amp;$B6&amp;"]"), "Yes", Table1[c06a_ethnicity], "Chinese")+COUNTIFS(INDIRECT("Table1["&amp;$B6&amp;"]"), "Yes", Table1[c06a_ethnicity], "Any other Asian background")+COUNTIFS(INDIRECT("Table1["&amp;$B6&amp;"]"), "Yes", Table1[c06a_ethnicity], "African")+COUNTIFS(INDIRECT("Table1["&amp;$B6&amp;"]"), "Yes", Table1[c06a_ethnicity], "Caribbean")+COUNTIFS(INDIRECT("Table1["&amp;$B6&amp;"]"), "Yes", Table1[c06a_ethnicity], "Any other Black / African / Caribbean background")+COUNTIFS(INDIRECT("Table1["&amp;$B6&amp;"]"), "Yes", Table1[c06a_ethnicity], "Arab")+COUNTIFS(INDIRECT("Table1["&amp;$B6&amp;"]"), "Yes", Table1[c06a_ethnicity], "Any other ethnic group")</f>
        <v>11</v>
      </c>
      <c r="D58" s="2">
        <f ca="1">SUM(B58:C58)</f>
        <v>55</v>
      </c>
    </row>
    <row r="59" spans="1:7" x14ac:dyDescent="0.25">
      <c r="A59" s="5" t="str">
        <f>$B$3&amp;" - Wave C - All"</f>
        <v>Jobseekers - Wave C - All</v>
      </c>
      <c r="B59" s="2">
        <f ca="1">COUNTIFS(INDIRECT("Table1["&amp;$B7&amp;"]"), "Yes", Table1[c06a_ethnicity], "English / Welsh / Scottish / Northern Irish / British")+COUNTIFS(INDIRECT("Table1["&amp;$B7&amp;"]"), "Yes", Table1[c06a_ethnicity], "Irish")+COUNTIFS(INDIRECT("Table1["&amp;$B7&amp;"]"), "Yes", Table1[c06a_ethnicity], "Gypsy or Irish Traveller")+COUNTIFS(INDIRECT("Table1["&amp;$B7&amp;"]"), "Yes", Table1[c06a_ethnicity], "Any other White background")</f>
        <v>12</v>
      </c>
      <c r="C59" s="3">
        <f ca="1">COUNTIFS(INDIRECT("Table1["&amp;$B7&amp;"]"), "Yes", Table1[c06a_ethnicity], "White and Black Caribbean")+COUNTIFS(INDIRECT("Table1["&amp;$B7&amp;"]"), "Yes", Table1[c06a_ethnicity], "White and Black African")+COUNTIFS(INDIRECT("Table1["&amp;$B7&amp;"]"), "Yes", Table1[c06a_ethnicity], "White and Asian")+COUNTIFS(INDIRECT("Table1["&amp;$B7&amp;"]"), "Yes", Table1[c06a_ethnicity], "Any other Mixed / Multiple ethnic background")+COUNTIFS(INDIRECT("Table1["&amp;$B7&amp;"]"), "Yes", Table1[c06a_ethnicity], "Indian")+COUNTIFS(INDIRECT("Table1["&amp;$B7&amp;"]"), "Yes", Table1[c06a_ethnicity], "Pakistani")+COUNTIFS(INDIRECT("Table1["&amp;$B7&amp;"]"), "Yes", Table1[c06a_ethnicity], "Bangladeshi")+COUNTIFS(INDIRECT("Table1["&amp;$B7&amp;"]"), "Yes", Table1[c06a_ethnicity], "Chinese")+COUNTIFS(INDIRECT("Table1["&amp;$B7&amp;"]"), "Yes", Table1[c06a_ethnicity], "Any other Asian background")+COUNTIFS(INDIRECT("Table1["&amp;$B7&amp;"]"), "Yes", Table1[c06a_ethnicity], "African")+COUNTIFS(INDIRECT("Table1["&amp;$B7&amp;"]"), "Yes", Table1[c06a_ethnicity], "Caribbean")+COUNTIFS(INDIRECT("Table1["&amp;$B7&amp;"]"), "Yes", Table1[c06a_ethnicity], "Any other Black / African / Caribbean background")+COUNTIFS(INDIRECT("Table1["&amp;$B7&amp;"]"), "Yes", Table1[c06a_ethnicity], "Arab")+COUNTIFS(INDIRECT("Table1["&amp;$B7&amp;"]"), "Yes", Table1[c06a_ethnicity], "Any other ethnic group")</f>
        <v>4</v>
      </c>
      <c r="D59" s="2">
        <f ca="1">SUM(B59:C59)</f>
        <v>16</v>
      </c>
      <c r="E59" s="11"/>
    </row>
    <row r="61" spans="1:7" x14ac:dyDescent="0.25">
      <c r="A61" s="4" t="s">
        <v>540</v>
      </c>
    </row>
    <row r="62" spans="1:7" x14ac:dyDescent="0.25">
      <c r="A62" s="5"/>
      <c r="B62" s="5" t="s">
        <v>539</v>
      </c>
      <c r="C62" s="5" t="s">
        <v>541</v>
      </c>
      <c r="D62" s="5" t="s">
        <v>525</v>
      </c>
    </row>
    <row r="63" spans="1:7" x14ac:dyDescent="0.25">
      <c r="A63" s="5" t="str">
        <f>$B$3&amp;" - Wave A - Sample"</f>
        <v>Jobseekers - Wave A - Sample</v>
      </c>
      <c r="B63" s="15">
        <f>B54/$D54</f>
        <v>0.90769230769230769</v>
      </c>
      <c r="C63" s="13">
        <f>C54/$D54</f>
        <v>9.2307692307692313E-2</v>
      </c>
      <c r="D63" s="15">
        <f>D54/$D54</f>
        <v>1</v>
      </c>
    </row>
    <row r="64" spans="1:7" x14ac:dyDescent="0.25">
      <c r="A64" s="5" t="str">
        <f>$B$3&amp;" - Wave B - Sample"</f>
        <v>Jobseekers - Wave B - Sample</v>
      </c>
      <c r="B64" s="15">
        <f t="shared" ref="B64:D68" ca="1" si="5">B55/$D55</f>
        <v>0.88095238095238093</v>
      </c>
      <c r="C64" s="13">
        <f t="shared" ca="1" si="5"/>
        <v>0.11904761904761904</v>
      </c>
      <c r="D64" s="15">
        <f t="shared" ca="1" si="5"/>
        <v>1</v>
      </c>
    </row>
    <row r="65" spans="1:5" x14ac:dyDescent="0.25">
      <c r="A65" s="5" t="str">
        <f>$B$3&amp;" - Wave C - Sample"</f>
        <v>Jobseekers - Wave C - Sample</v>
      </c>
      <c r="B65" s="15">
        <f t="shared" ca="1" si="5"/>
        <v>1</v>
      </c>
      <c r="C65" s="13">
        <f t="shared" ca="1" si="5"/>
        <v>0</v>
      </c>
      <c r="D65" s="15">
        <f t="shared" ca="1" si="5"/>
        <v>1</v>
      </c>
    </row>
    <row r="66" spans="1:5" x14ac:dyDescent="0.25">
      <c r="A66" s="5" t="str">
        <f>$B$3&amp;" - Wave A - All"</f>
        <v>Jobseekers - Wave A - All</v>
      </c>
      <c r="B66" s="15">
        <f t="shared" ca="1" si="5"/>
        <v>0.82051282051282048</v>
      </c>
      <c r="C66" s="13">
        <f ca="1">C57/$D57</f>
        <v>0.17948717948717949</v>
      </c>
      <c r="D66" s="15">
        <f t="shared" ca="1" si="5"/>
        <v>1</v>
      </c>
    </row>
    <row r="67" spans="1:5" x14ac:dyDescent="0.25">
      <c r="A67" s="5" t="str">
        <f>$B$3&amp;" - Wave B - All"</f>
        <v>Jobseekers - Wave B - All</v>
      </c>
      <c r="B67" s="15">
        <f t="shared" ca="1" si="5"/>
        <v>0.8</v>
      </c>
      <c r="C67" s="13">
        <f t="shared" ca="1" si="5"/>
        <v>0.2</v>
      </c>
      <c r="D67" s="15">
        <f t="shared" ca="1" si="5"/>
        <v>1</v>
      </c>
    </row>
    <row r="68" spans="1:5" x14ac:dyDescent="0.25">
      <c r="A68" s="5" t="str">
        <f>$B$3&amp;" - Wave C - All"</f>
        <v>Jobseekers - Wave C - All</v>
      </c>
      <c r="B68" s="15">
        <f t="shared" ca="1" si="5"/>
        <v>0.75</v>
      </c>
      <c r="C68" s="13">
        <f t="shared" ca="1" si="5"/>
        <v>0.25</v>
      </c>
      <c r="D68" s="15">
        <f t="shared" ca="1" si="5"/>
        <v>1</v>
      </c>
    </row>
    <row r="69" spans="1:5" x14ac:dyDescent="0.25">
      <c r="B69" s="11"/>
      <c r="C69" s="11"/>
      <c r="D69" s="11"/>
      <c r="E69" s="11"/>
    </row>
    <row r="70" spans="1:5" x14ac:dyDescent="0.25">
      <c r="A70" s="4" t="s">
        <v>682</v>
      </c>
    </row>
    <row r="71" spans="1:5" x14ac:dyDescent="0.25">
      <c r="A71" s="5"/>
      <c r="B71" s="5" t="s">
        <v>683</v>
      </c>
      <c r="C71" s="5" t="s">
        <v>684</v>
      </c>
      <c r="D71" s="5" t="s">
        <v>525</v>
      </c>
    </row>
    <row r="72" spans="1:5" x14ac:dyDescent="0.25">
      <c r="A72" s="5" t="str">
        <f>$B$3&amp;" - Wave A - Sample"</f>
        <v>Jobseekers - Wave A - Sample</v>
      </c>
      <c r="B72" s="2">
        <f>COUNTIFS(Table1[c08a_main_class], $B$4, Table1[c02a_rural], "Yes")</f>
        <v>1</v>
      </c>
      <c r="C72" s="3">
        <f>COUNTIFS(Table1[c08a_main_class], $B$4, Table1[c02a_rural], "No")</f>
        <v>64</v>
      </c>
      <c r="D72" s="2">
        <f>SUM(B72:C72)</f>
        <v>65</v>
      </c>
    </row>
    <row r="73" spans="1:5" x14ac:dyDescent="0.25">
      <c r="A73" s="5" t="str">
        <f>$B$3&amp;" - Wave B - Sample"</f>
        <v>Jobseekers - Wave B - Sample</v>
      </c>
      <c r="B73" s="2">
        <f ca="1">COUNTIFS(Table1[c08a_main_class], $B$4, INDIRECT("Table1[c01"&amp;$E5&amp;"_area]"), "&lt;&gt;Unassigned", INDIRECT("Table1[c02"&amp;$E4&amp;"_rural]"),"Yes")</f>
        <v>0</v>
      </c>
      <c r="C73" s="3">
        <f ca="1">COUNTIFS(Table1[c08a_main_class], $B$4, INDIRECT("Table1[c01"&amp;$E5&amp;"_area]"), "&lt;&gt;Unassigned", INDIRECT("Table1[c02"&amp;$E4&amp;"_rural]"),"No")</f>
        <v>42</v>
      </c>
      <c r="D73" s="2">
        <f t="shared" ref="D73:D74" ca="1" si="6">SUM(B73:C73)</f>
        <v>42</v>
      </c>
    </row>
    <row r="74" spans="1:5" x14ac:dyDescent="0.25">
      <c r="A74" s="5" t="str">
        <f>$B$3&amp;" - Wave C - Sample"</f>
        <v>Jobseekers - Wave C - Sample</v>
      </c>
      <c r="B74" s="2">
        <f ca="1">COUNTIFS(Table1[c08a_main_class], $B$4, INDIRECT("Table1[c01"&amp;$E6&amp;"_area]"), "&lt;&gt;Unassigned", INDIRECT("Table1[c02"&amp;$E5&amp;"_rural]"),"Yes")</f>
        <v>0</v>
      </c>
      <c r="C74" s="3">
        <f ca="1">COUNTIFS(Table1[c08a_main_class], $B$4, INDIRECT("Table1[c01"&amp;$E6&amp;"_area]"), "&lt;&gt;Unassigned", INDIRECT("Table1[c02"&amp;$E5&amp;"_rural]"),"No")</f>
        <v>6</v>
      </c>
      <c r="D74" s="2">
        <f t="shared" ca="1" si="6"/>
        <v>6</v>
      </c>
    </row>
    <row r="75" spans="1:5" x14ac:dyDescent="0.25">
      <c r="A75" s="5" t="str">
        <f>$B$3&amp;" - Wave A - All"</f>
        <v>Jobseekers - Wave A - All</v>
      </c>
      <c r="B75" s="2">
        <f ca="1">COUNTIFS(INDIRECT("Table1["&amp;$B5&amp;"]"), "Yes", INDIRECT("Table1[c02"&amp;$E4&amp;"_rural]"),"Yes")</f>
        <v>1</v>
      </c>
      <c r="C75" s="3">
        <f ca="1">COUNTIFS(INDIRECT("Table1["&amp;$B5&amp;"]"), "Yes", INDIRECT("Table1[c02"&amp;$E4&amp;"_rural]"),"No")</f>
        <v>155</v>
      </c>
      <c r="D75" s="2">
        <f ca="1">SUM(B75:C75)</f>
        <v>156</v>
      </c>
    </row>
    <row r="76" spans="1:5" x14ac:dyDescent="0.25">
      <c r="A76" s="5" t="str">
        <f>$B$3&amp;" - Wave B - All"</f>
        <v>Jobseekers - Wave B - All</v>
      </c>
      <c r="B76" s="2">
        <f ca="1">COUNTIFS(INDIRECT("Table1["&amp;$B6&amp;"]"), "Yes", INDIRECT("Table1[c02"&amp;$E5&amp;"_rural]"),"Yes")</f>
        <v>0</v>
      </c>
      <c r="C76" s="3">
        <f ca="1">COUNTIFS(INDIRECT("Table1["&amp;$B6&amp;"]"), "Yes", INDIRECT("Table1[c02"&amp;$E5&amp;"_rural]"),"No")</f>
        <v>55</v>
      </c>
      <c r="D76" s="2">
        <f ca="1">SUM(B76:C76)</f>
        <v>55</v>
      </c>
    </row>
    <row r="77" spans="1:5" x14ac:dyDescent="0.25">
      <c r="A77" s="5" t="str">
        <f>$B$3&amp;" - Wave C - All"</f>
        <v>Jobseekers - Wave C - All</v>
      </c>
      <c r="B77" s="2">
        <f ca="1">COUNTIFS(INDIRECT("Table1["&amp;$B7&amp;"]"), "Yes", INDIRECT("Table1[c02"&amp;$E6&amp;"_rural]"),"Yes")</f>
        <v>0</v>
      </c>
      <c r="C77" s="3">
        <f ca="1">COUNTIFS(INDIRECT("Table1["&amp;$B7&amp;"]"), "Yes", INDIRECT("Table1[c02"&amp;$E6&amp;"_rural]"),"No")</f>
        <v>16</v>
      </c>
      <c r="D77" s="2">
        <f ca="1">SUM(B77:C77)</f>
        <v>16</v>
      </c>
    </row>
    <row r="79" spans="1:5" x14ac:dyDescent="0.25">
      <c r="A79" s="4" t="s">
        <v>690</v>
      </c>
    </row>
    <row r="80" spans="1:5" x14ac:dyDescent="0.25">
      <c r="A80" s="5"/>
      <c r="B80" s="5" t="s">
        <v>5</v>
      </c>
      <c r="C80" s="5" t="s">
        <v>4</v>
      </c>
      <c r="D80" s="5" t="s">
        <v>525</v>
      </c>
    </row>
    <row r="81" spans="1:7" x14ac:dyDescent="0.25">
      <c r="A81" s="5" t="str">
        <f>$B$3&amp;" - Wave A - Sample"</f>
        <v>Jobseekers - Wave A - Sample</v>
      </c>
      <c r="B81" s="7">
        <f>B72/$D72</f>
        <v>1.5384615384615385E-2</v>
      </c>
      <c r="C81" s="6">
        <f>C72/$D72</f>
        <v>0.98461538461538467</v>
      </c>
      <c r="D81" s="7">
        <f>D72/$D72</f>
        <v>1</v>
      </c>
    </row>
    <row r="82" spans="1:7" x14ac:dyDescent="0.25">
      <c r="A82" s="5" t="str">
        <f>$B$3&amp;" - Wave B - Sample"</f>
        <v>Jobseekers - Wave B - Sample</v>
      </c>
      <c r="B82" s="7">
        <f t="shared" ref="B82:D86" ca="1" si="7">B73/$D73</f>
        <v>0</v>
      </c>
      <c r="C82" s="6">
        <f t="shared" ca="1" si="7"/>
        <v>1</v>
      </c>
      <c r="D82" s="7">
        <f t="shared" ca="1" si="7"/>
        <v>1</v>
      </c>
    </row>
    <row r="83" spans="1:7" x14ac:dyDescent="0.25">
      <c r="A83" s="5" t="str">
        <f>$B$3&amp;" - Wave C - Sample"</f>
        <v>Jobseekers - Wave C - Sample</v>
      </c>
      <c r="B83" s="7">
        <f t="shared" ca="1" si="7"/>
        <v>0</v>
      </c>
      <c r="C83" s="6">
        <f t="shared" ca="1" si="7"/>
        <v>1</v>
      </c>
      <c r="D83" s="7">
        <f t="shared" ca="1" si="7"/>
        <v>1</v>
      </c>
    </row>
    <row r="84" spans="1:7" x14ac:dyDescent="0.25">
      <c r="A84" s="5" t="str">
        <f>$B$3&amp;" - Wave A - All"</f>
        <v>Jobseekers - Wave A - All</v>
      </c>
      <c r="B84" s="7">
        <f t="shared" ca="1" si="7"/>
        <v>6.41025641025641E-3</v>
      </c>
      <c r="C84" s="6">
        <f t="shared" ca="1" si="7"/>
        <v>0.99358974358974361</v>
      </c>
      <c r="D84" s="7">
        <f t="shared" ca="1" si="7"/>
        <v>1</v>
      </c>
    </row>
    <row r="85" spans="1:7" x14ac:dyDescent="0.25">
      <c r="A85" s="5" t="str">
        <f>$B$3&amp;" - Wave B - All"</f>
        <v>Jobseekers - Wave B - All</v>
      </c>
      <c r="B85" s="7">
        <f t="shared" ca="1" si="7"/>
        <v>0</v>
      </c>
      <c r="C85" s="6">
        <f t="shared" ca="1" si="7"/>
        <v>1</v>
      </c>
      <c r="D85" s="7">
        <f t="shared" ca="1" si="7"/>
        <v>1</v>
      </c>
    </row>
    <row r="86" spans="1:7" x14ac:dyDescent="0.25">
      <c r="A86" s="5" t="str">
        <f>$B$3&amp;" - Wave C - All"</f>
        <v>Jobseekers - Wave C - All</v>
      </c>
      <c r="B86" s="7">
        <f t="shared" ca="1" si="7"/>
        <v>0</v>
      </c>
      <c r="C86" s="6">
        <f t="shared" ca="1" si="7"/>
        <v>1</v>
      </c>
      <c r="D86" s="7">
        <f t="shared" ca="1" si="7"/>
        <v>1</v>
      </c>
    </row>
    <row r="88" spans="1:7" x14ac:dyDescent="0.25">
      <c r="A88" s="4" t="s">
        <v>685</v>
      </c>
    </row>
    <row r="89" spans="1:7" x14ac:dyDescent="0.25">
      <c r="A89" s="5"/>
      <c r="B89" s="5" t="str">
        <f>$B$3&amp;" - Wave A - Sample"</f>
        <v>Jobseekers - Wave A - Sample</v>
      </c>
      <c r="C89" s="5" t="str">
        <f>$B$3&amp;" - Wave B - Sample"</f>
        <v>Jobseekers - Wave B - Sample</v>
      </c>
      <c r="D89" s="5" t="str">
        <f>$B$3&amp;" - Wave C - Sample"</f>
        <v>Jobseekers - Wave C - Sample</v>
      </c>
      <c r="E89" s="5" t="str">
        <f>$B$3&amp;" - Wave A - All"</f>
        <v>Jobseekers - Wave A - All</v>
      </c>
      <c r="F89" s="5" t="str">
        <f>$B$3&amp;" - Wave B - All"</f>
        <v>Jobseekers - Wave B - All</v>
      </c>
      <c r="G89" s="5" t="str">
        <f>$B$3&amp;" - Wave C - All"</f>
        <v>Jobseekers - Wave C - All</v>
      </c>
    </row>
    <row r="90" spans="1:7" x14ac:dyDescent="0.25">
      <c r="A90" s="5" t="s">
        <v>57</v>
      </c>
      <c r="B90" s="31">
        <f>COUNTIFS(Table1[c08a_main_class], $B$4, Table1[c05a_household], $A90)</f>
        <v>1</v>
      </c>
      <c r="C90" s="33">
        <f ca="1">COUNTIFS(Table1[c08a_main_class], $B$4, INDIRECT("Table1[c01"&amp;$E$5&amp;"_area]"), "&lt;&gt;Unassigned", INDIRECT("Table1[c05"&amp;$E$5&amp;"_household]"), $A90)</f>
        <v>1</v>
      </c>
      <c r="D90" s="31">
        <f ca="1">COUNTIFS(Table1[c08a_main_class], $B$4, INDIRECT("Table1[c01"&amp;$E$6&amp;"_area]"), "&lt;&gt;Unassigned", INDIRECT("Table1[c05"&amp;$E$6&amp;"_household]"), $A90)</f>
        <v>0</v>
      </c>
      <c r="E90" s="33">
        <f t="shared" ref="E90:E95" ca="1" si="8">COUNTIFS(INDIRECT("Table1["&amp;$B$5&amp;"]"), "Yes", INDIRECT("Table1[c05"&amp;$E$4&amp;"_household]"), $A90)</f>
        <v>30</v>
      </c>
      <c r="F90" s="31">
        <f t="shared" ref="F90:F95" ca="1" si="9">COUNTIFS(INDIRECT("Table1["&amp;$B$6&amp;"]"), "Yes", INDIRECT("Table1[c05"&amp;$E$5&amp;"_household]"), $A90)</f>
        <v>6</v>
      </c>
      <c r="G90" s="33">
        <f t="shared" ref="G90:G95" ca="1" si="10">COUNTIFS(INDIRECT("Table1["&amp;$B$7&amp;"]"), "Yes", INDIRECT("Table1[c05"&amp;$E$6&amp;"_household]"), $A90)</f>
        <v>2</v>
      </c>
    </row>
    <row r="91" spans="1:7" x14ac:dyDescent="0.25">
      <c r="A91" s="5" t="s">
        <v>686</v>
      </c>
      <c r="B91" s="31">
        <f>COUNTIFS(Table1[c08a_main_class], $B$4, Table1[c05a_household], $A91)</f>
        <v>54</v>
      </c>
      <c r="C91" s="33">
        <f ca="1">COUNTIFS(Table1[c08a_main_class], $B$4, INDIRECT("Table1[c01"&amp;$E$5&amp;"_area]"), "&lt;&gt;Unassigned", INDIRECT("Table1[c05"&amp;$E$5&amp;"_household]"), $A91)</f>
        <v>30</v>
      </c>
      <c r="D91" s="31">
        <f ca="1">COUNTIFS(Table1[c08a_main_class], $B$4, INDIRECT("Table1[c01"&amp;$E$6&amp;"_area]"), "&lt;&gt;Unassigned", INDIRECT("Table1[c05"&amp;$E$6&amp;"_household]"), $A91)</f>
        <v>0</v>
      </c>
      <c r="E91" s="33">
        <f t="shared" ca="1" si="8"/>
        <v>107</v>
      </c>
      <c r="F91" s="31">
        <f t="shared" ca="1" si="9"/>
        <v>38</v>
      </c>
      <c r="G91" s="33">
        <f t="shared" ca="1" si="10"/>
        <v>0</v>
      </c>
    </row>
    <row r="92" spans="1:7" x14ac:dyDescent="0.25">
      <c r="A92" s="5" t="s">
        <v>872</v>
      </c>
      <c r="B92" s="31">
        <f>COUNTIFS(Table1[c08a_main_class], $B$4, Table1[c05a_household], $A92)</f>
        <v>0</v>
      </c>
      <c r="C92" s="33">
        <f ca="1">COUNTIFS(Table1[c08a_main_class], $B$4, INDIRECT("Table1[c01"&amp;$E$5&amp;"_area]"), "&lt;&gt;Unassigned", INDIRECT("Table1[c05"&amp;$E$5&amp;"_household]"), $A92)</f>
        <v>0</v>
      </c>
      <c r="D92" s="31">
        <f ca="1">COUNTIFS(Table1[c08a_main_class], $B$4, INDIRECT("Table1[c01"&amp;$E$6&amp;"_area]"), "&lt;&gt;Unassigned", INDIRECT("Table1[c05"&amp;$E$6&amp;"_household]"), $A92)</f>
        <v>0</v>
      </c>
      <c r="E92" s="33">
        <f t="shared" ca="1" si="8"/>
        <v>1</v>
      </c>
      <c r="F92" s="31">
        <f t="shared" ca="1" si="9"/>
        <v>0</v>
      </c>
      <c r="G92" s="33">
        <f t="shared" ca="1" si="10"/>
        <v>0</v>
      </c>
    </row>
    <row r="93" spans="1:7" x14ac:dyDescent="0.25">
      <c r="A93" s="5" t="s">
        <v>688</v>
      </c>
      <c r="B93" s="31">
        <f>COUNTIFS(Table1[c08a_main_class], $B$4, Table1[c05a_household], $A93)</f>
        <v>2</v>
      </c>
      <c r="C93" s="33">
        <f ca="1">COUNTIFS(Table1[c08a_main_class], $B$4, INDIRECT("Table1[c01"&amp;$E$5&amp;"_area]"), "&lt;&gt;Unassigned", INDIRECT("Table1[c05"&amp;$E$5&amp;"_household]"), $A93)</f>
        <v>5</v>
      </c>
      <c r="D93" s="31">
        <f ca="1">COUNTIFS(Table1[c08a_main_class], $B$4, INDIRECT("Table1[c01"&amp;$E$6&amp;"_area]"), "&lt;&gt;Unassigned", INDIRECT("Table1[c05"&amp;$E$6&amp;"_household]"), $A93)</f>
        <v>0</v>
      </c>
      <c r="E93" s="33">
        <f t="shared" ca="1" si="8"/>
        <v>7</v>
      </c>
      <c r="F93" s="31">
        <f t="shared" ca="1" si="9"/>
        <v>7</v>
      </c>
      <c r="G93" s="33">
        <f t="shared" ca="1" si="10"/>
        <v>2</v>
      </c>
    </row>
    <row r="94" spans="1:7" x14ac:dyDescent="0.25">
      <c r="A94" s="5" t="s">
        <v>689</v>
      </c>
      <c r="B94" s="31">
        <f>COUNTIFS(Table1[c08a_main_class], $B$4, Table1[c05a_household], $A94)</f>
        <v>6</v>
      </c>
      <c r="C94" s="33">
        <f ca="1">COUNTIFS(Table1[c08a_main_class], $B$4, INDIRECT("Table1[c01"&amp;$E$5&amp;"_area]"), "&lt;&gt;Unassigned", INDIRECT("Table1[c05"&amp;$E$5&amp;"_household]"), $A94)</f>
        <v>5</v>
      </c>
      <c r="D94" s="31">
        <f ca="1">COUNTIFS(Table1[c08a_main_class], $B$4, INDIRECT("Table1[c01"&amp;$E$6&amp;"_area]"), "&lt;&gt;Unassigned", INDIRECT("Table1[c05"&amp;$E$6&amp;"_household]"), $A94)</f>
        <v>0</v>
      </c>
      <c r="E94" s="33">
        <f t="shared" ca="1" si="8"/>
        <v>8</v>
      </c>
      <c r="F94" s="31">
        <f t="shared" ca="1" si="9"/>
        <v>3</v>
      </c>
      <c r="G94" s="33">
        <f t="shared" ca="1" si="10"/>
        <v>1</v>
      </c>
    </row>
    <row r="95" spans="1:7" x14ac:dyDescent="0.25">
      <c r="A95" s="5" t="s">
        <v>22</v>
      </c>
      <c r="B95" s="31">
        <f>COUNTIFS(Table1[c08a_main_class], $B$4, Table1[c05a_household], $A95)</f>
        <v>2</v>
      </c>
      <c r="C95" s="33">
        <f ca="1">COUNTIFS(Table1[c08a_main_class], $B$4, INDIRECT("Table1[c01"&amp;$E$5&amp;"_area]"), "&lt;&gt;Unassigned", INDIRECT("Table1[c05"&amp;$E$5&amp;"_household]"), $A95)</f>
        <v>0</v>
      </c>
      <c r="D95" s="31">
        <f ca="1">COUNTIFS(Table1[c08a_main_class], $B$4, INDIRECT("Table1[c01"&amp;$E$6&amp;"_area]"), "&lt;&gt;Unassigned", INDIRECT("Table1[c05"&amp;$E$6&amp;"_household]"), $A95)</f>
        <v>0</v>
      </c>
      <c r="E95" s="33">
        <f t="shared" ca="1" si="8"/>
        <v>3</v>
      </c>
      <c r="F95" s="31">
        <f t="shared" ca="1" si="9"/>
        <v>0</v>
      </c>
      <c r="G95" s="33">
        <f t="shared" ca="1" si="10"/>
        <v>0</v>
      </c>
    </row>
    <row r="96" spans="1:7" x14ac:dyDescent="0.25">
      <c r="A96" s="5" t="s">
        <v>525</v>
      </c>
      <c r="B96" s="31">
        <f>SUM(B90:B95)</f>
        <v>65</v>
      </c>
      <c r="C96" s="33">
        <f t="shared" ref="C96:D96" ca="1" si="11">SUM(C90:C95)</f>
        <v>41</v>
      </c>
      <c r="D96" s="31">
        <f t="shared" ca="1" si="11"/>
        <v>0</v>
      </c>
      <c r="E96" s="33">
        <f ca="1">SUM(E90:E95)</f>
        <v>156</v>
      </c>
      <c r="F96" s="31">
        <f ca="1">SUM(F90:F95)</f>
        <v>54</v>
      </c>
      <c r="G96" s="33">
        <f ca="1">SUM(G90:G95)</f>
        <v>5</v>
      </c>
    </row>
    <row r="98" spans="1:7" x14ac:dyDescent="0.25">
      <c r="A98" s="4" t="s">
        <v>691</v>
      </c>
    </row>
    <row r="99" spans="1:7" x14ac:dyDescent="0.25">
      <c r="A99" s="5"/>
      <c r="B99" s="5" t="str">
        <f>$B$3&amp;" - Wave A - Sample"</f>
        <v>Jobseekers - Wave A - Sample</v>
      </c>
      <c r="C99" s="5" t="str">
        <f>$B$3&amp;" - Wave B - Sample"</f>
        <v>Jobseekers - Wave B - Sample</v>
      </c>
      <c r="D99" s="5" t="str">
        <f>$B$3&amp;" - Wave C - Sample"</f>
        <v>Jobseekers - Wave C - Sample</v>
      </c>
      <c r="E99" s="5" t="str">
        <f>$B$3&amp;" - Wave A - All"</f>
        <v>Jobseekers - Wave A - All</v>
      </c>
      <c r="F99" s="5" t="str">
        <f>$B$3&amp;" - Wave B - All"</f>
        <v>Jobseekers - Wave B - All</v>
      </c>
      <c r="G99" s="5" t="str">
        <f>$B$3&amp;" - Wave C - All"</f>
        <v>Jobseekers - Wave C - All</v>
      </c>
    </row>
    <row r="100" spans="1:7" x14ac:dyDescent="0.25">
      <c r="A100" s="5" t="s">
        <v>57</v>
      </c>
      <c r="B100" s="15">
        <f>B90/B$96</f>
        <v>1.5384615384615385E-2</v>
      </c>
      <c r="C100" s="13">
        <f t="shared" ref="C100:G106" ca="1" si="12">C90/C$96</f>
        <v>2.4390243902439025E-2</v>
      </c>
      <c r="D100" s="15" t="e">
        <f t="shared" ca="1" si="12"/>
        <v>#DIV/0!</v>
      </c>
      <c r="E100" s="13">
        <f t="shared" ca="1" si="12"/>
        <v>0.19230769230769232</v>
      </c>
      <c r="F100" s="15">
        <f t="shared" ca="1" si="12"/>
        <v>0.1111111111111111</v>
      </c>
      <c r="G100" s="13">
        <f t="shared" ca="1" si="12"/>
        <v>0.4</v>
      </c>
    </row>
    <row r="101" spans="1:7" x14ac:dyDescent="0.25">
      <c r="A101" s="5" t="s">
        <v>686</v>
      </c>
      <c r="B101" s="15">
        <f t="shared" ref="B101:D106" si="13">B91/B$96</f>
        <v>0.83076923076923082</v>
      </c>
      <c r="C101" s="13">
        <f t="shared" ca="1" si="13"/>
        <v>0.73170731707317072</v>
      </c>
      <c r="D101" s="15" t="e">
        <f t="shared" ca="1" si="13"/>
        <v>#DIV/0!</v>
      </c>
      <c r="E101" s="13">
        <f t="shared" ca="1" si="12"/>
        <v>0.6858974358974359</v>
      </c>
      <c r="F101" s="15">
        <f t="shared" ca="1" si="12"/>
        <v>0.70370370370370372</v>
      </c>
      <c r="G101" s="13">
        <f t="shared" ca="1" si="12"/>
        <v>0</v>
      </c>
    </row>
    <row r="102" spans="1:7" x14ac:dyDescent="0.25">
      <c r="A102" s="5" t="s">
        <v>687</v>
      </c>
      <c r="B102" s="15">
        <f t="shared" si="13"/>
        <v>0</v>
      </c>
      <c r="C102" s="13">
        <f t="shared" ca="1" si="13"/>
        <v>0</v>
      </c>
      <c r="D102" s="15" t="e">
        <f t="shared" ca="1" si="13"/>
        <v>#DIV/0!</v>
      </c>
      <c r="E102" s="13">
        <f t="shared" ca="1" si="12"/>
        <v>6.41025641025641E-3</v>
      </c>
      <c r="F102" s="15">
        <f t="shared" ca="1" si="12"/>
        <v>0</v>
      </c>
      <c r="G102" s="13">
        <f t="shared" ca="1" si="12"/>
        <v>0</v>
      </c>
    </row>
    <row r="103" spans="1:7" x14ac:dyDescent="0.25">
      <c r="A103" s="5" t="s">
        <v>688</v>
      </c>
      <c r="B103" s="15">
        <f t="shared" si="13"/>
        <v>3.0769230769230771E-2</v>
      </c>
      <c r="C103" s="13">
        <f t="shared" ca="1" si="13"/>
        <v>0.12195121951219512</v>
      </c>
      <c r="D103" s="15" t="e">
        <f t="shared" ca="1" si="13"/>
        <v>#DIV/0!</v>
      </c>
      <c r="E103" s="13">
        <f t="shared" ca="1" si="12"/>
        <v>4.4871794871794872E-2</v>
      </c>
      <c r="F103" s="15">
        <f t="shared" ca="1" si="12"/>
        <v>0.12962962962962962</v>
      </c>
      <c r="G103" s="13">
        <f t="shared" ca="1" si="12"/>
        <v>0.4</v>
      </c>
    </row>
    <row r="104" spans="1:7" x14ac:dyDescent="0.25">
      <c r="A104" s="5" t="s">
        <v>689</v>
      </c>
      <c r="B104" s="15">
        <f t="shared" si="13"/>
        <v>9.2307692307692313E-2</v>
      </c>
      <c r="C104" s="13">
        <f t="shared" ca="1" si="13"/>
        <v>0.12195121951219512</v>
      </c>
      <c r="D104" s="15" t="e">
        <f t="shared" ca="1" si="13"/>
        <v>#DIV/0!</v>
      </c>
      <c r="E104" s="13">
        <f t="shared" ca="1" si="12"/>
        <v>5.128205128205128E-2</v>
      </c>
      <c r="F104" s="15">
        <f t="shared" ca="1" si="12"/>
        <v>5.5555555555555552E-2</v>
      </c>
      <c r="G104" s="13">
        <f t="shared" ca="1" si="12"/>
        <v>0.2</v>
      </c>
    </row>
    <row r="105" spans="1:7" x14ac:dyDescent="0.25">
      <c r="A105" s="5" t="s">
        <v>22</v>
      </c>
      <c r="B105" s="15">
        <f t="shared" si="13"/>
        <v>3.0769230769230771E-2</v>
      </c>
      <c r="C105" s="13">
        <f t="shared" ca="1" si="13"/>
        <v>0</v>
      </c>
      <c r="D105" s="15" t="e">
        <f t="shared" ca="1" si="13"/>
        <v>#DIV/0!</v>
      </c>
      <c r="E105" s="13">
        <f t="shared" ca="1" si="12"/>
        <v>1.9230769230769232E-2</v>
      </c>
      <c r="F105" s="15">
        <f t="shared" ca="1" si="12"/>
        <v>0</v>
      </c>
      <c r="G105" s="13">
        <f t="shared" ca="1" si="12"/>
        <v>0</v>
      </c>
    </row>
    <row r="106" spans="1:7" x14ac:dyDescent="0.25">
      <c r="A106" s="5" t="s">
        <v>525</v>
      </c>
      <c r="B106" s="15">
        <f t="shared" si="13"/>
        <v>1</v>
      </c>
      <c r="C106" s="13">
        <f t="shared" ca="1" si="13"/>
        <v>1</v>
      </c>
      <c r="D106" s="15" t="e">
        <f t="shared" ca="1" si="13"/>
        <v>#DIV/0!</v>
      </c>
      <c r="E106" s="13">
        <f t="shared" ca="1" si="12"/>
        <v>1</v>
      </c>
      <c r="F106" s="15">
        <f t="shared" ca="1" si="12"/>
        <v>1</v>
      </c>
      <c r="G106" s="13">
        <f t="shared" ca="1" si="12"/>
        <v>1</v>
      </c>
    </row>
    <row r="108" spans="1:7" x14ac:dyDescent="0.25">
      <c r="A108" s="4" t="s">
        <v>692</v>
      </c>
    </row>
    <row r="109" spans="1:7" x14ac:dyDescent="0.25">
      <c r="A109" s="5"/>
      <c r="B109" s="5" t="str">
        <f>$B$3&amp;" - Wave A - Sample"</f>
        <v>Jobseekers - Wave A - Sample</v>
      </c>
      <c r="C109" s="5" t="str">
        <f>$B$3&amp;" - Wave B - Sample"</f>
        <v>Jobseekers - Wave B - Sample</v>
      </c>
      <c r="D109" s="5" t="str">
        <f>$B$3&amp;" - Wave C - Sample"</f>
        <v>Jobseekers - Wave C - Sample</v>
      </c>
      <c r="E109" s="5" t="str">
        <f>$B$3&amp;" - Wave A - All"</f>
        <v>Jobseekers - Wave A - All</v>
      </c>
      <c r="F109" s="5" t="str">
        <f>$B$3&amp;" - Wave B - All"</f>
        <v>Jobseekers - Wave B - All</v>
      </c>
      <c r="G109" s="5" t="str">
        <f>$B$3&amp;" - Wave C - All"</f>
        <v>Jobseekers - Wave C - All</v>
      </c>
    </row>
    <row r="110" spans="1:7" x14ac:dyDescent="0.25">
      <c r="A110" s="5" t="s">
        <v>11</v>
      </c>
      <c r="B110" s="2">
        <f>COUNTIFS(Table1[c08a_main_class], $B$4, Table1[c07a_nationality], $A110)</f>
        <v>14</v>
      </c>
      <c r="C110" s="33">
        <f ca="1">COUNTIFS(Table1[c08a_main_class], $B$4, INDIRECT("Table1[c01"&amp;$E$5&amp;"_area]"), "&lt;&gt;Unassigned", Table1[c07a_nationality], $A110)</f>
        <v>11</v>
      </c>
      <c r="D110" s="31">
        <f ca="1">COUNTIFS(Table1[c08a_main_class], $B$4, INDIRECT("Table1[c01"&amp;$E$6&amp;"_area]"), "&lt;&gt;Unassigned", Table1[c07a_nationality], $A110)</f>
        <v>5</v>
      </c>
      <c r="E110" s="3">
        <f ca="1">COUNTIFS(INDIRECT("Table1["&amp;$B$5&amp;"]"), "Yes", Table1[c07a_nationality], $A110)</f>
        <v>28</v>
      </c>
      <c r="F110" s="2">
        <f ca="1">COUNTIFS(INDIRECT("Table1["&amp;$B$6&amp;"]"), "Yes", Table1[c07a_nationality], $A110)</f>
        <v>17</v>
      </c>
      <c r="G110" s="3">
        <f ca="1">COUNTIFS(INDIRECT("Table1["&amp;$B$7&amp;"]"), "Yes", Table1[c07a_nationality], $A110)</f>
        <v>9</v>
      </c>
    </row>
    <row r="111" spans="1:7" x14ac:dyDescent="0.25">
      <c r="A111" s="5" t="s">
        <v>144</v>
      </c>
      <c r="B111" s="2">
        <f>COUNTIFS(Table1[c08a_main_class], $B$4, Table1[c07a_nationality], $A111)</f>
        <v>0</v>
      </c>
      <c r="C111" s="33">
        <f ca="1">COUNTIFS(Table1[c08a_main_class], $B$4, INDIRECT("Table1[c01"&amp;$E$5&amp;"_area]"), "&lt;&gt;Unassigned", Table1[c07a_nationality], $A111)</f>
        <v>0</v>
      </c>
      <c r="D111" s="31">
        <f ca="1">COUNTIFS(Table1[c08a_main_class], $B$4, INDIRECT("Table1[c01"&amp;$E$6&amp;"_area]"), "&lt;&gt;Unassigned", Table1[c07a_nationality], $A111)</f>
        <v>0</v>
      </c>
      <c r="E111" s="3">
        <f ca="1">COUNTIFS(INDIRECT("Table1["&amp;$B$5&amp;"]"), "Yes", Table1[c07a_nationality], $A111)</f>
        <v>1</v>
      </c>
      <c r="F111" s="2">
        <f ca="1">COUNTIFS(INDIRECT("Table1["&amp;$B$6&amp;"]"), "Yes", Table1[c07a_nationality], $A111)</f>
        <v>0</v>
      </c>
      <c r="G111" s="3">
        <f ca="1">COUNTIFS(INDIRECT("Table1["&amp;$B$7&amp;"]"), "Yes", Table1[c07a_nationality], $A111)</f>
        <v>0</v>
      </c>
    </row>
    <row r="112" spans="1:7" x14ac:dyDescent="0.25">
      <c r="A112" s="5" t="s">
        <v>56</v>
      </c>
      <c r="B112" s="2">
        <f>COUNTIFS(Table1[c08a_main_class], $B$4, Table1[c07a_nationality], $A112)</f>
        <v>14</v>
      </c>
      <c r="C112" s="33">
        <f ca="1">COUNTIFS(Table1[c08a_main_class], $B$4, INDIRECT("Table1[c01"&amp;$E$5&amp;"_area]"), "&lt;&gt;Unassigned", Table1[c07a_nationality], $A112)</f>
        <v>7</v>
      </c>
      <c r="D112" s="31">
        <f ca="1">COUNTIFS(Table1[c08a_main_class], $B$4, INDIRECT("Table1[c01"&amp;$E$6&amp;"_area]"), "&lt;&gt;Unassigned", Table1[c07a_nationality], $A112)</f>
        <v>0</v>
      </c>
      <c r="E112" s="3">
        <f ca="1">COUNTIFS(INDIRECT("Table1["&amp;$B$5&amp;"]"), "Yes", Table1[c07a_nationality], $A112)</f>
        <v>35</v>
      </c>
      <c r="F112" s="2">
        <f ca="1">COUNTIFS(INDIRECT("Table1["&amp;$B$6&amp;"]"), "Yes", Table1[c07a_nationality], $A112)</f>
        <v>6</v>
      </c>
      <c r="G112" s="3">
        <f ca="1">COUNTIFS(INDIRECT("Table1["&amp;$B$7&amp;"]"), "Yes", Table1[c07a_nationality], $A112)</f>
        <v>0</v>
      </c>
    </row>
    <row r="113" spans="1:7" x14ac:dyDescent="0.25">
      <c r="A113" s="5" t="s">
        <v>87</v>
      </c>
      <c r="B113" s="2">
        <f>COUNTIFS(Table1[c08a_main_class], $B$4, Table1[c07a_nationality], $A113)</f>
        <v>1</v>
      </c>
      <c r="C113" s="33">
        <f ca="1">COUNTIFS(Table1[c08a_main_class], $B$4, INDIRECT("Table1[c01"&amp;$E$5&amp;"_area]"), "&lt;&gt;Unassigned", Table1[c07a_nationality], $A113)</f>
        <v>0</v>
      </c>
      <c r="D113" s="31">
        <f ca="1">COUNTIFS(Table1[c08a_main_class], $B$4, INDIRECT("Table1[c01"&amp;$E$6&amp;"_area]"), "&lt;&gt;Unassigned", Table1[c07a_nationality], $A113)</f>
        <v>0</v>
      </c>
      <c r="E113" s="3">
        <f ca="1">COUNTIFS(INDIRECT("Table1["&amp;$B$5&amp;"]"), "Yes", Table1[c07a_nationality], $A113)</f>
        <v>1</v>
      </c>
      <c r="F113" s="2">
        <f ca="1">COUNTIFS(INDIRECT("Table1["&amp;$B$6&amp;"]"), "Yes", Table1[c07a_nationality], $A113)</f>
        <v>1</v>
      </c>
      <c r="G113" s="3">
        <f ca="1">COUNTIFS(INDIRECT("Table1["&amp;$B$7&amp;"]"), "Yes", Table1[c07a_nationality], $A113)</f>
        <v>1</v>
      </c>
    </row>
    <row r="114" spans="1:7" x14ac:dyDescent="0.25">
      <c r="A114" s="5" t="s">
        <v>40</v>
      </c>
      <c r="B114" s="2">
        <f>COUNTIFS(Table1[c08a_main_class], $B$4, Table1[c07a_nationality], $A114)</f>
        <v>34</v>
      </c>
      <c r="C114" s="33">
        <f ca="1">COUNTIFS(Table1[c08a_main_class], $B$4, INDIRECT("Table1[c01"&amp;$E$5&amp;"_area]"), "&lt;&gt;Unassigned", Table1[c07a_nationality], $A114)</f>
        <v>23</v>
      </c>
      <c r="D114" s="31">
        <f ca="1">COUNTIFS(Table1[c08a_main_class], $B$4, INDIRECT("Table1[c01"&amp;$E$6&amp;"_area]"), "&lt;&gt;Unassigned", Table1[c07a_nationality], $A114)</f>
        <v>1</v>
      </c>
      <c r="E114" s="3">
        <f ca="1">COUNTIFS(INDIRECT("Table1["&amp;$B$5&amp;"]"), "Yes", Table1[c07a_nationality], $A114)</f>
        <v>56</v>
      </c>
      <c r="F114" s="2">
        <f ca="1">COUNTIFS(INDIRECT("Table1["&amp;$B$6&amp;"]"), "Yes", Table1[c07a_nationality], $A114)</f>
        <v>24</v>
      </c>
      <c r="G114" s="3">
        <f ca="1">COUNTIFS(INDIRECT("Table1["&amp;$B$7&amp;"]"), "Yes", Table1[c07a_nationality], $A114)</f>
        <v>3</v>
      </c>
    </row>
    <row r="115" spans="1:7" x14ac:dyDescent="0.25">
      <c r="A115" s="5" t="s">
        <v>22</v>
      </c>
      <c r="B115" s="2">
        <f>COUNTIFS(Table1[c08a_main_class], $B$4, Table1[c07a_nationality], $A115)</f>
        <v>2</v>
      </c>
      <c r="C115" s="33">
        <f ca="1">COUNTIFS(Table1[c08a_main_class], $B$4, INDIRECT("Table1[c01"&amp;$E$5&amp;"_area]"), "&lt;&gt;Unassigned", Table1[c07a_nationality], $A115)</f>
        <v>1</v>
      </c>
      <c r="D115" s="31">
        <f ca="1">COUNTIFS(Table1[c08a_main_class], $B$4, INDIRECT("Table1[c01"&amp;$E$6&amp;"_area]"), "&lt;&gt;Unassigned", Table1[c07a_nationality], $A115)</f>
        <v>0</v>
      </c>
      <c r="E115" s="3">
        <f ca="1">COUNTIFS(INDIRECT("Table1["&amp;$B$5&amp;"]"), "Yes", Table1[c07a_nationality], $A115)</f>
        <v>35</v>
      </c>
      <c r="F115" s="2">
        <f ca="1">COUNTIFS(INDIRECT("Table1["&amp;$B$6&amp;"]"), "Yes", Table1[c07a_nationality], $A115)</f>
        <v>7</v>
      </c>
      <c r="G115" s="3">
        <f ca="1">COUNTIFS(INDIRECT("Table1["&amp;$B$7&amp;"]"), "Yes", Table1[c07a_nationality], $A115)</f>
        <v>3</v>
      </c>
    </row>
    <row r="116" spans="1:7" x14ac:dyDescent="0.25">
      <c r="A116" s="5" t="s">
        <v>525</v>
      </c>
      <c r="B116" s="2">
        <f>SUM(B110:B115)</f>
        <v>65</v>
      </c>
      <c r="C116" s="33">
        <f t="shared" ref="C116:D116" ca="1" si="14">SUM(C110:C115)</f>
        <v>42</v>
      </c>
      <c r="D116" s="2">
        <f t="shared" ca="1" si="14"/>
        <v>6</v>
      </c>
      <c r="E116" s="3">
        <f ca="1">SUM(E110:E115)</f>
        <v>156</v>
      </c>
      <c r="F116" s="2">
        <f ca="1">SUM(F110:F115)</f>
        <v>55</v>
      </c>
      <c r="G116" s="3">
        <f ca="1">SUM(G110:G115)</f>
        <v>16</v>
      </c>
    </row>
    <row r="118" spans="1:7" x14ac:dyDescent="0.25">
      <c r="A118" s="4" t="s">
        <v>704</v>
      </c>
    </row>
    <row r="119" spans="1:7" x14ac:dyDescent="0.25">
      <c r="A119" s="5"/>
      <c r="B119" s="5" t="str">
        <f>$B$3&amp;" - Wave A - Sample"</f>
        <v>Jobseekers - Wave A - Sample</v>
      </c>
      <c r="C119" s="5" t="str">
        <f>$B$3&amp;" - Wave B - Sample"</f>
        <v>Jobseekers - Wave B - Sample</v>
      </c>
      <c r="D119" s="5" t="str">
        <f>$B$3&amp;" - Wave C - Sample"</f>
        <v>Jobseekers - Wave C - Sample</v>
      </c>
      <c r="E119" s="5" t="str">
        <f>$B$3&amp;" - Wave A - All"</f>
        <v>Jobseekers - Wave A - All</v>
      </c>
      <c r="F119" s="5" t="str">
        <f>$B$3&amp;" - Wave B - All"</f>
        <v>Jobseekers - Wave B - All</v>
      </c>
      <c r="G119" s="5" t="str">
        <f>$B$3&amp;" - Wave C - All"</f>
        <v>Jobseekers - Wave C - All</v>
      </c>
    </row>
    <row r="120" spans="1:7" x14ac:dyDescent="0.25">
      <c r="A120" s="5" t="s">
        <v>11</v>
      </c>
      <c r="B120" s="15">
        <f>B110/B$116</f>
        <v>0.2153846153846154</v>
      </c>
      <c r="C120" s="13">
        <f t="shared" ref="C120:G126" ca="1" si="15">C110/C$116</f>
        <v>0.26190476190476192</v>
      </c>
      <c r="D120" s="15">
        <f t="shared" ca="1" si="15"/>
        <v>0.83333333333333337</v>
      </c>
      <c r="E120" s="13">
        <f t="shared" ca="1" si="15"/>
        <v>0.17948717948717949</v>
      </c>
      <c r="F120" s="15">
        <f t="shared" ca="1" si="15"/>
        <v>0.30909090909090908</v>
      </c>
      <c r="G120" s="13">
        <f t="shared" ca="1" si="15"/>
        <v>0.5625</v>
      </c>
    </row>
    <row r="121" spans="1:7" x14ac:dyDescent="0.25">
      <c r="A121" s="5" t="s">
        <v>144</v>
      </c>
      <c r="B121" s="15">
        <f t="shared" ref="B121:D126" si="16">B111/B$116</f>
        <v>0</v>
      </c>
      <c r="C121" s="13">
        <f t="shared" ca="1" si="16"/>
        <v>0</v>
      </c>
      <c r="D121" s="15">
        <f t="shared" ca="1" si="16"/>
        <v>0</v>
      </c>
      <c r="E121" s="13">
        <f t="shared" ca="1" si="15"/>
        <v>6.41025641025641E-3</v>
      </c>
      <c r="F121" s="15">
        <f t="shared" ca="1" si="15"/>
        <v>0</v>
      </c>
      <c r="G121" s="13">
        <f t="shared" ca="1" si="15"/>
        <v>0</v>
      </c>
    </row>
    <row r="122" spans="1:7" x14ac:dyDescent="0.25">
      <c r="A122" s="5" t="s">
        <v>56</v>
      </c>
      <c r="B122" s="15">
        <f t="shared" si="16"/>
        <v>0.2153846153846154</v>
      </c>
      <c r="C122" s="13">
        <f t="shared" ca="1" si="16"/>
        <v>0.16666666666666666</v>
      </c>
      <c r="D122" s="15">
        <f t="shared" ca="1" si="16"/>
        <v>0</v>
      </c>
      <c r="E122" s="13">
        <f t="shared" ca="1" si="15"/>
        <v>0.22435897435897437</v>
      </c>
      <c r="F122" s="15">
        <f t="shared" ca="1" si="15"/>
        <v>0.10909090909090909</v>
      </c>
      <c r="G122" s="13">
        <f t="shared" ca="1" si="15"/>
        <v>0</v>
      </c>
    </row>
    <row r="123" spans="1:7" x14ac:dyDescent="0.25">
      <c r="A123" s="5" t="s">
        <v>87</v>
      </c>
      <c r="B123" s="15">
        <f t="shared" si="16"/>
        <v>1.5384615384615385E-2</v>
      </c>
      <c r="C123" s="13">
        <f t="shared" ca="1" si="16"/>
        <v>0</v>
      </c>
      <c r="D123" s="15">
        <f t="shared" ca="1" si="16"/>
        <v>0</v>
      </c>
      <c r="E123" s="13">
        <f t="shared" ca="1" si="15"/>
        <v>6.41025641025641E-3</v>
      </c>
      <c r="F123" s="15">
        <f t="shared" ca="1" si="15"/>
        <v>1.8181818181818181E-2</v>
      </c>
      <c r="G123" s="13">
        <f t="shared" ca="1" si="15"/>
        <v>6.25E-2</v>
      </c>
    </row>
    <row r="124" spans="1:7" x14ac:dyDescent="0.25">
      <c r="A124" s="5" t="s">
        <v>40</v>
      </c>
      <c r="B124" s="15">
        <f t="shared" si="16"/>
        <v>0.52307692307692311</v>
      </c>
      <c r="C124" s="13">
        <f t="shared" ca="1" si="16"/>
        <v>0.54761904761904767</v>
      </c>
      <c r="D124" s="15">
        <f t="shared" ca="1" si="16"/>
        <v>0.16666666666666666</v>
      </c>
      <c r="E124" s="13">
        <f t="shared" ca="1" si="15"/>
        <v>0.35897435897435898</v>
      </c>
      <c r="F124" s="15">
        <f t="shared" ca="1" si="15"/>
        <v>0.43636363636363634</v>
      </c>
      <c r="G124" s="13">
        <f t="shared" ca="1" si="15"/>
        <v>0.1875</v>
      </c>
    </row>
    <row r="125" spans="1:7" x14ac:dyDescent="0.25">
      <c r="A125" s="5" t="s">
        <v>22</v>
      </c>
      <c r="B125" s="15">
        <f t="shared" si="16"/>
        <v>3.0769230769230771E-2</v>
      </c>
      <c r="C125" s="13">
        <f t="shared" ca="1" si="16"/>
        <v>2.3809523809523808E-2</v>
      </c>
      <c r="D125" s="15">
        <f t="shared" ca="1" si="16"/>
        <v>0</v>
      </c>
      <c r="E125" s="13">
        <f t="shared" ca="1" si="15"/>
        <v>0.22435897435897437</v>
      </c>
      <c r="F125" s="15">
        <f t="shared" ca="1" si="15"/>
        <v>0.12727272727272726</v>
      </c>
      <c r="G125" s="13">
        <f t="shared" ca="1" si="15"/>
        <v>0.1875</v>
      </c>
    </row>
    <row r="126" spans="1:7" x14ac:dyDescent="0.25">
      <c r="A126" s="5" t="s">
        <v>525</v>
      </c>
      <c r="B126" s="15">
        <f t="shared" si="16"/>
        <v>1</v>
      </c>
      <c r="C126" s="13">
        <f t="shared" ca="1" si="16"/>
        <v>1</v>
      </c>
      <c r="D126" s="15">
        <f t="shared" ca="1" si="16"/>
        <v>1</v>
      </c>
      <c r="E126" s="13">
        <f t="shared" ca="1" si="15"/>
        <v>1</v>
      </c>
      <c r="F126" s="15">
        <f t="shared" ca="1" si="15"/>
        <v>1</v>
      </c>
      <c r="G126" s="13">
        <f t="shared" ca="1" si="15"/>
        <v>1</v>
      </c>
    </row>
    <row r="128" spans="1:7" x14ac:dyDescent="0.25">
      <c r="A128" s="4" t="s">
        <v>694</v>
      </c>
    </row>
    <row r="129" spans="1:7" x14ac:dyDescent="0.25">
      <c r="A129" s="5"/>
      <c r="B129" s="5" t="str">
        <f>$B$3&amp;" - Wave A - Sample"</f>
        <v>Jobseekers - Wave A - Sample</v>
      </c>
      <c r="C129" s="5" t="str">
        <f>$B$3&amp;" - Wave B - Sample"</f>
        <v>Jobseekers - Wave B - Sample</v>
      </c>
      <c r="D129" s="5" t="str">
        <f>$B$3&amp;" - Wave C - Sample"</f>
        <v>Jobseekers - Wave C - Sample</v>
      </c>
      <c r="E129" s="5" t="str">
        <f>$B$3&amp;" - Wave A - All"</f>
        <v>Jobseekers - Wave A - All</v>
      </c>
      <c r="F129" s="5" t="str">
        <f>$B$3&amp;" - Wave B - All"</f>
        <v>Jobseekers - Wave B - All</v>
      </c>
      <c r="G129" s="5" t="str">
        <f>$B$3&amp;" - Wave C - All"</f>
        <v>Jobseekers - Wave C - All</v>
      </c>
    </row>
    <row r="130" spans="1:7" x14ac:dyDescent="0.25">
      <c r="A130" s="5" t="s">
        <v>67</v>
      </c>
      <c r="B130" s="2">
        <f>COUNTIFS(Table1[c08a_main_class], $B$4, Table1[c10a_main_employ], $A130)</f>
        <v>1</v>
      </c>
      <c r="C130" s="33">
        <f ca="1">COUNTIFS(Table1[c08a_main_class], $B$4, INDIRECT("Table1[c01"&amp;$E$5&amp;"_area]"), "&lt;&gt;Unassigned",INDIRECT("Table1[c10"&amp;$E$5&amp;"_main_employ]"), $A130)</f>
        <v>8</v>
      </c>
      <c r="D130" s="31">
        <f ca="1">COUNTIFS(Table1[c08a_main_class], $B$4, INDIRECT("Table1[c01"&amp;$E$6&amp;"_area]"), "&lt;&gt;Unassigned",INDIRECT("Table1[c10"&amp;$E$5&amp;"_main_employ]"), $A130)</f>
        <v>0</v>
      </c>
      <c r="E130" s="3">
        <f t="shared" ref="E130:E136" ca="1" si="17">COUNTIFS(INDIRECT("Table1["&amp;$B$5&amp;"]"), "Yes", INDIRECT("Table1[c10"&amp;$E$4&amp;"_main_employ]"), $A130)</f>
        <v>2</v>
      </c>
      <c r="F130" s="2">
        <f t="shared" ref="F130:F136" ca="1" si="18">COUNTIFS(INDIRECT("Table1["&amp;$B$6&amp;"]"), "Yes", INDIRECT("Table1[c10"&amp;$E$5&amp;"_main_employ]"), $A130)</f>
        <v>9</v>
      </c>
      <c r="G130" s="3">
        <f t="shared" ref="G130:G136" ca="1" si="19">COUNTIFS(INDIRECT("Table1["&amp;$B$7&amp;"]"), "Yes", INDIRECT("Table1[c10"&amp;$E$6&amp;"_main_employ]"), $A130)</f>
        <v>2</v>
      </c>
    </row>
    <row r="131" spans="1:7" x14ac:dyDescent="0.25">
      <c r="A131" s="5" t="s">
        <v>194</v>
      </c>
      <c r="B131" s="2">
        <f>COUNTIFS(Table1[c08a_main_class], $B$4, Table1[c10a_main_employ], $A131)</f>
        <v>0</v>
      </c>
      <c r="C131" s="33">
        <f ca="1">COUNTIFS(Table1[c08a_main_class], $B$4, INDIRECT("Table1[c01"&amp;$E$5&amp;"_area]"), "&lt;&gt;Unassigned",INDIRECT("Table1[c10"&amp;$E$5&amp;"_main_employ]"), $A131)</f>
        <v>3</v>
      </c>
      <c r="D131" s="31">
        <f ca="1">COUNTIFS(Table1[c08a_main_class], $B$4, INDIRECT("Table1[c01"&amp;$E$6&amp;"_area]"), "&lt;&gt;Unassigned",INDIRECT("Table1[c10"&amp;$E$5&amp;"_main_employ]"), $A131)</f>
        <v>0</v>
      </c>
      <c r="E131" s="3">
        <f t="shared" ca="1" si="17"/>
        <v>1</v>
      </c>
      <c r="F131" s="2">
        <f t="shared" ca="1" si="18"/>
        <v>4</v>
      </c>
      <c r="G131" s="3">
        <f t="shared" ca="1" si="19"/>
        <v>0</v>
      </c>
    </row>
    <row r="132" spans="1:7" x14ac:dyDescent="0.25">
      <c r="A132" s="5" t="s">
        <v>69</v>
      </c>
      <c r="B132" s="2">
        <f>COUNTIFS(Table1[c08a_main_class], $B$4, Table1[c10a_main_employ], $A132)</f>
        <v>1</v>
      </c>
      <c r="C132" s="33">
        <f ca="1">COUNTIFS(Table1[c08a_main_class], $B$4, INDIRECT("Table1[c01"&amp;$E$5&amp;"_area]"), "&lt;&gt;Unassigned",INDIRECT("Table1[c10"&amp;$E$5&amp;"_main_employ]"), $A132)</f>
        <v>0</v>
      </c>
      <c r="D132" s="31">
        <f ca="1">COUNTIFS(Table1[c08a_main_class], $B$4, INDIRECT("Table1[c01"&amp;$E$6&amp;"_area]"), "&lt;&gt;Unassigned",INDIRECT("Table1[c10"&amp;$E$5&amp;"_main_employ]"), $A132)</f>
        <v>0</v>
      </c>
      <c r="E132" s="3">
        <f t="shared" ca="1" si="17"/>
        <v>1</v>
      </c>
      <c r="F132" s="2">
        <f t="shared" ca="1" si="18"/>
        <v>0</v>
      </c>
      <c r="G132" s="3">
        <f t="shared" ca="1" si="19"/>
        <v>0</v>
      </c>
    </row>
    <row r="133" spans="1:7" x14ac:dyDescent="0.25">
      <c r="A133" s="5" t="s">
        <v>64</v>
      </c>
      <c r="B133" s="2">
        <f>COUNTIFS(Table1[c08a_main_class], $B$4, Table1[c10a_main_employ], $A133)</f>
        <v>1</v>
      </c>
      <c r="C133" s="33">
        <f ca="1">COUNTIFS(Table1[c08a_main_class], $B$4, INDIRECT("Table1[c01"&amp;$E$5&amp;"_area]"), "&lt;&gt;Unassigned",INDIRECT("Table1[c10"&amp;$E$5&amp;"_main_employ]"), $A133)</f>
        <v>0</v>
      </c>
      <c r="D133" s="31">
        <f ca="1">COUNTIFS(Table1[c08a_main_class], $B$4, INDIRECT("Table1[c01"&amp;$E$6&amp;"_area]"), "&lt;&gt;Unassigned",INDIRECT("Table1[c10"&amp;$E$5&amp;"_main_employ]"), $A133)</f>
        <v>0</v>
      </c>
      <c r="E133" s="3">
        <f t="shared" ca="1" si="17"/>
        <v>6</v>
      </c>
      <c r="F133" s="2">
        <f t="shared" ca="1" si="18"/>
        <v>0</v>
      </c>
      <c r="G133" s="3">
        <f t="shared" ca="1" si="19"/>
        <v>2</v>
      </c>
    </row>
    <row r="134" spans="1:7" x14ac:dyDescent="0.25">
      <c r="A134" s="5" t="s">
        <v>3</v>
      </c>
      <c r="B134" s="2">
        <f>COUNTIFS(Table1[c08a_main_class], $B$4, Table1[c10a_main_employ], $A134)</f>
        <v>62</v>
      </c>
      <c r="C134" s="33">
        <f ca="1">COUNTIFS(Table1[c08a_main_class], $B$4, INDIRECT("Table1[c01"&amp;$E$5&amp;"_area]"), "&lt;&gt;Unassigned",INDIRECT("Table1[c10"&amp;$E$5&amp;"_main_employ]"), $A134)</f>
        <v>30</v>
      </c>
      <c r="D134" s="31">
        <f ca="1">COUNTIFS(Table1[c08a_main_class], $B$4, INDIRECT("Table1[c01"&amp;$E$6&amp;"_area]"), "&lt;&gt;Unassigned",INDIRECT("Table1[c10"&amp;$E$5&amp;"_main_employ]"), $A134)</f>
        <v>5</v>
      </c>
      <c r="E134" s="3">
        <f t="shared" ca="1" si="17"/>
        <v>145</v>
      </c>
      <c r="F134" s="2">
        <f t="shared" ca="1" si="18"/>
        <v>41</v>
      </c>
      <c r="G134" s="3">
        <f t="shared" ca="1" si="19"/>
        <v>12</v>
      </c>
    </row>
    <row r="135" spans="1:7" x14ac:dyDescent="0.25">
      <c r="A135" s="5" t="s">
        <v>90</v>
      </c>
      <c r="B135" s="2">
        <f>COUNTIFS(Table1[c08a_main_class], $B$4, Table1[c10a_main_employ], $A135)</f>
        <v>0</v>
      </c>
      <c r="C135" s="33">
        <f ca="1">COUNTIFS(Table1[c08a_main_class], $B$4, INDIRECT("Table1[c01"&amp;$E$5&amp;"_area]"), "&lt;&gt;Unassigned",INDIRECT("Table1[c10"&amp;$E$5&amp;"_main_employ]"), $A135)</f>
        <v>1</v>
      </c>
      <c r="D135" s="31">
        <f ca="1">COUNTIFS(Table1[c08a_main_class], $B$4, INDIRECT("Table1[c01"&amp;$E$6&amp;"_area]"), "&lt;&gt;Unassigned",INDIRECT("Table1[c10"&amp;$E$5&amp;"_main_employ]"), $A135)</f>
        <v>1</v>
      </c>
      <c r="E135" s="3">
        <f t="shared" ca="1" si="17"/>
        <v>1</v>
      </c>
      <c r="F135" s="2">
        <f t="shared" ca="1" si="18"/>
        <v>0</v>
      </c>
      <c r="G135" s="3">
        <f t="shared" ca="1" si="19"/>
        <v>0</v>
      </c>
    </row>
    <row r="136" spans="1:7" x14ac:dyDescent="0.25">
      <c r="A136" s="5" t="s">
        <v>693</v>
      </c>
      <c r="B136" s="2">
        <f>COUNTIFS(Table1[c08a_main_class], $B$4, Table1[c10a_main_employ], $A136)</f>
        <v>0</v>
      </c>
      <c r="C136" s="33">
        <f ca="1">COUNTIFS(Table1[c08a_main_class], $B$4, INDIRECT("Table1[c01"&amp;$E$5&amp;"_area]"), "&lt;&gt;Unassigned",INDIRECT("Table1[c10"&amp;$E$5&amp;"_main_employ]"), $A136)</f>
        <v>0</v>
      </c>
      <c r="D136" s="31">
        <f ca="1">COUNTIFS(Table1[c08a_main_class], $B$4, INDIRECT("Table1[c01"&amp;$E$6&amp;"_area]"), "&lt;&gt;Unassigned",INDIRECT("Table1[c10"&amp;$E$5&amp;"_main_employ]"), $A136)</f>
        <v>0</v>
      </c>
      <c r="E136" s="3">
        <f t="shared" ca="1" si="17"/>
        <v>0</v>
      </c>
      <c r="F136" s="2">
        <f t="shared" ca="1" si="18"/>
        <v>0</v>
      </c>
      <c r="G136" s="3">
        <f t="shared" ca="1" si="19"/>
        <v>0</v>
      </c>
    </row>
    <row r="137" spans="1:7" x14ac:dyDescent="0.25">
      <c r="A137" s="5" t="s">
        <v>525</v>
      </c>
      <c r="B137" s="2">
        <f>SUM(B130:B136)</f>
        <v>65</v>
      </c>
      <c r="C137" s="33">
        <f t="shared" ref="C137:D137" ca="1" si="20">SUM(C130:C136)</f>
        <v>42</v>
      </c>
      <c r="D137" s="2">
        <f t="shared" ca="1" si="20"/>
        <v>6</v>
      </c>
      <c r="E137" s="3">
        <f ca="1">SUM(E130:E136)</f>
        <v>156</v>
      </c>
      <c r="F137" s="2">
        <f ca="1">SUM(F130:F136)</f>
        <v>54</v>
      </c>
      <c r="G137" s="3">
        <f ca="1">SUM(G130:G136)</f>
        <v>16</v>
      </c>
    </row>
    <row r="139" spans="1:7" x14ac:dyDescent="0.25">
      <c r="A139" s="4" t="s">
        <v>695</v>
      </c>
    </row>
    <row r="140" spans="1:7" x14ac:dyDescent="0.25">
      <c r="A140" s="5"/>
      <c r="B140" s="5" t="str">
        <f>$B$3&amp;" - Wave A - Sample"</f>
        <v>Jobseekers - Wave A - Sample</v>
      </c>
      <c r="C140" s="5" t="str">
        <f>$B$3&amp;" - Wave B - Sample"</f>
        <v>Jobseekers - Wave B - Sample</v>
      </c>
      <c r="D140" s="5" t="str">
        <f>$B$3&amp;" - Wave C - Sample"</f>
        <v>Jobseekers - Wave C - Sample</v>
      </c>
      <c r="E140" s="5" t="str">
        <f>$B$3&amp;" - Wave A - All"</f>
        <v>Jobseekers - Wave A - All</v>
      </c>
      <c r="F140" s="5" t="str">
        <f>$B$3&amp;" - Wave B - All"</f>
        <v>Jobseekers - Wave B - All</v>
      </c>
      <c r="G140" s="5" t="str">
        <f>$B$3&amp;" - Wave C - All"</f>
        <v>Jobseekers - Wave C - All</v>
      </c>
    </row>
    <row r="141" spans="1:7" x14ac:dyDescent="0.25">
      <c r="A141" s="5" t="s">
        <v>67</v>
      </c>
      <c r="B141" s="15">
        <f t="shared" ref="B141:G148" si="21">B130/B$137</f>
        <v>1.5384615384615385E-2</v>
      </c>
      <c r="C141" s="13">
        <f t="shared" ca="1" si="21"/>
        <v>0.19047619047619047</v>
      </c>
      <c r="D141" s="15">
        <f t="shared" ca="1" si="21"/>
        <v>0</v>
      </c>
      <c r="E141" s="13">
        <f t="shared" ca="1" si="21"/>
        <v>1.282051282051282E-2</v>
      </c>
      <c r="F141" s="15">
        <f t="shared" ca="1" si="21"/>
        <v>0.16666666666666666</v>
      </c>
      <c r="G141" s="13">
        <f t="shared" ca="1" si="21"/>
        <v>0.125</v>
      </c>
    </row>
    <row r="142" spans="1:7" x14ac:dyDescent="0.25">
      <c r="A142" s="5" t="s">
        <v>194</v>
      </c>
      <c r="B142" s="15">
        <f t="shared" si="21"/>
        <v>0</v>
      </c>
      <c r="C142" s="13">
        <f t="shared" ca="1" si="21"/>
        <v>7.1428571428571425E-2</v>
      </c>
      <c r="D142" s="15">
        <f t="shared" ca="1" si="21"/>
        <v>0</v>
      </c>
      <c r="E142" s="13">
        <f t="shared" ca="1" si="21"/>
        <v>6.41025641025641E-3</v>
      </c>
      <c r="F142" s="15">
        <f t="shared" ca="1" si="21"/>
        <v>7.407407407407407E-2</v>
      </c>
      <c r="G142" s="13">
        <f t="shared" ca="1" si="21"/>
        <v>0</v>
      </c>
    </row>
    <row r="143" spans="1:7" x14ac:dyDescent="0.25">
      <c r="A143" s="5" t="s">
        <v>69</v>
      </c>
      <c r="B143" s="15">
        <f t="shared" si="21"/>
        <v>1.5384615384615385E-2</v>
      </c>
      <c r="C143" s="13">
        <f t="shared" ca="1" si="21"/>
        <v>0</v>
      </c>
      <c r="D143" s="15">
        <f t="shared" ca="1" si="21"/>
        <v>0</v>
      </c>
      <c r="E143" s="13">
        <f t="shared" ca="1" si="21"/>
        <v>6.41025641025641E-3</v>
      </c>
      <c r="F143" s="15">
        <f t="shared" ca="1" si="21"/>
        <v>0</v>
      </c>
      <c r="G143" s="13">
        <f t="shared" ca="1" si="21"/>
        <v>0</v>
      </c>
    </row>
    <row r="144" spans="1:7" x14ac:dyDescent="0.25">
      <c r="A144" s="5" t="s">
        <v>64</v>
      </c>
      <c r="B144" s="15">
        <f t="shared" si="21"/>
        <v>1.5384615384615385E-2</v>
      </c>
      <c r="C144" s="13">
        <f t="shared" ca="1" si="21"/>
        <v>0</v>
      </c>
      <c r="D144" s="15">
        <f t="shared" ca="1" si="21"/>
        <v>0</v>
      </c>
      <c r="E144" s="13">
        <f t="shared" ca="1" si="21"/>
        <v>3.8461538461538464E-2</v>
      </c>
      <c r="F144" s="15">
        <f t="shared" ca="1" si="21"/>
        <v>0</v>
      </c>
      <c r="G144" s="13">
        <f t="shared" ca="1" si="21"/>
        <v>0.125</v>
      </c>
    </row>
    <row r="145" spans="1:7" x14ac:dyDescent="0.25">
      <c r="A145" s="5" t="s">
        <v>3</v>
      </c>
      <c r="B145" s="15">
        <f t="shared" si="21"/>
        <v>0.9538461538461539</v>
      </c>
      <c r="C145" s="13">
        <f t="shared" ca="1" si="21"/>
        <v>0.7142857142857143</v>
      </c>
      <c r="D145" s="15">
        <f t="shared" ca="1" si="21"/>
        <v>0.83333333333333337</v>
      </c>
      <c r="E145" s="13">
        <f t="shared" ca="1" si="21"/>
        <v>0.92948717948717952</v>
      </c>
      <c r="F145" s="15">
        <f t="shared" ca="1" si="21"/>
        <v>0.7592592592592593</v>
      </c>
      <c r="G145" s="13">
        <f t="shared" ca="1" si="21"/>
        <v>0.75</v>
      </c>
    </row>
    <row r="146" spans="1:7" x14ac:dyDescent="0.25">
      <c r="A146" s="5" t="s">
        <v>90</v>
      </c>
      <c r="B146" s="15">
        <f t="shared" si="21"/>
        <v>0</v>
      </c>
      <c r="C146" s="13">
        <f t="shared" ca="1" si="21"/>
        <v>2.3809523809523808E-2</v>
      </c>
      <c r="D146" s="15">
        <f t="shared" ca="1" si="21"/>
        <v>0.16666666666666666</v>
      </c>
      <c r="E146" s="13">
        <f t="shared" ca="1" si="21"/>
        <v>6.41025641025641E-3</v>
      </c>
      <c r="F146" s="15">
        <f t="shared" ca="1" si="21"/>
        <v>0</v>
      </c>
      <c r="G146" s="13">
        <f t="shared" ca="1" si="21"/>
        <v>0</v>
      </c>
    </row>
    <row r="147" spans="1:7" x14ac:dyDescent="0.25">
      <c r="A147" s="5" t="s">
        <v>693</v>
      </c>
      <c r="B147" s="15">
        <f t="shared" si="21"/>
        <v>0</v>
      </c>
      <c r="C147" s="13">
        <f t="shared" ca="1" si="21"/>
        <v>0</v>
      </c>
      <c r="D147" s="15">
        <f t="shared" ca="1" si="21"/>
        <v>0</v>
      </c>
      <c r="E147" s="13">
        <f t="shared" ca="1" si="21"/>
        <v>0</v>
      </c>
      <c r="F147" s="15">
        <f t="shared" ca="1" si="21"/>
        <v>0</v>
      </c>
      <c r="G147" s="13">
        <f t="shared" ca="1" si="21"/>
        <v>0</v>
      </c>
    </row>
    <row r="148" spans="1:7" x14ac:dyDescent="0.25">
      <c r="A148" s="5" t="s">
        <v>525</v>
      </c>
      <c r="B148" s="15">
        <f t="shared" si="21"/>
        <v>1</v>
      </c>
      <c r="C148" s="13">
        <f t="shared" ca="1" si="21"/>
        <v>1</v>
      </c>
      <c r="D148" s="15">
        <f t="shared" ca="1" si="21"/>
        <v>1</v>
      </c>
      <c r="E148" s="13">
        <f t="shared" ca="1" si="21"/>
        <v>1</v>
      </c>
      <c r="F148" s="15">
        <f t="shared" ca="1" si="21"/>
        <v>1</v>
      </c>
      <c r="G148" s="13">
        <f t="shared" ca="1" si="21"/>
        <v>1</v>
      </c>
    </row>
    <row r="150" spans="1:7" x14ac:dyDescent="0.25">
      <c r="A150" s="4" t="s">
        <v>696</v>
      </c>
    </row>
    <row r="151" spans="1:7" x14ac:dyDescent="0.25">
      <c r="A151" s="5"/>
      <c r="B151" s="5" t="s">
        <v>697</v>
      </c>
      <c r="C151" s="5" t="s">
        <v>698</v>
      </c>
      <c r="D151" s="5" t="s">
        <v>680</v>
      </c>
    </row>
    <row r="152" spans="1:7" x14ac:dyDescent="0.25">
      <c r="A152" s="5" t="str">
        <f>$B$3&amp;" - Wave A - Sample"</f>
        <v>Jobseekers - Wave A - Sample</v>
      </c>
      <c r="B152" s="2">
        <f>COUNTIFS(Table1[c08a_main_class], $B$4, Table1[c10a_main_employ], "Employed full-time")+COUNTIFS(Table1[c08a_main_class], $B$4, Table1[c10a_main_employ], "Employed part-time")+COUNTIFS(Table1[c08a_main_class], $B$4, Table1[c10a_main_employ], "Employed variable hours")+COUNTIFS(Table1[c08a_main_class], $B$4, Table1[c10a_main_employ], "Employed short-hours")+COUNTIFS(Table1[c08a_main_class], $B$4, Table1[c10a_main_employ], "Self-employed")</f>
        <v>3</v>
      </c>
      <c r="C152" s="3">
        <f>COUNTIFS(Table1[c08a_main_class], $B$4, Table1[c10a_main_employ], "Not in paid work")+COUNTIFS(Table1[c08a_main_class], $B$4, Table1[c10a_main_employ], "Retired")</f>
        <v>62</v>
      </c>
      <c r="D152" s="2">
        <f t="shared" ref="D152:D157" si="22">B152+C152</f>
        <v>65</v>
      </c>
    </row>
    <row r="153" spans="1:7" x14ac:dyDescent="0.25">
      <c r="A153" s="5" t="str">
        <f>$B$3&amp;" - Wave B - Sample"</f>
        <v>Jobseekers - Wave B - Sample</v>
      </c>
      <c r="B153" s="2">
        <f ca="1">COUNTIFS(Table1[c08a_main_class], $B$4, INDIRECT("Table1[c01"&amp;$E5&amp;"_area]"), "&lt;&gt;Unassigned", INDIRECT("Table1[c10"&amp;$E5&amp;"_main_employ]"), "Employed full-time")+COUNTIFS(Table1[c08a_main_class], $B$4, INDIRECT("Table1[c01"&amp;$E5&amp;"_area]"), "&lt;&gt;Unassigned", INDIRECT("Table1[c10"&amp;$E5&amp;"_main_employ]"), "Employed part-time")+COUNTIFS(Table1[c08a_main_class], $B$4, INDIRECT("Table1[c01"&amp;$E5&amp;"_area]"), "&lt;&gt;Unassigned", INDIRECT("Table1[c10"&amp;$E5&amp;"_main_employ]"), "Employed variable hours")+COUNTIFS(Table1[c08a_main_class], $B$4, INDIRECT("Table1[c01"&amp;$E5&amp;"_area]"), "&lt;&gt;Unassigned", INDIRECT("Table1[c10"&amp;$E5&amp;"_main_employ]"), "Self-employed")+COUNTIFS(Table1[c08a_main_class], $B$4, INDIRECT("Table1[c01"&amp;$E5&amp;"_area]"), "&lt;&gt;Unassigned", INDIRECT("Table1[c10"&amp;$E5&amp;"_main_employ]"), "Employed short-hours")</f>
        <v>12</v>
      </c>
      <c r="C153" s="3">
        <f ca="1">COUNTIFS(Table1[c08a_main_class], $B$4, INDIRECT("Table1[c01"&amp;$E5&amp;"_area]"), "&lt;&gt;Unassigned", INDIRECT("Table1[c10"&amp;$E5&amp;"_main_employ]"),"Not in paid work")+COUNTIFS(Table1[c08a_main_class], $B$4, INDIRECT("Table1[c01"&amp;$E5&amp;"_area]"), "&lt;&gt;Unassigned", INDIRECT("Table1[c10"&amp;$E5&amp;"_main_employ]"),"Retired")</f>
        <v>30</v>
      </c>
      <c r="D153" s="2">
        <f t="shared" ca="1" si="22"/>
        <v>42</v>
      </c>
    </row>
    <row r="154" spans="1:7" x14ac:dyDescent="0.25">
      <c r="A154" s="5" t="str">
        <f>$B$3&amp;" - Wave C - Sample"</f>
        <v>Jobseekers - Wave C - Sample</v>
      </c>
      <c r="B154" s="2">
        <f ca="1">COUNTIFS(Table1[c08a_main_class], $B$4, INDIRECT("Table1[c01"&amp;$E6&amp;"_area]"), "&lt;&gt;Unassigned", INDIRECT("Table1[c10"&amp;$E6&amp;"_main_employ]"), "Employed full-time")+COUNTIFS(Table1[c08a_main_class], $B$4, INDIRECT("Table1[c01"&amp;$E6&amp;"_area]"), "&lt;&gt;Unassigned", INDIRECT("Table1[c10"&amp;$E6&amp;"_main_employ]"), "Employed part-time")+COUNTIFS(Table1[c08a_main_class], $B$4, INDIRECT("Table1[c01"&amp;$E6&amp;"_area]"), "&lt;&gt;Unassigned", INDIRECT("Table1[c10"&amp;$E6&amp;"_main_employ]"), "Employed variable hours")+COUNTIFS(Table1[c08a_main_class], $B$4, INDIRECT("Table1[c01"&amp;$E6&amp;"_area]"), "&lt;&gt;Unassigned", INDIRECT("Table1[c10"&amp;$E6&amp;"_main_employ]"), "Self-employed")+COUNTIFS(Table1[c08a_main_class], $B$4, INDIRECT("Table1[c01"&amp;$E6&amp;"_area]"), "&lt;&gt;Unassigned", INDIRECT("Table1[c10"&amp;$E6&amp;"_main_employ]"), "Employed short-hours")</f>
        <v>1</v>
      </c>
      <c r="C154" s="3">
        <f ca="1">COUNTIFS(Table1[c08a_main_class], $B$4, INDIRECT("Table1[c01"&amp;$E6&amp;"_area]"), "&lt;&gt;Unassigned", INDIRECT("Table1[c10"&amp;$E6&amp;"_main_employ]"),"Not in paid work")+COUNTIFS(Table1[c08a_main_class], $B$4, INDIRECT("Table1[c01"&amp;$E6&amp;"_area]"), "&lt;&gt;Unassigned", INDIRECT("Table1[c10"&amp;$E6&amp;"_main_employ]"),"Retired")</f>
        <v>5</v>
      </c>
      <c r="D154" s="2">
        <f t="shared" ca="1" si="22"/>
        <v>6</v>
      </c>
    </row>
    <row r="155" spans="1:7" x14ac:dyDescent="0.25">
      <c r="A155" s="5" t="str">
        <f>$B$3&amp;" - Wave A - All"</f>
        <v>Jobseekers - Wave A - All</v>
      </c>
      <c r="B155" s="2">
        <f ca="1">COUNTIFS(INDIRECT("Table1["&amp;$B5&amp;"]"), "Yes", INDIRECT("Table1[c10"&amp;$E4&amp;"_main_employ]"), "Employed full-time")+COUNTIFS(INDIRECT("Table1["&amp;$B5&amp;"]"), "Yes", INDIRECT("Table1[c10"&amp;$E4&amp;"_main_employ]"), "Employed part-time")+COUNTIFS(INDIRECT("Table1["&amp;$B5&amp;"]"), "Yes", INDIRECT("Table1[c10"&amp;$E4&amp;"_main_employ]"), "Employed variable hours")+COUNTIFS(INDIRECT("Table1["&amp;$B5&amp;"]"), "Yes", INDIRECT("Table1[c10"&amp;$E4&amp;"_main_employ]"), "Self-employed")+COUNTIFS(INDIRECT("Table1["&amp;$B5&amp;"]"), "Yes", INDIRECT("Table1[c10"&amp;$E4&amp;"_main_employ]"), "Employed short-hours")</f>
        <v>11</v>
      </c>
      <c r="C155" s="3">
        <f ca="1">COUNTIFS(INDIRECT("Table1["&amp;$B5&amp;"]"),"Yes",INDIRECT("Table1[c10"&amp;$E4&amp;"_main_employ]"),"Not in paid work")+COUNTIFS(INDIRECT("Table1["&amp;$B5&amp;"]"),"Yes",INDIRECT("Table1[c10"&amp;$E4&amp;"_main_employ]"),"Retired")</f>
        <v>145</v>
      </c>
      <c r="D155" s="2">
        <f t="shared" ca="1" si="22"/>
        <v>156</v>
      </c>
    </row>
    <row r="156" spans="1:7" x14ac:dyDescent="0.25">
      <c r="A156" s="5" t="str">
        <f>$B$3&amp;" - Wave B - All"</f>
        <v>Jobseekers - Wave B - All</v>
      </c>
      <c r="B156" s="2">
        <f ca="1">COUNTIFS(INDIRECT("Table1["&amp;$B6&amp;"]"), "Yes", INDIRECT("Table1[c10"&amp;$E5&amp;"_main_employ]"), "Employed full-time")+COUNTIFS(INDIRECT("Table1["&amp;$B6&amp;"]"), "Yes", INDIRECT("Table1[c10"&amp;$E5&amp;"_main_employ]"), "Employed part-time")+COUNTIFS(INDIRECT("Table1["&amp;$B6&amp;"]"), "Yes", INDIRECT("Table1[c10"&amp;$E5&amp;"_main_employ]"), "Employed variable hours")+COUNTIFS(INDIRECT("Table1["&amp;$B6&amp;"]"), "Yes", INDIRECT("Table1[c10"&amp;$E5&amp;"_main_employ]"), "Self-employed")+COUNTIFS(INDIRECT("Table1["&amp;$B6&amp;"]"), "Yes", INDIRECT("Table1[c10"&amp;$E5&amp;"_main_employ]"), "Employed short-hours")</f>
        <v>13</v>
      </c>
      <c r="C156" s="3">
        <f ca="1">COUNTIFS(INDIRECT("Table1["&amp;$B6&amp;"]"),"Yes",INDIRECT("Table1[c10"&amp;$E5&amp;"_main_employ]"),"Not in paid work")+COUNTIFS(INDIRECT("Table1["&amp;$B6&amp;"]"),"Yes",INDIRECT("Table1[c10"&amp;$E5&amp;"_main_employ]"),"Retired")</f>
        <v>41</v>
      </c>
      <c r="D156" s="2">
        <f t="shared" ca="1" si="22"/>
        <v>54</v>
      </c>
    </row>
    <row r="157" spans="1:7" x14ac:dyDescent="0.25">
      <c r="A157" s="5" t="str">
        <f>$B$3&amp;" - Wave C - All"</f>
        <v>Jobseekers - Wave C - All</v>
      </c>
      <c r="B157" s="2">
        <f ca="1">COUNTIFS(INDIRECT("Table1["&amp;$B7&amp;"]"), "Yes", INDIRECT("Table1[c10"&amp;$E6&amp;"_main_employ]"), "Employed full-time")+COUNTIFS(INDIRECT("Table1["&amp;$B7&amp;"]"), "Yes", INDIRECT("Table1[c10"&amp;$E6&amp;"_main_employ]"), "Employed part-time")+COUNTIFS(INDIRECT("Table1["&amp;$B7&amp;"]"), "Yes", INDIRECT("Table1[c10"&amp;$E6&amp;"_main_employ]"), "Employed variable hours")+COUNTIFS(INDIRECT("Table1["&amp;$B7&amp;"]"), "Yes", INDIRECT("Table1[c10"&amp;$E6&amp;"_main_employ]"), "Self-employed")+COUNTIFS(INDIRECT("Table1["&amp;$B7&amp;"]"), "Yes", INDIRECT("Table1[c10"&amp;$E6&amp;"_main_employ]"), "Employed short-hours")</f>
        <v>4</v>
      </c>
      <c r="C157" s="3">
        <f ca="1">COUNTIFS(INDIRECT("Table1["&amp;$B7&amp;"]"),"Yes",INDIRECT("Table1[c10"&amp;$E6&amp;"_main_employ]"),"Not in paid work")+COUNTIFS(INDIRECT("Table1["&amp;$B7&amp;"]"),"Yes",INDIRECT("Table1[c10"&amp;$E6&amp;"_main_employ]"),"Retired")</f>
        <v>12</v>
      </c>
      <c r="D157" s="2">
        <f t="shared" ca="1" si="22"/>
        <v>16</v>
      </c>
    </row>
    <row r="159" spans="1:7" x14ac:dyDescent="0.25">
      <c r="A159" s="4" t="s">
        <v>699</v>
      </c>
    </row>
    <row r="160" spans="1:7" x14ac:dyDescent="0.25">
      <c r="A160" s="5"/>
      <c r="B160" s="5" t="s">
        <v>697</v>
      </c>
      <c r="C160" s="5" t="s">
        <v>698</v>
      </c>
      <c r="D160" s="5" t="s">
        <v>680</v>
      </c>
    </row>
    <row r="161" spans="1:4" x14ac:dyDescent="0.25">
      <c r="A161" s="5" t="str">
        <f>$B$3&amp;" - Wave A - Sample"</f>
        <v>Jobseekers - Wave A - Sample</v>
      </c>
      <c r="B161" s="7">
        <f t="shared" ref="B161:D166" si="23">B152/$D152</f>
        <v>4.6153846153846156E-2</v>
      </c>
      <c r="C161" s="6">
        <f t="shared" si="23"/>
        <v>0.9538461538461539</v>
      </c>
      <c r="D161" s="7">
        <f t="shared" si="23"/>
        <v>1</v>
      </c>
    </row>
    <row r="162" spans="1:4" x14ac:dyDescent="0.25">
      <c r="A162" s="5" t="str">
        <f>$B$3&amp;" - Wave B - Sample"</f>
        <v>Jobseekers - Wave B - Sample</v>
      </c>
      <c r="B162" s="7">
        <f t="shared" ca="1" si="23"/>
        <v>0.2857142857142857</v>
      </c>
      <c r="C162" s="6">
        <f t="shared" ca="1" si="23"/>
        <v>0.7142857142857143</v>
      </c>
      <c r="D162" s="7">
        <f t="shared" ca="1" si="23"/>
        <v>1</v>
      </c>
    </row>
    <row r="163" spans="1:4" x14ac:dyDescent="0.25">
      <c r="A163" s="5" t="str">
        <f>$B$3&amp;" - Wave C - Sample"</f>
        <v>Jobseekers - Wave C - Sample</v>
      </c>
      <c r="B163" s="7">
        <f t="shared" ca="1" si="23"/>
        <v>0.16666666666666666</v>
      </c>
      <c r="C163" s="6">
        <f t="shared" ca="1" si="23"/>
        <v>0.83333333333333337</v>
      </c>
      <c r="D163" s="7">
        <f t="shared" ca="1" si="23"/>
        <v>1</v>
      </c>
    </row>
    <row r="164" spans="1:4" x14ac:dyDescent="0.25">
      <c r="A164" s="5" t="str">
        <f>$B$3&amp;" - Wave A - All"</f>
        <v>Jobseekers - Wave A - All</v>
      </c>
      <c r="B164" s="7">
        <f t="shared" ca="1" si="23"/>
        <v>7.0512820512820512E-2</v>
      </c>
      <c r="C164" s="6">
        <f t="shared" ca="1" si="23"/>
        <v>0.92948717948717952</v>
      </c>
      <c r="D164" s="7">
        <f t="shared" ca="1" si="23"/>
        <v>1</v>
      </c>
    </row>
    <row r="165" spans="1:4" x14ac:dyDescent="0.25">
      <c r="A165" s="5" t="str">
        <f>$B$3&amp;" - Wave B - All"</f>
        <v>Jobseekers - Wave B - All</v>
      </c>
      <c r="B165" s="7">
        <f t="shared" ca="1" si="23"/>
        <v>0.24074074074074073</v>
      </c>
      <c r="C165" s="6">
        <f t="shared" ca="1" si="23"/>
        <v>0.7592592592592593</v>
      </c>
      <c r="D165" s="7">
        <f t="shared" ca="1" si="23"/>
        <v>1</v>
      </c>
    </row>
    <row r="166" spans="1:4" x14ac:dyDescent="0.25">
      <c r="A166" s="5" t="str">
        <f>$B$3&amp;" - Wave C - All"</f>
        <v>Jobseekers - Wave C - All</v>
      </c>
      <c r="B166" s="7">
        <f t="shared" ca="1" si="23"/>
        <v>0.25</v>
      </c>
      <c r="C166" s="6">
        <f t="shared" ca="1" si="23"/>
        <v>0.75</v>
      </c>
      <c r="D166" s="7">
        <f t="shared" ca="1" si="23"/>
        <v>1</v>
      </c>
    </row>
    <row r="168" spans="1:4" x14ac:dyDescent="0.25">
      <c r="A168" s="4" t="s">
        <v>700</v>
      </c>
    </row>
    <row r="169" spans="1:4" x14ac:dyDescent="0.25">
      <c r="A169" s="5"/>
      <c r="B169" s="5" t="s">
        <v>5</v>
      </c>
      <c r="C169" s="5" t="s">
        <v>4</v>
      </c>
      <c r="D169" s="5" t="s">
        <v>680</v>
      </c>
    </row>
    <row r="170" spans="1:4" x14ac:dyDescent="0.25">
      <c r="A170" s="5" t="str">
        <f>$B$3&amp;" - Wave A - Sample"</f>
        <v>Jobseekers - Wave A - Sample</v>
      </c>
      <c r="B170" s="2">
        <f>COUNTIFS(Table1[c08a_main_class], $B$4, Table1[c11a_multiple_jobs], "Yes")</f>
        <v>1</v>
      </c>
      <c r="C170" s="3">
        <f>COUNTIFS(Table1[c08a_main_class], $B$4, Table1[c11a_multiple_jobs], "No")</f>
        <v>64</v>
      </c>
      <c r="D170" s="2">
        <f>B170+C170</f>
        <v>65</v>
      </c>
    </row>
    <row r="171" spans="1:4" x14ac:dyDescent="0.25">
      <c r="A171" s="5" t="str">
        <f>$B$3&amp;" - Wave B - Sample"</f>
        <v>Jobseekers - Wave B - Sample</v>
      </c>
      <c r="B171" s="2">
        <f ca="1">COUNTIFS(Table1[c08a_main_class], $B$4, INDIRECT("Table1[c01"&amp;$E5&amp;"_area]"), "&lt;&gt;Unassigned", INDIRECT("Table1[c11"&amp;$E5&amp;"_multiple_jobs]"), "Yes")</f>
        <v>4</v>
      </c>
      <c r="C171" s="3">
        <f ca="1">COUNTIFS(Table1[c08a_main_class], $B$4, INDIRECT("Table1[c01"&amp;$E5&amp;"_area]"), "&lt;&gt;Unassigned", INDIRECT("Table1[c11"&amp;$E5&amp;"_multiple_jobs]"), "No")</f>
        <v>38</v>
      </c>
      <c r="D171" s="2">
        <f t="shared" ref="D171:D172" ca="1" si="24">B171+C171</f>
        <v>42</v>
      </c>
    </row>
    <row r="172" spans="1:4" x14ac:dyDescent="0.25">
      <c r="A172" s="5" t="str">
        <f>$B$3&amp;" - Wave C - Sample"</f>
        <v>Jobseekers - Wave C - Sample</v>
      </c>
      <c r="B172" s="2">
        <f ca="1">COUNTIFS(Table1[c08a_main_class], $B$4, INDIRECT("Table1[c01"&amp;$E6&amp;"_area]"), "&lt;&gt;Unassigned", INDIRECT("Table1[c11"&amp;$E6&amp;"_multiple_jobs]"), "Yes")</f>
        <v>1</v>
      </c>
      <c r="C172" s="3">
        <f ca="1">COUNTIFS(Table1[c08a_main_class], $B$4, INDIRECT("Table1[c01"&amp;$E6&amp;"_area]"), "&lt;&gt;Unassigned", INDIRECT("Table1[c11"&amp;$E6&amp;"_multiple_jobs]"), "No")</f>
        <v>4</v>
      </c>
      <c r="D172" s="2">
        <f t="shared" ca="1" si="24"/>
        <v>5</v>
      </c>
    </row>
    <row r="173" spans="1:4" x14ac:dyDescent="0.25">
      <c r="A173" s="5" t="str">
        <f>$B$3&amp;" - Wave A - All"</f>
        <v>Jobseekers - Wave A - All</v>
      </c>
      <c r="B173" s="2">
        <f ca="1">COUNTIFS(INDIRECT("Table1["&amp;$B5&amp;"]"),"Yes", INDIRECT("Table1[c11"&amp;$E4&amp;"_multiple_jobs]"), "Yes")</f>
        <v>9</v>
      </c>
      <c r="C173" s="3">
        <f ca="1">COUNTIFS(INDIRECT("Table1["&amp;$B5&amp;"]"),"Yes", INDIRECT("Table1[c11"&amp;$E4&amp;"_multiple_jobs]"), "No")</f>
        <v>147</v>
      </c>
      <c r="D173" s="2">
        <f ca="1">B173+C173</f>
        <v>156</v>
      </c>
    </row>
    <row r="174" spans="1:4" x14ac:dyDescent="0.25">
      <c r="A174" s="5" t="str">
        <f>$B$3&amp;" - Wave B - All"</f>
        <v>Jobseekers - Wave B - All</v>
      </c>
      <c r="B174" s="2">
        <f ca="1">COUNTIFS(INDIRECT("Table1["&amp;$B6&amp;"]"),"Yes", INDIRECT("Table1[c11"&amp;$E5&amp;"_multiple_jobs]"), "Yes")</f>
        <v>10</v>
      </c>
      <c r="C174" s="3">
        <f ca="1">COUNTIFS(INDIRECT("Table1["&amp;$B6&amp;"]"),"Yes", INDIRECT("Table1[c11"&amp;$E5&amp;"_multiple_jobs]"), "No")</f>
        <v>45</v>
      </c>
      <c r="D174" s="2">
        <f ca="1">B174+C174</f>
        <v>55</v>
      </c>
    </row>
    <row r="175" spans="1:4" x14ac:dyDescent="0.25">
      <c r="A175" s="5" t="str">
        <f>$B$3&amp;" - Wave C - All"</f>
        <v>Jobseekers - Wave C - All</v>
      </c>
      <c r="B175" s="2">
        <f ca="1">COUNTIFS(INDIRECT("Table1["&amp;$B7&amp;"]"),"Yes", INDIRECT("Table1[c11"&amp;$E6&amp;"_multiple_jobs]"), "Yes")</f>
        <v>2</v>
      </c>
      <c r="C175" s="3">
        <f ca="1">COUNTIFS(INDIRECT("Table1["&amp;$B7&amp;"]"),"Yes", INDIRECT("Table1[c11"&amp;$E6&amp;"_multiple_jobs]"), "No")</f>
        <v>12</v>
      </c>
      <c r="D175" s="2">
        <f ca="1">B175+C175</f>
        <v>14</v>
      </c>
    </row>
    <row r="177" spans="1:5" x14ac:dyDescent="0.25">
      <c r="A177" s="4" t="s">
        <v>701</v>
      </c>
    </row>
    <row r="178" spans="1:5" x14ac:dyDescent="0.25">
      <c r="A178" s="5"/>
      <c r="B178" s="5" t="s">
        <v>5</v>
      </c>
      <c r="C178" s="5" t="s">
        <v>4</v>
      </c>
      <c r="D178" s="5" t="s">
        <v>680</v>
      </c>
    </row>
    <row r="179" spans="1:5" x14ac:dyDescent="0.25">
      <c r="A179" s="5" t="str">
        <f>$B$3&amp;" - Wave A - Sample"</f>
        <v>Jobseekers - Wave A - Sample</v>
      </c>
      <c r="B179" s="7">
        <f t="shared" ref="B179:D184" si="25">B170/$D170</f>
        <v>1.5384615384615385E-2</v>
      </c>
      <c r="C179" s="6">
        <f t="shared" si="25"/>
        <v>0.98461538461538467</v>
      </c>
      <c r="D179" s="7">
        <f t="shared" si="25"/>
        <v>1</v>
      </c>
    </row>
    <row r="180" spans="1:5" x14ac:dyDescent="0.25">
      <c r="A180" s="5" t="str">
        <f>$B$3&amp;" - Wave B - Sample"</f>
        <v>Jobseekers - Wave B - Sample</v>
      </c>
      <c r="B180" s="7">
        <f t="shared" ca="1" si="25"/>
        <v>9.5238095238095233E-2</v>
      </c>
      <c r="C180" s="6">
        <f t="shared" ca="1" si="25"/>
        <v>0.90476190476190477</v>
      </c>
      <c r="D180" s="7">
        <f t="shared" ca="1" si="25"/>
        <v>1</v>
      </c>
    </row>
    <row r="181" spans="1:5" x14ac:dyDescent="0.25">
      <c r="A181" s="5" t="str">
        <f>$B$3&amp;" - Wave C - Sample"</f>
        <v>Jobseekers - Wave C - Sample</v>
      </c>
      <c r="B181" s="7">
        <f t="shared" ca="1" si="25"/>
        <v>0.2</v>
      </c>
      <c r="C181" s="6">
        <f t="shared" ca="1" si="25"/>
        <v>0.8</v>
      </c>
      <c r="D181" s="7">
        <f t="shared" ca="1" si="25"/>
        <v>1</v>
      </c>
    </row>
    <row r="182" spans="1:5" x14ac:dyDescent="0.25">
      <c r="A182" s="5" t="str">
        <f>$B$3&amp;" - Wave A - All"</f>
        <v>Jobseekers - Wave A - All</v>
      </c>
      <c r="B182" s="7">
        <f t="shared" ca="1" si="25"/>
        <v>5.7692307692307696E-2</v>
      </c>
      <c r="C182" s="6">
        <f t="shared" ca="1" si="25"/>
        <v>0.94230769230769229</v>
      </c>
      <c r="D182" s="7">
        <f t="shared" ca="1" si="25"/>
        <v>1</v>
      </c>
    </row>
    <row r="183" spans="1:5" x14ac:dyDescent="0.25">
      <c r="A183" s="5" t="str">
        <f>$B$3&amp;" - Wave B - All"</f>
        <v>Jobseekers - Wave B - All</v>
      </c>
      <c r="B183" s="7">
        <f t="shared" ca="1" si="25"/>
        <v>0.18181818181818182</v>
      </c>
      <c r="C183" s="6">
        <f t="shared" ca="1" si="25"/>
        <v>0.81818181818181823</v>
      </c>
      <c r="D183" s="7">
        <f t="shared" ca="1" si="25"/>
        <v>1</v>
      </c>
    </row>
    <row r="184" spans="1:5" x14ac:dyDescent="0.25">
      <c r="A184" s="5" t="str">
        <f>$B$3&amp;" - Wave C - All"</f>
        <v>Jobseekers - Wave C - All</v>
      </c>
      <c r="B184" s="7">
        <f t="shared" ca="1" si="25"/>
        <v>0.14285714285714285</v>
      </c>
      <c r="C184" s="6">
        <f t="shared" ca="1" si="25"/>
        <v>0.8571428571428571</v>
      </c>
      <c r="D184" s="7">
        <f t="shared" ca="1" si="25"/>
        <v>1</v>
      </c>
    </row>
    <row r="186" spans="1:5" x14ac:dyDescent="0.25">
      <c r="A186" s="4" t="s">
        <v>703</v>
      </c>
    </row>
    <row r="187" spans="1:5" x14ac:dyDescent="0.25">
      <c r="A187" s="5"/>
      <c r="B187" s="5" t="s">
        <v>5</v>
      </c>
      <c r="C187" s="5" t="s">
        <v>4</v>
      </c>
      <c r="D187" s="5" t="s">
        <v>41</v>
      </c>
      <c r="E187" s="5" t="s">
        <v>680</v>
      </c>
    </row>
    <row r="188" spans="1:5" x14ac:dyDescent="0.25">
      <c r="A188" s="5" t="str">
        <f>$B$3&amp;" - Wave A - Sample"</f>
        <v>Jobseekers - Wave A - Sample</v>
      </c>
      <c r="B188" s="2">
        <f>COUNTIFS(Table1[c08a_main_class], $B$4, Table1[c12a_risk_sanction], "Yes")</f>
        <v>48</v>
      </c>
      <c r="C188" s="3">
        <f>COUNTIFS(Table1[c08a_main_class], $B$4, Table1[c12a_risk_sanction], "No")</f>
        <v>16</v>
      </c>
      <c r="D188" s="2">
        <f>COUNTIFS(Table1[c08a_main_class], $B$4, Table1[c12a_risk_sanction], "Don't Know")</f>
        <v>1</v>
      </c>
      <c r="E188" s="3">
        <f>SUM(B188:D188)</f>
        <v>65</v>
      </c>
    </row>
    <row r="189" spans="1:5" x14ac:dyDescent="0.25">
      <c r="A189" s="5" t="str">
        <f>$B$3&amp;" - Wave B - Sample"</f>
        <v>Jobseekers - Wave B - Sample</v>
      </c>
      <c r="B189" s="2">
        <f ca="1">COUNTIFS(Table1[c08a_main_class], $B$4, INDIRECT("Table1[c01"&amp;$E5&amp;"_area]"), "&lt;&gt;Unassigned",INDIRECT("Table1[c12"&amp;$E5&amp;"_risk_sanction]"), "Yes")</f>
        <v>12</v>
      </c>
      <c r="C189" s="3">
        <f ca="1">COUNTIFS(Table1[c08a_main_class], $B$4, INDIRECT("Table1[c01"&amp;$E5&amp;"_area]"), "&lt;&gt;Unassigned",INDIRECT("Table1[c12"&amp;$E5&amp;"_risk_sanction]"), "No")</f>
        <v>29</v>
      </c>
      <c r="D189" s="2">
        <f ca="1">COUNTIFS(Table1[c08a_main_class], $B$4, INDIRECT("Table1[c01"&amp;$E5&amp;"_area]"), "&lt;&gt;Unassigned",INDIRECT("Table1[c12"&amp;$E5&amp;"_risk_sanction]"), "Don't know")</f>
        <v>1</v>
      </c>
      <c r="E189" s="3">
        <f t="shared" ref="E189:E190" ca="1" si="26">SUM(B189:D189)</f>
        <v>42</v>
      </c>
    </row>
    <row r="190" spans="1:5" x14ac:dyDescent="0.25">
      <c r="A190" s="5" t="str">
        <f>$B$3&amp;" - Wave C - Sample"</f>
        <v>Jobseekers - Wave C - Sample</v>
      </c>
      <c r="B190" s="2">
        <f ca="1">COUNTIFS(Table1[c08a_main_class], $B$4, INDIRECT("Table1[c01"&amp;$E6&amp;"_area]"), "&lt;&gt;Unassigned",INDIRECT("Table1[c12"&amp;$E6&amp;"_risk_sanction]"), "Yes")</f>
        <v>1</v>
      </c>
      <c r="C190" s="3">
        <f ca="1">COUNTIFS(Table1[c08a_main_class], $B$4, INDIRECT("Table1[c01"&amp;$E6&amp;"_area]"), "&lt;&gt;Unassigned",INDIRECT("Table1[c12"&amp;$E6&amp;"_risk_sanction]"), "No")</f>
        <v>5</v>
      </c>
      <c r="D190" s="2">
        <f ca="1">COUNTIFS(Table1[c08a_main_class], $B$4, INDIRECT("Table1[c01"&amp;$E6&amp;"_area]"), "&lt;&gt;Unassigned",INDIRECT("Table1[c12"&amp;$E6&amp;"_risk_sanction]"), "Don't know")</f>
        <v>0</v>
      </c>
      <c r="E190" s="3">
        <f t="shared" ca="1" si="26"/>
        <v>6</v>
      </c>
    </row>
    <row r="191" spans="1:5" x14ac:dyDescent="0.25">
      <c r="A191" s="5" t="str">
        <f>$B$3&amp;" - Wave A - All"</f>
        <v>Jobseekers - Wave A - All</v>
      </c>
      <c r="B191" s="2">
        <f ca="1">COUNTIFS(INDIRECT("Table1["&amp;$B5&amp;"]"),"Yes", INDIRECT("Table1[c12"&amp;$E4&amp;"_risk_sanction]"), "Yes")</f>
        <v>118</v>
      </c>
      <c r="C191" s="3">
        <f ca="1">COUNTIFS(INDIRECT("Table1["&amp;$B5&amp;"]"),"Yes", INDIRECT("Table1[c12"&amp;$E4&amp;"_risk_sanction]"), "No")</f>
        <v>37</v>
      </c>
      <c r="D191" s="2">
        <f ca="1">COUNTIFS(INDIRECT("Table1["&amp;$B5&amp;"]"),"Yes", INDIRECT("Table1[c12"&amp;$E4&amp;"_risk_sanction]"), "Don't Know")</f>
        <v>1</v>
      </c>
      <c r="E191" s="3">
        <f ca="1">SUM(B191:D191)</f>
        <v>156</v>
      </c>
    </row>
    <row r="192" spans="1:5" x14ac:dyDescent="0.25">
      <c r="A192" s="5" t="str">
        <f>$B$3&amp;" - Wave B - All"</f>
        <v>Jobseekers - Wave B - All</v>
      </c>
      <c r="B192" s="2">
        <f ca="1">COUNTIFS(INDIRECT("Table1["&amp;$B6&amp;"]"),"Yes", INDIRECT("Table1[c12"&amp;$E5&amp;"_risk_sanction]"), "Yes")</f>
        <v>16</v>
      </c>
      <c r="C192" s="3">
        <f ca="1">COUNTIFS(INDIRECT("Table1["&amp;$B6&amp;"]"),"Yes", INDIRECT("Table1[c12"&amp;$E5&amp;"_risk_sanction]"), "No")</f>
        <v>38</v>
      </c>
      <c r="D192" s="2">
        <f ca="1">COUNTIFS(INDIRECT("Table1["&amp;$B6&amp;"]"),"Yes", INDIRECT("Table1[c12"&amp;$E5&amp;"_risk_sanction]"), "Don't Know")</f>
        <v>1</v>
      </c>
      <c r="E192" s="3">
        <f ca="1">SUM(B192:D192)</f>
        <v>55</v>
      </c>
    </row>
    <row r="193" spans="1:7" x14ac:dyDescent="0.25">
      <c r="A193" s="5" t="str">
        <f>$B$3&amp;" - Wave C - All"</f>
        <v>Jobseekers - Wave C - All</v>
      </c>
      <c r="B193" s="2">
        <f ca="1">COUNTIFS(INDIRECT("Table1["&amp;$B7&amp;"]"),"Yes", INDIRECT("Table1[c12"&amp;$E6&amp;"_risk_sanction]"), "Yes")</f>
        <v>0</v>
      </c>
      <c r="C193" s="3">
        <f ca="1">COUNTIFS(INDIRECT("Table1["&amp;$B7&amp;"]"),"Yes", INDIRECT("Table1[c12"&amp;$E6&amp;"_risk_sanction]"), "No")</f>
        <v>16</v>
      </c>
      <c r="D193" s="2">
        <f ca="1">COUNTIFS(INDIRECT("Table1["&amp;$B7&amp;"]"),"Yes", INDIRECT("Table1[c12"&amp;$E6&amp;"_risk_sanction]"), "Don't Know")</f>
        <v>0</v>
      </c>
      <c r="E193" s="3">
        <f ca="1">SUM(B193:D193)</f>
        <v>16</v>
      </c>
    </row>
    <row r="195" spans="1:7" x14ac:dyDescent="0.25">
      <c r="A195" s="4" t="s">
        <v>702</v>
      </c>
    </row>
    <row r="196" spans="1:7" x14ac:dyDescent="0.25">
      <c r="A196" s="5"/>
      <c r="B196" s="5" t="s">
        <v>5</v>
      </c>
      <c r="C196" s="5" t="s">
        <v>4</v>
      </c>
      <c r="D196" s="5" t="s">
        <v>41</v>
      </c>
      <c r="E196" s="5" t="s">
        <v>680</v>
      </c>
    </row>
    <row r="197" spans="1:7" x14ac:dyDescent="0.25">
      <c r="A197" s="5" t="str">
        <f>$B$3&amp;" - Wave A - Sample"</f>
        <v>Jobseekers - Wave A - Sample</v>
      </c>
      <c r="B197" s="7">
        <f t="shared" ref="B197:E202" si="27">B188/$E188</f>
        <v>0.7384615384615385</v>
      </c>
      <c r="C197" s="6">
        <f t="shared" si="27"/>
        <v>0.24615384615384617</v>
      </c>
      <c r="D197" s="7">
        <f t="shared" si="27"/>
        <v>1.5384615384615385E-2</v>
      </c>
      <c r="E197" s="6">
        <f t="shared" si="27"/>
        <v>1</v>
      </c>
    </row>
    <row r="198" spans="1:7" x14ac:dyDescent="0.25">
      <c r="A198" s="5" t="str">
        <f>$B$3&amp;" - Wave B - Sample"</f>
        <v>Jobseekers - Wave B - Sample</v>
      </c>
      <c r="B198" s="7">
        <f t="shared" ca="1" si="27"/>
        <v>0.2857142857142857</v>
      </c>
      <c r="C198" s="6">
        <f t="shared" ca="1" si="27"/>
        <v>0.69047619047619047</v>
      </c>
      <c r="D198" s="7">
        <f t="shared" ca="1" si="27"/>
        <v>2.3809523809523808E-2</v>
      </c>
      <c r="E198" s="6">
        <f t="shared" ca="1" si="27"/>
        <v>1</v>
      </c>
    </row>
    <row r="199" spans="1:7" x14ac:dyDescent="0.25">
      <c r="A199" s="5" t="str">
        <f>$B$3&amp;" - Wave C - Sample"</f>
        <v>Jobseekers - Wave C - Sample</v>
      </c>
      <c r="B199" s="7">
        <f t="shared" ca="1" si="27"/>
        <v>0.16666666666666666</v>
      </c>
      <c r="C199" s="6">
        <f t="shared" ca="1" si="27"/>
        <v>0.83333333333333337</v>
      </c>
      <c r="D199" s="7">
        <f t="shared" ca="1" si="27"/>
        <v>0</v>
      </c>
      <c r="E199" s="6">
        <f t="shared" ca="1" si="27"/>
        <v>1</v>
      </c>
    </row>
    <row r="200" spans="1:7" x14ac:dyDescent="0.25">
      <c r="A200" s="5" t="str">
        <f>$B$3&amp;" - Wave A - All"</f>
        <v>Jobseekers - Wave A - All</v>
      </c>
      <c r="B200" s="7">
        <f t="shared" ca="1" si="27"/>
        <v>0.75641025641025639</v>
      </c>
      <c r="C200" s="6">
        <f t="shared" ca="1" si="27"/>
        <v>0.23717948717948717</v>
      </c>
      <c r="D200" s="7">
        <f t="shared" ca="1" si="27"/>
        <v>6.41025641025641E-3</v>
      </c>
      <c r="E200" s="6">
        <f t="shared" ca="1" si="27"/>
        <v>1</v>
      </c>
    </row>
    <row r="201" spans="1:7" x14ac:dyDescent="0.25">
      <c r="A201" s="5" t="str">
        <f>$B$3&amp;" - Wave B - All"</f>
        <v>Jobseekers - Wave B - All</v>
      </c>
      <c r="B201" s="7">
        <f t="shared" ca="1" si="27"/>
        <v>0.29090909090909089</v>
      </c>
      <c r="C201" s="6">
        <f t="shared" ca="1" si="27"/>
        <v>0.69090909090909092</v>
      </c>
      <c r="D201" s="7">
        <f t="shared" ca="1" si="27"/>
        <v>1.8181818181818181E-2</v>
      </c>
      <c r="E201" s="6">
        <f t="shared" ca="1" si="27"/>
        <v>1</v>
      </c>
    </row>
    <row r="202" spans="1:7" x14ac:dyDescent="0.25">
      <c r="A202" s="5" t="str">
        <f>$B$3&amp;" - Wave C - All"</f>
        <v>Jobseekers - Wave C - All</v>
      </c>
      <c r="B202" s="7">
        <f t="shared" ca="1" si="27"/>
        <v>0</v>
      </c>
      <c r="C202" s="6">
        <f t="shared" ca="1" si="27"/>
        <v>1</v>
      </c>
      <c r="D202" s="7">
        <f t="shared" ca="1" si="27"/>
        <v>0</v>
      </c>
      <c r="E202" s="6">
        <f t="shared" ca="1" si="27"/>
        <v>1</v>
      </c>
    </row>
    <row r="204" spans="1:7" x14ac:dyDescent="0.25">
      <c r="A204" s="4" t="s">
        <v>705</v>
      </c>
    </row>
    <row r="205" spans="1:7" x14ac:dyDescent="0.25">
      <c r="A205" s="5"/>
      <c r="B205" s="5" t="str">
        <f>$B$3&amp;" - Wave A - Sample"</f>
        <v>Jobseekers - Wave A - Sample</v>
      </c>
      <c r="C205" s="5" t="str">
        <f>$B$3&amp;" - Wave B - Sample"</f>
        <v>Jobseekers - Wave B - Sample</v>
      </c>
      <c r="D205" s="5" t="str">
        <f>$B$3&amp;" - Wave C - Sample"</f>
        <v>Jobseekers - Wave C - Sample</v>
      </c>
      <c r="E205" s="5" t="str">
        <f>$B$3&amp;" - Wave A - All"</f>
        <v>Jobseekers - Wave A - All</v>
      </c>
      <c r="F205" s="5" t="str">
        <f>$B$3&amp;" - Wave B - All"</f>
        <v>Jobseekers - Wave B - All</v>
      </c>
      <c r="G205" s="5" t="str">
        <f>$B$3&amp;" - Wave C - All"</f>
        <v>Jobseekers - Wave C - All</v>
      </c>
    </row>
    <row r="206" spans="1:7" x14ac:dyDescent="0.25">
      <c r="A206" s="5" t="s">
        <v>17</v>
      </c>
      <c r="B206" s="2">
        <f>COUNTIFS(Table1[c08a_main_class], $B$4, Table1[c13a_times_sanctioned], $A206)</f>
        <v>30</v>
      </c>
      <c r="C206" s="33">
        <f ca="1">COUNTIFS(Table1[c08a_main_class], $B$4, INDIRECT("Table1[c01"&amp;$E$5&amp;"_area]"), "&lt;&gt;Unassigned", INDIRECT("Table1[c13"&amp;$E$5&amp;"_times_sanctioned]"), $A206)</f>
        <v>24</v>
      </c>
      <c r="D206" s="31">
        <f ca="1">COUNTIFS(Table1[c08a_main_class], $B$4, INDIRECT("Table1[c01"&amp;$E$6&amp;"_area]"), "&lt;&gt;Unassigned", INDIRECT("Table1[c13"&amp;$E$6&amp;"_times_sanctioned]"), $A206)</f>
        <v>0</v>
      </c>
      <c r="E206" s="3">
        <f ca="1">COUNTIFS(INDIRECT("Table1["&amp;$B$5&amp;"]"),"Yes", INDIRECT("Table1[c13"&amp;$E$4&amp;"_times_sanctioned]"), $A206)</f>
        <v>75</v>
      </c>
      <c r="F206" s="2">
        <f ca="1">COUNTIFS(INDIRECT("Table1["&amp;$B$6&amp;"]"),"Yes", INDIRECT("Table1[c13"&amp;$E$5&amp;"_times_sanctioned]"), $A206)</f>
        <v>32</v>
      </c>
      <c r="G206" s="3">
        <f ca="1">COUNTIFS(INDIRECT("Table1["&amp;$B$7&amp;"]"),"Yes", INDIRECT("Table1[c13"&amp;$E$6&amp;"_times_sanctioned]"), $A206)</f>
        <v>1</v>
      </c>
    </row>
    <row r="207" spans="1:7" x14ac:dyDescent="0.25">
      <c r="A207" s="5" t="s">
        <v>26</v>
      </c>
      <c r="B207" s="2">
        <f>COUNTIFS(Table1[c08a_main_class], $B$4, Table1[c13a_times_sanctioned], $A207)</f>
        <v>21</v>
      </c>
      <c r="C207" s="33">
        <f ca="1">COUNTIFS(Table1[c08a_main_class], $B$4, INDIRECT("Table1[c01"&amp;$E$5&amp;"_area]"), "&lt;&gt;Unassigned", INDIRECT("Table1[c13"&amp;$E$5&amp;"_times_sanctioned]"), $A207)</f>
        <v>4</v>
      </c>
      <c r="D207" s="31">
        <f ca="1">COUNTIFS(Table1[c08a_main_class], $B$4, INDIRECT("Table1[c01"&amp;$E$6&amp;"_area]"), "&lt;&gt;Unassigned", INDIRECT("Table1[c13"&amp;$E$6&amp;"_times_sanctioned]"), $A207)</f>
        <v>1</v>
      </c>
      <c r="E207" s="3">
        <f ca="1">COUNTIFS(INDIRECT("Table1["&amp;$B$5&amp;"]"),"Yes", INDIRECT("Table1[c13"&amp;$E$4&amp;"_times_sanctioned]"), $A207)</f>
        <v>44</v>
      </c>
      <c r="F207" s="2">
        <f ca="1">COUNTIFS(INDIRECT("Table1["&amp;$B$6&amp;"]"),"Yes", INDIRECT("Table1[c13"&amp;$E$5&amp;"_times_sanctioned]"), $A207)</f>
        <v>5</v>
      </c>
      <c r="G207" s="3">
        <f ca="1">COUNTIFS(INDIRECT("Table1["&amp;$B$7&amp;"]"),"Yes", INDIRECT("Table1[c13"&amp;$E$6&amp;"_times_sanctioned]"), $A207)</f>
        <v>0</v>
      </c>
    </row>
    <row r="208" spans="1:7" x14ac:dyDescent="0.25">
      <c r="A208" s="5" t="s">
        <v>77</v>
      </c>
      <c r="B208" s="2">
        <f>COUNTIFS(Table1[c08a_main_class], $B$4, Table1[c13a_times_sanctioned], $A208)</f>
        <v>13</v>
      </c>
      <c r="C208" s="33">
        <f ca="1">COUNTIFS(Table1[c08a_main_class], $B$4, INDIRECT("Table1[c01"&amp;$E$5&amp;"_area]"), "&lt;&gt;Unassigned", INDIRECT("Table1[c13"&amp;$E$5&amp;"_times_sanctioned]"), $A208)</f>
        <v>0</v>
      </c>
      <c r="D208" s="31">
        <f ca="1">COUNTIFS(Table1[c08a_main_class], $B$4, INDIRECT("Table1[c01"&amp;$E$6&amp;"_area]"), "&lt;&gt;Unassigned", INDIRECT("Table1[c13"&amp;$E$6&amp;"_times_sanctioned]"), $A208)</f>
        <v>0</v>
      </c>
      <c r="E208" s="3">
        <f ca="1">COUNTIFS(INDIRECT("Table1["&amp;$B$5&amp;"]"),"Yes", INDIRECT("Table1[c13"&amp;$E$4&amp;"_times_sanctioned]"), $A208)</f>
        <v>32</v>
      </c>
      <c r="F208" s="2">
        <f ca="1">COUNTIFS(INDIRECT("Table1["&amp;$B$6&amp;"]"),"Yes", INDIRECT("Table1[c13"&amp;$E$5&amp;"_times_sanctioned]"), $A208)</f>
        <v>0</v>
      </c>
      <c r="G208" s="3">
        <f ca="1">COUNTIFS(INDIRECT("Table1["&amp;$B$7&amp;"]"),"Yes", INDIRECT("Table1[c13"&amp;$E$6&amp;"_times_sanctioned]"), $A208)</f>
        <v>0</v>
      </c>
    </row>
    <row r="209" spans="1:7" x14ac:dyDescent="0.25">
      <c r="A209" s="5" t="s">
        <v>48</v>
      </c>
      <c r="B209" s="2">
        <f>COUNTIFS(Table1[c08a_main_class], $B$4, Table1[c13a_times_sanctioned], $A209)</f>
        <v>1</v>
      </c>
      <c r="C209" s="33">
        <f ca="1">COUNTIFS(Table1[c08a_main_class], $B$4, INDIRECT("Table1[c01"&amp;$E$5&amp;"_area]"), "&lt;&gt;Unassigned", INDIRECT("Table1[c13"&amp;$E$5&amp;"_times_sanctioned]"), $A209)</f>
        <v>1</v>
      </c>
      <c r="D209" s="31">
        <f ca="1">COUNTIFS(Table1[c08a_main_class], $B$4, INDIRECT("Table1[c01"&amp;$E$6&amp;"_area]"), "&lt;&gt;Unassigned", INDIRECT("Table1[c13"&amp;$E$6&amp;"_times_sanctioned]"), $A209)</f>
        <v>0</v>
      </c>
      <c r="E209" s="3">
        <f ca="1">COUNTIFS(INDIRECT("Table1["&amp;$B$5&amp;"]"),"Yes", INDIRECT("Table1[c13"&amp;$E$4&amp;"_times_sanctioned]"), $A209)</f>
        <v>4</v>
      </c>
      <c r="F209" s="2">
        <f ca="1">COUNTIFS(INDIRECT("Table1["&amp;$B$6&amp;"]"),"Yes", INDIRECT("Table1[c13"&amp;$E$5&amp;"_times_sanctioned]"), $A209)</f>
        <v>1</v>
      </c>
      <c r="G209" s="3">
        <f ca="1">COUNTIFS(INDIRECT("Table1["&amp;$B$7&amp;"]"),"Yes", INDIRECT("Table1[c13"&amp;$E$6&amp;"_times_sanctioned]"), $A209)</f>
        <v>0</v>
      </c>
    </row>
    <row r="210" spans="1:7" x14ac:dyDescent="0.25">
      <c r="A210" s="5" t="s">
        <v>41</v>
      </c>
      <c r="B210" s="2">
        <f>COUNTIFS(Table1[c08a_main_class], $B$4, Table1[c13a_times_sanctioned], $A210)</f>
        <v>0</v>
      </c>
      <c r="C210" s="33">
        <f ca="1">COUNTIFS(Table1[c08a_main_class], $B$4, INDIRECT("Table1[c01"&amp;$E$5&amp;"_area]"), "&lt;&gt;Unassigned", INDIRECT("Table1[c13"&amp;$E$5&amp;"_times_sanctioned]"), $A210)</f>
        <v>0</v>
      </c>
      <c r="D210" s="31">
        <f ca="1">COUNTIFS(Table1[c08a_main_class], $B$4, INDIRECT("Table1[c01"&amp;$E$6&amp;"_area]"), "&lt;&gt;Unassigned", INDIRECT("Table1[c13"&amp;$E$6&amp;"_times_sanctioned]"), $A210)</f>
        <v>0</v>
      </c>
      <c r="E210" s="3">
        <f ca="1">COUNTIFS(INDIRECT("Table1["&amp;$B$5&amp;"]"),"Yes", INDIRECT("Table1[c13"&amp;$E$4&amp;"_times_sanctioned]"), $A210)</f>
        <v>1</v>
      </c>
      <c r="F210" s="2">
        <f ca="1">COUNTIFS(INDIRECT("Table1["&amp;$B$6&amp;"]"),"Yes", INDIRECT("Table1[c13"&amp;$E$5&amp;"_times_sanctioned]"), $A210)</f>
        <v>0</v>
      </c>
      <c r="G210" s="3">
        <f ca="1">COUNTIFS(INDIRECT("Table1["&amp;$B$7&amp;"]"),"Yes", INDIRECT("Table1[c13"&amp;$E$6&amp;"_times_sanctioned]"), $A210)</f>
        <v>0</v>
      </c>
    </row>
    <row r="211" spans="1:7" x14ac:dyDescent="0.25">
      <c r="A211" s="5" t="s">
        <v>525</v>
      </c>
      <c r="B211" s="2">
        <f>SUM(B206:B210)</f>
        <v>65</v>
      </c>
      <c r="C211" s="33">
        <f ca="1">SUM(C206:C210)</f>
        <v>29</v>
      </c>
      <c r="D211" s="31">
        <f ca="1">COUNTIFS(Table1[c08a_main_class], $B$4, INDIRECT("Table1[c01"&amp;$E$6&amp;"_area]"), "&lt;&gt;Unassigned", INDIRECT("Table1[c13"&amp;$E$6&amp;"_times_sanctioned]"), $A211)</f>
        <v>0</v>
      </c>
      <c r="E211" s="3">
        <f ca="1">SUM(E206:E210)</f>
        <v>156</v>
      </c>
      <c r="F211" s="2">
        <f ca="1">SUM(F206:F210)</f>
        <v>38</v>
      </c>
      <c r="G211" s="3">
        <f ca="1">SUM(G206:G210)</f>
        <v>1</v>
      </c>
    </row>
    <row r="213" spans="1:7" x14ac:dyDescent="0.25">
      <c r="A213" s="4" t="s">
        <v>870</v>
      </c>
    </row>
    <row r="214" spans="1:7" x14ac:dyDescent="0.25">
      <c r="A214" s="5"/>
      <c r="B214" s="5" t="str">
        <f>$B$3&amp;" - Wave A - Sample"</f>
        <v>Jobseekers - Wave A - Sample</v>
      </c>
      <c r="C214" s="5" t="str">
        <f>$B$3&amp;" - Wave B - Sample"</f>
        <v>Jobseekers - Wave B - Sample</v>
      </c>
      <c r="D214" s="5" t="str">
        <f>$B$3&amp;" - Wave C - Sample"</f>
        <v>Jobseekers - Wave C - Sample</v>
      </c>
      <c r="E214" s="5" t="str">
        <f>$B$3&amp;" - Wave A - All"</f>
        <v>Jobseekers - Wave A - All</v>
      </c>
      <c r="F214" s="5" t="str">
        <f>$B$3&amp;" - Wave B - All"</f>
        <v>Jobseekers - Wave B - All</v>
      </c>
      <c r="G214" s="5" t="str">
        <f>$B$3&amp;" - Wave C - All"</f>
        <v>Jobseekers - Wave C - All</v>
      </c>
    </row>
    <row r="215" spans="1:7" x14ac:dyDescent="0.25">
      <c r="A215" s="5" t="s">
        <v>17</v>
      </c>
      <c r="B215" s="15">
        <f>B206/B$211</f>
        <v>0.46153846153846156</v>
      </c>
      <c r="C215" s="13">
        <f t="shared" ref="C215:G220" ca="1" si="28">C206/C$211</f>
        <v>0.82758620689655171</v>
      </c>
      <c r="D215" s="15" t="e">
        <f t="shared" ca="1" si="28"/>
        <v>#DIV/0!</v>
      </c>
      <c r="E215" s="13">
        <f t="shared" ca="1" si="28"/>
        <v>0.48076923076923078</v>
      </c>
      <c r="F215" s="15">
        <f t="shared" ca="1" si="28"/>
        <v>0.84210526315789469</v>
      </c>
      <c r="G215" s="13">
        <f t="shared" ca="1" si="28"/>
        <v>1</v>
      </c>
    </row>
    <row r="216" spans="1:7" x14ac:dyDescent="0.25">
      <c r="A216" s="5" t="s">
        <v>706</v>
      </c>
      <c r="B216" s="15">
        <f t="shared" ref="B216:D220" si="29">B207/B$211</f>
        <v>0.32307692307692309</v>
      </c>
      <c r="C216" s="13">
        <f t="shared" ca="1" si="29"/>
        <v>0.13793103448275862</v>
      </c>
      <c r="D216" s="15" t="e">
        <f t="shared" ca="1" si="29"/>
        <v>#DIV/0!</v>
      </c>
      <c r="E216" s="13">
        <f t="shared" ca="1" si="28"/>
        <v>0.28205128205128205</v>
      </c>
      <c r="F216" s="15">
        <f t="shared" ca="1" si="28"/>
        <v>0.13157894736842105</v>
      </c>
      <c r="G216" s="13">
        <f t="shared" ca="1" si="28"/>
        <v>0</v>
      </c>
    </row>
    <row r="217" spans="1:7" x14ac:dyDescent="0.25">
      <c r="A217" s="5" t="s">
        <v>77</v>
      </c>
      <c r="B217" s="15">
        <f t="shared" si="29"/>
        <v>0.2</v>
      </c>
      <c r="C217" s="13">
        <f t="shared" ca="1" si="29"/>
        <v>0</v>
      </c>
      <c r="D217" s="15" t="e">
        <f t="shared" ca="1" si="29"/>
        <v>#DIV/0!</v>
      </c>
      <c r="E217" s="13">
        <f t="shared" ca="1" si="28"/>
        <v>0.20512820512820512</v>
      </c>
      <c r="F217" s="15">
        <f t="shared" ca="1" si="28"/>
        <v>0</v>
      </c>
      <c r="G217" s="13">
        <f t="shared" ca="1" si="28"/>
        <v>0</v>
      </c>
    </row>
    <row r="218" spans="1:7" x14ac:dyDescent="0.25">
      <c r="A218" s="5" t="s">
        <v>48</v>
      </c>
      <c r="B218" s="15">
        <f t="shared" si="29"/>
        <v>1.5384615384615385E-2</v>
      </c>
      <c r="C218" s="13">
        <f t="shared" ca="1" si="29"/>
        <v>3.4482758620689655E-2</v>
      </c>
      <c r="D218" s="15" t="e">
        <f t="shared" ca="1" si="29"/>
        <v>#DIV/0!</v>
      </c>
      <c r="E218" s="13">
        <f t="shared" ca="1" si="28"/>
        <v>2.564102564102564E-2</v>
      </c>
      <c r="F218" s="15">
        <f t="shared" ca="1" si="28"/>
        <v>2.6315789473684209E-2</v>
      </c>
      <c r="G218" s="13">
        <f t="shared" ca="1" si="28"/>
        <v>0</v>
      </c>
    </row>
    <row r="219" spans="1:7" x14ac:dyDescent="0.25">
      <c r="A219" s="5" t="s">
        <v>707</v>
      </c>
      <c r="B219" s="15">
        <f t="shared" si="29"/>
        <v>0</v>
      </c>
      <c r="C219" s="13">
        <f t="shared" ca="1" si="29"/>
        <v>0</v>
      </c>
      <c r="D219" s="15" t="e">
        <f t="shared" ca="1" si="29"/>
        <v>#DIV/0!</v>
      </c>
      <c r="E219" s="13">
        <f t="shared" ca="1" si="28"/>
        <v>6.41025641025641E-3</v>
      </c>
      <c r="F219" s="15">
        <f t="shared" ca="1" si="28"/>
        <v>0</v>
      </c>
      <c r="G219" s="13">
        <f t="shared" ca="1" si="28"/>
        <v>0</v>
      </c>
    </row>
    <row r="220" spans="1:7" x14ac:dyDescent="0.25">
      <c r="A220" s="5" t="s">
        <v>525</v>
      </c>
      <c r="B220" s="15">
        <f t="shared" si="29"/>
        <v>1</v>
      </c>
      <c r="C220" s="13">
        <f t="shared" ca="1" si="29"/>
        <v>1</v>
      </c>
      <c r="D220" s="15" t="e">
        <f t="shared" ca="1" si="29"/>
        <v>#DIV/0!</v>
      </c>
      <c r="E220" s="13">
        <f t="shared" ca="1" si="28"/>
        <v>1</v>
      </c>
      <c r="F220" s="15">
        <f t="shared" ca="1" si="28"/>
        <v>1</v>
      </c>
      <c r="G220" s="13">
        <f t="shared" ca="1" si="28"/>
        <v>1</v>
      </c>
    </row>
    <row r="222" spans="1:7" x14ac:dyDescent="0.25">
      <c r="A222" s="4" t="s">
        <v>708</v>
      </c>
    </row>
    <row r="223" spans="1:7" x14ac:dyDescent="0.25">
      <c r="A223" s="5"/>
      <c r="B223" s="5" t="s">
        <v>5</v>
      </c>
      <c r="C223" s="5" t="s">
        <v>4</v>
      </c>
      <c r="D223" s="5" t="s">
        <v>41</v>
      </c>
      <c r="E223" s="5" t="s">
        <v>680</v>
      </c>
    </row>
    <row r="224" spans="1:7" x14ac:dyDescent="0.25">
      <c r="A224" s="5" t="str">
        <f>$B$3&amp;" - Wave A - Sample"</f>
        <v>Jobseekers - Wave A - Sample</v>
      </c>
      <c r="B224" s="2">
        <f>COUNTIFS(Table1[c08a_main_class], $B$4, Table1[c13a_times_sanctioned], "Once")+COUNTIFS(Table1[c08a_main_class], $B$4, Table1[c13a_times_sanctioned], "2-5 times")+COUNTIFS(Table1[c08a_main_class], $B$4, Table1[c13a_times_sanctioned], "More than 5 times")</f>
        <v>35</v>
      </c>
      <c r="C224" s="3">
        <f>COUNTIFS(Table1[c08a_main_class], $B$4, Table1[c13a_times_sanctioned], $A206)</f>
        <v>30</v>
      </c>
      <c r="D224" s="2">
        <f>COUNTIFS(Table1[c08a_main_class], $B$4, Table1[c13a_times_sanctioned], $A210)</f>
        <v>0</v>
      </c>
      <c r="E224" s="3">
        <f>SUM(B224:D224)</f>
        <v>65</v>
      </c>
    </row>
    <row r="225" spans="1:5" x14ac:dyDescent="0.25">
      <c r="A225" s="5" t="str">
        <f>$B$3&amp;" - Wave B - Sample"</f>
        <v>Jobseekers - Wave B - Sample</v>
      </c>
      <c r="B225" s="2">
        <f ca="1">COUNTIFS(Table1[c08a_main_class], $B$4, INDIRECT("Table1[c01"&amp;$E5&amp;"_area]"), "&lt;&gt;Unassigned", INDIRECT("Table1[c13"&amp;$E5&amp;"_times_sanctioned]"), "Once")+COUNTIFS(Table1[c08a_main_class], $B$4, INDIRECT("Table1[c01"&amp;$E5&amp;"_area]"), "&lt;&gt;Unassigned", INDIRECT("Table1[c13"&amp;$E5&amp;"_times_sanctioned]"), "2-5 times")+COUNTIFS(Table1[c08a_main_class], $B$4, INDIRECT("Table1[c01"&amp;$E5&amp;"_area]"), "&lt;&gt;Unassigned", INDIRECT("Table1[c13"&amp;$E5&amp;"_times_sanctioned]"), "More than 5 times")</f>
        <v>5</v>
      </c>
      <c r="C225" s="3">
        <f ca="1">COUNTIFS(Table1[c08a_main_class], $B$4, INDIRECT("Table1[c01"&amp;$E5&amp;"_area]"), "&lt;&gt;Unassigned", INDIRECT("Table1[c13"&amp;$E5&amp;"_times_sanctioned]"), $A$206)</f>
        <v>24</v>
      </c>
      <c r="D225" s="2">
        <f ca="1">COUNTIFS(Table1[c08a_main_class], $B$4, INDIRECT("Table1[c01"&amp;$E5&amp;"_area]"), "&lt;&gt;Unassigned", INDIRECT("Table1[c13"&amp;$E5&amp;"_times_sanctioned]"), $A$210)</f>
        <v>0</v>
      </c>
      <c r="E225" s="3">
        <f t="shared" ref="E225:E226" ca="1" si="30">SUM(B225:D225)</f>
        <v>29</v>
      </c>
    </row>
    <row r="226" spans="1:5" x14ac:dyDescent="0.25">
      <c r="A226" s="5" t="str">
        <f>$B$3&amp;" - Wave C - Sample"</f>
        <v>Jobseekers - Wave C - Sample</v>
      </c>
      <c r="B226" s="2">
        <f ca="1">COUNTIFS(Table1[c08a_main_class], $B$4, INDIRECT("Table1[c01"&amp;$E6&amp;"_area]"), "&lt;&gt;Unassigned", INDIRECT("Table1[c13"&amp;$E6&amp;"_times_sanctioned]"), "Once")+COUNTIFS(Table1[c08a_main_class], $B$4, INDIRECT("Table1[c01"&amp;$E6&amp;"_area]"), "&lt;&gt;Unassigned", INDIRECT("Table1[c13"&amp;$E6&amp;"_times_sanctioned]"), "2-5 times")+COUNTIFS(Table1[c08a_main_class], $B$4, INDIRECT("Table1[c01"&amp;$E6&amp;"_area]"), "&lt;&gt;Unassigned", INDIRECT("Table1[c13"&amp;$E6&amp;"_times_sanctioned]"), "More than 5 times")</f>
        <v>1</v>
      </c>
      <c r="C226" s="3">
        <f ca="1">COUNTIFS(Table1[c08a_main_class], $B$4, INDIRECT("Table1[c01"&amp;$E6&amp;"_area]"), "&lt;&gt;Unassigned", INDIRECT("Table1[c13"&amp;$E6&amp;"_times_sanctioned]"), $A$206)</f>
        <v>0</v>
      </c>
      <c r="D226" s="2">
        <f ca="1">COUNTIFS(Table1[c08a_main_class], $B$4, INDIRECT("Table1[c01"&amp;$E6&amp;"_area]"), "&lt;&gt;Unassigned", INDIRECT("Table1[c13"&amp;$E6&amp;"_times_sanctioned]"), $A$210)</f>
        <v>0</v>
      </c>
      <c r="E226" s="3">
        <f t="shared" ca="1" si="30"/>
        <v>1</v>
      </c>
    </row>
    <row r="227" spans="1:5" x14ac:dyDescent="0.25">
      <c r="A227" s="5" t="str">
        <f>$B$3&amp;" - Wave A - All"</f>
        <v>Jobseekers - Wave A - All</v>
      </c>
      <c r="B227" s="2">
        <f ca="1">COUNTIFS(INDIRECT("Table1["&amp;$B5&amp;"]"),"Yes", INDIRECT("Table1[c13"&amp;$E4&amp;"_times_sanctioned]"), "Once")+COUNTIFS(INDIRECT("Table1["&amp;$B5&amp;"]"),"Yes", INDIRECT("Table1[c13"&amp;$E4&amp;"_times_sanctioned]"), "2-5 times")+COUNTIFS(INDIRECT("Table1["&amp;$B5&amp;"]"),"Yes", INDIRECT("Table1[c13"&amp;$E4&amp;"_times_sanctioned]"), "More than 5 times")</f>
        <v>80</v>
      </c>
      <c r="C227" s="3">
        <f ca="1">COUNTIFS(INDIRECT("Table1["&amp;$B$5&amp;"]"),"Yes", INDIRECT("Table1[c13"&amp;$E$4&amp;"_times_sanctioned]"), $A206)</f>
        <v>75</v>
      </c>
      <c r="D227" s="2">
        <f ca="1">COUNTIFS(INDIRECT("Table1["&amp;$B$5&amp;"]"),"Yes", INDIRECT("Table1[c13"&amp;$E$4&amp;"_times_sanctioned]"), $A210)</f>
        <v>1</v>
      </c>
      <c r="E227" s="3">
        <f ca="1">SUM(B227:D227)</f>
        <v>156</v>
      </c>
    </row>
    <row r="228" spans="1:5" x14ac:dyDescent="0.25">
      <c r="A228" s="5" t="str">
        <f>$B$3&amp;" - Wave B - All"</f>
        <v>Jobseekers - Wave B - All</v>
      </c>
      <c r="B228" s="2">
        <f ca="1">COUNTIFS(INDIRECT("Table1["&amp;$B6&amp;"]"),"Yes", INDIRECT("Table1[c13"&amp;$E5&amp;"_times_sanctioned]"), "Once")+COUNTIFS(INDIRECT("Table1["&amp;$B6&amp;"]"),"Yes", INDIRECT("Table1[c13"&amp;$E5&amp;"_times_sanctioned]"), "2-5 times")+COUNTIFS(INDIRECT("Table1["&amp;$B6&amp;"]"),"Yes", INDIRECT("Table1[c13"&amp;$E5&amp;"_times_sanctioned]"), "More than 5 times")</f>
        <v>6</v>
      </c>
      <c r="C228" s="3">
        <f ca="1">COUNTIFS(INDIRECT("Table1["&amp;$B$6&amp;"]"),"Yes", INDIRECT("Table1[c13"&amp;$E$5&amp;"_times_sanctioned]"), $A206)</f>
        <v>32</v>
      </c>
      <c r="D228" s="2">
        <f ca="1">COUNTIFS(INDIRECT("Table1["&amp;$B$6&amp;"]"),"Yes", INDIRECT("Table1[c13"&amp;$E$5&amp;"_times_sanctioned]"), $A210)</f>
        <v>0</v>
      </c>
      <c r="E228" s="3">
        <f ca="1">SUM(B228:D228)</f>
        <v>38</v>
      </c>
    </row>
    <row r="229" spans="1:5" x14ac:dyDescent="0.25">
      <c r="A229" s="5" t="str">
        <f>$B$3&amp;" - Wave C - All"</f>
        <v>Jobseekers - Wave C - All</v>
      </c>
      <c r="B229" s="2">
        <f ca="1">COUNTIFS(INDIRECT("Table1["&amp;$B7&amp;"]"),"Yes", INDIRECT("Table1[c13"&amp;$E6&amp;"_times_sanctioned]"), "Once")+COUNTIFS(INDIRECT("Table1["&amp;$B7&amp;"]"),"Yes", INDIRECT("Table1[c13"&amp;$E6&amp;"_times_sanctioned]"), "2-5 times")+COUNTIFS(INDIRECT("Table1["&amp;$B7&amp;"]"),"Yes", INDIRECT("Table1[c13"&amp;$E6&amp;"_times_sanctioned]"), "More than 5 times")</f>
        <v>0</v>
      </c>
      <c r="C229" s="3">
        <f ca="1">COUNTIFS(INDIRECT("Table1["&amp;$B$7&amp;"]"),"Yes", INDIRECT("Table1[c13"&amp;$E$6&amp;"_times_sanctioned]"), $A206)</f>
        <v>1</v>
      </c>
      <c r="D229" s="2">
        <f ca="1">COUNTIFS(INDIRECT("Table1["&amp;$B$7&amp;"]"),"Yes", INDIRECT("Table1[c13"&amp;$E$6&amp;"_times_sanctioned]"), $A210)</f>
        <v>0</v>
      </c>
      <c r="E229" s="3">
        <f ca="1">SUM(B229:D229)</f>
        <v>1</v>
      </c>
    </row>
    <row r="231" spans="1:5" x14ac:dyDescent="0.25">
      <c r="A231" s="4" t="s">
        <v>709</v>
      </c>
    </row>
    <row r="232" spans="1:5" x14ac:dyDescent="0.25">
      <c r="A232" s="5"/>
      <c r="B232" s="5" t="s">
        <v>5</v>
      </c>
      <c r="C232" s="5" t="s">
        <v>4</v>
      </c>
      <c r="D232" s="5" t="s">
        <v>41</v>
      </c>
      <c r="E232" s="5" t="s">
        <v>680</v>
      </c>
    </row>
    <row r="233" spans="1:5" x14ac:dyDescent="0.25">
      <c r="A233" s="5" t="str">
        <f>$B$3&amp;" - Wave A - Sample"</f>
        <v>Jobseekers - Wave A - Sample</v>
      </c>
      <c r="B233" s="7">
        <f t="shared" ref="B233:E238" si="31">B224/$E224</f>
        <v>0.53846153846153844</v>
      </c>
      <c r="C233" s="6">
        <f t="shared" si="31"/>
        <v>0.46153846153846156</v>
      </c>
      <c r="D233" s="7">
        <f t="shared" si="31"/>
        <v>0</v>
      </c>
      <c r="E233" s="6">
        <f t="shared" si="31"/>
        <v>1</v>
      </c>
    </row>
    <row r="234" spans="1:5" x14ac:dyDescent="0.25">
      <c r="A234" s="5" t="str">
        <f>$B$3&amp;" - Wave B - Sample"</f>
        <v>Jobseekers - Wave B - Sample</v>
      </c>
      <c r="B234" s="7">
        <f t="shared" ca="1" si="31"/>
        <v>0.17241379310344829</v>
      </c>
      <c r="C234" s="6">
        <f t="shared" ca="1" si="31"/>
        <v>0.82758620689655171</v>
      </c>
      <c r="D234" s="7">
        <f t="shared" ca="1" si="31"/>
        <v>0</v>
      </c>
      <c r="E234" s="6">
        <f t="shared" ca="1" si="31"/>
        <v>1</v>
      </c>
    </row>
    <row r="235" spans="1:5" x14ac:dyDescent="0.25">
      <c r="A235" s="5" t="str">
        <f>$B$3&amp;" - Wave C - Sample"</f>
        <v>Jobseekers - Wave C - Sample</v>
      </c>
      <c r="B235" s="7">
        <f t="shared" ca="1" si="31"/>
        <v>1</v>
      </c>
      <c r="C235" s="6">
        <f t="shared" ca="1" si="31"/>
        <v>0</v>
      </c>
      <c r="D235" s="7">
        <f t="shared" ca="1" si="31"/>
        <v>0</v>
      </c>
      <c r="E235" s="6">
        <f t="shared" ca="1" si="31"/>
        <v>1</v>
      </c>
    </row>
    <row r="236" spans="1:5" x14ac:dyDescent="0.25">
      <c r="A236" s="5" t="str">
        <f>$B$3&amp;" - Wave A - All"</f>
        <v>Jobseekers - Wave A - All</v>
      </c>
      <c r="B236" s="7">
        <f t="shared" ca="1" si="31"/>
        <v>0.51282051282051277</v>
      </c>
      <c r="C236" s="6">
        <f t="shared" ca="1" si="31"/>
        <v>0.48076923076923078</v>
      </c>
      <c r="D236" s="7">
        <f t="shared" ca="1" si="31"/>
        <v>6.41025641025641E-3</v>
      </c>
      <c r="E236" s="6">
        <f t="shared" ca="1" si="31"/>
        <v>1</v>
      </c>
    </row>
    <row r="237" spans="1:5" x14ac:dyDescent="0.25">
      <c r="A237" s="5" t="str">
        <f>$B$3&amp;" - Wave B - All"</f>
        <v>Jobseekers - Wave B - All</v>
      </c>
      <c r="B237" s="7">
        <f t="shared" ca="1" si="31"/>
        <v>0.15789473684210525</v>
      </c>
      <c r="C237" s="6">
        <f t="shared" ca="1" si="31"/>
        <v>0.84210526315789469</v>
      </c>
      <c r="D237" s="7">
        <f t="shared" ca="1" si="31"/>
        <v>0</v>
      </c>
      <c r="E237" s="6">
        <f t="shared" ca="1" si="31"/>
        <v>1</v>
      </c>
    </row>
    <row r="238" spans="1:5" x14ac:dyDescent="0.25">
      <c r="A238" s="5" t="str">
        <f>$B$3&amp;" - Wave C - All"</f>
        <v>Jobseekers - Wave C - All</v>
      </c>
      <c r="B238" s="7">
        <f t="shared" ca="1" si="31"/>
        <v>0</v>
      </c>
      <c r="C238" s="6">
        <f t="shared" ca="1" si="31"/>
        <v>1</v>
      </c>
      <c r="D238" s="7">
        <f t="shared" ca="1" si="31"/>
        <v>0</v>
      </c>
      <c r="E238" s="6">
        <f t="shared" ca="1" si="31"/>
        <v>1</v>
      </c>
    </row>
    <row r="240" spans="1:5" x14ac:dyDescent="0.25">
      <c r="A240" s="4" t="s">
        <v>710</v>
      </c>
    </row>
    <row r="241" spans="1:7" x14ac:dyDescent="0.25">
      <c r="A241" s="5"/>
      <c r="B241" s="5" t="str">
        <f>$B$3&amp;" - Wave A - Sample"</f>
        <v>Jobseekers - Wave A - Sample</v>
      </c>
      <c r="C241" s="5" t="str">
        <f>$B$3&amp;" - Wave B - Sample"</f>
        <v>Jobseekers - Wave B - Sample</v>
      </c>
      <c r="D241" s="5" t="str">
        <f>$B$3&amp;" - Wave C - Sample"</f>
        <v>Jobseekers - Wave C - Sample</v>
      </c>
      <c r="E241" s="5" t="str">
        <f>$B$3&amp;" - Wave A - All"</f>
        <v>Jobseekers - Wave A - All</v>
      </c>
      <c r="F241" s="5" t="str">
        <f>$B$3&amp;" - Wave B - All"</f>
        <v>Jobseekers - Wave B - All</v>
      </c>
      <c r="G241" s="5" t="str">
        <f>$B$3&amp;" - Wave C - All"</f>
        <v>Jobseekers - Wave C - All</v>
      </c>
    </row>
    <row r="242" spans="1:7" x14ac:dyDescent="0.25">
      <c r="A242" s="5" t="s">
        <v>54</v>
      </c>
      <c r="B242" s="2">
        <f>COUNTIFS(Table1[c08a_main_class], $B$4, Table1[c14a_last_sanctioned], $A242)</f>
        <v>16</v>
      </c>
      <c r="C242" s="3">
        <f ca="1">COUNTIFS(Table1[c08a_main_class], $B$4, INDIRECT("Table1[c01"&amp;$E$5&amp;"_area]"), "&lt;&gt;Unassigned", INDIRECT("Table1[c14"&amp;$E$5&amp;"_last_sanctioned]"), $A242)</f>
        <v>2</v>
      </c>
      <c r="D242" s="2">
        <f ca="1">COUNTIFS(Table1[c08a_main_class], $B$4, INDIRECT("Table1[c01"&amp;$E$6&amp;"_area]"), "&lt;&gt;Unassigned", INDIRECT("Table1[c14"&amp;$E$6&amp;"_last_sanctioned]"), $A242)</f>
        <v>0</v>
      </c>
      <c r="E242" s="3">
        <f ca="1">COUNTIFS(INDIRECT("Table1["&amp;$B$5&amp;"]"),"Yes", INDIRECT("Table1[c14"&amp;$E$4&amp;"_last_sanctioned]"), $A242)</f>
        <v>31</v>
      </c>
      <c r="F242" s="2">
        <f ca="1">COUNTIFS(INDIRECT("Table1["&amp;$B$6&amp;"]"),"Yes", INDIRECT("Table1[c14"&amp;$E$5&amp;"_last_sanctioned]"), $A242)</f>
        <v>3</v>
      </c>
      <c r="G242" s="3">
        <f ca="1">COUNTIFS(INDIRECT("Table1["&amp;$B$7&amp;"]"),"Yes", INDIRECT("Table1[c14"&amp;$E$6&amp;"_last_sanctioned]"), $A242)</f>
        <v>0</v>
      </c>
    </row>
    <row r="243" spans="1:7" x14ac:dyDescent="0.25">
      <c r="A243" s="5" t="s">
        <v>78</v>
      </c>
      <c r="B243" s="2">
        <f>COUNTIFS(Table1[c08a_main_class], $B$4, Table1[c14a_last_sanctioned], $A243)</f>
        <v>3</v>
      </c>
      <c r="C243" s="3">
        <f ca="1">COUNTIFS(Table1[c08a_main_class], $B$4, INDIRECT("Table1[c01"&amp;$E$5&amp;"_area]"), "&lt;&gt;Unassigned", INDIRECT("Table1[c14"&amp;$E$5&amp;"_last_sanctioned]"), $A243)</f>
        <v>1</v>
      </c>
      <c r="D243" s="2">
        <f ca="1">COUNTIFS(Table1[c08a_main_class], $B$4, INDIRECT("Table1[c01"&amp;$E$6&amp;"_area]"), "&lt;&gt;Unassigned", INDIRECT("Table1[c14"&amp;$E$6&amp;"_last_sanctioned]"), $A243)</f>
        <v>0</v>
      </c>
      <c r="E243" s="3">
        <f ca="1">COUNTIFS(INDIRECT("Table1["&amp;$B$5&amp;"]"),"Yes", INDIRECT("Table1[c14"&amp;$E$4&amp;"_last_sanctioned]"), $A243)</f>
        <v>9</v>
      </c>
      <c r="F243" s="2">
        <f ca="1">COUNTIFS(INDIRECT("Table1["&amp;$B$6&amp;"]"),"Yes", INDIRECT("Table1[c14"&amp;$E$5&amp;"_last_sanctioned]"), $A243)</f>
        <v>1</v>
      </c>
      <c r="G243" s="3">
        <f ca="1">COUNTIFS(INDIRECT("Table1["&amp;$B$7&amp;"]"),"Yes", INDIRECT("Table1[c14"&amp;$E$6&amp;"_last_sanctioned]"), $A243)</f>
        <v>0</v>
      </c>
    </row>
    <row r="244" spans="1:7" x14ac:dyDescent="0.25">
      <c r="A244" s="5" t="s">
        <v>105</v>
      </c>
      <c r="B244" s="2">
        <f>COUNTIFS(Table1[c08a_main_class], $B$4, Table1[c14a_last_sanctioned], $A244)</f>
        <v>4</v>
      </c>
      <c r="C244" s="3">
        <f ca="1">COUNTIFS(Table1[c08a_main_class], $B$4, INDIRECT("Table1[c01"&amp;$E$5&amp;"_area]"), "&lt;&gt;Unassigned", INDIRECT("Table1[c14"&amp;$E$5&amp;"_last_sanctioned]"), $A244)</f>
        <v>1</v>
      </c>
      <c r="D244" s="2">
        <f ca="1">COUNTIFS(Table1[c08a_main_class], $B$4, INDIRECT("Table1[c01"&amp;$E$6&amp;"_area]"), "&lt;&gt;Unassigned", INDIRECT("Table1[c14"&amp;$E$6&amp;"_last_sanctioned]"), $A244)</f>
        <v>1</v>
      </c>
      <c r="E244" s="3">
        <f ca="1">COUNTIFS(INDIRECT("Table1["&amp;$B$5&amp;"]"),"Yes", INDIRECT("Table1[c14"&amp;$E$4&amp;"_last_sanctioned]"), $A244)</f>
        <v>16</v>
      </c>
      <c r="F244" s="2">
        <f ca="1">COUNTIFS(INDIRECT("Table1["&amp;$B$6&amp;"]"),"Yes", INDIRECT("Table1[c14"&amp;$E$5&amp;"_last_sanctioned]"), $A244)</f>
        <v>1</v>
      </c>
      <c r="G244" s="3">
        <f ca="1">COUNTIFS(INDIRECT("Table1["&amp;$B$7&amp;"]"),"Yes", INDIRECT("Table1[c14"&amp;$E$6&amp;"_last_sanctioned]"), $A244)</f>
        <v>0</v>
      </c>
    </row>
    <row r="245" spans="1:7" x14ac:dyDescent="0.25">
      <c r="A245" s="5" t="s">
        <v>27</v>
      </c>
      <c r="B245" s="2">
        <f>COUNTIFS(Table1[c08a_main_class], $B$4, Table1[c14a_last_sanctioned], $A245)</f>
        <v>10</v>
      </c>
      <c r="C245" s="3">
        <f ca="1">COUNTIFS(Table1[c08a_main_class], $B$4, INDIRECT("Table1[c01"&amp;$E$5&amp;"_area]"), "&lt;&gt;Unassigned", INDIRECT("Table1[c14"&amp;$E$5&amp;"_last_sanctioned]"), $A245)</f>
        <v>1</v>
      </c>
      <c r="D245" s="2">
        <f ca="1">COUNTIFS(Table1[c08a_main_class], $B$4, INDIRECT("Table1[c01"&amp;$E$6&amp;"_area]"), "&lt;&gt;Unassigned", INDIRECT("Table1[c14"&amp;$E$6&amp;"_last_sanctioned]"), $A245)</f>
        <v>0</v>
      </c>
      <c r="E245" s="3">
        <f ca="1">COUNTIFS(INDIRECT("Table1["&amp;$B$5&amp;"]"),"Yes", INDIRECT("Table1[c14"&amp;$E$4&amp;"_last_sanctioned]"), $A245)</f>
        <v>22</v>
      </c>
      <c r="F245" s="2">
        <f ca="1">COUNTIFS(INDIRECT("Table1["&amp;$B$6&amp;"]"),"Yes", INDIRECT("Table1[c14"&amp;$E$5&amp;"_last_sanctioned]"), $A245)</f>
        <v>2</v>
      </c>
      <c r="G245" s="3">
        <f ca="1">COUNTIFS(INDIRECT("Table1["&amp;$B$7&amp;"]"),"Yes", INDIRECT("Table1[c14"&amp;$E$6&amp;"_last_sanctioned]"), $A245)</f>
        <v>1</v>
      </c>
    </row>
    <row r="246" spans="1:7" x14ac:dyDescent="0.25">
      <c r="A246" s="5" t="s">
        <v>525</v>
      </c>
      <c r="B246" s="2">
        <f>SUM(B242:B245)</f>
        <v>33</v>
      </c>
      <c r="C246" s="3">
        <f t="shared" ref="C246:D246" ca="1" si="32">SUM(C242:C245)</f>
        <v>5</v>
      </c>
      <c r="D246" s="2">
        <f t="shared" ca="1" si="32"/>
        <v>1</v>
      </c>
      <c r="E246" s="3">
        <f ca="1">SUM(E242:E245)</f>
        <v>78</v>
      </c>
      <c r="F246" s="2">
        <f ca="1">SUM(F242:F245)</f>
        <v>7</v>
      </c>
      <c r="G246" s="3">
        <f ca="1">SUM(G242:G245)</f>
        <v>1</v>
      </c>
    </row>
    <row r="248" spans="1:7" x14ac:dyDescent="0.25">
      <c r="A248" s="4" t="s">
        <v>741</v>
      </c>
    </row>
    <row r="249" spans="1:7" x14ac:dyDescent="0.25">
      <c r="A249" s="5"/>
      <c r="B249" s="5" t="str">
        <f>$B$3&amp;" - Wave A - Sample"</f>
        <v>Jobseekers - Wave A - Sample</v>
      </c>
      <c r="C249" s="5" t="str">
        <f>$B$3&amp;" - Wave B - Sample"</f>
        <v>Jobseekers - Wave B - Sample</v>
      </c>
      <c r="D249" s="5" t="str">
        <f>$B$3&amp;" - Wave C - Sample"</f>
        <v>Jobseekers - Wave C - Sample</v>
      </c>
      <c r="E249" s="5" t="str">
        <f>$B$3&amp;" - Wave A - All"</f>
        <v>Jobseekers - Wave A - All</v>
      </c>
      <c r="F249" s="5" t="str">
        <f>$B$3&amp;" - Wave B - All"</f>
        <v>Jobseekers - Wave B - All</v>
      </c>
      <c r="G249" s="5" t="str">
        <f>$B$3&amp;" - Wave C - All"</f>
        <v>Jobseekers - Wave C - All</v>
      </c>
    </row>
    <row r="250" spans="1:7" x14ac:dyDescent="0.25">
      <c r="A250" s="5" t="s">
        <v>54</v>
      </c>
      <c r="B250" s="15">
        <f t="shared" ref="B250:G254" si="33">B242/B$246</f>
        <v>0.48484848484848486</v>
      </c>
      <c r="C250" s="13">
        <f t="shared" ca="1" si="33"/>
        <v>0.4</v>
      </c>
      <c r="D250" s="15">
        <f t="shared" ca="1" si="33"/>
        <v>0</v>
      </c>
      <c r="E250" s="13">
        <f t="shared" ca="1" si="33"/>
        <v>0.39743589743589741</v>
      </c>
      <c r="F250" s="15">
        <f t="shared" ca="1" si="33"/>
        <v>0.42857142857142855</v>
      </c>
      <c r="G250" s="13">
        <f t="shared" ca="1" si="33"/>
        <v>0</v>
      </c>
    </row>
    <row r="251" spans="1:7" x14ac:dyDescent="0.25">
      <c r="A251" s="5" t="s">
        <v>78</v>
      </c>
      <c r="B251" s="15">
        <f t="shared" si="33"/>
        <v>9.0909090909090912E-2</v>
      </c>
      <c r="C251" s="13">
        <f t="shared" ca="1" si="33"/>
        <v>0.2</v>
      </c>
      <c r="D251" s="15">
        <f t="shared" ca="1" si="33"/>
        <v>0</v>
      </c>
      <c r="E251" s="13">
        <f t="shared" ca="1" si="33"/>
        <v>0.11538461538461539</v>
      </c>
      <c r="F251" s="15">
        <f t="shared" ca="1" si="33"/>
        <v>0.14285714285714285</v>
      </c>
      <c r="G251" s="13">
        <f t="shared" ca="1" si="33"/>
        <v>0</v>
      </c>
    </row>
    <row r="252" spans="1:7" x14ac:dyDescent="0.25">
      <c r="A252" s="5" t="s">
        <v>105</v>
      </c>
      <c r="B252" s="15">
        <f t="shared" si="33"/>
        <v>0.12121212121212122</v>
      </c>
      <c r="C252" s="13">
        <f t="shared" ca="1" si="33"/>
        <v>0.2</v>
      </c>
      <c r="D252" s="15">
        <f t="shared" ca="1" si="33"/>
        <v>1</v>
      </c>
      <c r="E252" s="13">
        <f t="shared" ca="1" si="33"/>
        <v>0.20512820512820512</v>
      </c>
      <c r="F252" s="15">
        <f t="shared" ca="1" si="33"/>
        <v>0.14285714285714285</v>
      </c>
      <c r="G252" s="13">
        <f t="shared" ca="1" si="33"/>
        <v>0</v>
      </c>
    </row>
    <row r="253" spans="1:7" x14ac:dyDescent="0.25">
      <c r="A253" s="5" t="s">
        <v>27</v>
      </c>
      <c r="B253" s="15">
        <f t="shared" si="33"/>
        <v>0.30303030303030304</v>
      </c>
      <c r="C253" s="13">
        <f t="shared" ca="1" si="33"/>
        <v>0.2</v>
      </c>
      <c r="D253" s="15">
        <f t="shared" ca="1" si="33"/>
        <v>0</v>
      </c>
      <c r="E253" s="13">
        <f t="shared" ca="1" si="33"/>
        <v>0.28205128205128205</v>
      </c>
      <c r="F253" s="15">
        <f t="shared" ca="1" si="33"/>
        <v>0.2857142857142857</v>
      </c>
      <c r="G253" s="13">
        <f t="shared" ca="1" si="33"/>
        <v>1</v>
      </c>
    </row>
    <row r="254" spans="1:7" x14ac:dyDescent="0.25">
      <c r="A254" s="5" t="s">
        <v>525</v>
      </c>
      <c r="B254" s="15">
        <f>B246/B$246</f>
        <v>1</v>
      </c>
      <c r="C254" s="13">
        <f t="shared" ca="1" si="33"/>
        <v>1</v>
      </c>
      <c r="D254" s="15">
        <f t="shared" ca="1" si="33"/>
        <v>1</v>
      </c>
      <c r="E254" s="13">
        <f t="shared" ca="1" si="33"/>
        <v>1</v>
      </c>
      <c r="F254" s="15">
        <f t="shared" ca="1" si="33"/>
        <v>1</v>
      </c>
      <c r="G254" s="13">
        <f t="shared" ca="1" si="33"/>
        <v>1</v>
      </c>
    </row>
    <row r="256" spans="1:7" x14ac:dyDescent="0.25">
      <c r="A256" s="4" t="s">
        <v>711</v>
      </c>
    </row>
    <row r="257" spans="1:4" x14ac:dyDescent="0.25">
      <c r="A257" s="5"/>
      <c r="B257" s="5" t="s">
        <v>5</v>
      </c>
      <c r="C257" s="5" t="s">
        <v>4</v>
      </c>
      <c r="D257" s="5" t="s">
        <v>680</v>
      </c>
    </row>
    <row r="258" spans="1:4" x14ac:dyDescent="0.25">
      <c r="A258" s="5" t="str">
        <f>$B$3&amp;" - Wave A - Sample"</f>
        <v>Jobseekers - Wave A - Sample</v>
      </c>
      <c r="B258" s="2">
        <f>COUNTIFS(Table1[c08a_main_class], $B$4, Table1[c15a_any_income], "Yes")</f>
        <v>60</v>
      </c>
      <c r="C258" s="3">
        <f>COUNTIFS(Table1[c08a_main_class], $B$4, Table1[c15a_any_income], "No")</f>
        <v>5</v>
      </c>
      <c r="D258" s="2">
        <f>B258+C258</f>
        <v>65</v>
      </c>
    </row>
    <row r="259" spans="1:4" x14ac:dyDescent="0.25">
      <c r="A259" s="5" t="str">
        <f>$B$3&amp;" - Wave B - Sample"</f>
        <v>Jobseekers - Wave B - Sample</v>
      </c>
      <c r="B259" s="2">
        <f ca="1">COUNTIFS(Table1[c08a_main_class], $B$4, INDIRECT("Table1[c01"&amp;$E5&amp;"_area]"), "&lt;&gt;Unassigned",INDIRECT("Table1[c15"&amp;E5&amp;"_any_income]"), "Yes")</f>
        <v>36</v>
      </c>
      <c r="C259" s="3">
        <f ca="1">COUNTIFS(Table1[c08a_main_class], $B$4, INDIRECT("Table1[c01"&amp;$E5&amp;"_area]"), "&lt;&gt;Unassigned",INDIRECT("Table1[c15"&amp;E5&amp;"_any_income]"), "No")</f>
        <v>5</v>
      </c>
      <c r="D259" s="2">
        <f t="shared" ref="D259:D260" ca="1" si="34">B259+C259</f>
        <v>41</v>
      </c>
    </row>
    <row r="260" spans="1:4" x14ac:dyDescent="0.25">
      <c r="A260" s="5" t="str">
        <f>$B$3&amp;" - Wave C - Sample"</f>
        <v>Jobseekers - Wave C - Sample</v>
      </c>
      <c r="B260" s="2">
        <f ca="1">COUNTIFS(Table1[c08a_main_class], $B$4, INDIRECT("Table1[c01"&amp;$E6&amp;"_area]"), "&lt;&gt;Unassigned",INDIRECT("Table1[c15"&amp;E6&amp;"_any_income]"), "Yes")</f>
        <v>6</v>
      </c>
      <c r="C260" s="3">
        <f ca="1">COUNTIFS(Table1[c08a_main_class], $B$4, INDIRECT("Table1[c01"&amp;$E6&amp;"_area]"), "&lt;&gt;Unassigned",INDIRECT("Table1[c15"&amp;E6&amp;"_any_income]"), "No")</f>
        <v>0</v>
      </c>
      <c r="D260" s="2">
        <f t="shared" ca="1" si="34"/>
        <v>6</v>
      </c>
    </row>
    <row r="261" spans="1:4" x14ac:dyDescent="0.25">
      <c r="A261" s="5" t="str">
        <f>$B$3&amp;" - Wave A - All"</f>
        <v>Jobseekers - Wave A - All</v>
      </c>
      <c r="B261" s="2">
        <f ca="1">COUNTIFS(INDIRECT("Table1["&amp;$B5&amp;"]"),"Yes", Table1[c15a_any_income], "Yes")</f>
        <v>149</v>
      </c>
      <c r="C261" s="3">
        <f ca="1">COUNTIFS(INDIRECT("Table1["&amp;$B5&amp;"]"),"Yes", Table1[c15a_any_income], "No")</f>
        <v>7</v>
      </c>
      <c r="D261" s="2">
        <f ca="1">B261+C261</f>
        <v>156</v>
      </c>
    </row>
    <row r="262" spans="1:4" x14ac:dyDescent="0.25">
      <c r="A262" s="5" t="str">
        <f>$B$3&amp;" - Wave B - All"</f>
        <v>Jobseekers - Wave B - All</v>
      </c>
      <c r="B262" s="2">
        <f ca="1">COUNTIFS(INDIRECT("Table1["&amp;$B6&amp;"]"),"Yes", INDIRECT("Table1[c15"&amp;E5&amp;"_any_income]"), "Yes")</f>
        <v>49</v>
      </c>
      <c r="C262" s="3">
        <f ca="1">COUNTIFS(INDIRECT("Table1["&amp;$B6&amp;"]"),"Yes", INDIRECT("Table1[c15"&amp;E5&amp;"_any_income]"), "No")</f>
        <v>6</v>
      </c>
      <c r="D262" s="2">
        <f ca="1">B262+C262</f>
        <v>55</v>
      </c>
    </row>
    <row r="263" spans="1:4" x14ac:dyDescent="0.25">
      <c r="A263" s="5" t="str">
        <f>$B$3&amp;" - Wave C - All"</f>
        <v>Jobseekers - Wave C - All</v>
      </c>
      <c r="B263" s="2">
        <f ca="1">COUNTIFS(INDIRECT("Table1["&amp;$B7&amp;"]"),"Yes", INDIRECT("Table1[c15"&amp;E6&amp;"_any_income]"), "Yes")</f>
        <v>15</v>
      </c>
      <c r="C263" s="3">
        <f ca="1">COUNTIFS(INDIRECT("Table1["&amp;$B7&amp;"]"),"Yes", INDIRECT("Table1[c15"&amp;E6&amp;"_any_income]"), "No")</f>
        <v>1</v>
      </c>
      <c r="D263" s="2">
        <f ca="1">B263+C263</f>
        <v>16</v>
      </c>
    </row>
    <row r="265" spans="1:4" x14ac:dyDescent="0.25">
      <c r="A265" s="4" t="s">
        <v>712</v>
      </c>
    </row>
    <row r="266" spans="1:4" x14ac:dyDescent="0.25">
      <c r="A266" s="5"/>
      <c r="B266" s="5" t="s">
        <v>5</v>
      </c>
      <c r="C266" s="5" t="s">
        <v>4</v>
      </c>
      <c r="D266" s="5" t="s">
        <v>680</v>
      </c>
    </row>
    <row r="267" spans="1:4" x14ac:dyDescent="0.25">
      <c r="A267" s="5" t="str">
        <f>$B$3&amp;" - Wave A - Sample"</f>
        <v>Jobseekers - Wave A - Sample</v>
      </c>
      <c r="B267" s="7">
        <f t="shared" ref="B267:D268" si="35">B258/$D258</f>
        <v>0.92307692307692313</v>
      </c>
      <c r="C267" s="6">
        <f t="shared" si="35"/>
        <v>7.6923076923076927E-2</v>
      </c>
      <c r="D267" s="7">
        <f t="shared" si="35"/>
        <v>1</v>
      </c>
    </row>
    <row r="268" spans="1:4" x14ac:dyDescent="0.25">
      <c r="A268" s="5" t="str">
        <f>$B$3&amp;" - Wave B - Sample"</f>
        <v>Jobseekers - Wave B - Sample</v>
      </c>
      <c r="B268" s="7">
        <f ca="1">B259/$D259</f>
        <v>0.87804878048780488</v>
      </c>
      <c r="C268" s="6">
        <f ca="1">C259/$D259</f>
        <v>0.12195121951219512</v>
      </c>
      <c r="D268" s="7">
        <f t="shared" ca="1" si="35"/>
        <v>1</v>
      </c>
    </row>
    <row r="269" spans="1:4" x14ac:dyDescent="0.25">
      <c r="A269" s="5" t="str">
        <f>$B$3&amp;" - Wave C - Sample"</f>
        <v>Jobseekers - Wave C - Sample</v>
      </c>
      <c r="B269" s="7">
        <f t="shared" ref="B269:D272" ca="1" si="36">B260/$D260</f>
        <v>1</v>
      </c>
      <c r="C269" s="6">
        <f t="shared" ca="1" si="36"/>
        <v>0</v>
      </c>
      <c r="D269" s="7">
        <f t="shared" ca="1" si="36"/>
        <v>1</v>
      </c>
    </row>
    <row r="270" spans="1:4" x14ac:dyDescent="0.25">
      <c r="A270" s="5" t="str">
        <f>$B$3&amp;" - Wave A - All"</f>
        <v>Jobseekers - Wave A - All</v>
      </c>
      <c r="B270" s="7">
        <f t="shared" ca="1" si="36"/>
        <v>0.95512820512820518</v>
      </c>
      <c r="C270" s="6">
        <f t="shared" ca="1" si="36"/>
        <v>4.4871794871794872E-2</v>
      </c>
      <c r="D270" s="7">
        <f t="shared" ca="1" si="36"/>
        <v>1</v>
      </c>
    </row>
    <row r="271" spans="1:4" x14ac:dyDescent="0.25">
      <c r="A271" s="5" t="str">
        <f>$B$3&amp;" - Wave B - All"</f>
        <v>Jobseekers - Wave B - All</v>
      </c>
      <c r="B271" s="7">
        <f t="shared" ca="1" si="36"/>
        <v>0.89090909090909087</v>
      </c>
      <c r="C271" s="6">
        <f t="shared" ca="1" si="36"/>
        <v>0.10909090909090909</v>
      </c>
      <c r="D271" s="7">
        <f t="shared" ca="1" si="36"/>
        <v>1</v>
      </c>
    </row>
    <row r="272" spans="1:4" x14ac:dyDescent="0.25">
      <c r="A272" s="5" t="str">
        <f>$B$3&amp;" - Wave C - All"</f>
        <v>Jobseekers - Wave C - All</v>
      </c>
      <c r="B272" s="7">
        <f t="shared" ca="1" si="36"/>
        <v>0.9375</v>
      </c>
      <c r="C272" s="6">
        <f t="shared" ca="1" si="36"/>
        <v>6.25E-2</v>
      </c>
      <c r="D272" s="7">
        <f t="shared" ca="1" si="36"/>
        <v>1</v>
      </c>
    </row>
    <row r="274" spans="1:7" x14ac:dyDescent="0.25">
      <c r="A274" s="4" t="s">
        <v>713</v>
      </c>
    </row>
    <row r="275" spans="1:7" x14ac:dyDescent="0.25">
      <c r="A275" s="5"/>
      <c r="B275" s="5" t="str">
        <f>$B$3&amp;" - Wave A - Sample"</f>
        <v>Jobseekers - Wave A - Sample</v>
      </c>
      <c r="C275" s="5" t="str">
        <f>$B$3&amp;" - Wave B - Sample"</f>
        <v>Jobseekers - Wave B - Sample</v>
      </c>
      <c r="D275" s="5" t="str">
        <f>$B$3&amp;" - Wave C - Sample"</f>
        <v>Jobseekers - Wave C - Sample</v>
      </c>
      <c r="E275" s="5" t="str">
        <f>$B$3&amp;" - Wave A - All"</f>
        <v>Jobseekers - Wave A - All</v>
      </c>
      <c r="F275" s="5" t="str">
        <f>$B$3&amp;" - Wave B - All"</f>
        <v>Jobseekers - Wave B - All</v>
      </c>
      <c r="G275" s="5" t="str">
        <f>$B$3&amp;" - Wave C - All"</f>
        <v>Jobseekers - Wave C - All</v>
      </c>
    </row>
    <row r="276" spans="1:7" x14ac:dyDescent="0.25">
      <c r="A276" s="5" t="s">
        <v>70</v>
      </c>
      <c r="B276" s="2">
        <f>COUNTIFS(Table1[c08a_main_class], $B$4, Table1[c16a_housing_status], $A276)</f>
        <v>3</v>
      </c>
      <c r="C276" s="3">
        <f ca="1">COUNTIFS(Table1[c08a_main_class], $B$4, INDIRECT("Table1[c01"&amp;$E$5&amp;"_area]"), "&lt;&gt;Unassigned",INDIRECT("Table1[c16"&amp;$E$5&amp;"_housing_status]"), $A276)</f>
        <v>2</v>
      </c>
      <c r="D276" s="2">
        <f ca="1">COUNTIFS(Table1[c08a_main_class], $B$4, INDIRECT("Table1[c01"&amp;$E$6&amp;"_area]"), "&lt;&gt;Unassigned",INDIRECT("Table1[c16"&amp;$E$6&amp;"_housing_status]"), $A276)</f>
        <v>2</v>
      </c>
      <c r="E276" s="3">
        <f t="shared" ref="E276:E284" ca="1" si="37">COUNTIFS(INDIRECT("Table1["&amp;$B$5&amp;"]"),"Yes", INDIRECT("Table1[c16"&amp;$E$4&amp;"_housing_status]"), $A276)</f>
        <v>4</v>
      </c>
      <c r="F276" s="2">
        <f t="shared" ref="F276:F284" ca="1" si="38">COUNTIFS(INDIRECT("Table1["&amp;$B$6&amp;"]"),"Yes", INDIRECT("Table1[c16"&amp;$E$5&amp;"_housing_status]"), $A276)</f>
        <v>1</v>
      </c>
      <c r="G276" s="3">
        <f t="shared" ref="G276:G284" ca="1" si="39">COUNTIFS(INDIRECT("Table1["&amp;$B$7&amp;"]"),"Yes", INDIRECT("Table1[c16"&amp;$E$6&amp;"_housing_status]"), $A276)</f>
        <v>2</v>
      </c>
    </row>
    <row r="277" spans="1:7" x14ac:dyDescent="0.25">
      <c r="A277" s="5" t="s">
        <v>6</v>
      </c>
      <c r="B277" s="2">
        <f>COUNTIFS(Table1[c08a_main_class], $B$4, Table1[c16a_housing_status], $A277)</f>
        <v>39</v>
      </c>
      <c r="C277" s="3">
        <f ca="1">COUNTIFS(Table1[c08a_main_class], $B$4, INDIRECT("Table1[c01"&amp;$E$5&amp;"_area]"), "&lt;&gt;Unassigned",INDIRECT("Table1[c16"&amp;$E$5&amp;"_housing_status]"), $A277)</f>
        <v>25</v>
      </c>
      <c r="D277" s="2">
        <f ca="1">COUNTIFS(Table1[c08a_main_class], $B$4, INDIRECT("Table1[c01"&amp;$E$6&amp;"_area]"), "&lt;&gt;Unassigned",INDIRECT("Table1[c16"&amp;$E$6&amp;"_housing_status]"), $A277)</f>
        <v>2</v>
      </c>
      <c r="E277" s="3">
        <f t="shared" ca="1" si="37"/>
        <v>75</v>
      </c>
      <c r="F277" s="2">
        <f t="shared" ca="1" si="38"/>
        <v>34</v>
      </c>
      <c r="G277" s="3">
        <f t="shared" ca="1" si="39"/>
        <v>11</v>
      </c>
    </row>
    <row r="278" spans="1:7" x14ac:dyDescent="0.25">
      <c r="A278" s="5" t="s">
        <v>18</v>
      </c>
      <c r="B278" s="2">
        <f>COUNTIFS(Table1[c08a_main_class], $B$4, Table1[c16a_housing_status], $A278)</f>
        <v>3</v>
      </c>
      <c r="C278" s="3">
        <f ca="1">COUNTIFS(Table1[c08a_main_class], $B$4, INDIRECT("Table1[c01"&amp;$E$5&amp;"_area]"), "&lt;&gt;Unassigned",INDIRECT("Table1[c16"&amp;$E$5&amp;"_housing_status]"), $A278)</f>
        <v>5</v>
      </c>
      <c r="D278" s="2">
        <f ca="1">COUNTIFS(Table1[c08a_main_class], $B$4, INDIRECT("Table1[c01"&amp;$E$6&amp;"_area]"), "&lt;&gt;Unassigned",INDIRECT("Table1[c16"&amp;$E$6&amp;"_housing_status]"), $A278)</f>
        <v>0</v>
      </c>
      <c r="E278" s="3">
        <f t="shared" ca="1" si="37"/>
        <v>30</v>
      </c>
      <c r="F278" s="2">
        <f t="shared" ca="1" si="38"/>
        <v>8</v>
      </c>
      <c r="G278" s="3">
        <f t="shared" ca="1" si="39"/>
        <v>0</v>
      </c>
    </row>
    <row r="279" spans="1:7" x14ac:dyDescent="0.25">
      <c r="A279" s="5" t="s">
        <v>100</v>
      </c>
      <c r="B279" s="2">
        <f>COUNTIFS(Table1[c08a_main_class], $B$4, Table1[c16a_housing_status], $A279)</f>
        <v>6</v>
      </c>
      <c r="C279" s="3">
        <f ca="1">COUNTIFS(Table1[c08a_main_class], $B$4, INDIRECT("Table1[c01"&amp;$E$5&amp;"_area]"), "&lt;&gt;Unassigned",INDIRECT("Table1[c16"&amp;$E$5&amp;"_housing_status]"), $A279)</f>
        <v>6</v>
      </c>
      <c r="D279" s="2">
        <f ca="1">COUNTIFS(Table1[c08a_main_class], $B$4, INDIRECT("Table1[c01"&amp;$E$6&amp;"_area]"), "&lt;&gt;Unassigned",INDIRECT("Table1[c16"&amp;$E$6&amp;"_housing_status]"), $A279)</f>
        <v>2</v>
      </c>
      <c r="E279" s="3">
        <f t="shared" ca="1" si="37"/>
        <v>9</v>
      </c>
      <c r="F279" s="2">
        <f t="shared" ca="1" si="38"/>
        <v>6</v>
      </c>
      <c r="G279" s="3">
        <f t="shared" ca="1" si="39"/>
        <v>1</v>
      </c>
    </row>
    <row r="280" spans="1:7" x14ac:dyDescent="0.25">
      <c r="A280" s="5" t="s">
        <v>39</v>
      </c>
      <c r="B280" s="2">
        <f>COUNTIFS(Table1[c08a_main_class], $B$4, Table1[c16a_housing_status], $A280)</f>
        <v>1</v>
      </c>
      <c r="C280" s="3">
        <f ca="1">COUNTIFS(Table1[c08a_main_class], $B$4, INDIRECT("Table1[c01"&amp;$E$5&amp;"_area]"), "&lt;&gt;Unassigned",INDIRECT("Table1[c16"&amp;$E$5&amp;"_housing_status]"), $A280)</f>
        <v>1</v>
      </c>
      <c r="D280" s="2">
        <f ca="1">COUNTIFS(Table1[c08a_main_class], $B$4, INDIRECT("Table1[c01"&amp;$E$6&amp;"_area]"), "&lt;&gt;Unassigned",INDIRECT("Table1[c16"&amp;$E$6&amp;"_housing_status]"), $A280)</f>
        <v>0</v>
      </c>
      <c r="E280" s="3">
        <f t="shared" ca="1" si="37"/>
        <v>4</v>
      </c>
      <c r="F280" s="2">
        <f t="shared" ca="1" si="38"/>
        <v>0</v>
      </c>
      <c r="G280" s="3">
        <f t="shared" ca="1" si="39"/>
        <v>0</v>
      </c>
    </row>
    <row r="281" spans="1:7" x14ac:dyDescent="0.25">
      <c r="A281" s="5" t="s">
        <v>714</v>
      </c>
      <c r="B281" s="2">
        <f>COUNTIFS(Table1[c08a_main_class], $B$4, Table1[c16a_housing_status], $A281)</f>
        <v>12</v>
      </c>
      <c r="C281" s="3">
        <f ca="1">COUNTIFS(Table1[c08a_main_class], $B$4, INDIRECT("Table1[c01"&amp;$E$5&amp;"_area]"), "&lt;&gt;Unassigned",INDIRECT("Table1[c16"&amp;$E$5&amp;"_housing_status]"), $A281)</f>
        <v>0</v>
      </c>
      <c r="D281" s="2">
        <f ca="1">COUNTIFS(Table1[c08a_main_class], $B$4, INDIRECT("Table1[c01"&amp;$E$6&amp;"_area]"), "&lt;&gt;Unassigned",INDIRECT("Table1[c16"&amp;$E$6&amp;"_housing_status]"), $A281)</f>
        <v>0</v>
      </c>
      <c r="E281" s="3">
        <f t="shared" ca="1" si="37"/>
        <v>25</v>
      </c>
      <c r="F281" s="2">
        <f t="shared" ca="1" si="38"/>
        <v>0</v>
      </c>
      <c r="G281" s="3">
        <f t="shared" ca="1" si="39"/>
        <v>2</v>
      </c>
    </row>
    <row r="282" spans="1:7" x14ac:dyDescent="0.25">
      <c r="A282" s="5" t="s">
        <v>715</v>
      </c>
      <c r="B282" s="2">
        <f>COUNTIFS(Table1[c08a_main_class], $B$4, Table1[c16a_housing_status], $A282)</f>
        <v>0</v>
      </c>
      <c r="C282" s="3">
        <f ca="1">COUNTIFS(Table1[c08a_main_class], $B$4, INDIRECT("Table1[c01"&amp;$E$5&amp;"_area]"), "&lt;&gt;Unassigned",INDIRECT("Table1[c16"&amp;$E$5&amp;"_housing_status]"), $A282)</f>
        <v>0</v>
      </c>
      <c r="D282" s="2">
        <f ca="1">COUNTIFS(Table1[c08a_main_class], $B$4, INDIRECT("Table1[c01"&amp;$E$6&amp;"_area]"), "&lt;&gt;Unassigned",INDIRECT("Table1[c16"&amp;$E$6&amp;"_housing_status]"), $A282)</f>
        <v>0</v>
      </c>
      <c r="E282" s="3">
        <f t="shared" ca="1" si="37"/>
        <v>0</v>
      </c>
      <c r="F282" s="2">
        <f t="shared" ca="1" si="38"/>
        <v>0</v>
      </c>
      <c r="G282" s="3">
        <f t="shared" ca="1" si="39"/>
        <v>0</v>
      </c>
    </row>
    <row r="283" spans="1:7" x14ac:dyDescent="0.25">
      <c r="A283" s="5" t="s">
        <v>32</v>
      </c>
      <c r="B283" s="2">
        <f>COUNTIFS(Table1[c08a_main_class], $B$4, Table1[c16a_housing_status], $A283)</f>
        <v>0</v>
      </c>
      <c r="C283" s="3">
        <f ca="1">COUNTIFS(Table1[c08a_main_class], $B$4, INDIRECT("Table1[c01"&amp;$E$5&amp;"_area]"), "&lt;&gt;Unassigned",INDIRECT("Table1[c16"&amp;$E$5&amp;"_housing_status]"), $A283)</f>
        <v>0</v>
      </c>
      <c r="D283" s="2">
        <f ca="1">COUNTIFS(Table1[c08a_main_class], $B$4, INDIRECT("Table1[c01"&amp;$E$6&amp;"_area]"), "&lt;&gt;Unassigned",INDIRECT("Table1[c16"&amp;$E$6&amp;"_housing_status]"), $A283)</f>
        <v>0</v>
      </c>
      <c r="E283" s="3">
        <f t="shared" ca="1" si="37"/>
        <v>3</v>
      </c>
      <c r="F283" s="2">
        <f t="shared" ca="1" si="38"/>
        <v>0</v>
      </c>
      <c r="G283" s="3">
        <f t="shared" ca="1" si="39"/>
        <v>0</v>
      </c>
    </row>
    <row r="284" spans="1:7" x14ac:dyDescent="0.25">
      <c r="A284" s="5" t="s">
        <v>22</v>
      </c>
      <c r="B284" s="2">
        <f>COUNTIFS(Table1[c08a_main_class], $B$4, Table1[c16a_housing_status], $A284)</f>
        <v>0</v>
      </c>
      <c r="C284" s="3">
        <f ca="1">COUNTIFS(Table1[c08a_main_class], $B$4, INDIRECT("Table1[c01"&amp;$E$5&amp;"_area]"), "&lt;&gt;Unassigned",INDIRECT("Table1[c16"&amp;$E$5&amp;"_housing_status]"), $A284)</f>
        <v>0</v>
      </c>
      <c r="D284" s="2">
        <f ca="1">COUNTIFS(Table1[c08a_main_class], $B$4, INDIRECT("Table1[c01"&amp;$E$6&amp;"_area]"), "&lt;&gt;Unassigned",INDIRECT("Table1[c16"&amp;$E$6&amp;"_housing_status]"), $A284)</f>
        <v>0</v>
      </c>
      <c r="E284" s="3">
        <f t="shared" ca="1" si="37"/>
        <v>3</v>
      </c>
      <c r="F284" s="2">
        <f t="shared" ca="1" si="38"/>
        <v>0</v>
      </c>
      <c r="G284" s="3">
        <f t="shared" ca="1" si="39"/>
        <v>0</v>
      </c>
    </row>
    <row r="285" spans="1:7" x14ac:dyDescent="0.25">
      <c r="A285" s="5" t="s">
        <v>525</v>
      </c>
      <c r="B285" s="2">
        <f t="shared" ref="B285:G285" si="40">SUM(B276:B284)</f>
        <v>64</v>
      </c>
      <c r="C285" s="3">
        <f t="shared" ca="1" si="40"/>
        <v>39</v>
      </c>
      <c r="D285" s="2">
        <f t="shared" ca="1" si="40"/>
        <v>6</v>
      </c>
      <c r="E285" s="3">
        <f t="shared" ca="1" si="40"/>
        <v>153</v>
      </c>
      <c r="F285" s="2">
        <f t="shared" ca="1" si="40"/>
        <v>49</v>
      </c>
      <c r="G285" s="3">
        <f t="shared" ca="1" si="40"/>
        <v>16</v>
      </c>
    </row>
    <row r="287" spans="1:7" x14ac:dyDescent="0.25">
      <c r="A287" s="4" t="s">
        <v>716</v>
      </c>
    </row>
    <row r="288" spans="1:7" x14ac:dyDescent="0.25">
      <c r="A288" s="5"/>
      <c r="B288" s="5" t="str">
        <f>$B$3&amp;" - Wave A - Sample"</f>
        <v>Jobseekers - Wave A - Sample</v>
      </c>
      <c r="C288" s="5" t="str">
        <f>$B$3&amp;" - Wave B - Sample"</f>
        <v>Jobseekers - Wave B - Sample</v>
      </c>
      <c r="D288" s="5" t="str">
        <f>$B$3&amp;" - Wave C - Sample"</f>
        <v>Jobseekers - Wave C - Sample</v>
      </c>
      <c r="E288" s="5" t="str">
        <f>$B$3&amp;" - Wave A - All"</f>
        <v>Jobseekers - Wave A - All</v>
      </c>
      <c r="F288" s="5" t="str">
        <f>$B$3&amp;" - Wave B - All"</f>
        <v>Jobseekers - Wave B - All</v>
      </c>
      <c r="G288" s="5" t="str">
        <f>$B$3&amp;" - Wave C - All"</f>
        <v>Jobseekers - Wave C - All</v>
      </c>
    </row>
    <row r="289" spans="1:7" x14ac:dyDescent="0.25">
      <c r="A289" s="5" t="s">
        <v>70</v>
      </c>
      <c r="B289" s="15">
        <f>B276/B$285</f>
        <v>4.6875E-2</v>
      </c>
      <c r="C289" s="15">
        <f t="shared" ref="C289:G298" ca="1" si="41">C276/C$285</f>
        <v>5.128205128205128E-2</v>
      </c>
      <c r="D289" s="15">
        <f t="shared" ca="1" si="41"/>
        <v>0.33333333333333331</v>
      </c>
      <c r="E289" s="13">
        <f t="shared" ca="1" si="41"/>
        <v>2.6143790849673203E-2</v>
      </c>
      <c r="F289" s="15">
        <f t="shared" ca="1" si="41"/>
        <v>2.0408163265306121E-2</v>
      </c>
      <c r="G289" s="13">
        <f t="shared" ca="1" si="41"/>
        <v>0.125</v>
      </c>
    </row>
    <row r="290" spans="1:7" x14ac:dyDescent="0.25">
      <c r="A290" s="5" t="s">
        <v>6</v>
      </c>
      <c r="B290" s="15">
        <f t="shared" ref="B290:D298" si="42">B277/B$285</f>
        <v>0.609375</v>
      </c>
      <c r="C290" s="15">
        <f t="shared" ca="1" si="42"/>
        <v>0.64102564102564108</v>
      </c>
      <c r="D290" s="15">
        <f t="shared" ca="1" si="42"/>
        <v>0.33333333333333331</v>
      </c>
      <c r="E290" s="13">
        <f t="shared" ca="1" si="41"/>
        <v>0.49019607843137253</v>
      </c>
      <c r="F290" s="15">
        <f t="shared" ca="1" si="41"/>
        <v>0.69387755102040816</v>
      </c>
      <c r="G290" s="13">
        <f t="shared" ca="1" si="41"/>
        <v>0.6875</v>
      </c>
    </row>
    <row r="291" spans="1:7" x14ac:dyDescent="0.25">
      <c r="A291" s="5" t="s">
        <v>18</v>
      </c>
      <c r="B291" s="15">
        <f t="shared" si="42"/>
        <v>4.6875E-2</v>
      </c>
      <c r="C291" s="15">
        <f t="shared" ca="1" si="42"/>
        <v>0.12820512820512819</v>
      </c>
      <c r="D291" s="15">
        <f t="shared" ca="1" si="42"/>
        <v>0</v>
      </c>
      <c r="E291" s="13">
        <f t="shared" ca="1" si="41"/>
        <v>0.19607843137254902</v>
      </c>
      <c r="F291" s="15">
        <f t="shared" ca="1" si="41"/>
        <v>0.16326530612244897</v>
      </c>
      <c r="G291" s="13">
        <f t="shared" ca="1" si="41"/>
        <v>0</v>
      </c>
    </row>
    <row r="292" spans="1:7" x14ac:dyDescent="0.25">
      <c r="A292" s="5" t="s">
        <v>100</v>
      </c>
      <c r="B292" s="15">
        <f t="shared" si="42"/>
        <v>9.375E-2</v>
      </c>
      <c r="C292" s="15">
        <f t="shared" ca="1" si="42"/>
        <v>0.15384615384615385</v>
      </c>
      <c r="D292" s="15">
        <f t="shared" ca="1" si="42"/>
        <v>0.33333333333333331</v>
      </c>
      <c r="E292" s="13">
        <f t="shared" ca="1" si="41"/>
        <v>5.8823529411764705E-2</v>
      </c>
      <c r="F292" s="15">
        <f t="shared" ca="1" si="41"/>
        <v>0.12244897959183673</v>
      </c>
      <c r="G292" s="13">
        <f t="shared" ca="1" si="41"/>
        <v>6.25E-2</v>
      </c>
    </row>
    <row r="293" spans="1:7" x14ac:dyDescent="0.25">
      <c r="A293" s="5" t="s">
        <v>39</v>
      </c>
      <c r="B293" s="15">
        <f t="shared" si="42"/>
        <v>1.5625E-2</v>
      </c>
      <c r="C293" s="15">
        <f t="shared" ca="1" si="42"/>
        <v>2.564102564102564E-2</v>
      </c>
      <c r="D293" s="15">
        <f t="shared" ca="1" si="42"/>
        <v>0</v>
      </c>
      <c r="E293" s="13">
        <f t="shared" ca="1" si="41"/>
        <v>2.6143790849673203E-2</v>
      </c>
      <c r="F293" s="15">
        <f t="shared" ca="1" si="41"/>
        <v>0</v>
      </c>
      <c r="G293" s="13">
        <f t="shared" ca="1" si="41"/>
        <v>0</v>
      </c>
    </row>
    <row r="294" spans="1:7" x14ac:dyDescent="0.25">
      <c r="A294" s="5" t="s">
        <v>714</v>
      </c>
      <c r="B294" s="15">
        <f t="shared" si="42"/>
        <v>0.1875</v>
      </c>
      <c r="C294" s="15">
        <f t="shared" ca="1" si="42"/>
        <v>0</v>
      </c>
      <c r="D294" s="15">
        <f t="shared" ca="1" si="42"/>
        <v>0</v>
      </c>
      <c r="E294" s="13">
        <f t="shared" ca="1" si="41"/>
        <v>0.16339869281045752</v>
      </c>
      <c r="F294" s="15">
        <f t="shared" ca="1" si="41"/>
        <v>0</v>
      </c>
      <c r="G294" s="13">
        <f t="shared" ca="1" si="41"/>
        <v>0.125</v>
      </c>
    </row>
    <row r="295" spans="1:7" x14ac:dyDescent="0.25">
      <c r="A295" s="5" t="s">
        <v>715</v>
      </c>
      <c r="B295" s="15">
        <f t="shared" si="42"/>
        <v>0</v>
      </c>
      <c r="C295" s="15">
        <f t="shared" ca="1" si="42"/>
        <v>0</v>
      </c>
      <c r="D295" s="15">
        <f t="shared" ca="1" si="42"/>
        <v>0</v>
      </c>
      <c r="E295" s="13">
        <f t="shared" ca="1" si="41"/>
        <v>0</v>
      </c>
      <c r="F295" s="15">
        <f t="shared" ca="1" si="41"/>
        <v>0</v>
      </c>
      <c r="G295" s="13">
        <f t="shared" ca="1" si="41"/>
        <v>0</v>
      </c>
    </row>
    <row r="296" spans="1:7" x14ac:dyDescent="0.25">
      <c r="A296" s="5" t="s">
        <v>32</v>
      </c>
      <c r="B296" s="15">
        <f t="shared" si="42"/>
        <v>0</v>
      </c>
      <c r="C296" s="15">
        <f t="shared" ca="1" si="42"/>
        <v>0</v>
      </c>
      <c r="D296" s="15">
        <f t="shared" ca="1" si="42"/>
        <v>0</v>
      </c>
      <c r="E296" s="13">
        <f t="shared" ca="1" si="41"/>
        <v>1.9607843137254902E-2</v>
      </c>
      <c r="F296" s="15">
        <f t="shared" ca="1" si="41"/>
        <v>0</v>
      </c>
      <c r="G296" s="13">
        <f t="shared" ca="1" si="41"/>
        <v>0</v>
      </c>
    </row>
    <row r="297" spans="1:7" x14ac:dyDescent="0.25">
      <c r="A297" s="5" t="s">
        <v>22</v>
      </c>
      <c r="B297" s="15">
        <f t="shared" si="42"/>
        <v>0</v>
      </c>
      <c r="C297" s="15">
        <f t="shared" ca="1" si="42"/>
        <v>0</v>
      </c>
      <c r="D297" s="15">
        <f t="shared" ca="1" si="42"/>
        <v>0</v>
      </c>
      <c r="E297" s="13">
        <f t="shared" ca="1" si="41"/>
        <v>1.9607843137254902E-2</v>
      </c>
      <c r="F297" s="15">
        <f t="shared" ca="1" si="41"/>
        <v>0</v>
      </c>
      <c r="G297" s="13">
        <f t="shared" ca="1" si="41"/>
        <v>0</v>
      </c>
    </row>
    <row r="298" spans="1:7" x14ac:dyDescent="0.25">
      <c r="A298" s="5" t="s">
        <v>525</v>
      </c>
      <c r="B298" s="15">
        <f t="shared" si="42"/>
        <v>1</v>
      </c>
      <c r="C298" s="15">
        <f t="shared" ca="1" si="42"/>
        <v>1</v>
      </c>
      <c r="D298" s="15">
        <f t="shared" ca="1" si="42"/>
        <v>1</v>
      </c>
      <c r="E298" s="13">
        <f t="shared" ca="1" si="41"/>
        <v>1</v>
      </c>
      <c r="F298" s="15">
        <f t="shared" ca="1" si="41"/>
        <v>1</v>
      </c>
      <c r="G298" s="13">
        <f t="shared" ca="1" si="41"/>
        <v>1</v>
      </c>
    </row>
    <row r="299" spans="1:7" x14ac:dyDescent="0.25">
      <c r="B299" s="10" t="s">
        <v>718</v>
      </c>
      <c r="C299" s="10"/>
      <c r="D299" s="10"/>
    </row>
    <row r="300" spans="1:7" x14ac:dyDescent="0.25">
      <c r="A300" s="4" t="s">
        <v>717</v>
      </c>
    </row>
    <row r="301" spans="1:7" x14ac:dyDescent="0.25">
      <c r="A301" s="5" t="str">
        <f>$B$3&amp;" - Wave A - Sample"</f>
        <v>Jobseekers - Wave A - Sample</v>
      </c>
      <c r="B301" s="5" t="s">
        <v>879</v>
      </c>
      <c r="C301" s="5" t="s">
        <v>5</v>
      </c>
      <c r="D301" s="5" t="s">
        <v>4</v>
      </c>
      <c r="E301" s="5" t="s">
        <v>525</v>
      </c>
    </row>
    <row r="302" spans="1:7" x14ac:dyDescent="0.25">
      <c r="A302" s="5" t="s">
        <v>148</v>
      </c>
      <c r="B302" s="5" t="s">
        <v>666</v>
      </c>
      <c r="C302" s="2">
        <f ca="1">COUNTIFS(Table1[c08a_main_class], $B$4, INDIRECT("Table1["&amp;$B302&amp;"]"), "Yes")</f>
        <v>1</v>
      </c>
      <c r="D302" s="3">
        <f ca="1">COUNTIFS(Table1[c08a_main_class], $B$4, INDIRECT("Table1["&amp;$B302&amp;"]"), "No")</f>
        <v>64</v>
      </c>
      <c r="E302" s="2">
        <f ca="1">C302+D302</f>
        <v>65</v>
      </c>
    </row>
    <row r="303" spans="1:7" x14ac:dyDescent="0.25">
      <c r="A303" s="5" t="s">
        <v>499</v>
      </c>
      <c r="B303" s="5" t="s">
        <v>667</v>
      </c>
      <c r="C303" s="2">
        <f ca="1">COUNTIFS(Table1[c08a_main_class], $B$4, INDIRECT("Table1["&amp;$B303&amp;"]"), "Yes")</f>
        <v>0</v>
      </c>
      <c r="D303" s="3">
        <f ca="1">COUNTIFS(Table1[c08a_main_class], $B$4, INDIRECT("Table1["&amp;$B303&amp;"]"), "No")</f>
        <v>65</v>
      </c>
      <c r="E303" s="2">
        <f t="shared" ref="E303:E311" ca="1" si="43">C303+D303</f>
        <v>65</v>
      </c>
    </row>
    <row r="304" spans="1:7" x14ac:dyDescent="0.25">
      <c r="A304" s="5" t="s">
        <v>740</v>
      </c>
      <c r="B304" s="5" t="s">
        <v>668</v>
      </c>
      <c r="C304" s="2">
        <f ca="1">COUNTIFS(Table1[c08a_main_class], $B$4, INDIRECT("Table1["&amp;$B304&amp;"]"), "Yes")</f>
        <v>16</v>
      </c>
      <c r="D304" s="3">
        <f ca="1">COUNTIFS(Table1[c08a_main_class], $B$4, INDIRECT("Table1["&amp;$B304&amp;"]"), "No")</f>
        <v>49</v>
      </c>
      <c r="E304" s="2">
        <f t="shared" ca="1" si="43"/>
        <v>65</v>
      </c>
    </row>
    <row r="305" spans="1:9" x14ac:dyDescent="0.25">
      <c r="A305" s="5" t="s">
        <v>719</v>
      </c>
      <c r="B305" s="5" t="s">
        <v>669</v>
      </c>
      <c r="C305" s="2">
        <f ca="1">COUNTIFS(Table1[c08a_main_class], $B$4, INDIRECT("Table1["&amp;$B305&amp;"]"), "Yes")</f>
        <v>7</v>
      </c>
      <c r="D305" s="3">
        <f ca="1">COUNTIFS(Table1[c08a_main_class], $B$4, INDIRECT("Table1["&amp;$B305&amp;"]"), "No")</f>
        <v>58</v>
      </c>
      <c r="E305" s="2">
        <f t="shared" ca="1" si="43"/>
        <v>65</v>
      </c>
    </row>
    <row r="306" spans="1:9" x14ac:dyDescent="0.25">
      <c r="A306" s="5" t="s">
        <v>720</v>
      </c>
      <c r="B306" s="5" t="s">
        <v>670</v>
      </c>
      <c r="C306" s="2">
        <f ca="1">COUNTIFS(Table1[c08a_main_class], $B$4, INDIRECT("Table1["&amp;$B306&amp;"]"), "Yes")</f>
        <v>12</v>
      </c>
      <c r="D306" s="3">
        <f ca="1">COUNTIFS(Table1[c08a_main_class], $B$4, INDIRECT("Table1["&amp;$B306&amp;"]"), "No")</f>
        <v>53</v>
      </c>
      <c r="E306" s="2">
        <f t="shared" ca="1" si="43"/>
        <v>65</v>
      </c>
    </row>
    <row r="307" spans="1:9" x14ac:dyDescent="0.25">
      <c r="A307" s="5" t="s">
        <v>524</v>
      </c>
      <c r="B307" s="5" t="s">
        <v>671</v>
      </c>
      <c r="C307" s="2">
        <f ca="1">COUNTIFS(Table1[c08a_main_class], $B$4, INDIRECT("Table1["&amp;$B307&amp;"]"), "Yes")</f>
        <v>65</v>
      </c>
      <c r="D307" s="3">
        <f ca="1">COUNTIFS(Table1[c08a_main_class], $B$4, INDIRECT("Table1["&amp;$B307&amp;"]"), "No")</f>
        <v>0</v>
      </c>
      <c r="E307" s="2">
        <f t="shared" ca="1" si="43"/>
        <v>65</v>
      </c>
    </row>
    <row r="308" spans="1:9" x14ac:dyDescent="0.25">
      <c r="A308" s="5" t="s">
        <v>522</v>
      </c>
      <c r="B308" s="5" t="s">
        <v>672</v>
      </c>
      <c r="C308" s="2">
        <f ca="1">COUNTIFS(Table1[c08a_main_class], $B$4, INDIRECT("Table1["&amp;$B308&amp;"]"), "Yes")</f>
        <v>1</v>
      </c>
      <c r="D308" s="3">
        <f ca="1">COUNTIFS(Table1[c08a_main_class], $B$4, INDIRECT("Table1["&amp;$B308&amp;"]"), "No")</f>
        <v>64</v>
      </c>
      <c r="E308" s="2">
        <f t="shared" ca="1" si="43"/>
        <v>65</v>
      </c>
    </row>
    <row r="309" spans="1:9" x14ac:dyDescent="0.25">
      <c r="A309" s="5" t="s">
        <v>23</v>
      </c>
      <c r="B309" s="5" t="s">
        <v>673</v>
      </c>
      <c r="C309" s="2">
        <f ca="1">COUNTIFS(Table1[c08a_main_class], $B$4, INDIRECT("Table1["&amp;$B309&amp;"]"), "Yes")</f>
        <v>0</v>
      </c>
      <c r="D309" s="3">
        <f ca="1">COUNTIFS(Table1[c08a_main_class], $B$4, INDIRECT("Table1["&amp;$B309&amp;"]"), "No")</f>
        <v>65</v>
      </c>
      <c r="E309" s="2">
        <f t="shared" ca="1" si="43"/>
        <v>65</v>
      </c>
    </row>
    <row r="310" spans="1:9" x14ac:dyDescent="0.25">
      <c r="A310" s="5" t="s">
        <v>523</v>
      </c>
      <c r="B310" s="5" t="s">
        <v>674</v>
      </c>
      <c r="C310" s="2">
        <f ca="1">COUNTIFS(Table1[c08a_main_class], $B$4, INDIRECT("Table1["&amp;$B310&amp;"]"), "Yes")</f>
        <v>20</v>
      </c>
      <c r="D310" s="3">
        <f ca="1">COUNTIFS(Table1[c08a_main_class], $B$4, INDIRECT("Table1["&amp;$B310&amp;"]"), "No")</f>
        <v>45</v>
      </c>
      <c r="E310" s="2">
        <f t="shared" ca="1" si="43"/>
        <v>65</v>
      </c>
    </row>
    <row r="311" spans="1:9" x14ac:dyDescent="0.25">
      <c r="A311" s="5" t="s">
        <v>742</v>
      </c>
      <c r="B311" s="5" t="s">
        <v>675</v>
      </c>
      <c r="C311" s="2">
        <f ca="1">COUNTIFS(Table1[c08a_main_class], $B$4, INDIRECT("Table1["&amp;$B311&amp;"]"), "Yes")</f>
        <v>0</v>
      </c>
      <c r="D311" s="3">
        <f ca="1">COUNTIFS(Table1[c08a_main_class], $B$4, INDIRECT("Table1["&amp;$B311&amp;"]"), "No")</f>
        <v>65</v>
      </c>
      <c r="E311" s="2">
        <f t="shared" ca="1" si="43"/>
        <v>65</v>
      </c>
    </row>
    <row r="313" spans="1:9" x14ac:dyDescent="0.25">
      <c r="A313" s="4" t="s">
        <v>721</v>
      </c>
    </row>
    <row r="314" spans="1:9" x14ac:dyDescent="0.25">
      <c r="A314" s="5" t="str">
        <f>$B$3&amp;" - Wave A - Sample"</f>
        <v>Jobseekers - Wave A - Sample</v>
      </c>
      <c r="B314" s="5" t="s">
        <v>879</v>
      </c>
      <c r="C314" s="5" t="s">
        <v>5</v>
      </c>
      <c r="D314" s="5" t="s">
        <v>4</v>
      </c>
      <c r="E314" s="5" t="s">
        <v>525</v>
      </c>
    </row>
    <row r="315" spans="1:9" x14ac:dyDescent="0.25">
      <c r="A315" s="5" t="s">
        <v>148</v>
      </c>
      <c r="B315" s="5" t="s">
        <v>666</v>
      </c>
      <c r="C315" s="7">
        <f ca="1">C302/$B$11</f>
        <v>1.5384615384615385E-2</v>
      </c>
      <c r="D315" s="6">
        <f ca="1">D302/$B$11</f>
        <v>0.98461538461538467</v>
      </c>
      <c r="E315" s="7">
        <f ca="1">E302/$B$11</f>
        <v>1</v>
      </c>
    </row>
    <row r="316" spans="1:9" x14ac:dyDescent="0.25">
      <c r="A316" s="5" t="s">
        <v>499</v>
      </c>
      <c r="B316" s="5" t="s">
        <v>667</v>
      </c>
      <c r="C316" s="7">
        <f t="shared" ref="C316:E324" ca="1" si="44">C303/$B$11</f>
        <v>0</v>
      </c>
      <c r="D316" s="6">
        <f t="shared" ca="1" si="44"/>
        <v>1</v>
      </c>
      <c r="E316" s="7">
        <f t="shared" ca="1" si="44"/>
        <v>1</v>
      </c>
    </row>
    <row r="317" spans="1:9" x14ac:dyDescent="0.25">
      <c r="A317" s="5" t="s">
        <v>740</v>
      </c>
      <c r="B317" s="5" t="s">
        <v>668</v>
      </c>
      <c r="C317" s="7">
        <f t="shared" ca="1" si="44"/>
        <v>0.24615384615384617</v>
      </c>
      <c r="D317" s="6">
        <f t="shared" ca="1" si="44"/>
        <v>0.75384615384615383</v>
      </c>
      <c r="E317" s="7">
        <f t="shared" ca="1" si="44"/>
        <v>1</v>
      </c>
    </row>
    <row r="318" spans="1:9" x14ac:dyDescent="0.25">
      <c r="A318" s="5" t="s">
        <v>719</v>
      </c>
      <c r="B318" s="5" t="s">
        <v>669</v>
      </c>
      <c r="C318" s="7">
        <f t="shared" ca="1" si="44"/>
        <v>0.1076923076923077</v>
      </c>
      <c r="D318" s="6">
        <f t="shared" ca="1" si="44"/>
        <v>0.89230769230769236</v>
      </c>
      <c r="E318" s="7">
        <f t="shared" ca="1" si="44"/>
        <v>1</v>
      </c>
    </row>
    <row r="319" spans="1:9" x14ac:dyDescent="0.25">
      <c r="A319" s="5" t="s">
        <v>720</v>
      </c>
      <c r="B319" s="5" t="s">
        <v>670</v>
      </c>
      <c r="C319" s="7">
        <f t="shared" ca="1" si="44"/>
        <v>0.18461538461538463</v>
      </c>
      <c r="D319" s="6">
        <f t="shared" ca="1" si="44"/>
        <v>0.81538461538461537</v>
      </c>
      <c r="E319" s="7">
        <f t="shared" ca="1" si="44"/>
        <v>1</v>
      </c>
    </row>
    <row r="320" spans="1:9" x14ac:dyDescent="0.25">
      <c r="A320" s="5" t="s">
        <v>524</v>
      </c>
      <c r="B320" s="5" t="s">
        <v>671</v>
      </c>
      <c r="C320" s="7">
        <f t="shared" ca="1" si="44"/>
        <v>1</v>
      </c>
      <c r="D320" s="6">
        <f t="shared" ca="1" si="44"/>
        <v>0</v>
      </c>
      <c r="E320" s="7">
        <f t="shared" ca="1" si="44"/>
        <v>1</v>
      </c>
      <c r="I320" s="26"/>
    </row>
    <row r="321" spans="1:9" x14ac:dyDescent="0.25">
      <c r="A321" s="5" t="s">
        <v>522</v>
      </c>
      <c r="B321" s="5" t="s">
        <v>672</v>
      </c>
      <c r="C321" s="7">
        <f t="shared" ca="1" si="44"/>
        <v>1.5384615384615385E-2</v>
      </c>
      <c r="D321" s="6">
        <f t="shared" ca="1" si="44"/>
        <v>0.98461538461538467</v>
      </c>
      <c r="E321" s="7">
        <f t="shared" ca="1" si="44"/>
        <v>1</v>
      </c>
      <c r="I321" s="26"/>
    </row>
    <row r="322" spans="1:9" x14ac:dyDescent="0.25">
      <c r="A322" s="5" t="s">
        <v>23</v>
      </c>
      <c r="B322" s="5" t="s">
        <v>673</v>
      </c>
      <c r="C322" s="7">
        <f t="shared" ca="1" si="44"/>
        <v>0</v>
      </c>
      <c r="D322" s="6">
        <f t="shared" ca="1" si="44"/>
        <v>1</v>
      </c>
      <c r="E322" s="7">
        <f t="shared" ca="1" si="44"/>
        <v>1</v>
      </c>
      <c r="F322" s="26"/>
      <c r="I322" s="26"/>
    </row>
    <row r="323" spans="1:9" x14ac:dyDescent="0.25">
      <c r="A323" s="5" t="s">
        <v>523</v>
      </c>
      <c r="B323" s="5" t="s">
        <v>674</v>
      </c>
      <c r="C323" s="7">
        <f t="shared" ca="1" si="44"/>
        <v>0.30769230769230771</v>
      </c>
      <c r="D323" s="6">
        <f t="shared" ca="1" si="44"/>
        <v>0.69230769230769229</v>
      </c>
      <c r="E323" s="7">
        <f t="shared" ca="1" si="44"/>
        <v>1</v>
      </c>
      <c r="F323" s="27"/>
      <c r="I323" s="27"/>
    </row>
    <row r="324" spans="1:9" x14ac:dyDescent="0.25">
      <c r="A324" s="5" t="s">
        <v>742</v>
      </c>
      <c r="B324" s="5" t="s">
        <v>675</v>
      </c>
      <c r="C324" s="7">
        <f t="shared" ca="1" si="44"/>
        <v>0</v>
      </c>
      <c r="D324" s="6">
        <f t="shared" ca="1" si="44"/>
        <v>1</v>
      </c>
      <c r="E324" s="7">
        <f t="shared" ca="1" si="44"/>
        <v>1</v>
      </c>
      <c r="F324" s="27"/>
      <c r="I324" s="27"/>
    </row>
    <row r="325" spans="1:9" x14ac:dyDescent="0.25">
      <c r="F325" s="27"/>
      <c r="I325" s="27"/>
    </row>
    <row r="326" spans="1:9" x14ac:dyDescent="0.25">
      <c r="A326" s="4" t="s">
        <v>717</v>
      </c>
      <c r="F326" s="27"/>
      <c r="G326" s="26"/>
      <c r="H326" s="26"/>
      <c r="I326" s="27"/>
    </row>
    <row r="327" spans="1:9" x14ac:dyDescent="0.25">
      <c r="A327" s="5" t="str">
        <f>$B$3&amp;" - Wave B - Sample"</f>
        <v>Jobseekers - Wave B - Sample</v>
      </c>
      <c r="B327" s="5" t="s">
        <v>879</v>
      </c>
      <c r="C327" s="5" t="s">
        <v>5</v>
      </c>
      <c r="D327" s="5" t="s">
        <v>4</v>
      </c>
      <c r="E327" s="5" t="s">
        <v>525</v>
      </c>
      <c r="F327" s="27"/>
      <c r="G327" s="26"/>
      <c r="H327" s="26"/>
      <c r="I327" s="27"/>
    </row>
    <row r="328" spans="1:9" x14ac:dyDescent="0.25">
      <c r="A328" s="5" t="s">
        <v>148</v>
      </c>
      <c r="B328" s="5" t="s">
        <v>880</v>
      </c>
      <c r="C328" s="2">
        <f ca="1">COUNTIFS(Table1[c08a_main_class], $B$4, INDIRECT("Table1[c01"&amp;$E$5&amp;"_area]"), "&lt;&gt;Unassigned", INDIRECT("Table1["&amp;$B328&amp;"]"), "Yes")</f>
        <v>0</v>
      </c>
      <c r="D328" s="3">
        <f ca="1">COUNTIFS(Table1[c08a_main_class], $B$4, INDIRECT("Table1[c01"&amp;$E$5&amp;"_area]"), "&lt;&gt;Unassigned", INDIRECT("Table1["&amp;$B328&amp;"]"), "No")</f>
        <v>42</v>
      </c>
      <c r="E328" s="2">
        <f ca="1">C328+D328</f>
        <v>42</v>
      </c>
      <c r="F328" s="27"/>
      <c r="G328" s="26"/>
      <c r="H328" s="26"/>
      <c r="I328" s="27"/>
    </row>
    <row r="329" spans="1:9" x14ac:dyDescent="0.25">
      <c r="A329" s="5" t="s">
        <v>499</v>
      </c>
      <c r="B329" s="5" t="s">
        <v>881</v>
      </c>
      <c r="C329" s="2">
        <f ca="1">COUNTIFS(Table1[c08a_main_class], $B$4, INDIRECT("Table1[c01"&amp;$E$5&amp;"_area]"), "&lt;&gt;Unassigned", INDIRECT("Table1["&amp;$B329&amp;"]"), "Yes")</f>
        <v>0</v>
      </c>
      <c r="D329" s="3">
        <f ca="1">COUNTIFS(Table1[c08a_main_class], $B$4, INDIRECT("Table1[c01"&amp;$E$5&amp;"_area]"), "&lt;&gt;Unassigned", INDIRECT("Table1["&amp;$B329&amp;"]"), "No")</f>
        <v>42</v>
      </c>
      <c r="E329" s="2">
        <f t="shared" ref="E329:E337" ca="1" si="45">C329+D329</f>
        <v>42</v>
      </c>
      <c r="F329" s="27"/>
      <c r="G329" s="27"/>
      <c r="H329" s="27"/>
      <c r="I329" s="27"/>
    </row>
    <row r="330" spans="1:9" x14ac:dyDescent="0.25">
      <c r="A330" s="5" t="s">
        <v>740</v>
      </c>
      <c r="B330" s="5" t="s">
        <v>859</v>
      </c>
      <c r="C330" s="2">
        <f ca="1">COUNTIFS(Table1[c08a_main_class], $B$4, INDIRECT("Table1[c01"&amp;$E$5&amp;"_area]"), "&lt;&gt;Unassigned", INDIRECT("Table1["&amp;$B330&amp;"]"), "Yes")</f>
        <v>11</v>
      </c>
      <c r="D330" s="3">
        <f ca="1">COUNTIFS(Table1[c08a_main_class], $B$4, INDIRECT("Table1[c01"&amp;$E$5&amp;"_area]"), "&lt;&gt;Unassigned", INDIRECT("Table1["&amp;$B330&amp;"]"), "No")</f>
        <v>31</v>
      </c>
      <c r="E330" s="2">
        <f t="shared" ca="1" si="45"/>
        <v>42</v>
      </c>
      <c r="F330" s="27"/>
      <c r="G330" s="27"/>
      <c r="H330" s="27"/>
      <c r="I330" s="27"/>
    </row>
    <row r="331" spans="1:9" x14ac:dyDescent="0.25">
      <c r="A331" s="5" t="s">
        <v>719</v>
      </c>
      <c r="B331" s="5" t="s">
        <v>882</v>
      </c>
      <c r="C331" s="2">
        <f ca="1">COUNTIFS(Table1[c08a_main_class], $B$4, INDIRECT("Table1[c01"&amp;$E$5&amp;"_area]"), "&lt;&gt;Unassigned", INDIRECT("Table1["&amp;$B331&amp;"]"), "Yes")</f>
        <v>1</v>
      </c>
      <c r="D331" s="3">
        <f ca="1">COUNTIFS(Table1[c08a_main_class], $B$4, INDIRECT("Table1[c01"&amp;$E$5&amp;"_area]"), "&lt;&gt;Unassigned", INDIRECT("Table1["&amp;$B331&amp;"]"), "No")</f>
        <v>41</v>
      </c>
      <c r="E331" s="2">
        <f t="shared" ca="1" si="45"/>
        <v>42</v>
      </c>
      <c r="F331" s="27"/>
      <c r="G331" s="27"/>
      <c r="H331" s="27"/>
      <c r="I331" s="27"/>
    </row>
    <row r="332" spans="1:9" x14ac:dyDescent="0.25">
      <c r="A332" s="5" t="s">
        <v>720</v>
      </c>
      <c r="B332" s="5" t="s">
        <v>883</v>
      </c>
      <c r="C332" s="2">
        <f ca="1">COUNTIFS(Table1[c08a_main_class], $B$4, INDIRECT("Table1[c01"&amp;$E$5&amp;"_area]"), "&lt;&gt;Unassigned", INDIRECT("Table1["&amp;$B332&amp;"]"), "Yes")</f>
        <v>2</v>
      </c>
      <c r="D332" s="3">
        <f ca="1">COUNTIFS(Table1[c08a_main_class], $B$4, INDIRECT("Table1[c01"&amp;$E$5&amp;"_area]"), "&lt;&gt;Unassigned", INDIRECT("Table1["&amp;$B332&amp;"]"), "No")</f>
        <v>40</v>
      </c>
      <c r="E332" s="2">
        <f t="shared" ca="1" si="45"/>
        <v>42</v>
      </c>
      <c r="F332" s="27"/>
      <c r="G332" s="27"/>
      <c r="H332" s="27"/>
      <c r="I332" s="27"/>
    </row>
    <row r="333" spans="1:9" x14ac:dyDescent="0.25">
      <c r="A333" s="5" t="s">
        <v>524</v>
      </c>
      <c r="B333" s="5" t="s">
        <v>884</v>
      </c>
      <c r="C333" s="2">
        <f ca="1">COUNTIFS(Table1[c08a_main_class], $B$4, INDIRECT("Table1[c01"&amp;$E$5&amp;"_area]"), "&lt;&gt;Unassigned", INDIRECT("Table1["&amp;$B333&amp;"]"), "Yes")</f>
        <v>36</v>
      </c>
      <c r="D333" s="3">
        <f ca="1">COUNTIFS(Table1[c08a_main_class], $B$4, INDIRECT("Table1[c01"&amp;$E$5&amp;"_area]"), "&lt;&gt;Unassigned", INDIRECT("Table1["&amp;$B333&amp;"]"), "No")</f>
        <v>6</v>
      </c>
      <c r="E333" s="2">
        <f t="shared" ca="1" si="45"/>
        <v>42</v>
      </c>
      <c r="G333" s="26"/>
      <c r="H333" s="26"/>
      <c r="I333" s="26"/>
    </row>
    <row r="334" spans="1:9" x14ac:dyDescent="0.25">
      <c r="A334" s="5" t="s">
        <v>522</v>
      </c>
      <c r="B334" s="5" t="s">
        <v>885</v>
      </c>
      <c r="C334" s="2">
        <f ca="1">COUNTIFS(Table1[c08a_main_class], $B$4, INDIRECT("Table1[c01"&amp;$E$5&amp;"_area]"), "&lt;&gt;Unassigned", INDIRECT("Table1["&amp;$B334&amp;"]"), "Yes")</f>
        <v>0</v>
      </c>
      <c r="D334" s="3">
        <f ca="1">COUNTIFS(Table1[c08a_main_class], $B$4, INDIRECT("Table1[c01"&amp;$E$5&amp;"_area]"), "&lt;&gt;Unassigned", INDIRECT("Table1["&amp;$B334&amp;"]"), "No")</f>
        <v>42</v>
      </c>
      <c r="E334" s="2">
        <f t="shared" ca="1" si="45"/>
        <v>42</v>
      </c>
      <c r="G334" s="26"/>
      <c r="H334" s="26"/>
      <c r="I334" s="26"/>
    </row>
    <row r="335" spans="1:9" x14ac:dyDescent="0.25">
      <c r="A335" s="5" t="s">
        <v>23</v>
      </c>
      <c r="B335" s="5" t="s">
        <v>875</v>
      </c>
      <c r="C335" s="2">
        <f ca="1">COUNTIFS(Table1[c08a_main_class], $B$4, INDIRECT("Table1[c01"&amp;$E$5&amp;"_area]"), "&lt;&gt;Unassigned", INDIRECT("Table1["&amp;$B335&amp;"]"), "Yes")</f>
        <v>0</v>
      </c>
      <c r="D335" s="3">
        <f ca="1">COUNTIFS(Table1[c08a_main_class], $B$4, INDIRECT("Table1[c01"&amp;$E$5&amp;"_area]"), "&lt;&gt;Unassigned", INDIRECT("Table1["&amp;$B335&amp;"]"), "No")</f>
        <v>42</v>
      </c>
      <c r="E335" s="2">
        <f t="shared" ca="1" si="45"/>
        <v>42</v>
      </c>
    </row>
    <row r="336" spans="1:9" x14ac:dyDescent="0.25">
      <c r="A336" s="5" t="s">
        <v>523</v>
      </c>
      <c r="B336" s="5" t="s">
        <v>886</v>
      </c>
      <c r="C336" s="2">
        <f ca="1">COUNTIFS(Table1[c08a_main_class], $B$4, INDIRECT("Table1[c01"&amp;$E$5&amp;"_area]"), "&lt;&gt;Unassigned", INDIRECT("Table1["&amp;$B336&amp;"]"), "Yes")</f>
        <v>8</v>
      </c>
      <c r="D336" s="3">
        <f ca="1">COUNTIFS(Table1[c08a_main_class], $B$4, INDIRECT("Table1[c01"&amp;$E$5&amp;"_area]"), "&lt;&gt;Unassigned", INDIRECT("Table1["&amp;$B336&amp;"]"), "No")</f>
        <v>34</v>
      </c>
      <c r="E336" s="2">
        <f t="shared" ca="1" si="45"/>
        <v>42</v>
      </c>
    </row>
    <row r="337" spans="1:5" x14ac:dyDescent="0.25">
      <c r="A337" s="5" t="s">
        <v>742</v>
      </c>
      <c r="B337" s="5" t="s">
        <v>887</v>
      </c>
      <c r="C337" s="2">
        <f ca="1">COUNTIFS(Table1[c08a_main_class], $B$4, INDIRECT("Table1[c01"&amp;$E$5&amp;"_area]"), "&lt;&gt;Unassigned", INDIRECT("Table1["&amp;$B337&amp;"]"), "Yes")</f>
        <v>1</v>
      </c>
      <c r="D337" s="3">
        <f ca="1">COUNTIFS(Table1[c08a_main_class], $B$4, INDIRECT("Table1[c01"&amp;$E$5&amp;"_area]"), "&lt;&gt;Unassigned", INDIRECT("Table1["&amp;$B337&amp;"]"), "No")</f>
        <v>41</v>
      </c>
      <c r="E337" s="2">
        <f t="shared" ca="1" si="45"/>
        <v>42</v>
      </c>
    </row>
    <row r="339" spans="1:5" x14ac:dyDescent="0.25">
      <c r="A339" s="4" t="s">
        <v>721</v>
      </c>
    </row>
    <row r="340" spans="1:5" x14ac:dyDescent="0.25">
      <c r="A340" s="5" t="str">
        <f>$B$3&amp;" - Wave B - Sample"</f>
        <v>Jobseekers - Wave B - Sample</v>
      </c>
      <c r="B340" s="5" t="s">
        <v>879</v>
      </c>
      <c r="C340" s="5" t="s">
        <v>5</v>
      </c>
      <c r="D340" s="5" t="s">
        <v>4</v>
      </c>
      <c r="E340" s="5" t="s">
        <v>525</v>
      </c>
    </row>
    <row r="341" spans="1:5" x14ac:dyDescent="0.25">
      <c r="A341" s="5" t="s">
        <v>148</v>
      </c>
      <c r="B341" s="5" t="s">
        <v>880</v>
      </c>
      <c r="C341" s="7">
        <f ca="1">C328/$C$11</f>
        <v>0</v>
      </c>
      <c r="D341" s="6">
        <f ca="1">D328/$C$11</f>
        <v>1</v>
      </c>
      <c r="E341" s="7">
        <f t="shared" ref="E341:E350" ca="1" si="46">E328/$E$11</f>
        <v>0.26923076923076922</v>
      </c>
    </row>
    <row r="342" spans="1:5" x14ac:dyDescent="0.25">
      <c r="A342" s="5" t="s">
        <v>499</v>
      </c>
      <c r="B342" s="5" t="s">
        <v>881</v>
      </c>
      <c r="C342" s="7">
        <f t="shared" ref="C342:D350" ca="1" si="47">C329/$C$11</f>
        <v>0</v>
      </c>
      <c r="D342" s="6">
        <f t="shared" ca="1" si="47"/>
        <v>1</v>
      </c>
      <c r="E342" s="7">
        <f t="shared" ca="1" si="46"/>
        <v>0.26923076923076922</v>
      </c>
    </row>
    <row r="343" spans="1:5" x14ac:dyDescent="0.25">
      <c r="A343" s="5" t="s">
        <v>740</v>
      </c>
      <c r="B343" s="5" t="s">
        <v>859</v>
      </c>
      <c r="C343" s="7">
        <f t="shared" ca="1" si="47"/>
        <v>0.26190476190476192</v>
      </c>
      <c r="D343" s="6">
        <f t="shared" ca="1" si="47"/>
        <v>0.73809523809523814</v>
      </c>
      <c r="E343" s="7">
        <f t="shared" ca="1" si="46"/>
        <v>0.26923076923076922</v>
      </c>
    </row>
    <row r="344" spans="1:5" x14ac:dyDescent="0.25">
      <c r="A344" s="5" t="s">
        <v>719</v>
      </c>
      <c r="B344" s="5" t="s">
        <v>882</v>
      </c>
      <c r="C344" s="7">
        <f t="shared" ca="1" si="47"/>
        <v>2.3809523809523808E-2</v>
      </c>
      <c r="D344" s="6">
        <f t="shared" ca="1" si="47"/>
        <v>0.97619047619047616</v>
      </c>
      <c r="E344" s="7">
        <f t="shared" ca="1" si="46"/>
        <v>0.26923076923076922</v>
      </c>
    </row>
    <row r="345" spans="1:5" x14ac:dyDescent="0.25">
      <c r="A345" s="5" t="s">
        <v>720</v>
      </c>
      <c r="B345" s="5" t="s">
        <v>883</v>
      </c>
      <c r="C345" s="7">
        <f t="shared" ca="1" si="47"/>
        <v>4.7619047619047616E-2</v>
      </c>
      <c r="D345" s="6">
        <f t="shared" ca="1" si="47"/>
        <v>0.95238095238095233</v>
      </c>
      <c r="E345" s="7">
        <f t="shared" ca="1" si="46"/>
        <v>0.26923076923076922</v>
      </c>
    </row>
    <row r="346" spans="1:5" x14ac:dyDescent="0.25">
      <c r="A346" s="5" t="s">
        <v>524</v>
      </c>
      <c r="B346" s="5" t="s">
        <v>884</v>
      </c>
      <c r="C346" s="7">
        <f t="shared" ca="1" si="47"/>
        <v>0.8571428571428571</v>
      </c>
      <c r="D346" s="6">
        <f t="shared" ca="1" si="47"/>
        <v>0.14285714285714285</v>
      </c>
      <c r="E346" s="7">
        <f t="shared" ca="1" si="46"/>
        <v>0.26923076923076922</v>
      </c>
    </row>
    <row r="347" spans="1:5" x14ac:dyDescent="0.25">
      <c r="A347" s="5" t="s">
        <v>522</v>
      </c>
      <c r="B347" s="5" t="s">
        <v>885</v>
      </c>
      <c r="C347" s="7">
        <f t="shared" ca="1" si="47"/>
        <v>0</v>
      </c>
      <c r="D347" s="6">
        <f t="shared" ca="1" si="47"/>
        <v>1</v>
      </c>
      <c r="E347" s="7">
        <f t="shared" ca="1" si="46"/>
        <v>0.26923076923076922</v>
      </c>
    </row>
    <row r="348" spans="1:5" x14ac:dyDescent="0.25">
      <c r="A348" s="5" t="s">
        <v>23</v>
      </c>
      <c r="B348" s="5" t="s">
        <v>875</v>
      </c>
      <c r="C348" s="7">
        <f t="shared" ca="1" si="47"/>
        <v>0</v>
      </c>
      <c r="D348" s="6">
        <f t="shared" ca="1" si="47"/>
        <v>1</v>
      </c>
      <c r="E348" s="7">
        <f t="shared" ca="1" si="46"/>
        <v>0.26923076923076922</v>
      </c>
    </row>
    <row r="349" spans="1:5" x14ac:dyDescent="0.25">
      <c r="A349" s="5" t="s">
        <v>523</v>
      </c>
      <c r="B349" s="5" t="s">
        <v>886</v>
      </c>
      <c r="C349" s="7">
        <f t="shared" ca="1" si="47"/>
        <v>0.19047619047619047</v>
      </c>
      <c r="D349" s="6">
        <f t="shared" ca="1" si="47"/>
        <v>0.80952380952380953</v>
      </c>
      <c r="E349" s="7">
        <f t="shared" ca="1" si="46"/>
        <v>0.26923076923076922</v>
      </c>
    </row>
    <row r="350" spans="1:5" x14ac:dyDescent="0.25">
      <c r="A350" s="5" t="s">
        <v>742</v>
      </c>
      <c r="B350" s="5" t="s">
        <v>887</v>
      </c>
      <c r="C350" s="7">
        <f t="shared" ca="1" si="47"/>
        <v>2.3809523809523808E-2</v>
      </c>
      <c r="D350" s="6">
        <f t="shared" ca="1" si="47"/>
        <v>0.97619047619047616</v>
      </c>
      <c r="E350" s="7">
        <f t="shared" ca="1" si="46"/>
        <v>0.26923076923076922</v>
      </c>
    </row>
    <row r="352" spans="1:5" x14ac:dyDescent="0.25">
      <c r="A352" s="4" t="s">
        <v>717</v>
      </c>
    </row>
    <row r="353" spans="1:5" x14ac:dyDescent="0.25">
      <c r="A353" s="5" t="str">
        <f>$B$3&amp;" - Wave C - Sample"</f>
        <v>Jobseekers - Wave C - Sample</v>
      </c>
      <c r="B353" s="5" t="s">
        <v>879</v>
      </c>
      <c r="C353" s="5" t="s">
        <v>5</v>
      </c>
      <c r="D353" s="5" t="s">
        <v>4</v>
      </c>
      <c r="E353" s="5" t="s">
        <v>525</v>
      </c>
    </row>
    <row r="354" spans="1:5" x14ac:dyDescent="0.25">
      <c r="A354" s="5" t="s">
        <v>148</v>
      </c>
      <c r="B354" s="5" t="s">
        <v>888</v>
      </c>
      <c r="C354" s="2">
        <f ca="1">COUNTIFS(Table1[c08a_main_class], $B$4, INDIRECT("Table1[c01"&amp;$E$6&amp;"_area]"), "&lt;&gt;Unassigned", INDIRECT("Table1["&amp;$B354&amp;"]"), "Yes")</f>
        <v>0</v>
      </c>
      <c r="D354" s="3">
        <f ca="1">COUNTIFS(Table1[c08a_main_class], $B$4, INDIRECT("Table1[c01"&amp;$E$6&amp;"_area]"), "&lt;&gt;Unassigned", INDIRECT("Table1["&amp;$B354&amp;"]"), "No")</f>
        <v>6</v>
      </c>
      <c r="E354" s="2">
        <f t="shared" ref="E354:E363" ca="1" si="48">C354+D354</f>
        <v>6</v>
      </c>
    </row>
    <row r="355" spans="1:5" x14ac:dyDescent="0.25">
      <c r="A355" s="5" t="s">
        <v>499</v>
      </c>
      <c r="B355" s="5" t="s">
        <v>889</v>
      </c>
      <c r="C355" s="2">
        <f ca="1">COUNTIFS(Table1[c08a_main_class], $B$4, INDIRECT("Table1[c01"&amp;$E$6&amp;"_area]"), "&lt;&gt;Unassigned", INDIRECT("Table1["&amp;$B355&amp;"]"), "Yes")</f>
        <v>0</v>
      </c>
      <c r="D355" s="3">
        <f ca="1">COUNTIFS(Table1[c08a_main_class], $B$4, INDIRECT("Table1[c01"&amp;$E$6&amp;"_area]"), "&lt;&gt;Unassigned", INDIRECT("Table1["&amp;$B355&amp;"]"), "No")</f>
        <v>6</v>
      </c>
      <c r="E355" s="2">
        <f t="shared" ca="1" si="48"/>
        <v>6</v>
      </c>
    </row>
    <row r="356" spans="1:5" x14ac:dyDescent="0.25">
      <c r="A356" s="5" t="s">
        <v>740</v>
      </c>
      <c r="B356" s="5" t="s">
        <v>860</v>
      </c>
      <c r="C356" s="2">
        <f ca="1">COUNTIFS(Table1[c08a_main_class], $B$4, INDIRECT("Table1[c01"&amp;$E$6&amp;"_area]"), "&lt;&gt;Unassigned", INDIRECT("Table1["&amp;$B356&amp;"]"), "Yes")</f>
        <v>3</v>
      </c>
      <c r="D356" s="3">
        <f ca="1">COUNTIFS(Table1[c08a_main_class], $B$4, INDIRECT("Table1[c01"&amp;$E$6&amp;"_area]"), "&lt;&gt;Unassigned", INDIRECT("Table1["&amp;$B356&amp;"]"), "No")</f>
        <v>3</v>
      </c>
      <c r="E356" s="2">
        <f t="shared" ca="1" si="48"/>
        <v>6</v>
      </c>
    </row>
    <row r="357" spans="1:5" x14ac:dyDescent="0.25">
      <c r="A357" s="5" t="s">
        <v>719</v>
      </c>
      <c r="B357" s="5" t="s">
        <v>890</v>
      </c>
      <c r="C357" s="2">
        <f ca="1">COUNTIFS(Table1[c08a_main_class], $B$4, INDIRECT("Table1[c01"&amp;$E$6&amp;"_area]"), "&lt;&gt;Unassigned", INDIRECT("Table1["&amp;$B357&amp;"]"), "Yes")</f>
        <v>0</v>
      </c>
      <c r="D357" s="3">
        <f ca="1">COUNTIFS(Table1[c08a_main_class], $B$4, INDIRECT("Table1[c01"&amp;$E$6&amp;"_area]"), "&lt;&gt;Unassigned", INDIRECT("Table1["&amp;$B357&amp;"]"), "No")</f>
        <v>6</v>
      </c>
      <c r="E357" s="2">
        <f t="shared" ca="1" si="48"/>
        <v>6</v>
      </c>
    </row>
    <row r="358" spans="1:5" x14ac:dyDescent="0.25">
      <c r="A358" s="5" t="s">
        <v>720</v>
      </c>
      <c r="B358" s="5" t="s">
        <v>891</v>
      </c>
      <c r="C358" s="2">
        <f ca="1">COUNTIFS(Table1[c08a_main_class], $B$4, INDIRECT("Table1[c01"&amp;$E$6&amp;"_area]"), "&lt;&gt;Unassigned", INDIRECT("Table1["&amp;$B358&amp;"]"), "Yes")</f>
        <v>0</v>
      </c>
      <c r="D358" s="3">
        <f ca="1">COUNTIFS(Table1[c08a_main_class], $B$4, INDIRECT("Table1[c01"&amp;$E$6&amp;"_area]"), "&lt;&gt;Unassigned", INDIRECT("Table1["&amp;$B358&amp;"]"), "No")</f>
        <v>6</v>
      </c>
      <c r="E358" s="2">
        <f t="shared" ca="1" si="48"/>
        <v>6</v>
      </c>
    </row>
    <row r="359" spans="1:5" x14ac:dyDescent="0.25">
      <c r="A359" s="5" t="s">
        <v>524</v>
      </c>
      <c r="B359" s="5" t="s">
        <v>892</v>
      </c>
      <c r="C359" s="2">
        <f ca="1">COUNTIFS(Table1[c08a_main_class], $B$4, INDIRECT("Table1[c01"&amp;$E$6&amp;"_area]"), "&lt;&gt;Unassigned", INDIRECT("Table1["&amp;$B359&amp;"]"), "Yes")</f>
        <v>4</v>
      </c>
      <c r="D359" s="3">
        <f ca="1">COUNTIFS(Table1[c08a_main_class], $B$4, INDIRECT("Table1[c01"&amp;$E$6&amp;"_area]"), "&lt;&gt;Unassigned", INDIRECT("Table1["&amp;$B359&amp;"]"), "No")</f>
        <v>2</v>
      </c>
      <c r="E359" s="2">
        <f t="shared" ca="1" si="48"/>
        <v>6</v>
      </c>
    </row>
    <row r="360" spans="1:5" x14ac:dyDescent="0.25">
      <c r="A360" s="5" t="s">
        <v>522</v>
      </c>
      <c r="B360" s="5" t="s">
        <v>893</v>
      </c>
      <c r="C360" s="2">
        <f ca="1">COUNTIFS(Table1[c08a_main_class], $B$4, INDIRECT("Table1[c01"&amp;$E$6&amp;"_area]"), "&lt;&gt;Unassigned", INDIRECT("Table1["&amp;$B360&amp;"]"), "Yes")</f>
        <v>0</v>
      </c>
      <c r="D360" s="3">
        <f ca="1">COUNTIFS(Table1[c08a_main_class], $B$4, INDIRECT("Table1[c01"&amp;$E$6&amp;"_area]"), "&lt;&gt;Unassigned", INDIRECT("Table1["&amp;$B360&amp;"]"), "No")</f>
        <v>6</v>
      </c>
      <c r="E360" s="2">
        <f t="shared" ca="1" si="48"/>
        <v>6</v>
      </c>
    </row>
    <row r="361" spans="1:5" x14ac:dyDescent="0.25">
      <c r="A361" s="5" t="s">
        <v>23</v>
      </c>
      <c r="B361" s="5" t="s">
        <v>876</v>
      </c>
      <c r="C361" s="2">
        <f ca="1">COUNTIFS(Table1[c08a_main_class], $B$4, INDIRECT("Table1[c01"&amp;$E$6&amp;"_area]"), "&lt;&gt;Unassigned", INDIRECT("Table1["&amp;$B361&amp;"]"), "Yes")</f>
        <v>0</v>
      </c>
      <c r="D361" s="3">
        <f ca="1">COUNTIFS(Table1[c08a_main_class], $B$4, INDIRECT("Table1[c01"&amp;$E$6&amp;"_area]"), "&lt;&gt;Unassigned", INDIRECT("Table1["&amp;$B361&amp;"]"), "No")</f>
        <v>6</v>
      </c>
      <c r="E361" s="2">
        <f t="shared" ca="1" si="48"/>
        <v>6</v>
      </c>
    </row>
    <row r="362" spans="1:5" x14ac:dyDescent="0.25">
      <c r="A362" s="5" t="s">
        <v>523</v>
      </c>
      <c r="B362" s="5" t="s">
        <v>894</v>
      </c>
      <c r="C362" s="2">
        <f ca="1">COUNTIFS(Table1[c08a_main_class], $B$4, INDIRECT("Table1[c01"&amp;$E$6&amp;"_area]"), "&lt;&gt;Unassigned", INDIRECT("Table1["&amp;$B362&amp;"]"), "Yes")</f>
        <v>2</v>
      </c>
      <c r="D362" s="3">
        <f ca="1">COUNTIFS(Table1[c08a_main_class], $B$4, INDIRECT("Table1[c01"&amp;$E$6&amp;"_area]"), "&lt;&gt;Unassigned", INDIRECT("Table1["&amp;$B362&amp;"]"), "No")</f>
        <v>4</v>
      </c>
      <c r="E362" s="2">
        <f t="shared" ca="1" si="48"/>
        <v>6</v>
      </c>
    </row>
    <row r="363" spans="1:5" x14ac:dyDescent="0.25">
      <c r="A363" s="5" t="s">
        <v>742</v>
      </c>
      <c r="B363" s="5" t="s">
        <v>895</v>
      </c>
      <c r="C363" s="2">
        <f ca="1">COUNTIFS(Table1[c08a_main_class], $B$4, INDIRECT("Table1[c01"&amp;$E$6&amp;"_area]"), "&lt;&gt;Unassigned", INDIRECT("Table1["&amp;$B363&amp;"]"), "Yes")</f>
        <v>0</v>
      </c>
      <c r="D363" s="3">
        <f ca="1">COUNTIFS(Table1[c08a_main_class], $B$4, INDIRECT("Table1[c01"&amp;$E$6&amp;"_area]"), "&lt;&gt;Unassigned", INDIRECT("Table1["&amp;$B363&amp;"]"), "No")</f>
        <v>6</v>
      </c>
      <c r="E363" s="2">
        <f t="shared" ca="1" si="48"/>
        <v>6</v>
      </c>
    </row>
    <row r="365" spans="1:5" x14ac:dyDescent="0.25">
      <c r="A365" s="4" t="s">
        <v>721</v>
      </c>
    </row>
    <row r="366" spans="1:5" x14ac:dyDescent="0.25">
      <c r="A366" s="5" t="str">
        <f>$B$3&amp;" - Wave C - Sample"</f>
        <v>Jobseekers - Wave C - Sample</v>
      </c>
      <c r="B366" s="5" t="s">
        <v>879</v>
      </c>
      <c r="C366" s="5" t="s">
        <v>5</v>
      </c>
      <c r="D366" s="5" t="s">
        <v>4</v>
      </c>
      <c r="E366" s="5" t="s">
        <v>525</v>
      </c>
    </row>
    <row r="367" spans="1:5" x14ac:dyDescent="0.25">
      <c r="A367" s="5" t="s">
        <v>148</v>
      </c>
      <c r="B367" s="5" t="s">
        <v>888</v>
      </c>
      <c r="C367" s="7">
        <f ca="1">C354/$D$11</f>
        <v>0</v>
      </c>
      <c r="D367" s="6">
        <f ca="1">D354/$D$11</f>
        <v>1</v>
      </c>
      <c r="E367" s="7">
        <f t="shared" ref="E367:E376" ca="1" si="49">E354/$F$11</f>
        <v>0.10909090909090909</v>
      </c>
    </row>
    <row r="368" spans="1:5" x14ac:dyDescent="0.25">
      <c r="A368" s="5" t="s">
        <v>499</v>
      </c>
      <c r="B368" s="5" t="s">
        <v>889</v>
      </c>
      <c r="C368" s="7">
        <f t="shared" ref="C368:D376" ca="1" si="50">C355/$D$11</f>
        <v>0</v>
      </c>
      <c r="D368" s="6">
        <f t="shared" ca="1" si="50"/>
        <v>1</v>
      </c>
      <c r="E368" s="7">
        <f t="shared" ca="1" si="49"/>
        <v>0.10909090909090909</v>
      </c>
    </row>
    <row r="369" spans="1:6" x14ac:dyDescent="0.25">
      <c r="A369" s="5" t="s">
        <v>740</v>
      </c>
      <c r="B369" s="5" t="s">
        <v>860</v>
      </c>
      <c r="C369" s="7">
        <f t="shared" ca="1" si="50"/>
        <v>0.5</v>
      </c>
      <c r="D369" s="6">
        <f t="shared" ca="1" si="50"/>
        <v>0.5</v>
      </c>
      <c r="E369" s="7">
        <f t="shared" ca="1" si="49"/>
        <v>0.10909090909090909</v>
      </c>
    </row>
    <row r="370" spans="1:6" x14ac:dyDescent="0.25">
      <c r="A370" s="5" t="s">
        <v>719</v>
      </c>
      <c r="B370" s="5" t="s">
        <v>890</v>
      </c>
      <c r="C370" s="7">
        <f t="shared" ca="1" si="50"/>
        <v>0</v>
      </c>
      <c r="D370" s="6">
        <f t="shared" ca="1" si="50"/>
        <v>1</v>
      </c>
      <c r="E370" s="7">
        <f t="shared" ca="1" si="49"/>
        <v>0.10909090909090909</v>
      </c>
    </row>
    <row r="371" spans="1:6" x14ac:dyDescent="0.25">
      <c r="A371" s="5" t="s">
        <v>720</v>
      </c>
      <c r="B371" s="5" t="s">
        <v>891</v>
      </c>
      <c r="C371" s="7">
        <f t="shared" ca="1" si="50"/>
        <v>0</v>
      </c>
      <c r="D371" s="6">
        <f t="shared" ca="1" si="50"/>
        <v>1</v>
      </c>
      <c r="E371" s="7">
        <f t="shared" ca="1" si="49"/>
        <v>0.10909090909090909</v>
      </c>
    </row>
    <row r="372" spans="1:6" x14ac:dyDescent="0.25">
      <c r="A372" s="5" t="s">
        <v>524</v>
      </c>
      <c r="B372" s="5" t="s">
        <v>892</v>
      </c>
      <c r="C372" s="7">
        <f t="shared" ca="1" si="50"/>
        <v>0.66666666666666663</v>
      </c>
      <c r="D372" s="6">
        <f t="shared" ca="1" si="50"/>
        <v>0.33333333333333331</v>
      </c>
      <c r="E372" s="7">
        <f t="shared" ca="1" si="49"/>
        <v>0.10909090909090909</v>
      </c>
    </row>
    <row r="373" spans="1:6" x14ac:dyDescent="0.25">
      <c r="A373" s="5" t="s">
        <v>522</v>
      </c>
      <c r="B373" s="5" t="s">
        <v>893</v>
      </c>
      <c r="C373" s="7">
        <f t="shared" ca="1" si="50"/>
        <v>0</v>
      </c>
      <c r="D373" s="6">
        <f t="shared" ca="1" si="50"/>
        <v>1</v>
      </c>
      <c r="E373" s="7">
        <f t="shared" ca="1" si="49"/>
        <v>0.10909090909090909</v>
      </c>
    </row>
    <row r="374" spans="1:6" x14ac:dyDescent="0.25">
      <c r="A374" s="5" t="s">
        <v>23</v>
      </c>
      <c r="B374" s="5" t="s">
        <v>876</v>
      </c>
      <c r="C374" s="7">
        <f t="shared" ca="1" si="50"/>
        <v>0</v>
      </c>
      <c r="D374" s="6">
        <f t="shared" ca="1" si="50"/>
        <v>1</v>
      </c>
      <c r="E374" s="7">
        <f t="shared" ca="1" si="49"/>
        <v>0.10909090909090909</v>
      </c>
    </row>
    <row r="375" spans="1:6" x14ac:dyDescent="0.25">
      <c r="A375" s="5" t="s">
        <v>523</v>
      </c>
      <c r="B375" s="5" t="s">
        <v>894</v>
      </c>
      <c r="C375" s="7">
        <f t="shared" ca="1" si="50"/>
        <v>0.33333333333333331</v>
      </c>
      <c r="D375" s="6">
        <f t="shared" ca="1" si="50"/>
        <v>0.66666666666666663</v>
      </c>
      <c r="E375" s="7">
        <f t="shared" ca="1" si="49"/>
        <v>0.10909090909090909</v>
      </c>
    </row>
    <row r="376" spans="1:6" x14ac:dyDescent="0.25">
      <c r="A376" s="5" t="s">
        <v>742</v>
      </c>
      <c r="B376" s="5" t="s">
        <v>895</v>
      </c>
      <c r="C376" s="7">
        <f t="shared" ca="1" si="50"/>
        <v>0</v>
      </c>
      <c r="D376" s="6">
        <f t="shared" ca="1" si="50"/>
        <v>1</v>
      </c>
      <c r="E376" s="7">
        <f t="shared" ca="1" si="49"/>
        <v>0.10909090909090909</v>
      </c>
    </row>
    <row r="377" spans="1:6" x14ac:dyDescent="0.25">
      <c r="C377" s="11"/>
      <c r="D377" s="11"/>
      <c r="E377" s="11"/>
    </row>
    <row r="378" spans="1:6" x14ac:dyDescent="0.25">
      <c r="A378" s="4" t="s">
        <v>717</v>
      </c>
      <c r="F378" s="27"/>
    </row>
    <row r="379" spans="1:6" x14ac:dyDescent="0.25">
      <c r="A379" s="5" t="str">
        <f>$B$3&amp;" - Wave A - All"</f>
        <v>Jobseekers - Wave A - All</v>
      </c>
      <c r="B379" s="5" t="s">
        <v>879</v>
      </c>
      <c r="C379" s="5" t="s">
        <v>5</v>
      </c>
      <c r="D379" s="5" t="s">
        <v>4</v>
      </c>
      <c r="E379" s="5" t="s">
        <v>525</v>
      </c>
      <c r="F379" s="27"/>
    </row>
    <row r="380" spans="1:6" x14ac:dyDescent="0.25">
      <c r="A380" s="5" t="s">
        <v>148</v>
      </c>
      <c r="B380" s="5" t="s">
        <v>666</v>
      </c>
      <c r="C380" s="2">
        <f ca="1">COUNTIFS(INDIRECT("Table1["&amp;$B$5&amp;"]"),"Yes", INDIRECT("Table1["&amp;$B380&amp;"]"), "Yes")</f>
        <v>6</v>
      </c>
      <c r="D380" s="3">
        <f ca="1">COUNTIFS(INDIRECT("Table1["&amp;$B$5&amp;"]"),"Yes", INDIRECT("Table1["&amp;$B380&amp;"]"), "No")</f>
        <v>150</v>
      </c>
      <c r="E380" s="2">
        <f ca="1">C380+D380</f>
        <v>156</v>
      </c>
      <c r="F380" s="27"/>
    </row>
    <row r="381" spans="1:6" x14ac:dyDescent="0.25">
      <c r="A381" s="5" t="s">
        <v>499</v>
      </c>
      <c r="B381" s="5" t="s">
        <v>667</v>
      </c>
      <c r="C381" s="2">
        <f ca="1">COUNTIFS(INDIRECT("Table1["&amp;$B$5&amp;"]"),"Yes", INDIRECT("Table1["&amp;$B381&amp;"]"), "Yes")</f>
        <v>3</v>
      </c>
      <c r="D381" s="3">
        <f ca="1">COUNTIFS(INDIRECT("Table1["&amp;$B$5&amp;"]"),"Yes", INDIRECT("Table1["&amp;$B381&amp;"]"), "No")</f>
        <v>153</v>
      </c>
      <c r="E381" s="2">
        <f ca="1">C381+D381</f>
        <v>156</v>
      </c>
      <c r="F381" s="27"/>
    </row>
    <row r="382" spans="1:6" x14ac:dyDescent="0.25">
      <c r="A382" s="5" t="s">
        <v>740</v>
      </c>
      <c r="B382" s="5" t="s">
        <v>668</v>
      </c>
      <c r="C382" s="2">
        <f t="shared" ref="C382:C389" ca="1" si="51">COUNTIFS(INDIRECT("Table1["&amp;$B$5&amp;"]"),"Yes", INDIRECT("Table1["&amp;$B382&amp;"]"), "Yes")</f>
        <v>46</v>
      </c>
      <c r="D382" s="3">
        <f t="shared" ref="D382:D389" ca="1" si="52">COUNTIFS(INDIRECT("Table1["&amp;$B$5&amp;"]"),"Yes", INDIRECT("Table1["&amp;$B382&amp;"]"), "No")</f>
        <v>110</v>
      </c>
      <c r="E382" s="2">
        <f ca="1">C382+D382</f>
        <v>156</v>
      </c>
      <c r="F382" s="27"/>
    </row>
    <row r="383" spans="1:6" x14ac:dyDescent="0.25">
      <c r="A383" s="5" t="s">
        <v>719</v>
      </c>
      <c r="B383" s="5" t="s">
        <v>669</v>
      </c>
      <c r="C383" s="2">
        <f ca="1">COUNTIFS(INDIRECT("Table1["&amp;$B$5&amp;"]"),"Yes", INDIRECT("Table1["&amp;$B383&amp;"]"), "Yes")</f>
        <v>37</v>
      </c>
      <c r="D383" s="3">
        <f ca="1">COUNTIFS(INDIRECT("Table1["&amp;$B$5&amp;"]"),"Yes", INDIRECT("Table1["&amp;$B383&amp;"]"), "No")</f>
        <v>119</v>
      </c>
      <c r="E383" s="2">
        <f ca="1">C383+D383</f>
        <v>156</v>
      </c>
      <c r="F383" s="27"/>
    </row>
    <row r="384" spans="1:6" x14ac:dyDescent="0.25">
      <c r="A384" s="5" t="s">
        <v>720</v>
      </c>
      <c r="B384" s="5" t="s">
        <v>670</v>
      </c>
      <c r="C384" s="2">
        <f t="shared" ca="1" si="51"/>
        <v>31</v>
      </c>
      <c r="D384" s="3">
        <f t="shared" ca="1" si="52"/>
        <v>125</v>
      </c>
      <c r="E384" s="2">
        <f ca="1">C384+D384</f>
        <v>156</v>
      </c>
      <c r="F384" s="27"/>
    </row>
    <row r="385" spans="1:5" x14ac:dyDescent="0.25">
      <c r="A385" s="5" t="s">
        <v>524</v>
      </c>
      <c r="B385" s="5" t="s">
        <v>671</v>
      </c>
      <c r="C385" s="2">
        <f t="shared" ca="1" si="51"/>
        <v>156</v>
      </c>
      <c r="D385" s="3">
        <f t="shared" ca="1" si="52"/>
        <v>0</v>
      </c>
      <c r="E385" s="2">
        <f t="shared" ref="E385:E389" ca="1" si="53">C385+D385</f>
        <v>156</v>
      </c>
    </row>
    <row r="386" spans="1:5" x14ac:dyDescent="0.25">
      <c r="A386" s="5" t="s">
        <v>522</v>
      </c>
      <c r="B386" s="5" t="s">
        <v>672</v>
      </c>
      <c r="C386" s="2">
        <f t="shared" ca="1" si="51"/>
        <v>30</v>
      </c>
      <c r="D386" s="3">
        <f t="shared" ca="1" si="52"/>
        <v>126</v>
      </c>
      <c r="E386" s="2">
        <f ca="1">C386+D386</f>
        <v>156</v>
      </c>
    </row>
    <row r="387" spans="1:5" x14ac:dyDescent="0.25">
      <c r="A387" s="5" t="s">
        <v>23</v>
      </c>
      <c r="B387" s="5" t="s">
        <v>673</v>
      </c>
      <c r="C387" s="2">
        <f t="shared" ca="1" si="51"/>
        <v>32</v>
      </c>
      <c r="D387" s="3">
        <f t="shared" ca="1" si="52"/>
        <v>124</v>
      </c>
      <c r="E387" s="2">
        <f t="shared" ca="1" si="53"/>
        <v>156</v>
      </c>
    </row>
    <row r="388" spans="1:5" x14ac:dyDescent="0.25">
      <c r="A388" s="5" t="s">
        <v>523</v>
      </c>
      <c r="B388" s="5" t="s">
        <v>674</v>
      </c>
      <c r="C388" s="2">
        <f t="shared" ca="1" si="51"/>
        <v>35</v>
      </c>
      <c r="D388" s="3">
        <f t="shared" ca="1" si="52"/>
        <v>121</v>
      </c>
      <c r="E388" s="2">
        <f t="shared" ca="1" si="53"/>
        <v>156</v>
      </c>
    </row>
    <row r="389" spans="1:5" x14ac:dyDescent="0.25">
      <c r="A389" s="5" t="s">
        <v>742</v>
      </c>
      <c r="B389" s="5" t="s">
        <v>675</v>
      </c>
      <c r="C389" s="2">
        <f t="shared" ca="1" si="51"/>
        <v>0</v>
      </c>
      <c r="D389" s="3">
        <f t="shared" ca="1" si="52"/>
        <v>156</v>
      </c>
      <c r="E389" s="2">
        <f t="shared" ca="1" si="53"/>
        <v>156</v>
      </c>
    </row>
    <row r="391" spans="1:5" x14ac:dyDescent="0.25">
      <c r="A391" s="4" t="s">
        <v>721</v>
      </c>
    </row>
    <row r="392" spans="1:5" x14ac:dyDescent="0.25">
      <c r="A392" s="5" t="str">
        <f>$B$3&amp;" - Wave A - All"</f>
        <v>Jobseekers - Wave A - All</v>
      </c>
      <c r="B392" s="5" t="s">
        <v>879</v>
      </c>
      <c r="C392" s="5" t="s">
        <v>5</v>
      </c>
      <c r="D392" s="5" t="s">
        <v>4</v>
      </c>
      <c r="E392" s="5" t="s">
        <v>525</v>
      </c>
    </row>
    <row r="393" spans="1:5" x14ac:dyDescent="0.25">
      <c r="A393" s="5" t="s">
        <v>148</v>
      </c>
      <c r="B393" s="5" t="s">
        <v>666</v>
      </c>
      <c r="C393" s="7">
        <f t="shared" ref="C393:E402" ca="1" si="54">C380/$E$11</f>
        <v>3.8461538461538464E-2</v>
      </c>
      <c r="D393" s="6">
        <f t="shared" ca="1" si="54"/>
        <v>0.96153846153846156</v>
      </c>
      <c r="E393" s="7">
        <f t="shared" ca="1" si="54"/>
        <v>1</v>
      </c>
    </row>
    <row r="394" spans="1:5" x14ac:dyDescent="0.25">
      <c r="A394" s="5" t="s">
        <v>499</v>
      </c>
      <c r="B394" s="5" t="s">
        <v>667</v>
      </c>
      <c r="C394" s="7">
        <f t="shared" ca="1" si="54"/>
        <v>1.9230769230769232E-2</v>
      </c>
      <c r="D394" s="6">
        <f t="shared" ca="1" si="54"/>
        <v>0.98076923076923073</v>
      </c>
      <c r="E394" s="7">
        <f t="shared" ca="1" si="54"/>
        <v>1</v>
      </c>
    </row>
    <row r="395" spans="1:5" x14ac:dyDescent="0.25">
      <c r="A395" s="5" t="s">
        <v>740</v>
      </c>
      <c r="B395" s="5" t="s">
        <v>668</v>
      </c>
      <c r="C395" s="7">
        <f t="shared" ca="1" si="54"/>
        <v>0.29487179487179488</v>
      </c>
      <c r="D395" s="6">
        <f t="shared" ca="1" si="54"/>
        <v>0.70512820512820518</v>
      </c>
      <c r="E395" s="7">
        <f t="shared" ca="1" si="54"/>
        <v>1</v>
      </c>
    </row>
    <row r="396" spans="1:5" x14ac:dyDescent="0.25">
      <c r="A396" s="5" t="s">
        <v>719</v>
      </c>
      <c r="B396" s="5" t="s">
        <v>669</v>
      </c>
      <c r="C396" s="7">
        <f t="shared" ca="1" si="54"/>
        <v>0.23717948717948717</v>
      </c>
      <c r="D396" s="6">
        <f t="shared" ca="1" si="54"/>
        <v>0.76282051282051277</v>
      </c>
      <c r="E396" s="7">
        <f t="shared" ca="1" si="54"/>
        <v>1</v>
      </c>
    </row>
    <row r="397" spans="1:5" x14ac:dyDescent="0.25">
      <c r="A397" s="5" t="s">
        <v>720</v>
      </c>
      <c r="B397" s="5" t="s">
        <v>670</v>
      </c>
      <c r="C397" s="7">
        <f t="shared" ca="1" si="54"/>
        <v>0.19871794871794871</v>
      </c>
      <c r="D397" s="6">
        <f t="shared" ca="1" si="54"/>
        <v>0.80128205128205132</v>
      </c>
      <c r="E397" s="7">
        <f t="shared" ca="1" si="54"/>
        <v>1</v>
      </c>
    </row>
    <row r="398" spans="1:5" x14ac:dyDescent="0.25">
      <c r="A398" s="5" t="s">
        <v>524</v>
      </c>
      <c r="B398" s="5" t="s">
        <v>671</v>
      </c>
      <c r="C398" s="7">
        <f t="shared" ca="1" si="54"/>
        <v>1</v>
      </c>
      <c r="D398" s="6">
        <f t="shared" ca="1" si="54"/>
        <v>0</v>
      </c>
      <c r="E398" s="7">
        <f t="shared" ca="1" si="54"/>
        <v>1</v>
      </c>
    </row>
    <row r="399" spans="1:5" x14ac:dyDescent="0.25">
      <c r="A399" s="5" t="s">
        <v>522</v>
      </c>
      <c r="B399" s="5" t="s">
        <v>672</v>
      </c>
      <c r="C399" s="7">
        <f t="shared" ca="1" si="54"/>
        <v>0.19230769230769232</v>
      </c>
      <c r="D399" s="6">
        <f t="shared" ca="1" si="54"/>
        <v>0.80769230769230771</v>
      </c>
      <c r="E399" s="7">
        <f t="shared" ca="1" si="54"/>
        <v>1</v>
      </c>
    </row>
    <row r="400" spans="1:5" x14ac:dyDescent="0.25">
      <c r="A400" s="5" t="s">
        <v>23</v>
      </c>
      <c r="B400" s="5" t="s">
        <v>673</v>
      </c>
      <c r="C400" s="7">
        <f t="shared" ca="1" si="54"/>
        <v>0.20512820512820512</v>
      </c>
      <c r="D400" s="6">
        <f t="shared" ca="1" si="54"/>
        <v>0.79487179487179482</v>
      </c>
      <c r="E400" s="7">
        <f t="shared" ca="1" si="54"/>
        <v>1</v>
      </c>
    </row>
    <row r="401" spans="1:8" x14ac:dyDescent="0.25">
      <c r="A401" s="5" t="s">
        <v>523</v>
      </c>
      <c r="B401" s="5" t="s">
        <v>674</v>
      </c>
      <c r="C401" s="7">
        <f t="shared" ca="1" si="54"/>
        <v>0.22435897435897437</v>
      </c>
      <c r="D401" s="6">
        <f t="shared" ca="1" si="54"/>
        <v>0.77564102564102566</v>
      </c>
      <c r="E401" s="7">
        <f t="shared" ca="1" si="54"/>
        <v>1</v>
      </c>
    </row>
    <row r="402" spans="1:8" x14ac:dyDescent="0.25">
      <c r="A402" s="5" t="s">
        <v>742</v>
      </c>
      <c r="B402" s="5" t="s">
        <v>675</v>
      </c>
      <c r="C402" s="7">
        <f t="shared" ca="1" si="54"/>
        <v>0</v>
      </c>
      <c r="D402" s="6">
        <f t="shared" ca="1" si="54"/>
        <v>1</v>
      </c>
      <c r="E402" s="7">
        <f t="shared" ca="1" si="54"/>
        <v>1</v>
      </c>
    </row>
    <row r="404" spans="1:8" x14ac:dyDescent="0.25">
      <c r="A404" s="4" t="s">
        <v>717</v>
      </c>
    </row>
    <row r="405" spans="1:8" x14ac:dyDescent="0.25">
      <c r="A405" s="5" t="str">
        <f>$B$3&amp;" - Wave B - All"</f>
        <v>Jobseekers - Wave B - All</v>
      </c>
      <c r="B405" s="5" t="s">
        <v>879</v>
      </c>
      <c r="C405" s="5" t="s">
        <v>5</v>
      </c>
      <c r="D405" s="5" t="s">
        <v>4</v>
      </c>
      <c r="E405" s="5" t="s">
        <v>525</v>
      </c>
    </row>
    <row r="406" spans="1:8" x14ac:dyDescent="0.25">
      <c r="A406" s="5" t="s">
        <v>148</v>
      </c>
      <c r="B406" s="5" t="s">
        <v>880</v>
      </c>
      <c r="C406" s="2">
        <f ca="1">COUNTIFS(INDIRECT("Table1["&amp;$B$6&amp;"]"),"Yes", INDIRECT("Table1["&amp;$B406&amp;"]"), "Yes")</f>
        <v>3</v>
      </c>
      <c r="D406" s="3">
        <f ca="1">COUNTIFS(INDIRECT("Table1["&amp;$B$6&amp;"]"),"Yes", INDIRECT("Table1["&amp;$B406&amp;"]"), "No")</f>
        <v>52</v>
      </c>
      <c r="E406" s="2">
        <f ca="1">C406+D406</f>
        <v>55</v>
      </c>
    </row>
    <row r="407" spans="1:8" x14ac:dyDescent="0.25">
      <c r="A407" s="5" t="s">
        <v>499</v>
      </c>
      <c r="B407" s="5" t="s">
        <v>881</v>
      </c>
      <c r="C407" s="2">
        <f t="shared" ref="C407:C415" ca="1" si="55">COUNTIFS(INDIRECT("Table1["&amp;$B$6&amp;"]"),"Yes", INDIRECT("Table1["&amp;$B407&amp;"]"), "Yes")</f>
        <v>1</v>
      </c>
      <c r="D407" s="3">
        <f t="shared" ref="D407:D415" ca="1" si="56">COUNTIFS(INDIRECT("Table1["&amp;$B$6&amp;"]"),"Yes", INDIRECT("Table1["&amp;$B407&amp;"]"), "No")</f>
        <v>54</v>
      </c>
      <c r="E407" s="2">
        <f t="shared" ref="E407:E415" ca="1" si="57">C407+D407</f>
        <v>55</v>
      </c>
    </row>
    <row r="408" spans="1:8" x14ac:dyDescent="0.25">
      <c r="A408" s="5" t="s">
        <v>740</v>
      </c>
      <c r="B408" s="5" t="s">
        <v>859</v>
      </c>
      <c r="C408" s="2">
        <f t="shared" ca="1" si="55"/>
        <v>12</v>
      </c>
      <c r="D408" s="3">
        <f t="shared" ca="1" si="56"/>
        <v>43</v>
      </c>
      <c r="E408" s="2">
        <f t="shared" ca="1" si="57"/>
        <v>55</v>
      </c>
    </row>
    <row r="409" spans="1:8" x14ac:dyDescent="0.25">
      <c r="A409" s="5" t="s">
        <v>719</v>
      </c>
      <c r="B409" s="5" t="s">
        <v>882</v>
      </c>
      <c r="C409" s="2">
        <f t="shared" ca="1" si="55"/>
        <v>3</v>
      </c>
      <c r="D409" s="3">
        <f t="shared" ca="1" si="56"/>
        <v>52</v>
      </c>
      <c r="E409" s="2">
        <f t="shared" ca="1" si="57"/>
        <v>55</v>
      </c>
    </row>
    <row r="410" spans="1:8" x14ac:dyDescent="0.25">
      <c r="A410" s="5" t="s">
        <v>720</v>
      </c>
      <c r="B410" s="5" t="s">
        <v>883</v>
      </c>
      <c r="C410" s="2">
        <f t="shared" ca="1" si="55"/>
        <v>5</v>
      </c>
      <c r="D410" s="3">
        <f t="shared" ca="1" si="56"/>
        <v>49</v>
      </c>
      <c r="E410" s="2">
        <f t="shared" ca="1" si="57"/>
        <v>54</v>
      </c>
    </row>
    <row r="411" spans="1:8" x14ac:dyDescent="0.25">
      <c r="A411" s="5" t="s">
        <v>524</v>
      </c>
      <c r="B411" s="5" t="s">
        <v>884</v>
      </c>
      <c r="C411" s="2">
        <f t="shared" ca="1" si="55"/>
        <v>55</v>
      </c>
      <c r="D411" s="3">
        <f t="shared" ca="1" si="56"/>
        <v>0</v>
      </c>
      <c r="E411" s="2">
        <f t="shared" ca="1" si="57"/>
        <v>55</v>
      </c>
    </row>
    <row r="412" spans="1:8" x14ac:dyDescent="0.25">
      <c r="A412" s="5" t="s">
        <v>522</v>
      </c>
      <c r="B412" s="5" t="s">
        <v>885</v>
      </c>
      <c r="C412" s="2">
        <f t="shared" ca="1" si="55"/>
        <v>5</v>
      </c>
      <c r="D412" s="3">
        <f t="shared" ca="1" si="56"/>
        <v>50</v>
      </c>
      <c r="E412" s="2">
        <f t="shared" ca="1" si="57"/>
        <v>55</v>
      </c>
    </row>
    <row r="413" spans="1:8" x14ac:dyDescent="0.25">
      <c r="A413" s="5" t="s">
        <v>23</v>
      </c>
      <c r="B413" s="5" t="s">
        <v>875</v>
      </c>
      <c r="C413" s="2">
        <f t="shared" ca="1" si="55"/>
        <v>6</v>
      </c>
      <c r="D413" s="3">
        <f t="shared" ca="1" si="56"/>
        <v>49</v>
      </c>
      <c r="E413" s="2">
        <f t="shared" ca="1" si="57"/>
        <v>55</v>
      </c>
      <c r="H413" s="26"/>
    </row>
    <row r="414" spans="1:8" x14ac:dyDescent="0.25">
      <c r="A414" s="5" t="s">
        <v>523</v>
      </c>
      <c r="B414" s="5" t="s">
        <v>886</v>
      </c>
      <c r="C414" s="2">
        <f t="shared" ca="1" si="55"/>
        <v>15</v>
      </c>
      <c r="D414" s="3">
        <f t="shared" ca="1" si="56"/>
        <v>40</v>
      </c>
      <c r="E414" s="2">
        <f t="shared" ca="1" si="57"/>
        <v>55</v>
      </c>
      <c r="H414" s="26"/>
    </row>
    <row r="415" spans="1:8" x14ac:dyDescent="0.25">
      <c r="A415" s="5" t="s">
        <v>742</v>
      </c>
      <c r="B415" s="5" t="s">
        <v>887</v>
      </c>
      <c r="C415" s="2">
        <f t="shared" ca="1" si="55"/>
        <v>1</v>
      </c>
      <c r="D415" s="3">
        <f t="shared" ca="1" si="56"/>
        <v>54</v>
      </c>
      <c r="E415" s="2">
        <f t="shared" ca="1" si="57"/>
        <v>55</v>
      </c>
      <c r="H415" s="27"/>
    </row>
    <row r="416" spans="1:8" x14ac:dyDescent="0.25">
      <c r="H416" s="27"/>
    </row>
    <row r="417" spans="1:8" x14ac:dyDescent="0.25">
      <c r="A417" s="4" t="s">
        <v>721</v>
      </c>
      <c r="H417" s="27"/>
    </row>
    <row r="418" spans="1:8" x14ac:dyDescent="0.25">
      <c r="A418" s="5" t="str">
        <f>$B$3&amp;" - Wave B - All"</f>
        <v>Jobseekers - Wave B - All</v>
      </c>
      <c r="B418" s="5" t="s">
        <v>879</v>
      </c>
      <c r="C418" s="5" t="s">
        <v>5</v>
      </c>
      <c r="D418" s="5" t="s">
        <v>4</v>
      </c>
      <c r="E418" s="5" t="s">
        <v>525</v>
      </c>
      <c r="H418" s="27"/>
    </row>
    <row r="419" spans="1:8" x14ac:dyDescent="0.25">
      <c r="A419" s="5" t="s">
        <v>148</v>
      </c>
      <c r="B419" s="5" t="s">
        <v>880</v>
      </c>
      <c r="C419" s="7">
        <f t="shared" ref="C419:E428" ca="1" si="58">C406/$F$11</f>
        <v>5.4545454545454543E-2</v>
      </c>
      <c r="D419" s="6">
        <f t="shared" ca="1" si="58"/>
        <v>0.94545454545454544</v>
      </c>
      <c r="E419" s="7">
        <f t="shared" ca="1" si="58"/>
        <v>1</v>
      </c>
      <c r="H419" s="27"/>
    </row>
    <row r="420" spans="1:8" x14ac:dyDescent="0.25">
      <c r="A420" s="5" t="s">
        <v>499</v>
      </c>
      <c r="B420" s="5" t="s">
        <v>881</v>
      </c>
      <c r="C420" s="7">
        <f t="shared" ca="1" si="58"/>
        <v>1.8181818181818181E-2</v>
      </c>
      <c r="D420" s="6">
        <f t="shared" ca="1" si="58"/>
        <v>0.98181818181818181</v>
      </c>
      <c r="E420" s="7">
        <f t="shared" ca="1" si="58"/>
        <v>1</v>
      </c>
      <c r="H420" s="27"/>
    </row>
    <row r="421" spans="1:8" x14ac:dyDescent="0.25">
      <c r="A421" s="5" t="s">
        <v>740</v>
      </c>
      <c r="B421" s="5" t="s">
        <v>859</v>
      </c>
      <c r="C421" s="7">
        <f t="shared" ca="1" si="58"/>
        <v>0.21818181818181817</v>
      </c>
      <c r="D421" s="6">
        <f t="shared" ca="1" si="58"/>
        <v>0.78181818181818186</v>
      </c>
      <c r="E421" s="7">
        <f t="shared" ca="1" si="58"/>
        <v>1</v>
      </c>
      <c r="H421" s="27"/>
    </row>
    <row r="422" spans="1:8" x14ac:dyDescent="0.25">
      <c r="A422" s="5" t="s">
        <v>719</v>
      </c>
      <c r="B422" s="5" t="s">
        <v>882</v>
      </c>
      <c r="C422" s="7">
        <f t="shared" ca="1" si="58"/>
        <v>5.4545454545454543E-2</v>
      </c>
      <c r="D422" s="6">
        <f t="shared" ca="1" si="58"/>
        <v>0.94545454545454544</v>
      </c>
      <c r="E422" s="7">
        <f t="shared" ca="1" si="58"/>
        <v>1</v>
      </c>
      <c r="H422" s="27"/>
    </row>
    <row r="423" spans="1:8" x14ac:dyDescent="0.25">
      <c r="A423" s="5" t="s">
        <v>720</v>
      </c>
      <c r="B423" s="5" t="s">
        <v>883</v>
      </c>
      <c r="C423" s="7">
        <f t="shared" ca="1" si="58"/>
        <v>9.0909090909090912E-2</v>
      </c>
      <c r="D423" s="6">
        <f t="shared" ca="1" si="58"/>
        <v>0.89090909090909087</v>
      </c>
      <c r="E423" s="7">
        <f t="shared" ca="1" si="58"/>
        <v>0.98181818181818181</v>
      </c>
      <c r="H423" s="27"/>
    </row>
    <row r="424" spans="1:8" x14ac:dyDescent="0.25">
      <c r="A424" s="5" t="s">
        <v>524</v>
      </c>
      <c r="B424" s="5" t="s">
        <v>884</v>
      </c>
      <c r="C424" s="7">
        <f t="shared" ca="1" si="58"/>
        <v>1</v>
      </c>
      <c r="D424" s="6">
        <f t="shared" ca="1" si="58"/>
        <v>0</v>
      </c>
      <c r="E424" s="7">
        <f t="shared" ca="1" si="58"/>
        <v>1</v>
      </c>
      <c r="H424" s="27"/>
    </row>
    <row r="425" spans="1:8" x14ac:dyDescent="0.25">
      <c r="A425" s="5" t="s">
        <v>522</v>
      </c>
      <c r="B425" s="5" t="s">
        <v>885</v>
      </c>
      <c r="C425" s="7">
        <f t="shared" ca="1" si="58"/>
        <v>9.0909090909090912E-2</v>
      </c>
      <c r="D425" s="6">
        <f t="shared" ca="1" si="58"/>
        <v>0.90909090909090906</v>
      </c>
      <c r="E425" s="7">
        <f t="shared" ca="1" si="58"/>
        <v>1</v>
      </c>
      <c r="H425" s="27"/>
    </row>
    <row r="426" spans="1:8" x14ac:dyDescent="0.25">
      <c r="A426" s="5" t="s">
        <v>23</v>
      </c>
      <c r="B426" s="5" t="s">
        <v>875</v>
      </c>
      <c r="C426" s="7">
        <f t="shared" ca="1" si="58"/>
        <v>0.10909090909090909</v>
      </c>
      <c r="D426" s="6">
        <f t="shared" ca="1" si="58"/>
        <v>0.89090909090909087</v>
      </c>
      <c r="E426" s="7">
        <f t="shared" ca="1" si="58"/>
        <v>1</v>
      </c>
      <c r="H426" s="27"/>
    </row>
    <row r="427" spans="1:8" x14ac:dyDescent="0.25">
      <c r="A427" s="5" t="s">
        <v>523</v>
      </c>
      <c r="B427" s="5" t="s">
        <v>886</v>
      </c>
      <c r="C427" s="7">
        <f t="shared" ca="1" si="58"/>
        <v>0.27272727272727271</v>
      </c>
      <c r="D427" s="6">
        <f t="shared" ca="1" si="58"/>
        <v>0.72727272727272729</v>
      </c>
      <c r="E427" s="7">
        <f t="shared" ca="1" si="58"/>
        <v>1</v>
      </c>
      <c r="H427" s="27"/>
    </row>
    <row r="428" spans="1:8" x14ac:dyDescent="0.25">
      <c r="A428" s="5" t="s">
        <v>742</v>
      </c>
      <c r="B428" s="5" t="s">
        <v>887</v>
      </c>
      <c r="C428" s="7">
        <f t="shared" ca="1" si="58"/>
        <v>1.8181818181818181E-2</v>
      </c>
      <c r="D428" s="6">
        <f t="shared" ca="1" si="58"/>
        <v>0.98181818181818181</v>
      </c>
      <c r="E428" s="7">
        <f t="shared" ca="1" si="58"/>
        <v>1</v>
      </c>
      <c r="H428" s="27"/>
    </row>
    <row r="429" spans="1:8" x14ac:dyDescent="0.25">
      <c r="C429" s="11"/>
      <c r="D429" s="11"/>
      <c r="E429" s="11"/>
      <c r="H429" s="27"/>
    </row>
    <row r="430" spans="1:8" x14ac:dyDescent="0.25">
      <c r="A430" s="4" t="s">
        <v>717</v>
      </c>
      <c r="H430" s="27"/>
    </row>
    <row r="431" spans="1:8" x14ac:dyDescent="0.25">
      <c r="A431" s="5" t="str">
        <f>$B$3&amp;" - Wave C - All"</f>
        <v>Jobseekers - Wave C - All</v>
      </c>
      <c r="B431" s="5" t="s">
        <v>879</v>
      </c>
      <c r="C431" s="5" t="s">
        <v>5</v>
      </c>
      <c r="D431" s="5" t="s">
        <v>4</v>
      </c>
      <c r="E431" s="5" t="s">
        <v>525</v>
      </c>
      <c r="H431" s="27"/>
    </row>
    <row r="432" spans="1:8" x14ac:dyDescent="0.25">
      <c r="A432" s="5" t="s">
        <v>148</v>
      </c>
      <c r="B432" s="5" t="s">
        <v>888</v>
      </c>
      <c r="C432" s="2">
        <f ca="1">COUNTIFS(INDIRECT("Table1["&amp;$B$7&amp;"]"),"Yes", INDIRECT("Table1["&amp;$B432&amp;"]"), "Yes")</f>
        <v>2</v>
      </c>
      <c r="D432" s="3">
        <f ca="1">COUNTIFS(INDIRECT("Table1["&amp;$B$7&amp;"]"),"Yes", INDIRECT("Table1["&amp;$B432&amp;"]"), "No")</f>
        <v>13</v>
      </c>
      <c r="E432" s="2">
        <f ca="1">C432+D432</f>
        <v>15</v>
      </c>
      <c r="H432" s="27"/>
    </row>
    <row r="433" spans="1:8" x14ac:dyDescent="0.25">
      <c r="A433" s="5" t="s">
        <v>499</v>
      </c>
      <c r="B433" s="5" t="s">
        <v>889</v>
      </c>
      <c r="C433" s="2">
        <f t="shared" ref="C433:C441" ca="1" si="59">COUNTIFS(INDIRECT("Table1["&amp;$B$7&amp;"]"),"Yes", INDIRECT("Table1["&amp;$B433&amp;"]"), "Yes")</f>
        <v>0</v>
      </c>
      <c r="D433" s="3">
        <f t="shared" ref="D433:D441" ca="1" si="60">COUNTIFS(INDIRECT("Table1["&amp;$B$7&amp;"]"),"Yes", INDIRECT("Table1["&amp;$B433&amp;"]"), "No")</f>
        <v>15</v>
      </c>
      <c r="E433" s="2">
        <f t="shared" ref="E433:E441" ca="1" si="61">C433+D433</f>
        <v>15</v>
      </c>
      <c r="H433" s="26"/>
    </row>
    <row r="434" spans="1:8" x14ac:dyDescent="0.25">
      <c r="A434" s="5" t="s">
        <v>740</v>
      </c>
      <c r="B434" s="5" t="s">
        <v>860</v>
      </c>
      <c r="C434" s="2">
        <f t="shared" ca="1" si="59"/>
        <v>4</v>
      </c>
      <c r="D434" s="3">
        <f t="shared" ca="1" si="60"/>
        <v>12</v>
      </c>
      <c r="E434" s="2">
        <f t="shared" ca="1" si="61"/>
        <v>16</v>
      </c>
    </row>
    <row r="435" spans="1:8" x14ac:dyDescent="0.25">
      <c r="A435" s="5" t="s">
        <v>719</v>
      </c>
      <c r="B435" s="5" t="s">
        <v>890</v>
      </c>
      <c r="C435" s="2">
        <f t="shared" ca="1" si="59"/>
        <v>2</v>
      </c>
      <c r="D435" s="3">
        <f t="shared" ca="1" si="60"/>
        <v>14</v>
      </c>
      <c r="E435" s="2">
        <f t="shared" ca="1" si="61"/>
        <v>16</v>
      </c>
    </row>
    <row r="436" spans="1:8" x14ac:dyDescent="0.25">
      <c r="A436" s="5" t="s">
        <v>720</v>
      </c>
      <c r="B436" s="5" t="s">
        <v>891</v>
      </c>
      <c r="C436" s="2">
        <f t="shared" ca="1" si="59"/>
        <v>1</v>
      </c>
      <c r="D436" s="3">
        <f t="shared" ca="1" si="60"/>
        <v>14</v>
      </c>
      <c r="E436" s="2">
        <f t="shared" ca="1" si="61"/>
        <v>15</v>
      </c>
    </row>
    <row r="437" spans="1:8" x14ac:dyDescent="0.25">
      <c r="A437" s="5" t="s">
        <v>524</v>
      </c>
      <c r="B437" s="5" t="s">
        <v>892</v>
      </c>
      <c r="C437" s="2">
        <f t="shared" ca="1" si="59"/>
        <v>16</v>
      </c>
      <c r="D437" s="3">
        <f t="shared" ca="1" si="60"/>
        <v>0</v>
      </c>
      <c r="E437" s="2">
        <f t="shared" ca="1" si="61"/>
        <v>16</v>
      </c>
    </row>
    <row r="438" spans="1:8" x14ac:dyDescent="0.25">
      <c r="A438" s="5" t="s">
        <v>522</v>
      </c>
      <c r="B438" s="5" t="s">
        <v>893</v>
      </c>
      <c r="C438" s="2">
        <f t="shared" ca="1" si="59"/>
        <v>2</v>
      </c>
      <c r="D438" s="3">
        <f t="shared" ca="1" si="60"/>
        <v>13</v>
      </c>
      <c r="E438" s="2">
        <f t="shared" ca="1" si="61"/>
        <v>15</v>
      </c>
    </row>
    <row r="439" spans="1:8" x14ac:dyDescent="0.25">
      <c r="A439" s="5" t="s">
        <v>23</v>
      </c>
      <c r="B439" s="5" t="s">
        <v>876</v>
      </c>
      <c r="C439" s="2">
        <f t="shared" ca="1" si="59"/>
        <v>3</v>
      </c>
      <c r="D439" s="3">
        <f t="shared" ca="1" si="60"/>
        <v>12</v>
      </c>
      <c r="E439" s="2">
        <f t="shared" ca="1" si="61"/>
        <v>15</v>
      </c>
    </row>
    <row r="440" spans="1:8" x14ac:dyDescent="0.25">
      <c r="A440" s="5" t="s">
        <v>523</v>
      </c>
      <c r="B440" s="5" t="s">
        <v>894</v>
      </c>
      <c r="C440" s="2">
        <f t="shared" ca="1" si="59"/>
        <v>10</v>
      </c>
      <c r="D440" s="3">
        <f t="shared" ca="1" si="60"/>
        <v>6</v>
      </c>
      <c r="E440" s="2">
        <f t="shared" ca="1" si="61"/>
        <v>16</v>
      </c>
    </row>
    <row r="441" spans="1:8" x14ac:dyDescent="0.25">
      <c r="A441" s="5" t="s">
        <v>742</v>
      </c>
      <c r="B441" s="5" t="s">
        <v>895</v>
      </c>
      <c r="C441" s="2">
        <f t="shared" ca="1" si="59"/>
        <v>0</v>
      </c>
      <c r="D441" s="3">
        <f t="shared" ca="1" si="60"/>
        <v>15</v>
      </c>
      <c r="E441" s="2">
        <f t="shared" ca="1" si="61"/>
        <v>15</v>
      </c>
    </row>
    <row r="443" spans="1:8" x14ac:dyDescent="0.25">
      <c r="A443" s="4" t="s">
        <v>721</v>
      </c>
    </row>
    <row r="444" spans="1:8" x14ac:dyDescent="0.25">
      <c r="A444" s="5" t="str">
        <f>$B$3&amp;" - Wave C - All"</f>
        <v>Jobseekers - Wave C - All</v>
      </c>
      <c r="B444" s="5" t="s">
        <v>879</v>
      </c>
      <c r="C444" s="5" t="s">
        <v>5</v>
      </c>
      <c r="D444" s="5" t="s">
        <v>4</v>
      </c>
      <c r="E444" s="5" t="s">
        <v>525</v>
      </c>
    </row>
    <row r="445" spans="1:8" x14ac:dyDescent="0.25">
      <c r="A445" s="5" t="s">
        <v>148</v>
      </c>
      <c r="B445" s="5" t="s">
        <v>888</v>
      </c>
      <c r="C445" s="7">
        <f t="shared" ref="C445:E454" ca="1" si="62">C432/$G$11</f>
        <v>0.125</v>
      </c>
      <c r="D445" s="6">
        <f t="shared" ca="1" si="62"/>
        <v>0.8125</v>
      </c>
      <c r="E445" s="7">
        <f t="shared" ca="1" si="62"/>
        <v>0.9375</v>
      </c>
    </row>
    <row r="446" spans="1:8" x14ac:dyDescent="0.25">
      <c r="A446" s="5" t="s">
        <v>499</v>
      </c>
      <c r="B446" s="5" t="s">
        <v>889</v>
      </c>
      <c r="C446" s="7">
        <f t="shared" ca="1" si="62"/>
        <v>0</v>
      </c>
      <c r="D446" s="6">
        <f t="shared" ca="1" si="62"/>
        <v>0.9375</v>
      </c>
      <c r="E446" s="7">
        <f t="shared" ca="1" si="62"/>
        <v>0.9375</v>
      </c>
    </row>
    <row r="447" spans="1:8" x14ac:dyDescent="0.25">
      <c r="A447" s="5" t="s">
        <v>740</v>
      </c>
      <c r="B447" s="5" t="s">
        <v>860</v>
      </c>
      <c r="C447" s="7">
        <f t="shared" ca="1" si="62"/>
        <v>0.25</v>
      </c>
      <c r="D447" s="6">
        <f t="shared" ca="1" si="62"/>
        <v>0.75</v>
      </c>
      <c r="E447" s="7">
        <f t="shared" ca="1" si="62"/>
        <v>1</v>
      </c>
    </row>
    <row r="448" spans="1:8" x14ac:dyDescent="0.25">
      <c r="A448" s="5" t="s">
        <v>719</v>
      </c>
      <c r="B448" s="5" t="s">
        <v>890</v>
      </c>
      <c r="C448" s="7">
        <f t="shared" ca="1" si="62"/>
        <v>0.125</v>
      </c>
      <c r="D448" s="6">
        <f t="shared" ca="1" si="62"/>
        <v>0.875</v>
      </c>
      <c r="E448" s="7">
        <f t="shared" ca="1" si="62"/>
        <v>1</v>
      </c>
    </row>
    <row r="449" spans="1:6" x14ac:dyDescent="0.25">
      <c r="A449" s="5" t="s">
        <v>720</v>
      </c>
      <c r="B449" s="5" t="s">
        <v>891</v>
      </c>
      <c r="C449" s="7">
        <f t="shared" ca="1" si="62"/>
        <v>6.25E-2</v>
      </c>
      <c r="D449" s="6">
        <f t="shared" ca="1" si="62"/>
        <v>0.875</v>
      </c>
      <c r="E449" s="7">
        <f t="shared" ca="1" si="62"/>
        <v>0.9375</v>
      </c>
    </row>
    <row r="450" spans="1:6" x14ac:dyDescent="0.25">
      <c r="A450" s="5" t="s">
        <v>524</v>
      </c>
      <c r="B450" s="5" t="s">
        <v>892</v>
      </c>
      <c r="C450" s="7">
        <f t="shared" ca="1" si="62"/>
        <v>1</v>
      </c>
      <c r="D450" s="6">
        <f t="shared" ca="1" si="62"/>
        <v>0</v>
      </c>
      <c r="E450" s="7">
        <f t="shared" ca="1" si="62"/>
        <v>1</v>
      </c>
    </row>
    <row r="451" spans="1:6" x14ac:dyDescent="0.25">
      <c r="A451" s="5" t="s">
        <v>522</v>
      </c>
      <c r="B451" s="5" t="s">
        <v>893</v>
      </c>
      <c r="C451" s="7">
        <f t="shared" ca="1" si="62"/>
        <v>0.125</v>
      </c>
      <c r="D451" s="6">
        <f t="shared" ca="1" si="62"/>
        <v>0.8125</v>
      </c>
      <c r="E451" s="7">
        <f t="shared" ca="1" si="62"/>
        <v>0.9375</v>
      </c>
    </row>
    <row r="452" spans="1:6" x14ac:dyDescent="0.25">
      <c r="A452" s="5" t="s">
        <v>23</v>
      </c>
      <c r="B452" s="5" t="s">
        <v>876</v>
      </c>
      <c r="C452" s="7">
        <f t="shared" ca="1" si="62"/>
        <v>0.1875</v>
      </c>
      <c r="D452" s="6">
        <f t="shared" ca="1" si="62"/>
        <v>0.75</v>
      </c>
      <c r="E452" s="7">
        <f t="shared" ca="1" si="62"/>
        <v>0.9375</v>
      </c>
    </row>
    <row r="453" spans="1:6" x14ac:dyDescent="0.25">
      <c r="A453" s="5" t="s">
        <v>523</v>
      </c>
      <c r="B453" s="5" t="s">
        <v>894</v>
      </c>
      <c r="C453" s="7">
        <f t="shared" ca="1" si="62"/>
        <v>0.625</v>
      </c>
      <c r="D453" s="6">
        <f t="shared" ca="1" si="62"/>
        <v>0.375</v>
      </c>
      <c r="E453" s="7">
        <f t="shared" ca="1" si="62"/>
        <v>1</v>
      </c>
    </row>
    <row r="454" spans="1:6" x14ac:dyDescent="0.25">
      <c r="A454" s="5" t="s">
        <v>742</v>
      </c>
      <c r="B454" s="5" t="s">
        <v>895</v>
      </c>
      <c r="C454" s="7">
        <f t="shared" ca="1" si="62"/>
        <v>0</v>
      </c>
      <c r="D454" s="6">
        <f t="shared" ca="1" si="62"/>
        <v>0.9375</v>
      </c>
      <c r="E454" s="7">
        <f t="shared" ca="1" si="62"/>
        <v>0.9375</v>
      </c>
    </row>
    <row r="456" spans="1:6" x14ac:dyDescent="0.25">
      <c r="A456" s="4" t="s">
        <v>722</v>
      </c>
    </row>
    <row r="457" spans="1:6" x14ac:dyDescent="0.25">
      <c r="A457" s="5" t="str">
        <f>$B$3&amp;" - Wave A - Sample"</f>
        <v>Jobseekers - Wave A - Sample</v>
      </c>
      <c r="B457" s="5" t="s">
        <v>879</v>
      </c>
      <c r="C457" s="5" t="s">
        <v>5</v>
      </c>
      <c r="D457" s="5" t="s">
        <v>4</v>
      </c>
      <c r="E457" s="5" t="s">
        <v>896</v>
      </c>
      <c r="F457" s="5" t="s">
        <v>525</v>
      </c>
    </row>
    <row r="458" spans="1:6" x14ac:dyDescent="0.25">
      <c r="A458" s="5" t="s">
        <v>723</v>
      </c>
      <c r="B458" s="28" t="s">
        <v>640</v>
      </c>
      <c r="C458" s="2">
        <f ca="1">COUNTIFS(Table1[c08a_main_class], $B$4, INDIRECT("Table1["&amp;$B458&amp;"]"), "Yes")</f>
        <v>1</v>
      </c>
      <c r="D458" s="3">
        <f ca="1">COUNTIFS(Table1[c08a_main_class], $B$4, INDIRECT("Table1["&amp;$B458&amp;"]"), "No")</f>
        <v>64</v>
      </c>
      <c r="E458" s="2">
        <f ca="1">COUNTIFS(Table1[c08a_main_class], $B$4, INDIRECT("Table1["&amp;$B458&amp;"]"), "Don't Know")</f>
        <v>0</v>
      </c>
      <c r="F458" s="3">
        <f ca="1">C458+D458+E458</f>
        <v>65</v>
      </c>
    </row>
    <row r="459" spans="1:6" x14ac:dyDescent="0.25">
      <c r="A459" s="5" t="s">
        <v>724</v>
      </c>
      <c r="B459" s="28" t="s">
        <v>641</v>
      </c>
      <c r="C459" s="2">
        <f ca="1">COUNTIFS(Table1[c08a_main_class], $B$4, INDIRECT("Table1["&amp;$B459&amp;"]"), "Yes")</f>
        <v>1</v>
      </c>
      <c r="D459" s="3">
        <f ca="1">COUNTIFS(Table1[c08a_main_class], $B$4, INDIRECT("Table1["&amp;$B459&amp;"]"), "No")</f>
        <v>64</v>
      </c>
      <c r="E459" s="2">
        <f ca="1">COUNTIFS(Table1[c08a_main_class], $B$4, INDIRECT("Table1["&amp;$B459&amp;"]"), "Don't Know")</f>
        <v>0</v>
      </c>
      <c r="F459" s="3">
        <f t="shared" ref="F459:F475" ca="1" si="63">C459+D459+E459</f>
        <v>65</v>
      </c>
    </row>
    <row r="460" spans="1:6" x14ac:dyDescent="0.25">
      <c r="A460" s="5" t="s">
        <v>725</v>
      </c>
      <c r="B460" s="28" t="s">
        <v>642</v>
      </c>
      <c r="C460" s="2">
        <f ca="1">COUNTIFS(Table1[c08a_main_class], $B$4, INDIRECT("Table1["&amp;$B460&amp;"]"), "Yes")</f>
        <v>49</v>
      </c>
      <c r="D460" s="3">
        <f ca="1">COUNTIFS(Table1[c08a_main_class], $B$4, INDIRECT("Table1["&amp;$B460&amp;"]"), "No")</f>
        <v>16</v>
      </c>
      <c r="E460" s="2">
        <f ca="1">COUNTIFS(Table1[c08a_main_class], $B$4, INDIRECT("Table1["&amp;$B460&amp;"]"), "Don't Know")</f>
        <v>0</v>
      </c>
      <c r="F460" s="3">
        <f t="shared" ca="1" si="63"/>
        <v>65</v>
      </c>
    </row>
    <row r="461" spans="1:6" x14ac:dyDescent="0.25">
      <c r="A461" s="5" t="s">
        <v>726</v>
      </c>
      <c r="B461" s="28" t="s">
        <v>643</v>
      </c>
      <c r="C461" s="2">
        <f ca="1">COUNTIFS(Table1[c08a_main_class], $B$4, INDIRECT("Table1["&amp;$B461&amp;"]"), "Yes")</f>
        <v>0</v>
      </c>
      <c r="D461" s="3">
        <f ca="1">COUNTIFS(Table1[c08a_main_class], $B$4, INDIRECT("Table1["&amp;$B461&amp;"]"), "No")</f>
        <v>65</v>
      </c>
      <c r="E461" s="2">
        <f ca="1">COUNTIFS(Table1[c08a_main_class], $B$4, INDIRECT("Table1["&amp;$B461&amp;"]"), "Don't Know")</f>
        <v>0</v>
      </c>
      <c r="F461" s="3">
        <f t="shared" ca="1" si="63"/>
        <v>65</v>
      </c>
    </row>
    <row r="462" spans="1:6" x14ac:dyDescent="0.25">
      <c r="A462" s="5" t="s">
        <v>727</v>
      </c>
      <c r="B462" s="28" t="s">
        <v>644</v>
      </c>
      <c r="C462" s="2">
        <f ca="1">COUNTIFS(Table1[c08a_main_class], $B$4, INDIRECT("Table1["&amp;$B462&amp;"]"), "Yes")</f>
        <v>0</v>
      </c>
      <c r="D462" s="3">
        <f ca="1">COUNTIFS(Table1[c08a_main_class], $B$4, INDIRECT("Table1["&amp;$B462&amp;"]"), "No")</f>
        <v>65</v>
      </c>
      <c r="E462" s="2">
        <f ca="1">COUNTIFS(Table1[c08a_main_class], $B$4, INDIRECT("Table1["&amp;$B462&amp;"]"), "Don't Know")</f>
        <v>0</v>
      </c>
      <c r="F462" s="3">
        <f t="shared" ca="1" si="63"/>
        <v>65</v>
      </c>
    </row>
    <row r="463" spans="1:6" x14ac:dyDescent="0.25">
      <c r="A463" s="5" t="s">
        <v>728</v>
      </c>
      <c r="B463" s="28" t="s">
        <v>645</v>
      </c>
      <c r="C463" s="2">
        <f ca="1">COUNTIFS(Table1[c08a_main_class], $B$4, INDIRECT("Table1["&amp;$B463&amp;"]"), "Yes")</f>
        <v>1</v>
      </c>
      <c r="D463" s="3">
        <f ca="1">COUNTIFS(Table1[c08a_main_class], $B$4, INDIRECT("Table1["&amp;$B463&amp;"]"), "No")</f>
        <v>64</v>
      </c>
      <c r="E463" s="2">
        <f ca="1">COUNTIFS(Table1[c08a_main_class], $B$4, INDIRECT("Table1["&amp;$B463&amp;"]"), "Don't Know")</f>
        <v>0</v>
      </c>
      <c r="F463" s="3">
        <f t="shared" ca="1" si="63"/>
        <v>65</v>
      </c>
    </row>
    <row r="464" spans="1:6" x14ac:dyDescent="0.25">
      <c r="A464" s="5" t="s">
        <v>729</v>
      </c>
      <c r="B464" s="28" t="s">
        <v>646</v>
      </c>
      <c r="C464" s="2">
        <f ca="1">COUNTIFS(Table1[c08a_main_class], $B$4, INDIRECT("Table1["&amp;$B464&amp;"]"), "Yes")</f>
        <v>1</v>
      </c>
      <c r="D464" s="3">
        <f ca="1">COUNTIFS(Table1[c08a_main_class], $B$4, INDIRECT("Table1["&amp;$B464&amp;"]"), "No")</f>
        <v>64</v>
      </c>
      <c r="E464" s="2">
        <f ca="1">COUNTIFS(Table1[c08a_main_class], $B$4, INDIRECT("Table1["&amp;$B464&amp;"]"), "Don't Know")</f>
        <v>0</v>
      </c>
      <c r="F464" s="3">
        <f t="shared" ca="1" si="63"/>
        <v>65</v>
      </c>
    </row>
    <row r="465" spans="1:6" x14ac:dyDescent="0.25">
      <c r="A465" s="5" t="s">
        <v>730</v>
      </c>
      <c r="B465" s="28" t="s">
        <v>647</v>
      </c>
      <c r="C465" s="2">
        <f ca="1">COUNTIFS(Table1[c08a_main_class], $B$4, INDIRECT("Table1["&amp;$B465&amp;"]"), "Yes")</f>
        <v>1</v>
      </c>
      <c r="D465" s="3">
        <f ca="1">COUNTIFS(Table1[c08a_main_class], $B$4, INDIRECT("Table1["&amp;$B465&amp;"]"), "No")</f>
        <v>64</v>
      </c>
      <c r="E465" s="2">
        <f ca="1">COUNTIFS(Table1[c08a_main_class], $B$4, INDIRECT("Table1["&amp;$B465&amp;"]"), "Don't Know")</f>
        <v>0</v>
      </c>
      <c r="F465" s="3">
        <f t="shared" ca="1" si="63"/>
        <v>65</v>
      </c>
    </row>
    <row r="466" spans="1:6" x14ac:dyDescent="0.25">
      <c r="A466" s="5" t="s">
        <v>731</v>
      </c>
      <c r="B466" s="28" t="s">
        <v>648</v>
      </c>
      <c r="C466" s="2">
        <f ca="1">COUNTIFS(Table1[c08a_main_class], $B$4, INDIRECT("Table1["&amp;$B466&amp;"]"), "Yes")</f>
        <v>0</v>
      </c>
      <c r="D466" s="3">
        <f ca="1">COUNTIFS(Table1[c08a_main_class], $B$4, INDIRECT("Table1["&amp;$B466&amp;"]"), "No")</f>
        <v>65</v>
      </c>
      <c r="E466" s="2">
        <f ca="1">COUNTIFS(Table1[c08a_main_class], $B$4, INDIRECT("Table1["&amp;$B466&amp;"]"), "Don't Know")</f>
        <v>0</v>
      </c>
      <c r="F466" s="3">
        <f t="shared" ca="1" si="63"/>
        <v>65</v>
      </c>
    </row>
    <row r="467" spans="1:6" x14ac:dyDescent="0.25">
      <c r="A467" s="5" t="s">
        <v>732</v>
      </c>
      <c r="B467" s="28" t="s">
        <v>649</v>
      </c>
      <c r="C467" s="2">
        <f ca="1">COUNTIFS(Table1[c08a_main_class], $B$4, INDIRECT("Table1["&amp;$B467&amp;"]"), "Yes")</f>
        <v>50</v>
      </c>
      <c r="D467" s="3">
        <f ca="1">COUNTIFS(Table1[c08a_main_class], $B$4, INDIRECT("Table1["&amp;$B467&amp;"]"), "No")</f>
        <v>15</v>
      </c>
      <c r="E467" s="2">
        <f ca="1">COUNTIFS(Table1[c08a_main_class], $B$4, INDIRECT("Table1["&amp;$B467&amp;"]"), "Don't Know")</f>
        <v>0</v>
      </c>
      <c r="F467" s="3">
        <f t="shared" ca="1" si="63"/>
        <v>65</v>
      </c>
    </row>
    <row r="468" spans="1:6" x14ac:dyDescent="0.25">
      <c r="A468" s="5" t="s">
        <v>733</v>
      </c>
      <c r="B468" s="28" t="s">
        <v>650</v>
      </c>
      <c r="C468" s="2">
        <f ca="1">COUNTIFS(Table1[c08a_main_class], $B$4, INDIRECT("Table1["&amp;$B468&amp;"]"), "Yes")</f>
        <v>0</v>
      </c>
      <c r="D468" s="3">
        <f ca="1">COUNTIFS(Table1[c08a_main_class], $B$4, INDIRECT("Table1["&amp;$B468&amp;"]"), "No")</f>
        <v>65</v>
      </c>
      <c r="E468" s="2">
        <f ca="1">COUNTIFS(Table1[c08a_main_class], $B$4, INDIRECT("Table1["&amp;$B468&amp;"]"), "Don't Know")</f>
        <v>0</v>
      </c>
      <c r="F468" s="3">
        <f t="shared" ca="1" si="63"/>
        <v>65</v>
      </c>
    </row>
    <row r="469" spans="1:6" x14ac:dyDescent="0.25">
      <c r="A469" s="5" t="s">
        <v>734</v>
      </c>
      <c r="B469" s="28" t="s">
        <v>651</v>
      </c>
      <c r="C469" s="2">
        <f ca="1">COUNTIFS(Table1[c08a_main_class], $B$4, INDIRECT("Table1["&amp;$B469&amp;"]"), "Yes")</f>
        <v>4</v>
      </c>
      <c r="D469" s="3">
        <f ca="1">COUNTIFS(Table1[c08a_main_class], $B$4, INDIRECT("Table1["&amp;$B469&amp;"]"), "No")</f>
        <v>61</v>
      </c>
      <c r="E469" s="2">
        <f ca="1">COUNTIFS(Table1[c08a_main_class], $B$4, INDIRECT("Table1["&amp;$B469&amp;"]"), "Don't Know")</f>
        <v>0</v>
      </c>
      <c r="F469" s="3">
        <f t="shared" ca="1" si="63"/>
        <v>65</v>
      </c>
    </row>
    <row r="470" spans="1:6" x14ac:dyDescent="0.25">
      <c r="A470" s="5" t="s">
        <v>735</v>
      </c>
      <c r="B470" s="28" t="s">
        <v>652</v>
      </c>
      <c r="C470" s="2">
        <f ca="1">COUNTIFS(Table1[c08a_main_class], $B$4, INDIRECT("Table1["&amp;$B470&amp;"]"), "Yes")</f>
        <v>1</v>
      </c>
      <c r="D470" s="3">
        <f ca="1">COUNTIFS(Table1[c08a_main_class], $B$4, INDIRECT("Table1["&amp;$B470&amp;"]"), "No")</f>
        <v>64</v>
      </c>
      <c r="E470" s="2">
        <f ca="1">COUNTIFS(Table1[c08a_main_class], $B$4, INDIRECT("Table1["&amp;$B470&amp;"]"), "Don't Know")</f>
        <v>0</v>
      </c>
      <c r="F470" s="3">
        <f t="shared" ca="1" si="63"/>
        <v>65</v>
      </c>
    </row>
    <row r="471" spans="1:6" x14ac:dyDescent="0.25">
      <c r="A471" s="5" t="s">
        <v>736</v>
      </c>
      <c r="B471" s="28" t="s">
        <v>653</v>
      </c>
      <c r="C471" s="2">
        <f ca="1">COUNTIFS(Table1[c08a_main_class], $B$4, INDIRECT("Table1["&amp;$B471&amp;"]"), "Yes")</f>
        <v>0</v>
      </c>
      <c r="D471" s="3">
        <f ca="1">COUNTIFS(Table1[c08a_main_class], $B$4, INDIRECT("Table1["&amp;$B471&amp;"]"), "No")</f>
        <v>65</v>
      </c>
      <c r="E471" s="2">
        <f ca="1">COUNTIFS(Table1[c08a_main_class], $B$4, INDIRECT("Table1["&amp;$B471&amp;"]"), "Don't Know")</f>
        <v>0</v>
      </c>
      <c r="F471" s="3">
        <f t="shared" ca="1" si="63"/>
        <v>65</v>
      </c>
    </row>
    <row r="472" spans="1:6" x14ac:dyDescent="0.25">
      <c r="A472" s="5" t="s">
        <v>737</v>
      </c>
      <c r="B472" s="28" t="s">
        <v>654</v>
      </c>
      <c r="C472" s="2">
        <f ca="1">COUNTIFS(Table1[c08a_main_class], $B$4, INDIRECT("Table1["&amp;$B472&amp;"]"), "Yes")</f>
        <v>6</v>
      </c>
      <c r="D472" s="3">
        <f ca="1">COUNTIFS(Table1[c08a_main_class], $B$4, INDIRECT("Table1["&amp;$B472&amp;"]"), "No")</f>
        <v>59</v>
      </c>
      <c r="E472" s="2">
        <f ca="1">COUNTIFS(Table1[c08a_main_class], $B$4, INDIRECT("Table1["&amp;$B472&amp;"]"), "Don't Know")</f>
        <v>0</v>
      </c>
      <c r="F472" s="3">
        <f t="shared" ca="1" si="63"/>
        <v>65</v>
      </c>
    </row>
    <row r="473" spans="1:6" x14ac:dyDescent="0.25">
      <c r="A473" s="5" t="s">
        <v>738</v>
      </c>
      <c r="B473" s="28" t="s">
        <v>655</v>
      </c>
      <c r="C473" s="2">
        <f ca="1">COUNTIFS(Table1[c08a_main_class], $B$4, INDIRECT("Table1["&amp;$B473&amp;"]"), "Yes")</f>
        <v>0</v>
      </c>
      <c r="D473" s="3">
        <f ca="1">COUNTIFS(Table1[c08a_main_class], $B$4, INDIRECT("Table1["&amp;$B473&amp;"]"), "No")</f>
        <v>65</v>
      </c>
      <c r="E473" s="2">
        <f ca="1">COUNTIFS(Table1[c08a_main_class], $B$4, INDIRECT("Table1["&amp;$B473&amp;"]"), "Don't Know")</f>
        <v>0</v>
      </c>
      <c r="F473" s="3">
        <f t="shared" ca="1" si="63"/>
        <v>65</v>
      </c>
    </row>
    <row r="474" spans="1:6" x14ac:dyDescent="0.25">
      <c r="A474" s="5" t="s">
        <v>742</v>
      </c>
      <c r="B474" s="28" t="s">
        <v>656</v>
      </c>
      <c r="C474" s="2">
        <f ca="1">COUNTIFS(Table1[c08a_main_class], $B$4, INDIRECT("Table1["&amp;$B474&amp;"]"), "Yes")</f>
        <v>0</v>
      </c>
      <c r="D474" s="3">
        <f ca="1">COUNTIFS(Table1[c08a_main_class], $B$4, INDIRECT("Table1["&amp;$B474&amp;"]"), "No")</f>
        <v>65</v>
      </c>
      <c r="E474" s="2">
        <f ca="1">COUNTIFS(Table1[c08a_main_class], $B$4, INDIRECT("Table1["&amp;$B474&amp;"]"), "Don't Know")</f>
        <v>0</v>
      </c>
      <c r="F474" s="3">
        <f t="shared" ca="1" si="63"/>
        <v>65</v>
      </c>
    </row>
    <row r="475" spans="1:6" x14ac:dyDescent="0.25">
      <c r="A475" s="5" t="s">
        <v>22</v>
      </c>
      <c r="B475" s="28" t="s">
        <v>657</v>
      </c>
      <c r="C475" s="2">
        <f ca="1">COUNTIFS(Table1[c08a_main_class], $B$4, INDIRECT("Table1["&amp;$B475&amp;"]"), "Yes")</f>
        <v>0</v>
      </c>
      <c r="D475" s="3">
        <f ca="1">COUNTIFS(Table1[c08a_main_class], $B$4, INDIRECT("Table1["&amp;$B475&amp;"]"), "No")</f>
        <v>65</v>
      </c>
      <c r="E475" s="2">
        <f ca="1">COUNTIFS(Table1[c08a_main_class], $B$4, INDIRECT("Table1["&amp;$B475&amp;"]"), "Don't Know")</f>
        <v>0</v>
      </c>
      <c r="F475" s="3">
        <f t="shared" ca="1" si="63"/>
        <v>65</v>
      </c>
    </row>
    <row r="477" spans="1:6" x14ac:dyDescent="0.25">
      <c r="A477" s="4" t="s">
        <v>739</v>
      </c>
    </row>
    <row r="478" spans="1:6" x14ac:dyDescent="0.25">
      <c r="A478" s="5" t="str">
        <f>$B$3&amp;" - Wave A - Sample"</f>
        <v>Jobseekers - Wave A - Sample</v>
      </c>
      <c r="B478" s="5" t="s">
        <v>879</v>
      </c>
      <c r="C478" s="5" t="s">
        <v>5</v>
      </c>
      <c r="D478" s="5" t="s">
        <v>4</v>
      </c>
      <c r="E478" s="5" t="s">
        <v>896</v>
      </c>
      <c r="F478" s="5" t="s">
        <v>525</v>
      </c>
    </row>
    <row r="479" spans="1:6" x14ac:dyDescent="0.25">
      <c r="A479" s="5" t="s">
        <v>723</v>
      </c>
      <c r="B479" s="28" t="s">
        <v>640</v>
      </c>
      <c r="C479" s="7">
        <f ca="1">C458/$B$11</f>
        <v>1.5384615384615385E-2</v>
      </c>
      <c r="D479" s="6">
        <f ca="1">D458/$B$11</f>
        <v>0.98461538461538467</v>
      </c>
      <c r="E479" s="7">
        <f ca="1">E458/$B$11</f>
        <v>0</v>
      </c>
      <c r="F479" s="6">
        <f ca="1">F458/$B$11</f>
        <v>1</v>
      </c>
    </row>
    <row r="480" spans="1:6" x14ac:dyDescent="0.25">
      <c r="A480" s="5" t="s">
        <v>724</v>
      </c>
      <c r="B480" s="28" t="s">
        <v>641</v>
      </c>
      <c r="C480" s="7">
        <f t="shared" ref="C480:F495" ca="1" si="64">C459/$B$11</f>
        <v>1.5384615384615385E-2</v>
      </c>
      <c r="D480" s="6">
        <f t="shared" ca="1" si="64"/>
        <v>0.98461538461538467</v>
      </c>
      <c r="E480" s="7">
        <f t="shared" ca="1" si="64"/>
        <v>0</v>
      </c>
      <c r="F480" s="6">
        <f t="shared" ca="1" si="64"/>
        <v>1</v>
      </c>
    </row>
    <row r="481" spans="1:6" x14ac:dyDescent="0.25">
      <c r="A481" s="5" t="s">
        <v>725</v>
      </c>
      <c r="B481" s="28" t="s">
        <v>642</v>
      </c>
      <c r="C481" s="7">
        <f t="shared" ca="1" si="64"/>
        <v>0.75384615384615383</v>
      </c>
      <c r="D481" s="6">
        <f t="shared" ca="1" si="64"/>
        <v>0.24615384615384617</v>
      </c>
      <c r="E481" s="7">
        <f t="shared" ca="1" si="64"/>
        <v>0</v>
      </c>
      <c r="F481" s="6">
        <f t="shared" ca="1" si="64"/>
        <v>1</v>
      </c>
    </row>
    <row r="482" spans="1:6" x14ac:dyDescent="0.25">
      <c r="A482" s="5" t="s">
        <v>726</v>
      </c>
      <c r="B482" s="28" t="s">
        <v>643</v>
      </c>
      <c r="C482" s="7">
        <f t="shared" ca="1" si="64"/>
        <v>0</v>
      </c>
      <c r="D482" s="6">
        <f t="shared" ca="1" si="64"/>
        <v>1</v>
      </c>
      <c r="E482" s="7">
        <f t="shared" ca="1" si="64"/>
        <v>0</v>
      </c>
      <c r="F482" s="6">
        <f t="shared" ca="1" si="64"/>
        <v>1</v>
      </c>
    </row>
    <row r="483" spans="1:6" x14ac:dyDescent="0.25">
      <c r="A483" s="5" t="s">
        <v>727</v>
      </c>
      <c r="B483" s="28" t="s">
        <v>644</v>
      </c>
      <c r="C483" s="7">
        <f t="shared" ca="1" si="64"/>
        <v>0</v>
      </c>
      <c r="D483" s="6">
        <f t="shared" ca="1" si="64"/>
        <v>1</v>
      </c>
      <c r="E483" s="7">
        <f t="shared" ca="1" si="64"/>
        <v>0</v>
      </c>
      <c r="F483" s="6">
        <f t="shared" ca="1" si="64"/>
        <v>1</v>
      </c>
    </row>
    <row r="484" spans="1:6" x14ac:dyDescent="0.25">
      <c r="A484" s="5" t="s">
        <v>728</v>
      </c>
      <c r="B484" s="28" t="s">
        <v>645</v>
      </c>
      <c r="C484" s="7">
        <f t="shared" ca="1" si="64"/>
        <v>1.5384615384615385E-2</v>
      </c>
      <c r="D484" s="6">
        <f t="shared" ca="1" si="64"/>
        <v>0.98461538461538467</v>
      </c>
      <c r="E484" s="7">
        <f t="shared" ca="1" si="64"/>
        <v>0</v>
      </c>
      <c r="F484" s="6">
        <f t="shared" ca="1" si="64"/>
        <v>1</v>
      </c>
    </row>
    <row r="485" spans="1:6" x14ac:dyDescent="0.25">
      <c r="A485" s="5" t="s">
        <v>729</v>
      </c>
      <c r="B485" s="28" t="s">
        <v>646</v>
      </c>
      <c r="C485" s="7">
        <f t="shared" ca="1" si="64"/>
        <v>1.5384615384615385E-2</v>
      </c>
      <c r="D485" s="6">
        <f t="shared" ca="1" si="64"/>
        <v>0.98461538461538467</v>
      </c>
      <c r="E485" s="7">
        <f t="shared" ca="1" si="64"/>
        <v>0</v>
      </c>
      <c r="F485" s="6">
        <f t="shared" ca="1" si="64"/>
        <v>1</v>
      </c>
    </row>
    <row r="486" spans="1:6" x14ac:dyDescent="0.25">
      <c r="A486" s="5" t="s">
        <v>730</v>
      </c>
      <c r="B486" s="28" t="s">
        <v>647</v>
      </c>
      <c r="C486" s="7">
        <f t="shared" ca="1" si="64"/>
        <v>1.5384615384615385E-2</v>
      </c>
      <c r="D486" s="6">
        <f t="shared" ca="1" si="64"/>
        <v>0.98461538461538467</v>
      </c>
      <c r="E486" s="7">
        <f t="shared" ca="1" si="64"/>
        <v>0</v>
      </c>
      <c r="F486" s="6">
        <f t="shared" ca="1" si="64"/>
        <v>1</v>
      </c>
    </row>
    <row r="487" spans="1:6" x14ac:dyDescent="0.25">
      <c r="A487" s="5" t="s">
        <v>731</v>
      </c>
      <c r="B487" s="28" t="s">
        <v>648</v>
      </c>
      <c r="C487" s="7">
        <f t="shared" ca="1" si="64"/>
        <v>0</v>
      </c>
      <c r="D487" s="6">
        <f t="shared" ca="1" si="64"/>
        <v>1</v>
      </c>
      <c r="E487" s="7">
        <f t="shared" ca="1" si="64"/>
        <v>0</v>
      </c>
      <c r="F487" s="6">
        <f t="shared" ca="1" si="64"/>
        <v>1</v>
      </c>
    </row>
    <row r="488" spans="1:6" x14ac:dyDescent="0.25">
      <c r="A488" s="5" t="s">
        <v>732</v>
      </c>
      <c r="B488" s="28" t="s">
        <v>649</v>
      </c>
      <c r="C488" s="7">
        <f t="shared" ca="1" si="64"/>
        <v>0.76923076923076927</v>
      </c>
      <c r="D488" s="6">
        <f t="shared" ca="1" si="64"/>
        <v>0.23076923076923078</v>
      </c>
      <c r="E488" s="7">
        <f t="shared" ca="1" si="64"/>
        <v>0</v>
      </c>
      <c r="F488" s="6">
        <f t="shared" ca="1" si="64"/>
        <v>1</v>
      </c>
    </row>
    <row r="489" spans="1:6" x14ac:dyDescent="0.25">
      <c r="A489" s="5" t="s">
        <v>733</v>
      </c>
      <c r="B489" s="28" t="s">
        <v>650</v>
      </c>
      <c r="C489" s="7">
        <f t="shared" ca="1" si="64"/>
        <v>0</v>
      </c>
      <c r="D489" s="6">
        <f t="shared" ca="1" si="64"/>
        <v>1</v>
      </c>
      <c r="E489" s="7">
        <f t="shared" ca="1" si="64"/>
        <v>0</v>
      </c>
      <c r="F489" s="6">
        <f t="shared" ca="1" si="64"/>
        <v>1</v>
      </c>
    </row>
    <row r="490" spans="1:6" x14ac:dyDescent="0.25">
      <c r="A490" s="5" t="s">
        <v>734</v>
      </c>
      <c r="B490" s="28" t="s">
        <v>651</v>
      </c>
      <c r="C490" s="7">
        <f t="shared" ca="1" si="64"/>
        <v>6.1538461538461542E-2</v>
      </c>
      <c r="D490" s="6">
        <f t="shared" ca="1" si="64"/>
        <v>0.93846153846153846</v>
      </c>
      <c r="E490" s="7">
        <f t="shared" ca="1" si="64"/>
        <v>0</v>
      </c>
      <c r="F490" s="6">
        <f t="shared" ca="1" si="64"/>
        <v>1</v>
      </c>
    </row>
    <row r="491" spans="1:6" x14ac:dyDescent="0.25">
      <c r="A491" s="5" t="s">
        <v>735</v>
      </c>
      <c r="B491" s="28" t="s">
        <v>652</v>
      </c>
      <c r="C491" s="7">
        <f t="shared" ca="1" si="64"/>
        <v>1.5384615384615385E-2</v>
      </c>
      <c r="D491" s="6">
        <f t="shared" ca="1" si="64"/>
        <v>0.98461538461538467</v>
      </c>
      <c r="E491" s="7">
        <f t="shared" ca="1" si="64"/>
        <v>0</v>
      </c>
      <c r="F491" s="6">
        <f t="shared" ca="1" si="64"/>
        <v>1</v>
      </c>
    </row>
    <row r="492" spans="1:6" x14ac:dyDescent="0.25">
      <c r="A492" s="5" t="s">
        <v>736</v>
      </c>
      <c r="B492" s="28" t="s">
        <v>653</v>
      </c>
      <c r="C492" s="7">
        <f t="shared" ca="1" si="64"/>
        <v>0</v>
      </c>
      <c r="D492" s="6">
        <f t="shared" ca="1" si="64"/>
        <v>1</v>
      </c>
      <c r="E492" s="7">
        <f t="shared" ca="1" si="64"/>
        <v>0</v>
      </c>
      <c r="F492" s="6">
        <f t="shared" ca="1" si="64"/>
        <v>1</v>
      </c>
    </row>
    <row r="493" spans="1:6" x14ac:dyDescent="0.25">
      <c r="A493" s="5" t="s">
        <v>737</v>
      </c>
      <c r="B493" s="28" t="s">
        <v>654</v>
      </c>
      <c r="C493" s="7">
        <f t="shared" ca="1" si="64"/>
        <v>9.2307692307692313E-2</v>
      </c>
      <c r="D493" s="6">
        <f t="shared" ca="1" si="64"/>
        <v>0.90769230769230769</v>
      </c>
      <c r="E493" s="7">
        <f t="shared" ca="1" si="64"/>
        <v>0</v>
      </c>
      <c r="F493" s="6">
        <f t="shared" ca="1" si="64"/>
        <v>1</v>
      </c>
    </row>
    <row r="494" spans="1:6" x14ac:dyDescent="0.25">
      <c r="A494" s="5" t="s">
        <v>738</v>
      </c>
      <c r="B494" s="28" t="s">
        <v>655</v>
      </c>
      <c r="C494" s="7">
        <f t="shared" ca="1" si="64"/>
        <v>0</v>
      </c>
      <c r="D494" s="6">
        <f t="shared" ca="1" si="64"/>
        <v>1</v>
      </c>
      <c r="E494" s="7">
        <f t="shared" ca="1" si="64"/>
        <v>0</v>
      </c>
      <c r="F494" s="6">
        <f t="shared" ca="1" si="64"/>
        <v>1</v>
      </c>
    </row>
    <row r="495" spans="1:6" x14ac:dyDescent="0.25">
      <c r="A495" s="5" t="s">
        <v>742</v>
      </c>
      <c r="B495" s="28" t="s">
        <v>656</v>
      </c>
      <c r="C495" s="7">
        <f t="shared" ca="1" si="64"/>
        <v>0</v>
      </c>
      <c r="D495" s="6">
        <f t="shared" ca="1" si="64"/>
        <v>1</v>
      </c>
      <c r="E495" s="7">
        <f t="shared" ca="1" si="64"/>
        <v>0</v>
      </c>
      <c r="F495" s="6">
        <f t="shared" ca="1" si="64"/>
        <v>1</v>
      </c>
    </row>
    <row r="496" spans="1:6" x14ac:dyDescent="0.25">
      <c r="A496" s="5" t="s">
        <v>22</v>
      </c>
      <c r="B496" s="28" t="s">
        <v>657</v>
      </c>
      <c r="C496" s="7">
        <f ca="1">C475/$B$11</f>
        <v>0</v>
      </c>
      <c r="D496" s="6">
        <f ca="1">D475/$B$11</f>
        <v>1</v>
      </c>
      <c r="E496" s="7">
        <f ca="1">E475/$B$11</f>
        <v>0</v>
      </c>
      <c r="F496" s="6">
        <f ca="1">F475/$B$11</f>
        <v>1</v>
      </c>
    </row>
    <row r="498" spans="1:6" x14ac:dyDescent="0.25">
      <c r="A498" s="4" t="s">
        <v>722</v>
      </c>
    </row>
    <row r="499" spans="1:6" x14ac:dyDescent="0.25">
      <c r="A499" s="5" t="str">
        <f>$B$3&amp;" - Wave B - Sample"</f>
        <v>Jobseekers - Wave B - Sample</v>
      </c>
      <c r="B499" s="5" t="s">
        <v>879</v>
      </c>
      <c r="C499" s="5" t="s">
        <v>5</v>
      </c>
      <c r="D499" s="5" t="s">
        <v>4</v>
      </c>
      <c r="E499" s="5" t="s">
        <v>896</v>
      </c>
      <c r="F499" s="5" t="s">
        <v>525</v>
      </c>
    </row>
    <row r="500" spans="1:6" x14ac:dyDescent="0.25">
      <c r="A500" s="5" t="s">
        <v>723</v>
      </c>
      <c r="B500" s="28" t="s">
        <v>926</v>
      </c>
      <c r="C500" s="2">
        <f ca="1">COUNTIFS(Table1[c08a_main_class], $B$4, INDIRECT("Table1[c01"&amp;$E$5&amp;"_area]"), "&lt;&gt;Unassigned", INDIRECT("Table1["&amp;$B500&amp;"]"), "Yes")</f>
        <v>7</v>
      </c>
      <c r="D500" s="3">
        <f ca="1">COUNTIFS(Table1[c08a_main_class], $B$4, INDIRECT("Table1[c01"&amp;$E$5&amp;"_area]"), "&lt;&gt;Unassigned", INDIRECT("Table1["&amp;$B500&amp;"]"), "No")</f>
        <v>33</v>
      </c>
      <c r="E500" s="2">
        <f ca="1">COUNTIFS(Table1[c08a_main_class], $B$4, INDIRECT("Table1[c01"&amp;$E$5&amp;"_area]"), "&lt;&gt;Unassigned", INDIRECT("Table1["&amp;$B500&amp;"]"), "Don't Know")</f>
        <v>0</v>
      </c>
      <c r="F500" s="3">
        <f ca="1">C500+D500+E500</f>
        <v>40</v>
      </c>
    </row>
    <row r="501" spans="1:6" x14ac:dyDescent="0.25">
      <c r="A501" s="5" t="s">
        <v>724</v>
      </c>
      <c r="B501" s="28" t="s">
        <v>927</v>
      </c>
      <c r="C501" s="2">
        <f ca="1">COUNTIFS(Table1[c08a_main_class], $B$4, INDIRECT("Table1[c01"&amp;$E$5&amp;"_area]"), "&lt;&gt;Unassigned", INDIRECT("Table1["&amp;$B501&amp;"]"), "Yes")</f>
        <v>1</v>
      </c>
      <c r="D501" s="3">
        <f ca="1">COUNTIFS(Table1[c08a_main_class], $B$4, INDIRECT("Table1[c01"&amp;$E$5&amp;"_area]"), "&lt;&gt;Unassigned", INDIRECT("Table1["&amp;$B501&amp;"]"), "No")</f>
        <v>39</v>
      </c>
      <c r="E501" s="2">
        <f ca="1">COUNTIFS(Table1[c08a_main_class], $B$4, INDIRECT("Table1[c01"&amp;$E$5&amp;"_area]"), "&lt;&gt;Unassigned", INDIRECT("Table1["&amp;$B501&amp;"]"), "Don't Know")</f>
        <v>0</v>
      </c>
      <c r="F501" s="3">
        <f t="shared" ref="F501:F517" ca="1" si="65">C501+D501+E501</f>
        <v>40</v>
      </c>
    </row>
    <row r="502" spans="1:6" x14ac:dyDescent="0.25">
      <c r="A502" s="5" t="s">
        <v>725</v>
      </c>
      <c r="B502" s="28" t="s">
        <v>928</v>
      </c>
      <c r="C502" s="2">
        <f ca="1">COUNTIFS(Table1[c08a_main_class], $B$4, INDIRECT("Table1[c01"&amp;$E$5&amp;"_area]"), "&lt;&gt;Unassigned", INDIRECT("Table1["&amp;$B502&amp;"]"), "Yes")</f>
        <v>16</v>
      </c>
      <c r="D502" s="3">
        <f ca="1">COUNTIFS(Table1[c08a_main_class], $B$4, INDIRECT("Table1[c01"&amp;$E$5&amp;"_area]"), "&lt;&gt;Unassigned", INDIRECT("Table1["&amp;$B502&amp;"]"), "No")</f>
        <v>24</v>
      </c>
      <c r="E502" s="2">
        <f ca="1">COUNTIFS(Table1[c08a_main_class], $B$4, INDIRECT("Table1[c01"&amp;$E$5&amp;"_area]"), "&lt;&gt;Unassigned", INDIRECT("Table1["&amp;$B502&amp;"]"), "Don't Know")</f>
        <v>0</v>
      </c>
      <c r="F502" s="3">
        <f t="shared" ca="1" si="65"/>
        <v>40</v>
      </c>
    </row>
    <row r="503" spans="1:6" x14ac:dyDescent="0.25">
      <c r="A503" s="5" t="s">
        <v>726</v>
      </c>
      <c r="B503" s="28" t="s">
        <v>929</v>
      </c>
      <c r="C503" s="2">
        <f ca="1">COUNTIFS(Table1[c08a_main_class], $B$4, INDIRECT("Table1[c01"&amp;$E$5&amp;"_area]"), "&lt;&gt;Unassigned", INDIRECT("Table1["&amp;$B503&amp;"]"), "Yes")</f>
        <v>1</v>
      </c>
      <c r="D503" s="3">
        <f ca="1">COUNTIFS(Table1[c08a_main_class], $B$4, INDIRECT("Table1[c01"&amp;$E$5&amp;"_area]"), "&lt;&gt;Unassigned", INDIRECT("Table1["&amp;$B503&amp;"]"), "No")</f>
        <v>38</v>
      </c>
      <c r="E503" s="2">
        <f ca="1">COUNTIFS(Table1[c08a_main_class], $B$4, INDIRECT("Table1[c01"&amp;$E$5&amp;"_area]"), "&lt;&gt;Unassigned", INDIRECT("Table1["&amp;$B503&amp;"]"), "Don't Know")</f>
        <v>1</v>
      </c>
      <c r="F503" s="3">
        <f t="shared" ca="1" si="65"/>
        <v>40</v>
      </c>
    </row>
    <row r="504" spans="1:6" x14ac:dyDescent="0.25">
      <c r="A504" s="5" t="s">
        <v>727</v>
      </c>
      <c r="B504" s="28" t="s">
        <v>930</v>
      </c>
      <c r="C504" s="2">
        <f ca="1">COUNTIFS(Table1[c08a_main_class], $B$4, INDIRECT("Table1[c01"&amp;$E$5&amp;"_area]"), "&lt;&gt;Unassigned", INDIRECT("Table1["&amp;$B504&amp;"]"), "Yes")</f>
        <v>0</v>
      </c>
      <c r="D504" s="3">
        <f ca="1">COUNTIFS(Table1[c08a_main_class], $B$4, INDIRECT("Table1[c01"&amp;$E$5&amp;"_area]"), "&lt;&gt;Unassigned", INDIRECT("Table1["&amp;$B504&amp;"]"), "No")</f>
        <v>40</v>
      </c>
      <c r="E504" s="2">
        <f ca="1">COUNTIFS(Table1[c08a_main_class], $B$4, INDIRECT("Table1[c01"&amp;$E$5&amp;"_area]"), "&lt;&gt;Unassigned", INDIRECT("Table1["&amp;$B504&amp;"]"), "Don't Know")</f>
        <v>0</v>
      </c>
      <c r="F504" s="3">
        <f t="shared" ca="1" si="65"/>
        <v>40</v>
      </c>
    </row>
    <row r="505" spans="1:6" x14ac:dyDescent="0.25">
      <c r="A505" s="5" t="s">
        <v>728</v>
      </c>
      <c r="B505" s="28" t="s">
        <v>931</v>
      </c>
      <c r="C505" s="2">
        <f ca="1">COUNTIFS(Table1[c08a_main_class], $B$4, INDIRECT("Table1[c01"&amp;$E$5&amp;"_area]"), "&lt;&gt;Unassigned", INDIRECT("Table1["&amp;$B505&amp;"]"), "Yes")</f>
        <v>1</v>
      </c>
      <c r="D505" s="3">
        <f ca="1">COUNTIFS(Table1[c08a_main_class], $B$4, INDIRECT("Table1[c01"&amp;$E$5&amp;"_area]"), "&lt;&gt;Unassigned", INDIRECT("Table1["&amp;$B505&amp;"]"), "No")</f>
        <v>39</v>
      </c>
      <c r="E505" s="2">
        <f ca="1">COUNTIFS(Table1[c08a_main_class], $B$4, INDIRECT("Table1[c01"&amp;$E$5&amp;"_area]"), "&lt;&gt;Unassigned", INDIRECT("Table1["&amp;$B505&amp;"]"), "Don't Know")</f>
        <v>0</v>
      </c>
      <c r="F505" s="3">
        <f t="shared" ca="1" si="65"/>
        <v>40</v>
      </c>
    </row>
    <row r="506" spans="1:6" x14ac:dyDescent="0.25">
      <c r="A506" s="5" t="s">
        <v>729</v>
      </c>
      <c r="B506" s="28" t="s">
        <v>932</v>
      </c>
      <c r="C506" s="2">
        <f ca="1">COUNTIFS(Table1[c08a_main_class], $B$4, INDIRECT("Table1[c01"&amp;$E$5&amp;"_area]"), "&lt;&gt;Unassigned", INDIRECT("Table1["&amp;$B506&amp;"]"), "Yes")</f>
        <v>3</v>
      </c>
      <c r="D506" s="3">
        <f ca="1">COUNTIFS(Table1[c08a_main_class], $B$4, INDIRECT("Table1[c01"&amp;$E$5&amp;"_area]"), "&lt;&gt;Unassigned", INDIRECT("Table1["&amp;$B506&amp;"]"), "No")</f>
        <v>37</v>
      </c>
      <c r="E506" s="2">
        <f ca="1">COUNTIFS(Table1[c08a_main_class], $B$4, INDIRECT("Table1[c01"&amp;$E$5&amp;"_area]"), "&lt;&gt;Unassigned", INDIRECT("Table1["&amp;$B506&amp;"]"), "Don't Know")</f>
        <v>0</v>
      </c>
      <c r="F506" s="3">
        <f t="shared" ca="1" si="65"/>
        <v>40</v>
      </c>
    </row>
    <row r="507" spans="1:6" x14ac:dyDescent="0.25">
      <c r="A507" s="5" t="s">
        <v>730</v>
      </c>
      <c r="B507" s="28" t="s">
        <v>933</v>
      </c>
      <c r="C507" s="2">
        <f ca="1">COUNTIFS(Table1[c08a_main_class], $B$4, INDIRECT("Table1[c01"&amp;$E$5&amp;"_area]"), "&lt;&gt;Unassigned", INDIRECT("Table1["&amp;$B507&amp;"]"), "Yes")</f>
        <v>3</v>
      </c>
      <c r="D507" s="3">
        <f ca="1">COUNTIFS(Table1[c08a_main_class], $B$4, INDIRECT("Table1[c01"&amp;$E$5&amp;"_area]"), "&lt;&gt;Unassigned", INDIRECT("Table1["&amp;$B507&amp;"]"), "No")</f>
        <v>37</v>
      </c>
      <c r="E507" s="2">
        <f ca="1">COUNTIFS(Table1[c08a_main_class], $B$4, INDIRECT("Table1[c01"&amp;$E$5&amp;"_area]"), "&lt;&gt;Unassigned", INDIRECT("Table1["&amp;$B507&amp;"]"), "Don't Know")</f>
        <v>0</v>
      </c>
      <c r="F507" s="3">
        <f t="shared" ca="1" si="65"/>
        <v>40</v>
      </c>
    </row>
    <row r="508" spans="1:6" x14ac:dyDescent="0.25">
      <c r="A508" s="5" t="s">
        <v>731</v>
      </c>
      <c r="B508" s="28" t="s">
        <v>934</v>
      </c>
      <c r="C508" s="2">
        <f ca="1">COUNTIFS(Table1[c08a_main_class], $B$4, INDIRECT("Table1[c01"&amp;$E$5&amp;"_area]"), "&lt;&gt;Unassigned", INDIRECT("Table1["&amp;$B508&amp;"]"), "Yes")</f>
        <v>1</v>
      </c>
      <c r="D508" s="3">
        <f ca="1">COUNTIFS(Table1[c08a_main_class], $B$4, INDIRECT("Table1[c01"&amp;$E$5&amp;"_area]"), "&lt;&gt;Unassigned", INDIRECT("Table1["&amp;$B508&amp;"]"), "No")</f>
        <v>39</v>
      </c>
      <c r="E508" s="2">
        <f ca="1">COUNTIFS(Table1[c08a_main_class], $B$4, INDIRECT("Table1[c01"&amp;$E$5&amp;"_area]"), "&lt;&gt;Unassigned", INDIRECT("Table1["&amp;$B508&amp;"]"), "Don't Know")</f>
        <v>0</v>
      </c>
      <c r="F508" s="3">
        <f t="shared" ca="1" si="65"/>
        <v>40</v>
      </c>
    </row>
    <row r="509" spans="1:6" x14ac:dyDescent="0.25">
      <c r="A509" s="5" t="s">
        <v>732</v>
      </c>
      <c r="B509" s="28" t="s">
        <v>935</v>
      </c>
      <c r="C509" s="2">
        <f ca="1">COUNTIFS(Table1[c08a_main_class], $B$4, INDIRECT("Table1[c01"&amp;$E$5&amp;"_area]"), "&lt;&gt;Unassigned", INDIRECT("Table1["&amp;$B509&amp;"]"), "Yes")</f>
        <v>21</v>
      </c>
      <c r="D509" s="3">
        <f ca="1">COUNTIFS(Table1[c08a_main_class], $B$4, INDIRECT("Table1[c01"&amp;$E$5&amp;"_area]"), "&lt;&gt;Unassigned", INDIRECT("Table1["&amp;$B509&amp;"]"), "No")</f>
        <v>19</v>
      </c>
      <c r="E509" s="2">
        <f ca="1">COUNTIFS(Table1[c08a_main_class], $B$4, INDIRECT("Table1[c01"&amp;$E$5&amp;"_area]"), "&lt;&gt;Unassigned", INDIRECT("Table1["&amp;$B509&amp;"]"), "Don't Know")</f>
        <v>0</v>
      </c>
      <c r="F509" s="3">
        <f t="shared" ca="1" si="65"/>
        <v>40</v>
      </c>
    </row>
    <row r="510" spans="1:6" x14ac:dyDescent="0.25">
      <c r="A510" s="5" t="s">
        <v>733</v>
      </c>
      <c r="B510" s="28" t="s">
        <v>936</v>
      </c>
      <c r="C510" s="2">
        <f ca="1">COUNTIFS(Table1[c08a_main_class], $B$4, INDIRECT("Table1[c01"&amp;$E$5&amp;"_area]"), "&lt;&gt;Unassigned", INDIRECT("Table1["&amp;$B510&amp;"]"), "Yes")</f>
        <v>1</v>
      </c>
      <c r="D510" s="3">
        <f ca="1">COUNTIFS(Table1[c08a_main_class], $B$4, INDIRECT("Table1[c01"&amp;$E$5&amp;"_area]"), "&lt;&gt;Unassigned", INDIRECT("Table1["&amp;$B510&amp;"]"), "No")</f>
        <v>39</v>
      </c>
      <c r="E510" s="2">
        <f ca="1">COUNTIFS(Table1[c08a_main_class], $B$4, INDIRECT("Table1[c01"&amp;$E$5&amp;"_area]"), "&lt;&gt;Unassigned", INDIRECT("Table1["&amp;$B510&amp;"]"), "Don't Know")</f>
        <v>0</v>
      </c>
      <c r="F510" s="3">
        <f t="shared" ca="1" si="65"/>
        <v>40</v>
      </c>
    </row>
    <row r="511" spans="1:6" x14ac:dyDescent="0.25">
      <c r="A511" s="5" t="s">
        <v>734</v>
      </c>
      <c r="B511" s="28" t="s">
        <v>937</v>
      </c>
      <c r="C511" s="2">
        <f ca="1">COUNTIFS(Table1[c08a_main_class], $B$4, INDIRECT("Table1[c01"&amp;$E$5&amp;"_area]"), "&lt;&gt;Unassigned", INDIRECT("Table1["&amp;$B511&amp;"]"), "Yes")</f>
        <v>1</v>
      </c>
      <c r="D511" s="3">
        <f ca="1">COUNTIFS(Table1[c08a_main_class], $B$4, INDIRECT("Table1[c01"&amp;$E$5&amp;"_area]"), "&lt;&gt;Unassigned", INDIRECT("Table1["&amp;$B511&amp;"]"), "No")</f>
        <v>39</v>
      </c>
      <c r="E511" s="2">
        <f ca="1">COUNTIFS(Table1[c08a_main_class], $B$4, INDIRECT("Table1[c01"&amp;$E$5&amp;"_area]"), "&lt;&gt;Unassigned", INDIRECT("Table1["&amp;$B511&amp;"]"), "Don't Know")</f>
        <v>0</v>
      </c>
      <c r="F511" s="3">
        <f ca="1">C511+D511+E511</f>
        <v>40</v>
      </c>
    </row>
    <row r="512" spans="1:6" x14ac:dyDescent="0.25">
      <c r="A512" s="5" t="s">
        <v>735</v>
      </c>
      <c r="B512" s="28" t="s">
        <v>938</v>
      </c>
      <c r="C512" s="2">
        <f ca="1">COUNTIFS(Table1[c08a_main_class], $B$4, INDIRECT("Table1[c01"&amp;$E$5&amp;"_area]"), "&lt;&gt;Unassigned", INDIRECT("Table1["&amp;$B512&amp;"]"), "Yes")</f>
        <v>0</v>
      </c>
      <c r="D512" s="3">
        <f ca="1">COUNTIFS(Table1[c08a_main_class], $B$4, INDIRECT("Table1[c01"&amp;$E$5&amp;"_area]"), "&lt;&gt;Unassigned", INDIRECT("Table1["&amp;$B512&amp;"]"), "No")</f>
        <v>40</v>
      </c>
      <c r="E512" s="2">
        <f ca="1">COUNTIFS(Table1[c08a_main_class], $B$4, INDIRECT("Table1[c01"&amp;$E$5&amp;"_area]"), "&lt;&gt;Unassigned", INDIRECT("Table1["&amp;$B512&amp;"]"), "Don't Know")</f>
        <v>0</v>
      </c>
      <c r="F512" s="3">
        <f t="shared" ca="1" si="65"/>
        <v>40</v>
      </c>
    </row>
    <row r="513" spans="1:6" x14ac:dyDescent="0.25">
      <c r="A513" s="5" t="s">
        <v>736</v>
      </c>
      <c r="B513" s="28" t="s">
        <v>939</v>
      </c>
      <c r="C513" s="2">
        <f ca="1">COUNTIFS(Table1[c08a_main_class], $B$4, INDIRECT("Table1[c01"&amp;$E$5&amp;"_area]"), "&lt;&gt;Unassigned", INDIRECT("Table1["&amp;$B513&amp;"]"), "Yes")</f>
        <v>0</v>
      </c>
      <c r="D513" s="3">
        <f ca="1">COUNTIFS(Table1[c08a_main_class], $B$4, INDIRECT("Table1[c01"&amp;$E$5&amp;"_area]"), "&lt;&gt;Unassigned", INDIRECT("Table1["&amp;$B513&amp;"]"), "No")</f>
        <v>40</v>
      </c>
      <c r="E513" s="2">
        <f ca="1">COUNTIFS(Table1[c08a_main_class], $B$4, INDIRECT("Table1[c01"&amp;$E$5&amp;"_area]"), "&lt;&gt;Unassigned", INDIRECT("Table1["&amp;$B513&amp;"]"), "Don't Know")</f>
        <v>0</v>
      </c>
      <c r="F513" s="3">
        <f t="shared" ca="1" si="65"/>
        <v>40</v>
      </c>
    </row>
    <row r="514" spans="1:6" x14ac:dyDescent="0.25">
      <c r="A514" s="5" t="s">
        <v>737</v>
      </c>
      <c r="B514" s="28" t="s">
        <v>940</v>
      </c>
      <c r="C514" s="2">
        <f ca="1">COUNTIFS(Table1[c08a_main_class], $B$4, INDIRECT("Table1[c01"&amp;$E$5&amp;"_area]"), "&lt;&gt;Unassigned", INDIRECT("Table1["&amp;$B514&amp;"]"), "Yes")</f>
        <v>4</v>
      </c>
      <c r="D514" s="3">
        <f ca="1">COUNTIFS(Table1[c08a_main_class], $B$4, INDIRECT("Table1[c01"&amp;$E$5&amp;"_area]"), "&lt;&gt;Unassigned", INDIRECT("Table1["&amp;$B514&amp;"]"), "No")</f>
        <v>36</v>
      </c>
      <c r="E514" s="2">
        <f ca="1">COUNTIFS(Table1[c08a_main_class], $B$4, INDIRECT("Table1[c01"&amp;$E$5&amp;"_area]"), "&lt;&gt;Unassigned", INDIRECT("Table1["&amp;$B514&amp;"]"), "Don't Know")</f>
        <v>0</v>
      </c>
      <c r="F514" s="3">
        <f t="shared" ca="1" si="65"/>
        <v>40</v>
      </c>
    </row>
    <row r="515" spans="1:6" x14ac:dyDescent="0.25">
      <c r="A515" s="5" t="s">
        <v>738</v>
      </c>
      <c r="B515" s="28" t="s">
        <v>941</v>
      </c>
      <c r="C515" s="2">
        <f ca="1">COUNTIFS(Table1[c08a_main_class], $B$4, INDIRECT("Table1[c01"&amp;$E$5&amp;"_area]"), "&lt;&gt;Unassigned", INDIRECT("Table1["&amp;$B515&amp;"]"), "Yes")</f>
        <v>0</v>
      </c>
      <c r="D515" s="3">
        <f ca="1">COUNTIFS(Table1[c08a_main_class], $B$4, INDIRECT("Table1[c01"&amp;$E$5&amp;"_area]"), "&lt;&gt;Unassigned", INDIRECT("Table1["&amp;$B515&amp;"]"), "No")</f>
        <v>40</v>
      </c>
      <c r="E515" s="2">
        <f ca="1">COUNTIFS(Table1[c08a_main_class], $B$4, INDIRECT("Table1[c01"&amp;$E$5&amp;"_area]"), "&lt;&gt;Unassigned", INDIRECT("Table1["&amp;$B515&amp;"]"), "Don't Know")</f>
        <v>0</v>
      </c>
      <c r="F515" s="3">
        <f t="shared" ca="1" si="65"/>
        <v>40</v>
      </c>
    </row>
    <row r="516" spans="1:6" x14ac:dyDescent="0.25">
      <c r="A516" s="5" t="s">
        <v>742</v>
      </c>
      <c r="B516" s="28" t="s">
        <v>942</v>
      </c>
      <c r="C516" s="2">
        <f ca="1">COUNTIFS(Table1[c08a_main_class], $B$4, INDIRECT("Table1[c01"&amp;$E$5&amp;"_area]"), "&lt;&gt;Unassigned", INDIRECT("Table1["&amp;$B516&amp;"]"), "Yes")</f>
        <v>0</v>
      </c>
      <c r="D516" s="3">
        <f ca="1">COUNTIFS(Table1[c08a_main_class], $B$4, INDIRECT("Table1[c01"&amp;$E$5&amp;"_area]"), "&lt;&gt;Unassigned", INDIRECT("Table1["&amp;$B516&amp;"]"), "No")</f>
        <v>40</v>
      </c>
      <c r="E516" s="2">
        <f ca="1">COUNTIFS(Table1[c08a_main_class], $B$4, INDIRECT("Table1[c01"&amp;$E$5&amp;"_area]"), "&lt;&gt;Unassigned", INDIRECT("Table1["&amp;$B516&amp;"]"), "Don't Know")</f>
        <v>0</v>
      </c>
      <c r="F516" s="3">
        <f t="shared" ca="1" si="65"/>
        <v>40</v>
      </c>
    </row>
    <row r="517" spans="1:6" x14ac:dyDescent="0.25">
      <c r="A517" s="5" t="s">
        <v>22</v>
      </c>
      <c r="B517" s="28" t="s">
        <v>943</v>
      </c>
      <c r="C517" s="2">
        <f ca="1">COUNTIFS(Table1[c08a_main_class], $B$4, INDIRECT("Table1[c01"&amp;$E$5&amp;"_area]"), "&lt;&gt;Unassigned", INDIRECT("Table1["&amp;$B517&amp;"]"), "Yes")</f>
        <v>1</v>
      </c>
      <c r="D517" s="3">
        <f ca="1">COUNTIFS(Table1[c08a_main_class], $B$4, INDIRECT("Table1[c01"&amp;$E$5&amp;"_area]"), "&lt;&gt;Unassigned", INDIRECT("Table1["&amp;$B517&amp;"]"), "No")</f>
        <v>39</v>
      </c>
      <c r="E517" s="2">
        <f ca="1">COUNTIFS(Table1[c08a_main_class], $B$4, INDIRECT("Table1[c01"&amp;$E$5&amp;"_area]"), "&lt;&gt;Unassigned", INDIRECT("Table1["&amp;$B517&amp;"]"), "Don't Know")</f>
        <v>0</v>
      </c>
      <c r="F517" s="3">
        <f t="shared" ca="1" si="65"/>
        <v>40</v>
      </c>
    </row>
    <row r="519" spans="1:6" x14ac:dyDescent="0.25">
      <c r="A519" s="4" t="s">
        <v>739</v>
      </c>
    </row>
    <row r="520" spans="1:6" x14ac:dyDescent="0.25">
      <c r="A520" s="5" t="str">
        <f>$B$3&amp;" - Wave B - Sample"</f>
        <v>Jobseekers - Wave B - Sample</v>
      </c>
      <c r="B520" s="5" t="s">
        <v>879</v>
      </c>
      <c r="C520" s="5" t="s">
        <v>5</v>
      </c>
      <c r="D520" s="5" t="s">
        <v>4</v>
      </c>
      <c r="E520" s="5" t="s">
        <v>896</v>
      </c>
      <c r="F520" s="5" t="s">
        <v>525</v>
      </c>
    </row>
    <row r="521" spans="1:6" x14ac:dyDescent="0.25">
      <c r="A521" s="5" t="s">
        <v>723</v>
      </c>
      <c r="B521" s="28" t="s">
        <v>926</v>
      </c>
      <c r="C521" s="7">
        <f ca="1">C500/$C$11</f>
        <v>0.16666666666666666</v>
      </c>
      <c r="D521" s="6">
        <f ca="1">D500/$C$11</f>
        <v>0.7857142857142857</v>
      </c>
      <c r="E521" s="7">
        <f ca="1">E500/$C$11</f>
        <v>0</v>
      </c>
      <c r="F521" s="6">
        <f ca="1">C521+D521+E521</f>
        <v>0.95238095238095233</v>
      </c>
    </row>
    <row r="522" spans="1:6" x14ac:dyDescent="0.25">
      <c r="A522" s="5" t="s">
        <v>724</v>
      </c>
      <c r="B522" s="28" t="s">
        <v>927</v>
      </c>
      <c r="C522" s="7">
        <f t="shared" ref="C522:E537" ca="1" si="66">C501/$C$11</f>
        <v>2.3809523809523808E-2</v>
      </c>
      <c r="D522" s="6">
        <f t="shared" ca="1" si="66"/>
        <v>0.9285714285714286</v>
      </c>
      <c r="E522" s="7">
        <f t="shared" ca="1" si="66"/>
        <v>0</v>
      </c>
      <c r="F522" s="6">
        <f t="shared" ref="F522:F538" ca="1" si="67">C522+D522+E522</f>
        <v>0.95238095238095244</v>
      </c>
    </row>
    <row r="523" spans="1:6" x14ac:dyDescent="0.25">
      <c r="A523" s="5" t="s">
        <v>725</v>
      </c>
      <c r="B523" s="28" t="s">
        <v>928</v>
      </c>
      <c r="C523" s="7">
        <f t="shared" ca="1" si="66"/>
        <v>0.38095238095238093</v>
      </c>
      <c r="D523" s="6">
        <f t="shared" ca="1" si="66"/>
        <v>0.5714285714285714</v>
      </c>
      <c r="E523" s="7">
        <f t="shared" ca="1" si="66"/>
        <v>0</v>
      </c>
      <c r="F523" s="6">
        <f t="shared" ca="1" si="67"/>
        <v>0.95238095238095233</v>
      </c>
    </row>
    <row r="524" spans="1:6" x14ac:dyDescent="0.25">
      <c r="A524" s="5" t="s">
        <v>726</v>
      </c>
      <c r="B524" s="28" t="s">
        <v>929</v>
      </c>
      <c r="C524" s="7">
        <f t="shared" ca="1" si="66"/>
        <v>2.3809523809523808E-2</v>
      </c>
      <c r="D524" s="6">
        <f t="shared" ca="1" si="66"/>
        <v>0.90476190476190477</v>
      </c>
      <c r="E524" s="7">
        <f t="shared" ca="1" si="66"/>
        <v>2.3809523809523808E-2</v>
      </c>
      <c r="F524" s="6">
        <f t="shared" ca="1" si="67"/>
        <v>0.95238095238095244</v>
      </c>
    </row>
    <row r="525" spans="1:6" x14ac:dyDescent="0.25">
      <c r="A525" s="5" t="s">
        <v>727</v>
      </c>
      <c r="B525" s="28" t="s">
        <v>930</v>
      </c>
      <c r="C525" s="7">
        <f t="shared" ca="1" si="66"/>
        <v>0</v>
      </c>
      <c r="D525" s="6">
        <f t="shared" ca="1" si="66"/>
        <v>0.95238095238095233</v>
      </c>
      <c r="E525" s="7">
        <f t="shared" ca="1" si="66"/>
        <v>0</v>
      </c>
      <c r="F525" s="6">
        <f t="shared" ca="1" si="67"/>
        <v>0.95238095238095233</v>
      </c>
    </row>
    <row r="526" spans="1:6" x14ac:dyDescent="0.25">
      <c r="A526" s="5" t="s">
        <v>728</v>
      </c>
      <c r="B526" s="28" t="s">
        <v>931</v>
      </c>
      <c r="C526" s="7">
        <f t="shared" ca="1" si="66"/>
        <v>2.3809523809523808E-2</v>
      </c>
      <c r="D526" s="6">
        <f t="shared" ca="1" si="66"/>
        <v>0.9285714285714286</v>
      </c>
      <c r="E526" s="7">
        <f t="shared" ca="1" si="66"/>
        <v>0</v>
      </c>
      <c r="F526" s="6">
        <f t="shared" ca="1" si="67"/>
        <v>0.95238095238095244</v>
      </c>
    </row>
    <row r="527" spans="1:6" x14ac:dyDescent="0.25">
      <c r="A527" s="5" t="s">
        <v>729</v>
      </c>
      <c r="B527" s="28" t="s">
        <v>932</v>
      </c>
      <c r="C527" s="7">
        <f t="shared" ca="1" si="66"/>
        <v>7.1428571428571425E-2</v>
      </c>
      <c r="D527" s="6">
        <f t="shared" ca="1" si="66"/>
        <v>0.88095238095238093</v>
      </c>
      <c r="E527" s="7">
        <f t="shared" ca="1" si="66"/>
        <v>0</v>
      </c>
      <c r="F527" s="6">
        <f t="shared" ca="1" si="67"/>
        <v>0.95238095238095233</v>
      </c>
    </row>
    <row r="528" spans="1:6" x14ac:dyDescent="0.25">
      <c r="A528" s="5" t="s">
        <v>730</v>
      </c>
      <c r="B528" s="28" t="s">
        <v>933</v>
      </c>
      <c r="C528" s="7">
        <f t="shared" ca="1" si="66"/>
        <v>7.1428571428571425E-2</v>
      </c>
      <c r="D528" s="6">
        <f t="shared" ca="1" si="66"/>
        <v>0.88095238095238093</v>
      </c>
      <c r="E528" s="7">
        <f t="shared" ca="1" si="66"/>
        <v>0</v>
      </c>
      <c r="F528" s="6">
        <f t="shared" ca="1" si="67"/>
        <v>0.95238095238095233</v>
      </c>
    </row>
    <row r="529" spans="1:6" x14ac:dyDescent="0.25">
      <c r="A529" s="5" t="s">
        <v>731</v>
      </c>
      <c r="B529" s="28" t="s">
        <v>934</v>
      </c>
      <c r="C529" s="7">
        <f t="shared" ca="1" si="66"/>
        <v>2.3809523809523808E-2</v>
      </c>
      <c r="D529" s="6">
        <f t="shared" ca="1" si="66"/>
        <v>0.9285714285714286</v>
      </c>
      <c r="E529" s="7">
        <f t="shared" ca="1" si="66"/>
        <v>0</v>
      </c>
      <c r="F529" s="6">
        <f t="shared" ca="1" si="67"/>
        <v>0.95238095238095244</v>
      </c>
    </row>
    <row r="530" spans="1:6" x14ac:dyDescent="0.25">
      <c r="A530" s="5" t="s">
        <v>732</v>
      </c>
      <c r="B530" s="28" t="s">
        <v>935</v>
      </c>
      <c r="C530" s="7">
        <f t="shared" ca="1" si="66"/>
        <v>0.5</v>
      </c>
      <c r="D530" s="6">
        <f t="shared" ca="1" si="66"/>
        <v>0.45238095238095238</v>
      </c>
      <c r="E530" s="7">
        <f t="shared" ca="1" si="66"/>
        <v>0</v>
      </c>
      <c r="F530" s="6">
        <f t="shared" ca="1" si="67"/>
        <v>0.95238095238095233</v>
      </c>
    </row>
    <row r="531" spans="1:6" x14ac:dyDescent="0.25">
      <c r="A531" s="5" t="s">
        <v>733</v>
      </c>
      <c r="B531" s="28" t="s">
        <v>936</v>
      </c>
      <c r="C531" s="7">
        <f t="shared" ca="1" si="66"/>
        <v>2.3809523809523808E-2</v>
      </c>
      <c r="D531" s="6">
        <f t="shared" ca="1" si="66"/>
        <v>0.9285714285714286</v>
      </c>
      <c r="E531" s="7">
        <f t="shared" ca="1" si="66"/>
        <v>0</v>
      </c>
      <c r="F531" s="6">
        <f t="shared" ca="1" si="67"/>
        <v>0.95238095238095244</v>
      </c>
    </row>
    <row r="532" spans="1:6" x14ac:dyDescent="0.25">
      <c r="A532" s="5" t="s">
        <v>734</v>
      </c>
      <c r="B532" s="28" t="s">
        <v>937</v>
      </c>
      <c r="C532" s="7">
        <f t="shared" ca="1" si="66"/>
        <v>2.3809523809523808E-2</v>
      </c>
      <c r="D532" s="6">
        <f t="shared" ca="1" si="66"/>
        <v>0.9285714285714286</v>
      </c>
      <c r="E532" s="7">
        <f t="shared" ca="1" si="66"/>
        <v>0</v>
      </c>
      <c r="F532" s="6">
        <f t="shared" ca="1" si="67"/>
        <v>0.95238095238095244</v>
      </c>
    </row>
    <row r="533" spans="1:6" x14ac:dyDescent="0.25">
      <c r="A533" s="5" t="s">
        <v>735</v>
      </c>
      <c r="B533" s="28" t="s">
        <v>938</v>
      </c>
      <c r="C533" s="7">
        <f t="shared" ca="1" si="66"/>
        <v>0</v>
      </c>
      <c r="D533" s="6">
        <f t="shared" ca="1" si="66"/>
        <v>0.95238095238095233</v>
      </c>
      <c r="E533" s="7">
        <f t="shared" ca="1" si="66"/>
        <v>0</v>
      </c>
      <c r="F533" s="6">
        <f t="shared" ca="1" si="67"/>
        <v>0.95238095238095233</v>
      </c>
    </row>
    <row r="534" spans="1:6" x14ac:dyDescent="0.25">
      <c r="A534" s="5" t="s">
        <v>736</v>
      </c>
      <c r="B534" s="28" t="s">
        <v>939</v>
      </c>
      <c r="C534" s="7">
        <f t="shared" ca="1" si="66"/>
        <v>0</v>
      </c>
      <c r="D534" s="6">
        <f t="shared" ca="1" si="66"/>
        <v>0.95238095238095233</v>
      </c>
      <c r="E534" s="7">
        <f t="shared" ca="1" si="66"/>
        <v>0</v>
      </c>
      <c r="F534" s="6">
        <f t="shared" ca="1" si="67"/>
        <v>0.95238095238095233</v>
      </c>
    </row>
    <row r="535" spans="1:6" x14ac:dyDescent="0.25">
      <c r="A535" s="5" t="s">
        <v>737</v>
      </c>
      <c r="B535" s="28" t="s">
        <v>940</v>
      </c>
      <c r="C535" s="7">
        <f t="shared" ca="1" si="66"/>
        <v>9.5238095238095233E-2</v>
      </c>
      <c r="D535" s="6">
        <f t="shared" ca="1" si="66"/>
        <v>0.8571428571428571</v>
      </c>
      <c r="E535" s="7">
        <f t="shared" ca="1" si="66"/>
        <v>0</v>
      </c>
      <c r="F535" s="6">
        <f t="shared" ca="1" si="67"/>
        <v>0.95238095238095233</v>
      </c>
    </row>
    <row r="536" spans="1:6" x14ac:dyDescent="0.25">
      <c r="A536" s="5" t="s">
        <v>738</v>
      </c>
      <c r="B536" s="28" t="s">
        <v>941</v>
      </c>
      <c r="C536" s="7">
        <f t="shared" ca="1" si="66"/>
        <v>0</v>
      </c>
      <c r="D536" s="6">
        <f t="shared" ca="1" si="66"/>
        <v>0.95238095238095233</v>
      </c>
      <c r="E536" s="7">
        <f t="shared" ca="1" si="66"/>
        <v>0</v>
      </c>
      <c r="F536" s="6">
        <f t="shared" ca="1" si="67"/>
        <v>0.95238095238095233</v>
      </c>
    </row>
    <row r="537" spans="1:6" x14ac:dyDescent="0.25">
      <c r="A537" s="5" t="s">
        <v>742</v>
      </c>
      <c r="B537" s="28" t="s">
        <v>942</v>
      </c>
      <c r="C537" s="7">
        <f t="shared" ca="1" si="66"/>
        <v>0</v>
      </c>
      <c r="D537" s="6">
        <f t="shared" ca="1" si="66"/>
        <v>0.95238095238095233</v>
      </c>
      <c r="E537" s="7">
        <f t="shared" ca="1" si="66"/>
        <v>0</v>
      </c>
      <c r="F537" s="6">
        <f t="shared" ca="1" si="67"/>
        <v>0.95238095238095233</v>
      </c>
    </row>
    <row r="538" spans="1:6" x14ac:dyDescent="0.25">
      <c r="A538" s="5" t="s">
        <v>22</v>
      </c>
      <c r="B538" s="28" t="s">
        <v>943</v>
      </c>
      <c r="C538" s="7">
        <f t="shared" ref="C538:E538" ca="1" si="68">C517/$C$11</f>
        <v>2.3809523809523808E-2</v>
      </c>
      <c r="D538" s="6">
        <f t="shared" ca="1" si="68"/>
        <v>0.9285714285714286</v>
      </c>
      <c r="E538" s="7">
        <f t="shared" ca="1" si="68"/>
        <v>0</v>
      </c>
      <c r="F538" s="6">
        <f t="shared" ca="1" si="67"/>
        <v>0.95238095238095244</v>
      </c>
    </row>
    <row r="540" spans="1:6" x14ac:dyDescent="0.25">
      <c r="A540" s="4" t="s">
        <v>722</v>
      </c>
    </row>
    <row r="541" spans="1:6" x14ac:dyDescent="0.25">
      <c r="A541" s="5" t="str">
        <f>$B$3&amp;" - Wave C - Sample"</f>
        <v>Jobseekers - Wave C - Sample</v>
      </c>
      <c r="B541" s="5" t="s">
        <v>879</v>
      </c>
      <c r="C541" s="5" t="s">
        <v>5</v>
      </c>
      <c r="D541" s="5" t="s">
        <v>4</v>
      </c>
      <c r="E541" s="5" t="s">
        <v>896</v>
      </c>
      <c r="F541" s="5" t="s">
        <v>525</v>
      </c>
    </row>
    <row r="542" spans="1:6" x14ac:dyDescent="0.25">
      <c r="A542" s="5" t="s">
        <v>723</v>
      </c>
      <c r="B542" s="28" t="s">
        <v>1006</v>
      </c>
      <c r="C542" s="2">
        <f ca="1">COUNTIFS(Table1[c08a_main_class], $B$4, INDIRECT("Table1[c01"&amp;$E$6&amp;"_area]"), "&lt;&gt;Unassigned", INDIRECT("Table1["&amp;$B542&amp;"]"), "Yes")</f>
        <v>2</v>
      </c>
      <c r="D542" s="3">
        <f ca="1">COUNTIFS(Table1[c08a_main_class], $B$4, INDIRECT("Table1[c01"&amp;$E$6&amp;"_area]"), "&lt;&gt;Unassigned", INDIRECT("Table1["&amp;$B542&amp;"]"), "No")</f>
        <v>4</v>
      </c>
      <c r="E542" s="2">
        <f ca="1">COUNTIFS(Table1[c08a_main_class], $B$4, INDIRECT("Table1[c01"&amp;$E$6&amp;"_area]"), "&lt;&gt;Unassigned", INDIRECT("Table1["&amp;$B542&amp;"]"), "Don't Know")</f>
        <v>0</v>
      </c>
      <c r="F542" s="3">
        <f ca="1">C542+D542+E542</f>
        <v>6</v>
      </c>
    </row>
    <row r="543" spans="1:6" x14ac:dyDescent="0.25">
      <c r="A543" s="5" t="s">
        <v>724</v>
      </c>
      <c r="B543" s="28" t="s">
        <v>1007</v>
      </c>
      <c r="C543" s="2">
        <f ca="1">COUNTIFS(Table1[c08a_main_class], $B$4, INDIRECT("Table1[c01"&amp;$E$6&amp;"_area]"), "&lt;&gt;Unassigned", INDIRECT("Table1["&amp;$B543&amp;"]"), "Yes")</f>
        <v>0</v>
      </c>
      <c r="D543" s="3">
        <f ca="1">COUNTIFS(Table1[c08a_main_class], $B$4, INDIRECT("Table1[c01"&amp;$E$6&amp;"_area]"), "&lt;&gt;Unassigned", INDIRECT("Table1["&amp;$B543&amp;"]"), "No")</f>
        <v>6</v>
      </c>
      <c r="E543" s="2">
        <f ca="1">COUNTIFS(Table1[c08a_main_class], $B$4, INDIRECT("Table1[c01"&amp;$E$6&amp;"_area]"), "&lt;&gt;Unassigned", INDIRECT("Table1["&amp;$B543&amp;"]"), "Don't Know")</f>
        <v>0</v>
      </c>
      <c r="F543" s="3">
        <f t="shared" ref="F543:F559" ca="1" si="69">C543+D543+E543</f>
        <v>6</v>
      </c>
    </row>
    <row r="544" spans="1:6" x14ac:dyDescent="0.25">
      <c r="A544" s="5" t="s">
        <v>725</v>
      </c>
      <c r="B544" s="28" t="s">
        <v>1008</v>
      </c>
      <c r="C544" s="2">
        <f ca="1">COUNTIFS(Table1[c08a_main_class], $B$4, INDIRECT("Table1[c01"&amp;$E$6&amp;"_area]"), "&lt;&gt;Unassigned", INDIRECT("Table1["&amp;$B544&amp;"]"), "Yes")</f>
        <v>3</v>
      </c>
      <c r="D544" s="3">
        <f ca="1">COUNTIFS(Table1[c08a_main_class], $B$4, INDIRECT("Table1[c01"&amp;$E$6&amp;"_area]"), "&lt;&gt;Unassigned", INDIRECT("Table1["&amp;$B544&amp;"]"), "No")</f>
        <v>3</v>
      </c>
      <c r="E544" s="2">
        <f ca="1">COUNTIFS(Table1[c08a_main_class], $B$4, INDIRECT("Table1[c01"&amp;$E$6&amp;"_area]"), "&lt;&gt;Unassigned", INDIRECT("Table1["&amp;$B544&amp;"]"), "Don't Know")</f>
        <v>0</v>
      </c>
      <c r="F544" s="3">
        <f t="shared" ca="1" si="69"/>
        <v>6</v>
      </c>
    </row>
    <row r="545" spans="1:6" x14ac:dyDescent="0.25">
      <c r="A545" s="5" t="s">
        <v>726</v>
      </c>
      <c r="B545" s="28" t="s">
        <v>1009</v>
      </c>
      <c r="C545" s="2">
        <f ca="1">COUNTIFS(Table1[c08a_main_class], $B$4, INDIRECT("Table1[c01"&amp;$E$6&amp;"_area]"), "&lt;&gt;Unassigned", INDIRECT("Table1["&amp;$B545&amp;"]"), "Yes")</f>
        <v>0</v>
      </c>
      <c r="D545" s="3">
        <f ca="1">COUNTIFS(Table1[c08a_main_class], $B$4, INDIRECT("Table1[c01"&amp;$E$6&amp;"_area]"), "&lt;&gt;Unassigned", INDIRECT("Table1["&amp;$B545&amp;"]"), "No")</f>
        <v>6</v>
      </c>
      <c r="E545" s="2">
        <f ca="1">COUNTIFS(Table1[c08a_main_class], $B$4, INDIRECT("Table1[c01"&amp;$E$6&amp;"_area]"), "&lt;&gt;Unassigned", INDIRECT("Table1["&amp;$B545&amp;"]"), "Don't Know")</f>
        <v>0</v>
      </c>
      <c r="F545" s="3">
        <f t="shared" ca="1" si="69"/>
        <v>6</v>
      </c>
    </row>
    <row r="546" spans="1:6" x14ac:dyDescent="0.25">
      <c r="A546" s="5" t="s">
        <v>727</v>
      </c>
      <c r="B546" s="28" t="s">
        <v>1010</v>
      </c>
      <c r="C546" s="2">
        <f ca="1">COUNTIFS(Table1[c08a_main_class], $B$4, INDIRECT("Table1[c01"&amp;$E$6&amp;"_area]"), "&lt;&gt;Unassigned", INDIRECT("Table1["&amp;$B546&amp;"]"), "Yes")</f>
        <v>0</v>
      </c>
      <c r="D546" s="3">
        <f ca="1">COUNTIFS(Table1[c08a_main_class], $B$4, INDIRECT("Table1[c01"&amp;$E$6&amp;"_area]"), "&lt;&gt;Unassigned", INDIRECT("Table1["&amp;$B546&amp;"]"), "No")</f>
        <v>6</v>
      </c>
      <c r="E546" s="2">
        <f ca="1">COUNTIFS(Table1[c08a_main_class], $B$4, INDIRECT("Table1[c01"&amp;$E$6&amp;"_area]"), "&lt;&gt;Unassigned", INDIRECT("Table1["&amp;$B546&amp;"]"), "Don't Know")</f>
        <v>0</v>
      </c>
      <c r="F546" s="3">
        <f t="shared" ca="1" si="69"/>
        <v>6</v>
      </c>
    </row>
    <row r="547" spans="1:6" x14ac:dyDescent="0.25">
      <c r="A547" s="5" t="s">
        <v>728</v>
      </c>
      <c r="B547" s="28" t="s">
        <v>1011</v>
      </c>
      <c r="C547" s="2">
        <f ca="1">COUNTIFS(Table1[c08a_main_class], $B$4, INDIRECT("Table1[c01"&amp;$E$6&amp;"_area]"), "&lt;&gt;Unassigned", INDIRECT("Table1["&amp;$B547&amp;"]"), "Yes")</f>
        <v>0</v>
      </c>
      <c r="D547" s="3">
        <f ca="1">COUNTIFS(Table1[c08a_main_class], $B$4, INDIRECT("Table1[c01"&amp;$E$6&amp;"_area]"), "&lt;&gt;Unassigned", INDIRECT("Table1["&amp;$B547&amp;"]"), "No")</f>
        <v>6</v>
      </c>
      <c r="E547" s="2">
        <f ca="1">COUNTIFS(Table1[c08a_main_class], $B$4, INDIRECT("Table1[c01"&amp;$E$6&amp;"_area]"), "&lt;&gt;Unassigned", INDIRECT("Table1["&amp;$B547&amp;"]"), "Don't Know")</f>
        <v>0</v>
      </c>
      <c r="F547" s="3">
        <f t="shared" ca="1" si="69"/>
        <v>6</v>
      </c>
    </row>
    <row r="548" spans="1:6" x14ac:dyDescent="0.25">
      <c r="A548" s="5" t="s">
        <v>729</v>
      </c>
      <c r="B548" s="28" t="s">
        <v>1012</v>
      </c>
      <c r="C548" s="2">
        <f ca="1">COUNTIFS(Table1[c08a_main_class], $B$4, INDIRECT("Table1[c01"&amp;$E$6&amp;"_area]"), "&lt;&gt;Unassigned", INDIRECT("Table1["&amp;$B548&amp;"]"), "Yes")</f>
        <v>0</v>
      </c>
      <c r="D548" s="3">
        <f ca="1">COUNTIFS(Table1[c08a_main_class], $B$4, INDIRECT("Table1[c01"&amp;$E$6&amp;"_area]"), "&lt;&gt;Unassigned", INDIRECT("Table1["&amp;$B548&amp;"]"), "No")</f>
        <v>6</v>
      </c>
      <c r="E548" s="2">
        <f ca="1">COUNTIFS(Table1[c08a_main_class], $B$4, INDIRECT("Table1[c01"&amp;$E$6&amp;"_area]"), "&lt;&gt;Unassigned", INDIRECT("Table1["&amp;$B548&amp;"]"), "Don't Know")</f>
        <v>0</v>
      </c>
      <c r="F548" s="3">
        <f t="shared" ca="1" si="69"/>
        <v>6</v>
      </c>
    </row>
    <row r="549" spans="1:6" x14ac:dyDescent="0.25">
      <c r="A549" s="5" t="s">
        <v>730</v>
      </c>
      <c r="B549" s="28" t="s">
        <v>1013</v>
      </c>
      <c r="C549" s="2">
        <f ca="1">COUNTIFS(Table1[c08a_main_class], $B$4, INDIRECT("Table1[c01"&amp;$E$6&amp;"_area]"), "&lt;&gt;Unassigned", INDIRECT("Table1["&amp;$B549&amp;"]"), "Yes")</f>
        <v>0</v>
      </c>
      <c r="D549" s="3">
        <f ca="1">COUNTIFS(Table1[c08a_main_class], $B$4, INDIRECT("Table1[c01"&amp;$E$6&amp;"_area]"), "&lt;&gt;Unassigned", INDIRECT("Table1["&amp;$B549&amp;"]"), "No")</f>
        <v>6</v>
      </c>
      <c r="E549" s="2">
        <f ca="1">COUNTIFS(Table1[c08a_main_class], $B$4, INDIRECT("Table1[c01"&amp;$E$6&amp;"_area]"), "&lt;&gt;Unassigned", INDIRECT("Table1["&amp;$B549&amp;"]"), "Don't Know")</f>
        <v>0</v>
      </c>
      <c r="F549" s="3">
        <f t="shared" ca="1" si="69"/>
        <v>6</v>
      </c>
    </row>
    <row r="550" spans="1:6" x14ac:dyDescent="0.25">
      <c r="A550" s="5" t="s">
        <v>731</v>
      </c>
      <c r="B550" s="28" t="s">
        <v>1014</v>
      </c>
      <c r="C550" s="2">
        <f ca="1">COUNTIFS(Table1[c08a_main_class], $B$4, INDIRECT("Table1[c01"&amp;$E$6&amp;"_area]"), "&lt;&gt;Unassigned", INDIRECT("Table1["&amp;$B550&amp;"]"), "Yes")</f>
        <v>0</v>
      </c>
      <c r="D550" s="3">
        <f ca="1">COUNTIFS(Table1[c08a_main_class], $B$4, INDIRECT("Table1[c01"&amp;$E$6&amp;"_area]"), "&lt;&gt;Unassigned", INDIRECT("Table1["&amp;$B550&amp;"]"), "No")</f>
        <v>6</v>
      </c>
      <c r="E550" s="2">
        <f ca="1">COUNTIFS(Table1[c08a_main_class], $B$4, INDIRECT("Table1[c01"&amp;$E$6&amp;"_area]"), "&lt;&gt;Unassigned", INDIRECT("Table1["&amp;$B550&amp;"]"), "Don't Know")</f>
        <v>0</v>
      </c>
      <c r="F550" s="3">
        <f t="shared" ca="1" si="69"/>
        <v>6</v>
      </c>
    </row>
    <row r="551" spans="1:6" x14ac:dyDescent="0.25">
      <c r="A551" s="5" t="s">
        <v>732</v>
      </c>
      <c r="B551" s="28" t="s">
        <v>1015</v>
      </c>
      <c r="C551" s="2">
        <f ca="1">COUNTIFS(Table1[c08a_main_class], $B$4, INDIRECT("Table1[c01"&amp;$E$6&amp;"_area]"), "&lt;&gt;Unassigned", INDIRECT("Table1["&amp;$B551&amp;"]"), "Yes")</f>
        <v>2</v>
      </c>
      <c r="D551" s="3">
        <f ca="1">COUNTIFS(Table1[c08a_main_class], $B$4, INDIRECT("Table1[c01"&amp;$E$6&amp;"_area]"), "&lt;&gt;Unassigned", INDIRECT("Table1["&amp;$B551&amp;"]"), "No")</f>
        <v>4</v>
      </c>
      <c r="E551" s="2">
        <f ca="1">COUNTIFS(Table1[c08a_main_class], $B$4, INDIRECT("Table1[c01"&amp;$E$6&amp;"_area]"), "&lt;&gt;Unassigned", INDIRECT("Table1["&amp;$B551&amp;"]"), "Don't Know")</f>
        <v>0</v>
      </c>
      <c r="F551" s="3">
        <f t="shared" ca="1" si="69"/>
        <v>6</v>
      </c>
    </row>
    <row r="552" spans="1:6" x14ac:dyDescent="0.25">
      <c r="A552" s="5" t="s">
        <v>733</v>
      </c>
      <c r="B552" s="28" t="s">
        <v>1016</v>
      </c>
      <c r="C552" s="2">
        <f ca="1">COUNTIFS(Table1[c08a_main_class], $B$4, INDIRECT("Table1[c01"&amp;$E$6&amp;"_area]"), "&lt;&gt;Unassigned", INDIRECT("Table1["&amp;$B552&amp;"]"), "Yes")</f>
        <v>0</v>
      </c>
      <c r="D552" s="3">
        <f ca="1">COUNTIFS(Table1[c08a_main_class], $B$4, INDIRECT("Table1[c01"&amp;$E$6&amp;"_area]"), "&lt;&gt;Unassigned", INDIRECT("Table1["&amp;$B552&amp;"]"), "No")</f>
        <v>6</v>
      </c>
      <c r="E552" s="2">
        <f ca="1">COUNTIFS(Table1[c08a_main_class], $B$4, INDIRECT("Table1[c01"&amp;$E$6&amp;"_area]"), "&lt;&gt;Unassigned", INDIRECT("Table1["&amp;$B552&amp;"]"), "Don't Know")</f>
        <v>0</v>
      </c>
      <c r="F552" s="3">
        <f t="shared" ca="1" si="69"/>
        <v>6</v>
      </c>
    </row>
    <row r="553" spans="1:6" x14ac:dyDescent="0.25">
      <c r="A553" s="5" t="s">
        <v>734</v>
      </c>
      <c r="B553" s="28" t="s">
        <v>1017</v>
      </c>
      <c r="C553" s="2">
        <f ca="1">COUNTIFS(Table1[c08a_main_class], $B$4, INDIRECT("Table1[c01"&amp;$E$6&amp;"_area]"), "&lt;&gt;Unassigned", INDIRECT("Table1["&amp;$B553&amp;"]"), "Yes")</f>
        <v>0</v>
      </c>
      <c r="D553" s="3">
        <f ca="1">COUNTIFS(Table1[c08a_main_class], $B$4, INDIRECT("Table1[c01"&amp;$E$6&amp;"_area]"), "&lt;&gt;Unassigned", INDIRECT("Table1["&amp;$B553&amp;"]"), "No")</f>
        <v>6</v>
      </c>
      <c r="E553" s="2">
        <f ca="1">COUNTIFS(Table1[c08a_main_class], $B$4, INDIRECT("Table1[c01"&amp;$E$6&amp;"_area]"), "&lt;&gt;Unassigned", INDIRECT("Table1["&amp;$B553&amp;"]"), "Don't Know")</f>
        <v>0</v>
      </c>
      <c r="F553" s="3">
        <f t="shared" ca="1" si="69"/>
        <v>6</v>
      </c>
    </row>
    <row r="554" spans="1:6" x14ac:dyDescent="0.25">
      <c r="A554" s="5" t="s">
        <v>735</v>
      </c>
      <c r="B554" s="28" t="s">
        <v>1018</v>
      </c>
      <c r="C554" s="2">
        <f ca="1">COUNTIFS(Table1[c08a_main_class], $B$4, INDIRECT("Table1[c01"&amp;$E$6&amp;"_area]"), "&lt;&gt;Unassigned", INDIRECT("Table1["&amp;$B554&amp;"]"), "Yes")</f>
        <v>0</v>
      </c>
      <c r="D554" s="3">
        <f ca="1">COUNTIFS(Table1[c08a_main_class], $B$4, INDIRECT("Table1[c01"&amp;$E$6&amp;"_area]"), "&lt;&gt;Unassigned", INDIRECT("Table1["&amp;$B554&amp;"]"), "No")</f>
        <v>6</v>
      </c>
      <c r="E554" s="2">
        <f ca="1">COUNTIFS(Table1[c08a_main_class], $B$4, INDIRECT("Table1[c01"&amp;$E$6&amp;"_area]"), "&lt;&gt;Unassigned", INDIRECT("Table1["&amp;$B554&amp;"]"), "Don't Know")</f>
        <v>0</v>
      </c>
      <c r="F554" s="3">
        <f t="shared" ca="1" si="69"/>
        <v>6</v>
      </c>
    </row>
    <row r="555" spans="1:6" x14ac:dyDescent="0.25">
      <c r="A555" s="5" t="s">
        <v>736</v>
      </c>
      <c r="B555" s="28" t="s">
        <v>1019</v>
      </c>
      <c r="C555" s="2">
        <f ca="1">COUNTIFS(Table1[c08a_main_class], $B$4, INDIRECT("Table1[c01"&amp;$E$6&amp;"_area]"), "&lt;&gt;Unassigned", INDIRECT("Table1["&amp;$B555&amp;"]"), "Yes")</f>
        <v>0</v>
      </c>
      <c r="D555" s="3">
        <f ca="1">COUNTIFS(Table1[c08a_main_class], $B$4, INDIRECT("Table1[c01"&amp;$E$6&amp;"_area]"), "&lt;&gt;Unassigned", INDIRECT("Table1["&amp;$B555&amp;"]"), "No")</f>
        <v>6</v>
      </c>
      <c r="E555" s="2">
        <f ca="1">COUNTIFS(Table1[c08a_main_class], $B$4, INDIRECT("Table1[c01"&amp;$E$6&amp;"_area]"), "&lt;&gt;Unassigned", INDIRECT("Table1["&amp;$B555&amp;"]"), "Don't Know")</f>
        <v>0</v>
      </c>
      <c r="F555" s="3">
        <f t="shared" ca="1" si="69"/>
        <v>6</v>
      </c>
    </row>
    <row r="556" spans="1:6" x14ac:dyDescent="0.25">
      <c r="A556" s="5" t="s">
        <v>737</v>
      </c>
      <c r="B556" s="28" t="s">
        <v>1020</v>
      </c>
      <c r="C556" s="2">
        <f ca="1">COUNTIFS(Table1[c08a_main_class], $B$4, INDIRECT("Table1[c01"&amp;$E$6&amp;"_area]"), "&lt;&gt;Unassigned", INDIRECT("Table1["&amp;$B556&amp;"]"), "Yes")</f>
        <v>0</v>
      </c>
      <c r="D556" s="3">
        <f ca="1">COUNTIFS(Table1[c08a_main_class], $B$4, INDIRECT("Table1[c01"&amp;$E$6&amp;"_area]"), "&lt;&gt;Unassigned", INDIRECT("Table1["&amp;$B556&amp;"]"), "No")</f>
        <v>6</v>
      </c>
      <c r="E556" s="2">
        <f ca="1">COUNTIFS(Table1[c08a_main_class], $B$4, INDIRECT("Table1[c01"&amp;$E$6&amp;"_area]"), "&lt;&gt;Unassigned", INDIRECT("Table1["&amp;$B556&amp;"]"), "Don't Know")</f>
        <v>0</v>
      </c>
      <c r="F556" s="3">
        <f t="shared" ca="1" si="69"/>
        <v>6</v>
      </c>
    </row>
    <row r="557" spans="1:6" x14ac:dyDescent="0.25">
      <c r="A557" s="5" t="s">
        <v>738</v>
      </c>
      <c r="B557" s="28" t="s">
        <v>1021</v>
      </c>
      <c r="C557" s="2">
        <f ca="1">COUNTIFS(Table1[c08a_main_class], $B$4, INDIRECT("Table1[c01"&amp;$E$6&amp;"_area]"), "&lt;&gt;Unassigned", INDIRECT("Table1["&amp;$B557&amp;"]"), "Yes")</f>
        <v>0</v>
      </c>
      <c r="D557" s="3">
        <f ca="1">COUNTIFS(Table1[c08a_main_class], $B$4, INDIRECT("Table1[c01"&amp;$E$6&amp;"_area]"), "&lt;&gt;Unassigned", INDIRECT("Table1["&amp;$B557&amp;"]"), "No")</f>
        <v>6</v>
      </c>
      <c r="E557" s="2">
        <f ca="1">COUNTIFS(Table1[c08a_main_class], $B$4, INDIRECT("Table1[c01"&amp;$E$6&amp;"_area]"), "&lt;&gt;Unassigned", INDIRECT("Table1["&amp;$B557&amp;"]"), "Don't Know")</f>
        <v>0</v>
      </c>
      <c r="F557" s="3">
        <f t="shared" ca="1" si="69"/>
        <v>6</v>
      </c>
    </row>
    <row r="558" spans="1:6" x14ac:dyDescent="0.25">
      <c r="A558" s="5" t="s">
        <v>742</v>
      </c>
      <c r="B558" s="28" t="s">
        <v>1022</v>
      </c>
      <c r="C558" s="2">
        <f ca="1">COUNTIFS(Table1[c08a_main_class], $B$4, INDIRECT("Table1[c01"&amp;$E$6&amp;"_area]"), "&lt;&gt;Unassigned", INDIRECT("Table1["&amp;$B558&amp;"]"), "Yes")</f>
        <v>0</v>
      </c>
      <c r="D558" s="3">
        <f ca="1">COUNTIFS(Table1[c08a_main_class], $B$4, INDIRECT("Table1[c01"&amp;$E$6&amp;"_area]"), "&lt;&gt;Unassigned", INDIRECT("Table1["&amp;$B558&amp;"]"), "No")</f>
        <v>6</v>
      </c>
      <c r="E558" s="2">
        <f ca="1">COUNTIFS(Table1[c08a_main_class], $B$4, INDIRECT("Table1[c01"&amp;$E$6&amp;"_area]"), "&lt;&gt;Unassigned", INDIRECT("Table1["&amp;$B558&amp;"]"), "Don't Know")</f>
        <v>0</v>
      </c>
      <c r="F558" s="3">
        <f t="shared" ca="1" si="69"/>
        <v>6</v>
      </c>
    </row>
    <row r="559" spans="1:6" x14ac:dyDescent="0.25">
      <c r="A559" s="5" t="s">
        <v>22</v>
      </c>
      <c r="B559" s="28" t="s">
        <v>1023</v>
      </c>
      <c r="C559" s="2">
        <f ca="1">COUNTIFS(Table1[c08a_main_class], $B$4, INDIRECT("Table1[c01"&amp;$E$6&amp;"_area]"), "&lt;&gt;Unassigned", INDIRECT("Table1["&amp;$B559&amp;"]"), "Yes")</f>
        <v>0</v>
      </c>
      <c r="D559" s="3">
        <f ca="1">COUNTIFS(Table1[c08a_main_class], $B$4, INDIRECT("Table1[c01"&amp;$E$6&amp;"_area]"), "&lt;&gt;Unassigned", INDIRECT("Table1["&amp;$B559&amp;"]"), "No")</f>
        <v>6</v>
      </c>
      <c r="E559" s="2">
        <f ca="1">COUNTIFS(Table1[c08a_main_class], $B$4, INDIRECT("Table1[c01"&amp;$E$6&amp;"_area]"), "&lt;&gt;Unassigned", INDIRECT("Table1["&amp;$B559&amp;"]"), "Don't Know")</f>
        <v>0</v>
      </c>
      <c r="F559" s="3">
        <f t="shared" ca="1" si="69"/>
        <v>6</v>
      </c>
    </row>
    <row r="561" spans="1:6" x14ac:dyDescent="0.25">
      <c r="A561" s="4" t="s">
        <v>739</v>
      </c>
    </row>
    <row r="562" spans="1:6" x14ac:dyDescent="0.25">
      <c r="A562" s="5" t="str">
        <f>$B$3&amp;" - Wave C - Sample"</f>
        <v>Jobseekers - Wave C - Sample</v>
      </c>
      <c r="B562" s="5" t="s">
        <v>879</v>
      </c>
      <c r="C562" s="5" t="s">
        <v>5</v>
      </c>
      <c r="D562" s="5" t="s">
        <v>4</v>
      </c>
      <c r="E562" s="5" t="s">
        <v>896</v>
      </c>
      <c r="F562" s="5" t="s">
        <v>525</v>
      </c>
    </row>
    <row r="563" spans="1:6" x14ac:dyDescent="0.25">
      <c r="A563" s="5" t="s">
        <v>723</v>
      </c>
      <c r="B563" s="28" t="s">
        <v>1006</v>
      </c>
      <c r="C563" s="7">
        <f ca="1">C542/$D$11</f>
        <v>0.33333333333333331</v>
      </c>
      <c r="D563" s="6">
        <f ca="1">D542/$D$11</f>
        <v>0.66666666666666663</v>
      </c>
      <c r="E563" s="7">
        <f ca="1">E542/$D$11</f>
        <v>0</v>
      </c>
      <c r="F563" s="6">
        <f t="shared" ref="F563:F580" ca="1" si="70">F542/$F$11</f>
        <v>0.10909090909090909</v>
      </c>
    </row>
    <row r="564" spans="1:6" x14ac:dyDescent="0.25">
      <c r="A564" s="5" t="s">
        <v>724</v>
      </c>
      <c r="B564" s="28" t="s">
        <v>1007</v>
      </c>
      <c r="C564" s="7">
        <f t="shared" ref="C564:E579" ca="1" si="71">C543/$D$11</f>
        <v>0</v>
      </c>
      <c r="D564" s="6">
        <f t="shared" ca="1" si="71"/>
        <v>1</v>
      </c>
      <c r="E564" s="7">
        <f t="shared" ca="1" si="71"/>
        <v>0</v>
      </c>
      <c r="F564" s="6">
        <f t="shared" ca="1" si="70"/>
        <v>0.10909090909090909</v>
      </c>
    </row>
    <row r="565" spans="1:6" x14ac:dyDescent="0.25">
      <c r="A565" s="5" t="s">
        <v>725</v>
      </c>
      <c r="B565" s="28" t="s">
        <v>1008</v>
      </c>
      <c r="C565" s="7">
        <f t="shared" ca="1" si="71"/>
        <v>0.5</v>
      </c>
      <c r="D565" s="6">
        <f t="shared" ca="1" si="71"/>
        <v>0.5</v>
      </c>
      <c r="E565" s="7">
        <f t="shared" ca="1" si="71"/>
        <v>0</v>
      </c>
      <c r="F565" s="6">
        <f t="shared" ca="1" si="70"/>
        <v>0.10909090909090909</v>
      </c>
    </row>
    <row r="566" spans="1:6" x14ac:dyDescent="0.25">
      <c r="A566" s="5" t="s">
        <v>726</v>
      </c>
      <c r="B566" s="28" t="s">
        <v>1009</v>
      </c>
      <c r="C566" s="7">
        <f t="shared" ca="1" si="71"/>
        <v>0</v>
      </c>
      <c r="D566" s="6">
        <f t="shared" ca="1" si="71"/>
        <v>1</v>
      </c>
      <c r="E566" s="7">
        <f t="shared" ca="1" si="71"/>
        <v>0</v>
      </c>
      <c r="F566" s="6">
        <f t="shared" ca="1" si="70"/>
        <v>0.10909090909090909</v>
      </c>
    </row>
    <row r="567" spans="1:6" x14ac:dyDescent="0.25">
      <c r="A567" s="5" t="s">
        <v>727</v>
      </c>
      <c r="B567" s="28" t="s">
        <v>1010</v>
      </c>
      <c r="C567" s="7">
        <f t="shared" ca="1" si="71"/>
        <v>0</v>
      </c>
      <c r="D567" s="6">
        <f t="shared" ca="1" si="71"/>
        <v>1</v>
      </c>
      <c r="E567" s="7">
        <f t="shared" ca="1" si="71"/>
        <v>0</v>
      </c>
      <c r="F567" s="6">
        <f t="shared" ca="1" si="70"/>
        <v>0.10909090909090909</v>
      </c>
    </row>
    <row r="568" spans="1:6" x14ac:dyDescent="0.25">
      <c r="A568" s="5" t="s">
        <v>728</v>
      </c>
      <c r="B568" s="28" t="s">
        <v>1011</v>
      </c>
      <c r="C568" s="7">
        <f t="shared" ca="1" si="71"/>
        <v>0</v>
      </c>
      <c r="D568" s="6">
        <f t="shared" ca="1" si="71"/>
        <v>1</v>
      </c>
      <c r="E568" s="7">
        <f t="shared" ca="1" si="71"/>
        <v>0</v>
      </c>
      <c r="F568" s="6">
        <f t="shared" ca="1" si="70"/>
        <v>0.10909090909090909</v>
      </c>
    </row>
    <row r="569" spans="1:6" x14ac:dyDescent="0.25">
      <c r="A569" s="5" t="s">
        <v>729</v>
      </c>
      <c r="B569" s="28" t="s">
        <v>1012</v>
      </c>
      <c r="C569" s="7">
        <f t="shared" ca="1" si="71"/>
        <v>0</v>
      </c>
      <c r="D569" s="6">
        <f t="shared" ca="1" si="71"/>
        <v>1</v>
      </c>
      <c r="E569" s="7">
        <f t="shared" ca="1" si="71"/>
        <v>0</v>
      </c>
      <c r="F569" s="6">
        <f t="shared" ca="1" si="70"/>
        <v>0.10909090909090909</v>
      </c>
    </row>
    <row r="570" spans="1:6" x14ac:dyDescent="0.25">
      <c r="A570" s="5" t="s">
        <v>730</v>
      </c>
      <c r="B570" s="28" t="s">
        <v>1013</v>
      </c>
      <c r="C570" s="7">
        <f t="shared" ca="1" si="71"/>
        <v>0</v>
      </c>
      <c r="D570" s="6">
        <f t="shared" ca="1" si="71"/>
        <v>1</v>
      </c>
      <c r="E570" s="7">
        <f t="shared" ca="1" si="71"/>
        <v>0</v>
      </c>
      <c r="F570" s="6">
        <f t="shared" ca="1" si="70"/>
        <v>0.10909090909090909</v>
      </c>
    </row>
    <row r="571" spans="1:6" x14ac:dyDescent="0.25">
      <c r="A571" s="5" t="s">
        <v>731</v>
      </c>
      <c r="B571" s="28" t="s">
        <v>1014</v>
      </c>
      <c r="C571" s="7">
        <f t="shared" ca="1" si="71"/>
        <v>0</v>
      </c>
      <c r="D571" s="6">
        <f t="shared" ca="1" si="71"/>
        <v>1</v>
      </c>
      <c r="E571" s="7">
        <f t="shared" ca="1" si="71"/>
        <v>0</v>
      </c>
      <c r="F571" s="6">
        <f t="shared" ca="1" si="70"/>
        <v>0.10909090909090909</v>
      </c>
    </row>
    <row r="572" spans="1:6" x14ac:dyDescent="0.25">
      <c r="A572" s="5" t="s">
        <v>732</v>
      </c>
      <c r="B572" s="28" t="s">
        <v>1015</v>
      </c>
      <c r="C572" s="7">
        <f t="shared" ca="1" si="71"/>
        <v>0.33333333333333331</v>
      </c>
      <c r="D572" s="6">
        <f t="shared" ca="1" si="71"/>
        <v>0.66666666666666663</v>
      </c>
      <c r="E572" s="7">
        <f t="shared" ca="1" si="71"/>
        <v>0</v>
      </c>
      <c r="F572" s="6">
        <f t="shared" ca="1" si="70"/>
        <v>0.10909090909090909</v>
      </c>
    </row>
    <row r="573" spans="1:6" x14ac:dyDescent="0.25">
      <c r="A573" s="5" t="s">
        <v>733</v>
      </c>
      <c r="B573" s="28" t="s">
        <v>1016</v>
      </c>
      <c r="C573" s="7">
        <f t="shared" ca="1" si="71"/>
        <v>0</v>
      </c>
      <c r="D573" s="6">
        <f t="shared" ca="1" si="71"/>
        <v>1</v>
      </c>
      <c r="E573" s="7">
        <f t="shared" ca="1" si="71"/>
        <v>0</v>
      </c>
      <c r="F573" s="6">
        <f t="shared" ca="1" si="70"/>
        <v>0.10909090909090909</v>
      </c>
    </row>
    <row r="574" spans="1:6" x14ac:dyDescent="0.25">
      <c r="A574" s="5" t="s">
        <v>734</v>
      </c>
      <c r="B574" s="28" t="s">
        <v>1017</v>
      </c>
      <c r="C574" s="7">
        <f t="shared" ca="1" si="71"/>
        <v>0</v>
      </c>
      <c r="D574" s="6">
        <f t="shared" ca="1" si="71"/>
        <v>1</v>
      </c>
      <c r="E574" s="7">
        <f t="shared" ca="1" si="71"/>
        <v>0</v>
      </c>
      <c r="F574" s="6">
        <f t="shared" ca="1" si="70"/>
        <v>0.10909090909090909</v>
      </c>
    </row>
    <row r="575" spans="1:6" x14ac:dyDescent="0.25">
      <c r="A575" s="5" t="s">
        <v>735</v>
      </c>
      <c r="B575" s="28" t="s">
        <v>1018</v>
      </c>
      <c r="C575" s="7">
        <f t="shared" ca="1" si="71"/>
        <v>0</v>
      </c>
      <c r="D575" s="6">
        <f t="shared" ca="1" si="71"/>
        <v>1</v>
      </c>
      <c r="E575" s="7">
        <f t="shared" ca="1" si="71"/>
        <v>0</v>
      </c>
      <c r="F575" s="6">
        <f t="shared" ca="1" si="70"/>
        <v>0.10909090909090909</v>
      </c>
    </row>
    <row r="576" spans="1:6" x14ac:dyDescent="0.25">
      <c r="A576" s="5" t="s">
        <v>736</v>
      </c>
      <c r="B576" s="28" t="s">
        <v>1019</v>
      </c>
      <c r="C576" s="7">
        <f t="shared" ca="1" si="71"/>
        <v>0</v>
      </c>
      <c r="D576" s="6">
        <f t="shared" ca="1" si="71"/>
        <v>1</v>
      </c>
      <c r="E576" s="7">
        <f t="shared" ca="1" si="71"/>
        <v>0</v>
      </c>
      <c r="F576" s="6">
        <f t="shared" ca="1" si="70"/>
        <v>0.10909090909090909</v>
      </c>
    </row>
    <row r="577" spans="1:6" x14ac:dyDescent="0.25">
      <c r="A577" s="5" t="s">
        <v>737</v>
      </c>
      <c r="B577" s="28" t="s">
        <v>1020</v>
      </c>
      <c r="C577" s="7">
        <f t="shared" ca="1" si="71"/>
        <v>0</v>
      </c>
      <c r="D577" s="6">
        <f t="shared" ca="1" si="71"/>
        <v>1</v>
      </c>
      <c r="E577" s="7">
        <f t="shared" ca="1" si="71"/>
        <v>0</v>
      </c>
      <c r="F577" s="6">
        <f t="shared" ca="1" si="70"/>
        <v>0.10909090909090909</v>
      </c>
    </row>
    <row r="578" spans="1:6" x14ac:dyDescent="0.25">
      <c r="A578" s="5" t="s">
        <v>738</v>
      </c>
      <c r="B578" s="28" t="s">
        <v>1021</v>
      </c>
      <c r="C578" s="7">
        <f t="shared" ca="1" si="71"/>
        <v>0</v>
      </c>
      <c r="D578" s="6">
        <f t="shared" ca="1" si="71"/>
        <v>1</v>
      </c>
      <c r="E578" s="7">
        <f t="shared" ca="1" si="71"/>
        <v>0</v>
      </c>
      <c r="F578" s="6">
        <f t="shared" ca="1" si="70"/>
        <v>0.10909090909090909</v>
      </c>
    </row>
    <row r="579" spans="1:6" x14ac:dyDescent="0.25">
      <c r="A579" s="5" t="s">
        <v>742</v>
      </c>
      <c r="B579" s="28" t="s">
        <v>1022</v>
      </c>
      <c r="C579" s="7">
        <f t="shared" ca="1" si="71"/>
        <v>0</v>
      </c>
      <c r="D579" s="6">
        <f t="shared" ca="1" si="71"/>
        <v>1</v>
      </c>
      <c r="E579" s="7">
        <f t="shared" ca="1" si="71"/>
        <v>0</v>
      </c>
      <c r="F579" s="6">
        <f t="shared" ca="1" si="70"/>
        <v>0.10909090909090909</v>
      </c>
    </row>
    <row r="580" spans="1:6" x14ac:dyDescent="0.25">
      <c r="A580" s="5" t="s">
        <v>22</v>
      </c>
      <c r="B580" s="28" t="s">
        <v>1023</v>
      </c>
      <c r="C580" s="7">
        <f t="shared" ref="C580:E580" ca="1" si="72">C559/$D$11</f>
        <v>0</v>
      </c>
      <c r="D580" s="6">
        <f t="shared" ca="1" si="72"/>
        <v>1</v>
      </c>
      <c r="E580" s="7">
        <f t="shared" ca="1" si="72"/>
        <v>0</v>
      </c>
      <c r="F580" s="6">
        <f t="shared" ca="1" si="70"/>
        <v>0.10909090909090909</v>
      </c>
    </row>
    <row r="582" spans="1:6" x14ac:dyDescent="0.25">
      <c r="A582" s="4" t="s">
        <v>722</v>
      </c>
    </row>
    <row r="583" spans="1:6" x14ac:dyDescent="0.25">
      <c r="A583" s="5" t="str">
        <f>$B$3&amp;" - Wave A - All"</f>
        <v>Jobseekers - Wave A - All</v>
      </c>
      <c r="B583" s="5" t="s">
        <v>879</v>
      </c>
      <c r="C583" s="5" t="s">
        <v>5</v>
      </c>
      <c r="D583" s="5" t="s">
        <v>4</v>
      </c>
      <c r="E583" s="5" t="s">
        <v>896</v>
      </c>
      <c r="F583" s="5" t="s">
        <v>525</v>
      </c>
    </row>
    <row r="584" spans="1:6" x14ac:dyDescent="0.25">
      <c r="A584" s="5" t="s">
        <v>723</v>
      </c>
      <c r="B584" s="28" t="s">
        <v>640</v>
      </c>
      <c r="C584" s="2">
        <f ca="1">COUNTIFS(INDIRECT("Table1["&amp;$B$5&amp;"]"),"Yes", INDIRECT("Table1["&amp;$B584&amp;"]"), "Yes")</f>
        <v>7</v>
      </c>
      <c r="D584" s="3">
        <f ca="1">COUNTIFS(INDIRECT("Table1["&amp;$B$5&amp;"]"),"Yes", INDIRECT("Table1["&amp;$B584&amp;"]"), "No")</f>
        <v>146</v>
      </c>
      <c r="E584" s="2">
        <f ca="1">COUNTIFS(INDIRECT("Table1["&amp;$B$5&amp;"]"),"Yes", INDIRECT("Table1["&amp;$B584&amp;"]"), "Don't Know")</f>
        <v>3</v>
      </c>
      <c r="F584" s="3">
        <f ca="1">C584+D584+E584</f>
        <v>156</v>
      </c>
    </row>
    <row r="585" spans="1:6" x14ac:dyDescent="0.25">
      <c r="A585" s="5" t="s">
        <v>724</v>
      </c>
      <c r="B585" s="28" t="s">
        <v>641</v>
      </c>
      <c r="C585" s="2">
        <f t="shared" ref="C585:C601" ca="1" si="73">COUNTIFS(INDIRECT("Table1["&amp;$B$5&amp;"]"),"Yes", INDIRECT("Table1["&amp;$B585&amp;"]"), "Yes")</f>
        <v>4</v>
      </c>
      <c r="D585" s="3">
        <f t="shared" ref="D585:D601" ca="1" si="74">COUNTIFS(INDIRECT("Table1["&amp;$B$5&amp;"]"),"Yes", INDIRECT("Table1["&amp;$B585&amp;"]"), "No")</f>
        <v>149</v>
      </c>
      <c r="E585" s="2">
        <f t="shared" ref="E585:E601" ca="1" si="75">COUNTIFS(INDIRECT("Table1["&amp;$B$5&amp;"]"),"Yes", INDIRECT("Table1["&amp;$B585&amp;"]"), "Don't Know")</f>
        <v>3</v>
      </c>
      <c r="F585" s="3">
        <f t="shared" ref="F585:F601" ca="1" si="76">C585+D585+E585</f>
        <v>156</v>
      </c>
    </row>
    <row r="586" spans="1:6" x14ac:dyDescent="0.25">
      <c r="A586" s="5" t="s">
        <v>725</v>
      </c>
      <c r="B586" s="28" t="s">
        <v>642</v>
      </c>
      <c r="C586" s="2">
        <f t="shared" ca="1" si="73"/>
        <v>113</v>
      </c>
      <c r="D586" s="3">
        <f t="shared" ca="1" si="74"/>
        <v>43</v>
      </c>
      <c r="E586" s="2">
        <f t="shared" ca="1" si="75"/>
        <v>0</v>
      </c>
      <c r="F586" s="3">
        <f t="shared" ca="1" si="76"/>
        <v>156</v>
      </c>
    </row>
    <row r="587" spans="1:6" x14ac:dyDescent="0.25">
      <c r="A587" s="5" t="s">
        <v>726</v>
      </c>
      <c r="B587" s="28" t="s">
        <v>643</v>
      </c>
      <c r="C587" s="2">
        <f t="shared" ca="1" si="73"/>
        <v>0</v>
      </c>
      <c r="D587" s="3">
        <f t="shared" ca="1" si="74"/>
        <v>155</v>
      </c>
      <c r="E587" s="2">
        <f t="shared" ca="1" si="75"/>
        <v>1</v>
      </c>
      <c r="F587" s="3">
        <f t="shared" ca="1" si="76"/>
        <v>156</v>
      </c>
    </row>
    <row r="588" spans="1:6" x14ac:dyDescent="0.25">
      <c r="A588" s="5" t="s">
        <v>727</v>
      </c>
      <c r="B588" s="28" t="s">
        <v>644</v>
      </c>
      <c r="C588" s="2">
        <f t="shared" ca="1" si="73"/>
        <v>0</v>
      </c>
      <c r="D588" s="3">
        <f t="shared" ca="1" si="74"/>
        <v>156</v>
      </c>
      <c r="E588" s="2">
        <f t="shared" ca="1" si="75"/>
        <v>0</v>
      </c>
      <c r="F588" s="3">
        <f t="shared" ca="1" si="76"/>
        <v>156</v>
      </c>
    </row>
    <row r="589" spans="1:6" x14ac:dyDescent="0.25">
      <c r="A589" s="5" t="s">
        <v>728</v>
      </c>
      <c r="B589" s="28" t="s">
        <v>645</v>
      </c>
      <c r="C589" s="2">
        <f t="shared" ca="1" si="73"/>
        <v>1</v>
      </c>
      <c r="D589" s="3">
        <f t="shared" ca="1" si="74"/>
        <v>155</v>
      </c>
      <c r="E589" s="2">
        <f t="shared" ca="1" si="75"/>
        <v>0</v>
      </c>
      <c r="F589" s="3">
        <f t="shared" ca="1" si="76"/>
        <v>156</v>
      </c>
    </row>
    <row r="590" spans="1:6" x14ac:dyDescent="0.25">
      <c r="A590" s="5" t="s">
        <v>729</v>
      </c>
      <c r="B590" s="28" t="s">
        <v>646</v>
      </c>
      <c r="C590" s="2">
        <f t="shared" ca="1" si="73"/>
        <v>31</v>
      </c>
      <c r="D590" s="3">
        <f t="shared" ca="1" si="74"/>
        <v>124</v>
      </c>
      <c r="E590" s="2">
        <f t="shared" ca="1" si="75"/>
        <v>1</v>
      </c>
      <c r="F590" s="3">
        <f t="shared" ca="1" si="76"/>
        <v>156</v>
      </c>
    </row>
    <row r="591" spans="1:6" x14ac:dyDescent="0.25">
      <c r="A591" s="5" t="s">
        <v>730</v>
      </c>
      <c r="B591" s="28" t="s">
        <v>647</v>
      </c>
      <c r="C591" s="2">
        <f t="shared" ca="1" si="73"/>
        <v>29</v>
      </c>
      <c r="D591" s="3">
        <f t="shared" ca="1" si="74"/>
        <v>126</v>
      </c>
      <c r="E591" s="2">
        <f t="shared" ca="1" si="75"/>
        <v>1</v>
      </c>
      <c r="F591" s="3">
        <f t="shared" ca="1" si="76"/>
        <v>156</v>
      </c>
    </row>
    <row r="592" spans="1:6" x14ac:dyDescent="0.25">
      <c r="A592" s="5" t="s">
        <v>731</v>
      </c>
      <c r="B592" s="28" t="s">
        <v>648</v>
      </c>
      <c r="C592" s="2">
        <f t="shared" ca="1" si="73"/>
        <v>3</v>
      </c>
      <c r="D592" s="3">
        <f t="shared" ca="1" si="74"/>
        <v>153</v>
      </c>
      <c r="E592" s="2">
        <f t="shared" ca="1" si="75"/>
        <v>0</v>
      </c>
      <c r="F592" s="3">
        <f t="shared" ca="1" si="76"/>
        <v>156</v>
      </c>
    </row>
    <row r="593" spans="1:6" x14ac:dyDescent="0.25">
      <c r="A593" s="5" t="s">
        <v>732</v>
      </c>
      <c r="B593" s="28" t="s">
        <v>649</v>
      </c>
      <c r="C593" s="2">
        <f t="shared" ca="1" si="73"/>
        <v>120</v>
      </c>
      <c r="D593" s="3">
        <f t="shared" ca="1" si="74"/>
        <v>35</v>
      </c>
      <c r="E593" s="2">
        <f t="shared" ca="1" si="75"/>
        <v>1</v>
      </c>
      <c r="F593" s="3">
        <f t="shared" ca="1" si="76"/>
        <v>156</v>
      </c>
    </row>
    <row r="594" spans="1:6" x14ac:dyDescent="0.25">
      <c r="A594" s="5" t="s">
        <v>733</v>
      </c>
      <c r="B594" s="28" t="s">
        <v>650</v>
      </c>
      <c r="C594" s="2">
        <f t="shared" ca="1" si="73"/>
        <v>1</v>
      </c>
      <c r="D594" s="3">
        <f t="shared" ca="1" si="74"/>
        <v>155</v>
      </c>
      <c r="E594" s="2">
        <f t="shared" ca="1" si="75"/>
        <v>0</v>
      </c>
      <c r="F594" s="3">
        <f t="shared" ca="1" si="76"/>
        <v>156</v>
      </c>
    </row>
    <row r="595" spans="1:6" x14ac:dyDescent="0.25">
      <c r="A595" s="5" t="s">
        <v>734</v>
      </c>
      <c r="B595" s="28" t="s">
        <v>651</v>
      </c>
      <c r="C595" s="2">
        <f t="shared" ca="1" si="73"/>
        <v>6</v>
      </c>
      <c r="D595" s="3">
        <f t="shared" ca="1" si="74"/>
        <v>150</v>
      </c>
      <c r="E595" s="2">
        <f t="shared" ca="1" si="75"/>
        <v>0</v>
      </c>
      <c r="F595" s="3">
        <f t="shared" ca="1" si="76"/>
        <v>156</v>
      </c>
    </row>
    <row r="596" spans="1:6" x14ac:dyDescent="0.25">
      <c r="A596" s="5" t="s">
        <v>735</v>
      </c>
      <c r="B596" s="28" t="s">
        <v>652</v>
      </c>
      <c r="C596" s="2">
        <f t="shared" ca="1" si="73"/>
        <v>2</v>
      </c>
      <c r="D596" s="3">
        <f t="shared" ca="1" si="74"/>
        <v>154</v>
      </c>
      <c r="E596" s="2">
        <f t="shared" ca="1" si="75"/>
        <v>0</v>
      </c>
      <c r="F596" s="3">
        <f t="shared" ca="1" si="76"/>
        <v>156</v>
      </c>
    </row>
    <row r="597" spans="1:6" x14ac:dyDescent="0.25">
      <c r="A597" s="5" t="s">
        <v>736</v>
      </c>
      <c r="B597" s="28" t="s">
        <v>653</v>
      </c>
      <c r="C597" s="2">
        <f t="shared" ca="1" si="73"/>
        <v>0</v>
      </c>
      <c r="D597" s="3">
        <f t="shared" ca="1" si="74"/>
        <v>156</v>
      </c>
      <c r="E597" s="2">
        <f t="shared" ca="1" si="75"/>
        <v>0</v>
      </c>
      <c r="F597" s="3">
        <f t="shared" ca="1" si="76"/>
        <v>156</v>
      </c>
    </row>
    <row r="598" spans="1:6" x14ac:dyDescent="0.25">
      <c r="A598" s="5" t="s">
        <v>737</v>
      </c>
      <c r="B598" s="28" t="s">
        <v>654</v>
      </c>
      <c r="C598" s="2">
        <f t="shared" ca="1" si="73"/>
        <v>10</v>
      </c>
      <c r="D598" s="3">
        <f t="shared" ca="1" si="74"/>
        <v>146</v>
      </c>
      <c r="E598" s="2">
        <f t="shared" ca="1" si="75"/>
        <v>0</v>
      </c>
      <c r="F598" s="3">
        <f t="shared" ca="1" si="76"/>
        <v>156</v>
      </c>
    </row>
    <row r="599" spans="1:6" x14ac:dyDescent="0.25">
      <c r="A599" s="5" t="s">
        <v>738</v>
      </c>
      <c r="B599" s="28" t="s">
        <v>655</v>
      </c>
      <c r="C599" s="2">
        <f t="shared" ca="1" si="73"/>
        <v>1</v>
      </c>
      <c r="D599" s="3">
        <f t="shared" ca="1" si="74"/>
        <v>155</v>
      </c>
      <c r="E599" s="2">
        <f t="shared" ca="1" si="75"/>
        <v>0</v>
      </c>
      <c r="F599" s="3">
        <f t="shared" ca="1" si="76"/>
        <v>156</v>
      </c>
    </row>
    <row r="600" spans="1:6" x14ac:dyDescent="0.25">
      <c r="A600" s="5" t="s">
        <v>742</v>
      </c>
      <c r="B600" s="28" t="s">
        <v>656</v>
      </c>
      <c r="C600" s="2">
        <f t="shared" ca="1" si="73"/>
        <v>0</v>
      </c>
      <c r="D600" s="3">
        <f t="shared" ca="1" si="74"/>
        <v>156</v>
      </c>
      <c r="E600" s="2">
        <f t="shared" ca="1" si="75"/>
        <v>0</v>
      </c>
      <c r="F600" s="3">
        <f t="shared" ca="1" si="76"/>
        <v>156</v>
      </c>
    </row>
    <row r="601" spans="1:6" x14ac:dyDescent="0.25">
      <c r="A601" s="5" t="s">
        <v>22</v>
      </c>
      <c r="B601" s="28" t="s">
        <v>657</v>
      </c>
      <c r="C601" s="2">
        <f t="shared" ca="1" si="73"/>
        <v>0</v>
      </c>
      <c r="D601" s="3">
        <f t="shared" ca="1" si="74"/>
        <v>156</v>
      </c>
      <c r="E601" s="2">
        <f t="shared" ca="1" si="75"/>
        <v>0</v>
      </c>
      <c r="F601" s="3">
        <f t="shared" ca="1" si="76"/>
        <v>156</v>
      </c>
    </row>
    <row r="603" spans="1:6" x14ac:dyDescent="0.25">
      <c r="A603" s="4" t="s">
        <v>739</v>
      </c>
    </row>
    <row r="604" spans="1:6" x14ac:dyDescent="0.25">
      <c r="A604" s="5" t="str">
        <f>$B$3&amp;" - Wave A - All"</f>
        <v>Jobseekers - Wave A - All</v>
      </c>
      <c r="B604" s="5" t="s">
        <v>879</v>
      </c>
      <c r="C604" s="5" t="s">
        <v>5</v>
      </c>
      <c r="D604" s="5" t="s">
        <v>4</v>
      </c>
      <c r="E604" s="5" t="s">
        <v>896</v>
      </c>
      <c r="F604" s="5" t="s">
        <v>525</v>
      </c>
    </row>
    <row r="605" spans="1:6" x14ac:dyDescent="0.25">
      <c r="A605" s="5" t="s">
        <v>723</v>
      </c>
      <c r="B605" s="28" t="s">
        <v>640</v>
      </c>
      <c r="C605" s="7">
        <f t="shared" ref="C605:F620" ca="1" si="77">C584/$E$11</f>
        <v>4.4871794871794872E-2</v>
      </c>
      <c r="D605" s="6">
        <f t="shared" ca="1" si="77"/>
        <v>0.9358974358974359</v>
      </c>
      <c r="E605" s="7">
        <f t="shared" ca="1" si="77"/>
        <v>1.9230769230769232E-2</v>
      </c>
      <c r="F605" s="6">
        <f ca="1">C605+D605+E605</f>
        <v>1</v>
      </c>
    </row>
    <row r="606" spans="1:6" x14ac:dyDescent="0.25">
      <c r="A606" s="5" t="s">
        <v>724</v>
      </c>
      <c r="B606" s="28" t="s">
        <v>641</v>
      </c>
      <c r="C606" s="7">
        <f t="shared" ca="1" si="77"/>
        <v>2.564102564102564E-2</v>
      </c>
      <c r="D606" s="6">
        <f t="shared" ca="1" si="77"/>
        <v>0.95512820512820518</v>
      </c>
      <c r="E606" s="7">
        <f t="shared" ca="1" si="77"/>
        <v>1.9230769230769232E-2</v>
      </c>
      <c r="F606" s="6">
        <f t="shared" ca="1" si="77"/>
        <v>1</v>
      </c>
    </row>
    <row r="607" spans="1:6" x14ac:dyDescent="0.25">
      <c r="A607" s="5" t="s">
        <v>725</v>
      </c>
      <c r="B607" s="28" t="s">
        <v>642</v>
      </c>
      <c r="C607" s="7">
        <f t="shared" ca="1" si="77"/>
        <v>0.72435897435897434</v>
      </c>
      <c r="D607" s="6">
        <f t="shared" ca="1" si="77"/>
        <v>0.27564102564102566</v>
      </c>
      <c r="E607" s="7">
        <f t="shared" ca="1" si="77"/>
        <v>0</v>
      </c>
      <c r="F607" s="6">
        <f t="shared" ca="1" si="77"/>
        <v>1</v>
      </c>
    </row>
    <row r="608" spans="1:6" x14ac:dyDescent="0.25">
      <c r="A608" s="5" t="s">
        <v>726</v>
      </c>
      <c r="B608" s="28" t="s">
        <v>643</v>
      </c>
      <c r="C608" s="7">
        <f t="shared" ca="1" si="77"/>
        <v>0</v>
      </c>
      <c r="D608" s="6">
        <f t="shared" ca="1" si="77"/>
        <v>0.99358974358974361</v>
      </c>
      <c r="E608" s="7">
        <f t="shared" ca="1" si="77"/>
        <v>6.41025641025641E-3</v>
      </c>
      <c r="F608" s="6">
        <f t="shared" ca="1" si="77"/>
        <v>1</v>
      </c>
    </row>
    <row r="609" spans="1:6" x14ac:dyDescent="0.25">
      <c r="A609" s="5" t="s">
        <v>727</v>
      </c>
      <c r="B609" s="28" t="s">
        <v>644</v>
      </c>
      <c r="C609" s="7">
        <f t="shared" ca="1" si="77"/>
        <v>0</v>
      </c>
      <c r="D609" s="6">
        <f t="shared" ca="1" si="77"/>
        <v>1</v>
      </c>
      <c r="E609" s="7">
        <f t="shared" ca="1" si="77"/>
        <v>0</v>
      </c>
      <c r="F609" s="6">
        <f t="shared" ca="1" si="77"/>
        <v>1</v>
      </c>
    </row>
    <row r="610" spans="1:6" x14ac:dyDescent="0.25">
      <c r="A610" s="5" t="s">
        <v>728</v>
      </c>
      <c r="B610" s="28" t="s">
        <v>645</v>
      </c>
      <c r="C610" s="7">
        <f t="shared" ca="1" si="77"/>
        <v>6.41025641025641E-3</v>
      </c>
      <c r="D610" s="6">
        <f t="shared" ca="1" si="77"/>
        <v>0.99358974358974361</v>
      </c>
      <c r="E610" s="7">
        <f t="shared" ca="1" si="77"/>
        <v>0</v>
      </c>
      <c r="F610" s="6">
        <f t="shared" ca="1" si="77"/>
        <v>1</v>
      </c>
    </row>
    <row r="611" spans="1:6" x14ac:dyDescent="0.25">
      <c r="A611" s="5" t="s">
        <v>729</v>
      </c>
      <c r="B611" s="28" t="s">
        <v>646</v>
      </c>
      <c r="C611" s="7">
        <f t="shared" ca="1" si="77"/>
        <v>0.19871794871794871</v>
      </c>
      <c r="D611" s="6">
        <f t="shared" ca="1" si="77"/>
        <v>0.79487179487179482</v>
      </c>
      <c r="E611" s="7">
        <f t="shared" ca="1" si="77"/>
        <v>6.41025641025641E-3</v>
      </c>
      <c r="F611" s="6">
        <f t="shared" ca="1" si="77"/>
        <v>1</v>
      </c>
    </row>
    <row r="612" spans="1:6" x14ac:dyDescent="0.25">
      <c r="A612" s="5" t="s">
        <v>730</v>
      </c>
      <c r="B612" s="28" t="s">
        <v>647</v>
      </c>
      <c r="C612" s="7">
        <f t="shared" ca="1" si="77"/>
        <v>0.1858974358974359</v>
      </c>
      <c r="D612" s="6">
        <f t="shared" ca="1" si="77"/>
        <v>0.80769230769230771</v>
      </c>
      <c r="E612" s="7">
        <f t="shared" ca="1" si="77"/>
        <v>6.41025641025641E-3</v>
      </c>
      <c r="F612" s="6">
        <f t="shared" ca="1" si="77"/>
        <v>1</v>
      </c>
    </row>
    <row r="613" spans="1:6" x14ac:dyDescent="0.25">
      <c r="A613" s="5" t="s">
        <v>731</v>
      </c>
      <c r="B613" s="28" t="s">
        <v>648</v>
      </c>
      <c r="C613" s="7">
        <f t="shared" ca="1" si="77"/>
        <v>1.9230769230769232E-2</v>
      </c>
      <c r="D613" s="6">
        <f t="shared" ca="1" si="77"/>
        <v>0.98076923076923073</v>
      </c>
      <c r="E613" s="7">
        <f t="shared" ca="1" si="77"/>
        <v>0</v>
      </c>
      <c r="F613" s="6">
        <f t="shared" ca="1" si="77"/>
        <v>1</v>
      </c>
    </row>
    <row r="614" spans="1:6" x14ac:dyDescent="0.25">
      <c r="A614" s="5" t="s">
        <v>732</v>
      </c>
      <c r="B614" s="28" t="s">
        <v>649</v>
      </c>
      <c r="C614" s="7">
        <f t="shared" ca="1" si="77"/>
        <v>0.76923076923076927</v>
      </c>
      <c r="D614" s="6">
        <f t="shared" ca="1" si="77"/>
        <v>0.22435897435897437</v>
      </c>
      <c r="E614" s="7">
        <f t="shared" ca="1" si="77"/>
        <v>6.41025641025641E-3</v>
      </c>
      <c r="F614" s="6">
        <f t="shared" ca="1" si="77"/>
        <v>1</v>
      </c>
    </row>
    <row r="615" spans="1:6" x14ac:dyDescent="0.25">
      <c r="A615" s="5" t="s">
        <v>733</v>
      </c>
      <c r="B615" s="28" t="s">
        <v>650</v>
      </c>
      <c r="C615" s="7">
        <f t="shared" ca="1" si="77"/>
        <v>6.41025641025641E-3</v>
      </c>
      <c r="D615" s="6">
        <f t="shared" ca="1" si="77"/>
        <v>0.99358974358974361</v>
      </c>
      <c r="E615" s="7">
        <f t="shared" ca="1" si="77"/>
        <v>0</v>
      </c>
      <c r="F615" s="6">
        <f t="shared" ca="1" si="77"/>
        <v>1</v>
      </c>
    </row>
    <row r="616" spans="1:6" x14ac:dyDescent="0.25">
      <c r="A616" s="5" t="s">
        <v>734</v>
      </c>
      <c r="B616" s="28" t="s">
        <v>651</v>
      </c>
      <c r="C616" s="7">
        <f t="shared" ca="1" si="77"/>
        <v>3.8461538461538464E-2</v>
      </c>
      <c r="D616" s="6">
        <f t="shared" ca="1" si="77"/>
        <v>0.96153846153846156</v>
      </c>
      <c r="E616" s="7">
        <f t="shared" ca="1" si="77"/>
        <v>0</v>
      </c>
      <c r="F616" s="6">
        <f t="shared" ca="1" si="77"/>
        <v>1</v>
      </c>
    </row>
    <row r="617" spans="1:6" x14ac:dyDescent="0.25">
      <c r="A617" s="5" t="s">
        <v>735</v>
      </c>
      <c r="B617" s="28" t="s">
        <v>652</v>
      </c>
      <c r="C617" s="7">
        <f t="shared" ca="1" si="77"/>
        <v>1.282051282051282E-2</v>
      </c>
      <c r="D617" s="6">
        <f t="shared" ca="1" si="77"/>
        <v>0.98717948717948723</v>
      </c>
      <c r="E617" s="7">
        <f t="shared" ca="1" si="77"/>
        <v>0</v>
      </c>
      <c r="F617" s="6">
        <f t="shared" ca="1" si="77"/>
        <v>1</v>
      </c>
    </row>
    <row r="618" spans="1:6" x14ac:dyDescent="0.25">
      <c r="A618" s="5" t="s">
        <v>736</v>
      </c>
      <c r="B618" s="28" t="s">
        <v>653</v>
      </c>
      <c r="C618" s="7">
        <f t="shared" ca="1" si="77"/>
        <v>0</v>
      </c>
      <c r="D618" s="6">
        <f t="shared" ca="1" si="77"/>
        <v>1</v>
      </c>
      <c r="E618" s="7">
        <f t="shared" ca="1" si="77"/>
        <v>0</v>
      </c>
      <c r="F618" s="6">
        <f t="shared" ca="1" si="77"/>
        <v>1</v>
      </c>
    </row>
    <row r="619" spans="1:6" x14ac:dyDescent="0.25">
      <c r="A619" s="5" t="s">
        <v>737</v>
      </c>
      <c r="B619" s="28" t="s">
        <v>654</v>
      </c>
      <c r="C619" s="7">
        <f t="shared" ca="1" si="77"/>
        <v>6.4102564102564097E-2</v>
      </c>
      <c r="D619" s="6">
        <f t="shared" ca="1" si="77"/>
        <v>0.9358974358974359</v>
      </c>
      <c r="E619" s="7">
        <f t="shared" ca="1" si="77"/>
        <v>0</v>
      </c>
      <c r="F619" s="6">
        <f t="shared" ca="1" si="77"/>
        <v>1</v>
      </c>
    </row>
    <row r="620" spans="1:6" x14ac:dyDescent="0.25">
      <c r="A620" s="5" t="s">
        <v>738</v>
      </c>
      <c r="B620" s="28" t="s">
        <v>655</v>
      </c>
      <c r="C620" s="7">
        <f t="shared" ca="1" si="77"/>
        <v>6.41025641025641E-3</v>
      </c>
      <c r="D620" s="6">
        <f t="shared" ca="1" si="77"/>
        <v>0.99358974358974361</v>
      </c>
      <c r="E620" s="7">
        <f t="shared" ca="1" si="77"/>
        <v>0</v>
      </c>
      <c r="F620" s="6">
        <f t="shared" ca="1" si="77"/>
        <v>1</v>
      </c>
    </row>
    <row r="621" spans="1:6" x14ac:dyDescent="0.25">
      <c r="A621" s="5" t="s">
        <v>742</v>
      </c>
      <c r="B621" s="28" t="s">
        <v>656</v>
      </c>
      <c r="C621" s="7">
        <f t="shared" ref="C621:F622" ca="1" si="78">C600/$E$11</f>
        <v>0</v>
      </c>
      <c r="D621" s="6">
        <f t="shared" ca="1" si="78"/>
        <v>1</v>
      </c>
      <c r="E621" s="7">
        <f t="shared" ca="1" si="78"/>
        <v>0</v>
      </c>
      <c r="F621" s="6">
        <f t="shared" ca="1" si="78"/>
        <v>1</v>
      </c>
    </row>
    <row r="622" spans="1:6" x14ac:dyDescent="0.25">
      <c r="A622" s="5" t="s">
        <v>22</v>
      </c>
      <c r="B622" s="28" t="s">
        <v>657</v>
      </c>
      <c r="C622" s="7">
        <f t="shared" ca="1" si="78"/>
        <v>0</v>
      </c>
      <c r="D622" s="6">
        <f t="shared" ca="1" si="78"/>
        <v>1</v>
      </c>
      <c r="E622" s="7">
        <f t="shared" ca="1" si="78"/>
        <v>0</v>
      </c>
      <c r="F622" s="6">
        <f t="shared" ca="1" si="78"/>
        <v>1</v>
      </c>
    </row>
    <row r="624" spans="1:6" x14ac:dyDescent="0.25">
      <c r="A624" s="4" t="s">
        <v>722</v>
      </c>
    </row>
    <row r="625" spans="1:6" x14ac:dyDescent="0.25">
      <c r="A625" s="5" t="str">
        <f>$B$3&amp;" - Wave B - All"</f>
        <v>Jobseekers - Wave B - All</v>
      </c>
      <c r="B625" s="5" t="s">
        <v>879</v>
      </c>
      <c r="C625" s="5" t="s">
        <v>5</v>
      </c>
      <c r="D625" s="5" t="s">
        <v>4</v>
      </c>
      <c r="E625" s="5" t="s">
        <v>896</v>
      </c>
      <c r="F625" s="5" t="s">
        <v>525</v>
      </c>
    </row>
    <row r="626" spans="1:6" x14ac:dyDescent="0.25">
      <c r="A626" s="5" t="s">
        <v>723</v>
      </c>
      <c r="B626" s="28" t="s">
        <v>926</v>
      </c>
      <c r="C626" s="2">
        <f ca="1">COUNTIFS(INDIRECT("Table1["&amp;$B$6&amp;"]"),"Yes", INDIRECT("Table1["&amp;$B626&amp;"]"), "Yes")</f>
        <v>6</v>
      </c>
      <c r="D626" s="3">
        <f ca="1">COUNTIFS(INDIRECT("Table1["&amp;$B$6&amp;"]"),"Yes", INDIRECT("Table1["&amp;$B626&amp;"]"), "No")</f>
        <v>47</v>
      </c>
      <c r="E626" s="2">
        <f ca="1">COUNTIFS(INDIRECT("Table1["&amp;$B$6&amp;"]"),"Yes", INDIRECT("Table1["&amp;$B626&amp;"]"), "Don't Know")</f>
        <v>0</v>
      </c>
      <c r="F626" s="3">
        <f ca="1">C626+D626+E626</f>
        <v>53</v>
      </c>
    </row>
    <row r="627" spans="1:6" x14ac:dyDescent="0.25">
      <c r="A627" s="5" t="s">
        <v>724</v>
      </c>
      <c r="B627" s="28" t="s">
        <v>927</v>
      </c>
      <c r="C627" s="2">
        <f t="shared" ref="C627:C643" ca="1" si="79">COUNTIFS(INDIRECT("Table1["&amp;$B$6&amp;"]"),"Yes", INDIRECT("Table1["&amp;$B627&amp;"]"), "Yes")</f>
        <v>2</v>
      </c>
      <c r="D627" s="3">
        <f t="shared" ref="D627:D643" ca="1" si="80">COUNTIFS(INDIRECT("Table1["&amp;$B$6&amp;"]"),"Yes", INDIRECT("Table1["&amp;$B627&amp;"]"), "No")</f>
        <v>51</v>
      </c>
      <c r="E627" s="2">
        <f t="shared" ref="E627:E643" ca="1" si="81">COUNTIFS(INDIRECT("Table1["&amp;$B$6&amp;"]"),"Yes", INDIRECT("Table1["&amp;$B627&amp;"]"), "Don't Know")</f>
        <v>0</v>
      </c>
      <c r="F627" s="3">
        <f t="shared" ref="F627:F643" ca="1" si="82">C627+D627+E627</f>
        <v>53</v>
      </c>
    </row>
    <row r="628" spans="1:6" x14ac:dyDescent="0.25">
      <c r="A628" s="5" t="s">
        <v>725</v>
      </c>
      <c r="B628" s="28" t="s">
        <v>928</v>
      </c>
      <c r="C628" s="2">
        <f t="shared" ca="1" si="79"/>
        <v>27</v>
      </c>
      <c r="D628" s="3">
        <f t="shared" ca="1" si="80"/>
        <v>26</v>
      </c>
      <c r="E628" s="2">
        <f t="shared" ca="1" si="81"/>
        <v>0</v>
      </c>
      <c r="F628" s="3">
        <f t="shared" ca="1" si="82"/>
        <v>53</v>
      </c>
    </row>
    <row r="629" spans="1:6" x14ac:dyDescent="0.25">
      <c r="A629" s="5" t="s">
        <v>726</v>
      </c>
      <c r="B629" s="28" t="s">
        <v>929</v>
      </c>
      <c r="C629" s="2">
        <f t="shared" ca="1" si="79"/>
        <v>3</v>
      </c>
      <c r="D629" s="3">
        <f t="shared" ca="1" si="80"/>
        <v>49</v>
      </c>
      <c r="E629" s="2">
        <f t="shared" ca="1" si="81"/>
        <v>1</v>
      </c>
      <c r="F629" s="3">
        <f t="shared" ca="1" si="82"/>
        <v>53</v>
      </c>
    </row>
    <row r="630" spans="1:6" x14ac:dyDescent="0.25">
      <c r="A630" s="5" t="s">
        <v>727</v>
      </c>
      <c r="B630" s="28" t="s">
        <v>930</v>
      </c>
      <c r="C630" s="2">
        <f t="shared" ca="1" si="79"/>
        <v>0</v>
      </c>
      <c r="D630" s="3">
        <f t="shared" ca="1" si="80"/>
        <v>53</v>
      </c>
      <c r="E630" s="2">
        <f t="shared" ca="1" si="81"/>
        <v>0</v>
      </c>
      <c r="F630" s="3">
        <f t="shared" ca="1" si="82"/>
        <v>53</v>
      </c>
    </row>
    <row r="631" spans="1:6" x14ac:dyDescent="0.25">
      <c r="A631" s="5" t="s">
        <v>728</v>
      </c>
      <c r="B631" s="28" t="s">
        <v>931</v>
      </c>
      <c r="C631" s="2">
        <f t="shared" ca="1" si="79"/>
        <v>1</v>
      </c>
      <c r="D631" s="3">
        <f t="shared" ca="1" si="80"/>
        <v>52</v>
      </c>
      <c r="E631" s="2">
        <f t="shared" ca="1" si="81"/>
        <v>0</v>
      </c>
      <c r="F631" s="3">
        <f t="shared" ca="1" si="82"/>
        <v>53</v>
      </c>
    </row>
    <row r="632" spans="1:6" x14ac:dyDescent="0.25">
      <c r="A632" s="5" t="s">
        <v>729</v>
      </c>
      <c r="B632" s="28" t="s">
        <v>932</v>
      </c>
      <c r="C632" s="2">
        <f t="shared" ca="1" si="79"/>
        <v>8</v>
      </c>
      <c r="D632" s="3">
        <f t="shared" ca="1" si="80"/>
        <v>45</v>
      </c>
      <c r="E632" s="2">
        <f t="shared" ca="1" si="81"/>
        <v>0</v>
      </c>
      <c r="F632" s="3">
        <f t="shared" ca="1" si="82"/>
        <v>53</v>
      </c>
    </row>
    <row r="633" spans="1:6" x14ac:dyDescent="0.25">
      <c r="A633" s="5" t="s">
        <v>730</v>
      </c>
      <c r="B633" s="28" t="s">
        <v>933</v>
      </c>
      <c r="C633" s="2">
        <f t="shared" ca="1" si="79"/>
        <v>8</v>
      </c>
      <c r="D633" s="3">
        <f t="shared" ca="1" si="80"/>
        <v>45</v>
      </c>
      <c r="E633" s="2">
        <f t="shared" ca="1" si="81"/>
        <v>0</v>
      </c>
      <c r="F633" s="3">
        <f t="shared" ca="1" si="82"/>
        <v>53</v>
      </c>
    </row>
    <row r="634" spans="1:6" x14ac:dyDescent="0.25">
      <c r="A634" s="5" t="s">
        <v>731</v>
      </c>
      <c r="B634" s="28" t="s">
        <v>934</v>
      </c>
      <c r="C634" s="2">
        <f t="shared" ca="1" si="79"/>
        <v>2</v>
      </c>
      <c r="D634" s="3">
        <f t="shared" ca="1" si="80"/>
        <v>51</v>
      </c>
      <c r="E634" s="2">
        <f t="shared" ca="1" si="81"/>
        <v>0</v>
      </c>
      <c r="F634" s="3">
        <f t="shared" ca="1" si="82"/>
        <v>53</v>
      </c>
    </row>
    <row r="635" spans="1:6" x14ac:dyDescent="0.25">
      <c r="A635" s="5" t="s">
        <v>732</v>
      </c>
      <c r="B635" s="28" t="s">
        <v>935</v>
      </c>
      <c r="C635" s="2">
        <f t="shared" ca="1" si="79"/>
        <v>35</v>
      </c>
      <c r="D635" s="3">
        <f t="shared" ca="1" si="80"/>
        <v>18</v>
      </c>
      <c r="E635" s="2">
        <f t="shared" ca="1" si="81"/>
        <v>0</v>
      </c>
      <c r="F635" s="3">
        <f t="shared" ca="1" si="82"/>
        <v>53</v>
      </c>
    </row>
    <row r="636" spans="1:6" x14ac:dyDescent="0.25">
      <c r="A636" s="5" t="s">
        <v>733</v>
      </c>
      <c r="B636" s="28" t="s">
        <v>936</v>
      </c>
      <c r="C636" s="2">
        <f t="shared" ca="1" si="79"/>
        <v>1</v>
      </c>
      <c r="D636" s="3">
        <f t="shared" ca="1" si="80"/>
        <v>52</v>
      </c>
      <c r="E636" s="2">
        <f t="shared" ca="1" si="81"/>
        <v>0</v>
      </c>
      <c r="F636" s="3">
        <f t="shared" ca="1" si="82"/>
        <v>53</v>
      </c>
    </row>
    <row r="637" spans="1:6" x14ac:dyDescent="0.25">
      <c r="A637" s="5" t="s">
        <v>734</v>
      </c>
      <c r="B637" s="28" t="s">
        <v>937</v>
      </c>
      <c r="C637" s="2">
        <f t="shared" ca="1" si="79"/>
        <v>1</v>
      </c>
      <c r="D637" s="3">
        <f t="shared" ca="1" si="80"/>
        <v>52</v>
      </c>
      <c r="E637" s="2">
        <f t="shared" ca="1" si="81"/>
        <v>0</v>
      </c>
      <c r="F637" s="3">
        <f t="shared" ca="1" si="82"/>
        <v>53</v>
      </c>
    </row>
    <row r="638" spans="1:6" x14ac:dyDescent="0.25">
      <c r="A638" s="5" t="s">
        <v>735</v>
      </c>
      <c r="B638" s="28" t="s">
        <v>938</v>
      </c>
      <c r="C638" s="2">
        <f t="shared" ca="1" si="79"/>
        <v>0</v>
      </c>
      <c r="D638" s="3">
        <f t="shared" ca="1" si="80"/>
        <v>53</v>
      </c>
      <c r="E638" s="2">
        <f t="shared" ca="1" si="81"/>
        <v>0</v>
      </c>
      <c r="F638" s="3">
        <f t="shared" ca="1" si="82"/>
        <v>53</v>
      </c>
    </row>
    <row r="639" spans="1:6" x14ac:dyDescent="0.25">
      <c r="A639" s="5" t="s">
        <v>736</v>
      </c>
      <c r="B639" s="28" t="s">
        <v>939</v>
      </c>
      <c r="C639" s="2">
        <f t="shared" ca="1" si="79"/>
        <v>0</v>
      </c>
      <c r="D639" s="3">
        <f t="shared" ca="1" si="80"/>
        <v>53</v>
      </c>
      <c r="E639" s="2">
        <f t="shared" ca="1" si="81"/>
        <v>0</v>
      </c>
      <c r="F639" s="3">
        <f t="shared" ca="1" si="82"/>
        <v>53</v>
      </c>
    </row>
    <row r="640" spans="1:6" x14ac:dyDescent="0.25">
      <c r="A640" s="5" t="s">
        <v>737</v>
      </c>
      <c r="B640" s="28" t="s">
        <v>940</v>
      </c>
      <c r="C640" s="2">
        <f t="shared" ca="1" si="79"/>
        <v>2</v>
      </c>
      <c r="D640" s="3">
        <f t="shared" ca="1" si="80"/>
        <v>51</v>
      </c>
      <c r="E640" s="2">
        <f t="shared" ca="1" si="81"/>
        <v>0</v>
      </c>
      <c r="F640" s="3">
        <f t="shared" ca="1" si="82"/>
        <v>53</v>
      </c>
    </row>
    <row r="641" spans="1:6" x14ac:dyDescent="0.25">
      <c r="A641" s="5" t="s">
        <v>738</v>
      </c>
      <c r="B641" s="28" t="s">
        <v>941</v>
      </c>
      <c r="C641" s="2">
        <f t="shared" ca="1" si="79"/>
        <v>1</v>
      </c>
      <c r="D641" s="3">
        <f t="shared" ca="1" si="80"/>
        <v>52</v>
      </c>
      <c r="E641" s="2">
        <f t="shared" ca="1" si="81"/>
        <v>0</v>
      </c>
      <c r="F641" s="3">
        <f t="shared" ca="1" si="82"/>
        <v>53</v>
      </c>
    </row>
    <row r="642" spans="1:6" x14ac:dyDescent="0.25">
      <c r="A642" s="5" t="s">
        <v>742</v>
      </c>
      <c r="B642" s="28" t="s">
        <v>942</v>
      </c>
      <c r="C642" s="2">
        <f t="shared" ca="1" si="79"/>
        <v>0</v>
      </c>
      <c r="D642" s="3">
        <f t="shared" ca="1" si="80"/>
        <v>53</v>
      </c>
      <c r="E642" s="2">
        <f t="shared" ca="1" si="81"/>
        <v>0</v>
      </c>
      <c r="F642" s="3">
        <f t="shared" ca="1" si="82"/>
        <v>53</v>
      </c>
    </row>
    <row r="643" spans="1:6" x14ac:dyDescent="0.25">
      <c r="A643" s="5" t="s">
        <v>22</v>
      </c>
      <c r="B643" s="28" t="s">
        <v>943</v>
      </c>
      <c r="C643" s="2">
        <f t="shared" ca="1" si="79"/>
        <v>1</v>
      </c>
      <c r="D643" s="3">
        <f t="shared" ca="1" si="80"/>
        <v>52</v>
      </c>
      <c r="E643" s="2">
        <f t="shared" ca="1" si="81"/>
        <v>0</v>
      </c>
      <c r="F643" s="3">
        <f t="shared" ca="1" si="82"/>
        <v>53</v>
      </c>
    </row>
    <row r="645" spans="1:6" x14ac:dyDescent="0.25">
      <c r="A645" s="4" t="s">
        <v>739</v>
      </c>
    </row>
    <row r="646" spans="1:6" x14ac:dyDescent="0.25">
      <c r="A646" s="5" t="str">
        <f>$B$3&amp;" - Wave B - All"</f>
        <v>Jobseekers - Wave B - All</v>
      </c>
      <c r="B646" s="5" t="s">
        <v>879</v>
      </c>
      <c r="C646" s="5" t="s">
        <v>5</v>
      </c>
      <c r="D646" s="5" t="s">
        <v>4</v>
      </c>
      <c r="E646" s="5" t="s">
        <v>896</v>
      </c>
      <c r="F646" s="5" t="s">
        <v>525</v>
      </c>
    </row>
    <row r="647" spans="1:6" x14ac:dyDescent="0.25">
      <c r="A647" s="5" t="s">
        <v>723</v>
      </c>
      <c r="B647" s="28" t="s">
        <v>926</v>
      </c>
      <c r="C647" s="7">
        <f t="shared" ref="C647:F662" ca="1" si="83">C626/$F$11</f>
        <v>0.10909090909090909</v>
      </c>
      <c r="D647" s="6">
        <f t="shared" ca="1" si="83"/>
        <v>0.8545454545454545</v>
      </c>
      <c r="E647" s="7">
        <f t="shared" ca="1" si="83"/>
        <v>0</v>
      </c>
      <c r="F647" s="6">
        <f ca="1">F626/$F$11</f>
        <v>0.96363636363636362</v>
      </c>
    </row>
    <row r="648" spans="1:6" x14ac:dyDescent="0.25">
      <c r="A648" s="5" t="s">
        <v>724</v>
      </c>
      <c r="B648" s="28" t="s">
        <v>927</v>
      </c>
      <c r="C648" s="7">
        <f t="shared" ca="1" si="83"/>
        <v>3.6363636363636362E-2</v>
      </c>
      <c r="D648" s="6">
        <f t="shared" ca="1" si="83"/>
        <v>0.92727272727272725</v>
      </c>
      <c r="E648" s="7">
        <f t="shared" ca="1" si="83"/>
        <v>0</v>
      </c>
      <c r="F648" s="6">
        <f t="shared" ca="1" si="83"/>
        <v>0.96363636363636362</v>
      </c>
    </row>
    <row r="649" spans="1:6" x14ac:dyDescent="0.25">
      <c r="A649" s="5" t="s">
        <v>725</v>
      </c>
      <c r="B649" s="28" t="s">
        <v>928</v>
      </c>
      <c r="C649" s="7">
        <f t="shared" ca="1" si="83"/>
        <v>0.49090909090909091</v>
      </c>
      <c r="D649" s="6">
        <f t="shared" ca="1" si="83"/>
        <v>0.47272727272727272</v>
      </c>
      <c r="E649" s="7">
        <f t="shared" ca="1" si="83"/>
        <v>0</v>
      </c>
      <c r="F649" s="6">
        <f t="shared" ca="1" si="83"/>
        <v>0.96363636363636362</v>
      </c>
    </row>
    <row r="650" spans="1:6" x14ac:dyDescent="0.25">
      <c r="A650" s="5" t="s">
        <v>726</v>
      </c>
      <c r="B650" s="28" t="s">
        <v>929</v>
      </c>
      <c r="C650" s="7">
        <f t="shared" ca="1" si="83"/>
        <v>5.4545454545454543E-2</v>
      </c>
      <c r="D650" s="6">
        <f t="shared" ca="1" si="83"/>
        <v>0.89090909090909087</v>
      </c>
      <c r="E650" s="7">
        <f t="shared" ca="1" si="83"/>
        <v>1.8181818181818181E-2</v>
      </c>
      <c r="F650" s="6">
        <f t="shared" ca="1" si="83"/>
        <v>0.96363636363636362</v>
      </c>
    </row>
    <row r="651" spans="1:6" x14ac:dyDescent="0.25">
      <c r="A651" s="5" t="s">
        <v>727</v>
      </c>
      <c r="B651" s="28" t="s">
        <v>930</v>
      </c>
      <c r="C651" s="7">
        <f t="shared" ca="1" si="83"/>
        <v>0</v>
      </c>
      <c r="D651" s="6">
        <f t="shared" ca="1" si="83"/>
        <v>0.96363636363636362</v>
      </c>
      <c r="E651" s="7">
        <f t="shared" ca="1" si="83"/>
        <v>0</v>
      </c>
      <c r="F651" s="6">
        <f t="shared" ca="1" si="83"/>
        <v>0.96363636363636362</v>
      </c>
    </row>
    <row r="652" spans="1:6" x14ac:dyDescent="0.25">
      <c r="A652" s="5" t="s">
        <v>728</v>
      </c>
      <c r="B652" s="28" t="s">
        <v>931</v>
      </c>
      <c r="C652" s="7">
        <f t="shared" ca="1" si="83"/>
        <v>1.8181818181818181E-2</v>
      </c>
      <c r="D652" s="6">
        <f t="shared" ca="1" si="83"/>
        <v>0.94545454545454544</v>
      </c>
      <c r="E652" s="7">
        <f t="shared" ca="1" si="83"/>
        <v>0</v>
      </c>
      <c r="F652" s="6">
        <f t="shared" ca="1" si="83"/>
        <v>0.96363636363636362</v>
      </c>
    </row>
    <row r="653" spans="1:6" x14ac:dyDescent="0.25">
      <c r="A653" s="5" t="s">
        <v>729</v>
      </c>
      <c r="B653" s="28" t="s">
        <v>932</v>
      </c>
      <c r="C653" s="7">
        <f t="shared" ca="1" si="83"/>
        <v>0.14545454545454545</v>
      </c>
      <c r="D653" s="6">
        <f t="shared" ca="1" si="83"/>
        <v>0.81818181818181823</v>
      </c>
      <c r="E653" s="7">
        <f t="shared" ca="1" si="83"/>
        <v>0</v>
      </c>
      <c r="F653" s="6">
        <f t="shared" ca="1" si="83"/>
        <v>0.96363636363636362</v>
      </c>
    </row>
    <row r="654" spans="1:6" x14ac:dyDescent="0.25">
      <c r="A654" s="5" t="s">
        <v>730</v>
      </c>
      <c r="B654" s="28" t="s">
        <v>933</v>
      </c>
      <c r="C654" s="7">
        <f t="shared" ca="1" si="83"/>
        <v>0.14545454545454545</v>
      </c>
      <c r="D654" s="6">
        <f t="shared" ca="1" si="83"/>
        <v>0.81818181818181823</v>
      </c>
      <c r="E654" s="7">
        <f t="shared" ca="1" si="83"/>
        <v>0</v>
      </c>
      <c r="F654" s="6">
        <f t="shared" ca="1" si="83"/>
        <v>0.96363636363636362</v>
      </c>
    </row>
    <row r="655" spans="1:6" x14ac:dyDescent="0.25">
      <c r="A655" s="5" t="s">
        <v>731</v>
      </c>
      <c r="B655" s="28" t="s">
        <v>934</v>
      </c>
      <c r="C655" s="7">
        <f t="shared" ca="1" si="83"/>
        <v>3.6363636363636362E-2</v>
      </c>
      <c r="D655" s="6">
        <f t="shared" ca="1" si="83"/>
        <v>0.92727272727272725</v>
      </c>
      <c r="E655" s="7">
        <f t="shared" ca="1" si="83"/>
        <v>0</v>
      </c>
      <c r="F655" s="6">
        <f t="shared" ca="1" si="83"/>
        <v>0.96363636363636362</v>
      </c>
    </row>
    <row r="656" spans="1:6" x14ac:dyDescent="0.25">
      <c r="A656" s="5" t="s">
        <v>732</v>
      </c>
      <c r="B656" s="28" t="s">
        <v>935</v>
      </c>
      <c r="C656" s="7">
        <f t="shared" ca="1" si="83"/>
        <v>0.63636363636363635</v>
      </c>
      <c r="D656" s="6">
        <f t="shared" ca="1" si="83"/>
        <v>0.32727272727272727</v>
      </c>
      <c r="E656" s="7">
        <f t="shared" ca="1" si="83"/>
        <v>0</v>
      </c>
      <c r="F656" s="6">
        <f t="shared" ca="1" si="83"/>
        <v>0.96363636363636362</v>
      </c>
    </row>
    <row r="657" spans="1:6" x14ac:dyDescent="0.25">
      <c r="A657" s="5" t="s">
        <v>733</v>
      </c>
      <c r="B657" s="28" t="s">
        <v>936</v>
      </c>
      <c r="C657" s="7">
        <f t="shared" ca="1" si="83"/>
        <v>1.8181818181818181E-2</v>
      </c>
      <c r="D657" s="6">
        <f t="shared" ca="1" si="83"/>
        <v>0.94545454545454544</v>
      </c>
      <c r="E657" s="7">
        <f t="shared" ca="1" si="83"/>
        <v>0</v>
      </c>
      <c r="F657" s="6">
        <f t="shared" ca="1" si="83"/>
        <v>0.96363636363636362</v>
      </c>
    </row>
    <row r="658" spans="1:6" x14ac:dyDescent="0.25">
      <c r="A658" s="5" t="s">
        <v>734</v>
      </c>
      <c r="B658" s="28" t="s">
        <v>937</v>
      </c>
      <c r="C658" s="7">
        <f t="shared" ca="1" si="83"/>
        <v>1.8181818181818181E-2</v>
      </c>
      <c r="D658" s="6">
        <f t="shared" ca="1" si="83"/>
        <v>0.94545454545454544</v>
      </c>
      <c r="E658" s="7">
        <f t="shared" ca="1" si="83"/>
        <v>0</v>
      </c>
      <c r="F658" s="6">
        <f t="shared" ca="1" si="83"/>
        <v>0.96363636363636362</v>
      </c>
    </row>
    <row r="659" spans="1:6" x14ac:dyDescent="0.25">
      <c r="A659" s="5" t="s">
        <v>735</v>
      </c>
      <c r="B659" s="28" t="s">
        <v>938</v>
      </c>
      <c r="C659" s="7">
        <f t="shared" ca="1" si="83"/>
        <v>0</v>
      </c>
      <c r="D659" s="6">
        <f t="shared" ca="1" si="83"/>
        <v>0.96363636363636362</v>
      </c>
      <c r="E659" s="7">
        <f t="shared" ca="1" si="83"/>
        <v>0</v>
      </c>
      <c r="F659" s="6">
        <f t="shared" ca="1" si="83"/>
        <v>0.96363636363636362</v>
      </c>
    </row>
    <row r="660" spans="1:6" x14ac:dyDescent="0.25">
      <c r="A660" s="5" t="s">
        <v>736</v>
      </c>
      <c r="B660" s="28" t="s">
        <v>939</v>
      </c>
      <c r="C660" s="7">
        <f t="shared" ca="1" si="83"/>
        <v>0</v>
      </c>
      <c r="D660" s="6">
        <f t="shared" ca="1" si="83"/>
        <v>0.96363636363636362</v>
      </c>
      <c r="E660" s="7">
        <f t="shared" ca="1" si="83"/>
        <v>0</v>
      </c>
      <c r="F660" s="6">
        <f t="shared" ca="1" si="83"/>
        <v>0.96363636363636362</v>
      </c>
    </row>
    <row r="661" spans="1:6" x14ac:dyDescent="0.25">
      <c r="A661" s="5" t="s">
        <v>737</v>
      </c>
      <c r="B661" s="28" t="s">
        <v>940</v>
      </c>
      <c r="C661" s="7">
        <f t="shared" ca="1" si="83"/>
        <v>3.6363636363636362E-2</v>
      </c>
      <c r="D661" s="6">
        <f t="shared" ca="1" si="83"/>
        <v>0.92727272727272725</v>
      </c>
      <c r="E661" s="7">
        <f t="shared" ca="1" si="83"/>
        <v>0</v>
      </c>
      <c r="F661" s="6">
        <f t="shared" ca="1" si="83"/>
        <v>0.96363636363636362</v>
      </c>
    </row>
    <row r="662" spans="1:6" x14ac:dyDescent="0.25">
      <c r="A662" s="5" t="s">
        <v>738</v>
      </c>
      <c r="B662" s="28" t="s">
        <v>941</v>
      </c>
      <c r="C662" s="7">
        <f t="shared" ca="1" si="83"/>
        <v>1.8181818181818181E-2</v>
      </c>
      <c r="D662" s="6">
        <f t="shared" ca="1" si="83"/>
        <v>0.94545454545454544</v>
      </c>
      <c r="E662" s="7">
        <f t="shared" ca="1" si="83"/>
        <v>0</v>
      </c>
      <c r="F662" s="6">
        <f t="shared" ca="1" si="83"/>
        <v>0.96363636363636362</v>
      </c>
    </row>
    <row r="663" spans="1:6" x14ac:dyDescent="0.25">
      <c r="A663" s="5" t="s">
        <v>742</v>
      </c>
      <c r="B663" s="28" t="s">
        <v>942</v>
      </c>
      <c r="C663" s="7">
        <f t="shared" ref="C663:F664" ca="1" si="84">C642/$F$11</f>
        <v>0</v>
      </c>
      <c r="D663" s="6">
        <f t="shared" ca="1" si="84"/>
        <v>0.96363636363636362</v>
      </c>
      <c r="E663" s="7">
        <f t="shared" ca="1" si="84"/>
        <v>0</v>
      </c>
      <c r="F663" s="6">
        <f t="shared" ca="1" si="84"/>
        <v>0.96363636363636362</v>
      </c>
    </row>
    <row r="664" spans="1:6" x14ac:dyDescent="0.25">
      <c r="A664" s="5" t="s">
        <v>22</v>
      </c>
      <c r="B664" s="28" t="s">
        <v>943</v>
      </c>
      <c r="C664" s="7">
        <f t="shared" ca="1" si="84"/>
        <v>1.8181818181818181E-2</v>
      </c>
      <c r="D664" s="6">
        <f t="shared" ca="1" si="84"/>
        <v>0.94545454545454544</v>
      </c>
      <c r="E664" s="7">
        <f t="shared" ca="1" si="84"/>
        <v>0</v>
      </c>
      <c r="F664" s="6">
        <f t="shared" ca="1" si="84"/>
        <v>0.96363636363636362</v>
      </c>
    </row>
    <row r="666" spans="1:6" x14ac:dyDescent="0.25">
      <c r="A666" s="4" t="s">
        <v>722</v>
      </c>
    </row>
    <row r="667" spans="1:6" x14ac:dyDescent="0.25">
      <c r="A667" s="5" t="str">
        <f>$B$3&amp;" - Wave C - All"</f>
        <v>Jobseekers - Wave C - All</v>
      </c>
      <c r="B667" s="5" t="s">
        <v>879</v>
      </c>
      <c r="C667" s="5" t="s">
        <v>5</v>
      </c>
      <c r="D667" s="5" t="s">
        <v>4</v>
      </c>
      <c r="E667" s="5" t="s">
        <v>896</v>
      </c>
      <c r="F667" s="5" t="s">
        <v>525</v>
      </c>
    </row>
    <row r="668" spans="1:6" x14ac:dyDescent="0.25">
      <c r="A668" s="5" t="s">
        <v>723</v>
      </c>
      <c r="B668" s="28" t="s">
        <v>1006</v>
      </c>
      <c r="C668" s="2">
        <f ca="1">COUNTIFS(INDIRECT("Table1["&amp;$B$7&amp;"]"),"Yes", INDIRECT("Table1["&amp;$B668&amp;"]"), "Yes")</f>
        <v>1</v>
      </c>
      <c r="D668" s="3">
        <f ca="1">COUNTIFS(INDIRECT("Table1["&amp;$B$7&amp;"]"),"Yes", INDIRECT("Table1["&amp;$B668&amp;"]"), "No")</f>
        <v>14</v>
      </c>
      <c r="E668" s="2">
        <f ca="1">COUNTIFS(INDIRECT("Table1["&amp;$B$7&amp;"]"),"Yes", INDIRECT("Table1["&amp;$B668&amp;"]"), "Don't Know")</f>
        <v>0</v>
      </c>
      <c r="F668" s="3">
        <f ca="1">C668+D668+E668</f>
        <v>15</v>
      </c>
    </row>
    <row r="669" spans="1:6" x14ac:dyDescent="0.25">
      <c r="A669" s="5" t="s">
        <v>724</v>
      </c>
      <c r="B669" s="28" t="s">
        <v>1007</v>
      </c>
      <c r="C669" s="2">
        <f t="shared" ref="C669:C685" ca="1" si="85">COUNTIFS(INDIRECT("Table1["&amp;$B$7&amp;"]"),"Yes", INDIRECT("Table1["&amp;$B669&amp;"]"), "Yes")</f>
        <v>0</v>
      </c>
      <c r="D669" s="3">
        <f t="shared" ref="D669:D685" ca="1" si="86">COUNTIFS(INDIRECT("Table1["&amp;$B$7&amp;"]"),"Yes", INDIRECT("Table1["&amp;$B669&amp;"]"), "No")</f>
        <v>15</v>
      </c>
      <c r="E669" s="2">
        <f t="shared" ref="E669:E685" ca="1" si="87">COUNTIFS(INDIRECT("Table1["&amp;$B$7&amp;"]"),"Yes", INDIRECT("Table1["&amp;$B669&amp;"]"), "Don't Know")</f>
        <v>0</v>
      </c>
      <c r="F669" s="3">
        <f t="shared" ref="F669:F685" ca="1" si="88">C669+D669+E669</f>
        <v>15</v>
      </c>
    </row>
    <row r="670" spans="1:6" x14ac:dyDescent="0.25">
      <c r="A670" s="5" t="s">
        <v>725</v>
      </c>
      <c r="B670" s="28" t="s">
        <v>1008</v>
      </c>
      <c r="C670" s="2">
        <f t="shared" ca="1" si="85"/>
        <v>13</v>
      </c>
      <c r="D670" s="3">
        <f t="shared" ca="1" si="86"/>
        <v>2</v>
      </c>
      <c r="E670" s="2">
        <f t="shared" ca="1" si="87"/>
        <v>0</v>
      </c>
      <c r="F670" s="3">
        <f t="shared" ca="1" si="88"/>
        <v>15</v>
      </c>
    </row>
    <row r="671" spans="1:6" x14ac:dyDescent="0.25">
      <c r="A671" s="5" t="s">
        <v>726</v>
      </c>
      <c r="B671" s="28" t="s">
        <v>1009</v>
      </c>
      <c r="C671" s="2">
        <f t="shared" ca="1" si="85"/>
        <v>0</v>
      </c>
      <c r="D671" s="3">
        <f t="shared" ca="1" si="86"/>
        <v>15</v>
      </c>
      <c r="E671" s="2">
        <f t="shared" ca="1" si="87"/>
        <v>0</v>
      </c>
      <c r="F671" s="3">
        <f t="shared" ca="1" si="88"/>
        <v>15</v>
      </c>
    </row>
    <row r="672" spans="1:6" x14ac:dyDescent="0.25">
      <c r="A672" s="5" t="s">
        <v>727</v>
      </c>
      <c r="B672" s="28" t="s">
        <v>1010</v>
      </c>
      <c r="C672" s="2">
        <f t="shared" ca="1" si="85"/>
        <v>0</v>
      </c>
      <c r="D672" s="3">
        <f t="shared" ca="1" si="86"/>
        <v>15</v>
      </c>
      <c r="E672" s="2">
        <f t="shared" ca="1" si="87"/>
        <v>0</v>
      </c>
      <c r="F672" s="3">
        <f t="shared" ca="1" si="88"/>
        <v>15</v>
      </c>
    </row>
    <row r="673" spans="1:6" x14ac:dyDescent="0.25">
      <c r="A673" s="5" t="s">
        <v>728</v>
      </c>
      <c r="B673" s="28" t="s">
        <v>1011</v>
      </c>
      <c r="C673" s="2">
        <f t="shared" ca="1" si="85"/>
        <v>0</v>
      </c>
      <c r="D673" s="3">
        <f t="shared" ca="1" si="86"/>
        <v>15</v>
      </c>
      <c r="E673" s="2">
        <f t="shared" ca="1" si="87"/>
        <v>0</v>
      </c>
      <c r="F673" s="3">
        <f t="shared" ca="1" si="88"/>
        <v>15</v>
      </c>
    </row>
    <row r="674" spans="1:6" x14ac:dyDescent="0.25">
      <c r="A674" s="5" t="s">
        <v>729</v>
      </c>
      <c r="B674" s="28" t="s">
        <v>1012</v>
      </c>
      <c r="C674" s="2">
        <f t="shared" ca="1" si="85"/>
        <v>3</v>
      </c>
      <c r="D674" s="3">
        <f t="shared" ca="1" si="86"/>
        <v>12</v>
      </c>
      <c r="E674" s="2">
        <f t="shared" ca="1" si="87"/>
        <v>0</v>
      </c>
      <c r="F674" s="3">
        <f t="shared" ca="1" si="88"/>
        <v>15</v>
      </c>
    </row>
    <row r="675" spans="1:6" x14ac:dyDescent="0.25">
      <c r="A675" s="5" t="s">
        <v>730</v>
      </c>
      <c r="B675" s="28" t="s">
        <v>1013</v>
      </c>
      <c r="C675" s="2">
        <f t="shared" ca="1" si="85"/>
        <v>2</v>
      </c>
      <c r="D675" s="3">
        <f t="shared" ca="1" si="86"/>
        <v>13</v>
      </c>
      <c r="E675" s="2">
        <f t="shared" ca="1" si="87"/>
        <v>0</v>
      </c>
      <c r="F675" s="3">
        <f t="shared" ca="1" si="88"/>
        <v>15</v>
      </c>
    </row>
    <row r="676" spans="1:6" x14ac:dyDescent="0.25">
      <c r="A676" s="5" t="s">
        <v>731</v>
      </c>
      <c r="B676" s="28" t="s">
        <v>1014</v>
      </c>
      <c r="C676" s="2">
        <f t="shared" ca="1" si="85"/>
        <v>0</v>
      </c>
      <c r="D676" s="3">
        <f t="shared" ca="1" si="86"/>
        <v>15</v>
      </c>
      <c r="E676" s="2">
        <f t="shared" ca="1" si="87"/>
        <v>0</v>
      </c>
      <c r="F676" s="3">
        <f t="shared" ca="1" si="88"/>
        <v>15</v>
      </c>
    </row>
    <row r="677" spans="1:6" x14ac:dyDescent="0.25">
      <c r="A677" s="5" t="s">
        <v>732</v>
      </c>
      <c r="B677" s="28" t="s">
        <v>1015</v>
      </c>
      <c r="C677" s="2">
        <f t="shared" ca="1" si="85"/>
        <v>11</v>
      </c>
      <c r="D677" s="3">
        <f t="shared" ca="1" si="86"/>
        <v>4</v>
      </c>
      <c r="E677" s="2">
        <f t="shared" ca="1" si="87"/>
        <v>0</v>
      </c>
      <c r="F677" s="3">
        <f t="shared" ca="1" si="88"/>
        <v>15</v>
      </c>
    </row>
    <row r="678" spans="1:6" x14ac:dyDescent="0.25">
      <c r="A678" s="5" t="s">
        <v>733</v>
      </c>
      <c r="B678" s="28" t="s">
        <v>1016</v>
      </c>
      <c r="C678" s="2">
        <f t="shared" ca="1" si="85"/>
        <v>0</v>
      </c>
      <c r="D678" s="3">
        <f t="shared" ca="1" si="86"/>
        <v>15</v>
      </c>
      <c r="E678" s="2">
        <f t="shared" ca="1" si="87"/>
        <v>0</v>
      </c>
      <c r="F678" s="3">
        <f t="shared" ca="1" si="88"/>
        <v>15</v>
      </c>
    </row>
    <row r="679" spans="1:6" x14ac:dyDescent="0.25">
      <c r="A679" s="5" t="s">
        <v>734</v>
      </c>
      <c r="B679" s="28" t="s">
        <v>1017</v>
      </c>
      <c r="C679" s="2">
        <f t="shared" ca="1" si="85"/>
        <v>0</v>
      </c>
      <c r="D679" s="3">
        <f t="shared" ca="1" si="86"/>
        <v>15</v>
      </c>
      <c r="E679" s="2">
        <f t="shared" ca="1" si="87"/>
        <v>0</v>
      </c>
      <c r="F679" s="3">
        <f t="shared" ca="1" si="88"/>
        <v>15</v>
      </c>
    </row>
    <row r="680" spans="1:6" x14ac:dyDescent="0.25">
      <c r="A680" s="5" t="s">
        <v>735</v>
      </c>
      <c r="B680" s="28" t="s">
        <v>1018</v>
      </c>
      <c r="C680" s="2">
        <f t="shared" ca="1" si="85"/>
        <v>0</v>
      </c>
      <c r="D680" s="3">
        <f t="shared" ca="1" si="86"/>
        <v>15</v>
      </c>
      <c r="E680" s="2">
        <f t="shared" ca="1" si="87"/>
        <v>0</v>
      </c>
      <c r="F680" s="3">
        <f t="shared" ca="1" si="88"/>
        <v>15</v>
      </c>
    </row>
    <row r="681" spans="1:6" x14ac:dyDescent="0.25">
      <c r="A681" s="5" t="s">
        <v>736</v>
      </c>
      <c r="B681" s="28" t="s">
        <v>1019</v>
      </c>
      <c r="C681" s="2">
        <f t="shared" ca="1" si="85"/>
        <v>0</v>
      </c>
      <c r="D681" s="3">
        <f t="shared" ca="1" si="86"/>
        <v>15</v>
      </c>
      <c r="E681" s="2">
        <f t="shared" ca="1" si="87"/>
        <v>0</v>
      </c>
      <c r="F681" s="3">
        <f t="shared" ca="1" si="88"/>
        <v>15</v>
      </c>
    </row>
    <row r="682" spans="1:6" x14ac:dyDescent="0.25">
      <c r="A682" s="5" t="s">
        <v>737</v>
      </c>
      <c r="B682" s="28" t="s">
        <v>1020</v>
      </c>
      <c r="C682" s="2">
        <f t="shared" ca="1" si="85"/>
        <v>0</v>
      </c>
      <c r="D682" s="3">
        <f t="shared" ca="1" si="86"/>
        <v>15</v>
      </c>
      <c r="E682" s="2">
        <f t="shared" ca="1" si="87"/>
        <v>0</v>
      </c>
      <c r="F682" s="3">
        <f t="shared" ca="1" si="88"/>
        <v>15</v>
      </c>
    </row>
    <row r="683" spans="1:6" x14ac:dyDescent="0.25">
      <c r="A683" s="5" t="s">
        <v>738</v>
      </c>
      <c r="B683" s="28" t="s">
        <v>1021</v>
      </c>
      <c r="C683" s="2">
        <f t="shared" ca="1" si="85"/>
        <v>0</v>
      </c>
      <c r="D683" s="3">
        <f t="shared" ca="1" si="86"/>
        <v>15</v>
      </c>
      <c r="E683" s="2">
        <f t="shared" ca="1" si="87"/>
        <v>0</v>
      </c>
      <c r="F683" s="3">
        <f t="shared" ca="1" si="88"/>
        <v>15</v>
      </c>
    </row>
    <row r="684" spans="1:6" x14ac:dyDescent="0.25">
      <c r="A684" s="5" t="s">
        <v>742</v>
      </c>
      <c r="B684" s="28" t="s">
        <v>1022</v>
      </c>
      <c r="C684" s="2">
        <f t="shared" ca="1" si="85"/>
        <v>0</v>
      </c>
      <c r="D684" s="3">
        <f t="shared" ca="1" si="86"/>
        <v>15</v>
      </c>
      <c r="E684" s="2">
        <f t="shared" ca="1" si="87"/>
        <v>0</v>
      </c>
      <c r="F684" s="3">
        <f t="shared" ca="1" si="88"/>
        <v>15</v>
      </c>
    </row>
    <row r="685" spans="1:6" x14ac:dyDescent="0.25">
      <c r="A685" s="5" t="s">
        <v>22</v>
      </c>
      <c r="B685" s="28" t="s">
        <v>1023</v>
      </c>
      <c r="C685" s="2">
        <f t="shared" ca="1" si="85"/>
        <v>0</v>
      </c>
      <c r="D685" s="3">
        <f t="shared" ca="1" si="86"/>
        <v>15</v>
      </c>
      <c r="E685" s="2">
        <f t="shared" ca="1" si="87"/>
        <v>0</v>
      </c>
      <c r="F685" s="3">
        <f t="shared" ca="1" si="88"/>
        <v>15</v>
      </c>
    </row>
    <row r="687" spans="1:6" x14ac:dyDescent="0.25">
      <c r="A687" s="4" t="s">
        <v>739</v>
      </c>
    </row>
    <row r="688" spans="1:6" x14ac:dyDescent="0.25">
      <c r="A688" s="5" t="str">
        <f>$B$3&amp;" - Wave C - All"</f>
        <v>Jobseekers - Wave C - All</v>
      </c>
      <c r="B688" s="5" t="s">
        <v>879</v>
      </c>
      <c r="C688" s="5" t="s">
        <v>5</v>
      </c>
      <c r="D688" s="5" t="s">
        <v>4</v>
      </c>
      <c r="E688" s="5" t="s">
        <v>896</v>
      </c>
      <c r="F688" s="5" t="s">
        <v>525</v>
      </c>
    </row>
    <row r="689" spans="1:6" x14ac:dyDescent="0.25">
      <c r="A689" s="5" t="s">
        <v>723</v>
      </c>
      <c r="B689" s="28" t="s">
        <v>1006</v>
      </c>
      <c r="C689" s="7">
        <f t="shared" ref="C689:F704" ca="1" si="89">C668/$G$11</f>
        <v>6.25E-2</v>
      </c>
      <c r="D689" s="6">
        <f t="shared" ca="1" si="89"/>
        <v>0.875</v>
      </c>
      <c r="E689" s="7">
        <f t="shared" ca="1" si="89"/>
        <v>0</v>
      </c>
      <c r="F689" s="6">
        <f t="shared" ca="1" si="89"/>
        <v>0.9375</v>
      </c>
    </row>
    <row r="690" spans="1:6" x14ac:dyDescent="0.25">
      <c r="A690" s="5" t="s">
        <v>724</v>
      </c>
      <c r="B690" s="28" t="s">
        <v>1007</v>
      </c>
      <c r="C690" s="7">
        <f t="shared" ca="1" si="89"/>
        <v>0</v>
      </c>
      <c r="D690" s="6">
        <f t="shared" ca="1" si="89"/>
        <v>0.9375</v>
      </c>
      <c r="E690" s="7">
        <f t="shared" ca="1" si="89"/>
        <v>0</v>
      </c>
      <c r="F690" s="6">
        <f t="shared" ca="1" si="89"/>
        <v>0.9375</v>
      </c>
    </row>
    <row r="691" spans="1:6" x14ac:dyDescent="0.25">
      <c r="A691" s="5" t="s">
        <v>725</v>
      </c>
      <c r="B691" s="28" t="s">
        <v>1008</v>
      </c>
      <c r="C691" s="7">
        <f t="shared" ca="1" si="89"/>
        <v>0.8125</v>
      </c>
      <c r="D691" s="6">
        <f t="shared" ca="1" si="89"/>
        <v>0.125</v>
      </c>
      <c r="E691" s="7">
        <f t="shared" ca="1" si="89"/>
        <v>0</v>
      </c>
      <c r="F691" s="6">
        <f t="shared" ca="1" si="89"/>
        <v>0.9375</v>
      </c>
    </row>
    <row r="692" spans="1:6" x14ac:dyDescent="0.25">
      <c r="A692" s="5" t="s">
        <v>726</v>
      </c>
      <c r="B692" s="28" t="s">
        <v>1009</v>
      </c>
      <c r="C692" s="7">
        <f t="shared" ca="1" si="89"/>
        <v>0</v>
      </c>
      <c r="D692" s="6">
        <f t="shared" ca="1" si="89"/>
        <v>0.9375</v>
      </c>
      <c r="E692" s="7">
        <f t="shared" ca="1" si="89"/>
        <v>0</v>
      </c>
      <c r="F692" s="6">
        <f t="shared" ca="1" si="89"/>
        <v>0.9375</v>
      </c>
    </row>
    <row r="693" spans="1:6" x14ac:dyDescent="0.25">
      <c r="A693" s="5" t="s">
        <v>727</v>
      </c>
      <c r="B693" s="28" t="s">
        <v>1010</v>
      </c>
      <c r="C693" s="7">
        <f t="shared" ca="1" si="89"/>
        <v>0</v>
      </c>
      <c r="D693" s="6">
        <f t="shared" ca="1" si="89"/>
        <v>0.9375</v>
      </c>
      <c r="E693" s="7">
        <f t="shared" ca="1" si="89"/>
        <v>0</v>
      </c>
      <c r="F693" s="6">
        <f t="shared" ca="1" si="89"/>
        <v>0.9375</v>
      </c>
    </row>
    <row r="694" spans="1:6" x14ac:dyDescent="0.25">
      <c r="A694" s="5" t="s">
        <v>728</v>
      </c>
      <c r="B694" s="28" t="s">
        <v>1011</v>
      </c>
      <c r="C694" s="7">
        <f t="shared" ca="1" si="89"/>
        <v>0</v>
      </c>
      <c r="D694" s="6">
        <f t="shared" ca="1" si="89"/>
        <v>0.9375</v>
      </c>
      <c r="E694" s="7">
        <f t="shared" ca="1" si="89"/>
        <v>0</v>
      </c>
      <c r="F694" s="6">
        <f t="shared" ca="1" si="89"/>
        <v>0.9375</v>
      </c>
    </row>
    <row r="695" spans="1:6" x14ac:dyDescent="0.25">
      <c r="A695" s="5" t="s">
        <v>729</v>
      </c>
      <c r="B695" s="28" t="s">
        <v>1012</v>
      </c>
      <c r="C695" s="7">
        <f t="shared" ca="1" si="89"/>
        <v>0.1875</v>
      </c>
      <c r="D695" s="6">
        <f t="shared" ca="1" si="89"/>
        <v>0.75</v>
      </c>
      <c r="E695" s="7">
        <f t="shared" ca="1" si="89"/>
        <v>0</v>
      </c>
      <c r="F695" s="6">
        <f t="shared" ca="1" si="89"/>
        <v>0.9375</v>
      </c>
    </row>
    <row r="696" spans="1:6" x14ac:dyDescent="0.25">
      <c r="A696" s="5" t="s">
        <v>730</v>
      </c>
      <c r="B696" s="28" t="s">
        <v>1013</v>
      </c>
      <c r="C696" s="7">
        <f t="shared" ca="1" si="89"/>
        <v>0.125</v>
      </c>
      <c r="D696" s="6">
        <f t="shared" ca="1" si="89"/>
        <v>0.8125</v>
      </c>
      <c r="E696" s="7">
        <f t="shared" ca="1" si="89"/>
        <v>0</v>
      </c>
      <c r="F696" s="6">
        <f t="shared" ca="1" si="89"/>
        <v>0.9375</v>
      </c>
    </row>
    <row r="697" spans="1:6" x14ac:dyDescent="0.25">
      <c r="A697" s="5" t="s">
        <v>731</v>
      </c>
      <c r="B697" s="28" t="s">
        <v>1014</v>
      </c>
      <c r="C697" s="7">
        <f t="shared" ca="1" si="89"/>
        <v>0</v>
      </c>
      <c r="D697" s="6">
        <f t="shared" ca="1" si="89"/>
        <v>0.9375</v>
      </c>
      <c r="E697" s="7">
        <f t="shared" ca="1" si="89"/>
        <v>0</v>
      </c>
      <c r="F697" s="6">
        <f t="shared" ca="1" si="89"/>
        <v>0.9375</v>
      </c>
    </row>
    <row r="698" spans="1:6" x14ac:dyDescent="0.25">
      <c r="A698" s="5" t="s">
        <v>732</v>
      </c>
      <c r="B698" s="28" t="s">
        <v>1015</v>
      </c>
      <c r="C698" s="7">
        <f t="shared" ca="1" si="89"/>
        <v>0.6875</v>
      </c>
      <c r="D698" s="6">
        <f t="shared" ca="1" si="89"/>
        <v>0.25</v>
      </c>
      <c r="E698" s="7">
        <f t="shared" ca="1" si="89"/>
        <v>0</v>
      </c>
      <c r="F698" s="6">
        <f t="shared" ca="1" si="89"/>
        <v>0.9375</v>
      </c>
    </row>
    <row r="699" spans="1:6" x14ac:dyDescent="0.25">
      <c r="A699" s="5" t="s">
        <v>733</v>
      </c>
      <c r="B699" s="28" t="s">
        <v>1016</v>
      </c>
      <c r="C699" s="7">
        <f t="shared" ca="1" si="89"/>
        <v>0</v>
      </c>
      <c r="D699" s="6">
        <f t="shared" ca="1" si="89"/>
        <v>0.9375</v>
      </c>
      <c r="E699" s="7">
        <f t="shared" ca="1" si="89"/>
        <v>0</v>
      </c>
      <c r="F699" s="6">
        <f t="shared" ca="1" si="89"/>
        <v>0.9375</v>
      </c>
    </row>
    <row r="700" spans="1:6" x14ac:dyDescent="0.25">
      <c r="A700" s="5" t="s">
        <v>734</v>
      </c>
      <c r="B700" s="28" t="s">
        <v>1017</v>
      </c>
      <c r="C700" s="7">
        <f t="shared" ca="1" si="89"/>
        <v>0</v>
      </c>
      <c r="D700" s="6">
        <f t="shared" ca="1" si="89"/>
        <v>0.9375</v>
      </c>
      <c r="E700" s="7">
        <f t="shared" ca="1" si="89"/>
        <v>0</v>
      </c>
      <c r="F700" s="6">
        <f t="shared" ca="1" si="89"/>
        <v>0.9375</v>
      </c>
    </row>
    <row r="701" spans="1:6" x14ac:dyDescent="0.25">
      <c r="A701" s="5" t="s">
        <v>735</v>
      </c>
      <c r="B701" s="28" t="s">
        <v>1018</v>
      </c>
      <c r="C701" s="7">
        <f t="shared" ca="1" si="89"/>
        <v>0</v>
      </c>
      <c r="D701" s="6">
        <f t="shared" ca="1" si="89"/>
        <v>0.9375</v>
      </c>
      <c r="E701" s="7">
        <f t="shared" ca="1" si="89"/>
        <v>0</v>
      </c>
      <c r="F701" s="6">
        <f t="shared" ca="1" si="89"/>
        <v>0.9375</v>
      </c>
    </row>
    <row r="702" spans="1:6" x14ac:dyDescent="0.25">
      <c r="A702" s="5" t="s">
        <v>736</v>
      </c>
      <c r="B702" s="28" t="s">
        <v>1019</v>
      </c>
      <c r="C702" s="7">
        <f t="shared" ca="1" si="89"/>
        <v>0</v>
      </c>
      <c r="D702" s="6">
        <f t="shared" ca="1" si="89"/>
        <v>0.9375</v>
      </c>
      <c r="E702" s="7">
        <f t="shared" ca="1" si="89"/>
        <v>0</v>
      </c>
      <c r="F702" s="6">
        <f t="shared" ca="1" si="89"/>
        <v>0.9375</v>
      </c>
    </row>
    <row r="703" spans="1:6" x14ac:dyDescent="0.25">
      <c r="A703" s="5" t="s">
        <v>737</v>
      </c>
      <c r="B703" s="28" t="s">
        <v>1020</v>
      </c>
      <c r="C703" s="7">
        <f t="shared" ca="1" si="89"/>
        <v>0</v>
      </c>
      <c r="D703" s="6">
        <f t="shared" ca="1" si="89"/>
        <v>0.9375</v>
      </c>
      <c r="E703" s="7">
        <f t="shared" ca="1" si="89"/>
        <v>0</v>
      </c>
      <c r="F703" s="6">
        <f t="shared" ca="1" si="89"/>
        <v>0.9375</v>
      </c>
    </row>
    <row r="704" spans="1:6" x14ac:dyDescent="0.25">
      <c r="A704" s="5" t="s">
        <v>738</v>
      </c>
      <c r="B704" s="28" t="s">
        <v>1021</v>
      </c>
      <c r="C704" s="7">
        <f t="shared" ca="1" si="89"/>
        <v>0</v>
      </c>
      <c r="D704" s="6">
        <f t="shared" ca="1" si="89"/>
        <v>0.9375</v>
      </c>
      <c r="E704" s="7">
        <f t="shared" ca="1" si="89"/>
        <v>0</v>
      </c>
      <c r="F704" s="6">
        <f t="shared" ca="1" si="89"/>
        <v>0.9375</v>
      </c>
    </row>
    <row r="705" spans="1:6" x14ac:dyDescent="0.25">
      <c r="A705" s="5" t="s">
        <v>742</v>
      </c>
      <c r="B705" s="28" t="s">
        <v>1022</v>
      </c>
      <c r="C705" s="7">
        <f t="shared" ref="C705:F706" ca="1" si="90">C684/$G$11</f>
        <v>0</v>
      </c>
      <c r="D705" s="6">
        <f t="shared" ca="1" si="90"/>
        <v>0.9375</v>
      </c>
      <c r="E705" s="7">
        <f t="shared" ca="1" si="90"/>
        <v>0</v>
      </c>
      <c r="F705" s="6">
        <f t="shared" ca="1" si="90"/>
        <v>0.9375</v>
      </c>
    </row>
    <row r="706" spans="1:6" x14ac:dyDescent="0.25">
      <c r="A706" s="5" t="s">
        <v>22</v>
      </c>
      <c r="B706" s="28" t="s">
        <v>1023</v>
      </c>
      <c r="C706" s="7">
        <f t="shared" ca="1" si="90"/>
        <v>0</v>
      </c>
      <c r="D706" s="6">
        <f t="shared" ca="1" si="90"/>
        <v>0.9375</v>
      </c>
      <c r="E706" s="7">
        <f t="shared" ca="1" si="90"/>
        <v>0</v>
      </c>
      <c r="F706" s="6">
        <f t="shared" ca="1" si="90"/>
        <v>0.9375</v>
      </c>
    </row>
  </sheetData>
  <mergeCells count="2">
    <mergeCell ref="A1:I1"/>
    <mergeCell ref="D7:E8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O54" sqref="O54"/>
    </sheetView>
  </sheetViews>
  <sheetFormatPr defaultRowHeight="12.75" x14ac:dyDescent="0.2"/>
  <cols>
    <col min="2" max="2" width="9.5703125" customWidth="1"/>
    <col min="3" max="3" width="13.85546875" customWidth="1"/>
    <col min="4" max="4" width="18.5703125" customWidth="1"/>
    <col min="5" max="5" width="14.5703125" customWidth="1"/>
    <col min="6" max="6" width="16.140625" customWidth="1"/>
    <col min="7" max="7" width="12.7109375" customWidth="1"/>
    <col min="8" max="8" width="13" customWidth="1"/>
    <col min="9" max="9" width="18.85546875" customWidth="1"/>
    <col min="11" max="11" width="13.85546875" customWidth="1"/>
    <col min="12" max="12" width="14.42578125" customWidth="1"/>
    <col min="13" max="13" width="9.7109375" customWidth="1"/>
  </cols>
  <sheetData>
    <row r="1" spans="1:14" x14ac:dyDescent="0.2">
      <c r="A1" t="s">
        <v>782</v>
      </c>
      <c r="B1" t="s">
        <v>783</v>
      </c>
      <c r="C1" t="s">
        <v>784</v>
      </c>
      <c r="D1" t="s">
        <v>785</v>
      </c>
      <c r="E1" t="s">
        <v>786</v>
      </c>
      <c r="F1" t="s">
        <v>787</v>
      </c>
      <c r="G1" t="s">
        <v>788</v>
      </c>
      <c r="H1" t="s">
        <v>789</v>
      </c>
      <c r="I1" t="s">
        <v>790</v>
      </c>
      <c r="J1" t="s">
        <v>791</v>
      </c>
      <c r="K1" t="s">
        <v>792</v>
      </c>
      <c r="L1" t="s">
        <v>793</v>
      </c>
      <c r="M1" t="s">
        <v>794</v>
      </c>
      <c r="N1" t="s">
        <v>795</v>
      </c>
    </row>
    <row r="2" spans="1:14" x14ac:dyDescent="0.2">
      <c r="A2" t="s">
        <v>797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5</v>
      </c>
      <c r="J2" t="s">
        <v>4</v>
      </c>
      <c r="K2" t="s">
        <v>5</v>
      </c>
      <c r="L2" t="s">
        <v>4</v>
      </c>
      <c r="M2" t="s">
        <v>4</v>
      </c>
      <c r="N2" t="s">
        <v>798</v>
      </c>
    </row>
    <row r="3" spans="1:14" x14ac:dyDescent="0.2">
      <c r="A3" t="s">
        <v>799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5</v>
      </c>
      <c r="J3" t="s">
        <v>4</v>
      </c>
      <c r="K3" t="s">
        <v>5</v>
      </c>
      <c r="L3" t="s">
        <v>4</v>
      </c>
      <c r="M3" t="s">
        <v>4</v>
      </c>
      <c r="N3" t="s">
        <v>798</v>
      </c>
    </row>
    <row r="4" spans="1:14" x14ac:dyDescent="0.2">
      <c r="A4" t="s">
        <v>800</v>
      </c>
      <c r="B4" t="s">
        <v>5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5</v>
      </c>
      <c r="J4" t="s">
        <v>4</v>
      </c>
      <c r="K4" t="s">
        <v>4</v>
      </c>
      <c r="L4" t="s">
        <v>4</v>
      </c>
      <c r="M4" t="s">
        <v>5</v>
      </c>
      <c r="N4" t="s">
        <v>798</v>
      </c>
    </row>
    <row r="5" spans="1:14" x14ac:dyDescent="0.2">
      <c r="A5" t="s">
        <v>801</v>
      </c>
      <c r="B5" t="s">
        <v>4</v>
      </c>
      <c r="C5" t="s">
        <v>5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5</v>
      </c>
      <c r="L5" t="s">
        <v>5</v>
      </c>
      <c r="M5" t="s">
        <v>5</v>
      </c>
      <c r="N5" t="s">
        <v>802</v>
      </c>
    </row>
    <row r="6" spans="1:14" x14ac:dyDescent="0.2">
      <c r="A6" t="s">
        <v>803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5</v>
      </c>
      <c r="H6" t="s">
        <v>4</v>
      </c>
      <c r="I6" t="s">
        <v>4</v>
      </c>
      <c r="J6" t="s">
        <v>4</v>
      </c>
      <c r="K6" t="s">
        <v>5</v>
      </c>
      <c r="L6" t="s">
        <v>4</v>
      </c>
      <c r="M6" t="s">
        <v>5</v>
      </c>
      <c r="N6" t="s">
        <v>798</v>
      </c>
    </row>
    <row r="7" spans="1:14" x14ac:dyDescent="0.2">
      <c r="A7" t="s">
        <v>804</v>
      </c>
      <c r="B7" t="s">
        <v>4</v>
      </c>
      <c r="C7" t="s">
        <v>5</v>
      </c>
      <c r="D7" t="s">
        <v>4</v>
      </c>
      <c r="E7" t="s">
        <v>5</v>
      </c>
      <c r="F7" t="s">
        <v>5</v>
      </c>
      <c r="G7" t="s">
        <v>5</v>
      </c>
      <c r="H7" t="s">
        <v>4</v>
      </c>
      <c r="I7" t="s">
        <v>4</v>
      </c>
      <c r="J7" t="s">
        <v>5</v>
      </c>
      <c r="K7" t="s">
        <v>5</v>
      </c>
      <c r="L7" t="s">
        <v>4</v>
      </c>
      <c r="M7" t="s">
        <v>4</v>
      </c>
      <c r="N7" t="s">
        <v>802</v>
      </c>
    </row>
    <row r="8" spans="1:14" x14ac:dyDescent="0.2">
      <c r="A8" t="s">
        <v>805</v>
      </c>
      <c r="B8" t="s">
        <v>4</v>
      </c>
      <c r="C8" t="s">
        <v>4</v>
      </c>
      <c r="D8" t="s">
        <v>4</v>
      </c>
      <c r="E8" t="s">
        <v>5</v>
      </c>
      <c r="F8" t="s">
        <v>4</v>
      </c>
      <c r="G8" t="s">
        <v>5</v>
      </c>
      <c r="H8" t="s">
        <v>4</v>
      </c>
      <c r="I8" t="s">
        <v>4</v>
      </c>
      <c r="J8" t="s">
        <v>4</v>
      </c>
      <c r="K8" t="s">
        <v>5</v>
      </c>
      <c r="L8" t="s">
        <v>4</v>
      </c>
      <c r="M8" t="s">
        <v>4</v>
      </c>
      <c r="N8" t="s">
        <v>798</v>
      </c>
    </row>
    <row r="9" spans="1:14" x14ac:dyDescent="0.2">
      <c r="A9" t="s">
        <v>806</v>
      </c>
      <c r="B9" t="s">
        <v>5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5</v>
      </c>
      <c r="J9" t="s">
        <v>4</v>
      </c>
      <c r="K9" t="s">
        <v>4</v>
      </c>
      <c r="L9" t="s">
        <v>5</v>
      </c>
      <c r="M9" t="s">
        <v>4</v>
      </c>
      <c r="N9" t="s">
        <v>807</v>
      </c>
    </row>
    <row r="10" spans="1:14" x14ac:dyDescent="0.2">
      <c r="A10" t="s">
        <v>808</v>
      </c>
      <c r="B10" t="s">
        <v>5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5</v>
      </c>
      <c r="J10" t="s">
        <v>4</v>
      </c>
      <c r="K10" t="s">
        <v>4</v>
      </c>
      <c r="L10" t="s">
        <v>5</v>
      </c>
      <c r="M10" t="s">
        <v>4</v>
      </c>
      <c r="N10" t="s">
        <v>807</v>
      </c>
    </row>
    <row r="11" spans="1:14" x14ac:dyDescent="0.2">
      <c r="A11" t="s">
        <v>809</v>
      </c>
      <c r="B11" t="s">
        <v>4</v>
      </c>
      <c r="C11" t="s">
        <v>4</v>
      </c>
      <c r="D11" t="s">
        <v>4</v>
      </c>
      <c r="E11" t="s">
        <v>5</v>
      </c>
      <c r="F11" t="s">
        <v>4</v>
      </c>
      <c r="G11" t="s">
        <v>5</v>
      </c>
      <c r="H11" t="s">
        <v>4</v>
      </c>
      <c r="I11" t="s">
        <v>4</v>
      </c>
      <c r="J11" t="s">
        <v>5</v>
      </c>
      <c r="K11" t="s">
        <v>4</v>
      </c>
      <c r="L11" t="s">
        <v>5</v>
      </c>
      <c r="M11" t="s">
        <v>5</v>
      </c>
      <c r="N11" t="s">
        <v>798</v>
      </c>
    </row>
    <row r="12" spans="1:14" x14ac:dyDescent="0.2">
      <c r="A12" t="s">
        <v>810</v>
      </c>
      <c r="B12" t="s">
        <v>4</v>
      </c>
      <c r="C12" t="s">
        <v>5</v>
      </c>
      <c r="D12" t="s">
        <v>4</v>
      </c>
      <c r="E12" t="s">
        <v>5</v>
      </c>
      <c r="F12" t="s">
        <v>4</v>
      </c>
      <c r="G12" t="s">
        <v>5</v>
      </c>
      <c r="H12" t="s">
        <v>4</v>
      </c>
      <c r="I12" t="s">
        <v>4</v>
      </c>
      <c r="J12" t="s">
        <v>4</v>
      </c>
      <c r="K12" t="s">
        <v>4</v>
      </c>
      <c r="L12" t="s">
        <v>5</v>
      </c>
      <c r="M12" t="s">
        <v>4</v>
      </c>
      <c r="N12" t="s">
        <v>798</v>
      </c>
    </row>
    <row r="13" spans="1:14" x14ac:dyDescent="0.2">
      <c r="A13" t="s">
        <v>811</v>
      </c>
      <c r="B13" t="s">
        <v>4</v>
      </c>
      <c r="C13" t="s">
        <v>5</v>
      </c>
      <c r="D13" t="s">
        <v>4</v>
      </c>
      <c r="E13" t="s">
        <v>5</v>
      </c>
      <c r="F13" t="s">
        <v>4</v>
      </c>
      <c r="G13" t="s">
        <v>4</v>
      </c>
      <c r="H13" t="s">
        <v>4</v>
      </c>
      <c r="I13" t="s">
        <v>4</v>
      </c>
      <c r="J13" t="s">
        <v>5</v>
      </c>
      <c r="K13" t="s">
        <v>4</v>
      </c>
      <c r="L13" t="s">
        <v>4</v>
      </c>
      <c r="M13" t="s">
        <v>5</v>
      </c>
      <c r="N13" t="s">
        <v>798</v>
      </c>
    </row>
    <row r="14" spans="1:14" x14ac:dyDescent="0.2">
      <c r="A14" t="s">
        <v>812</v>
      </c>
      <c r="B14" t="s">
        <v>4</v>
      </c>
      <c r="C14" t="s">
        <v>5</v>
      </c>
      <c r="D14" t="s">
        <v>4</v>
      </c>
      <c r="E14" t="s">
        <v>5</v>
      </c>
      <c r="F14" t="s">
        <v>4</v>
      </c>
      <c r="G14" t="s">
        <v>5</v>
      </c>
      <c r="H14" t="s">
        <v>4</v>
      </c>
      <c r="I14" t="s">
        <v>4</v>
      </c>
      <c r="J14" t="s">
        <v>5</v>
      </c>
      <c r="K14" t="s">
        <v>5</v>
      </c>
      <c r="L14" t="s">
        <v>4</v>
      </c>
      <c r="M14" t="s">
        <v>4</v>
      </c>
      <c r="N14" t="s">
        <v>798</v>
      </c>
    </row>
    <row r="15" spans="1:14" x14ac:dyDescent="0.2">
      <c r="A15" t="s">
        <v>813</v>
      </c>
      <c r="B15" t="s">
        <v>4</v>
      </c>
      <c r="C15" t="s">
        <v>5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796</v>
      </c>
      <c r="L15" t="s">
        <v>796</v>
      </c>
      <c r="M15" t="s">
        <v>796</v>
      </c>
      <c r="N15" t="s">
        <v>796</v>
      </c>
    </row>
    <row r="16" spans="1:14" x14ac:dyDescent="0.2">
      <c r="A16" t="s">
        <v>814</v>
      </c>
      <c r="B16" t="s">
        <v>5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5</v>
      </c>
      <c r="L16" t="s">
        <v>4</v>
      </c>
      <c r="M16" t="s">
        <v>4</v>
      </c>
      <c r="N16" t="s">
        <v>798</v>
      </c>
    </row>
    <row r="17" spans="1:14" x14ac:dyDescent="0.2">
      <c r="A17" t="s">
        <v>815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5</v>
      </c>
      <c r="J17" t="s">
        <v>4</v>
      </c>
      <c r="K17" t="s">
        <v>4</v>
      </c>
      <c r="L17" t="s">
        <v>5</v>
      </c>
      <c r="M17" t="s">
        <v>4</v>
      </c>
      <c r="N17" t="s">
        <v>798</v>
      </c>
    </row>
    <row r="18" spans="1:14" x14ac:dyDescent="0.2">
      <c r="A18" t="s">
        <v>816</v>
      </c>
      <c r="B18" t="s">
        <v>4</v>
      </c>
      <c r="C18" t="s">
        <v>4</v>
      </c>
      <c r="D18" t="s">
        <v>5</v>
      </c>
      <c r="E18" t="s">
        <v>4</v>
      </c>
      <c r="F18" t="s">
        <v>4</v>
      </c>
      <c r="G18" t="s">
        <v>4</v>
      </c>
      <c r="H18" t="s">
        <v>4</v>
      </c>
      <c r="I18" t="s">
        <v>5</v>
      </c>
      <c r="J18" t="s">
        <v>4</v>
      </c>
      <c r="K18" t="s">
        <v>4</v>
      </c>
      <c r="L18" t="s">
        <v>5</v>
      </c>
      <c r="M18" t="s">
        <v>4</v>
      </c>
      <c r="N18" t="s">
        <v>817</v>
      </c>
    </row>
    <row r="19" spans="1:14" x14ac:dyDescent="0.2">
      <c r="A19" t="s">
        <v>818</v>
      </c>
      <c r="B19" t="s">
        <v>4</v>
      </c>
      <c r="C19" t="s">
        <v>4</v>
      </c>
      <c r="D19" t="s">
        <v>5</v>
      </c>
      <c r="E19" t="s">
        <v>4</v>
      </c>
      <c r="F19" t="s">
        <v>4</v>
      </c>
      <c r="G19" t="s">
        <v>4</v>
      </c>
      <c r="H19" t="s">
        <v>4</v>
      </c>
      <c r="I19" t="s">
        <v>5</v>
      </c>
      <c r="J19" t="s">
        <v>4</v>
      </c>
      <c r="K19" t="s">
        <v>5</v>
      </c>
      <c r="L19" t="s">
        <v>4</v>
      </c>
      <c r="M19" t="s">
        <v>5</v>
      </c>
      <c r="N19" t="s">
        <v>802</v>
      </c>
    </row>
    <row r="20" spans="1:14" x14ac:dyDescent="0.2">
      <c r="A20" t="s">
        <v>819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5</v>
      </c>
      <c r="J20" t="s">
        <v>4</v>
      </c>
      <c r="K20" t="s">
        <v>4</v>
      </c>
      <c r="L20" t="s">
        <v>5</v>
      </c>
      <c r="M20" t="s">
        <v>4</v>
      </c>
      <c r="N20" t="s">
        <v>798</v>
      </c>
    </row>
    <row r="21" spans="1:14" x14ac:dyDescent="0.2">
      <c r="A21" t="s">
        <v>820</v>
      </c>
      <c r="B21" t="s">
        <v>4</v>
      </c>
      <c r="C21" t="s">
        <v>4</v>
      </c>
      <c r="D21" t="s">
        <v>5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5</v>
      </c>
      <c r="M21" t="s">
        <v>4</v>
      </c>
      <c r="N21" t="s">
        <v>807</v>
      </c>
    </row>
    <row r="22" spans="1:14" x14ac:dyDescent="0.2">
      <c r="A22" t="s">
        <v>821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5</v>
      </c>
      <c r="J22" t="s">
        <v>4</v>
      </c>
      <c r="K22" t="s">
        <v>5</v>
      </c>
      <c r="L22" t="s">
        <v>5</v>
      </c>
      <c r="M22" t="s">
        <v>5</v>
      </c>
      <c r="N22" t="s">
        <v>798</v>
      </c>
    </row>
    <row r="23" spans="1:14" x14ac:dyDescent="0.2">
      <c r="A23" t="s">
        <v>822</v>
      </c>
      <c r="B23" t="s">
        <v>796</v>
      </c>
      <c r="C23" t="s">
        <v>796</v>
      </c>
      <c r="D23" t="s">
        <v>796</v>
      </c>
      <c r="E23" t="s">
        <v>796</v>
      </c>
      <c r="F23" t="s">
        <v>796</v>
      </c>
      <c r="G23" t="s">
        <v>796</v>
      </c>
      <c r="H23" t="s">
        <v>796</v>
      </c>
      <c r="I23" t="s">
        <v>796</v>
      </c>
      <c r="J23" t="s">
        <v>796</v>
      </c>
      <c r="K23" t="s">
        <v>796</v>
      </c>
      <c r="L23" t="s">
        <v>796</v>
      </c>
      <c r="M23" t="s">
        <v>796</v>
      </c>
      <c r="N23" t="s">
        <v>796</v>
      </c>
    </row>
    <row r="24" spans="1:14" x14ac:dyDescent="0.2">
      <c r="A24" t="s">
        <v>823</v>
      </c>
      <c r="B24" t="s">
        <v>796</v>
      </c>
      <c r="C24" t="s">
        <v>796</v>
      </c>
      <c r="D24" t="s">
        <v>796</v>
      </c>
      <c r="E24" t="s">
        <v>796</v>
      </c>
      <c r="F24" t="s">
        <v>796</v>
      </c>
      <c r="G24" t="s">
        <v>796</v>
      </c>
      <c r="H24" t="s">
        <v>796</v>
      </c>
      <c r="I24" t="s">
        <v>796</v>
      </c>
      <c r="J24" t="s">
        <v>796</v>
      </c>
      <c r="K24" t="s">
        <v>796</v>
      </c>
      <c r="L24" t="s">
        <v>796</v>
      </c>
      <c r="M24" t="s">
        <v>796</v>
      </c>
      <c r="N24" t="s">
        <v>796</v>
      </c>
    </row>
    <row r="25" spans="1:14" x14ac:dyDescent="0.2">
      <c r="A25" t="s">
        <v>824</v>
      </c>
      <c r="B25" t="s">
        <v>796</v>
      </c>
      <c r="C25" t="s">
        <v>796</v>
      </c>
      <c r="D25" t="s">
        <v>796</v>
      </c>
      <c r="E25" t="s">
        <v>796</v>
      </c>
      <c r="F25" t="s">
        <v>796</v>
      </c>
      <c r="G25" t="s">
        <v>796</v>
      </c>
      <c r="H25" t="s">
        <v>796</v>
      </c>
      <c r="I25" t="s">
        <v>796</v>
      </c>
      <c r="J25" t="s">
        <v>796</v>
      </c>
      <c r="K25" t="s">
        <v>796</v>
      </c>
      <c r="L25" t="s">
        <v>796</v>
      </c>
      <c r="M25" t="s">
        <v>796</v>
      </c>
      <c r="N25" t="s">
        <v>796</v>
      </c>
    </row>
    <row r="26" spans="1:14" x14ac:dyDescent="0.2">
      <c r="A26" t="s">
        <v>825</v>
      </c>
      <c r="B26" t="s">
        <v>796</v>
      </c>
      <c r="C26" t="s">
        <v>796</v>
      </c>
      <c r="D26" t="s">
        <v>796</v>
      </c>
      <c r="E26" t="s">
        <v>796</v>
      </c>
      <c r="F26" t="s">
        <v>796</v>
      </c>
      <c r="G26" t="s">
        <v>796</v>
      </c>
      <c r="H26" t="s">
        <v>796</v>
      </c>
      <c r="I26" t="s">
        <v>796</v>
      </c>
      <c r="J26" t="s">
        <v>796</v>
      </c>
      <c r="K26" t="s">
        <v>796</v>
      </c>
      <c r="L26" t="s">
        <v>796</v>
      </c>
      <c r="M26" t="s">
        <v>796</v>
      </c>
      <c r="N26" t="s">
        <v>796</v>
      </c>
    </row>
    <row r="27" spans="1:14" x14ac:dyDescent="0.2">
      <c r="A27" t="s">
        <v>826</v>
      </c>
      <c r="B27" t="s">
        <v>796</v>
      </c>
      <c r="C27" t="s">
        <v>796</v>
      </c>
      <c r="D27" t="s">
        <v>796</v>
      </c>
      <c r="E27" t="s">
        <v>796</v>
      </c>
      <c r="F27" t="s">
        <v>796</v>
      </c>
      <c r="G27" t="s">
        <v>796</v>
      </c>
      <c r="H27" t="s">
        <v>796</v>
      </c>
      <c r="I27" t="s">
        <v>796</v>
      </c>
      <c r="J27" t="s">
        <v>796</v>
      </c>
      <c r="K27" t="s">
        <v>796</v>
      </c>
      <c r="L27" t="s">
        <v>796</v>
      </c>
      <c r="M27" t="s">
        <v>796</v>
      </c>
      <c r="N27" t="s">
        <v>796</v>
      </c>
    </row>
    <row r="28" spans="1:14" x14ac:dyDescent="0.2">
      <c r="A28" t="s">
        <v>827</v>
      </c>
      <c r="B28" t="s">
        <v>796</v>
      </c>
      <c r="C28" t="s">
        <v>796</v>
      </c>
      <c r="D28" t="s">
        <v>796</v>
      </c>
      <c r="E28" t="s">
        <v>796</v>
      </c>
      <c r="F28" t="s">
        <v>796</v>
      </c>
      <c r="G28" t="s">
        <v>796</v>
      </c>
      <c r="H28" t="s">
        <v>796</v>
      </c>
      <c r="I28" t="s">
        <v>796</v>
      </c>
      <c r="J28" t="s">
        <v>796</v>
      </c>
      <c r="K28" t="s">
        <v>796</v>
      </c>
      <c r="L28" t="s">
        <v>796</v>
      </c>
      <c r="M28" t="s">
        <v>796</v>
      </c>
      <c r="N28" t="s">
        <v>796</v>
      </c>
    </row>
    <row r="29" spans="1:14" x14ac:dyDescent="0.2">
      <c r="A29" t="s">
        <v>828</v>
      </c>
      <c r="B29" t="s">
        <v>796</v>
      </c>
      <c r="C29" t="s">
        <v>796</v>
      </c>
      <c r="D29" t="s">
        <v>796</v>
      </c>
      <c r="E29" t="s">
        <v>796</v>
      </c>
      <c r="F29" t="s">
        <v>796</v>
      </c>
      <c r="G29" t="s">
        <v>796</v>
      </c>
      <c r="H29" t="s">
        <v>796</v>
      </c>
      <c r="I29" t="s">
        <v>796</v>
      </c>
      <c r="J29" t="s">
        <v>796</v>
      </c>
      <c r="K29" t="s">
        <v>796</v>
      </c>
      <c r="L29" t="s">
        <v>796</v>
      </c>
      <c r="M29" t="s">
        <v>796</v>
      </c>
      <c r="N29" t="s">
        <v>796</v>
      </c>
    </row>
    <row r="30" spans="1:14" x14ac:dyDescent="0.2">
      <c r="A30" t="s">
        <v>829</v>
      </c>
      <c r="B30" t="s">
        <v>796</v>
      </c>
      <c r="C30" t="s">
        <v>796</v>
      </c>
      <c r="D30" t="s">
        <v>796</v>
      </c>
      <c r="E30" t="s">
        <v>796</v>
      </c>
      <c r="F30" t="s">
        <v>796</v>
      </c>
      <c r="G30" t="s">
        <v>796</v>
      </c>
      <c r="H30" t="s">
        <v>796</v>
      </c>
      <c r="I30" t="s">
        <v>796</v>
      </c>
      <c r="J30" t="s">
        <v>796</v>
      </c>
      <c r="K30" t="s">
        <v>796</v>
      </c>
      <c r="L30" t="s">
        <v>796</v>
      </c>
      <c r="M30" t="s">
        <v>796</v>
      </c>
      <c r="N30" t="s">
        <v>796</v>
      </c>
    </row>
    <row r="31" spans="1:14" x14ac:dyDescent="0.2">
      <c r="A31" t="s">
        <v>830</v>
      </c>
      <c r="B31" t="s">
        <v>796</v>
      </c>
      <c r="C31" t="s">
        <v>796</v>
      </c>
      <c r="D31" t="s">
        <v>796</v>
      </c>
      <c r="E31" t="s">
        <v>796</v>
      </c>
      <c r="F31" t="s">
        <v>796</v>
      </c>
      <c r="G31" t="s">
        <v>796</v>
      </c>
      <c r="H31" t="s">
        <v>796</v>
      </c>
      <c r="I31" t="s">
        <v>796</v>
      </c>
      <c r="J31" t="s">
        <v>796</v>
      </c>
      <c r="K31" t="s">
        <v>796</v>
      </c>
      <c r="L31" t="s">
        <v>796</v>
      </c>
      <c r="M31" t="s">
        <v>796</v>
      </c>
      <c r="N31" t="s">
        <v>796</v>
      </c>
    </row>
    <row r="32" spans="1:14" x14ac:dyDescent="0.2">
      <c r="A32" t="s">
        <v>831</v>
      </c>
      <c r="B32" t="s">
        <v>4</v>
      </c>
      <c r="C32" t="s">
        <v>4</v>
      </c>
      <c r="D32" t="s">
        <v>5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5</v>
      </c>
      <c r="L32" t="s">
        <v>4</v>
      </c>
      <c r="M32" t="s">
        <v>4</v>
      </c>
      <c r="N32" t="s">
        <v>798</v>
      </c>
    </row>
    <row r="33" spans="1:14" x14ac:dyDescent="0.2">
      <c r="A33" t="s">
        <v>832</v>
      </c>
      <c r="B33" t="s">
        <v>4</v>
      </c>
      <c r="C33" t="s">
        <v>4</v>
      </c>
      <c r="D33" t="s">
        <v>4</v>
      </c>
      <c r="E33" t="s">
        <v>5</v>
      </c>
      <c r="F33" t="s">
        <v>5</v>
      </c>
      <c r="G33" t="s">
        <v>4</v>
      </c>
      <c r="H33" t="s">
        <v>4</v>
      </c>
      <c r="I33" t="s">
        <v>4</v>
      </c>
      <c r="J33" t="s">
        <v>4</v>
      </c>
      <c r="K33" t="s">
        <v>5</v>
      </c>
      <c r="L33" t="s">
        <v>4</v>
      </c>
      <c r="M33" t="s">
        <v>5</v>
      </c>
      <c r="N33" t="s">
        <v>798</v>
      </c>
    </row>
    <row r="34" spans="1:14" x14ac:dyDescent="0.2">
      <c r="A34" t="s">
        <v>833</v>
      </c>
      <c r="B34" t="s">
        <v>4</v>
      </c>
      <c r="C34" t="s">
        <v>4</v>
      </c>
      <c r="D34" t="s">
        <v>5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5</v>
      </c>
      <c r="L34" t="s">
        <v>4</v>
      </c>
      <c r="M34" t="s">
        <v>4</v>
      </c>
      <c r="N34" t="s">
        <v>798</v>
      </c>
    </row>
    <row r="35" spans="1:14" x14ac:dyDescent="0.2">
      <c r="A35" t="s">
        <v>834</v>
      </c>
      <c r="B35" t="s">
        <v>4</v>
      </c>
      <c r="C35" t="s">
        <v>4</v>
      </c>
      <c r="D35" t="s">
        <v>5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5</v>
      </c>
      <c r="L35" t="s">
        <v>4</v>
      </c>
      <c r="M35" t="s">
        <v>5</v>
      </c>
      <c r="N35" t="s">
        <v>798</v>
      </c>
    </row>
    <row r="36" spans="1:14" x14ac:dyDescent="0.2">
      <c r="A36" t="s">
        <v>835</v>
      </c>
      <c r="B36" t="s">
        <v>4</v>
      </c>
      <c r="C36" t="s">
        <v>4</v>
      </c>
      <c r="D36" t="s">
        <v>5</v>
      </c>
      <c r="E36" t="s">
        <v>4</v>
      </c>
      <c r="F36" t="s">
        <v>4</v>
      </c>
      <c r="G36" t="s">
        <v>4</v>
      </c>
      <c r="H36" t="s">
        <v>4</v>
      </c>
      <c r="I36" t="s">
        <v>5</v>
      </c>
      <c r="J36" t="s">
        <v>4</v>
      </c>
      <c r="K36" t="s">
        <v>4</v>
      </c>
      <c r="L36" t="s">
        <v>5</v>
      </c>
      <c r="M36" t="s">
        <v>4</v>
      </c>
      <c r="N36" t="s">
        <v>798</v>
      </c>
    </row>
    <row r="37" spans="1:14" x14ac:dyDescent="0.2">
      <c r="A37" t="s">
        <v>836</v>
      </c>
      <c r="B37" t="s">
        <v>4</v>
      </c>
      <c r="C37" t="s">
        <v>4</v>
      </c>
      <c r="D37" t="s">
        <v>4</v>
      </c>
      <c r="E37" t="s">
        <v>5</v>
      </c>
      <c r="F37" t="s">
        <v>5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5</v>
      </c>
      <c r="M37" t="s">
        <v>4</v>
      </c>
      <c r="N37" t="s">
        <v>798</v>
      </c>
    </row>
    <row r="38" spans="1:14" x14ac:dyDescent="0.2">
      <c r="A38" t="s">
        <v>837</v>
      </c>
      <c r="B38" t="s">
        <v>4</v>
      </c>
      <c r="C38" t="s">
        <v>4</v>
      </c>
      <c r="D38" t="s">
        <v>4</v>
      </c>
      <c r="E38" t="s">
        <v>5</v>
      </c>
      <c r="F38" t="s">
        <v>5</v>
      </c>
      <c r="G38" t="s">
        <v>4</v>
      </c>
      <c r="H38" t="s">
        <v>4</v>
      </c>
      <c r="I38" t="s">
        <v>4</v>
      </c>
      <c r="J38" t="s">
        <v>4</v>
      </c>
      <c r="K38" t="s">
        <v>5</v>
      </c>
      <c r="L38" t="s">
        <v>4</v>
      </c>
      <c r="M38" t="s">
        <v>5</v>
      </c>
      <c r="N38" t="s">
        <v>798</v>
      </c>
    </row>
    <row r="39" spans="1:14" x14ac:dyDescent="0.2">
      <c r="A39" t="s">
        <v>838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5</v>
      </c>
      <c r="J39" t="s">
        <v>4</v>
      </c>
      <c r="K39" t="s">
        <v>5</v>
      </c>
      <c r="L39" t="s">
        <v>4</v>
      </c>
      <c r="M39" t="s">
        <v>4</v>
      </c>
      <c r="N39" t="s">
        <v>798</v>
      </c>
    </row>
    <row r="40" spans="1:14" x14ac:dyDescent="0.2">
      <c r="A40" t="s">
        <v>839</v>
      </c>
      <c r="B40" t="s">
        <v>4</v>
      </c>
      <c r="C40" t="s">
        <v>4</v>
      </c>
      <c r="D40" t="s">
        <v>4</v>
      </c>
      <c r="E40" t="s">
        <v>5</v>
      </c>
      <c r="F40" t="s">
        <v>5</v>
      </c>
      <c r="G40" t="s">
        <v>4</v>
      </c>
      <c r="H40" t="s">
        <v>4</v>
      </c>
      <c r="I40" t="s">
        <v>4</v>
      </c>
      <c r="J40" t="s">
        <v>4</v>
      </c>
      <c r="K40" t="s">
        <v>5</v>
      </c>
      <c r="L40" t="s">
        <v>4</v>
      </c>
      <c r="M40" t="s">
        <v>5</v>
      </c>
      <c r="N40" t="s">
        <v>802</v>
      </c>
    </row>
    <row r="41" spans="1:14" x14ac:dyDescent="0.2">
      <c r="A41" t="s">
        <v>840</v>
      </c>
      <c r="B41" t="s">
        <v>4</v>
      </c>
      <c r="C41" t="s">
        <v>4</v>
      </c>
      <c r="D41" t="s">
        <v>5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5</v>
      </c>
      <c r="M41" t="s">
        <v>4</v>
      </c>
      <c r="N41" t="s">
        <v>798</v>
      </c>
    </row>
    <row r="42" spans="1:14" x14ac:dyDescent="0.2">
      <c r="A42" t="s">
        <v>841</v>
      </c>
      <c r="B42" t="s">
        <v>4</v>
      </c>
      <c r="C42" t="s">
        <v>4</v>
      </c>
      <c r="D42" t="s">
        <v>5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5</v>
      </c>
      <c r="M42" t="s">
        <v>4</v>
      </c>
      <c r="N42" t="s">
        <v>798</v>
      </c>
    </row>
    <row r="43" spans="1:14" x14ac:dyDescent="0.2">
      <c r="A43" t="s">
        <v>842</v>
      </c>
      <c r="B43" t="s">
        <v>4</v>
      </c>
      <c r="C43" t="s">
        <v>4</v>
      </c>
      <c r="D43" t="s">
        <v>5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5</v>
      </c>
      <c r="M43" t="s">
        <v>4</v>
      </c>
      <c r="N43" t="s">
        <v>798</v>
      </c>
    </row>
    <row r="44" spans="1:14" x14ac:dyDescent="0.2">
      <c r="A44" t="s">
        <v>843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5</v>
      </c>
      <c r="J44" t="s">
        <v>4</v>
      </c>
      <c r="K44" t="s">
        <v>5</v>
      </c>
      <c r="L44" t="s">
        <v>4</v>
      </c>
      <c r="M44" t="s">
        <v>4</v>
      </c>
      <c r="N44" t="s">
        <v>798</v>
      </c>
    </row>
    <row r="45" spans="1:14" x14ac:dyDescent="0.2">
      <c r="A45" t="s">
        <v>844</v>
      </c>
      <c r="B45" t="s">
        <v>4</v>
      </c>
      <c r="C45" t="s">
        <v>4</v>
      </c>
      <c r="D45" t="s">
        <v>4</v>
      </c>
      <c r="E45" t="s">
        <v>5</v>
      </c>
      <c r="F45" t="s">
        <v>5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5</v>
      </c>
      <c r="M45" t="s">
        <v>4</v>
      </c>
      <c r="N45" t="s">
        <v>798</v>
      </c>
    </row>
    <row r="46" spans="1:14" x14ac:dyDescent="0.2">
      <c r="A46" t="s">
        <v>845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5</v>
      </c>
      <c r="J46" t="s">
        <v>4</v>
      </c>
      <c r="K46" t="s">
        <v>5</v>
      </c>
      <c r="L46" t="s">
        <v>4</v>
      </c>
      <c r="M46" t="s">
        <v>4</v>
      </c>
      <c r="N46" t="s">
        <v>798</v>
      </c>
    </row>
    <row r="47" spans="1:14" x14ac:dyDescent="0.2">
      <c r="A47" t="s">
        <v>846</v>
      </c>
      <c r="B47" t="s">
        <v>4</v>
      </c>
      <c r="C47" t="s">
        <v>5</v>
      </c>
      <c r="D47" t="s">
        <v>4</v>
      </c>
      <c r="E47" t="s">
        <v>5</v>
      </c>
      <c r="F47" t="s">
        <v>5</v>
      </c>
      <c r="G47" t="s">
        <v>4</v>
      </c>
      <c r="H47" t="s">
        <v>4</v>
      </c>
      <c r="I47" t="s">
        <v>4</v>
      </c>
      <c r="J47" t="s">
        <v>5</v>
      </c>
      <c r="K47" t="s">
        <v>5</v>
      </c>
      <c r="L47" t="s">
        <v>5</v>
      </c>
      <c r="M47" t="s">
        <v>5</v>
      </c>
      <c r="N47" t="s">
        <v>798</v>
      </c>
    </row>
    <row r="48" spans="1:14" x14ac:dyDescent="0.2">
      <c r="A48" t="s">
        <v>847</v>
      </c>
      <c r="B48" t="s">
        <v>4</v>
      </c>
      <c r="C48" t="s">
        <v>5</v>
      </c>
      <c r="D48" t="s">
        <v>5</v>
      </c>
      <c r="E48" t="s">
        <v>5</v>
      </c>
      <c r="F48" t="s">
        <v>4</v>
      </c>
      <c r="G48" t="s">
        <v>4</v>
      </c>
      <c r="H48" t="s">
        <v>4</v>
      </c>
      <c r="I48" t="s">
        <v>4</v>
      </c>
      <c r="J48" t="s">
        <v>5</v>
      </c>
      <c r="K48" t="s">
        <v>5</v>
      </c>
      <c r="L48" t="s">
        <v>5</v>
      </c>
      <c r="M48" t="s">
        <v>5</v>
      </c>
      <c r="N48" t="s">
        <v>798</v>
      </c>
    </row>
    <row r="49" spans="1:14" x14ac:dyDescent="0.2">
      <c r="A49" t="s">
        <v>848</v>
      </c>
      <c r="B49" t="s">
        <v>4</v>
      </c>
      <c r="C49" t="s">
        <v>5</v>
      </c>
      <c r="D49" t="s">
        <v>5</v>
      </c>
      <c r="E49" t="s">
        <v>5</v>
      </c>
      <c r="F49" t="s">
        <v>4</v>
      </c>
      <c r="G49" t="s">
        <v>4</v>
      </c>
      <c r="H49" t="s">
        <v>4</v>
      </c>
      <c r="I49" t="s">
        <v>4</v>
      </c>
      <c r="J49" t="s">
        <v>5</v>
      </c>
      <c r="K49" t="s">
        <v>5</v>
      </c>
      <c r="L49" t="s">
        <v>5</v>
      </c>
      <c r="M49" t="s">
        <v>5</v>
      </c>
      <c r="N49" t="s">
        <v>798</v>
      </c>
    </row>
    <row r="50" spans="1:14" x14ac:dyDescent="0.2">
      <c r="A50" t="s">
        <v>849</v>
      </c>
      <c r="B50" t="s">
        <v>4</v>
      </c>
      <c r="C50" t="s">
        <v>5</v>
      </c>
      <c r="D50" t="s">
        <v>4</v>
      </c>
      <c r="E50" t="s">
        <v>5</v>
      </c>
      <c r="F50" t="s">
        <v>5</v>
      </c>
      <c r="G50" t="s">
        <v>4</v>
      </c>
      <c r="H50" t="s">
        <v>4</v>
      </c>
      <c r="I50" t="s">
        <v>4</v>
      </c>
      <c r="J50" t="s">
        <v>5</v>
      </c>
      <c r="K50" t="s">
        <v>5</v>
      </c>
      <c r="L50" t="s">
        <v>5</v>
      </c>
      <c r="M50" t="s">
        <v>5</v>
      </c>
      <c r="N50" t="s">
        <v>802</v>
      </c>
    </row>
    <row r="51" spans="1:14" x14ac:dyDescent="0.2">
      <c r="A51" t="s">
        <v>850</v>
      </c>
      <c r="B51" t="s">
        <v>4</v>
      </c>
      <c r="C51" t="s">
        <v>5</v>
      </c>
      <c r="D51" t="s">
        <v>4</v>
      </c>
      <c r="E51" t="s">
        <v>5</v>
      </c>
      <c r="F51" t="s">
        <v>5</v>
      </c>
      <c r="G51" t="s">
        <v>4</v>
      </c>
      <c r="H51" t="s">
        <v>4</v>
      </c>
      <c r="I51" t="s">
        <v>4</v>
      </c>
      <c r="J51" t="s">
        <v>5</v>
      </c>
      <c r="K51" t="s">
        <v>5</v>
      </c>
      <c r="L51" t="s">
        <v>5</v>
      </c>
      <c r="M51" t="s">
        <v>5</v>
      </c>
      <c r="N51" t="s">
        <v>851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6" sqref="A6"/>
    </sheetView>
  </sheetViews>
  <sheetFormatPr defaultRowHeight="15" x14ac:dyDescent="0.25"/>
  <cols>
    <col min="1" max="1" width="24.85546875" style="4" customWidth="1"/>
    <col min="2" max="2" width="17.7109375" style="4" customWidth="1"/>
    <col min="3" max="3" width="20.28515625" style="4" customWidth="1"/>
    <col min="4" max="4" width="21" style="4" customWidth="1"/>
    <col min="5" max="16384" width="9.140625" style="4"/>
  </cols>
  <sheetData>
    <row r="1" spans="1:9" ht="30.75" customHeight="1" x14ac:dyDescent="0.25">
      <c r="A1" s="38" t="s">
        <v>530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E2" s="37" t="s">
        <v>625</v>
      </c>
      <c r="F2" s="37"/>
      <c r="G2" s="9">
        <f>COUNTA(Table2[KI])</f>
        <v>50</v>
      </c>
    </row>
    <row r="6" spans="1:9" x14ac:dyDescent="0.25">
      <c r="A6" s="4">
        <f t="array" ref="A6">SUM(IF((Table2[geo_Scotland]="Yes")+(Table2[geo_UK]="Yes"),1,0))</f>
        <v>29</v>
      </c>
    </row>
  </sheetData>
  <mergeCells count="2">
    <mergeCell ref="A1:I1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WSU</vt:lpstr>
      <vt:lpstr>WSU - Stats</vt:lpstr>
      <vt:lpstr>Scot - Stats</vt:lpstr>
      <vt:lpstr>Disability - Stats</vt:lpstr>
      <vt:lpstr>Migrant - Stats</vt:lpstr>
      <vt:lpstr>Homeless - Stats</vt:lpstr>
      <vt:lpstr>ASB - Stats</vt:lpstr>
      <vt:lpstr>FIP - Stats</vt:lpstr>
      <vt:lpstr>Lone Parent - Stats</vt:lpstr>
      <vt:lpstr>Social Tenant - Stats</vt:lpstr>
      <vt:lpstr>Universal Credit - Stats</vt:lpstr>
      <vt:lpstr>Offender - Stats</vt:lpstr>
      <vt:lpstr>Jobseeker - Stats</vt:lpstr>
      <vt:lpstr>KI</vt:lpstr>
      <vt:lpstr>KI -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Alasdair Stewart</dc:creator>
  <cp:lastModifiedBy>Alasdair B R Stewart</cp:lastModifiedBy>
  <dcterms:created xsi:type="dcterms:W3CDTF">2015-07-31T08:43:37Z</dcterms:created>
  <dcterms:modified xsi:type="dcterms:W3CDTF">2016-11-22T13:22:44Z</dcterms:modified>
</cp:coreProperties>
</file>